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abama" sheetId="1" r:id="rId4"/>
    <sheet state="visible" name="Alaska" sheetId="2" r:id="rId5"/>
    <sheet state="visible" name="Arizona" sheetId="3" r:id="rId6"/>
    <sheet state="visible" name="Arkansas" sheetId="4" r:id="rId7"/>
    <sheet state="visible" name="California" sheetId="5" r:id="rId8"/>
    <sheet state="visible" name="Colorado" sheetId="6" r:id="rId9"/>
    <sheet state="visible" name="Connecticut" sheetId="7" r:id="rId10"/>
    <sheet state="visible" name="Delaware" sheetId="8" r:id="rId11"/>
    <sheet state="visible" name="Florida" sheetId="9" r:id="rId12"/>
    <sheet state="visible" name="Georgia" sheetId="10" r:id="rId13"/>
    <sheet state="visible" name="Hawaii" sheetId="11" r:id="rId14"/>
    <sheet state="visible" name="Idaho" sheetId="12" r:id="rId15"/>
    <sheet state="visible" name="Illinois" sheetId="13" r:id="rId16"/>
    <sheet state="visible" name="Indiana" sheetId="14" r:id="rId17"/>
    <sheet state="visible" name="Iowa" sheetId="15" r:id="rId18"/>
    <sheet state="visible" name="Kansas" sheetId="16" r:id="rId19"/>
    <sheet state="visible" name="Kentucky" sheetId="17" r:id="rId20"/>
    <sheet state="visible" name="Louisiana" sheetId="18" r:id="rId21"/>
    <sheet state="visible" name="Maine" sheetId="19" r:id="rId22"/>
    <sheet state="visible" name="Maryland" sheetId="20" r:id="rId23"/>
    <sheet state="visible" name="Massachusetts" sheetId="21" r:id="rId24"/>
    <sheet state="visible" name="Michigan" sheetId="22" r:id="rId25"/>
    <sheet state="visible" name="Minnesota" sheetId="23" r:id="rId26"/>
    <sheet state="visible" name="Mississippi" sheetId="24" r:id="rId27"/>
    <sheet state="visible" name="Missouri" sheetId="25" r:id="rId28"/>
    <sheet state="visible" name="Montana" sheetId="26" r:id="rId29"/>
    <sheet state="visible" name="Nebraska" sheetId="27" r:id="rId30"/>
    <sheet state="visible" name="New Hampshire" sheetId="28" r:id="rId31"/>
    <sheet state="visible" name="New Jersey" sheetId="29" r:id="rId32"/>
    <sheet state="visible" name="New Mexico" sheetId="30" r:id="rId33"/>
    <sheet state="visible" name="New York" sheetId="31" r:id="rId34"/>
    <sheet state="visible" name="North Carolina" sheetId="32" r:id="rId35"/>
    <sheet state="visible" name="North Dakota" sheetId="33" r:id="rId36"/>
    <sheet state="visible" name="Ohio" sheetId="34" r:id="rId37"/>
    <sheet state="visible" name="Oklahoma" sheetId="35" r:id="rId38"/>
    <sheet state="visible" name="Oregon" sheetId="36" r:id="rId39"/>
    <sheet state="visible" name="Pennsylvania" sheetId="37" r:id="rId40"/>
    <sheet state="visible" name="Rhode Island" sheetId="38" r:id="rId41"/>
    <sheet state="visible" name="South Carolina" sheetId="39" r:id="rId42"/>
    <sheet state="visible" name="South Dakota" sheetId="40" r:id="rId43"/>
    <sheet state="visible" name="Tennessee" sheetId="41" r:id="rId44"/>
    <sheet state="visible" name="Texas" sheetId="42" r:id="rId45"/>
    <sheet state="visible" name="Utah" sheetId="43" r:id="rId46"/>
    <sheet state="visible" name="Vermont" sheetId="44" r:id="rId47"/>
    <sheet state="visible" name="Virginia" sheetId="45" r:id="rId48"/>
    <sheet state="visible" name="Washington" sheetId="46" r:id="rId49"/>
    <sheet state="visible" name="West Virginia" sheetId="47" r:id="rId50"/>
    <sheet state="visible" name="Wyoming" sheetId="48" r:id="rId51"/>
    <sheet state="visible" name="Wisconsin" sheetId="49" r:id="rId52"/>
    <sheet state="visible" name="Sheet55" sheetId="50" r:id="rId53"/>
  </sheets>
  <definedNames>
    <definedName hidden="1" localSheetId="49" name="_xlnm._FilterDatabase">Sheet55!$E$1:$E$998</definedName>
  </definedNames>
  <calcPr/>
</workbook>
</file>

<file path=xl/sharedStrings.xml><?xml version="1.0" encoding="utf-8"?>
<sst xmlns="http://schemas.openxmlformats.org/spreadsheetml/2006/main" count="3496" uniqueCount="2470">
  <si>
    <t>name</t>
  </si>
  <si>
    <t>description</t>
  </si>
  <si>
    <t>reviews</t>
  </si>
  <si>
    <t>rating</t>
  </si>
  <si>
    <t>competitors</t>
  </si>
  <si>
    <t>website</t>
  </si>
  <si>
    <t>phone</t>
  </si>
  <si>
    <t>featured_image</t>
  </si>
  <si>
    <t>main_category</t>
  </si>
  <si>
    <t>categories</t>
  </si>
  <si>
    <t>closed_on</t>
  </si>
  <si>
    <t>address</t>
  </si>
  <si>
    <t>city</t>
  </si>
  <si>
    <t>state</t>
  </si>
  <si>
    <t>zipcode</t>
  </si>
  <si>
    <t>Calera Fitness and MMA</t>
  </si>
  <si>
    <t>Calera Fitness and MMA offers an elite Mixed Martial Arts training experience for everyone. If you are an athlete looking to compete, or just a fan of the sport looking to have fun and get in shape. Even if you have never heard of MMA and are just wanting to see what it is all about. We have what you are looking for. Our small class sizes allows for one-on-one instruction from a seasoned professional with over 20 years of MMA experience. If you want to learn Brazilian Jiu-jitsu, Wrestling, Muay Thai, Boxing, and much more. Calera Fitness &amp; MMA is the right place for you.</t>
  </si>
  <si>
    <t>Name: Snap Fitness Calera
Link: https://www.google.com/maps/search/Snap+Fitness+Calera/@33.1655562,-86.77648649999999?authuser=0&amp;hl=en&amp;entry=ttu
Reviews: 87 reviews
Name: Workout Anytime Calera
Link: https://www.google.com/maps/search/Workout+Anytime+Calera/@33.1442522,-86.75071?authuser=0&amp;hl=en&amp;entry=ttu
Reviews: 65 reviews
Name: The Garage Kickboxing
Link: https://www.google.com/maps/search/The+Garage+Kickboxing/@33.102931,-86.7519172?authuser=0&amp;hl=en&amp;entry=ttu
Reviews: 12 reviews
Name: Main Street Fitness driven by Calera CrossFit
Link: https://www.google.com/maps/search/Main+Street+Fitness+driven+by+Calera+CrossFit/@33.1483023,-86.7484743?authuser=0&amp;hl=en&amp;entry=ttu
Reviews: 8 reviews
Name: Gym Club Fitness Calera
Link: https://www.google.com/maps/search/Gym+Club+Fitness+Calera/@33.1185811,-86.7530297?authuser=0&amp;hl=en&amp;entry=ttu
Reviews: 4 reviews</t>
  </si>
  <si>
    <t>https://www.calerafitness.com/</t>
  </si>
  <si>
    <t>(512) 589-3500</t>
  </si>
  <si>
    <t>https://lh3.ggpht.com/p/AF1QipN6Ak2oPj8dD7gjiC3rGG8OfBtwy8YZkfN6h68s=s1024</t>
  </si>
  <si>
    <t>Martial arts school</t>
  </si>
  <si>
    <t>Martial arts school, Fitness center, Yoga studio</t>
  </si>
  <si>
    <t>Saturday</t>
  </si>
  <si>
    <t>416 Savannah Cove</t>
  </si>
  <si>
    <t>Calera</t>
  </si>
  <si>
    <t>AL</t>
  </si>
  <si>
    <t>Gracie Barra Pelham Alabama | Brazilian Jiu-Jitsu | Self-Defense</t>
  </si>
  <si>
    <t>Gracie Barra is one of the most trusted names in Brazilian Jiu-Jitsu in the whole world. Our values, commitment to excellence, and dedication to Jiu-Jitsu have set us apart as a leader.
Serving Pelham, Alabaster, Helena, Hoover, and the greater Birmingham area with Brazilian Jiu-Jitsu, self-defense classes, martial arts, muay thai kickboxing, judo and fit programs.</t>
  </si>
  <si>
    <t>Name: Gracie Barra Greystone
Link: https://www.google.com/maps/search/Gracie+Barra+Greystone/@33.405982099999996,-86.6647911?authuser=0&amp;hl=en&amp;entry=ttu
Reviews: 83 reviews
Name: Lion Heart Jiu-Jitsu Academy in Birmingham Alabama
Link: https://www.google.com/maps/search/Lion+Heart+Jiu-Jitsu+Academy+in+Birmingham+Alabama/@33.3852125,-86.7411087?authuser=0&amp;hl=en&amp;entry=ttu
Reviews: 49 reviews
Name: Gracie Barra Birmingham USA
Link: https://www.google.com/maps/search/Gracie+Barra+Birmingham+USA/@33.5259776,-86.766545?authuser=0&amp;hl=en&amp;entry=ttu
Reviews: 20 reviews
Name: Pelham Tiger Rock Martial Arts
Link: https://www.google.com/maps/search/Pelham+Tiger+Rock+Martial+Arts/@33.3121106,-86.8033075?authuser=0&amp;hl=en&amp;entry=ttu
Reviews: 15 reviews
Name: Gracie Barra Trussville
Link: https://www.google.com/maps/search/Gracie+Barra+Trussville/@33.6450521,-86.6288873?authuser=0&amp;hl=en&amp;entry=ttu
Reviews: 15 reviews</t>
  </si>
  <si>
    <t>http://www.graciebarraalabama.com/</t>
  </si>
  <si>
    <t>(205) 637-5551</t>
  </si>
  <si>
    <t>https://lh3.ggpht.com/p/AF1QipPDqcPkM8uf8b-3Un8cl47xtUUJCazXSFc5wVrw=s1024</t>
  </si>
  <si>
    <t>Martial arts school, Gym</t>
  </si>
  <si>
    <t>Sunday</t>
  </si>
  <si>
    <t>200 Bowling Ln</t>
  </si>
  <si>
    <t>Pelham</t>
  </si>
  <si>
    <t>Lion Heart Jiu-Jitsu Academy in Birmingham Alabama</t>
  </si>
  <si>
    <t>Brazilian Jiu-Jitsu training facility</t>
  </si>
  <si>
    <t>Name: Gracie Barra Greystone
Link: https://www.google.com/maps/search/Gracie+Barra+Greystone/@33.405982099999996,-86.6647911?authuser=0&amp;hl=en&amp;entry=ttu
Reviews: 83 reviews
Name: Gracie Barra Pelham Alabama | Brazilian Jiu-Jitsu | Self-Defense
Link: https://www.google.com/maps/search/Gracie+Barra+Pelham+Alabama+%7C+Brazilian+Jiu-Jitsu+%7C+Self-Defense/@33.3353294,-86.79395149999999?authuser=0&amp;hl=en&amp;entry=ttu
Reviews: 48 reviews
Name: 10th Planet Jiu Jitsu Birmingham AL
Link: https://www.google.com/maps/search/10th+Planet+Jiu+Jitsu+Birmingham+AL/@33.5283271,-86.730094?authuser=0&amp;hl=en&amp;entry=ttu
Reviews: 26 reviews
Name: Heroes Martial Arts Academy Cahaba Heights
Link: https://www.google.com/maps/search/Heroes+Martial+Arts+Academy+Cahaba+Heights/@33.4547884,-86.72829709999999?authuser=0&amp;hl=en&amp;entry=ttu
Reviews: 24 reviews
Name: Gracie Barra Birmingham USA
Link: https://www.google.com/maps/search/Gracie+Barra+Birmingham+USA/@33.5259776,-86.766545?authuser=0&amp;hl=en&amp;entry=ttu
Reviews: 20 reviews</t>
  </si>
  <si>
    <t>http://trainbjj.com/</t>
  </si>
  <si>
    <t>(205) 572-5921</t>
  </si>
  <si>
    <t>https://lh3.ggpht.com/p/AF1QipNajJvz5lbgPRar0Cv-0obThPjauWqie9aA9Avx=s1024</t>
  </si>
  <si>
    <t>Martial arts school, Fitness center, Jujitsu school, Karate school, Self defense school</t>
  </si>
  <si>
    <t>Friday, Sunday</t>
  </si>
  <si>
    <t>5192 Caldwell Mill Rd Suite 103</t>
  </si>
  <si>
    <t>Hoover</t>
  </si>
  <si>
    <t>Ground Strike Grappling</t>
  </si>
  <si>
    <t>Jiu-Jitsu &amp; Fitness gym offering training in BJJ, Kickboxing and general fitness to kids and adults ages 5+.</t>
  </si>
  <si>
    <t>Name: Gracie Barra Pelham Alabama | Brazilian Jiu-Jitsu | Self-Defense
Link: https://www.google.com/maps/search/Gracie+Barra+Pelham+Alabama+%7C+Brazilian+Jiu-Jitsu+%7C+Self-Defense/@33.3353294,-86.79395149999999?authuser=0&amp;hl=en&amp;entry=ttu
Reviews: 48 reviews
Name: Calera Fitness and MMA
Link: https://www.google.com/maps/search/Calera+Fitness+and+MMA/@33.1641218,-86.793042?authuser=0&amp;hl=en&amp;entry=ttu
Reviews: 22 reviews
Name: Cobra BJJ Chelsea
Link: https://www.google.com/maps/search/Cobra+BJJ+Chelsea/@33.3497589,-86.6340653?authuser=0&amp;hl=en&amp;entry=ttu
Reviews: 7 reviews
Name: Battleground Martial Arts
Link: https://www.google.com/maps/search/Battleground+Martial+Arts/@33.248061199999995,-86.8527562?authuser=0&amp;hl=en&amp;entry=ttu
Reviews: 4 reviews</t>
  </si>
  <si>
    <t>https://groundstrikegrappling.com/</t>
  </si>
  <si>
    <t>(205) 332-9855</t>
  </si>
  <si>
    <t>https://lh3.ggpht.com/p/AF1QipNCGvIMabMfmnbITj4L3xHvr_w8AiB94dZ1v2kQ=s1024</t>
  </si>
  <si>
    <t>Jujitsu school</t>
  </si>
  <si>
    <t>Jujitsu school, Fitness center</t>
  </si>
  <si>
    <t>21015 AL-25</t>
  </si>
  <si>
    <t>Columbiana</t>
  </si>
  <si>
    <t>10th Planet Jiu Jitsu Birmingham AL</t>
  </si>
  <si>
    <t>10th Planet Birmingham is the premier Nogi Jiu Jitsu / MMA training facility servicing Alabama with a fun, laid back, family friendly environment!
Class Schedule includes:
- Nogi Jiujitsu (Wrestling &amp; BJJ)
- Kickboxing (Muay Thai &amp; Boxing)
- Strength &amp; Conditioning
- Open Mat
- Kids MMA
Schedule your first training session today with either a week of group classes on us OR a 50% OFF a 1-on-1 Intro Lesson with one of our Staff!</t>
  </si>
  <si>
    <t>Name: Spartan Fitness MMA Birmingham Alabama
Link: https://www.google.com/maps/search/Spartan+Fitness+MMA+Birmingham+Alabama/@33.449120199999996,-86.82274819999999?authuser=0&amp;hl=en&amp;entry=ttu
Reviews: 177 reviews
Name: Gracie Barra Greystone
Link: https://www.google.com/maps/search/Gracie+Barra+Greystone/@33.405982099999996,-86.6647911?authuser=0&amp;hl=en&amp;entry=ttu
Reviews: 83 reviews
Name: Lion Heart Jiu-Jitsu Academy in Birmingham Alabama
Link: https://www.google.com/maps/search/Lion+Heart+Jiu-Jitsu+Academy+in+Birmingham+Alabama/@33.3852125,-86.7411087?authuser=0&amp;hl=en&amp;entry=ttu
Reviews: 49 reviews
Name: Ohm Jiu Jitsu
Link: https://www.google.com/maps/search/Ohm+Jiu+Jitsu/@33.5269372,-86.7664489?authuser=0&amp;hl=en&amp;entry=ttu
Reviews: 32 reviews
Name: Gracie Barra Birmingham USA
Link: https://www.google.com/maps/search/Gracie+Barra+Birmingham+USA/@33.5259776,-86.766545?authuser=0&amp;hl=en&amp;entry=ttu
Reviews: 20 reviews</t>
  </si>
  <si>
    <t>http://www.mmabirmingham.com/</t>
  </si>
  <si>
    <t>(205) 868-3002</t>
  </si>
  <si>
    <t>https://lh3.ggpht.com/p/AF1QipPBhJYOqP2AaYJG8zTc7Qrn1k0rq_u3IAmMK_Aa=s1024</t>
  </si>
  <si>
    <t>7001 Crestwood Blvd</t>
  </si>
  <si>
    <t>Birmingham</t>
  </si>
  <si>
    <t>Spartan Fitness MMA Birmingham Alabama</t>
  </si>
  <si>
    <t>Spartan Fitness Birmingham MMA, BJJ (Brazilian Jiu-Jitsu), Muay Thai Kickboxing, and fitness classes are a fun way to get in great shape, relieve stress, and learn real, practical self defense. We have been setting the standard for the best adult martial art programs and kids martial arts training programs in the Birmingham, Homewood, Hoover, Vestavia, and Mountain Brook areas since 2003. We specialize in group classes and personal training lessons for martial arts like Brazilian Jiu-Jitsu, Muay Thai Kickboxing, MMA or mixed martial arts, boxing, and wrestling. Spartan Fitness also offers our revered Spartan Conditioning fitness classes as well as the best fitness kickboxing program in the Birmingham area taught by real kickboxing coaches.</t>
  </si>
  <si>
    <t>Name: Gauntlet Fitness
Link: https://www.google.com/maps/search/Gauntlet+Fitness/@33.482519599999996,-86.79043659999999?authuser=0&amp;hl=en&amp;entry=ttu
Reviews: 69 reviews
Name: Battle Republic
Link: https://www.google.com/maps/search/Battle+Republic/@33.480979,-86.792018?authuser=0&amp;hl=en&amp;entry=ttu
Reviews: 50 reviews
Name: Fight Club Fitness, LLC
Link: https://www.google.com/maps/search/Fight+Club+Fitness%2C+LLC/@33.5270613,-86.7330914?authuser=0&amp;hl=en&amp;entry=ttu
Reviews: 49 reviews
Name: 10th Planet Jiu Jitsu Birmingham AL
Link: https://www.google.com/maps/search/10th+Planet+Jiu+Jitsu+Birmingham+AL/@33.5283271,-86.730094?authuser=0&amp;hl=en&amp;entry=ttu
Reviews: 26 reviews
Name: FGHTR Fitness Kickboxing
Link: https://www.google.com/maps/search/FGHTR+Fitness+Kickboxing/@33.4143088,-86.7005636?authuser=0&amp;hl=en&amp;entry=ttu
Reviews: No Reviews reviews</t>
  </si>
  <si>
    <t>http://www.spartanfitnessmma.com/</t>
  </si>
  <si>
    <t>(205) 824-8361</t>
  </si>
  <si>
    <t>https://lh3.ggpht.com/p/AF1QipP9kKBu_2xppHbE2RLQsidsVOsn5YKUTJC1TMo_=s1024</t>
  </si>
  <si>
    <t>Martial arts school, Boxing gym, Fitness center, Jujitsu school, Karate school, Martial arts club, Muay Thai boxing gym, Personal trainer, Self defense school</t>
  </si>
  <si>
    <t>179 State Farm Pkwy</t>
  </si>
  <si>
    <t>Gracie Barra Birmingham USA</t>
  </si>
  <si>
    <t>Train mind, body and spirit through the highest level of Brazilian Jiu-Jitsu instruction, under the largest Jiu Jitsu Team in the World, Gracie Barra! Gracie Barra Birmingham USA provides value-centered Jiu Jitsu for Men, Women and Kids ages 4 &amp; up, focused on character growth and self-development. Discounts for Public Service Employees, Families, Active Military &amp; Active College Students!</t>
  </si>
  <si>
    <t>Name: Gracie Barra Greystone
Link: https://www.google.com/maps/search/Gracie+Barra+Greystone/@33.405982099999996,-86.6647911?authuser=0&amp;hl=en&amp;entry=ttu
Reviews: 83 reviews
Name: Gracie Barra Pelham Alabama | Brazilian Jiu-Jitsu | Self-Defense
Link: https://www.google.com/maps/search/Gracie+Barra+Pelham+Alabama+%7C+Brazilian+Jiu-Jitsu+%7C+Self-Defense/@33.3353294,-86.79395149999999?authuser=0&amp;hl=en&amp;entry=ttu
Reviews: 48 reviews
Name: Ohm Jiu Jitsu
Link: https://www.google.com/maps/search/Ohm+Jiu+Jitsu/@33.5269372,-86.7664489?authuser=0&amp;hl=en&amp;entry=ttu
Reviews: 32 reviews
Name: 10th Planet Jiu Jitsu Birmingham AL
Link: https://www.google.com/maps/search/10th+Planet+Jiu+Jitsu+Birmingham+AL/@33.5283271,-86.730094?authuser=0&amp;hl=en&amp;entry=ttu
Reviews: 26 reviews
Name: Gracie Barra Trussville
Link: https://www.google.com/maps/search/Gracie+Barra+Trussville/@33.6450521,-86.6288873?authuser=0&amp;hl=en&amp;entry=ttu
Reviews: 15 reviews</t>
  </si>
  <si>
    <t>https://www.gbbhamusa.com/</t>
  </si>
  <si>
    <t>(205) 632-4634</t>
  </si>
  <si>
    <t>https://lh3.ggpht.com/p/AF1QipMeNnuzrTesBbcsYQSuWrvmZKsdGXwRyQwVWtLB=s1024</t>
  </si>
  <si>
    <t>4401 4th Ave S</t>
  </si>
  <si>
    <t>Ultimate MMA L.L.C</t>
  </si>
  <si>
    <t>MMA is one of the best combat sports for self-defense. In boxing, you learn how to strike while standing. MMA combines stand-up fighting, ground fighting, and takedowns. We can teach you how to defend yourself in a real-life situation.</t>
  </si>
  <si>
    <t>Name: Planet Fitness
Link: https://www.google.com/maps/search/Planet+Fitness/@34.2625087,-86.1871711?authuser=0&amp;hl=en&amp;entry=ttu
Reviews: 280 reviews
Name: Willmore Training
Link: https://www.google.com/maps/search/Willmore+Training/@34.2673282,-86.2055188?authuser=0&amp;hl=en&amp;entry=ttu
Reviews: 59 reviews
Name: Albertville Karate Academy
Link: https://www.google.com/maps/search/Albertville+Karate+Academy/@34.2678686,-86.206653?authuser=0&amp;hl=en&amp;entry=ttu
Reviews: 28 reviews
Name: Albertville Gymnasium
Link: https://www.google.com/maps/search/Albertville+Gymnasium/@34.2606661,-86.2030669?authuser=0&amp;hl=en&amp;entry=ttu
Reviews: 20 reviews
Name: IKF Albertville Karate
Link: https://www.google.com/maps/search/IKF+Albertville+Karate/@34.27733,-86.1979724?authuser=0&amp;hl=en&amp;entry=ttu
Reviews: 11 reviews</t>
  </si>
  <si>
    <t>(256) 202-7599</t>
  </si>
  <si>
    <t>https://lh3.ggpht.com/p/AF1QipN8hAzGlddhgVX-022g9qecqnEPO4KRSwEd1XXm=s1024</t>
  </si>
  <si>
    <t>Gym</t>
  </si>
  <si>
    <t>Wednesday, Saturday, Sunday</t>
  </si>
  <si>
    <t>7020 US-431</t>
  </si>
  <si>
    <t>Albertville</t>
  </si>
  <si>
    <t>Valhalla Jiu-Jitsu &amp; MMA</t>
  </si>
  <si>
    <t>Valhalla is a Mixed Martial Arts school, owned and operated by a professional cage fighter. Specialized in Brazilian Jiu-Jitsu, it also offers Muay Thai styled striking classes &amp; draws some lessons from Wrestling, Judo, Boxing, &amp; even Traditional Martial Arts. Valhalla brings together people from all walks of life, united by a shared goal of growth and self-improvement. The children's program is outstanding. Five days a week they get world class instruction while learning life skills about discipline, hard work, and working with others. In the adult class, they work with all levels and focus on the individuals needs and goals. You won't be thrown into anything your not ready for, but they can also get you ready for anything.</t>
  </si>
  <si>
    <t>Name: Gracie Barra Anniston / Evolution Strength &amp; Conditioning
Link: https://www.google.com/maps/search/Gracie+Barra+Anniston+%2F+Evolution+Strength+%26+Conditioning/@33.6560662,-85.8295998?authuser=0&amp;hl=en&amp;entry=ttu
Reviews: 53 reviews
Name: Champions Sports Academy
Link: https://www.google.com/maps/search/Champions+Sports+Academy/@33.781494099999996,-85.91345210000001?authuser=0&amp;hl=en&amp;entry=ttu
Reviews: 30 reviews
Name: Excel Martial Arts
Link: https://www.google.com/maps/search/Excel+Martial+Arts/@33.814805299999996,-85.76090839999999?authuser=0&amp;hl=en&amp;entry=ttu
Reviews: 26 reviews
Name: J. Cruz Martial Arts
Link: https://www.google.com/maps/search/J.+Cruz+Martial+Arts/@33.8115255,-85.7738838?authuser=0&amp;hl=en&amp;entry=ttu
Reviews: 2 reviews</t>
  </si>
  <si>
    <t>https://www.valhallamartialarts.com/</t>
  </si>
  <si>
    <t>(256) 283-5363</t>
  </si>
  <si>
    <t>https://lh3.ggpht.com/p/AF1QipNhs_KKo6V4IMuqnWf-8lYzCoL78RW-3HG1SOVO=s1024</t>
  </si>
  <si>
    <t>Martial arts school, Martial arts club</t>
  </si>
  <si>
    <t>81 Big Valley Dr Suite H</t>
  </si>
  <si>
    <t>Alexandria</t>
  </si>
  <si>
    <t>Gracie Barra Anniston / Evolution Strength &amp; Conditioning</t>
  </si>
  <si>
    <t>Our Services Include:
24-Hour Fitness Center: Access our gym anytime with a wide range of cardio and strength training equipment.
Martial Arts Training: Expert Brazilian Jiu-Jitsu classes for all skill levels, taught by experienced instructors.
Strength and Conditioning: Comprehensive programs to improve your overall fitness, strength, and endurance.
Cold Plunge by Blue Cube: Experience the rejuvenating benefits of our state-of-the-art cold plunge for enhanced recovery and wellness.
Personal Trainers: Get personalized workout plans and one-on-one guidance from our certified personal trainers.
Locker Rooms and Showers: Clean and spacious facilities to refresh and rejuvenate after your workout.</t>
  </si>
  <si>
    <t>Name: Valhalla Jiu-Jitsu &amp; MMA
Link: https://www.google.com/maps/search/Valhalla+Jiu-Jitsu+%26+MMA/@33.780902999999995,-85.898225?authuser=0&amp;entry=ttu
Reviews: 52 reviews
Name: Dynabody Fitness
Link: https://www.google.com/maps/search/Dynabody+Fitness/@33.6155046,-85.8124899?authuser=0&amp;entry=ttu
Reviews: 42 reviews
Name: Royce Gracie Academy of Gadsden
Link: https://www.google.com/maps/search/Royce+Gracie+Academy+of+Gadsden/@34.014516,-86.0070033?authuser=0&amp;entry=ttu
Reviews: 9 reviews
Name: Miracle Revival Temple Gym
Link: https://www.google.com/maps/search/Miracle+Revival+Temple+Gym/@33.6638868,-85.83683049999999?authuser=0&amp;entry=ttu
Reviews: No Reviews reviews
Name: Self Defense/ Fitness
Link: https://www.google.com/maps/search/Self+Defense%2F+Fitness/@33.6235636,-85.73247060000001?authuser=0&amp;entry=ttu
Reviews: No Reviews reviews</t>
  </si>
  <si>
    <t>http://www.getevolutionfit.com/</t>
  </si>
  <si>
    <t>(256) 770-7730</t>
  </si>
  <si>
    <t>https://lh3.ggpht.com/p/AF1QipPeCFbnpxhRULjcY9iEcC1lFefKr3xkSJpnM-BP=s1024</t>
  </si>
  <si>
    <t>Gym, Fitness center, Martial arts club, Martial arts school, Personal trainer, Wrestling school</t>
  </si>
  <si>
    <t>Open All Days</t>
  </si>
  <si>
    <t>905 Noble St</t>
  </si>
  <si>
    <t>Anniston</t>
  </si>
  <si>
    <t>Gracie Jiu Jitsu Athens, AL - STREET READY Self Defense(r)</t>
  </si>
  <si>
    <t>Gracie Jiu-Jitsu is widely recognized as the most effective martial art on the planet. GRACIE JIU-JITSU ATHENS, AL - STREET READY SELF DEFENSE(r) is a Certified Training Center trained &amp; authorized to teach the proprietary self-defense programs developed by Gracie University Headquarters. Our instructors have undergone extensive training directly under the Gracie Family to ensure that you are provided the best possible learning environment on your path to Gracie/Brazilian Jiu-Jitsu mastery.
The Choice is Clear!
GRACIE JIU-JITSU ATHENS, AL- STREET READY SELF DEFENSE(r) offers the safest, fastest, most focused &amp; efficient way to develop the TESTED &amp; PROVEN, STREET-READY skills of TRUE Gracie Jiu-Jitsu in the Madison, Athens, &amp; Decatur area!</t>
  </si>
  <si>
    <t>Name: Gracie Jiu-Jitsu Madison, AL
Link: https://www.google.com/maps/search/Gracie+Jiu-Jitsu+Madison%2C+AL/@34.675363,-86.75939489999999?authuser=0&amp;hl=en&amp;entry=ttu
Reviews: 31 reviews
Name: Jeon's Korean Martial Arts
Link: https://www.google.com/maps/search/Jeon%E2%80%99s+Korean+Martial+Arts/@34.8006597,-86.9517651?authuser=0&amp;hl=en&amp;entry=ttu
Reviews: 30 reviews
Name: Athens Jiu Jitsu
Link: https://www.google.com/maps/search/Athens+Jiu+Jitsu/@34.7969211,-86.95249319999999?authuser=0&amp;hl=en&amp;entry=ttu
Reviews: 14 reviews
Name: WuDang Martial Arts Center
Link: https://www.google.com/maps/search/WuDang+Martial+Arts+Center/@34.819325500000005,-86.95436099999999?authuser=0&amp;hl=en&amp;entry=ttu
Reviews: 12 reviews
Name: Rogersville Jiu-Jitsu
Link: https://www.google.com/maps/search/Rogersville+Jiu-Jitsu/@34.8256662,-87.29848710000002?authuser=0&amp;hl=en&amp;entry=ttu
Reviews: 5 reviews</t>
  </si>
  <si>
    <t>http://www.gracieathens.com/</t>
  </si>
  <si>
    <t>(256) 616-4000</t>
  </si>
  <si>
    <t>https://lh3.ggpht.com/p/AF1QipNvE92PG5YmqP1MsoLHZaXCbQ-tBjGaauNTz8c=s1024</t>
  </si>
  <si>
    <t>655 US Hwy 72 W</t>
  </si>
  <si>
    <t>Athens</t>
  </si>
  <si>
    <t>Athens Jiu Jitsu</t>
  </si>
  <si>
    <t>At Athens BJJ everyone is welcome to come learn and train BJJ as part of a positive, respectful, family oriented team. No matter what your experience level is, we are happy to teach, train, and learn with you.
No matter what your goals are - get in shape, learn self-defense, compete - Athens BJJ is the perfect fit. We are a blend of all different backgrounds, ideas, abilities, and goals. We constantly work as one team to help evolve and advance not only ourselves, our school, but also the community.</t>
  </si>
  <si>
    <t>Name: Gracie Jiu-Jitsu Madison, AL
Link: https://www.google.com/maps/search/Gracie+Jiu-Jitsu+Madison%2C+AL/@34.675363,-86.75939489999999?authuser=0&amp;hl=en&amp;entry=ttu
Reviews: 31 reviews
Name: Jeon's Korean Martial Arts
Link: https://www.google.com/maps/search/Jeon%E2%80%99s+Korean+Martial+Arts/@34.8006597,-86.9517651?authuser=0&amp;hl=en&amp;entry=ttu
Reviews: 30 reviews
Name: Gracie Jiu Jitsu Athens, AL - STREET READY Self Defense(r)
Link: https://www.google.com/maps/search/Gracie+Jiu+Jitsu+Athens%2C+AL+-+STREET+READY+Self+Defense%C2%AE%EF%B8%8F/@34.789269499999996,-86.97763959999999?authuser=0&amp;hl=en&amp;entry=ttu
Reviews: 21 reviews
Name: WuDang Martial Arts Center
Link: https://www.google.com/maps/search/WuDang+Martial+Arts+Center/@34.819325500000005,-86.95436099999999?authuser=0&amp;hl=en&amp;entry=ttu
Reviews: 12 reviews
Name: Rogersville Jiu-Jitsu
Link: https://www.google.com/maps/search/Rogersville+Jiu-Jitsu/@34.8256662,-87.29848710000002?authuser=0&amp;hl=en&amp;entry=ttu
Reviews: 5 reviews</t>
  </si>
  <si>
    <t>(256) 434-1184</t>
  </si>
  <si>
    <t>https://streetviewpixels-pa.googleapis.com/v1/thumbnail?panoid=8pTYzgGa8rirVHzqx6KNGA&amp;cb_client=search.gws-prod.gps&amp;w=408&amp;h=240&amp;yaw=7.819955&amp;pitch=0&amp;thumbfov=100</t>
  </si>
  <si>
    <t>Martial arts club</t>
  </si>
  <si>
    <t>Wednesday, Friday, Saturday, Sunday</t>
  </si>
  <si>
    <t>1207 E Forrest St G</t>
  </si>
  <si>
    <t>Heroes Martial Arts Academy Trussville</t>
  </si>
  <si>
    <t>Whether you are looking for self-defense or mixed martial arts, we provide a variety of specialties in the Birmingham and Trussville, AL area. Our team of highly experienced instructors provides MMA training, martial arts classes, jiu-jitsu, kickboxing, and self-defense classes. We welcome all ages! Our kid's classes are great for developing discipline, good habits, and confidence while instructing on transferable skills. Adults interested in jiu-jitsu and self-defense are invited to classes or to start private training sessions. Traditional Martial Arts form builds a strong foundation of movements, mindset, and skills. The community and personal approach at our gym create a friendly learning environment.</t>
  </si>
  <si>
    <t>Name: The Dojang Martial Arts &amp; Fitness
Link: https://www.google.com/maps/search/The+Dojang+Martial+Arts+%26+Fitness/@33.6052842,-86.6299102?authuser=0&amp;hl=en&amp;entry=ttu
Reviews: 130 reviews
Name: Birmingham Martial Arts - Trussville
Link: https://www.google.com/maps/search/Birmingham+Martial+Arts+-+Trussville/@33.6384657,-86.6149794?authuser=0&amp;hl=en&amp;entry=ttu
Reviews: 102 reviews
Name: Hirano Ha Karate of Trussville
Link: https://www.google.com/maps/search/Hirano+Ha+Karate+of+Trussville/@33.6076255,-86.63215459999999?authuser=0&amp;hl=en&amp;entry=ttu
Reviews: 16 reviews
Name: Gracie Barra Trussville
Link: https://www.google.com/maps/search/Gracie+Barra+Trussville/@33.6450521,-86.6288873?authuser=0&amp;hl=en&amp;entry=ttu
Reviews: 15 reviews
Name: Krav Maga and Fitness
Link: https://www.google.com/maps/search/Krav+Maga+and+Fitness/@33.6383431,-86.6149793?authuser=0&amp;hl=en&amp;entry=ttu
Reviews: 3 reviews</t>
  </si>
  <si>
    <t>http://www.heroesmma.com/</t>
  </si>
  <si>
    <t>(205) 540-1287</t>
  </si>
  <si>
    <t>https://lh3.ggpht.com/p/AF1QipO3bhEfwRDK_PyOGl258VuSRG6sN51bPXebisFw=s1024</t>
  </si>
  <si>
    <t>Martial arts school, Fitness center, Gym</t>
  </si>
  <si>
    <t>1840 Gadsden Hwy # 112</t>
  </si>
  <si>
    <t>Gracie Barra Trussville</t>
  </si>
  <si>
    <t>We seek to train body, mind and spirit through the highest level of Brazilian Jiu Jitsu instruction as a vehicle for individual development and the strengthening of the family spirit, going beyond the winning-losing or contest philosophy.</t>
  </si>
  <si>
    <t>Name: Birmingham Martial Arts - Trussville
Link: https://www.google.com/maps/search/Birmingham+Martial+Arts+-+Trussville/@33.6384657,-86.6149794?authuser=0&amp;hl=en&amp;entry=ttu
Reviews: 102 reviews
Name: Gracie Barra Greystone
Link: https://www.google.com/maps/search/Gracie+Barra+Greystone/@33.405982099999996,-86.6647911?authuser=0&amp;hl=en&amp;entry=ttu
Reviews: 83 reviews
Name: Heroes Martial Arts Academy Trussville
Link: https://www.google.com/maps/search/Heroes+Martial+Arts+Academy+Trussville/@33.6082427,-86.6308775?authuser=0&amp;hl=en&amp;entry=ttu
Reviews: 28 reviews
Name: Gracie Barra Birmingham USA
Link: https://www.google.com/maps/search/Gracie+Barra+Birmingham+USA/@33.5259776,-86.766545?authuser=0&amp;hl=en&amp;entry=ttu
Reviews: 20 reviews
Name: Krav Maga and Fitness
Link: https://www.google.com/maps/search/Krav+Maga+and+Fitness/@33.6383431,-86.6149793?authuser=0&amp;hl=en&amp;entry=ttu
Reviews: 3 reviews</t>
  </si>
  <si>
    <t>https://gbtrussville.com/</t>
  </si>
  <si>
    <t>(205) 840-8896</t>
  </si>
  <si>
    <t>https://lh3.ggpht.com/p/AF1QipPbvwlAbmMHwDkF2pRqWt9Lc9bQUzFyqwI7TKP2=s1024</t>
  </si>
  <si>
    <t>Martial arts school, Self defense school</t>
  </si>
  <si>
    <t>5870 Trussville Crossing Blvd</t>
  </si>
  <si>
    <t>Auburn Jiu Jitsu, Brazilian Jiu Jitsu, Judo</t>
  </si>
  <si>
    <t>We are passionate about martial arts and how it changes lives. Discipline, focus, self control, tradition and respect are just a few of the life skills you will absorb as a student of jiu jitsu.</t>
  </si>
  <si>
    <t>Name: Auburn Mixed Martial Arts
Link: https://www.google.com/maps/search/Auburn+Mixed+Martial+Arts/@32.6113084,-85.4279128?authuser=0&amp;hl=en&amp;entry=ttu
Reviews: 119 reviews
Name: Hooked Martial Arts + Fitness
Link: https://www.google.com/maps/search/Hooked+Martial+Arts+%2B+Fitness/@32.6500947,-85.35246269999999?authuser=0&amp;hl=en&amp;entry=ttu
Reviews: 110 reviews
Name: Auburn Krav Maga
Link: https://www.google.com/maps/search/Auburn+Krav+Maga/@32.626868099999996,-85.4438032?authuser=0&amp;hl=en&amp;entry=ttu
Reviews: 20 reviews
Name: Auburn Academy of Martial Arts
Link: https://www.google.com/maps/search/Auburn+Academy+of+Martial+Arts/@32.6099649,-85.44434319999999?authuser=0&amp;hl=en&amp;entry=ttu
Reviews: 18 reviews
Name: Auburn Karate
Link: https://www.google.com/maps/search/Auburn+Karate/@32.601593799999996,-85.4647277?authuser=0&amp;hl=en&amp;entry=ttu
Reviews: 2 reviews</t>
  </si>
  <si>
    <t>https://auburn-jiujitsu.com/</t>
  </si>
  <si>
    <t>(334) 329-5218</t>
  </si>
  <si>
    <t>https://lh3.ggpht.com/p/AF1QipMe6zsU7Dnu6i2nctosenwRHQZPTumBtKiDc1cE=s1024</t>
  </si>
  <si>
    <t>Martial arts school, Jujitsu school, Physical fitness program</t>
  </si>
  <si>
    <t>758 E Glenn Ave</t>
  </si>
  <si>
    <t>Auburn</t>
  </si>
  <si>
    <t>Auburn Mixed Martial Arts</t>
  </si>
  <si>
    <t>A martial arts school with a encouraging environment where students learn discipline, focus and respect through Jiu Jitsu, Judo, Muay Thai, MMA and Kickboxing for kids and adults.</t>
  </si>
  <si>
    <t>Name: Auburn Jiu Jitsu, Brazilian Jiu Jitsu, Judo
Link: https://www.google.com/maps/search/Auburn+Jiu+Jitsu%2C+Brazilian+Jiu+Jitsu%2C+Judo/@32.6082953,-85.46602159999999?authuser=0&amp;hl=en&amp;entry=ttu
Reviews: 116 reviews
Name: Hooked Martial Arts + Fitness
Link: https://www.google.com/maps/search/Hooked+Martial+Arts+%2B+Fitness/@32.6500947,-85.35246269999999?authuser=0&amp;hl=en&amp;entry=ttu
Reviews: 110 reviews
Name: Auburn Krav Maga
Link: https://www.google.com/maps/search/Auburn+Krav+Maga/@32.626868099999996,-85.4438032?authuser=0&amp;hl=en&amp;entry=ttu
Reviews: 20 reviews
Name: Auburn Academy of Martial Arts
Link: https://www.google.com/maps/search/Auburn+Academy+of+Martial+Arts/@32.6099649,-85.44434319999999?authuser=0&amp;hl=en&amp;entry=ttu
Reviews: 18 reviews
Name: Auburn Karate
Link: https://www.google.com/maps/search/Auburn+Karate/@32.601593799999996,-85.4647277?authuser=0&amp;hl=en&amp;entry=ttu
Reviews: 2 reviews</t>
  </si>
  <si>
    <t>http://www.auburnmma.com/</t>
  </si>
  <si>
    <t>(334) 887-0818</t>
  </si>
  <si>
    <t>https://lh3.ggpht.com/p/AF1QipNpWAeips3UeBrbz7iljLyjovRtjaMiS1HuZzkD=s1024</t>
  </si>
  <si>
    <t>Martial arts school, Judo school, Jujitsu school, Karate school, Kickboxing school, Physical fitness program, Self defense school, Taekwondo school, Tai chi school, Weight loss service</t>
  </si>
  <si>
    <t>2515 E Glenn Ave</t>
  </si>
  <si>
    <t>Auburn Academy of Martial Arts</t>
  </si>
  <si>
    <t>Traditional Martial Arts Training for Kids and Adults</t>
  </si>
  <si>
    <t>Name: Auburn Mixed Martial Arts
Link: https://www.google.com/maps/search/Auburn+Mixed+Martial+Arts/@32.6113084,-85.4279128?authuser=0&amp;hl=en&amp;entry=ttu
Reviews: 119 reviews
Name: Auburn Jiu Jitsu, Brazilian Jiu Jitsu, Judo
Link: https://www.google.com/maps/search/Auburn+Jiu+Jitsu%2C+Brazilian+Jiu+Jitsu%2C+Judo/@32.6082953,-85.46602159999999?authuser=0&amp;hl=en&amp;entry=ttu
Reviews: 116 reviews
Name: Auburn Krav Maga
Link: https://www.google.com/maps/search/Auburn+Krav+Maga/@32.626868099999996,-85.4438032?authuser=0&amp;hl=en&amp;entry=ttu
Reviews: 20 reviews
Name: World Champion Taekwondo
Link: https://www.google.com/maps/search/World+Champion+Taekwondo/@32.6112117,-85.4636526?authuser=0&amp;hl=en&amp;entry=ttu
Reviews: 8 reviews
Name: Auburn Karate
Link: https://www.google.com/maps/search/Auburn+Karate/@32.601593799999996,-85.4647277?authuser=0&amp;hl=en&amp;entry=ttu
Reviews: 2 reviews</t>
  </si>
  <si>
    <t>http://www.auburnacademy.com/</t>
  </si>
  <si>
    <t>(334) 502-7221</t>
  </si>
  <si>
    <t>https://lh3.ggpht.com/p/AF1QipMNFZqu41E6jimjAWvHduw5Zu4RZM6PrA0np1hU=s1024</t>
  </si>
  <si>
    <t>Saturday, Sunday</t>
  </si>
  <si>
    <t>323 Airport Rd j</t>
  </si>
  <si>
    <t>The Dojang Martial Arts &amp; Fitness</t>
  </si>
  <si>
    <t>Martial arts are an important part of many people's lives. They provide a source of physical, mental, and spiritual discipline, while teaching self defense and building confidence. The Dojang Martial Arts &amp; Fitness is a professional martial arts school in Alabama. We offer classes for all skill levels, and always put our students first to ensure they get the most out of each class. Contact us today to learn more about our martial arts and fitness classes.</t>
  </si>
  <si>
    <t>https://thedojangmccalla.com/</t>
  </si>
  <si>
    <t>(205) 747-2277</t>
  </si>
  <si>
    <t>https://lh3.ggpht.com/p/AF1QipNKQDM7X7bIpU67J-zoBD3nqaQJ87Tn7N9SsjLt=s1024</t>
  </si>
  <si>
    <t>Friday, Saturday, Sunday</t>
  </si>
  <si>
    <t>4823 Promenade Pkwy</t>
  </si>
  <si>
    <t>Bessemer</t>
  </si>
  <si>
    <t>Gracie Barra Greystone</t>
  </si>
  <si>
    <t>Gracie Barra is one of the most trusted names in Birmingham Alabama martial arts today. Our values, commitment to excellence, and dedication to Brazilian Jiu-Jitsu have set us apart as a leader. We accept all martial art skill levels and ages, and will work closely with you, in group or personal training sessions, to ensure you advance as an athlete and individual. Disciplines at the best martial arts school near you include jiu-jitsu for kids and adults, self-defense classes. We cover a wide range of martial art practices including, BJJ, MMA, Karate, wrestling, and Judo. Our Birmingham AL Jiu Jitsu school serves Greystone, Oak Mountain, Inverness, Mountain Brook, Chelsea &amp; everyone along the 280 corridor.</t>
  </si>
  <si>
    <t>Name: Lion Heart Jiu-Jitsu Academy in Birmingham Alabama
Link: https://www.google.com/maps/search/Lion+Heart+Jiu-Jitsu+Academy+in+Birmingham+Alabama/@33.3852125,-86.7411087?authuser=0&amp;hl=en&amp;entry=ttu
Reviews: 49 reviews
Name: Gracie Barra Pelham Alabama | Brazilian Jiu-Jitsu | Self-Defense
Link: https://www.google.com/maps/search/Gracie+Barra+Pelham+Alabama+%7C+Brazilian+Jiu-Jitsu+%7C+Self-Defense/@33.3353294,-86.79395149999999?authuser=0&amp;hl=en&amp;entry=ttu
Reviews: 48 reviews
Name: Gracie Barra Birmingham USA
Link: https://www.google.com/maps/search/Gracie+Barra+Birmingham+USA/@33.5259776,-86.766545?authuser=0&amp;hl=en&amp;entry=ttu
Reviews: 20 reviews
Name: Gracie Barra Trussville
Link: https://www.google.com/maps/search/Gracie+Barra+Trussville/@33.6450521,-86.6288873?authuser=0&amp;hl=en&amp;entry=ttu
Reviews: 15 reviews
Name: Tiger Rock Martial Arts Greystone
Link: https://www.google.com/maps/search/Tiger+Rock+Martial+Arts+Greystone/@33.4149141,-86.6669577?authuser=0&amp;hl=en&amp;entry=ttu
Reviews: 10 reviews</t>
  </si>
  <si>
    <t>http://www.graciebarragreystone.com/</t>
  </si>
  <si>
    <t>(205) 644-2520</t>
  </si>
  <si>
    <t>https://lh3.ggpht.com/p/AF1QipODmBvdNe-5CVsl86-gRf5O2kmJ3LyDSXglfGkg=s1024</t>
  </si>
  <si>
    <t>Martial arts school, Gym, Jujitsu school</t>
  </si>
  <si>
    <t>5510 US-280 #106</t>
  </si>
  <si>
    <t>Ohm Jiu Jitsu</t>
  </si>
  <si>
    <t>Ohm Jiu Jitsu provides high-level training and instruction to students of all levels in Birmingham, Alabama.</t>
  </si>
  <si>
    <t>Name: Samuel Puccio Brazilian J
Link: https://www.google.com/maps/search/Samuel+Puccio+Brazilian+J/@33.476234399999996,-86.8292312?authuser=0&amp;hl=en&amp;entry=ttu
Reviews: 31 reviews
Name: 10th Planet Jiu Jitsu Birmingham AL
Link: https://www.google.com/maps/search/10th+Planet+Jiu+Jitsu+Birmingham+AL/@33.5283271,-86.730094?authuser=0&amp;hl=en&amp;entry=ttu
Reviews: 26 reviews
Name: Oyama Karate
Link: https://www.google.com/maps/search/Oyama+Karate/@33.4798368,-86.79121909999999?authuser=0&amp;hl=en&amp;entry=ttu
Reviews: 21 reviews
Name: Gracie Barra Birmingham USA
Link: https://www.google.com/maps/search/Gracie+Barra+Birmingham+USA/@33.5259776,-86.766545?authuser=0&amp;hl=en&amp;entry=ttu
Reviews: 20 reviews</t>
  </si>
  <si>
    <t>http://ohmjiujitsu.com/</t>
  </si>
  <si>
    <t>(205) 984-2817</t>
  </si>
  <si>
    <t>https://lh3.ggpht.com/p/AF1QipMK1hOYexC-TTLHsf5oENNs_pdb5FUHWTW8nmtQ=s1024</t>
  </si>
  <si>
    <t>4412 4th Ave S</t>
  </si>
  <si>
    <t>Heroes Martial Arts Academy Cahaba Heights</t>
  </si>
  <si>
    <t>Name: Gracie Barra Greystone
Link: https://www.google.com/maps/search/Gracie+Barra+Greystone/@33.405982099999996,-86.6647911?authuser=0&amp;hl=en&amp;entry=ttu
Reviews: 83 reviews
Name: Lion Heart Jiu-Jitsu Academy in Birmingham Alabama
Link: https://www.google.com/maps/search/Lion+Heart+Jiu-Jitsu+Academy+in+Birmingham+Alabama/@33.3852125,-86.7411087?authuser=0&amp;hl=en&amp;entry=ttu
Reviews: 49 reviews
Name: Gracie Barra Birmingham USA
Link: https://www.google.com/maps/search/Gracie+Barra+Birmingham+USA/@33.5259776,-86.766545?authuser=0&amp;hl=en&amp;entry=ttu
Reviews: 20 reviews
Name: ATA Action Martial Arts
Link: https://www.google.com/maps/search/ATA+Action+Martial+Arts/@33.4477852,-86.7893027?authuser=0&amp;hl=en&amp;entry=ttu
Reviews: 15 reviews
Name: THE CAGE MMA &amp; FITNESS
Link: https://www.google.com/maps/search/THE+CAGE+MMA+%26+FITNESS/@33.420897,-86.7968451?authuser=0&amp;hl=en&amp;entry=ttu
Reviews: 13 reviews</t>
  </si>
  <si>
    <t>https://lh3.ggpht.com/p/AF1QipNfrcuGgSGxzCO8lm_3e1EX1DTXI1LtzKStydlp=s1024</t>
  </si>
  <si>
    <t>Martial arts school, Fitness center, Gym, Self defense school, Sports school</t>
  </si>
  <si>
    <t>3244 Cahaba Heights Rd</t>
  </si>
  <si>
    <t>Vestavia Hills</t>
  </si>
  <si>
    <t>Martial arts are an important part of many people's lives. They provide a source of physical, mental, and spiritual discipline, while teaching self defense and building confidence. The Dojang Martial Arts &amp; Fitness is a professional martial arts school AL. We offer classes for all skill levels, and always put our students first to ensure they get the most out of each class. Contact us today to learn more about our martial arts and fitness classes.</t>
  </si>
  <si>
    <t>Name: Birmingham Martial Arts - Trussville
Link: https://www.google.com/maps/search/Birmingham+Martial+Arts+-+Trussville/@33.6384657,-86.6149794?authuser=0&amp;hl=en&amp;entry=ttu
Reviews: 102 reviews
Name: Heroes Martial Arts Academy Trussville
Link: https://www.google.com/maps/search/Heroes+Martial+Arts+Academy+Trussville/@33.6082427,-86.6308775?authuser=0&amp;hl=en&amp;entry=ttu
Reviews: 28 reviews
Name: Hirano Ha Karate of Trussville
Link: https://www.google.com/maps/search/Hirano+Ha+Karate+of+Trussville/@33.6076255,-86.63215459999999?authuser=0&amp;hl=en&amp;entry=ttu
Reviews: 16 reviews
Name: Gracie Barra Trussville
Link: https://www.google.com/maps/search/Gracie+Barra+Trussville/@33.6450521,-86.6288873?authuser=0&amp;hl=en&amp;entry=ttu
Reviews: 15 reviews
Name: Krav Maga and Fitness
Link: https://www.google.com/maps/search/Krav+Maga+and+Fitness/@33.6383431,-86.6149793?authuser=0&amp;hl=en&amp;entry=ttu
Reviews: 3 reviews</t>
  </si>
  <si>
    <t>http://www.thedojanggroup.com/</t>
  </si>
  <si>
    <t>(205) 537-1115</t>
  </si>
  <si>
    <t>https://lh3.ggpht.com/p/AF1QipNYCALFBK4qaaVqYZFUelQzrEIFVAYvLmMpCW3k=s1024</t>
  </si>
  <si>
    <t>Martial arts school, Fitness center, Gym, Karate school, Physical fitness program, Self defense school, Taekwondo school, Women's personal trainer</t>
  </si>
  <si>
    <t>1800 Tin Valley Cir</t>
  </si>
  <si>
    <t>10th Planet Jiu Jitsu Huntsville</t>
  </si>
  <si>
    <t>10th Planet Jiu Jitsu classes for adults and children of all ages and skill leves. Nogi grappling designed around the clinch instead of grabbing clothing.</t>
  </si>
  <si>
    <t>Name: Arsenal Combat Sports Club
Link: https://www.google.com/maps/search/Arsenal+Combat+Sports+Club/@34.7460984,-86.63314919999999?authuser=0&amp;hl=en&amp;entry=ttu
Reviews: 61 reviews
Name: Pirate Brazilian Jiu Jitsu
Link: https://www.google.com/maps/search/Pirate+Brazilian+Jiu+Jitsu/@34.6918132,-86.7650115?authuser=0&amp;hl=en&amp;entry=ttu
Reviews: 57 reviews
Name: Gracie Barra Huntsville
Link: https://www.google.com/maps/search/Gracie+Barra+Huntsville/@34.6992141,-86.5924756?authuser=0&amp;hl=en&amp;entry=ttu
Reviews: 43 reviews
Name: Alliance Jiu Jitsu Huntsville
Link: https://www.google.com/maps/search/Alliance+Jiu+Jitsu+Huntsville/@34.79579710000001,-86.53781920000002?authuser=0&amp;hl=en&amp;entry=ttu
Reviews: 29 reviews
Name: Powell's MMA Systems
Link: https://www.google.com/maps/search/Powell's+MMA+Systems/@34.7635211,-86.6438364?authuser=0&amp;hl=en&amp;entry=ttu
Reviews: 7 reviews</t>
  </si>
  <si>
    <t>http://10thplanethuntsville.com/</t>
  </si>
  <si>
    <t>(256) 361-3882</t>
  </si>
  <si>
    <t>https://lh3.ggpht.com/p/AF1QipOW1d28NEj2iya__mElqpTntKwgqa_iLjWEBDIs=s1024</t>
  </si>
  <si>
    <t>3419 AL-53 Unit B</t>
  </si>
  <si>
    <t>Huntsville</t>
  </si>
  <si>
    <t>Gracie Barra Huntsville</t>
  </si>
  <si>
    <t>Brazilian Jiu-Jitsu and Self-Defense for kids (starting at age of 3) and adults.</t>
  </si>
  <si>
    <t>Name: Arsenal Combat Sports Club
Link: https://www.google.com/maps/search/Arsenal+Combat+Sports+Club/@34.7460984,-86.63314919999999?authuser=0&amp;hl=en&amp;entry=ttu
Reviews: 61 reviews
Name: Maverick Training Center
Link: https://www.google.com/maps/search/Maverick+Training+Center/@34.7317036,-86.5852261?authuser=0&amp;hl=en&amp;entry=ttu
Reviews: 49 reviews
Name: Gracie Jiu-Jitsu Madison, AL
Link: https://www.google.com/maps/search/Gracie+Jiu-Jitsu+Madison%2C+AL/@34.675363,-86.75939489999999?authuser=0&amp;hl=en&amp;entry=ttu
Reviews: 31 reviews
Name: Alliance Jiu Jitsu Huntsville
Link: https://www.google.com/maps/search/Alliance+Jiu+Jitsu+Huntsville/@34.79579710000001,-86.53781920000002?authuser=0&amp;hl=en&amp;entry=ttu
Reviews: 29 reviews
Name: Rocket City MMA
Link: https://www.google.com/maps/search/Rocket+City+MMA/@34.6890499,-86.6036969?authuser=0&amp;hl=en&amp;entry=ttu
Reviews: 25 reviews</t>
  </si>
  <si>
    <t>http://www.graciebarrahuntsville.com/</t>
  </si>
  <si>
    <t>(256) 797-5853</t>
  </si>
  <si>
    <t>https://lh3.ggpht.com/p/AF1QipMVUx6ITtrl6Ht7-NB51pklygjr_9dK2-jIQhIR=s1024</t>
  </si>
  <si>
    <t>Martial arts school, Martial arts club, Physical fitness program, Self defense school</t>
  </si>
  <si>
    <t>2101 W Ferry Way SW</t>
  </si>
  <si>
    <t>Brewton Olympic Wrestling and Gracie Jiu Jitsu</t>
  </si>
  <si>
    <t>Wrestling and Jiu Jitsu classes for kids and adults from instructors who are olympic level wrestlers and world-champion jiu jitsu players.</t>
  </si>
  <si>
    <t>(850) 816-0065</t>
  </si>
  <si>
    <t>https://lh3.ggpht.com/p/AF1QipNMKE9u8pvgxVpw4xyYKm-2AwuZJYy9zj1rSlWp=s1024</t>
  </si>
  <si>
    <t>110 Blacksher St</t>
  </si>
  <si>
    <t>Brewton</t>
  </si>
  <si>
    <t>THE CAGE MMA &amp; FITNESS</t>
  </si>
  <si>
    <t>Name: Heroes Martial Arts Academy Cahaba Heights
Link: https://www.google.com/maps/search/Heroes+Martial+Arts+Academy+Cahaba+Heights/@33.4547884,-86.72829709999999?authuser=0&amp;hl=en&amp;entry=ttu
Reviews: 24 reviews
Name: Calera Fitness and MMA
Link: https://www.google.com/maps/search/Calera+Fitness+and+MMA/@33.1641218,-86.793042?authuser=0&amp;hl=en&amp;entry=ttu
Reviews: 22 reviews</t>
  </si>
  <si>
    <t>(205) 616-6270</t>
  </si>
  <si>
    <t>https://lh3.ggpht.com/p/AF1QipMt_AnTw84IUVcJ2uZPGktkj52EVBdQughCaReM=s1024</t>
  </si>
  <si>
    <t>Martial arts school, Kickboxing school, Sports complex</t>
  </si>
  <si>
    <t>100 Old Town Rd #100a</t>
  </si>
  <si>
    <t>Gulf Coast Jiu Jitsu</t>
  </si>
  <si>
    <t>Name: MAX3 Martial Arts (Hillcrest)
Link: https://www.google.com/maps/search/MAX3+Martial+Arts+(Hillcrest)/@30.6638931,-88.18996709999999?authuser=0&amp;hl=en&amp;entry=ttu
Reviews: 201 reviews
Name: 10th Planet Jiu Jitsu Mobile
Link: https://www.google.com/maps/search/10th+Planet+Jiu+Jitsu+Mobile/@30.6953169,-88.1149563?authuser=0&amp;hl=en&amp;entry=ttu
Reviews: 26 reviews
Name: Gracie Humaita Mobile
Link: https://www.google.com/maps/search/Gracie+Humaita+Mobile/@30.688667000000002,-88.176429?authuser=0&amp;hl=en&amp;entry=ttu
Reviews: 14 reviews
Name: Team Hopkins Jiu Jitsu Mobile
Link: https://www.google.com/maps/search/Team+Hopkins+Jiu+Jitsu+Mobile/@30.678304099999995,-88.0805127?authuser=0&amp;hl=en&amp;entry=ttu
Reviews: 12 reviews
Name: Karate 4 Kids, Dutch Kickboxing, Jujitsu &amp; MMA (Airport &amp; Hillcrest)
Link: https://www.google.com/maps/search/Karate+4+Kids%2C+Dutch+Kickboxing%2C+Jujitsu+%26+MMA+(Airport+%26+Hillcrest)/@30.672293300000003,-88.1888769?authuser=0&amp;hl=en&amp;entry=ttu
Reviews: 2 reviews</t>
  </si>
  <si>
    <t>http://gcjiujitsu.com/</t>
  </si>
  <si>
    <t>(251) 605-8100</t>
  </si>
  <si>
    <t>https://lh3.ggpht.com/p/AF1QipOW6wWqlG_q4kaotwPKp5Rwf38q0Kc22UTUjFJy=s1024</t>
  </si>
  <si>
    <t>1175 Hillcrest Rd #2</t>
  </si>
  <si>
    <t>Mobile</t>
  </si>
  <si>
    <t>10th Planet Jiu Jitsu Mobile</t>
  </si>
  <si>
    <t>Brazilian Jiu Jitsu
Kickboxing
MMA</t>
  </si>
  <si>
    <t>Name: Port City Combat Sports
Link: https://www.google.com/maps/search/Port+City+Combat+Sports/@30.686605099999994,-88.2144085?authuser=0&amp;hl=en&amp;entry=ttu
Reviews: 58 reviews
Name: Gulf Coast Jiu Jitsu
Link: https://www.google.com/maps/search/Gulf+Coast+Jiu+Jitsu/@30.6647955,-88.1896204?authuser=0&amp;hl=en&amp;entry=ttu
Reviews: 35 reviews
Name: Lion Pryde Muay Thai
Link: https://www.google.com/maps/search/Lion+Pryde+Muay+Thai/@30.585330499999994,-88.17785579999999?authuser=0&amp;hl=en&amp;entry=ttu
Reviews: 27 reviews
Name: Gracie Humaita Mobile
Link: https://www.google.com/maps/search/Gracie+Humaita+Mobile/@30.688667000000002,-88.176429?authuser=0&amp;hl=en&amp;entry=ttu
Reviews: 14 reviews
Name: Team Hopkins Jiu Jitsu Mobile
Link: https://www.google.com/maps/search/Team+Hopkins+Jiu+Jitsu+Mobile/@30.678304099999995,-88.0805127?authuser=0&amp;hl=en&amp;entry=ttu
Reviews: 12 reviews</t>
  </si>
  <si>
    <t>http://10pmobile.com/</t>
  </si>
  <si>
    <t>(251) 307-0035</t>
  </si>
  <si>
    <t>https://lh3.ggpht.com/p/AF1QipMRM2itUSlqayCjTNk_G04peJG_-qDPK8Hq47qe=s1024</t>
  </si>
  <si>
    <t>89 N Sage Ave</t>
  </si>
  <si>
    <t>Championship Mixed Martial Arts &amp; Fitness</t>
  </si>
  <si>
    <t>Brazilian Jiu Jitsu (BJJ), Muy Thai, Boxing, Fitness, Bootcamp
We are a Mixed Martial Arts training facility focused on providing World Class level skill instruction, training programs and fitness/conditioning classes. These World Champions have trained us for years to be Champions. We have fought for and won our share of Championship titles and now we want to share what we have learned. With 8 Alabama State Championship titles and 5 National Championship titles on record, come see what we are all about. We offer classes for all ages.</t>
  </si>
  <si>
    <t>Name: SCS Martial Arts &amp; Fitness
Link: https://www.google.com/maps/search/SCS+Martial+Arts+%26+Fitness/@30.6225417,-87.887008?authuser=0&amp;hl=en&amp;entry=ttu
Reviews: 56 reviews
Name: Checkmat Daphne
Link: https://www.google.com/maps/search/Checkmat+Daphne/@30.603283599999997,-87.8386498?authuser=0&amp;hl=en&amp;entry=ttu
Reviews: 54 reviews
Name: Mazu Muay Thai
Link: https://www.google.com/maps/search/Mazu+Muay+Thai/@30.5990317,-87.8972349?authuser=0&amp;hl=en&amp;entry=ttu
Reviews: 30 reviews
Name: Port City Combat Sports
Link: https://www.google.com/maps/search/Port+City+Combat+Sports/@30.539617900000003,-87.8528961?authuser=0&amp;hl=en&amp;entry=ttu
Reviews: 12 reviews
Name: Boom Performance Daphne
Link: https://www.google.com/maps/search/Boom+Performance+Daphne/@30.6194546,-87.89650569999999?authuser=0&amp;hl=en&amp;entry=ttu
Reviews: No Reviews reviews</t>
  </si>
  <si>
    <t>https://www.championshipmixedmartialarts.com/</t>
  </si>
  <si>
    <t>(251) 621-0304</t>
  </si>
  <si>
    <t>https://lh3.ggpht.com/p/AF1QipMDrE6H93s00vCa0G_Shtm7IE8btYBnK19iz7sd=s1024</t>
  </si>
  <si>
    <t>Jujitsu school, Martial arts school, Muay Thai boxing gym</t>
  </si>
  <si>
    <t>1410 US-98 Ste D</t>
  </si>
  <si>
    <t>Daphne</t>
  </si>
  <si>
    <t>McLean's Martial Arts &amp; Fitness</t>
  </si>
  <si>
    <t>Master Rob McLean Black belt 8th degree, teaching since 2000 in the area. We help with focus, discipline, self control, self defense and self esteem.</t>
  </si>
  <si>
    <t>Name: MAX3 Martial Arts (Hillcrest)
Link: https://www.google.com/maps/search/MAX3+Martial+Arts+(Hillcrest)/@30.6638931,-88.18996709999999?authuser=0&amp;hl=en&amp;entry=ttu
Reviews: 201 reviews
Name: McCranie ATA
Link: https://www.google.com/maps/search/McCranie+ATA/@30.760830600000002,-88.2274079?authuser=0&amp;hl=en&amp;entry=ttu
Reviews: 73 reviews
Name: Coastal Martial Arts
Link: https://www.google.com/maps/search/Coastal+Martial+Arts/@30.676264500000002,-87.84075849999999?authuser=0&amp;hl=en&amp;entry=ttu
Reviews: 17 reviews
Name: Brok Weaver Boxing &amp; Big Jay Jiu-Jitsu
Link: https://www.google.com/maps/search/Brok+Weaver+Boxing+%26+Big+Jay+Jiu-Jitsu/@30.8169053,-88.0695458?authuser=0&amp;hl=en&amp;entry=ttu
Reviews: 5 reviews</t>
  </si>
  <si>
    <t>http://www.mcleansmartialarts.com/</t>
  </si>
  <si>
    <t>(251) 675-9662</t>
  </si>
  <si>
    <t>https://lh3.ggpht.com/p/AF1QipNzJn3yOxjW833ZL2TRkbl6OCSTjhLdZFXKqA9j=s1024</t>
  </si>
  <si>
    <t>1490 Celeste Rd</t>
  </si>
  <si>
    <t>Saraland</t>
  </si>
  <si>
    <t>Team Hopkins Jiu Jitsu Mobile</t>
  </si>
  <si>
    <t>Name: Gulf Coast Jiu Jitsu
Link: https://www.google.com/maps/search/Gulf+Coast+Jiu+Jitsu/@30.6647955,-88.1896204?authuser=0&amp;hl=en&amp;entry=ttu
Reviews: 35 reviews
Name: 10th Planet Jiu Jitsu Mobile
Link: https://www.google.com/maps/search/10th+Planet+Jiu+Jitsu+Mobile/@30.6953169,-88.1149563?authuser=0&amp;hl=en&amp;entry=ttu
Reviews: 26 reviews
Name: Gracie Humaita Mobile
Link: https://www.google.com/maps/search/Gracie+Humaita+Mobile/@30.688667000000002,-88.176429?authuser=0&amp;hl=en&amp;entry=ttu
Reviews: 14 reviews
Name: Springhill Taekwondo Center
Link: https://www.google.com/maps/search/Springhill+Taekwondo+Center/@30.678304099999995,-88.0805127?authuser=0&amp;hl=en&amp;entry=ttu
Reviews: 14 reviews
Name: Karate 4 Kids, Dutch Kickboxing, Jujitsu &amp; MMA (Airport &amp; Hillcrest)
Link: https://www.google.com/maps/search/Karate+4+Kids%2C+Dutch+Kickboxing%2C+Jujitsu+%26+MMA+(Airport+%26+Hillcrest)/@30.672293300000003,-88.1888769?authuser=0&amp;hl=en&amp;entry=ttu
Reviews: 2 reviews</t>
  </si>
  <si>
    <t>http://teamhopkinslangan.com/</t>
  </si>
  <si>
    <t>(251) 470-1761</t>
  </si>
  <si>
    <t>https://lh3.ggpht.com/p/AF1QipO7fLkcX031EqdRaBAKX5o4dcr8JO9dHTpFZVWJ=s1024</t>
  </si>
  <si>
    <t>Martial arts school, Fitness center, Jujitsu school, Karate school, Kickboxing school, Martial arts club, Self defense school, Taekwondo school</t>
  </si>
  <si>
    <t>1706 Government St</t>
  </si>
  <si>
    <t>Gracie United-Team Jucao Brazilian Jiu-Jitsu</t>
  </si>
  <si>
    <t>To be a better version of ourselves through martial arts &amp; community.</t>
  </si>
  <si>
    <t>Name: Panacea Martial Arts
Link: https://www.google.com/maps/search/Panacea+Martial+Arts/@30.397247000000004,-87.6850013?authuser=0&amp;hl=en&amp;entry=ttu
Reviews: 98 reviews
Name: Gulf Coast Jiu Jitsu
Link: https://www.google.com/maps/search/Gulf+Coast+Jiu+Jitsu/@30.6647955,-88.1896204?authuser=0&amp;hl=en&amp;entry=ttu
Reviews: 35 reviews
Name: 9Round Kickboxing Fitness
Link: https://www.google.com/maps/search/9Round+Kickboxing+Fitness/@30.3803123,-87.6862027?authuser=0&amp;hl=en&amp;entry=ttu
Reviews: 22 reviews
Name: Gracie Humaita Mobile
Link: https://www.google.com/maps/search/Gracie+Humaita+Mobile/@30.688667000000002,-88.176429?authuser=0&amp;hl=en&amp;entry=ttu
Reviews: 14 reviews
Name: Gulf Coast Jujutsu
Link: https://www.google.com/maps/search/Gulf+Coast+Jujutsu/@30.3322276,-87.68143210000001?authuser=0&amp;hl=en&amp;entry=ttu
Reviews: 3 reviews</t>
  </si>
  <si>
    <t>http://www.gracieunited.com/</t>
  </si>
  <si>
    <t>(205) 919-6473</t>
  </si>
  <si>
    <t>https://lh3.ggpht.com/p/AF1QipN4K9pUOl9zG-VTvttxzXkfIcjjr8EVoxeV8rXg=s1024</t>
  </si>
  <si>
    <t>213 9th Ave</t>
  </si>
  <si>
    <t>Foley</t>
  </si>
  <si>
    <t>10th Planet Jiu Jitsu Gulf Shores</t>
  </si>
  <si>
    <t>https://lh3.ggpht.com/p/AF1QipMDirJU_PDD81XfaHcSNGz2tGRF5knHaTIb0VgM=s1024</t>
  </si>
  <si>
    <t>Self defense school</t>
  </si>
  <si>
    <t>Self defense school, After school program, Gym, Kickboxing school, Martial arts school, Muay Thai boxing gym, Physical fitness program</t>
  </si>
  <si>
    <t>3501 Gulf Shores Pkwy STE 9</t>
  </si>
  <si>
    <t>Gulf Shores</t>
  </si>
  <si>
    <t>Phoenix Rising Brazilian Jiu Jitsu &amp; Fitness</t>
  </si>
  <si>
    <t>Phoenix Rising is a Brazilian Jiu Jitsu and Fitness Gym that offers various classes including Kids' BJJ, Adult BJJ, Cardio Fitness, and Kick Boxing. Our classes double as an outlet to reduce stress and enhance self esteem. While honing in on self discipline, you can increase your flexibility, endurance, and tone while living a healthier lifestyle. Also, we strive to increase the knowledge of self defense techniques among our community to better prepare families for real life situations.</t>
  </si>
  <si>
    <t>Name: Country Road Fitness
Link: https://www.google.com/maps/search/Country+Road+Fitness/@30.8806764,-88.6692869?authuser=0&amp;hl=en&amp;entry=ttu
Reviews: 4 reviews
Name: WIlkerson's Martial Arts Academy, LLC
Link: https://www.google.com/maps/search/WIlkerson%E2%80%99s+Martial+Arts+Academy%2C+LLC/@30.924457,-88.5881431?authuser=0&amp;hl=en&amp;entry=ttu
Reviews: 1 reviews
Name: Good Fight Dojo Lucedale
Link: https://www.google.com/maps/search/Good+Fight+Dojo+Lucedale/@30.9226059,-88.58749809999999?authuser=0&amp;hl=en&amp;entry=ttu
Reviews: No Reviews reviews
Name: Sifu Perry Traditional Ip Man Wing Chun
Link: https://www.google.com/maps/search/Sifu+Perry+Traditional+Ip+Man+Wing+Chun/@30.895494099999997,-88.62192979999999?authuser=0&amp;hl=en&amp;entry=ttu
Reviews: No Reviews reviews
Name: Gracie United Brazilian Jiu Jitsu
Link: https://www.google.com/maps/search/Gracie+United+Brazilian+Jiu+Jitsu/@30.855968800000003,-89.1382781?authuser=0&amp;hl=en&amp;entry=ttu
Reviews: No Reviews reviews</t>
  </si>
  <si>
    <t>(601) 508-1578</t>
  </si>
  <si>
    <t>https://lh3.ggpht.com/p/AF1QipO7O4RMlJ7hIy_ac4WUQa4q_FRewl5ygVYKElWN=s1024</t>
  </si>
  <si>
    <t>442 Winter St</t>
  </si>
  <si>
    <t>Lucedale</t>
  </si>
  <si>
    <t>MS</t>
  </si>
  <si>
    <t>Gracie United/Team Jucao Jasper</t>
  </si>
  <si>
    <t>Team Jucao is a Brazillian Jui Jitsu Martial Arts Gym, We have children, young adult, and adult classes. Classes are mornings and evenings on Tuesdays, Thursdays, and Saturdays in Jasper, AL. Try out Martial Arts with 3 FREE Classes at our gym! Visit our website at:</t>
  </si>
  <si>
    <t>Name: Gracie Barra Jasper
Link: https://www.google.com/maps/search/Gracie+Barra+Jasper/@33.8493384,-87.2843869?authuser=0&amp;hl=en&amp;entry=ttu
Reviews: 55 reviews
Name: Gracie Barra Birmingham USA
Link: https://www.google.com/maps/search/Gracie+Barra+Birmingham+USA/@33.5259776,-86.766545?authuser=0&amp;hl=en&amp;entry=ttu
Reviews: 20 reviews
Name: Jasper Martial Arts
Link: https://www.google.com/maps/search/Jasper+Martial+Arts/@33.8463729,-87.256455?authuser=0&amp;hl=en&amp;entry=ttu
Reviews: 13 reviews
Name: Gracie United Team Jucao - Morris
Link: https://www.google.com/maps/search/Gracie+United+Team+Jucao+-+Morris/@33.7553361,-86.815143?authuser=0&amp;hl=en&amp;entry=ttu
Reviews: 1 reviews
Name: Master Ferrell's Karate &amp; Kung Fu
Link: https://www.google.com/maps/search/Master+Ferrell%E2%80%99s+Karate+%26+Kung+Fu/@33.8485753,-87.287059?authuser=0&amp;hl=en&amp;entry=ttu
Reviews: 1 reviews</t>
  </si>
  <si>
    <t>https://lh3.ggpht.com/p/AF1QipP6FuyeSmmteDc8OU_NqPQuYP6CAjgakVnxO4cS=s1024</t>
  </si>
  <si>
    <t>Tuesday, Thursday, Friday, Saturday, Sunday</t>
  </si>
  <si>
    <t>101 19th St W</t>
  </si>
  <si>
    <t>Jasper</t>
  </si>
  <si>
    <t>Cobra Brazilian Jiu Jitsu Tuscaloosa</t>
  </si>
  <si>
    <t>We all come in different ages, shapes and sizes and Brazilian Jiu Jitsu is perfect for everyone. We offer classes for beginners, advanced, women and children. We also offer Striking/MMA/Stand Up classes. Call or come by Cobra today!</t>
  </si>
  <si>
    <t>Name: American Top Team Tuscaloosa - Kickboxing, MMA, Brazilian Jiu-Jitsu and Fitness Kickboxing
Link: https://www.google.com/maps/search/American+Top+Team+Tuscaloosa+-+Kickboxing%2C+MMA%2C+Brazilian+Jiu-Jitsu+and+Fitness+Kickboxing/@33.2000387,-87.55274779999999?authuser=0&amp;hl=en&amp;entry=ttu
Reviews: 39 reviews
Name: Tiger-Rock Martial Arts
Link: https://www.google.com/maps/search/Tiger-Rock+Martial+Arts/@33.201159,-87.5229355?authuser=0&amp;hl=en&amp;entry=ttu
Reviews: 13 reviews
Name: Tuscaloosa Martial Arts
Link: https://www.google.com/maps/search/Tuscaloosa+Martial+Arts/@33.2005929,-87.53812529999999?authuser=0&amp;hl=en&amp;entry=ttu
Reviews: 3 reviews
Name: West Alabama Martial Arts
Link: https://www.google.com/maps/search/West+Alabama+Martial+Arts/@33.1912861,-87.4922356?authuser=0&amp;hl=en&amp;entry=ttu
Reviews: 3 reviews
Name: Blue Hawk MMA
Link: https://www.google.com/maps/search/Blue+Hawk+MMA/@33.182524,-87.5549975?authuser=0&amp;hl=en&amp;entry=ttu
Reviews: No Reviews reviews</t>
  </si>
  <si>
    <t>http://www.cobrabjjtuscaloosa.com/</t>
  </si>
  <si>
    <t>(205) 242-6512</t>
  </si>
  <si>
    <t>https://lh3.ggpht.com/p/AF1QipNs9-llomnXOdlCEMgxP908QliUCbyXFs5ShTTf=s1024</t>
  </si>
  <si>
    <t>6551 AL-69</t>
  </si>
  <si>
    <t>Tuscaloosa</t>
  </si>
  <si>
    <t>Alliance Jiu Jitsu Huntsville</t>
  </si>
  <si>
    <t>Brazilian Jiujitsu Martial Arts School</t>
  </si>
  <si>
    <t>Name: 10th Planet Jiu Jitsu Huntsville
Link: https://www.google.com/maps/search/10th+Planet+Jiu+Jitsu+Huntsville/@34.7828841,-86.66178649999999?authuser=0&amp;hl=en&amp;entry=ttu
Reviews: 76 reviews
Name: Arsenal Combat Sports Club
Link: https://www.google.com/maps/search/Arsenal+Combat+Sports+Club/@34.7460984,-86.63314919999999?authuser=0&amp;hl=en&amp;entry=ttu
Reviews: 61 reviews
Name: Maverick Training Center
Link: https://www.google.com/maps/search/Maverick+Training+Center/@34.7317036,-86.5852261?authuser=0&amp;hl=en&amp;entry=ttu
Reviews: 49 reviews
Name: Gracie Barra Huntsville
Link: https://www.google.com/maps/search/Gracie+Barra+Huntsville/@34.6992141,-86.5924756?authuser=0&amp;hl=en&amp;entry=ttu
Reviews: 43 reviews
Name: Powell's MMA Systems
Link: https://www.google.com/maps/search/Powell's+MMA+Systems/@34.7635211,-86.6438364?authuser=0&amp;hl=en&amp;entry=ttu
Reviews: 7 reviews</t>
  </si>
  <si>
    <t>http://alliancehuntsville.com/</t>
  </si>
  <si>
    <t>(256) 427-3330</t>
  </si>
  <si>
    <t>https://lh3.ggpht.com/p/AF1QipP7-SuTip0JF4EFq7NxggGNqZ_q0LnfksCA38SV=s1024</t>
  </si>
  <si>
    <t>912 Winchester Rd NE Suite B</t>
  </si>
  <si>
    <t>MAX3 Martial Arts (Dawes)</t>
  </si>
  <si>
    <t>Mobile, Alabama's #1 choice for Martial Arts! Serving the Mobile community for over 25 years. Improve your child's focus, discipline, and confidence with our kids martial arts classes. Our experienced instructors offer children's karate classes for kids of all ages. We also have teen classes and adult taekwondo classes for those looking to learn self-defense and get in shape. We are a local, family owned, ATA Martial Arts licensed facility with multiple locations.</t>
  </si>
  <si>
    <t>Name: Port City Combat Sports
Link: https://www.google.com/maps/search/Port+City+Combat+Sports/@30.686605099999994,-88.2144085?authuser=0&amp;hl=en&amp;entry=ttu
Reviews: 58 reviews
Name: Gulf Coast Jiu Jitsu
Link: https://www.google.com/maps/search/Gulf+Coast+Jiu+Jitsu/@30.6647955,-88.1896204?authuser=0&amp;hl=en&amp;entry=ttu
Reviews: 35 reviews
Name: Gracie Humaita Mobile
Link: https://www.google.com/maps/search/Gracie+Humaita+Mobile/@30.688667000000002,-88.176429?authuser=0&amp;hl=en&amp;entry=ttu
Reviews: 14 reviews
Name: Karate 4 Kids, Dutch Kickboxing, Jujitsu &amp; MMA (Airport &amp; Hillcrest)
Link: https://www.google.com/maps/search/Karate+4+Kids%2C+Dutch+Kickboxing%2C+Jujitsu+%26+MMA+(Airport+%26+Hillcrest)/@30.672293300000003,-88.1888769?authuser=0&amp;hl=en&amp;entry=ttu
Reviews: 2 reviews
Name: New Leaf Martial Arts
Link: https://www.google.com/maps/search/New+Leaf+Martial+Arts/@30.6183166,-88.192123?authuser=0&amp;hl=en&amp;entry=ttu
Reviews: No Reviews reviews</t>
  </si>
  <si>
    <t>http://www.max3training.com/</t>
  </si>
  <si>
    <t>(251) 307-5676</t>
  </si>
  <si>
    <t>https://lh3.ggpht.com/p/AF1QipP_eZl5mq60UMxIAQbzLDQhVCfrQq9vTzICF_M2=s1024</t>
  </si>
  <si>
    <t>Martial arts school, Karate school, Taekwondo school</t>
  </si>
  <si>
    <t>2410 Dawes Rd</t>
  </si>
  <si>
    <t>Richardson Jiu Jitsu</t>
  </si>
  <si>
    <t>Name: Tiger Rock Martial Arts of Prattville
Link: https://www.google.com/maps/search/Tiger+Rock+Martial+Arts+of+Prattville/@32.4592629,-86.4113555?authuser=0&amp;hl=en&amp;entry=ttu
Reviews: 63 reviews
Name: Prattville Fitness Kickboxing And MMA
Link: https://www.google.com/maps/search/Prattville+Fitness+Kickboxing+And+MMA/@32.460934,-86.4045493?authuser=0&amp;hl=en&amp;entry=ttu
Reviews: 43 reviews
Name: NextGen Martial Arts
Link: https://www.google.com/maps/search/NextGen+Martial+Arts/@32.4826817,-86.41473739999999?authuser=0&amp;hl=en&amp;entry=ttu
Reviews: 40 reviews
Name: Oak Mountain Martial Arts
Link: https://www.google.com/maps/search/Oak+Mountain+Martial+Arts/@32.505168,-86.47125899999999?authuser=0&amp;hl=en&amp;entry=ttu
Reviews: No Reviews reviews
Name: River Region Martial Arts. com
Link: https://www.google.com/maps/search/River+Region+Martial+Arts.+com/@32.583539699999996,-86.46163790000001?authuser=0&amp;hl=en&amp;entry=ttu
Reviews: No Reviews reviews</t>
  </si>
  <si>
    <t>http://www.richardsonjj.com/</t>
  </si>
  <si>
    <t>(210) 478-8728</t>
  </si>
  <si>
    <t>https://lh3.ggpht.com/p/AF1QipPz7cUPL8ga3vh_tdAuNTDbhnwEEe-2xzp9bEKk=s1024</t>
  </si>
  <si>
    <t>2257 B Cobbs Ford Rd</t>
  </si>
  <si>
    <t>Prattville</t>
  </si>
  <si>
    <t>NXG Combat Sports &amp; Martial Arts</t>
  </si>
  <si>
    <t>Family Martial Arts &amp; Combat Sports in Montgomery, Alabama. Experience an encouraging environment built around community and traditional values!
Modern sport style combined with old school work ethic produce the perfect atmosphere for your family to grow, and our experienced and passionate coaching staff is dedicated to helping you find the champion inside of you.
Whether you are training for health &amp; fitness, self-defense, recreational enjoyment, a joint family interest, or are an aspiring combat sports athlete... our goal is guide and inspire you to reach your highest potential.
You are invited to come experience THE NXG DIFFERENCE!</t>
  </si>
  <si>
    <t>Name: Montgomery Martial Arts
Link: https://www.google.com/maps/search/Montgomery+Martial+Arts/@32.383150199999996,-86.19067749999999?authuser=0&amp;hl=en&amp;entry=ttu
Reviews: 97 reviews
Name: Johnson's Martial Arts Academy
Link: https://www.google.com/maps/search/Johnson%E2%80%99s+Martial+Arts+Academy/@32.3542674,-86.21756479999999?authuser=0&amp;hl=en&amp;entry=ttu
Reviews: 25 reviews
Name: Boxing Gym
Link: https://www.google.com/maps/search/Boxing+Gym/@32.372597899999995,-86.282184?authuser=0&amp;hl=en&amp;entry=ttu
Reviews: 9 reviews
Name: Fleming's Martial Arts
Link: https://www.google.com/maps/search/Fleming's+Martial+Arts/@32.3923287,-86.20845949999999?authuser=0&amp;hl=en&amp;entry=ttu
Reviews: 8 reviews</t>
  </si>
  <si>
    <t>https://nxgcombatsports.com/</t>
  </si>
  <si>
    <t>(334) 220-5530</t>
  </si>
  <si>
    <t>https://lh3.ggpht.com/p/AF1QipOIe5MLMapwWQ164VfYoqkso-Kwv1UPUpOu9MFe=s1024</t>
  </si>
  <si>
    <t>Martial arts school, Boxing gym, Jujitsu school, Muay Thai boxing gym, Self defense school</t>
  </si>
  <si>
    <t>4315 Atlanta Hwy</t>
  </si>
  <si>
    <t>Montgomery</t>
  </si>
  <si>
    <t>Triad Martial Arts Academy</t>
  </si>
  <si>
    <t>Triad Martial Arts is the oldest Jiu Jitsu school in the state (1996). Being home to the most black belts under one dojo in the state (31). Learn self defense, Martial Arts, and gain confidence with an awesome workout! Classes for men, women, and children ages 4 and up. Schedule your free class today!</t>
  </si>
  <si>
    <t>Name: Tally Ho Fitness
Link: https://www.google.com/maps/search/Tally+Ho+Fitness/@34.167201399999996,-86.8656968?authuser=0&amp;hl=en&amp;entry=ttu
Reviews: 72 reviews
Name: Pirate Brazilian Jiu Jitsu
Link: https://www.google.com/maps/search/Pirate+Brazilian+Jiu+Jitsu/@34.6918132,-86.7650115?authuser=0&amp;hl=en&amp;entry=ttu
Reviews: 57 reviews
Name: Jasper Martial Arts
Link: https://www.google.com/maps/search/Jasper+Martial+Arts/@33.8463729,-87.256455?authuser=0&amp;hl=en&amp;entry=ttu
Reviews: 13 reviews
Name: Gardendale Taekwondo Academy
Link: https://www.google.com/maps/search/Gardendale+Taekwondo+Academy/@33.6362678,-86.80726349999999?authuser=0&amp;hl=en&amp;entry=ttu
Reviews: 1 reviews
Name: American Self Defense Academy
Link: https://www.google.com/maps/search/American+Self+Defense+Academy/@33.6842748,-87.06558079999999?authuser=0&amp;hl=en&amp;entry=ttu
Reviews: No Reviews reviews</t>
  </si>
  <si>
    <t>http://danielobrien.co/</t>
  </si>
  <si>
    <t>(256) 737-0961</t>
  </si>
  <si>
    <t>https://lh3.ggpht.com/p/AF1QipNH5hAztVt9v7aP2982M9S2OoPXp5dwx7ja8ZWL=s1024</t>
  </si>
  <si>
    <t>1708 Tallyho St SW</t>
  </si>
  <si>
    <t>Cullman</t>
  </si>
  <si>
    <t>10th Planet Jiu Jitsu Decatur</t>
  </si>
  <si>
    <t>Name: Planet Fitness
Link: https://www.google.com/maps/search/Planet+Fitness/@34.557799599999996,-86.9982337?authuser=0&amp;hl=en&amp;entry=ttu
Reviews: 620 reviews
Name: 10th Planet Jiu Jitsu Huntsville
Link: https://www.google.com/maps/search/10th+Planet+Jiu+Jitsu+Huntsville/@34.7828841,-86.66178649999999?authuser=0&amp;hl=en&amp;entry=ttu
Reviews: 76 reviews
Name: Webster's Karate
Link: https://www.google.com/maps/search/Webster's+Karate/@34.604639399999996,-86.98026449999999?authuser=0&amp;hl=en&amp;entry=ttu
Reviews: 40 reviews
Name: River City Karate
Link: https://www.google.com/maps/search/River+City+Karate/@34.518559499999995,-86.9698781?authuser=0&amp;hl=en&amp;entry=ttu
Reviews: 30 reviews
Name: Steel Phoenix School of Martial Arts
Link: https://www.google.com/maps/search/Steel+Phoenix+School+of+Martial+Arts/@34.5212785,-86.89020190000001?authuser=0&amp;hl=en&amp;entry=ttu
Reviews: 6 reviews</t>
  </si>
  <si>
    <t>https://decaturbrazilianjiujitsu.com/</t>
  </si>
  <si>
    <t>https://lh3.ggpht.com/p/AF1QipMHcCQBQXfz6WLWJLhlkA3xsgxp_LcEwqrvHlB3=s1024</t>
  </si>
  <si>
    <t>Martial arts school, Boxing gym, Jujitsu school, Karate school, Kickboxing school, Muay Thai boxing gym, Self defense school</t>
  </si>
  <si>
    <t>108 Lenwood Rd SE</t>
  </si>
  <si>
    <t>Decatur</t>
  </si>
  <si>
    <t>Birmingham Martial Arts - Trussville</t>
  </si>
  <si>
    <t>No matter the student, you will love the physical, emotional and mental benefits from training at our school. The traits and skills that students develop will give them a competitive edge and make them a driving force in school, in work and wherever life takes them!</t>
  </si>
  <si>
    <t>Name: The Dojang Martial Arts &amp; Fitness
Link: https://www.google.com/maps/search/The+Dojang+Martial+Arts+%26+Fitness/@33.6052842,-86.6299102?authuser=0&amp;hl=en&amp;entry=ttu
Reviews: 130 reviews
Name: Heroes Martial Arts Academy Trussville
Link: https://www.google.com/maps/search/Heroes+Martial+Arts+Academy+Trussville/@33.6082427,-86.6308775?authuser=0&amp;hl=en&amp;entry=ttu
Reviews: 28 reviews
Name: Hirano Ha Karate of Trussville
Link: https://www.google.com/maps/search/Hirano+Ha+Karate+of+Trussville/@33.6076255,-86.63215459999999?authuser=0&amp;hl=en&amp;entry=ttu
Reviews: 16 reviews
Name: Gracie Barra Trussville
Link: https://www.google.com/maps/search/Gracie+Barra+Trussville/@33.6450521,-86.6288873?authuser=0&amp;hl=en&amp;entry=ttu
Reviews: 15 reviews
Name: Krav Maga and Fitness
Link: https://www.google.com/maps/search/Krav+Maga+and+Fitness/@33.6383431,-86.6149793?authuser=0&amp;hl=en&amp;entry=ttu
Reviews: 3 reviews</t>
  </si>
  <si>
    <t>http://www.bhammartialarts.com/</t>
  </si>
  <si>
    <t>(205) 909-3720</t>
  </si>
  <si>
    <t>https://lh3.ggpht.com/p/AF1QipODTVuhI7rPGA0Mhsfvswgbt9jVR6PHY1kTMyE3=s1024</t>
  </si>
  <si>
    <t>Martial arts school, Karate school, School</t>
  </si>
  <si>
    <t>1110 N Chalkville Rd #136</t>
  </si>
  <si>
    <t>Trussville</t>
  </si>
  <si>
    <t>Pell City Martial Arts, LLC</t>
  </si>
  <si>
    <t>Fun for all ages!!! Join as a family and grow with our Martial Arts Family!!!</t>
  </si>
  <si>
    <t>Name: Birmingham Martial Arts - Trussville
Link: https://www.google.com/maps/search/Birmingham+Martial+Arts+-+Trussville/@33.6384657,-86.6149794?authuser=0&amp;hl=en&amp;entry=ttu
Reviews: 102 reviews
Name: Birmingham Martial Arts - Vestavia Hills / Liberty Park
Link: https://www.google.com/maps/search/Birmingham+Martial+Arts+-+Vestavia+Hills+%2F+Liberty+Park/@33.4725673,-86.7018944?authuser=0&amp;hl=en&amp;entry=ttu
Reviews: 38 reviews
Name: Excel Martial Arts
Link: https://www.google.com/maps/search/Excel+Martial+Arts/@33.814805299999996,-85.76090839999999?authuser=0&amp;hl=en&amp;entry=ttu
Reviews: 26 reviews
Name: Gracie Barra Trussville
Link: https://www.google.com/maps/search/Gracie+Barra+Trussville/@33.6450521,-86.6288873?authuser=0&amp;hl=en&amp;entry=ttu
Reviews: 15 reviews
Name: Japan International Karate Center of Pell City
Link: https://www.google.com/maps/search/Japan+International+Karate+Center+of+Pell+City/@33.5473326,-86.2813202?authuser=0&amp;hl=en&amp;entry=ttu
Reviews: 3 reviews</t>
  </si>
  <si>
    <t>https://www.pellcitymartialarts.com/</t>
  </si>
  <si>
    <t>(866) 320-7262</t>
  </si>
  <si>
    <t>https://lh3.ggpht.com/p/AF1QipMms3oKFlE-dDpLLQCHavFBAvCWYdf3moGSc7nq=s1024</t>
  </si>
  <si>
    <t>1712 Cogswell Ave</t>
  </si>
  <si>
    <t>Pell City</t>
  </si>
  <si>
    <t>Tiger-Rock Martial Arts</t>
  </si>
  <si>
    <t>"Tiger Rock is about more than just developing martial artists, we believe in creating advantages that extend beyond the mat. Tiger-Rock's R15E performance program was created to measure achievement and reward success. Each of the 15 steps, ranks towards black belt - requires the student to develop skills and tools to be a champion in life - on and off the mat! Learn self defense, self control and get fit!"</t>
  </si>
  <si>
    <t>Name: Tiger Rock Martial Arts of Hoover
Link: https://www.google.com/maps/search/Tiger+Rock+Martial+Arts+of+Hoover/@33.4018478,-86.8079605?authuser=0&amp;hl=en&amp;entry=ttu
Reviews: 22 reviews
Name: Tiger Rock Martial Arts Greystone
Link: https://www.google.com/maps/search/Tiger+Rock+Martial+Arts+Greystone/@33.4149141,-86.6669577?authuser=0&amp;hl=en&amp;entry=ttu
Reviews: 10 reviews
Name: Apex Academy of Jiu Jitsu
Link: https://www.google.com/maps/search/Apex+Academy+of+Jiu+Jitsu/@33.637754199999996,-86.8074757?authuser=0&amp;hl=en&amp;entry=ttu
Reviews: 9 reviews
Name: Gardendale Taekwondo Academy
Link: https://www.google.com/maps/search/Gardendale+Taekwondo+Academy/@33.6362678,-86.80726349999999?authuser=0&amp;hl=en&amp;entry=ttu
Reviews: 1 reviews
Name: Gracie United Team Jucao - Morris
Link: https://www.google.com/maps/search/Gracie+United+Team+Jucao+-+Morris/@33.7553361,-86.815143?authuser=0&amp;hl=en&amp;entry=ttu
Reviews: 1 reviews</t>
  </si>
  <si>
    <t>https://tigerrockmartialarts.com/</t>
  </si>
  <si>
    <t>(205) 631-0020</t>
  </si>
  <si>
    <t>https://lh3.ggpht.com/p/AF1QipNQNKm1DYFQdUMJWhXSZYwGiUCPXYyvtZai4cma=s1024</t>
  </si>
  <si>
    <t>1030 Main St</t>
  </si>
  <si>
    <t>Gardendale</t>
  </si>
  <si>
    <t>Excel Martial Arts</t>
  </si>
  <si>
    <t>We are a family martial arts school in Jacksonville, AL dedicated to helping our members build confidence, get in shape, and learn self-defense.</t>
  </si>
  <si>
    <t>Name: Valhalla Jiu-Jitsu &amp; MMA
Link: https://www.google.com/maps/search/Valhalla+Jiu-Jitsu+%26+MMA/@33.780902999999995,-85.898225?authuser=0&amp;hl=en&amp;entry=ttu
Reviews: 52 reviews
Name: Pell City Martial Arts, LLC
Link: https://www.google.com/maps/search/Pell+City+Martial+Arts%2C+LLC/@33.585509699999996,-86.2874147?authuser=0&amp;hl=en&amp;entry=ttu
Reviews: 11 reviews
Name: J. Cruz Martial Arts
Link: https://www.google.com/maps/search/J.+Cruz+Martial+Arts/@33.8115255,-85.7738838?authuser=0&amp;hl=en&amp;entry=ttu
Reviews: 2 reviews
Name: Self Defense/ Fitness
Link: https://www.google.com/maps/search/Self+Defense%2F+Fitness/@33.6235636,-85.73247060000001?authuser=0&amp;hl=en&amp;entry=ttu
Reviews: No Reviews reviews</t>
  </si>
  <si>
    <t>http://www.emajacksonville.com/</t>
  </si>
  <si>
    <t>(256) 525-8770</t>
  </si>
  <si>
    <t>https://lh3.ggpht.com/p/AF1QipPXdIbgAjyCjr9H00h0u92hKuSvKVXOBrB3qCuh=s1024</t>
  </si>
  <si>
    <t>203 Pelham Rd S</t>
  </si>
  <si>
    <t>Jacksonville</t>
  </si>
  <si>
    <t>Pelham Tiger Rock Martial Arts</t>
  </si>
  <si>
    <t>Modern-style Taekwondo designed to bring out the best in you! Learn to defend yourself, get stronger, and make friends in this fast-paced, fun, and engaging Martial Arts Program. Whether it's for you or your child, we've got something for everyone ages 4 and up.
Interested? Visit our website to schedule a time to meet with us.</t>
  </si>
  <si>
    <t>Name: Tiger-Rock Martial Arts - Alabaster
Link: https://www.google.com/maps/search/Tiger-Rock+Martial+Arts+-+Alabaster/@33.237167899999996,-86.821547?authuser=0&amp;hl=en&amp;entry=ttu
Reviews: 30 reviews
Name: Tiger Rock Martial Arts of Hoover
Link: https://www.google.com/maps/search/Tiger+Rock+Martial+Arts+of+Hoover/@33.4018478,-86.8079605?authuser=0&amp;hl=en&amp;entry=ttu
Reviews: 22 reviews
Name: Impact Martial Arts
Link: https://www.google.com/maps/search/Impact+Martial+Arts/@33.286078499999995,-86.8107757?authuser=0&amp;hl=en&amp;entry=ttu
Reviews: 18 reviews
Name: Tiger Rock Martial Arts Greystone
Link: https://www.google.com/maps/search/Tiger+Rock+Martial+Arts+Greystone/@33.4149141,-86.6669577?authuser=0&amp;hl=en&amp;entry=ttu
Reviews: 10 reviews
Name: tiger rock martial arts
Link: https://www.google.com/maps/search/tiger+rock+martial+arts/@33.315205999999996,-86.80263959999999?authuser=0&amp;hl=en&amp;entry=ttu
Reviews: 1 reviews</t>
  </si>
  <si>
    <t>https://www.pelhamtigerrock.com/</t>
  </si>
  <si>
    <t>(205) 663-0091</t>
  </si>
  <si>
    <t>https://lh3.ggpht.com/p/AF1QipPRNsynRyHxkahcT5U7Wl0ZGyp-hQjjATyocIQO=s1024</t>
  </si>
  <si>
    <t>Martial arts school, Jujitsu school, Karate school, Kickboxing school, Kung fu school, Martial arts club, Martial arts supply store, Self defense school, Taekwondo school</t>
  </si>
  <si>
    <t>Monday, Sunday</t>
  </si>
  <si>
    <t>2748 Pelham Pkwy</t>
  </si>
  <si>
    <t>Modern Warrior Combatives &amp; Jiu Jitsu</t>
  </si>
  <si>
    <t>Modern Warrior Combatives is a Self Defense and Jiu Jitsu Training Center located in Dothan Alabama. We specialize in Adult NoGi Jiu Jitsu for everyone from beginners to well seasoned athletes.We provide class based, one on one, and small group training, all in a family friendly and welcoming environment that makes training enjoyable as well as productive. In addition to our NoGi JiuJitsu Classes we offer occasional Seminars and Workshops on a variety of Self Defense based Tactics and Skills</t>
  </si>
  <si>
    <t>Name: Wolfpack Karate &amp; MMA
Link: https://www.google.com/maps/search/Wolfpack+Karate+%26+MMA/@31.2589792,-85.4326639?authuser=0&amp;hl=en&amp;entry=ttu
Reviews: 75 reviews
Name: Peak Martial Arts
Link: https://www.google.com/maps/search/Peak+Martial+Arts/@31.231881099999995,-85.4334885?authuser=0&amp;hl=en&amp;entry=ttu
Reviews: 32 reviews
Name: Dothan Martial Arts Academy
Link: https://www.google.com/maps/search/Dothan+Martial+Arts+Academy/@31.240614800000003,-85.4779633?authuser=0&amp;hl=en&amp;entry=ttu
Reviews: 26 reviews
Name: World Yoshukai Karate
Link: https://www.google.com/maps/search/World+Yoshukai+Karate/@31.1926352,-85.3789079?authuser=0&amp;hl=en&amp;entry=ttu
Reviews: 10 reviews
Name: Uska Circle City Martial Arts
Link: https://www.google.com/maps/search/Uska+Circle+City+Martial+Arts/@31.227351,-85.404146?authuser=0&amp;hl=en&amp;entry=ttu
Reviews: 9 reviews</t>
  </si>
  <si>
    <t>http://mwcombatives.com/</t>
  </si>
  <si>
    <t>(833) 782-6659</t>
  </si>
  <si>
    <t>https://lh3.ggpht.com/p/AF1QipMTVGC36nwV_8TvofU_NjXXaDyjQzX6rODdj8SS=s1024</t>
  </si>
  <si>
    <t>Martial arts school, Vitamin &amp; supplements store</t>
  </si>
  <si>
    <t>Wise Dr</t>
  </si>
  <si>
    <t>Dothan</t>
  </si>
  <si>
    <t>SCS Martial Arts &amp; Fitness</t>
  </si>
  <si>
    <t>Name: Checkmat Daphne
Link: https://www.google.com/maps/search/Checkmat+Daphne/@30.603283599999997,-87.8386498?authuser=0&amp;hl=en&amp;entry=ttu
Reviews: 54 reviews
Name: Championship Mixed Martial Arts &amp; Fitness
Link: https://www.google.com/maps/search/Championship+Mixed+Martial+Arts+%26+Fitness/@30.599133,-87.89729299999999?authuser=0&amp;hl=en&amp;entry=ttu
Reviews: 43 reviews
Name: Coastal Martial Arts
Link: https://www.google.com/maps/search/Coastal+Martial+Arts/@30.676264500000002,-87.84075849999999?authuser=0&amp;hl=en&amp;entry=ttu
Reviews: 17 reviews
Name: United States Taekwondo
Link: https://www.google.com/maps/search/United+States+Taekwondo/@30.5968861,-87.8766656?authuser=0&amp;hl=en&amp;entry=ttu
Reviews: 10 reviews</t>
  </si>
  <si>
    <t>http://teamscsdaphne.com/</t>
  </si>
  <si>
    <t>(251) 625-4257</t>
  </si>
  <si>
    <t>https://lh3.ggpht.com/p/AF1QipMxdCbXF2SOwB-IYxpYbfdQk23dvZcQLDlegTla=s1024</t>
  </si>
  <si>
    <t>7980 American Way</t>
  </si>
  <si>
    <t>Ross Martial Arts &amp; Fitness Academy</t>
  </si>
  <si>
    <t>Name: Demopolis Fitness Center
Link: https://www.google.com/maps/search/Demopolis+Fitness+Center/@32.5034968,-87.8181704?authuser=0&amp;hl=en&amp;entry=ttu
Reviews: 22 reviews
Name: CrossFit Avail
Link: https://www.google.com/maps/search/CrossFit+Avail/@32.511248,-87.83550439999999?authuser=0&amp;hl=en&amp;entry=ttu
Reviews: 9 reviews
Name: Beastmode WAR-HOUSE GYM
Link: https://www.google.com/maps/search/Beastmode+WAR-HOUSE+GYM/@32.5079506,-87.8615153?authuser=0&amp;hl=en&amp;entry=ttu
Reviews: 2 reviews</t>
  </si>
  <si>
    <t>http://www.rossmartialarts.com/</t>
  </si>
  <si>
    <t>(334) 289-9775</t>
  </si>
  <si>
    <t>https://streetviewpixels-pa.googleapis.com/v1/thumbnail?panoid=HYY0MrnTT552Fviu1hNLIw&amp;cb_client=search.gws-prod.gps&amp;w=408&amp;h=240&amp;yaw=185.92273&amp;pitch=0&amp;thumbfov=100</t>
  </si>
  <si>
    <t>Martial arts school, Martial arts</t>
  </si>
  <si>
    <t>1014 US-80</t>
  </si>
  <si>
    <t>Demopolis</t>
  </si>
  <si>
    <t>Wolfpack Karate &amp; MMA</t>
  </si>
  <si>
    <t>Wolfpack is Dothan's #1 kids and adult martial arts training center!
Since we've opened, we've been dedicated to changing the lives of people one person at a time, through martial arts, education and coaching. We strive to provide a safe, comfortable and welcoming atmosphere for all students and family members in Dothan. We take pride in creating an environment for individuals to achieve, develop and succeed in their personal goals.
We strongly believe that martial arts can be for everyone, regardless of age, gender or experience levels. Throughout all of our programs, students will not only learn the necessary skill sets to protect themselves, we stand behind our realistic and practical approach, confident it will enable every member</t>
  </si>
  <si>
    <t>Name: Peak Martial Arts
Link: https://www.google.com/maps/search/Peak+Martial+Arts/@31.231881099999995,-85.4334885?authuser=0&amp;hl=en&amp;entry=ttu
Reviews: 32 reviews
Name: Modern Warrior Combatives &amp; Jiu Jitsu
Link: https://www.google.com/maps/search/Modern+Warrior+Combatives+%26+Jiu+Jitsu/@31.255094800000002,-85.39554389999999?authuser=0&amp;hl=en&amp;entry=ttu
Reviews: 27 reviews
Name: Dothan Martial Arts Academy
Link: https://www.google.com/maps/search/Dothan+Martial+Arts+Academy/@31.240614800000003,-85.4779633?authuser=0&amp;hl=en&amp;entry=ttu
Reviews: 26 reviews
Name: World Yoshukai Karate
Link: https://www.google.com/maps/search/World+Yoshukai+Karate/@31.1926352,-85.3789079?authuser=0&amp;hl=en&amp;entry=ttu
Reviews: 10 reviews
Name: Uska Circle City Martial Arts
Link: https://www.google.com/maps/search/Uska+Circle+City+Martial+Arts/@31.227351,-85.404146?authuser=0&amp;hl=en&amp;entry=ttu
Reviews: 9 reviews</t>
  </si>
  <si>
    <t>http://www.mmadothan.com/</t>
  </si>
  <si>
    <t>(334) 677-2002</t>
  </si>
  <si>
    <t>https://lh3.ggpht.com/p/AF1QipOvdgLsjJZWl1iNZ-oWq7cEo-UfWF1bbvrziVNg=s1024</t>
  </si>
  <si>
    <t>Martial arts school, Boxing gym, Jujitsu school, Karate school, Kickboxing school, Wellness program</t>
  </si>
  <si>
    <t>5540 W Main St Suite 6</t>
  </si>
  <si>
    <t>Enterprise Uska Martial Arts</t>
  </si>
  <si>
    <t>Scorpion Karate-Do (sound, body, and mind) has evolved into the most effective method of unarmed self-defense, an intricate art, an exciting life sport, and a holistic method of reaching and maintaining physical and mental fitness. The techniques taught and practiced in the USKA represent state of art in modern unarmed martial arts. Scorpion Karate-Do is a holistic discipline. Who you are is just as important as what you can do. Your spiritual and moral development are equally important.
The founder (myself) believes in universal values of courtesy, integrity, respect, and the moral courage to stand up for the utmost highest sense of right.</t>
  </si>
  <si>
    <t>Name: Mojukai Karate
Link: https://www.google.com/maps/search/Mojukai+Karate/@31.321824099999994,-85.8479207?authuser=0&amp;hl=en&amp;entry=ttu
Reviews: 44 reviews
Name: Tiger Rock Martial Arts of Enterprise
Link: https://www.google.com/maps/search/Tiger+Rock+Martial+Arts+of+Enterprise/@31.33633,-85.85176059999999?authuser=0&amp;hl=en&amp;entry=ttu
Reviews: 11 reviews
Name: Enterprise Martial Arts Academy
Link: https://www.google.com/maps/search/Enterprise+Martial+Arts+Academy/@31.3338175,-85.856748?authuser=0&amp;hl=en&amp;entry=ttu
Reviews: 10 reviews
Name: Conley's Academy of Keichu-Do
Link: https://www.google.com/maps/search/Conley's+Academy+of+Keichu-Do/@31.314810400000002,-85.8545846?authuser=0&amp;hl=en&amp;entry=ttu
Reviews: 8 reviews
Name: Uska Martial Arts
Link: https://www.google.com/maps/search/Uska+Martial+Arts/@31.322203000000002,-85.83295249999999?authuser=0&amp;hl=en&amp;entry=ttu
Reviews: No Reviews reviews</t>
  </si>
  <si>
    <t>(334) 475-4309</t>
  </si>
  <si>
    <t>https://lh3.ggpht.com/p/AF1QipNwBkxXbRMS-TOg3epRsgDX9y5wxvkQ3SLKT16r=s1024</t>
  </si>
  <si>
    <t>621 Boll Weevil Cir Suite 30 A</t>
  </si>
  <si>
    <t>Enterprise</t>
  </si>
  <si>
    <t>Tiger Rock Martial Arts of Enterprise</t>
  </si>
  <si>
    <t>We are the area's premiere Martial Arts training facility. We offer TaeKwonDo classes for ages 4 through adults. We also lead fitness classes, called Kisado, which combine combat movements with high intensity interval training. Whether you're looking for fun, fitness, or functional self-defense training, we provide it. All of our classes are taught in a family friendly atmosphere where character building and life skill development are a priority. No matter your age or skill level, we look forward to having you join us.</t>
  </si>
  <si>
    <t>Name: I'mmortal. Kombat
Link: https://www.google.com/maps/search/I'mmortal.+Kombat/@31.3031885,-85.8081309?authuser=0&amp;hl=en&amp;entry=ttu
Reviews: 81 reviews
Name: Mojukai Karate
Link: https://www.google.com/maps/search/Mojukai+Karate/@31.321824099999994,-85.8479207?authuser=0&amp;hl=en&amp;entry=ttu
Reviews: 44 reviews
Name: Enterprise Uska Martial Arts
Link: https://www.google.com/maps/search/Enterprise+Uska+Martial+Arts/@31.319107700000004,-85.8322196?authuser=0&amp;hl=en&amp;entry=ttu
Reviews: 20 reviews
Name: Enterprise Martial Arts Academy
Link: https://www.google.com/maps/search/Enterprise+Martial+Arts+Academy/@31.3338175,-85.856748?authuser=0&amp;hl=en&amp;entry=ttu
Reviews: 10 reviews
Name: Enterprise YMCA TKD School
Link: https://www.google.com/maps/search/Enterprise+YMCA+TKD+School/@31.341592900000002,-85.83932779999999?authuser=0&amp;hl=en&amp;entry=ttu
Reviews: 5 reviews</t>
  </si>
  <si>
    <t>http://trma-enterprise.org/</t>
  </si>
  <si>
    <t>(334) 393-3939</t>
  </si>
  <si>
    <t>https://lh3.ggpht.com/p/AF1QipPoaYIyEdVHOqk92UltLpAcmuBSAvSrBhQwXPiM=s1024</t>
  </si>
  <si>
    <t>Martial arts school, Physical fitness program, Self defense school, Taekwondo school</t>
  </si>
  <si>
    <t>Wednesday, Sunday</t>
  </si>
  <si>
    <t>1032 Boll Weevil Cir Ste. I &amp; J</t>
  </si>
  <si>
    <t>Florence Brazilian Jiu-Jitsu</t>
  </si>
  <si>
    <t>Name: 10th Planet Jiu Jitsu Muscle Shoals
Link: https://www.google.com/maps/search/10th+Planet+Jiu+Jitsu+Muscle+Shoals/@34.746582,-87.66636799999999?authuser=0&amp;entry=ttu
Reviews: 61 reviews
Name: The Basement Gym
Link: https://www.google.com/maps/search/The+Basement+Gym/@34.8006834,-87.67680969999999?authuser=0&amp;entry=ttu
Reviews: 19 reviews
Name: Trent Graham's Taekwondo Academy
Link: https://www.google.com/maps/search/Trent+Graham's+Taekwondo+Academy/@34.8424397,-87.6690296?authuser=0&amp;entry=ttu
Reviews: 14 reviews
Name: Fight2Fit
Link: https://www.google.com/maps/search/Fight2Fit/@34.8336399,-87.63502?authuser=0&amp;entry=ttu
Reviews: 1 reviews
Name: WuDang Martial Arts Center
Link: https://www.google.com/maps/search/WuDang+Martial+Arts+Center/@34.837976600000005,-87.63984459999999?authuser=0&amp;entry=ttu
Reviews: No Reviews reviews</t>
  </si>
  <si>
    <t>http://www.florencebjj.com/</t>
  </si>
  <si>
    <t>(256) 577-8647</t>
  </si>
  <si>
    <t>https://lh3.ggpht.com/p/AF1QipNgy2rCmUJ40oqYy2_9-jZW6DYSNTbFMxu3Zqit=s1024</t>
  </si>
  <si>
    <t>210 N Court St</t>
  </si>
  <si>
    <t>Florence</t>
  </si>
  <si>
    <t>Panacea Martial Arts</t>
  </si>
  <si>
    <t>We offer BJJ, self defense classes for kids, adults, even women only classes! We learn the martial art of Brazilian Jiu Jitsu and have a FREE trial available!</t>
  </si>
  <si>
    <t>Name: Prana Fitness
Link: https://www.google.com/maps/search/Prana+Fitness/@30.335696999999996,-87.692172?authuser=0&amp;hl=en&amp;entry=ttu
Reviews: 50 reviews
Name: Gracie United-Team Jucao Brazilian Jiu-Jitsu
Link: https://www.google.com/maps/search/Gracie+United-Team+Jucao+Brazilian+Jiu-Jitsu/@30.384392899999998,-87.6857565?authuser=0&amp;hl=en&amp;entry=ttu
Reviews: 24 reviews
Name: 9Round Kickboxing Fitness
Link: https://www.google.com/maps/search/9Round+Kickboxing+Fitness/@30.3803123,-87.6862027?authuser=0&amp;hl=en&amp;entry=ttu
Reviews: 22 reviews
Name: Outlaw Kickboxing
Link: https://www.google.com/maps/search/Outlaw+Kickboxing/@30.4184368,-87.68503129999999?authuser=0&amp;hl=en&amp;entry=ttu
Reviews: No Reviews reviews</t>
  </si>
  <si>
    <t>http://foleybjj.com/</t>
  </si>
  <si>
    <t>(251) 550-6025</t>
  </si>
  <si>
    <t>https://lh3.ggpht.com/p/AF1QipMvFY3ZqveNHwiz7RCtOnfZ5nAUwb53sWGWe0BG=s1024</t>
  </si>
  <si>
    <t>Martial arts school, Martial arts club, Self defense school, Women's personal trainer</t>
  </si>
  <si>
    <t>806 S McKenzie St</t>
  </si>
  <si>
    <t>Gracie Barra Jasper</t>
  </si>
  <si>
    <t>Jasper's Premier JiuJitsu School and the only school in the county with a black belt instructor</t>
  </si>
  <si>
    <t>Name: Gracie Barra Birmingham USA
Link: https://www.google.com/maps/search/Gracie+Barra+Birmingham+USA/@33.5259776,-86.766545?authuser=0&amp;hl=en&amp;entry=ttu
Reviews: 20 reviews
Name: Gracie United/Team Jucao Jasper
Link: https://www.google.com/maps/search/Gracie+United%2FTeam+Jucao+Jasper/@33.832035399999995,-87.2763076?authuser=0&amp;hl=en&amp;entry=ttu
Reviews: 19 reviews
Name: Jasper Martial Arts
Link: https://www.google.com/maps/search/Jasper+Martial+Arts/@33.8463729,-87.256455?authuser=0&amp;hl=en&amp;entry=ttu
Reviews: 13 reviews
Name: Master Ferrell's Karate &amp; Kung Fu
Link: https://www.google.com/maps/search/Master+Ferrell%E2%80%99s+Karate+%26+Kung+Fu/@33.8485753,-87.287059?authuser=0&amp;hl=en&amp;entry=ttu
Reviews: 1 reviews
Name: Gracie United Team Jucao - Morris
Link: https://www.google.com/maps/search/Gracie+United+Team+Jucao+-+Morris/@33.7553361,-86.815143?authuser=0&amp;hl=en&amp;entry=ttu
Reviews: 1 reviews</t>
  </si>
  <si>
    <t>https://gbjasper.com/</t>
  </si>
  <si>
    <t>(205) 295-6035</t>
  </si>
  <si>
    <t>https://lh3.ggpht.com/p/AF1QipMjm2fyt4ZinyuJHzp1an3ZZ2J3i9cX6AGhCL2V=s1024</t>
  </si>
  <si>
    <t>764 Hwy 78 W</t>
  </si>
  <si>
    <t>10th Planet Jiu Jitsu Muscle Shoals</t>
  </si>
  <si>
    <t>Name: Planet Fitness
Link: https://www.google.com/maps/search/Planet+Fitness/@34.747122399999995,-87.6700066?authuser=0&amp;hl=en&amp;entry=ttu
Reviews: 162 reviews
Name: No Doubt Fitness Lifestyle Wellness
Link: https://www.google.com/maps/search/No+Doubt+Fitness+Lifestyle+Wellness/@34.740746,-87.63557120000002?authuser=0&amp;hl=en&amp;entry=ttu
Reviews: 73 reviews
Name: Florence Brazilian Jiu-Jitsu
Link: https://www.google.com/maps/search/Florence+Brazilian+Jiu-Jitsu/@34.8015232,-87.6762639?authuser=0&amp;hl=en&amp;entry=ttu
Reviews: 37 reviews
Name: Xtreme Fame Athletics
Link: https://www.google.com/maps/search/Xtreme+Fame+Athletics/@34.7486381,-87.6635818?authuser=0&amp;hl=en&amp;entry=ttu
Reviews: 11 reviews</t>
  </si>
  <si>
    <t>http://10thplanetshoals.com/</t>
  </si>
  <si>
    <t>(256) 978-9768</t>
  </si>
  <si>
    <t>https://lh3.ggpht.com/p/AF1QipNOZqsKWg7wIqvGey38aDlJQpIYgCBPfNfpyPbp=s1024</t>
  </si>
  <si>
    <t>605 Tyler Ave</t>
  </si>
  <si>
    <t>Muscle Shoals</t>
  </si>
  <si>
    <t>American Top Team Tuscaloosa - Kickboxing, MMA, Brazilian Jiu-Jitsu and Fitness Kickboxing</t>
  </si>
  <si>
    <t>We are the only Muay Thai gym in Tuscaloosa! We offer Muay Thai, full-contact kickboxing, Brazilian Jiu-Jitsu, fitness kickboxing and MMA classes. Come Try Us Free Today!</t>
  </si>
  <si>
    <t>Name: Cobra Brazilian Jiu Jitsu Tuscaloosa
Link: https://www.google.com/maps/search/Cobra+Brazilian+Jiu+Jitsu+Tuscaloosa/@33.148696799999996,-87.5433197?authuser=0&amp;hl=en&amp;entry=ttu
Reviews: 32 reviews
Name: Tiger-Rock Martial Arts
Link: https://www.google.com/maps/search/Tiger-Rock+Martial+Arts/@33.201159,-87.5229355?authuser=0&amp;hl=en&amp;entry=ttu
Reviews: 13 reviews
Name: Tuscaloosa Martial Arts
Link: https://www.google.com/maps/search/Tuscaloosa+Martial+Arts/@33.2005929,-87.53812529999999?authuser=0&amp;hl=en&amp;entry=ttu
Reviews: 3 reviews
Name: Blue Hawk MMA
Link: https://www.google.com/maps/search/Blue+Hawk+MMA/@33.182524,-87.5549975?authuser=0&amp;hl=en&amp;entry=ttu
Reviews: No Reviews reviews</t>
  </si>
  <si>
    <t>http://www.summitfitnesskickboxing.com/</t>
  </si>
  <si>
    <t>(205) 826-6400</t>
  </si>
  <si>
    <t>https://lh3.ggpht.com/p/AF1QipNOT3y-5b1xr8yU_MaltJxxxQhgpOgZMryvFBqK=s1024</t>
  </si>
  <si>
    <t>Gym, Boxing club, Boxing gym, Kickboxing school, Martial arts club, Martial arts school, Muay Thai boxing gym, Physical fitness program</t>
  </si>
  <si>
    <t>1110 15th St suite F</t>
  </si>
  <si>
    <t>ATA Action Martial Arts</t>
  </si>
  <si>
    <t>Martial Arts and fitness for kids, teens and adults!</t>
  </si>
  <si>
    <t>Name: USA Martial Arts
Link: https://www.google.com/maps/search/USA+Martial+Arts/@33.4144594,-86.85350079999999?authuser=0&amp;hl=en&amp;entry=ttu
Reviews: 127 reviews
Name: Birmingham Martial Arts - Vestavia Hills / Liberty Park
Link: https://www.google.com/maps/search/Birmingham+Martial+Arts+-+Vestavia+Hills+%2F+Liberty+Park/@33.4725673,-86.7018944?authuser=0&amp;hl=en&amp;entry=ttu
Reviews: 38 reviews
Name: Oyama Karate
Link: https://www.google.com/maps/search/Oyama+Karate/@33.4798368,-86.79121909999999?authuser=0&amp;hl=en&amp;entry=ttu
Reviews: 21 reviews
Name: Life Martial Arts Center
Link: https://www.google.com/maps/search/Life+Martial+Arts+Center/@33.3458622,-86.80106789999999?authuser=0&amp;hl=en&amp;entry=ttu
Reviews: 2 reviews</t>
  </si>
  <si>
    <t>http://ataaction.com/</t>
  </si>
  <si>
    <t>(205) 900-8400</t>
  </si>
  <si>
    <t>https://lh3.ggpht.com/p/AF1QipNrpnddS6_1S-4CEeLLwpH5lvEzH_z6aUkMPx6O=s1024</t>
  </si>
  <si>
    <t>631 Montgomery Hwy</t>
  </si>
  <si>
    <t>Rocket City MMA</t>
  </si>
  <si>
    <t>GYM MEMBERS HAVE 24/7 ACCESS TO FACILTY..... ACCESS TO GYM 24/7 AND ALL CLASS TIMES IS ONLY $99 MONTH We are Huntsvilles premier MMA gym, if you are interested in a tough workout , learning all aspects of mixed martial arts please come try a class for free.</t>
  </si>
  <si>
    <t>Name: Arsenal Combat Sports Club
Link: https://www.google.com/maps/search/Arsenal+Combat+Sports+Club/@34.7460984,-86.63314919999999?authuser=0&amp;hl=en&amp;entry=ttu
Reviews: 61 reviews
Name: Maverick Training Center
Link: https://www.google.com/maps/search/Maverick+Training+Center/@34.7317036,-86.5852261?authuser=0&amp;hl=en&amp;entry=ttu
Reviews: 49 reviews
Name: Gracie Barra Huntsville
Link: https://www.google.com/maps/search/Gracie+Barra+Huntsville/@34.6992141,-86.5924756?authuser=0&amp;hl=en&amp;entry=ttu
Reviews: 43 reviews
Name: Powell's MMA Systems
Link: https://www.google.com/maps/search/Powell's+MMA+Systems/@34.7635211,-86.6438364?authuser=0&amp;hl=en&amp;entry=ttu
Reviews: 7 reviews
Name: Rocket City Tang Soo Do
Link: https://www.google.com/maps/search/Rocket+City+Tang+Soo+Do/@34.648006599999995,-86.566239?authuser=0&amp;hl=en&amp;entry=ttu
Reviews: 2 reviews</t>
  </si>
  <si>
    <t>http://www.rocketcitymma.com/</t>
  </si>
  <si>
    <t>(256) 746-6773</t>
  </si>
  <si>
    <t>https://lh3.ggpht.com/p/AF1QipOu624HpFVUU4mBPhlTTZCNS1KyaL-zUMbDlEz1=s1024</t>
  </si>
  <si>
    <t>4220 W Schrimsher Ln SW E7</t>
  </si>
  <si>
    <t>Rocket City Revolution Brazilian Jiu-Jitsu</t>
  </si>
  <si>
    <t>We ARE the Official Representatives for BJJ Revolution Team in Huntsville and Madison, Alabama. We offer classes in Brazilian Jiu Jitsu, both gi and no-gi, with focus on Self Defense in a friendly and supportive environment.
The first week is free for adults and kids. Come check out our classes! Kid's classes for 6 to 9 year olds, and 10 to 12 year olds.
Ask about discount for active duty military, law enforcement, and first responders.
Find us on Facebook Rocket City Revolution BJJ and Instagram @rcrbjj</t>
  </si>
  <si>
    <t>Name: Pirate Brazilian Jiu Jitsu
Link: https://www.google.com/maps/search/Pirate+Brazilian+Jiu+Jitsu/@34.6918132,-86.7650115?authuser=0&amp;hl=en&amp;entry=ttu
Reviews: 57 reviews
Name: One Tribe Combat Training Collective
Link: https://www.google.com/maps/search/One+Tribe+Combat+Training+Collective/@34.6987567,-86.7404282?authuser=0&amp;hl=en&amp;entry=ttu
Reviews: 45 reviews
Name: Gracie Jiu-Jitsu Madison, AL
Link: https://www.google.com/maps/search/Gracie+Jiu-Jitsu+Madison%2C+AL/@34.675363,-86.75939489999999?authuser=0&amp;hl=en&amp;entry=ttu
Reviews: 31 reviews
Name: Rocket City Martial Arts
Link: https://www.google.com/maps/search/Rocket+City+Martial+Arts/@34.806701499999996,-86.74963260000001?authuser=0&amp;hl=en&amp;entry=ttu
Reviews: 17 reviews
Name: New Legacy Martial Arts Academy Fight Gym
Link: https://www.google.com/maps/search/New+Legacy+Martial+Arts+Academy+Fight+Gym/@34.6986578,-86.7403088?authuser=0&amp;hl=en&amp;entry=ttu
Reviews: 9 reviews</t>
  </si>
  <si>
    <t>http://www.rcrbjj.com/</t>
  </si>
  <si>
    <t>(802) 999-1602</t>
  </si>
  <si>
    <t>https://lh3.ggpht.com/p/AF1QipNFpcpPKuSwNmxBF5n0s1E8xLhauyCfV2iPCMS9=s1024</t>
  </si>
  <si>
    <t>97 Hughes Rd</t>
  </si>
  <si>
    <t>Madison</t>
  </si>
  <si>
    <t>Gracie Jiu-Jitsu Madison, AL</t>
  </si>
  <si>
    <t>We are a Certified Gracie Jiu-Jitsu Training Center, under Gracie University. Our Head Instructor is Gracie Jiu-Jitsu purple belt, Christopher (CJ) Gann. We offer Gracie Bullyproof for kids; as well as Gracie Combatives and Master Cycle for adults. Join us to learn self-defense, gain confidence, and be healthy.</t>
  </si>
  <si>
    <t>Name: Pirate Brazilian Jiu Jitsu
Link: https://www.google.com/maps/search/Pirate+Brazilian+Jiu+Jitsu/@34.6918132,-86.7650115?authuser=0&amp;hl=en&amp;entry=ttu
Reviews: 57 reviews
Name: Gracie Barra Huntsville
Link: https://www.google.com/maps/search/Gracie+Barra+Huntsville/@34.6992141,-86.5924756?authuser=0&amp;hl=en&amp;entry=ttu
Reviews: 43 reviews
Name: Rocket City Revolution Brazilian Jiu-Jitsu
Link: https://www.google.com/maps/search/Rocket+City+Revolution+Brazilian+Jiu-Jitsu/@34.6986578,-86.7403088?authuser=0&amp;hl=en&amp;entry=ttu
Reviews: 38 reviews</t>
  </si>
  <si>
    <t>http://www.graciejiujitsumadisonal.com/</t>
  </si>
  <si>
    <t>(256) 631-4731</t>
  </si>
  <si>
    <t>https://lh3.ggpht.com/p/AF1QipOequHKWdf2NGncENvGfiOyBqbWxXH40hZUQg1X=s1024</t>
  </si>
  <si>
    <t>9076 Madison Blvd Suite C</t>
  </si>
  <si>
    <t>Webster Martial Arts of Madison</t>
  </si>
  <si>
    <t>Webster Martial Arts Academies are top tier Martial Arts schools in northern Alabama that teach an extremely well rounded curriculum that has taken years to mature. We provide Martial Arts Instruction for all ages and skill level combining situational awareness, striking, take-downs, grappling and weapons. In addition to combatives, we teach key concepts such as respect, perseverance, self control, attitude, etc as part and parcel of our practice. We strive to produce students that confidence, self esteem and respect for others as well as themselves. No contracts - no nonsense; we always have the students best interests in mind.</t>
  </si>
  <si>
    <t>Name: Tiger Rock Martial Arts Madison
Link: https://www.google.com/maps/search/Tiger+Rock+Martial+Arts+Madison/@34.7312594,-86.787999?authuser=0&amp;hl=en&amp;entry=ttu
Reviews: 44 reviews
Name: Webster's Karate
Link: https://www.google.com/maps/search/Webster's+Karate/@34.604639399999996,-86.98026449999999?authuser=0&amp;hl=en&amp;entry=ttu
Reviews: 40 reviews
Name: Tiger Rock Martial Arts West Huntsville
Link: https://www.google.com/maps/search/Tiger+Rock+Martial+Arts+West+Huntsville/@34.7549999,-86.715575?authuser=0&amp;hl=en&amp;entry=ttu
Reviews: 21 reviews
Name: Rocket City Martial Arts
Link: https://www.google.com/maps/search/Rocket+City+Martial+Arts/@34.806701499999996,-86.74963260000001?authuser=0&amp;hl=en&amp;entry=ttu
Reviews: 17 reviews
Name: New Legacy Martial Arts Academy Fight Gym
Link: https://www.google.com/maps/search/New+Legacy+Martial+Arts+Academy+Fight+Gym/@34.6986578,-86.7403088?authuser=0&amp;hl=en&amp;entry=ttu
Reviews: 9 reviews</t>
  </si>
  <si>
    <t>http://www.onetribecombat.com/</t>
  </si>
  <si>
    <t>(256) 542-1138</t>
  </si>
  <si>
    <t>https://lh3.ggpht.com/p/AF1QipNvYw8wdC-SyiKqd1siFLsqJs-d-4dZtgQaVPK_=s1024</t>
  </si>
  <si>
    <t>Martial arts school, Karate club, Karate school, Kickboxing school, Martial arts club, Muay Thai boxing gym, Self defense school</t>
  </si>
  <si>
    <t>Sunday, Wednesday, Friday, Saturday</t>
  </si>
  <si>
    <t>97 Hughes Rd K</t>
  </si>
  <si>
    <t>Rocket City Martial Arts</t>
  </si>
  <si>
    <t>Martial arts classes for adults and children ages 4+. We believe martial arts training empowers individuals, giving them a natural confidence that can ward off bullies and predators. Martial arts will improve fitness, focus, and discipline, all while building leadership skills and creating great role models. Students will learn non-violent conflict resolution while making friends and, most importantly, having fun!</t>
  </si>
  <si>
    <t>Name: Tiger Rock Martial Arts Madison
Link: https://www.google.com/maps/search/Tiger+Rock+Martial+Arts+Madison/@34.7312594,-86.787999?authuser=0&amp;hl=en&amp;entry=ttu
Reviews: 44 reviews
Name: MadCity Kenpo Self-Defense L.L.C.
Link: https://www.google.com/maps/search/MadCity+Kenpo+Self-Defense+L.L.C./@34.7496362,-86.7952696?authuser=0&amp;hl=en&amp;entry=ttu
Reviews: 25 reviews
Name: Tiger Rock Martial Arts West Huntsville
Link: https://www.google.com/maps/search/Tiger+Rock+Martial+Arts+West+Huntsville/@34.7549999,-86.715575?authuser=0&amp;hl=en&amp;entry=ttu
Reviews: 21 reviews
Name: Quiet Storm Jujitsu
Link: https://www.google.com/maps/search/Quiet+Storm+Jujitsu/@34.8087964,-86.75016389999999?authuser=0&amp;hl=en&amp;entry=ttu
Reviews: 6 reviews</t>
  </si>
  <si>
    <t>https://www.rocketcitymartialarts.com/</t>
  </si>
  <si>
    <t>(256) 325-2019</t>
  </si>
  <si>
    <t>https://lh3.ggpht.com/p/AF1QipPy4Fod_x8Hu7VOfoDaPgjtxHZiOB5oCzc4FZCJ=s1024</t>
  </si>
  <si>
    <t>Sunday, Saturday</t>
  </si>
  <si>
    <t>7560 Wall Triana Hwy</t>
  </si>
  <si>
    <t>Prattville Fitness Kickboxing And MMA</t>
  </si>
  <si>
    <t>Mixed Martial Arts
Brazilian Jiu Jitsu
Muay Thai Striking
Kickboxing</t>
  </si>
  <si>
    <t>Name: Planet Fitness
Link: https://www.google.com/maps/search/Planet+Fitness/@32.460756599999996,-86.398197?authuser=0&amp;hl=en&amp;entry=ttu
Reviews: 544 reviews
Name: Richardson Jiu Jitsu
Link: https://www.google.com/maps/search/Richardson+Jiu+Jitsu/@32.460442799999996,-86.4047595?authuser=0&amp;hl=en&amp;entry=ttu
Reviews: 46 reviews
Name: Orangetheory Fitness
Link: https://www.google.com/maps/search/Orangetheory+Fitness/@32.463543099999995,-86.3968177?authuser=0&amp;hl=en&amp;entry=ttu
Reviews: 39 reviews
Name: 334 Gym, 334
Link: https://www.google.com/maps/search/334+Gym%2C+334/@32.4581614,-86.4188099?authuser=0&amp;hl=en&amp;entry=ttu
Reviews: 28 reviews
Name: Red Tail Fitness
Link: https://www.google.com/maps/search/Red+Tail+Fitness/@32.4594903,-86.4736284?authuser=0&amp;hl=en&amp;entry=ttu
Reviews: 17 reviews</t>
  </si>
  <si>
    <t>(334) 730-5326</t>
  </si>
  <si>
    <t>https://lh3.ggpht.com/p/AF1QipPEfjVztNYbMCNRzz11tu38a970r4afZl4kfYGe=s1024</t>
  </si>
  <si>
    <t>2265 Cobbs Ford Rd</t>
  </si>
  <si>
    <t>NextGen Martial Arts</t>
  </si>
  <si>
    <t>Prattville's premier martial arts facility for self defense, adult fitness, child development and community. We offer classes for all ages in Tang Soo Do (traditional Korean karate), Brazilian Jiu Jitsu, Tricking and Weapons.</t>
  </si>
  <si>
    <t>Name: Tiger Rock Martial Arts of Prattville
Link: https://www.google.com/maps/search/Tiger+Rock+Martial+Arts+of+Prattville/@32.4592629,-86.4113555?authuser=0&amp;hl=en&amp;entry=ttu
Reviews: 63 reviews
Name: Richardson Jiu Jitsu
Link: https://www.google.com/maps/search/Richardson+Jiu+Jitsu/@32.460442799999996,-86.4047595?authuser=0&amp;hl=en&amp;entry=ttu
Reviews: 46 reviews
Name: TKD USA
Link: https://www.google.com/maps/search/TKD+USA/@32.465441999999996,-86.4526576?authuser=0&amp;hl=en&amp;entry=ttu
Reviews: 16 reviews
Name: Oak Mountain Martial Arts
Link: https://www.google.com/maps/search/Oak+Mountain+Martial+Arts/@32.505168,-86.47125899999999?authuser=0&amp;hl=en&amp;entry=ttu
Reviews: No Reviews reviews
Name: River Region Martial Arts. com
Link: https://www.google.com/maps/search/River+Region+Martial+Arts.+com/@32.583539699999996,-86.46163790000001?authuser=0&amp;hl=en&amp;entry=ttu
Reviews: No Reviews reviews</t>
  </si>
  <si>
    <t>https://www.nextgenmartialarts.com/</t>
  </si>
  <si>
    <t>(334) 590-3759</t>
  </si>
  <si>
    <t>https://lh3.ggpht.com/p/AF1QipNFmworH3BX7AXuVYXCYYQyEC7B0znWBSqeFhwA=s1024</t>
  </si>
  <si>
    <t>Wednesday, Friday, Saturday</t>
  </si>
  <si>
    <t>698 Old Farm Ln</t>
  </si>
  <si>
    <t>Johnson's Martial Arts Academy</t>
  </si>
  <si>
    <t>Name: Montgomery Martial Arts
Link: https://www.google.com/maps/search/Montgomery+Martial+Arts/@32.383150199999996,-86.19067749999999?authuser=0&amp;hl=en&amp;entry=ttu
Reviews: 97 reviews
Name: NXG Combat Sports &amp; Martial Arts
Link: https://www.google.com/maps/search/NXG+Combat+Sports+%26+Martial+Arts/@32.3822207,-86.2330369?authuser=0&amp;hl=en&amp;entry=ttu
Reviews: 78 reviews
Name: US Yoshukai Karate
Link: https://www.google.com/maps/search/US+Yoshukai+Karate/@32.3872637,-86.19826410000002?authuser=0&amp;hl=en&amp;entry=ttu
Reviews: 16 reviews
Name: Budokan karate do
Link: https://www.google.com/maps/search/Budokan+karate+do/@32.3829448,-86.1877509?authuser=0&amp;hl=en&amp;entry=ttu
Reviews: 15 reviews
Name: Fleming's Martial Arts
Link: https://www.google.com/maps/search/Fleming's+Martial+Arts/@32.3923287,-86.20845949999999?authuser=0&amp;hl=en&amp;entry=ttu
Reviews: 8 reviews</t>
  </si>
  <si>
    <t>https://www.johnsonsmartialartsacademy.com/</t>
  </si>
  <si>
    <t>(334) 284-2344</t>
  </si>
  <si>
    <t>https://lh3.ggpht.com/p/AF1QipMB8_ZGn92WNqZotvUS814TEeBNPN5SmNdV2RML=s1024</t>
  </si>
  <si>
    <t>1751 Eastern Blvd</t>
  </si>
  <si>
    <t>Life Quest Martial Arts / Wetumpka's Best Afterschool and Summer Camp</t>
  </si>
  <si>
    <t>Name: Wetumpka YMCA
Link: https://www.google.com/maps/search/Wetumpka+YMCA/@32.5563468,-86.1832089?authuser=0&amp;hl=en&amp;entry=ttu
Reviews: 65 reviews
Name: US Yoshukai Karate
Link: https://www.google.com/maps/search/US+Yoshukai+Karate/@32.3872637,-86.19826410000002?authuser=0&amp;hl=en&amp;entry=ttu
Reviews: 16 reviews
Name: Ren's Taekwondo Center
Link: https://www.google.com/maps/search/Ren's+Taekwondo+Center/@32.537574899999996,-86.205894?authuser=0&amp;hl=en&amp;entry=ttu
Reviews: No Reviews reviews
Name: Artquest
Link: https://www.google.com/maps/search/Artquest/@32.5472641,-86.19172499999999?authuser=0&amp;hl=en&amp;entry=ttu
Reviews: No Reviews reviews
Name: Half Time USA Camps
Link: https://www.google.com/maps/search/Half+Time+USA+Camps/@32.5347362,-86.20528139999999?authuser=0&amp;hl=en&amp;entry=ttu
Reviews: No Reviews reviews</t>
  </si>
  <si>
    <t>http://www.wearethebestwetumpka.com/</t>
  </si>
  <si>
    <t>(334) 782-3505</t>
  </si>
  <si>
    <t>https://lh3.ggpht.com/p/AF1QipMvRLMc5xiYKc0Gpa8WPL_lZbrL0GXWnfecAkhF=s1024</t>
  </si>
  <si>
    <t>Martial arts school, Fitness center, Gym, Summer camp organizer</t>
  </si>
  <si>
    <t>725 Kelly Fitzpatrick Dr</t>
  </si>
  <si>
    <t>Wetumpka</t>
  </si>
  <si>
    <t>Falcon 1 Karate - Martial Arts Tuscaloosa</t>
  </si>
  <si>
    <t>Falcon 1 Defense is a Team Lee Karate program designed around 7 easy to learn core concepts of self defense. Build confidence, strength, discipline, and become bully proof! Now enrolling children, teenagers and adults!</t>
  </si>
  <si>
    <t>Name: Tiger Rock Martial Arts of Northport/Tuscaloosa
Link: https://www.google.com/maps/search/Tiger+Rock+Martial+Arts+of+Northport%2FTuscaloosa/@33.2473132,-87.5748342?authuser=0&amp;hl=en&amp;entry=ttu
Reviews: 115 reviews
Name: Tiger-Rock Martial Arts
Link: https://www.google.com/maps/search/Tiger-Rock+Martial+Arts/@33.201159,-87.5229355?authuser=0&amp;hl=en&amp;entry=ttu
Reviews: 13 reviews
Name: West Alabama Martial Arts
Link: https://www.google.com/maps/search/West+Alabama+Martial+Arts/@33.1912861,-87.4922356?authuser=0&amp;hl=en&amp;entry=ttu
Reviews: 3 reviews
Name: Tuscaloosa Martial Arts
Link: https://www.google.com/maps/search/Tuscaloosa+Martial+Arts/@33.2005929,-87.53812529999999?authuser=0&amp;hl=en&amp;entry=ttu
Reviews: 3 reviews
Name: Wolfpack sports karate
Link: https://www.google.com/maps/search/Wolfpack+sports+karate/@33.1823197,-87.5498791?authuser=0&amp;hl=en&amp;entry=ttu
Reviews: 1 reviews</t>
  </si>
  <si>
    <t>http://falcon1karate.com/</t>
  </si>
  <si>
    <t>(205) 758-2242</t>
  </si>
  <si>
    <t>https://lh3.ggpht.com/p/AF1QipNLvJk1pgCpb6smXzNLXh-CKgtTPNFAYb1Mpqs=s1024</t>
  </si>
  <si>
    <t>230 McFarland Blvd Suite A</t>
  </si>
  <si>
    <t>Northport</t>
  </si>
  <si>
    <t>Won's Martial Arts Academy</t>
  </si>
  <si>
    <t>Name: Columbus Martial Arts Academy
Link: https://www.google.com/maps/search/Columbus+Martial+Arts+Academy/@32.5270767,-84.9635543?authuser=0&amp;hl=en&amp;entry=ttu
Reviews: 199 reviews
Name: Columbus Karate Academy International
Link: https://www.google.com/maps/search/Columbus+Karate+Academy+International/@32.525079399999996,-84.8873366?authuser=0&amp;hl=en&amp;entry=ttu
Reviews: 21 reviews
Name: East West Martial Arts
Link: https://www.google.com/maps/search/East+West+Martial+Arts/@32.5383014,-84.9567801?authuser=0&amp;hl=en&amp;entry=ttu
Reviews: 17 reviews
Name: Eagle Pride Martial Arts
Link: https://www.google.com/maps/search/Eagle+Pride+Martial+Arts/@32.5289901,-84.9244733?authuser=0&amp;hl=en&amp;entry=ttu
Reviews: 16 reviews
Name: Columbus Karate Academy
Link: https://www.google.com/maps/search/Columbus+Karate+Academy/@32.4692174,-84.9585474?authuser=0&amp;hl=en&amp;entry=ttu
Reviews: 4 reviews</t>
  </si>
  <si>
    <t>http://wonsmartialartsacademy.com/</t>
  </si>
  <si>
    <t>(334) 297-7851</t>
  </si>
  <si>
    <t>https://lh3.ggpht.com/p/AF1QipP3jIbligg5zxCdCaM0XxlKldW06a0c7Mx60Ck=s1024</t>
  </si>
  <si>
    <t>Sunday, Friday, Saturday</t>
  </si>
  <si>
    <t>3789 Opelika Rd</t>
  </si>
  <si>
    <t>Phenix City</t>
  </si>
  <si>
    <t>Bailey's Tiger Rock Martial Arts - Hillcrest/Tuscaloosa</t>
  </si>
  <si>
    <t>Name: Tiger Rock Martial Arts of Northport/Tuscaloosa
Link: https://www.google.com/maps/search/Tiger+Rock+Martial+Arts+of+Northport%2FTuscaloosa/@33.2473132,-87.5748342?authuser=0&amp;hl=en&amp;entry=ttu
Reviews: 115 reviews
Name: Tiger-Rock Martial Arts
Link: https://www.google.com/maps/search/Tiger-Rock+Martial+Arts/@33.201159,-87.5229355?authuser=0&amp;hl=en&amp;entry=ttu
Reviews: 13 reviews
Name: Tuscaloosa Martial Arts
Link: https://www.google.com/maps/search/Tuscaloosa+Martial+Arts/@33.2005929,-87.53812529999999?authuser=0&amp;hl=en&amp;entry=ttu
Reviews: 3 reviews
Name: Wolfpack sports karate
Link: https://www.google.com/maps/search/Wolfpack+sports+karate/@33.1823197,-87.5498791?authuser=0&amp;hl=en&amp;entry=ttu
Reviews: 1 reviews
Name: Blue Hawk MMA
Link: https://www.google.com/maps/search/Blue+Hawk+MMA/@33.182524,-87.5549975?authuser=0&amp;hl=en&amp;entry=ttu
Reviews: No Reviews reviews</t>
  </si>
  <si>
    <t>http://www.baileystkd.com/</t>
  </si>
  <si>
    <t>(205) 343-6449</t>
  </si>
  <si>
    <t>https://lh3.ggpht.com/p/AF1QipOSWZOioC21tFmypEdsLMjjZQ8wJLGFuxd7A4Qn=s1024</t>
  </si>
  <si>
    <t>Martial arts school, Karate school, Kickboxing school, Physical fitness program</t>
  </si>
  <si>
    <t>500 Patriot Pw</t>
  </si>
  <si>
    <r>
      <rPr>
        <rFont val="Georgia, serif"/>
        <color rgb="FF1155CC"/>
        <sz val="14.0"/>
        <u/>
      </rPr>
      <t>Anchorage</t>
    </r>
  </si>
  <si>
    <r>
      <rPr>
        <rFont val="Georgia, serif"/>
        <color rgb="FF1155CC"/>
        <sz val="14.0"/>
        <u/>
      </rPr>
      <t>Cordova</t>
    </r>
  </si>
  <si>
    <r>
      <rPr>
        <rFont val="Georgia, serif"/>
        <color rgb="FF1155CC"/>
        <sz val="14.0"/>
        <u/>
      </rPr>
      <t>Fairbanks</t>
    </r>
  </si>
  <si>
    <r>
      <rPr>
        <rFont val="Georgia, serif"/>
        <color rgb="FF1155CC"/>
        <sz val="14.0"/>
        <u/>
      </rPr>
      <t>Haines</t>
    </r>
  </si>
  <si>
    <r>
      <rPr>
        <rFont val="Georgia, serif"/>
        <color rgb="FF1155CC"/>
        <sz val="14.0"/>
        <u/>
      </rPr>
      <t>Homer</t>
    </r>
  </si>
  <si>
    <r>
      <rPr>
        <rFont val="Georgia, serif"/>
        <color rgb="FF1155CC"/>
        <sz val="14.0"/>
        <u/>
      </rPr>
      <t>Juneau</t>
    </r>
  </si>
  <si>
    <r>
      <rPr>
        <rFont val="Georgia, serif"/>
        <color rgb="FF1155CC"/>
        <sz val="14.0"/>
        <u/>
      </rPr>
      <t>Ketchikan</t>
    </r>
  </si>
  <si>
    <r>
      <rPr>
        <rFont val="Georgia, serif"/>
        <color rgb="FF1155CC"/>
        <sz val="14.0"/>
        <u/>
      </rPr>
      <t>Kodiak</t>
    </r>
  </si>
  <si>
    <r>
      <rPr>
        <rFont val="Georgia, serif"/>
        <color rgb="FF1155CC"/>
        <sz val="14.0"/>
        <u/>
      </rPr>
      <t>Kotzebue</t>
    </r>
  </si>
  <si>
    <r>
      <rPr>
        <rFont val="Georgia, serif"/>
        <color rgb="FF1155CC"/>
        <sz val="14.0"/>
        <u/>
      </rPr>
      <t>Nome</t>
    </r>
  </si>
  <si>
    <r>
      <rPr>
        <rFont val="Georgia, serif"/>
        <color rgb="FF1155CC"/>
        <sz val="14.0"/>
        <u/>
      </rPr>
      <t>Palmer</t>
    </r>
  </si>
  <si>
    <r>
      <rPr>
        <rFont val="Georgia, serif"/>
        <color rgb="FF1155CC"/>
        <sz val="14.0"/>
        <u/>
      </rPr>
      <t>Seward</t>
    </r>
  </si>
  <si>
    <r>
      <rPr>
        <rFont val="Georgia, serif"/>
        <color rgb="FF1155CC"/>
        <sz val="14.0"/>
        <u/>
      </rPr>
      <t>Sitka</t>
    </r>
  </si>
  <si>
    <r>
      <rPr>
        <rFont val="Georgia, serif"/>
        <color rgb="FF1155CC"/>
        <sz val="14.0"/>
        <u/>
      </rPr>
      <t>Skagway</t>
    </r>
  </si>
  <si>
    <r>
      <rPr>
        <rFont val="Georgia, serif"/>
        <color rgb="FF1155CC"/>
        <sz val="14.0"/>
        <u/>
      </rPr>
      <t>Valdez</t>
    </r>
  </si>
  <si>
    <r>
      <rPr>
        <rFont val="Georgia, serif"/>
        <color rgb="FF1155CC"/>
        <sz val="14.0"/>
        <u/>
      </rPr>
      <t>Ajo</t>
    </r>
  </si>
  <si>
    <r>
      <rPr>
        <rFont val="Georgia, serif"/>
        <color rgb="FF1155CC"/>
        <sz val="14.0"/>
        <u/>
      </rPr>
      <t>Avondale</t>
    </r>
  </si>
  <si>
    <r>
      <rPr>
        <rFont val="Georgia, serif"/>
        <color rgb="FF1155CC"/>
        <sz val="14.0"/>
        <u/>
      </rPr>
      <t>Bisbee</t>
    </r>
  </si>
  <si>
    <r>
      <rPr>
        <rFont val="Georgia, serif"/>
        <color rgb="FF1155CC"/>
        <sz val="14.0"/>
        <u/>
      </rPr>
      <t>Casa Grande</t>
    </r>
  </si>
  <si>
    <r>
      <rPr>
        <rFont val="Georgia, serif"/>
        <color rgb="FF1155CC"/>
        <sz val="14.0"/>
        <u/>
      </rPr>
      <t>Chandler</t>
    </r>
  </si>
  <si>
    <r>
      <rPr>
        <rFont val="Georgia, serif"/>
        <color rgb="FF1155CC"/>
        <sz val="14.0"/>
        <u/>
      </rPr>
      <t>Clifton</t>
    </r>
  </si>
  <si>
    <r>
      <rPr>
        <rFont val="Georgia, serif"/>
        <color rgb="FF1155CC"/>
        <sz val="14.0"/>
        <u/>
      </rPr>
      <t>Douglas</t>
    </r>
  </si>
  <si>
    <r>
      <rPr>
        <rFont val="Georgia, serif"/>
        <color rgb="FF1155CC"/>
        <sz val="14.0"/>
        <u/>
      </rPr>
      <t>Flagstaff</t>
    </r>
  </si>
  <si>
    <r>
      <rPr>
        <rFont val="Georgia, serif"/>
        <color rgb="FF1155CC"/>
        <sz val="14.0"/>
        <u/>
      </rPr>
      <t>Florence</t>
    </r>
  </si>
  <si>
    <r>
      <rPr>
        <rFont val="Georgia, serif"/>
        <color rgb="FF1155CC"/>
        <sz val="14.0"/>
        <u/>
      </rPr>
      <t>Gila Bend</t>
    </r>
  </si>
  <si>
    <r>
      <rPr>
        <rFont val="Georgia, serif"/>
        <color rgb="FF1155CC"/>
        <sz val="14.0"/>
        <u/>
      </rPr>
      <t>Glendale</t>
    </r>
  </si>
  <si>
    <r>
      <rPr>
        <rFont val="Georgia, serif"/>
        <color rgb="FF1155CC"/>
        <sz val="14.0"/>
        <u/>
      </rPr>
      <t>Globe</t>
    </r>
  </si>
  <si>
    <r>
      <rPr>
        <rFont val="Georgia, serif"/>
        <color rgb="FF1155CC"/>
        <sz val="14.0"/>
        <u/>
      </rPr>
      <t>Kingman</t>
    </r>
  </si>
  <si>
    <r>
      <rPr>
        <rFont val="Georgia, serif"/>
        <color rgb="FF1155CC"/>
        <sz val="14.0"/>
        <u/>
      </rPr>
      <t>Lake Havasu City</t>
    </r>
  </si>
  <si>
    <r>
      <rPr>
        <rFont val="Georgia, serif"/>
        <color rgb="FF1155CC"/>
        <sz val="14.0"/>
        <u/>
      </rPr>
      <t>Mesa</t>
    </r>
  </si>
  <si>
    <r>
      <rPr>
        <rFont val="Georgia, serif"/>
        <color rgb="FF1155CC"/>
        <sz val="14.0"/>
        <u/>
      </rPr>
      <t>Nogales</t>
    </r>
  </si>
  <si>
    <r>
      <rPr>
        <rFont val="Georgia, serif"/>
        <color rgb="FF1155CC"/>
        <sz val="14.0"/>
        <u/>
      </rPr>
      <t>Oraibi</t>
    </r>
  </si>
  <si>
    <r>
      <rPr>
        <rFont val="Georgia, serif"/>
        <color rgb="FF1155CC"/>
        <sz val="14.0"/>
        <u/>
      </rPr>
      <t>Phoenix</t>
    </r>
  </si>
  <si>
    <r>
      <rPr>
        <rFont val="Georgia, serif"/>
        <color rgb="FF1155CC"/>
        <sz val="14.0"/>
        <u/>
      </rPr>
      <t>Prescott</t>
    </r>
  </si>
  <si>
    <r>
      <rPr>
        <rFont val="Georgia, serif"/>
        <color rgb="FF1155CC"/>
        <sz val="14.0"/>
        <u/>
      </rPr>
      <t>Scottsdale</t>
    </r>
  </si>
  <si>
    <r>
      <rPr>
        <rFont val="Georgia, serif"/>
        <color rgb="FF1155CC"/>
        <sz val="14.0"/>
        <u/>
      </rPr>
      <t>Sierra Vista</t>
    </r>
  </si>
  <si>
    <r>
      <rPr>
        <rFont val="Georgia, serif"/>
        <color rgb="FF1155CC"/>
        <sz val="14.0"/>
        <u/>
      </rPr>
      <t>Tempe</t>
    </r>
  </si>
  <si>
    <r>
      <rPr>
        <rFont val="Georgia, serif"/>
        <color rgb="FF1155CC"/>
        <sz val="14.0"/>
        <u/>
      </rPr>
      <t>Tombstone</t>
    </r>
  </si>
  <si>
    <r>
      <rPr>
        <rFont val="Georgia, serif"/>
        <color rgb="FF1155CC"/>
        <sz val="14.0"/>
        <u/>
      </rPr>
      <t>Tucson</t>
    </r>
  </si>
  <si>
    <r>
      <rPr>
        <rFont val="Georgia, serif"/>
        <color rgb="FF1155CC"/>
        <sz val="14.0"/>
        <u/>
      </rPr>
      <t>Walpi</t>
    </r>
  </si>
  <si>
    <r>
      <rPr>
        <rFont val="Georgia, serif"/>
        <color rgb="FF1155CC"/>
        <sz val="14.0"/>
        <u/>
      </rPr>
      <t>Window Rock</t>
    </r>
  </si>
  <si>
    <r>
      <rPr>
        <rFont val="Georgia, serif"/>
        <color rgb="FF1155CC"/>
        <sz val="14.0"/>
        <u/>
      </rPr>
      <t>Winslow</t>
    </r>
  </si>
  <si>
    <r>
      <rPr>
        <rFont val="Georgia, serif"/>
        <color rgb="FF1155CC"/>
        <sz val="14.0"/>
        <u/>
      </rPr>
      <t>Yuma</t>
    </r>
  </si>
  <si>
    <r>
      <rPr>
        <rFont val="Georgia, serif"/>
        <color rgb="FF1155CC"/>
        <u/>
      </rPr>
      <t>Arkadelphia</t>
    </r>
  </si>
  <si>
    <r>
      <rPr>
        <rFont val="Georgia, serif"/>
        <color rgb="FF1155CC"/>
        <u/>
      </rPr>
      <t>Arkansas Post</t>
    </r>
  </si>
  <si>
    <r>
      <rPr>
        <rFont val="Georgia, serif"/>
        <color rgb="FF1155CC"/>
        <u/>
      </rPr>
      <t>Batesville</t>
    </r>
  </si>
  <si>
    <r>
      <rPr>
        <rFont val="Georgia, serif"/>
        <color rgb="FF1155CC"/>
        <u/>
      </rPr>
      <t>Benton</t>
    </r>
  </si>
  <si>
    <r>
      <rPr>
        <rFont val="Georgia, serif"/>
        <color rgb="FF1155CC"/>
        <u/>
      </rPr>
      <t>Blytheville</t>
    </r>
  </si>
  <si>
    <r>
      <rPr>
        <rFont val="Georgia, serif"/>
        <color rgb="FF1155CC"/>
        <u/>
      </rPr>
      <t>Camden</t>
    </r>
  </si>
  <si>
    <r>
      <rPr>
        <rFont val="Georgia, serif"/>
        <color rgb="FF1155CC"/>
        <u/>
      </rPr>
      <t>Conway</t>
    </r>
  </si>
  <si>
    <r>
      <rPr>
        <rFont val="Georgia, serif"/>
        <color rgb="FF1155CC"/>
        <u/>
      </rPr>
      <t>Crossett</t>
    </r>
  </si>
  <si>
    <r>
      <rPr>
        <rFont val="Georgia, serif"/>
        <color rgb="FF1155CC"/>
        <u/>
      </rPr>
      <t>El Dorado</t>
    </r>
  </si>
  <si>
    <r>
      <rPr>
        <rFont val="Georgia, serif"/>
        <color rgb="FF1155CC"/>
        <u/>
      </rPr>
      <t>Fayetteville</t>
    </r>
  </si>
  <si>
    <r>
      <rPr>
        <rFont val="Georgia, serif"/>
        <color rgb="FF1155CC"/>
        <u/>
      </rPr>
      <t>Forrest City</t>
    </r>
  </si>
  <si>
    <r>
      <rPr>
        <rFont val="Georgia, serif"/>
        <color rgb="FF1155CC"/>
        <u/>
      </rPr>
      <t>Fort Smith</t>
    </r>
  </si>
  <si>
    <r>
      <rPr>
        <rFont val="Georgia, serif"/>
        <color rgb="FF1155CC"/>
        <u/>
      </rPr>
      <t>Harrison</t>
    </r>
  </si>
  <si>
    <r>
      <rPr>
        <rFont val="Georgia, serif"/>
        <color rgb="FF1155CC"/>
        <u/>
      </rPr>
      <t>Helena</t>
    </r>
  </si>
  <si>
    <r>
      <rPr>
        <rFont val="Georgia, serif"/>
        <color rgb="FF1155CC"/>
        <u/>
      </rPr>
      <t>Hope</t>
    </r>
  </si>
  <si>
    <r>
      <rPr>
        <rFont val="Georgia, serif"/>
        <color rgb="FF1155CC"/>
        <u/>
      </rPr>
      <t>Hot Springs</t>
    </r>
  </si>
  <si>
    <r>
      <rPr>
        <rFont val="Georgia, serif"/>
        <color rgb="FF1155CC"/>
        <u/>
      </rPr>
      <t>Jacksonville</t>
    </r>
  </si>
  <si>
    <r>
      <rPr>
        <rFont val="Georgia, serif"/>
        <color rgb="FF1155CC"/>
        <u/>
      </rPr>
      <t>Jonesboro</t>
    </r>
  </si>
  <si>
    <r>
      <rPr>
        <rFont val="Georgia, serif"/>
        <color rgb="FF1155CC"/>
        <u/>
      </rPr>
      <t>Little Rock</t>
    </r>
  </si>
  <si>
    <r>
      <rPr>
        <rFont val="Georgia, serif"/>
        <color rgb="FF1155CC"/>
        <u/>
      </rPr>
      <t>Magnolia</t>
    </r>
  </si>
  <si>
    <r>
      <rPr>
        <rFont val="Georgia, serif"/>
        <color rgb="FF1155CC"/>
        <u/>
      </rPr>
      <t>Morrilton</t>
    </r>
  </si>
  <si>
    <r>
      <rPr>
        <rFont val="Georgia, serif"/>
        <color rgb="FF1155CC"/>
        <u/>
      </rPr>
      <t>Newport</t>
    </r>
  </si>
  <si>
    <r>
      <rPr>
        <rFont val="Georgia, serif"/>
        <color rgb="FF1155CC"/>
        <u/>
      </rPr>
      <t>North Little Rock</t>
    </r>
  </si>
  <si>
    <r>
      <rPr>
        <rFont val="Georgia, serif"/>
        <color rgb="FF1155CC"/>
        <u/>
      </rPr>
      <t>Osceola</t>
    </r>
  </si>
  <si>
    <r>
      <rPr>
        <rFont val="Georgia, serif"/>
        <color rgb="FF1155CC"/>
        <u/>
      </rPr>
      <t>Pine Bluff</t>
    </r>
  </si>
  <si>
    <r>
      <rPr>
        <rFont val="Georgia, serif"/>
        <color rgb="FF1155CC"/>
        <u/>
      </rPr>
      <t>Rogers</t>
    </r>
  </si>
  <si>
    <r>
      <rPr>
        <rFont val="Georgia, serif"/>
        <color rgb="FF1155CC"/>
        <u/>
      </rPr>
      <t>Searcy</t>
    </r>
  </si>
  <si>
    <r>
      <rPr>
        <rFont val="Georgia, serif"/>
        <color rgb="FF1155CC"/>
        <u/>
      </rPr>
      <t>Stuttgart</t>
    </r>
  </si>
  <si>
    <r>
      <rPr>
        <rFont val="Georgia, serif"/>
        <color rgb="FF1155CC"/>
        <u/>
      </rPr>
      <t>Van Buren</t>
    </r>
  </si>
  <si>
    <r>
      <rPr>
        <rFont val="Georgia, serif"/>
        <color rgb="FF1155CC"/>
        <u/>
      </rPr>
      <t>West Memphis</t>
    </r>
  </si>
  <si>
    <r>
      <rPr>
        <rFont val="Georgia, serif"/>
        <color rgb="FF1155CC"/>
        <sz val="14.0"/>
        <u/>
      </rPr>
      <t>Alameda</t>
    </r>
  </si>
  <si>
    <r>
      <rPr>
        <rFont val="Georgia, serif"/>
        <color rgb="FF1155CC"/>
        <sz val="14.0"/>
        <u/>
      </rPr>
      <t>Alhambra</t>
    </r>
  </si>
  <si>
    <r>
      <rPr>
        <rFont val="Georgia, serif"/>
        <color rgb="FF1155CC"/>
        <sz val="14.0"/>
        <u/>
      </rPr>
      <t>Anaheim</t>
    </r>
  </si>
  <si>
    <r>
      <rPr>
        <rFont val="Georgia, serif"/>
        <color rgb="FF1155CC"/>
        <sz val="14.0"/>
        <u/>
      </rPr>
      <t>Antioch</t>
    </r>
  </si>
  <si>
    <r>
      <rPr>
        <rFont val="Georgia, serif"/>
        <color rgb="FF1155CC"/>
        <sz val="14.0"/>
        <u/>
      </rPr>
      <t>Arcadia</t>
    </r>
  </si>
  <si>
    <r>
      <rPr>
        <rFont val="Georgia, serif"/>
        <color rgb="FF1155CC"/>
        <sz val="14.0"/>
        <u/>
      </rPr>
      <t>Bakersfield</t>
    </r>
  </si>
  <si>
    <r>
      <rPr>
        <rFont val="Georgia, serif"/>
        <color rgb="FF1155CC"/>
        <sz val="14.0"/>
        <u/>
      </rPr>
      <t>Barstow</t>
    </r>
  </si>
  <si>
    <r>
      <rPr>
        <rFont val="Georgia, serif"/>
        <color rgb="FF1155CC"/>
        <sz val="14.0"/>
        <u/>
      </rPr>
      <t>Belmont</t>
    </r>
  </si>
  <si>
    <r>
      <rPr>
        <rFont val="Georgia, serif"/>
        <color rgb="FF1155CC"/>
        <sz val="14.0"/>
        <u/>
      </rPr>
      <t>Berkeley</t>
    </r>
  </si>
  <si>
    <r>
      <rPr>
        <rFont val="Georgia, serif"/>
        <color rgb="FF1155CC"/>
        <sz val="14.0"/>
        <u/>
      </rPr>
      <t>Beverly Hills</t>
    </r>
  </si>
  <si>
    <r>
      <rPr>
        <rFont val="Georgia, serif"/>
        <color rgb="FF1155CC"/>
        <sz val="14.0"/>
        <u/>
      </rPr>
      <t>Brea</t>
    </r>
  </si>
  <si>
    <r>
      <rPr>
        <rFont val="Georgia, serif"/>
        <color rgb="FF1155CC"/>
        <sz val="14.0"/>
        <u/>
      </rPr>
      <t>Buena Park</t>
    </r>
  </si>
  <si>
    <r>
      <rPr>
        <rFont val="Georgia, serif"/>
        <color rgb="FF1155CC"/>
        <sz val="14.0"/>
        <u/>
      </rPr>
      <t>Burbank</t>
    </r>
  </si>
  <si>
    <r>
      <rPr>
        <rFont val="Georgia, serif"/>
        <color rgb="FF1155CC"/>
        <sz val="14.0"/>
        <u/>
      </rPr>
      <t>Calexico</t>
    </r>
  </si>
  <si>
    <r>
      <rPr>
        <rFont val="Georgia, serif"/>
        <color rgb="FF1155CC"/>
        <sz val="14.0"/>
        <u/>
      </rPr>
      <t>Calistoga</t>
    </r>
  </si>
  <si>
    <r>
      <rPr>
        <rFont val="Georgia, serif"/>
        <color rgb="FF1155CC"/>
        <sz val="14.0"/>
        <u/>
      </rPr>
      <t>Carlsbad</t>
    </r>
  </si>
  <si>
    <r>
      <rPr>
        <rFont val="Georgia, serif"/>
        <color rgb="FF1155CC"/>
        <sz val="14.0"/>
        <u/>
      </rPr>
      <t>Carmel</t>
    </r>
  </si>
  <si>
    <r>
      <rPr>
        <rFont val="Georgia, serif"/>
        <color rgb="FF1155CC"/>
        <sz val="14.0"/>
        <u/>
      </rPr>
      <t>Chico</t>
    </r>
  </si>
  <si>
    <r>
      <rPr>
        <rFont val="Georgia, serif"/>
        <color rgb="FF1155CC"/>
        <sz val="14.0"/>
        <u/>
      </rPr>
      <t>Chula Vista</t>
    </r>
  </si>
  <si>
    <r>
      <rPr>
        <rFont val="Georgia, serif"/>
        <color rgb="FF1155CC"/>
        <sz val="14.0"/>
        <u/>
      </rPr>
      <t>Claremont</t>
    </r>
  </si>
  <si>
    <r>
      <rPr>
        <rFont val="Georgia, serif"/>
        <color rgb="FF1155CC"/>
        <sz val="14.0"/>
        <u/>
      </rPr>
      <t>Compton</t>
    </r>
  </si>
  <si>
    <r>
      <rPr>
        <rFont val="Georgia, serif"/>
        <color rgb="FF1155CC"/>
        <sz val="14.0"/>
        <u/>
      </rPr>
      <t>Concord</t>
    </r>
  </si>
  <si>
    <r>
      <rPr>
        <rFont val="Georgia, serif"/>
        <color rgb="FF1155CC"/>
        <sz val="14.0"/>
        <u/>
      </rPr>
      <t>Corona</t>
    </r>
  </si>
  <si>
    <r>
      <rPr>
        <rFont val="Georgia, serif"/>
        <color rgb="FF1155CC"/>
        <sz val="14.0"/>
        <u/>
      </rPr>
      <t>Coronado</t>
    </r>
  </si>
  <si>
    <r>
      <rPr>
        <rFont val="Georgia, serif"/>
        <color rgb="FF1155CC"/>
        <sz val="14.0"/>
        <u/>
      </rPr>
      <t>Costa Mesa</t>
    </r>
  </si>
  <si>
    <r>
      <rPr>
        <rFont val="Georgia, serif"/>
        <color rgb="FF1155CC"/>
        <sz val="14.0"/>
        <u/>
      </rPr>
      <t>Culver City</t>
    </r>
  </si>
  <si>
    <r>
      <rPr>
        <rFont val="Georgia, serif"/>
        <color rgb="FF1155CC"/>
        <sz val="14.0"/>
        <u/>
      </rPr>
      <t>Daly City</t>
    </r>
  </si>
  <si>
    <r>
      <rPr>
        <rFont val="Georgia, serif"/>
        <color rgb="FF1155CC"/>
        <sz val="14.0"/>
        <u/>
      </rPr>
      <t>Davis</t>
    </r>
  </si>
  <si>
    <r>
      <rPr>
        <rFont val="Georgia, serif"/>
        <color rgb="FF1155CC"/>
        <sz val="14.0"/>
        <u/>
      </rPr>
      <t>Downey</t>
    </r>
  </si>
  <si>
    <r>
      <rPr>
        <rFont val="Georgia, serif"/>
        <color rgb="FF1155CC"/>
        <sz val="14.0"/>
        <u/>
      </rPr>
      <t>El Centro</t>
    </r>
  </si>
  <si>
    <r>
      <rPr>
        <rFont val="Georgia, serif"/>
        <color rgb="FF1155CC"/>
        <sz val="14.0"/>
        <u/>
      </rPr>
      <t>El Cerrito</t>
    </r>
  </si>
  <si>
    <r>
      <rPr>
        <rFont val="Georgia, serif"/>
        <color rgb="FF1155CC"/>
        <sz val="14.0"/>
        <u/>
      </rPr>
      <t>El Monte</t>
    </r>
  </si>
  <si>
    <r>
      <rPr>
        <rFont val="Georgia, serif"/>
        <color rgb="FF1155CC"/>
        <sz val="14.0"/>
        <u/>
      </rPr>
      <t>Escondido</t>
    </r>
  </si>
  <si>
    <r>
      <rPr>
        <rFont val="Georgia, serif"/>
        <color rgb="FF1155CC"/>
        <sz val="14.0"/>
        <u/>
      </rPr>
      <t>Eureka</t>
    </r>
  </si>
  <si>
    <r>
      <rPr>
        <rFont val="Georgia, serif"/>
        <color rgb="FF1155CC"/>
        <sz val="14.0"/>
        <u/>
      </rPr>
      <t>Fairfield</t>
    </r>
  </si>
  <si>
    <r>
      <rPr>
        <rFont val="Georgia, serif"/>
        <color rgb="FF1155CC"/>
        <sz val="14.0"/>
        <u/>
      </rPr>
      <t>Fontana</t>
    </r>
  </si>
  <si>
    <r>
      <rPr>
        <rFont val="Georgia, serif"/>
        <color rgb="FF1155CC"/>
        <sz val="14.0"/>
        <u/>
      </rPr>
      <t>Fremont</t>
    </r>
  </si>
  <si>
    <r>
      <rPr>
        <rFont val="Georgia, serif"/>
        <color rgb="FF1155CC"/>
        <sz val="14.0"/>
        <u/>
      </rPr>
      <t>Fresno</t>
    </r>
  </si>
  <si>
    <r>
      <rPr>
        <rFont val="Georgia, serif"/>
        <color rgb="FF1155CC"/>
        <sz val="14.0"/>
        <u/>
      </rPr>
      <t>Fullerton</t>
    </r>
  </si>
  <si>
    <r>
      <rPr>
        <rFont val="Georgia, serif"/>
        <color rgb="FF1155CC"/>
        <sz val="14.0"/>
        <u/>
      </rPr>
      <t>Garden Grove</t>
    </r>
  </si>
  <si>
    <r>
      <rPr>
        <rFont val="Georgia, serif"/>
        <color rgb="FF1155CC"/>
        <sz val="14.0"/>
        <u/>
      </rPr>
      <t>Glendale</t>
    </r>
  </si>
  <si>
    <r>
      <rPr>
        <rFont val="Georgia, serif"/>
        <color rgb="FF1155CC"/>
        <sz val="14.0"/>
        <u/>
      </rPr>
      <t>Hayward</t>
    </r>
  </si>
  <si>
    <r>
      <rPr>
        <rFont val="Georgia, serif"/>
        <color rgb="FF1155CC"/>
        <sz val="14.0"/>
        <u/>
      </rPr>
      <t>Hollywood</t>
    </r>
  </si>
  <si>
    <r>
      <rPr>
        <rFont val="Georgia, serif"/>
        <color rgb="FF1155CC"/>
        <sz val="14.0"/>
        <u/>
      </rPr>
      <t>Huntington Beach</t>
    </r>
  </si>
  <si>
    <r>
      <rPr>
        <rFont val="Georgia, serif"/>
        <color rgb="FF1155CC"/>
        <sz val="14.0"/>
        <u/>
      </rPr>
      <t>Indio</t>
    </r>
  </si>
  <si>
    <r>
      <rPr>
        <rFont val="Georgia, serif"/>
        <color rgb="FF1155CC"/>
        <sz val="14.0"/>
        <u/>
      </rPr>
      <t>Inglewood</t>
    </r>
  </si>
  <si>
    <r>
      <rPr>
        <rFont val="Georgia, serif"/>
        <color rgb="FF1155CC"/>
        <sz val="14.0"/>
        <u/>
      </rPr>
      <t>Irvine</t>
    </r>
  </si>
  <si>
    <r>
      <rPr>
        <rFont val="Georgia, serif"/>
        <color rgb="FF1155CC"/>
        <sz val="14.0"/>
        <u/>
      </rPr>
      <t>La Habra</t>
    </r>
  </si>
  <si>
    <r>
      <rPr>
        <rFont val="Georgia, serif"/>
        <color rgb="FF1155CC"/>
        <sz val="14.0"/>
        <u/>
      </rPr>
      <t>Laguna Beach</t>
    </r>
  </si>
  <si>
    <r>
      <rPr>
        <rFont val="Georgia, serif"/>
        <color rgb="FF1155CC"/>
        <sz val="14.0"/>
        <u/>
      </rPr>
      <t>Lancaster</t>
    </r>
  </si>
  <si>
    <r>
      <rPr>
        <rFont val="Georgia, serif"/>
        <color rgb="FF1155CC"/>
        <sz val="14.0"/>
        <u/>
      </rPr>
      <t>Livermore</t>
    </r>
  </si>
  <si>
    <r>
      <rPr>
        <rFont val="Georgia, serif"/>
        <color rgb="FF1155CC"/>
        <sz val="14.0"/>
        <u/>
      </rPr>
      <t>Lodi</t>
    </r>
  </si>
  <si>
    <r>
      <rPr>
        <rFont val="Georgia, serif"/>
        <color rgb="FF1155CC"/>
        <sz val="14.0"/>
        <u/>
      </rPr>
      <t>Lompoc</t>
    </r>
  </si>
  <si>
    <r>
      <rPr>
        <rFont val="Georgia, serif"/>
        <color rgb="FF1155CC"/>
        <sz val="14.0"/>
        <u/>
      </rPr>
      <t>Long Beach</t>
    </r>
  </si>
  <si>
    <r>
      <rPr>
        <rFont val="Georgia, serif"/>
        <color rgb="FF1155CC"/>
        <sz val="14.0"/>
        <u/>
      </rPr>
      <t>Los Angeles</t>
    </r>
  </si>
  <si>
    <r>
      <rPr>
        <rFont val="Georgia, serif"/>
        <color rgb="FF1155CC"/>
        <sz val="14.0"/>
        <u/>
      </rPr>
      <t>Malibu</t>
    </r>
  </si>
  <si>
    <r>
      <rPr>
        <rFont val="Georgia, serif"/>
        <color rgb="FF1155CC"/>
        <sz val="14.0"/>
        <u/>
      </rPr>
      <t>Martinez</t>
    </r>
  </si>
  <si>
    <r>
      <rPr>
        <rFont val="Georgia, serif"/>
        <color rgb="FF1155CC"/>
        <sz val="14.0"/>
        <u/>
      </rPr>
      <t>Marysville</t>
    </r>
  </si>
  <si>
    <r>
      <rPr>
        <rFont val="Georgia, serif"/>
        <color rgb="FF1155CC"/>
        <sz val="14.0"/>
        <u/>
      </rPr>
      <t>Menlo Park</t>
    </r>
  </si>
  <si>
    <r>
      <rPr>
        <rFont val="Georgia, serif"/>
        <color rgb="FF1155CC"/>
        <sz val="14.0"/>
        <u/>
      </rPr>
      <t>Merced</t>
    </r>
  </si>
  <si>
    <r>
      <rPr>
        <rFont val="Georgia, serif"/>
        <color rgb="FF1155CC"/>
        <sz val="14.0"/>
        <u/>
      </rPr>
      <t>Modesto</t>
    </r>
  </si>
  <si>
    <r>
      <rPr>
        <rFont val="Georgia, serif"/>
        <color rgb="FF1155CC"/>
        <sz val="14.0"/>
        <u/>
      </rPr>
      <t>Monterey</t>
    </r>
  </si>
  <si>
    <r>
      <rPr>
        <rFont val="Georgia, serif"/>
        <color rgb="FF1155CC"/>
        <sz val="14.0"/>
        <u/>
      </rPr>
      <t>Mountain View</t>
    </r>
  </si>
  <si>
    <t>Napa</t>
  </si>
  <si>
    <r>
      <rPr>
        <rFont val="Georgia, serif"/>
        <color rgb="FF1155CC"/>
        <sz val="14.0"/>
        <u/>
      </rPr>
      <t>Needles</t>
    </r>
  </si>
  <si>
    <r>
      <rPr>
        <rFont val="Georgia, serif"/>
        <color rgb="FF1155CC"/>
        <sz val="14.0"/>
        <u/>
      </rPr>
      <t>Newport Beach</t>
    </r>
  </si>
  <si>
    <r>
      <rPr>
        <rFont val="Georgia, serif"/>
        <color rgb="FF1155CC"/>
        <sz val="14.0"/>
        <u/>
      </rPr>
      <t>Norwalk</t>
    </r>
  </si>
  <si>
    <r>
      <rPr>
        <rFont val="Georgia, serif"/>
        <color rgb="FF1155CC"/>
        <sz val="14.0"/>
        <u/>
      </rPr>
      <t>Novato</t>
    </r>
  </si>
  <si>
    <r>
      <rPr>
        <rFont val="Georgia, serif"/>
        <color rgb="FF1155CC"/>
        <sz val="14.0"/>
        <u/>
      </rPr>
      <t>Oakland</t>
    </r>
  </si>
  <si>
    <r>
      <rPr>
        <rFont val="Georgia, serif"/>
        <color rgb="FF1155CC"/>
        <sz val="14.0"/>
        <u/>
      </rPr>
      <t>Oceanside</t>
    </r>
  </si>
  <si>
    <r>
      <rPr>
        <rFont val="Georgia, serif"/>
        <color rgb="FF1155CC"/>
        <sz val="14.0"/>
        <u/>
      </rPr>
      <t>Ojai</t>
    </r>
  </si>
  <si>
    <r>
      <rPr>
        <rFont val="Georgia, serif"/>
        <color rgb="FF1155CC"/>
        <sz val="14.0"/>
        <u/>
      </rPr>
      <t>Ontario</t>
    </r>
  </si>
  <si>
    <r>
      <rPr>
        <rFont val="Georgia, serif"/>
        <color rgb="FF1155CC"/>
        <sz val="14.0"/>
        <u/>
      </rPr>
      <t>Orange</t>
    </r>
  </si>
  <si>
    <r>
      <rPr>
        <rFont val="Georgia, serif"/>
        <color rgb="FF1155CC"/>
        <sz val="14.0"/>
        <u/>
      </rPr>
      <t>Oroville</t>
    </r>
  </si>
  <si>
    <r>
      <rPr>
        <rFont val="Georgia, serif"/>
        <color rgb="FF1155CC"/>
        <sz val="14.0"/>
        <u/>
      </rPr>
      <t>Oxnard</t>
    </r>
  </si>
  <si>
    <r>
      <rPr>
        <rFont val="Georgia, serif"/>
        <color rgb="FF1155CC"/>
        <sz val="14.0"/>
        <u/>
      </rPr>
      <t>Pacific Grove</t>
    </r>
  </si>
  <si>
    <r>
      <rPr>
        <rFont val="Georgia, serif"/>
        <color rgb="FF1155CC"/>
        <sz val="14.0"/>
        <u/>
      </rPr>
      <t>Palm Springs</t>
    </r>
  </si>
  <si>
    <r>
      <rPr>
        <rFont val="Georgia, serif"/>
        <color rgb="FF1155CC"/>
        <sz val="14.0"/>
        <u/>
      </rPr>
      <t>Palmdale</t>
    </r>
  </si>
  <si>
    <r>
      <rPr>
        <rFont val="Georgia, serif"/>
        <color rgb="FF1155CC"/>
        <sz val="14.0"/>
        <u/>
      </rPr>
      <t>Palo Alto</t>
    </r>
  </si>
  <si>
    <r>
      <rPr>
        <rFont val="Georgia, serif"/>
        <color rgb="FF1155CC"/>
        <sz val="14.0"/>
        <u/>
      </rPr>
      <t>Pasadena</t>
    </r>
  </si>
  <si>
    <r>
      <rPr>
        <rFont val="Georgia, serif"/>
        <color rgb="FF1155CC"/>
        <sz val="14.0"/>
        <u/>
      </rPr>
      <t>Petaluma</t>
    </r>
  </si>
  <si>
    <r>
      <rPr>
        <rFont val="Georgia, serif"/>
        <color rgb="FF1155CC"/>
        <sz val="14.0"/>
        <u/>
      </rPr>
      <t>Pomona</t>
    </r>
  </si>
  <si>
    <r>
      <rPr>
        <rFont val="Georgia, serif"/>
        <color rgb="FF1155CC"/>
        <sz val="14.0"/>
        <u/>
      </rPr>
      <t>Port Hueneme</t>
    </r>
  </si>
  <si>
    <r>
      <rPr>
        <rFont val="Georgia, serif"/>
        <color rgb="FF1155CC"/>
        <sz val="14.0"/>
        <u/>
      </rPr>
      <t>Rancho Cucamonga</t>
    </r>
  </si>
  <si>
    <r>
      <rPr>
        <rFont val="Georgia, serif"/>
        <color rgb="FF1155CC"/>
        <sz val="14.0"/>
        <u/>
      </rPr>
      <t>Red Bluff</t>
    </r>
  </si>
  <si>
    <r>
      <rPr>
        <rFont val="Georgia, serif"/>
        <color rgb="FF1155CC"/>
        <sz val="14.0"/>
        <u/>
      </rPr>
      <t>Redding</t>
    </r>
  </si>
  <si>
    <r>
      <rPr>
        <rFont val="Georgia, serif"/>
        <color rgb="FF1155CC"/>
        <sz val="14.0"/>
        <u/>
      </rPr>
      <t>Redlands</t>
    </r>
  </si>
  <si>
    <r>
      <rPr>
        <rFont val="Georgia, serif"/>
        <color rgb="FF1155CC"/>
        <sz val="14.0"/>
        <u/>
      </rPr>
      <t>Redondo Beach</t>
    </r>
  </si>
  <si>
    <r>
      <rPr>
        <rFont val="Georgia, serif"/>
        <color rgb="FF1155CC"/>
        <sz val="14.0"/>
        <u/>
      </rPr>
      <t>Redwood City</t>
    </r>
  </si>
  <si>
    <r>
      <rPr>
        <rFont val="Georgia, serif"/>
        <color rgb="FF1155CC"/>
        <sz val="14.0"/>
        <u/>
      </rPr>
      <t>Richmond</t>
    </r>
  </si>
  <si>
    <r>
      <rPr>
        <rFont val="Georgia, serif"/>
        <color rgb="FF1155CC"/>
        <sz val="14.0"/>
        <u/>
      </rPr>
      <t>Riverside</t>
    </r>
  </si>
  <si>
    <r>
      <rPr>
        <rFont val="Georgia, serif"/>
        <color rgb="FF1155CC"/>
        <sz val="14.0"/>
        <u/>
      </rPr>
      <t>Roseville</t>
    </r>
  </si>
  <si>
    <r>
      <rPr>
        <rFont val="Georgia, serif"/>
        <color rgb="FF1155CC"/>
        <sz val="14.0"/>
        <u/>
      </rPr>
      <t>Sacramento</t>
    </r>
  </si>
  <si>
    <r>
      <rPr>
        <rFont val="Georgia, serif"/>
        <color rgb="FF1155CC"/>
        <sz val="14.0"/>
        <u/>
      </rPr>
      <t>Salinas</t>
    </r>
  </si>
  <si>
    <r>
      <rPr>
        <rFont val="Georgia, serif"/>
        <color rgb="FF1155CC"/>
        <sz val="14.0"/>
        <u/>
      </rPr>
      <t>San Bernardino</t>
    </r>
  </si>
  <si>
    <r>
      <rPr>
        <rFont val="Georgia, serif"/>
        <color rgb="FF1155CC"/>
        <sz val="14.0"/>
        <u/>
      </rPr>
      <t>San Clemente</t>
    </r>
  </si>
  <si>
    <r>
      <rPr>
        <rFont val="Georgia, serif"/>
        <color rgb="FF1155CC"/>
        <sz val="14.0"/>
        <u/>
      </rPr>
      <t>San Diego</t>
    </r>
  </si>
  <si>
    <r>
      <rPr>
        <rFont val="Georgia, serif"/>
        <color rgb="FF1155CC"/>
        <sz val="14.0"/>
        <u/>
      </rPr>
      <t>San Fernando</t>
    </r>
  </si>
  <si>
    <r>
      <rPr>
        <rFont val="Georgia, serif"/>
        <color rgb="FF1155CC"/>
        <sz val="14.0"/>
        <u/>
      </rPr>
      <t>San Francisco</t>
    </r>
  </si>
  <si>
    <r>
      <rPr>
        <rFont val="Georgia, serif"/>
        <color rgb="FF1155CC"/>
        <sz val="14.0"/>
        <u/>
      </rPr>
      <t>San Gabriel</t>
    </r>
  </si>
  <si>
    <r>
      <rPr>
        <rFont val="Georgia, serif"/>
        <color rgb="FF1155CC"/>
        <sz val="14.0"/>
        <u/>
      </rPr>
      <t>San Jose</t>
    </r>
  </si>
  <si>
    <r>
      <rPr>
        <rFont val="Georgia, serif"/>
        <color rgb="FF1155CC"/>
        <sz val="14.0"/>
        <u/>
      </rPr>
      <t>San Juan Capistrano</t>
    </r>
  </si>
  <si>
    <r>
      <rPr>
        <rFont val="Georgia, serif"/>
        <color rgb="FF1155CC"/>
        <sz val="14.0"/>
        <u/>
      </rPr>
      <t>San Leandro</t>
    </r>
  </si>
  <si>
    <r>
      <rPr>
        <rFont val="Georgia, serif"/>
        <color rgb="FF1155CC"/>
        <sz val="14.0"/>
        <u/>
      </rPr>
      <t>San Luis Obispo</t>
    </r>
  </si>
  <si>
    <r>
      <rPr>
        <rFont val="Georgia, serif"/>
        <color rgb="FF1155CC"/>
        <sz val="14.0"/>
        <u/>
      </rPr>
      <t>San Marino</t>
    </r>
  </si>
  <si>
    <r>
      <rPr>
        <rFont val="Georgia, serif"/>
        <color rgb="FF1155CC"/>
        <sz val="14.0"/>
        <u/>
      </rPr>
      <t>San Mateo</t>
    </r>
  </si>
  <si>
    <r>
      <rPr>
        <rFont val="Georgia, serif"/>
        <color rgb="FF1155CC"/>
        <sz val="14.0"/>
        <u/>
      </rPr>
      <t>San Pedro</t>
    </r>
  </si>
  <si>
    <r>
      <rPr>
        <rFont val="Georgia, serif"/>
        <color rgb="FF1155CC"/>
        <sz val="14.0"/>
        <u/>
      </rPr>
      <t>San Rafael</t>
    </r>
  </si>
  <si>
    <r>
      <rPr>
        <rFont val="Georgia, serif"/>
        <color rgb="FF1155CC"/>
        <sz val="14.0"/>
        <u/>
      </rPr>
      <t>San Simeon</t>
    </r>
  </si>
  <si>
    <r>
      <rPr>
        <rFont val="Georgia, serif"/>
        <color rgb="FF1155CC"/>
        <sz val="14.0"/>
        <u/>
      </rPr>
      <t>Santa Ana</t>
    </r>
  </si>
  <si>
    <r>
      <rPr>
        <rFont val="Georgia, serif"/>
        <color rgb="FF1155CC"/>
        <sz val="14.0"/>
        <u/>
      </rPr>
      <t>Santa Barbara</t>
    </r>
  </si>
  <si>
    <r>
      <rPr>
        <rFont val="Georgia, serif"/>
        <color rgb="FF1155CC"/>
        <sz val="14.0"/>
        <u/>
      </rPr>
      <t>Santa Clara</t>
    </r>
  </si>
  <si>
    <r>
      <rPr>
        <rFont val="Georgia, serif"/>
        <color rgb="FF1155CC"/>
        <sz val="14.0"/>
        <u/>
      </rPr>
      <t>Santa Clarita</t>
    </r>
  </si>
  <si>
    <r>
      <rPr>
        <rFont val="Georgia, serif"/>
        <color rgb="FF1155CC"/>
        <sz val="14.0"/>
        <u/>
      </rPr>
      <t>Santa Cruz</t>
    </r>
  </si>
  <si>
    <r>
      <rPr>
        <rFont val="Georgia, serif"/>
        <color rgb="FF1155CC"/>
        <sz val="14.0"/>
        <u/>
      </rPr>
      <t>Santa Monica</t>
    </r>
  </si>
  <si>
    <r>
      <rPr>
        <rFont val="Georgia, serif"/>
        <color rgb="FF1155CC"/>
        <sz val="14.0"/>
        <u/>
      </rPr>
      <t>Santa Rosa</t>
    </r>
  </si>
  <si>
    <r>
      <rPr>
        <rFont val="Georgia, serif"/>
        <color rgb="FF1155CC"/>
        <sz val="14.0"/>
        <u/>
      </rPr>
      <t>Sausalito</t>
    </r>
  </si>
  <si>
    <r>
      <rPr>
        <rFont val="Georgia, serif"/>
        <color rgb="FF1155CC"/>
        <sz val="14.0"/>
        <u/>
      </rPr>
      <t>Simi Valley</t>
    </r>
  </si>
  <si>
    <r>
      <rPr>
        <rFont val="Georgia, serif"/>
        <color rgb="FF1155CC"/>
        <sz val="14.0"/>
        <u/>
      </rPr>
      <t>Sonoma</t>
    </r>
  </si>
  <si>
    <r>
      <rPr>
        <rFont val="Georgia, serif"/>
        <color rgb="FF1155CC"/>
        <sz val="14.0"/>
        <u/>
      </rPr>
      <t>South San Francisco</t>
    </r>
  </si>
  <si>
    <r>
      <rPr>
        <rFont val="Georgia, serif"/>
        <color rgb="FF1155CC"/>
        <sz val="14.0"/>
        <u/>
      </rPr>
      <t>Stockton</t>
    </r>
  </si>
  <si>
    <r>
      <rPr>
        <rFont val="Georgia, serif"/>
        <color rgb="FF1155CC"/>
        <sz val="14.0"/>
        <u/>
      </rPr>
      <t>Sunnyvale</t>
    </r>
  </si>
  <si>
    <r>
      <rPr>
        <rFont val="Georgia, serif"/>
        <color rgb="FF1155CC"/>
        <sz val="14.0"/>
        <u/>
      </rPr>
      <t>Susanville</t>
    </r>
  </si>
  <si>
    <r>
      <rPr>
        <rFont val="Georgia, serif"/>
        <color rgb="FF1155CC"/>
        <sz val="14.0"/>
        <u/>
      </rPr>
      <t>Thousand Oaks</t>
    </r>
  </si>
  <si>
    <r>
      <rPr>
        <rFont val="Georgia, serif"/>
        <color rgb="FF1155CC"/>
        <sz val="14.0"/>
        <u/>
      </rPr>
      <t>Torrance</t>
    </r>
  </si>
  <si>
    <r>
      <rPr>
        <rFont val="Georgia, serif"/>
        <color rgb="FF1155CC"/>
        <sz val="14.0"/>
        <u/>
      </rPr>
      <t>Turlock</t>
    </r>
  </si>
  <si>
    <r>
      <rPr>
        <rFont val="Georgia, serif"/>
        <color rgb="FF1155CC"/>
        <sz val="14.0"/>
        <u/>
      </rPr>
      <t>Ukiah</t>
    </r>
  </si>
  <si>
    <r>
      <rPr>
        <rFont val="Georgia, serif"/>
        <color rgb="FF1155CC"/>
        <sz val="14.0"/>
        <u/>
      </rPr>
      <t>Vallejo</t>
    </r>
  </si>
  <si>
    <r>
      <rPr>
        <rFont val="Georgia, serif"/>
        <color rgb="FF1155CC"/>
        <sz val="14.0"/>
        <u/>
      </rPr>
      <t>Ventura</t>
    </r>
  </si>
  <si>
    <r>
      <rPr>
        <rFont val="Georgia, serif"/>
        <color rgb="FF1155CC"/>
        <sz val="14.0"/>
        <u/>
      </rPr>
      <t>Victorville</t>
    </r>
  </si>
  <si>
    <r>
      <rPr>
        <rFont val="Georgia, serif"/>
        <color rgb="FF1155CC"/>
        <sz val="14.0"/>
        <u/>
      </rPr>
      <t>Visalia</t>
    </r>
  </si>
  <si>
    <r>
      <rPr>
        <rFont val="Georgia, serif"/>
        <color rgb="FF1155CC"/>
        <sz val="14.0"/>
        <u/>
      </rPr>
      <t>Walnut Creek</t>
    </r>
  </si>
  <si>
    <r>
      <rPr>
        <rFont val="Georgia, serif"/>
        <color rgb="FF1155CC"/>
        <sz val="14.0"/>
        <u/>
      </rPr>
      <t>Watts</t>
    </r>
  </si>
  <si>
    <r>
      <rPr>
        <rFont val="Georgia, serif"/>
        <color rgb="FF1155CC"/>
        <sz val="14.0"/>
        <u/>
      </rPr>
      <t>West Covina</t>
    </r>
  </si>
  <si>
    <r>
      <rPr>
        <rFont val="Georgia, serif"/>
        <color rgb="FF1155CC"/>
        <sz val="14.0"/>
        <u/>
      </rPr>
      <t>Whittier</t>
    </r>
  </si>
  <si>
    <r>
      <rPr>
        <rFont val="Georgia, serif"/>
        <color rgb="FF1155CC"/>
        <sz val="14.0"/>
        <u/>
      </rPr>
      <t>Woodland</t>
    </r>
  </si>
  <si>
    <r>
      <rPr>
        <rFont val="Georgia, serif"/>
        <color rgb="FF1155CC"/>
        <sz val="14.0"/>
        <u/>
      </rPr>
      <t>Yorba Linda</t>
    </r>
  </si>
  <si>
    <r>
      <rPr>
        <rFont val="Georgia, serif"/>
        <color rgb="FF1155CC"/>
        <sz val="14.0"/>
        <u/>
      </rPr>
      <t>Yuba City</t>
    </r>
  </si>
  <si>
    <r>
      <rPr>
        <rFont val="Georgia, serif"/>
        <color rgb="FF1155CC"/>
        <sz val="14.0"/>
        <u/>
      </rPr>
      <t>Alamosa</t>
    </r>
  </si>
  <si>
    <r>
      <rPr>
        <rFont val="Georgia, serif"/>
        <color rgb="FF1155CC"/>
        <sz val="14.0"/>
        <u/>
      </rPr>
      <t>Aspen</t>
    </r>
  </si>
  <si>
    <r>
      <rPr>
        <rFont val="Georgia, serif"/>
        <color rgb="FF1155CC"/>
        <sz val="14.0"/>
        <u/>
      </rPr>
      <t>Aurora</t>
    </r>
  </si>
  <si>
    <r>
      <rPr>
        <rFont val="Georgia, serif"/>
        <color rgb="FF1155CC"/>
        <sz val="14.0"/>
        <u/>
      </rPr>
      <t>Boulder</t>
    </r>
  </si>
  <si>
    <r>
      <rPr>
        <rFont val="Georgia, serif"/>
        <color rgb="FF1155CC"/>
        <sz val="14.0"/>
        <u/>
      </rPr>
      <t>Breckenridge</t>
    </r>
  </si>
  <si>
    <r>
      <rPr>
        <rFont val="Georgia, serif"/>
        <color rgb="FF1155CC"/>
        <sz val="14.0"/>
        <u/>
      </rPr>
      <t>Brighton</t>
    </r>
  </si>
  <si>
    <r>
      <rPr>
        <rFont val="Georgia, serif"/>
        <color rgb="FF1155CC"/>
        <sz val="14.0"/>
        <u/>
      </rPr>
      <t>Canon City</t>
    </r>
  </si>
  <si>
    <r>
      <rPr>
        <rFont val="Georgia, serif"/>
        <color rgb="FF1155CC"/>
        <sz val="14.0"/>
        <u/>
      </rPr>
      <t>Central City</t>
    </r>
  </si>
  <si>
    <r>
      <rPr>
        <rFont val="Georgia, serif"/>
        <color rgb="FF1155CC"/>
        <sz val="14.0"/>
        <u/>
      </rPr>
      <t>Climax</t>
    </r>
  </si>
  <si>
    <r>
      <rPr>
        <rFont val="Georgia, serif"/>
        <color rgb="FF1155CC"/>
        <sz val="14.0"/>
        <u/>
      </rPr>
      <t>Colorado Springs</t>
    </r>
  </si>
  <si>
    <r>
      <rPr>
        <rFont val="Georgia, serif"/>
        <color rgb="FF1155CC"/>
        <sz val="14.0"/>
        <u/>
      </rPr>
      <t>Cortez</t>
    </r>
  </si>
  <si>
    <r>
      <rPr>
        <rFont val="Georgia, serif"/>
        <color rgb="FF1155CC"/>
        <sz val="14.0"/>
        <u/>
      </rPr>
      <t>Cripple Creek</t>
    </r>
  </si>
  <si>
    <r>
      <rPr>
        <rFont val="Georgia, serif"/>
        <color rgb="FF1155CC"/>
        <sz val="14.0"/>
        <u/>
      </rPr>
      <t>Denver</t>
    </r>
  </si>
  <si>
    <r>
      <rPr>
        <rFont val="Georgia, serif"/>
        <color rgb="FF1155CC"/>
        <sz val="14.0"/>
        <u/>
      </rPr>
      <t>Durango</t>
    </r>
  </si>
  <si>
    <r>
      <rPr>
        <rFont val="Georgia, serif"/>
        <color rgb="FF1155CC"/>
        <sz val="14.0"/>
        <u/>
      </rPr>
      <t>Englewood</t>
    </r>
  </si>
  <si>
    <r>
      <rPr>
        <rFont val="Georgia, serif"/>
        <color rgb="FF1155CC"/>
        <sz val="14.0"/>
        <u/>
      </rPr>
      <t>Estes Park</t>
    </r>
  </si>
  <si>
    <r>
      <rPr>
        <rFont val="Georgia, serif"/>
        <color rgb="FF1155CC"/>
        <sz val="14.0"/>
        <u/>
      </rPr>
      <t>Fort Collins</t>
    </r>
  </si>
  <si>
    <r>
      <rPr>
        <rFont val="Georgia, serif"/>
        <color rgb="FF1155CC"/>
        <sz val="14.0"/>
        <u/>
      </rPr>
      <t>Fort Morgan</t>
    </r>
  </si>
  <si>
    <r>
      <rPr>
        <rFont val="Georgia, serif"/>
        <color rgb="FF1155CC"/>
        <sz val="14.0"/>
        <u/>
      </rPr>
      <t>Georgetown</t>
    </r>
  </si>
  <si>
    <r>
      <rPr>
        <rFont val="Georgia, serif"/>
        <color rgb="FF1155CC"/>
        <sz val="14.0"/>
        <u/>
      </rPr>
      <t>Glenwood Springs</t>
    </r>
  </si>
  <si>
    <r>
      <rPr>
        <rFont val="Georgia, serif"/>
        <color rgb="FF1155CC"/>
        <sz val="14.0"/>
        <u/>
      </rPr>
      <t>Golden</t>
    </r>
  </si>
  <si>
    <r>
      <rPr>
        <rFont val="Georgia, serif"/>
        <color rgb="FF1155CC"/>
        <sz val="14.0"/>
        <u/>
      </rPr>
      <t>Grand Junction</t>
    </r>
  </si>
  <si>
    <r>
      <rPr>
        <rFont val="Georgia, serif"/>
        <color rgb="FF1155CC"/>
        <sz val="14.0"/>
        <u/>
      </rPr>
      <t>Greeley</t>
    </r>
  </si>
  <si>
    <r>
      <rPr>
        <rFont val="Georgia, serif"/>
        <color rgb="FF1155CC"/>
        <sz val="14.0"/>
        <u/>
      </rPr>
      <t>Gunnison</t>
    </r>
  </si>
  <si>
    <r>
      <rPr>
        <rFont val="Georgia, serif"/>
        <color rgb="FF1155CC"/>
        <sz val="14.0"/>
        <u/>
      </rPr>
      <t>La Junta</t>
    </r>
  </si>
  <si>
    <r>
      <rPr>
        <rFont val="Georgia, serif"/>
        <color rgb="FF1155CC"/>
        <sz val="14.0"/>
        <u/>
      </rPr>
      <t>Leadville</t>
    </r>
  </si>
  <si>
    <r>
      <rPr>
        <rFont val="Georgia, serif"/>
        <color rgb="FF1155CC"/>
        <sz val="14.0"/>
        <u/>
      </rPr>
      <t>Littleton</t>
    </r>
  </si>
  <si>
    <r>
      <rPr>
        <rFont val="Georgia, serif"/>
        <color rgb="FF1155CC"/>
        <sz val="14.0"/>
        <u/>
      </rPr>
      <t>Longmont</t>
    </r>
  </si>
  <si>
    <r>
      <rPr>
        <rFont val="Georgia, serif"/>
        <color rgb="FF1155CC"/>
        <sz val="14.0"/>
        <u/>
      </rPr>
      <t>Loveland</t>
    </r>
  </si>
  <si>
    <r>
      <rPr>
        <rFont val="Georgia, serif"/>
        <color rgb="FF1155CC"/>
        <sz val="14.0"/>
        <u/>
      </rPr>
      <t>Montrose</t>
    </r>
  </si>
  <si>
    <r>
      <rPr>
        <rFont val="Georgia, serif"/>
        <color rgb="FF1155CC"/>
        <sz val="14.0"/>
        <u/>
      </rPr>
      <t>Ouray</t>
    </r>
  </si>
  <si>
    <r>
      <rPr>
        <rFont val="Georgia, serif"/>
        <color rgb="FF1155CC"/>
        <sz val="14.0"/>
        <u/>
      </rPr>
      <t>Pagosa Springs</t>
    </r>
  </si>
  <si>
    <r>
      <rPr>
        <rFont val="Georgia, serif"/>
        <color rgb="FF1155CC"/>
        <sz val="14.0"/>
        <u/>
      </rPr>
      <t>Pueblo</t>
    </r>
  </si>
  <si>
    <r>
      <rPr>
        <rFont val="Georgia, serif"/>
        <color rgb="FF1155CC"/>
        <sz val="14.0"/>
        <u/>
      </rPr>
      <t>Silverton</t>
    </r>
  </si>
  <si>
    <r>
      <rPr>
        <rFont val="Georgia, serif"/>
        <color rgb="FF1155CC"/>
        <sz val="14.0"/>
        <u/>
      </rPr>
      <t>Steamboat Springs</t>
    </r>
  </si>
  <si>
    <r>
      <rPr>
        <rFont val="Georgia, serif"/>
        <color rgb="FF1155CC"/>
        <sz val="14.0"/>
        <u/>
      </rPr>
      <t>Sterling</t>
    </r>
  </si>
  <si>
    <r>
      <rPr>
        <rFont val="Georgia, serif"/>
        <color rgb="FF1155CC"/>
        <sz val="14.0"/>
        <u/>
      </rPr>
      <t>Telluride</t>
    </r>
  </si>
  <si>
    <r>
      <rPr>
        <rFont val="Georgia, serif"/>
        <color rgb="FF1155CC"/>
        <sz val="14.0"/>
        <u/>
      </rPr>
      <t>Trinidad</t>
    </r>
  </si>
  <si>
    <r>
      <rPr>
        <rFont val="Georgia, serif"/>
        <color rgb="FF1155CC"/>
        <sz val="14.0"/>
        <u/>
      </rPr>
      <t>Vail</t>
    </r>
  </si>
  <si>
    <r>
      <rPr>
        <rFont val="Georgia, serif"/>
        <color rgb="FF1155CC"/>
        <sz val="14.0"/>
        <u/>
      </rPr>
      <t>Walsenburg</t>
    </r>
  </si>
  <si>
    <r>
      <rPr>
        <rFont val="Georgia, serif"/>
        <color rgb="FF1155CC"/>
        <sz val="14.0"/>
        <u/>
      </rPr>
      <t>Westminster</t>
    </r>
  </si>
  <si>
    <r>
      <rPr>
        <rFont val="Georgia, serif"/>
        <color rgb="FF1155CC"/>
        <sz val="14.0"/>
        <u/>
      </rPr>
      <t>Ansonia</t>
    </r>
  </si>
  <si>
    <r>
      <rPr>
        <rFont val="Georgia, serif"/>
        <color rgb="FF1155CC"/>
        <sz val="14.0"/>
        <u/>
      </rPr>
      <t>Berlin</t>
    </r>
  </si>
  <si>
    <r>
      <rPr>
        <rFont val="Georgia, serif"/>
        <color rgb="FF1155CC"/>
        <sz val="14.0"/>
        <u/>
      </rPr>
      <t>Bloomfield</t>
    </r>
  </si>
  <si>
    <r>
      <rPr>
        <rFont val="Georgia, serif"/>
        <color rgb="FF1155CC"/>
        <sz val="14.0"/>
        <u/>
      </rPr>
      <t>Branford</t>
    </r>
  </si>
  <si>
    <r>
      <rPr>
        <rFont val="Georgia, serif"/>
        <color rgb="FF1155CC"/>
        <sz val="14.0"/>
        <u/>
      </rPr>
      <t>Bridgeport</t>
    </r>
  </si>
  <si>
    <r>
      <rPr>
        <rFont val="Georgia, serif"/>
        <color rgb="FF1155CC"/>
        <sz val="14.0"/>
        <u/>
      </rPr>
      <t>Bristol</t>
    </r>
  </si>
  <si>
    <r>
      <rPr>
        <rFont val="Georgia, serif"/>
        <color rgb="FF1155CC"/>
        <sz val="14.0"/>
        <u/>
      </rPr>
      <t>Coventry</t>
    </r>
  </si>
  <si>
    <r>
      <rPr>
        <rFont val="Georgia, serif"/>
        <color rgb="FF1155CC"/>
        <sz val="14.0"/>
        <u/>
      </rPr>
      <t>Danbury</t>
    </r>
  </si>
  <si>
    <r>
      <rPr>
        <rFont val="Georgia, serif"/>
        <color rgb="FF1155CC"/>
        <sz val="14.0"/>
        <u/>
      </rPr>
      <t>Darien</t>
    </r>
  </si>
  <si>
    <r>
      <rPr>
        <rFont val="Georgia, serif"/>
        <color rgb="FF1155CC"/>
        <sz val="14.0"/>
        <u/>
      </rPr>
      <t>Derby</t>
    </r>
  </si>
  <si>
    <r>
      <rPr>
        <rFont val="Georgia, serif"/>
        <color rgb="FF1155CC"/>
        <sz val="14.0"/>
        <u/>
      </rPr>
      <t>East Hartford</t>
    </r>
  </si>
  <si>
    <r>
      <rPr>
        <rFont val="Georgia, serif"/>
        <color rgb="FF1155CC"/>
        <sz val="14.0"/>
        <u/>
      </rPr>
      <t>East Haven</t>
    </r>
  </si>
  <si>
    <r>
      <rPr>
        <rFont val="Georgia, serif"/>
        <color rgb="FF1155CC"/>
        <sz val="14.0"/>
        <u/>
      </rPr>
      <t>Enfield</t>
    </r>
  </si>
  <si>
    <r>
      <rPr>
        <rFont val="Georgia, serif"/>
        <color rgb="FF1155CC"/>
        <sz val="14.0"/>
        <u/>
      </rPr>
      <t>Fairfield</t>
    </r>
  </si>
  <si>
    <r>
      <rPr>
        <rFont val="Georgia, serif"/>
        <color rgb="FF1155CC"/>
        <sz val="14.0"/>
        <u/>
      </rPr>
      <t>Farmington</t>
    </r>
  </si>
  <si>
    <r>
      <rPr>
        <rFont val="Georgia, serif"/>
        <color rgb="FF1155CC"/>
        <sz val="14.0"/>
        <u/>
      </rPr>
      <t>Greenwich</t>
    </r>
  </si>
  <si>
    <r>
      <rPr>
        <rFont val="Georgia, serif"/>
        <color rgb="FF1155CC"/>
        <sz val="14.0"/>
        <u/>
      </rPr>
      <t>Groton</t>
    </r>
  </si>
  <si>
    <r>
      <rPr>
        <rFont val="Georgia, serif"/>
        <color rgb="FF1155CC"/>
        <sz val="14.0"/>
        <u/>
      </rPr>
      <t>Guilford</t>
    </r>
  </si>
  <si>
    <r>
      <rPr>
        <rFont val="Georgia, serif"/>
        <color rgb="FF1155CC"/>
        <sz val="14.0"/>
        <u/>
      </rPr>
      <t>Hamden</t>
    </r>
  </si>
  <si>
    <r>
      <rPr>
        <rFont val="Georgia, serif"/>
        <color rgb="FF1155CC"/>
        <sz val="14.0"/>
        <u/>
      </rPr>
      <t>Hartford</t>
    </r>
  </si>
  <si>
    <r>
      <rPr>
        <rFont val="Georgia, serif"/>
        <color rgb="FF1155CC"/>
        <sz val="14.0"/>
        <u/>
      </rPr>
      <t>Lebanon</t>
    </r>
  </si>
  <si>
    <r>
      <rPr>
        <rFont val="Georgia, serif"/>
        <color rgb="FF1155CC"/>
        <sz val="14.0"/>
        <u/>
      </rPr>
      <t>Litchfield</t>
    </r>
  </si>
  <si>
    <r>
      <rPr>
        <rFont val="Georgia, serif"/>
        <color rgb="FF1155CC"/>
        <sz val="14.0"/>
        <u/>
      </rPr>
      <t>Manchester</t>
    </r>
  </si>
  <si>
    <r>
      <rPr>
        <rFont val="Georgia, serif"/>
        <color rgb="FF1155CC"/>
        <sz val="14.0"/>
        <u/>
      </rPr>
      <t>Mansfield</t>
    </r>
  </si>
  <si>
    <r>
      <rPr>
        <rFont val="Georgia, serif"/>
        <color rgb="FF1155CC"/>
        <sz val="14.0"/>
        <u/>
      </rPr>
      <t>Meriden</t>
    </r>
  </si>
  <si>
    <r>
      <rPr>
        <rFont val="Georgia, serif"/>
        <color rgb="FF1155CC"/>
        <sz val="14.0"/>
        <u/>
      </rPr>
      <t>Middletown</t>
    </r>
  </si>
  <si>
    <r>
      <rPr>
        <rFont val="Georgia, serif"/>
        <color rgb="FF1155CC"/>
        <sz val="14.0"/>
        <u/>
      </rPr>
      <t>Milford</t>
    </r>
  </si>
  <si>
    <r>
      <rPr>
        <rFont val="Georgia, serif"/>
        <color rgb="FF1155CC"/>
        <sz val="14.0"/>
        <u/>
      </rPr>
      <t>Mystic</t>
    </r>
  </si>
  <si>
    <r>
      <rPr>
        <rFont val="Georgia, serif"/>
        <color rgb="FF1155CC"/>
        <sz val="14.0"/>
        <u/>
      </rPr>
      <t>Naugatuck</t>
    </r>
  </si>
  <si>
    <r>
      <rPr>
        <rFont val="Georgia, serif"/>
        <color rgb="FF1155CC"/>
        <sz val="14.0"/>
        <u/>
      </rPr>
      <t>New Britain</t>
    </r>
  </si>
  <si>
    <r>
      <rPr>
        <rFont val="Georgia, serif"/>
        <color rgb="FF1155CC"/>
        <sz val="14.0"/>
        <u/>
      </rPr>
      <t>New Haven</t>
    </r>
  </si>
  <si>
    <r>
      <rPr>
        <rFont val="Georgia, serif"/>
        <color rgb="FF1155CC"/>
        <sz val="14.0"/>
        <u/>
      </rPr>
      <t>New London</t>
    </r>
  </si>
  <si>
    <r>
      <rPr>
        <rFont val="Georgia, serif"/>
        <color rgb="FF1155CC"/>
        <sz val="14.0"/>
        <u/>
      </rPr>
      <t>North Haven</t>
    </r>
  </si>
  <si>
    <r>
      <rPr>
        <rFont val="Georgia, serif"/>
        <color rgb="FF1155CC"/>
        <sz val="14.0"/>
        <u/>
      </rPr>
      <t>Norwalk</t>
    </r>
  </si>
  <si>
    <r>
      <rPr>
        <rFont val="Georgia, serif"/>
        <color rgb="FF1155CC"/>
        <sz val="14.0"/>
        <u/>
      </rPr>
      <t>Norwich</t>
    </r>
  </si>
  <si>
    <r>
      <rPr>
        <rFont val="Georgia, serif"/>
        <color rgb="FF1155CC"/>
        <sz val="14.0"/>
        <u/>
      </rPr>
      <t>Old Saybrook</t>
    </r>
  </si>
  <si>
    <r>
      <rPr>
        <rFont val="Georgia, serif"/>
        <color rgb="FF1155CC"/>
        <sz val="14.0"/>
        <u/>
      </rPr>
      <t>Orange</t>
    </r>
  </si>
  <si>
    <r>
      <rPr>
        <rFont val="Georgia, serif"/>
        <color rgb="FF1155CC"/>
        <sz val="14.0"/>
        <u/>
      </rPr>
      <t>Seymour</t>
    </r>
  </si>
  <si>
    <r>
      <rPr>
        <rFont val="Georgia, serif"/>
        <color rgb="FF1155CC"/>
        <sz val="14.0"/>
        <u/>
      </rPr>
      <t>Shelton</t>
    </r>
  </si>
  <si>
    <r>
      <rPr>
        <rFont val="Georgia, serif"/>
        <color rgb="FF1155CC"/>
        <sz val="14.0"/>
        <u/>
      </rPr>
      <t>Simsbury</t>
    </r>
  </si>
  <si>
    <r>
      <rPr>
        <rFont val="Georgia, serif"/>
        <color rgb="FF1155CC"/>
        <sz val="14.0"/>
        <u/>
      </rPr>
      <t>Southington</t>
    </r>
  </si>
  <si>
    <r>
      <rPr>
        <rFont val="Georgia, serif"/>
        <color rgb="FF1155CC"/>
        <sz val="14.0"/>
        <u/>
      </rPr>
      <t>Stamford</t>
    </r>
  </si>
  <si>
    <r>
      <rPr>
        <rFont val="Georgia, serif"/>
        <color rgb="FF1155CC"/>
        <sz val="14.0"/>
        <u/>
      </rPr>
      <t>Stonington</t>
    </r>
  </si>
  <si>
    <r>
      <rPr>
        <rFont val="Georgia, serif"/>
        <color rgb="FF1155CC"/>
        <sz val="14.0"/>
        <u/>
      </rPr>
      <t>Stratford</t>
    </r>
  </si>
  <si>
    <r>
      <rPr>
        <rFont val="Georgia, serif"/>
        <color rgb="FF1155CC"/>
        <sz val="14.0"/>
        <u/>
      </rPr>
      <t>Torrington</t>
    </r>
  </si>
  <si>
    <r>
      <rPr>
        <rFont val="Georgia, serif"/>
        <color rgb="FF1155CC"/>
        <sz val="14.0"/>
        <u/>
      </rPr>
      <t>Wallingford</t>
    </r>
  </si>
  <si>
    <r>
      <rPr>
        <rFont val="Georgia, serif"/>
        <color rgb="FF1155CC"/>
        <sz val="14.0"/>
        <u/>
      </rPr>
      <t>Waterbury</t>
    </r>
  </si>
  <si>
    <r>
      <rPr>
        <rFont val="Georgia, serif"/>
        <color rgb="FF1155CC"/>
        <sz val="14.0"/>
        <u/>
      </rPr>
      <t>Waterford</t>
    </r>
  </si>
  <si>
    <r>
      <rPr>
        <rFont val="Georgia, serif"/>
        <color rgb="FF1155CC"/>
        <sz val="14.0"/>
        <u/>
      </rPr>
      <t>Watertown</t>
    </r>
  </si>
  <si>
    <r>
      <rPr>
        <rFont val="Georgia, serif"/>
        <color rgb="FF1155CC"/>
        <sz val="14.0"/>
        <u/>
      </rPr>
      <t>West Hartford</t>
    </r>
  </si>
  <si>
    <r>
      <rPr>
        <rFont val="Georgia, serif"/>
        <color rgb="FF1155CC"/>
        <sz val="14.0"/>
        <u/>
      </rPr>
      <t>West Haven</t>
    </r>
  </si>
  <si>
    <r>
      <rPr>
        <rFont val="Georgia, serif"/>
        <color rgb="FF1155CC"/>
        <sz val="14.0"/>
        <u/>
      </rPr>
      <t>Westport</t>
    </r>
  </si>
  <si>
    <r>
      <rPr>
        <rFont val="Georgia, serif"/>
        <color rgb="FF1155CC"/>
        <sz val="14.0"/>
        <u/>
      </rPr>
      <t>Wethersfield</t>
    </r>
  </si>
  <si>
    <r>
      <rPr>
        <rFont val="Georgia, serif"/>
        <color rgb="FF1155CC"/>
        <sz val="14.0"/>
        <u/>
      </rPr>
      <t>Willimantic</t>
    </r>
  </si>
  <si>
    <r>
      <rPr>
        <rFont val="Georgia, serif"/>
        <color rgb="FF1155CC"/>
        <sz val="14.0"/>
        <u/>
      </rPr>
      <t>Windham</t>
    </r>
  </si>
  <si>
    <r>
      <rPr>
        <rFont val="Georgia, serif"/>
        <color rgb="FF1155CC"/>
        <sz val="14.0"/>
        <u/>
      </rPr>
      <t>Windsor</t>
    </r>
  </si>
  <si>
    <r>
      <rPr>
        <rFont val="Georgia, serif"/>
        <color rgb="FF1155CC"/>
        <sz val="14.0"/>
        <u/>
      </rPr>
      <t>Windsor Locks</t>
    </r>
  </si>
  <si>
    <r>
      <rPr>
        <rFont val="Georgia, serif"/>
        <color rgb="FF1155CC"/>
        <sz val="14.0"/>
        <u/>
      </rPr>
      <t>Winsted</t>
    </r>
  </si>
  <si>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</si>
  <si>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</si>
  <si>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</si>
  <si>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</si>
  <si>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</si>
  <si>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</si>
  <si>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</si>
  <si>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</si>
  <si>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</si>
  <si>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</si>
  <si>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</si>
  <si>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</si>
  <si>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</si>
  <si>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</si>
  <si>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</si>
  <si>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</si>
  <si>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</si>
  <si>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</si>
  <si>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</si>
  <si>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</si>
  <si>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</si>
  <si>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</si>
  <si>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</si>
  <si>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</si>
  <si>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</si>
  <si>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</si>
  <si>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</si>
  <si>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</si>
  <si>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</si>
  <si>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</si>
  <si>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</si>
  <si>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</si>
  <si>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</si>
  <si>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</si>
  <si>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</si>
  <si>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</si>
  <si>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</si>
  <si>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</si>
  <si>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</si>
  <si>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</si>
  <si>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</si>
  <si>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</si>
  <si>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</si>
  <si>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</si>
  <si>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</si>
  <si>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</si>
  <si>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 D.C</t>
  </si>
  <si>
    <t>West Virginia</t>
  </si>
  <si>
    <t>Wisconsin</t>
  </si>
  <si>
    <t>Wyoming</t>
  </si>
  <si>
    <t>Name</t>
  </si>
  <si>
    <r>
      <t>Type</t>
    </r>
    <r>
      <rPr>
        <rFont val="sans-serif"/>
        <b/>
        <color rgb="FF1155CC"/>
        <sz val="12.0"/>
        <u/>
      </rPr>
      <t>[</t>
    </r>
    <r>
      <rPr>
        <rFont val="sans-serif"/>
        <b/>
        <color rgb="FF1155CC"/>
        <sz val="12.0"/>
        <u/>
      </rPr>
      <t>2</t>
    </r>
    <r>
      <rPr>
        <rFont val="sans-serif"/>
        <b/>
        <sz val="12.0"/>
      </rPr>
      <t>]</t>
    </r>
  </si>
  <si>
    <r>
      <rPr>
        <rFont val="sans-serif"/>
        <b/>
        <color rgb="FF1155CC"/>
        <sz val="12.0"/>
        <u/>
      </rPr>
      <t>County(ies)</t>
    </r>
    <r>
      <rPr>
        <rFont val="sans-serif"/>
        <b/>
        <sz val="12.0"/>
      </rPr>
      <t/>
    </r>
    <r>
      <rPr>
        <rFont val="sans-serif"/>
        <b/>
        <color rgb="FF1155CC"/>
        <sz val="12.0"/>
        <u/>
      </rPr>
      <t>[</t>
    </r>
    <r>
      <rPr>
        <rFont val="sans-serif"/>
        <b/>
        <color rgb="FF1155CC"/>
        <sz val="12.0"/>
        <u/>
      </rPr>
      <t>a</t>
    </r>
    <r>
      <rPr>
        <rFont val="sans-serif"/>
        <b/>
        <sz val="12.0"/>
      </rPr>
      <t>]</t>
    </r>
  </si>
  <si>
    <t>Population</t>
  </si>
  <si>
    <r>
      <t>Population
(2010)</t>
    </r>
    <r>
      <rPr>
        <rFont val="sans-serif"/>
        <b/>
        <color rgb="FF1155CC"/>
        <sz val="12.0"/>
        <u/>
      </rPr>
      <t>[</t>
    </r>
    <r>
      <rPr>
        <rFont val="sans-serif"/>
        <b/>
        <color rgb="FF1155CC"/>
        <sz val="12.0"/>
        <u/>
      </rPr>
      <t>2</t>
    </r>
    <r>
      <rPr>
        <rFont val="sans-serif"/>
        <b/>
        <sz val="12.0"/>
      </rPr>
      <t>]</t>
    </r>
  </si>
  <si>
    <t>Change</t>
  </si>
  <si>
    <r>
      <t>Land area
(2020)</t>
    </r>
    <r>
      <rPr>
        <rFont val="sans-serif"/>
        <b/>
        <color rgb="FF1155CC"/>
        <sz val="12.0"/>
        <u/>
      </rPr>
      <t>[</t>
    </r>
    <r>
      <rPr>
        <rFont val="sans-serif"/>
        <b/>
        <color rgb="FF1155CC"/>
        <sz val="12.0"/>
        <u/>
      </rPr>
      <t>2</t>
    </r>
    <r>
      <rPr>
        <rFont val="sans-serif"/>
        <b/>
        <sz val="12.0"/>
      </rPr>
      <t>]</t>
    </r>
  </si>
  <si>
    <t>Population density</t>
  </si>
  <si>
    <r>
      <rPr>
        <rFont val="Arial"/>
        <b/>
        <color rgb="FF1155CC"/>
        <sz val="12.0"/>
        <u/>
      </rPr>
      <t>Abbeville</t>
    </r>
  </si>
  <si>
    <t>City</t>
  </si>
  <si>
    <r>
      <rPr>
        <rFont val="sans-serif"/>
        <color rgb="FF1155CC"/>
        <sz val="12.0"/>
        <u/>
      </rPr>
      <t>Henry County</t>
    </r>
  </si>
  <si>
    <t>−12.3%</t>
  </si>
  <si>
    <t>151.7/sq mi (58.6/km2)</t>
  </si>
  <si>
    <t xml:space="preserve">Jiujitsu gym in </t>
  </si>
  <si>
    <t xml:space="preserve"> Alabama</t>
  </si>
  <si>
    <r>
      <rPr>
        <rFont val="sans-serif"/>
        <b/>
        <color rgb="FF1155CC"/>
        <sz val="12.0"/>
        <u/>
      </rPr>
      <t>Adamsville</t>
    </r>
  </si>
  <si>
    <r>
      <rPr>
        <rFont val="sans-serif"/>
        <color rgb="FF1155CC"/>
        <sz val="12.0"/>
        <u/>
      </rPr>
      <t>Jefferson County</t>
    </r>
  </si>
  <si>
    <t>−3.4%</t>
  </si>
  <si>
    <t>173.7/sq mi (67.1/km2)</t>
  </si>
  <si>
    <r>
      <rPr>
        <rFont val="sans-serif"/>
        <b/>
        <color rgb="FF1155CC"/>
        <sz val="12.0"/>
        <u/>
      </rPr>
      <t>Addison</t>
    </r>
  </si>
  <si>
    <t>Town</t>
  </si>
  <si>
    <r>
      <rPr>
        <rFont val="sans-serif"/>
        <color rgb="FF1155CC"/>
        <sz val="12.0"/>
        <u/>
      </rPr>
      <t>Winston County</t>
    </r>
  </si>
  <si>
    <t>−13.1%</t>
  </si>
  <si>
    <t>174.8/sq mi (67.5/km2)</t>
  </si>
  <si>
    <r>
      <rPr>
        <rFont val="sans-serif"/>
        <b/>
        <color rgb="FF1155CC"/>
        <sz val="12.0"/>
        <u/>
      </rPr>
      <t>Akron</t>
    </r>
  </si>
  <si>
    <r>
      <rPr>
        <rFont val="sans-serif"/>
        <color rgb="FF1155CC"/>
        <sz val="12.0"/>
        <u/>
      </rPr>
      <t>Hale County</t>
    </r>
  </si>
  <si>
    <t>−36.8%</t>
  </si>
  <si>
    <t>326.1/sq mi (125.9/km2)</t>
  </si>
  <si>
    <r>
      <rPr>
        <rFont val="sans-serif"/>
        <b/>
        <color rgb="FF1155CC"/>
        <sz val="12.0"/>
        <u/>
      </rPr>
      <t>Alabaster</t>
    </r>
  </si>
  <si>
    <r>
      <rPr>
        <rFont val="sans-serif"/>
        <color rgb="FF1155CC"/>
        <sz val="12.0"/>
        <u/>
      </rPr>
      <t>Shelby County</t>
    </r>
  </si>
  <si>
    <t>1,329.2/sq mi (513.2/km2)</t>
  </si>
  <si>
    <r>
      <rPr>
        <rFont val="sans-serif"/>
        <b/>
        <color rgb="FF1155CC"/>
        <sz val="12.0"/>
        <u/>
      </rPr>
      <t>Albertville</t>
    </r>
  </si>
  <si>
    <r>
      <rPr>
        <rFont val="sans-serif"/>
        <color rgb="FF1155CC"/>
        <sz val="12.0"/>
        <u/>
      </rPr>
      <t>Marshall County</t>
    </r>
  </si>
  <si>
    <t>842.8/sq mi (325.4/km2)</t>
  </si>
  <si>
    <r>
      <rPr>
        <rFont val="sans-serif"/>
        <b/>
        <color rgb="FF1155CC"/>
        <sz val="12.0"/>
        <u/>
      </rPr>
      <t>Alexander City</t>
    </r>
  </si>
  <si>
    <r>
      <rPr>
        <rFont val="sans-serif"/>
        <color rgb="FF1155CC"/>
        <sz val="12.0"/>
        <u/>
      </rPr>
      <t>Tallapoosa County</t>
    </r>
  </si>
  <si>
    <t>−0.2%</t>
  </si>
  <si>
    <t>363.4/sq mi (140.3/km2)</t>
  </si>
  <si>
    <r>
      <rPr>
        <rFont val="sans-serif"/>
        <b/>
        <color rgb="FF1155CC"/>
        <sz val="12.0"/>
        <u/>
      </rPr>
      <t>Aliceville</t>
    </r>
  </si>
  <si>
    <r>
      <rPr>
        <rFont val="sans-serif"/>
        <color rgb="FF1155CC"/>
        <sz val="12.0"/>
        <u/>
      </rPr>
      <t>Pickens County</t>
    </r>
  </si>
  <si>
    <t>−12.4%</t>
  </si>
  <si>
    <t>477.4/sq mi (184.3/km2)</t>
  </si>
  <si>
    <r>
      <rPr>
        <rFont val="sans-serif"/>
        <b/>
        <color rgb="FF1155CC"/>
        <sz val="12.0"/>
        <u/>
      </rPr>
      <t>Allgood</t>
    </r>
  </si>
  <si>
    <r>
      <rPr>
        <rFont val="sans-serif"/>
        <color rgb="FF1155CC"/>
        <sz val="12.0"/>
        <u/>
      </rPr>
      <t>Blount County</t>
    </r>
  </si>
  <si>
    <t>−11.9%</t>
  </si>
  <si>
    <t>526.9/sq mi (203.4/km2)</t>
  </si>
  <si>
    <r>
      <rPr>
        <rFont val="sans-serif"/>
        <b/>
        <color rgb="FF1155CC"/>
        <sz val="12.0"/>
        <u/>
      </rPr>
      <t>Altoona</t>
    </r>
  </si>
  <si>
    <r>
      <rPr>
        <rFont val="sans-serif"/>
        <color rgb="FF1155CC"/>
        <sz val="12.0"/>
        <u/>
      </rPr>
      <t>Etowah County</t>
    </r>
    <r>
      <rPr>
        <rFont val="sans-serif"/>
        <sz val="12.0"/>
      </rPr>
      <t xml:space="preserve">
</t>
    </r>
    <r>
      <rPr>
        <rFont val="sans-serif"/>
        <color rgb="FF1155CC"/>
        <sz val="12.0"/>
        <u/>
      </rPr>
      <t>Blount County</t>
    </r>
  </si>
  <si>
    <t>219.4/sq mi (84.7/km2)</t>
  </si>
  <si>
    <r>
      <rPr>
        <rFont val="sans-serif"/>
        <b/>
        <color rgb="FF1155CC"/>
        <sz val="12.0"/>
        <u/>
      </rPr>
      <t>Andalusia</t>
    </r>
  </si>
  <si>
    <r>
      <rPr>
        <rFont val="sans-serif"/>
        <color rgb="FF1155CC"/>
        <sz val="12.0"/>
        <u/>
      </rPr>
      <t>Covington County</t>
    </r>
  </si>
  <si>
    <t>−2.3%</t>
  </si>
  <si>
    <t>447.9/sq mi (172.9/km2)</t>
  </si>
  <si>
    <r>
      <rPr>
        <rFont val="sans-serif"/>
        <b/>
        <color rgb="FF1155CC"/>
        <sz val="12.0"/>
        <u/>
      </rPr>
      <t>Anderson</t>
    </r>
  </si>
  <si>
    <r>
      <rPr>
        <rFont val="sans-serif"/>
        <color rgb="FF1155CC"/>
        <sz val="12.0"/>
        <u/>
      </rPr>
      <t>Lauderdale County</t>
    </r>
  </si>
  <si>
    <t>−9.9%</t>
  </si>
  <si>
    <t>196.9/sq mi (76.0/km2)</t>
  </si>
  <si>
    <r>
      <rPr>
        <rFont val="sans-serif"/>
        <b/>
        <color rgb="FF1155CC"/>
        <sz val="12.0"/>
        <u/>
      </rPr>
      <t>Anniston</t>
    </r>
  </si>
  <si>
    <r>
      <rPr>
        <rFont val="sans-serif"/>
        <color rgb="FF1155CC"/>
        <sz val="12.0"/>
        <u/>
      </rPr>
      <t>Calhoun County</t>
    </r>
  </si>
  <si>
    <t>−6.7%</t>
  </si>
  <si>
    <t>472.5/sq mi (182.4/km2)</t>
  </si>
  <si>
    <r>
      <rPr>
        <rFont val="sans-serif"/>
        <b/>
        <color rgb="FF1155CC"/>
        <sz val="12.0"/>
        <u/>
      </rPr>
      <t>Arab</t>
    </r>
  </si>
  <si>
    <r>
      <rPr>
        <rFont val="sans-serif"/>
        <color rgb="FF1155CC"/>
        <sz val="12.0"/>
        <u/>
      </rPr>
      <t>Marshall County</t>
    </r>
    <r>
      <rPr>
        <rFont val="sans-serif"/>
        <sz val="12.0"/>
      </rPr>
      <t xml:space="preserve">
</t>
    </r>
    <r>
      <rPr>
        <rFont val="sans-serif"/>
        <color rgb="FF1155CC"/>
        <sz val="12.0"/>
        <u/>
      </rPr>
      <t>Cullman County</t>
    </r>
  </si>
  <si>
    <t>651.8/sq mi (251.7/km2)</t>
  </si>
  <si>
    <r>
      <rPr>
        <rFont val="sans-serif"/>
        <b/>
        <color rgb="FF1155CC"/>
        <sz val="12.0"/>
        <u/>
      </rPr>
      <t>Ardmore</t>
    </r>
  </si>
  <si>
    <r>
      <rPr>
        <rFont val="sans-serif"/>
        <color rgb="FF1155CC"/>
        <sz val="12.0"/>
        <u/>
      </rPr>
      <t>Limestone County</t>
    </r>
  </si>
  <si>
    <t>647.5/sq mi (250.0/km2)</t>
  </si>
  <si>
    <r>
      <rPr>
        <rFont val="sans-serif"/>
        <b/>
        <color rgb="FF1155CC"/>
        <sz val="12.0"/>
        <u/>
      </rPr>
      <t>Argo</t>
    </r>
  </si>
  <si>
    <r>
      <rPr>
        <rFont val="sans-serif"/>
        <color rgb="FF1155CC"/>
        <sz val="12.0"/>
        <u/>
      </rPr>
      <t>St. Clair County</t>
    </r>
    <r>
      <rPr>
        <rFont val="sans-serif"/>
        <sz val="12.0"/>
      </rPr>
      <t xml:space="preserve">
</t>
    </r>
    <r>
      <rPr>
        <rFont val="sans-serif"/>
        <color rgb="FF1155CC"/>
        <sz val="12.0"/>
        <u/>
      </rPr>
      <t>Jefferson County</t>
    </r>
  </si>
  <si>
    <t>405.6/sq mi (156.6/km2)</t>
  </si>
  <si>
    <r>
      <rPr>
        <rFont val="sans-serif"/>
        <b/>
        <color rgb="FF1155CC"/>
        <sz val="12.0"/>
        <u/>
      </rPr>
      <t>Ariton</t>
    </r>
  </si>
  <si>
    <r>
      <rPr>
        <rFont val="sans-serif"/>
        <color rgb="FF1155CC"/>
        <sz val="12.0"/>
        <u/>
      </rPr>
      <t>Dale County</t>
    </r>
  </si>
  <si>
    <t>−13.4%</t>
  </si>
  <si>
    <t>130.1/sq mi (50.2/km2)</t>
  </si>
  <si>
    <r>
      <rPr>
        <rFont val="sans-serif"/>
        <b/>
        <color rgb="FF1155CC"/>
        <sz val="12.0"/>
        <u/>
      </rPr>
      <t>Arley</t>
    </r>
  </si>
  <si>
    <r>
      <rPr>
        <rFont val="sans-serif"/>
        <color rgb="FF1155CC"/>
        <sz val="12.0"/>
        <u/>
      </rPr>
      <t>Winston County</t>
    </r>
  </si>
  <si>
    <t>−7.6%</t>
  </si>
  <si>
    <t>87.8/sq mi (33.9/km2)</t>
  </si>
  <si>
    <r>
      <rPr>
        <rFont val="sans-serif"/>
        <b/>
        <color rgb="FF1155CC"/>
        <sz val="12.0"/>
        <u/>
      </rPr>
      <t>Ashford</t>
    </r>
  </si>
  <si>
    <r>
      <rPr>
        <rFont val="sans-serif"/>
        <color rgb="FF1155CC"/>
        <sz val="12.0"/>
        <u/>
      </rPr>
      <t>Houston County</t>
    </r>
  </si>
  <si>
    <t>356.5/sq mi (137.6/km2)</t>
  </si>
  <si>
    <r>
      <rPr>
        <rFont val="sans-serif"/>
        <b/>
        <color rgb="FF1155CC"/>
        <sz val="12.0"/>
        <u/>
      </rPr>
      <t>Ashland</t>
    </r>
  </si>
  <si>
    <r>
      <rPr>
        <rFont val="sans-serif"/>
        <color rgb="FF1155CC"/>
        <sz val="12.0"/>
        <u/>
      </rPr>
      <t>Clay County</t>
    </r>
  </si>
  <si>
    <t>−2.6%</t>
  </si>
  <si>
    <t>271.0/sq mi (104.6/km2)</t>
  </si>
  <si>
    <r>
      <rPr>
        <rFont val="sans-serif"/>
        <b/>
        <color rgb="FF1155CC"/>
        <sz val="12.0"/>
        <u/>
      </rPr>
      <t>Ashville</t>
    </r>
  </si>
  <si>
    <r>
      <rPr>
        <rFont val="sans-serif"/>
        <color rgb="FF1155CC"/>
        <sz val="12.0"/>
        <u/>
      </rPr>
      <t>St. Clair County</t>
    </r>
  </si>
  <si>
    <t>122.1/sq mi (47.2/km2)</t>
  </si>
  <si>
    <r>
      <rPr>
        <rFont val="sans-serif"/>
        <b/>
        <color rgb="FF1155CC"/>
        <sz val="12.0"/>
        <u/>
      </rPr>
      <t>Athens</t>
    </r>
  </si>
  <si>
    <r>
      <rPr>
        <rFont val="sans-serif"/>
        <color rgb="FF1155CC"/>
        <sz val="12.0"/>
        <u/>
      </rPr>
      <t>Limestone County</t>
    </r>
  </si>
  <si>
    <t>642.5/sq mi (248.1/km2)</t>
  </si>
  <si>
    <r>
      <rPr>
        <rFont val="sans-serif"/>
        <b/>
        <color rgb="FF1155CC"/>
        <sz val="12.0"/>
        <u/>
      </rPr>
      <t>Atmore</t>
    </r>
  </si>
  <si>
    <r>
      <rPr>
        <rFont val="sans-serif"/>
        <color rgb="FF1155CC"/>
        <sz val="12.0"/>
        <u/>
      </rPr>
      <t>Escambia County</t>
    </r>
  </si>
  <si>
    <t>−17.7%</t>
  </si>
  <si>
    <t>384.0/sq mi (148.3/km2)</t>
  </si>
  <si>
    <r>
      <rPr>
        <rFont val="sans-serif"/>
        <b/>
        <color rgb="FF1155CC"/>
        <sz val="12.0"/>
        <u/>
      </rPr>
      <t>Attalla</t>
    </r>
  </si>
  <si>
    <r>
      <rPr>
        <rFont val="sans-serif"/>
        <color rgb="FF1155CC"/>
        <sz val="12.0"/>
        <u/>
      </rPr>
      <t>Etowah County</t>
    </r>
  </si>
  <si>
    <t>−3.7%</t>
  </si>
  <si>
    <t>834.8/sq mi (322.3/km2)</t>
  </si>
  <si>
    <r>
      <rPr>
        <rFont val="sans-serif"/>
        <b/>
        <color rgb="FF1155CC"/>
        <sz val="12.0"/>
        <u/>
      </rPr>
      <t>Auburn</t>
    </r>
  </si>
  <si>
    <r>
      <rPr>
        <rFont val="sans-serif"/>
        <color rgb="FF1155CC"/>
        <sz val="12.0"/>
        <u/>
      </rPr>
      <t>Lee County</t>
    </r>
  </si>
  <si>
    <t>1,311.2/sq mi (506.3/km2)</t>
  </si>
  <si>
    <r>
      <rPr>
        <rFont val="sans-serif"/>
        <b/>
        <color rgb="FF1155CC"/>
        <sz val="12.0"/>
        <u/>
      </rPr>
      <t>Autaugaville</t>
    </r>
  </si>
  <si>
    <r>
      <rPr>
        <rFont val="sans-serif"/>
        <color rgb="FF1155CC"/>
        <sz val="12.0"/>
        <u/>
      </rPr>
      <t>Autauga County</t>
    </r>
  </si>
  <si>
    <t>−8.6%</t>
  </si>
  <si>
    <t>104.3/sq mi (40.3/km2)</t>
  </si>
  <si>
    <r>
      <rPr>
        <rFont val="sans-serif"/>
        <b/>
        <color rgb="FF1155CC"/>
        <sz val="12.0"/>
        <u/>
      </rPr>
      <t>Avon</t>
    </r>
  </si>
  <si>
    <r>
      <rPr>
        <rFont val="sans-serif"/>
        <color rgb="FF1155CC"/>
        <sz val="12.0"/>
        <u/>
      </rPr>
      <t>Houston County</t>
    </r>
  </si>
  <si>
    <t>−14.4%</t>
  </si>
  <si>
    <t>175.5/sq mi (67.8/km2)</t>
  </si>
  <si>
    <r>
      <rPr>
        <rFont val="sans-serif"/>
        <b/>
        <color rgb="FF1155CC"/>
        <sz val="12.0"/>
        <u/>
      </rPr>
      <t>Babbie</t>
    </r>
  </si>
  <si>
    <r>
      <rPr>
        <rFont val="sans-serif"/>
        <color rgb="FF1155CC"/>
        <sz val="12.0"/>
        <u/>
      </rPr>
      <t>Covington County</t>
    </r>
  </si>
  <si>
    <t>54.5/sq mi (21.0/km2)</t>
  </si>
  <si>
    <r>
      <rPr>
        <rFont val="sans-serif"/>
        <b/>
        <color rgb="FF1155CC"/>
        <sz val="12.0"/>
        <u/>
      </rPr>
      <t>Baileyton</t>
    </r>
  </si>
  <si>
    <r>
      <rPr>
        <rFont val="sans-serif"/>
        <color rgb="FF1155CC"/>
        <sz val="12.0"/>
        <u/>
      </rPr>
      <t>Cullman County</t>
    </r>
  </si>
  <si>
    <t>123.4/sq mi (47.6/km2)</t>
  </si>
  <si>
    <r>
      <rPr>
        <rFont val="sans-serif"/>
        <b/>
        <color rgb="FF1155CC"/>
        <sz val="12.0"/>
        <u/>
      </rPr>
      <t>Bakerhill</t>
    </r>
  </si>
  <si>
    <r>
      <rPr>
        <rFont val="sans-serif"/>
        <color rgb="FF1155CC"/>
        <sz val="12.0"/>
        <u/>
      </rPr>
      <t>Barbour County</t>
    </r>
  </si>
  <si>
    <t>−24.4%</t>
  </si>
  <si>
    <t>76.7/sq mi (29.6/km2)</t>
  </si>
  <si>
    <r>
      <rPr>
        <rFont val="sans-serif"/>
        <b/>
        <color rgb="FF1155CC"/>
        <sz val="12.0"/>
        <u/>
      </rPr>
      <t>Banks</t>
    </r>
  </si>
  <si>
    <r>
      <rPr>
        <rFont val="sans-serif"/>
        <color rgb="FF1155CC"/>
        <sz val="12.0"/>
        <u/>
      </rPr>
      <t>Pike County</t>
    </r>
  </si>
  <si>
    <t>−12.8%</t>
  </si>
  <si>
    <t>78.4/sq mi (30.3/km2)</t>
  </si>
  <si>
    <r>
      <rPr>
        <rFont val="sans-serif"/>
        <b/>
        <color rgb="FF1155CC"/>
        <sz val="12.0"/>
        <u/>
      </rPr>
      <t>Bay Minette</t>
    </r>
  </si>
  <si>
    <r>
      <rPr>
        <rFont val="sans-serif"/>
        <color rgb="FF1155CC"/>
        <sz val="12.0"/>
        <u/>
      </rPr>
      <t>Baldwin County</t>
    </r>
  </si>
  <si>
    <t>946.0/sq mi (365.2/km2)</t>
  </si>
  <si>
    <r>
      <rPr>
        <rFont val="sans-serif"/>
        <b/>
        <color rgb="FF1155CC"/>
        <sz val="12.0"/>
        <u/>
      </rPr>
      <t>Bayou La Batre</t>
    </r>
  </si>
  <si>
    <r>
      <rPr>
        <rFont val="sans-serif"/>
        <color rgb="FF1155CC"/>
        <sz val="12.0"/>
        <u/>
      </rPr>
      <t>Mobile County</t>
    </r>
  </si>
  <si>
    <t>−13.8%</t>
  </si>
  <si>
    <t>294.7/sq mi (113.8/km2)</t>
  </si>
  <si>
    <r>
      <rPr>
        <rFont val="sans-serif"/>
        <b/>
        <color rgb="FF1155CC"/>
        <sz val="12.0"/>
        <u/>
      </rPr>
      <t>Bear Creek</t>
    </r>
  </si>
  <si>
    <r>
      <rPr>
        <rFont val="sans-serif"/>
        <color rgb="FF1155CC"/>
        <sz val="12.0"/>
        <u/>
      </rPr>
      <t>Marion County</t>
    </r>
  </si>
  <si>
    <t>−2.1%</t>
  </si>
  <si>
    <t>76.8/sq mi (29.7/km2)</t>
  </si>
  <si>
    <r>
      <rPr>
        <rFont val="sans-serif"/>
        <b/>
        <color rgb="FF1155CC"/>
        <sz val="12.0"/>
        <u/>
      </rPr>
      <t>Beatrice</t>
    </r>
  </si>
  <si>
    <r>
      <rPr>
        <rFont val="sans-serif"/>
        <color rgb="FF1155CC"/>
        <sz val="12.0"/>
        <u/>
      </rPr>
      <t>Monroe County</t>
    </r>
  </si>
  <si>
    <t>−32.2%</t>
  </si>
  <si>
    <t>151.1/sq mi (58.3/km2)</t>
  </si>
  <si>
    <r>
      <rPr>
        <rFont val="sans-serif"/>
        <b/>
        <color rgb="FF1155CC"/>
        <sz val="12.0"/>
        <u/>
      </rPr>
      <t>Beaverton</t>
    </r>
  </si>
  <si>
    <r>
      <rPr>
        <rFont val="sans-serif"/>
        <color rgb="FF1155CC"/>
        <sz val="12.0"/>
        <u/>
      </rPr>
      <t>Lamar County</t>
    </r>
  </si>
  <si>
    <t>−7.0%</t>
  </si>
  <si>
    <t>40.7/sq mi (15.7/km2)</t>
  </si>
  <si>
    <r>
      <rPr>
        <rFont val="sans-serif"/>
        <b/>
        <color rgb="FF1155CC"/>
        <sz val="12.0"/>
        <u/>
      </rPr>
      <t>Belk</t>
    </r>
  </si>
  <si>
    <r>
      <rPr>
        <rFont val="sans-serif"/>
        <color rgb="FF1155CC"/>
        <sz val="12.0"/>
        <u/>
      </rPr>
      <t>Fayette County</t>
    </r>
  </si>
  <si>
    <t>−13.5%</t>
  </si>
  <si>
    <t>133.8/sq mi (51.7/km2)</t>
  </si>
  <si>
    <r>
      <rPr>
        <rFont val="sans-serif"/>
        <b/>
        <color rgb="FF1155CC"/>
        <sz val="12.0"/>
        <u/>
      </rPr>
      <t>Benton</t>
    </r>
  </si>
  <si>
    <r>
      <rPr>
        <rFont val="sans-serif"/>
        <color rgb="FF1155CC"/>
        <sz val="12.0"/>
        <u/>
      </rPr>
      <t>Lowndes County</t>
    </r>
  </si>
  <si>
    <t>−16.3%</t>
  </si>
  <si>
    <t>136.7/sq mi (52.8/km2)</t>
  </si>
  <si>
    <r>
      <rPr>
        <rFont val="sans-serif"/>
        <b/>
        <color rgb="FF1155CC"/>
        <sz val="12.0"/>
        <u/>
      </rPr>
      <t>Berlin</t>
    </r>
    <r>
      <rPr>
        <rFont val="sans-serif"/>
        <b/>
        <sz val="12.0"/>
      </rPr>
      <t/>
    </r>
    <r>
      <rPr>
        <rFont val="sans-serif"/>
        <b/>
        <color rgb="FF1155CC"/>
        <sz val="12.0"/>
        <u/>
      </rPr>
      <t>[</t>
    </r>
    <r>
      <rPr>
        <rFont val="sans-serif"/>
        <b/>
        <color rgb="FF1155CC"/>
        <sz val="12.0"/>
        <u/>
      </rPr>
      <t>b</t>
    </r>
    <r>
      <rPr>
        <rFont val="sans-serif"/>
        <b/>
        <sz val="12.0"/>
      </rPr>
      <t>]</t>
    </r>
  </si>
  <si>
    <r>
      <rPr>
        <rFont val="sans-serif"/>
        <color rgb="FF1155CC"/>
        <sz val="12.0"/>
        <u/>
      </rPr>
      <t>Cullman County</t>
    </r>
  </si>
  <si>
    <t>573.5/sq mi (221.4/km2)</t>
  </si>
  <si>
    <r>
      <rPr>
        <rFont val="sans-serif"/>
        <b/>
        <color rgb="FF1155CC"/>
        <sz val="12.0"/>
        <u/>
      </rPr>
      <t>Berry</t>
    </r>
  </si>
  <si>
    <r>
      <rPr>
        <rFont val="sans-serif"/>
        <color rgb="FF1155CC"/>
        <sz val="12.0"/>
        <u/>
      </rPr>
      <t>Fayette County</t>
    </r>
  </si>
  <si>
    <t>112.9/sq mi (43.6/km2)</t>
  </si>
  <si>
    <r>
      <rPr>
        <rFont val="sans-serif"/>
        <b/>
        <color rgb="FF1155CC"/>
        <sz val="12.0"/>
        <u/>
      </rPr>
      <t>Bessemer</t>
    </r>
  </si>
  <si>
    <r>
      <rPr>
        <rFont val="sans-serif"/>
        <color rgb="FF1155CC"/>
        <sz val="12.0"/>
        <u/>
      </rPr>
      <t>Jefferson County</t>
    </r>
  </si>
  <si>
    <t>−5.2%</t>
  </si>
  <si>
    <t>652.9/sq mi (252.1/km2)</t>
  </si>
  <si>
    <r>
      <rPr>
        <rFont val="sans-serif"/>
        <b/>
        <color rgb="FF1155CC"/>
        <sz val="12.0"/>
        <u/>
      </rPr>
      <t>Billingsley</t>
    </r>
  </si>
  <si>
    <r>
      <rPr>
        <rFont val="sans-serif"/>
        <color rgb="FF1155CC"/>
        <sz val="12.0"/>
        <u/>
      </rPr>
      <t>Autauga County</t>
    </r>
  </si>
  <si>
    <t>−13.2%</t>
  </si>
  <si>
    <t>95.4/sq mi (36.8/km2)</t>
  </si>
  <si>
    <r>
      <rPr>
        <rFont val="sans-serif"/>
        <b/>
        <color rgb="FF1155CC"/>
        <sz val="12.0"/>
        <u/>
      </rPr>
      <t>Birmingham</t>
    </r>
  </si>
  <si>
    <r>
      <rPr>
        <rFont val="sans-serif"/>
        <color rgb="FF1155CC"/>
        <sz val="12.0"/>
        <u/>
      </rPr>
      <t>Jefferson County</t>
    </r>
    <r>
      <rPr>
        <rFont val="sans-serif"/>
        <sz val="12.0"/>
      </rPr>
      <t xml:space="preserve">
</t>
    </r>
    <r>
      <rPr>
        <rFont val="sans-serif"/>
        <color rgb="FF1155CC"/>
        <sz val="12.0"/>
        <u/>
      </rPr>
      <t>Shelby County</t>
    </r>
  </si>
  <si>
    <t>−5.4%</t>
  </si>
  <si>
    <t>1,374.2/sq mi (530.6/km2)</t>
  </si>
  <si>
    <r>
      <rPr>
        <rFont val="sans-serif"/>
        <b/>
        <color rgb="FF1155CC"/>
        <sz val="12.0"/>
        <u/>
      </rPr>
      <t>Black</t>
    </r>
  </si>
  <si>
    <r>
      <rPr>
        <rFont val="sans-serif"/>
        <color rgb="FF1155CC"/>
        <sz val="12.0"/>
        <u/>
      </rPr>
      <t>Geneva County</t>
    </r>
  </si>
  <si>
    <t>71.8/sq mi (27.7/km2)</t>
  </si>
  <si>
    <r>
      <rPr>
        <rFont val="sans-serif"/>
        <b/>
        <color rgb="FF1155CC"/>
        <sz val="12.0"/>
        <u/>
      </rPr>
      <t>Blountsville</t>
    </r>
  </si>
  <si>
    <r>
      <rPr>
        <rFont val="sans-serif"/>
        <color rgb="FF1155CC"/>
        <sz val="12.0"/>
        <u/>
      </rPr>
      <t>Blount County</t>
    </r>
  </si>
  <si>
    <t>336.9/sq mi (130.1/km2)</t>
  </si>
  <si>
    <r>
      <rPr>
        <rFont val="sans-serif"/>
        <b/>
        <color rgb="FF1155CC"/>
        <sz val="12.0"/>
        <u/>
      </rPr>
      <t>Blue Springs</t>
    </r>
  </si>
  <si>
    <r>
      <rPr>
        <rFont val="sans-serif"/>
        <color rgb="FF1155CC"/>
        <sz val="12.0"/>
        <u/>
      </rPr>
      <t>Barbour County</t>
    </r>
  </si>
  <si>
    <t>−12.5%</t>
  </si>
  <si>
    <t>29.0/sq mi (11.2/km2)</t>
  </si>
  <si>
    <r>
      <rPr>
        <rFont val="sans-serif"/>
        <b/>
        <color rgb="FF1155CC"/>
        <sz val="12.0"/>
        <u/>
      </rPr>
      <t>Boaz</t>
    </r>
  </si>
  <si>
    <r>
      <rPr>
        <rFont val="sans-serif"/>
        <color rgb="FF1155CC"/>
        <sz val="12.0"/>
        <u/>
      </rPr>
      <t>Marshall County</t>
    </r>
    <r>
      <rPr>
        <rFont val="sans-serif"/>
        <sz val="12.0"/>
      </rPr>
      <t xml:space="preserve">
</t>
    </r>
    <r>
      <rPr>
        <rFont val="sans-serif"/>
        <color rgb="FF1155CC"/>
        <sz val="12.0"/>
        <u/>
      </rPr>
      <t>Etowah County</t>
    </r>
  </si>
  <si>
    <t>694.6/sq mi (268.2/km2)</t>
  </si>
  <si>
    <r>
      <rPr>
        <rFont val="sans-serif"/>
        <b/>
        <color rgb="FF1155CC"/>
        <sz val="12.0"/>
        <u/>
      </rPr>
      <t>Boligee</t>
    </r>
  </si>
  <si>
    <r>
      <rPr>
        <rFont val="sans-serif"/>
        <color rgb="FF1155CC"/>
        <sz val="12.0"/>
        <u/>
      </rPr>
      <t>Greene County</t>
    </r>
  </si>
  <si>
    <t>−8.2%</t>
  </si>
  <si>
    <t>76.2/sq mi (29.4/km2)</t>
  </si>
  <si>
    <r>
      <rPr>
        <rFont val="sans-serif"/>
        <b/>
        <color rgb="FF1155CC"/>
        <sz val="12.0"/>
        <u/>
      </rPr>
      <t>Bon Air</t>
    </r>
  </si>
  <si>
    <r>
      <rPr>
        <rFont val="sans-serif"/>
        <color rgb="FF1155CC"/>
        <sz val="12.0"/>
        <u/>
      </rPr>
      <t>Talladega County</t>
    </r>
  </si>
  <si>
    <t>129.3/sq mi (49.9/km2)</t>
  </si>
  <si>
    <r>
      <rPr>
        <rFont val="sans-serif"/>
        <b/>
        <color rgb="FF1155CC"/>
        <sz val="12.0"/>
        <u/>
      </rPr>
      <t>Brantley</t>
    </r>
  </si>
  <si>
    <r>
      <rPr>
        <rFont val="sans-serif"/>
        <color rgb="FF1155CC"/>
        <sz val="12.0"/>
        <u/>
      </rPr>
      <t>Crenshaw County</t>
    </r>
  </si>
  <si>
    <t>265.3/sq mi (102.4/km2)</t>
  </si>
  <si>
    <r>
      <rPr>
        <rFont val="sans-serif"/>
        <b/>
        <color rgb="FF1155CC"/>
        <sz val="12.0"/>
        <u/>
      </rPr>
      <t>Brent</t>
    </r>
  </si>
  <si>
    <r>
      <rPr>
        <rFont val="sans-serif"/>
        <color rgb="FF1155CC"/>
        <sz val="12.0"/>
        <u/>
      </rPr>
      <t>Bibb County</t>
    </r>
  </si>
  <si>
    <t>−39.9%</t>
  </si>
  <si>
    <t>338.5/sq mi (130.7/km2)</t>
  </si>
  <si>
    <r>
      <rPr>
        <rFont val="sans-serif"/>
        <b/>
        <color rgb="FF1155CC"/>
        <sz val="12.0"/>
        <u/>
      </rPr>
      <t>Brewton</t>
    </r>
  </si>
  <si>
    <r>
      <rPr>
        <rFont val="sans-serif"/>
        <color rgb="FF1155CC"/>
        <sz val="12.0"/>
        <u/>
      </rPr>
      <t>Escambia County</t>
    </r>
  </si>
  <si>
    <t>−2.4%</t>
  </si>
  <si>
    <t>511.3/sq mi (197.4/km2)</t>
  </si>
  <si>
    <r>
      <rPr>
        <rFont val="sans-serif"/>
        <b/>
        <color rgb="FF1155CC"/>
        <sz val="12.0"/>
        <u/>
      </rPr>
      <t>Bridgeport</t>
    </r>
  </si>
  <si>
    <r>
      <rPr>
        <rFont val="sans-serif"/>
        <color rgb="FF1155CC"/>
        <sz val="12.0"/>
        <u/>
      </rPr>
      <t>Jackson County</t>
    </r>
  </si>
  <si>
    <t>−6.4%</t>
  </si>
  <si>
    <t>513.4/sq mi (198.2/km2)</t>
  </si>
  <si>
    <r>
      <rPr>
        <rFont val="sans-serif"/>
        <b/>
        <color rgb="FF1155CC"/>
        <sz val="12.0"/>
        <u/>
      </rPr>
      <t>Brighton</t>
    </r>
  </si>
  <si>
    <r>
      <rPr>
        <rFont val="sans-serif"/>
        <color rgb="FF1155CC"/>
        <sz val="12.0"/>
        <u/>
      </rPr>
      <t>Jefferson County</t>
    </r>
  </si>
  <si>
    <t>−20.6%</t>
  </si>
  <si>
    <t>1,645.8/sq mi (635.4/km2)</t>
  </si>
  <si>
    <r>
      <rPr>
        <rFont val="sans-serif"/>
        <b/>
        <color rgb="FF1155CC"/>
        <sz val="12.0"/>
        <u/>
      </rPr>
      <t>Brilliant</t>
    </r>
  </si>
  <si>
    <r>
      <rPr>
        <rFont val="sans-serif"/>
        <color rgb="FF1155CC"/>
        <sz val="12.0"/>
        <u/>
      </rPr>
      <t>Marion County</t>
    </r>
  </si>
  <si>
    <t>−6.1%</t>
  </si>
  <si>
    <t>79.0/sq mi (30.5/km2)</t>
  </si>
  <si>
    <r>
      <rPr>
        <rFont val="sans-serif"/>
        <b/>
        <color rgb="FF1155CC"/>
        <sz val="12.0"/>
        <u/>
      </rPr>
      <t>Brookside</t>
    </r>
  </si>
  <si>
    <r>
      <rPr>
        <rFont val="sans-serif"/>
        <color rgb="FF1155CC"/>
        <sz val="12.0"/>
        <u/>
      </rPr>
      <t>Jefferson County</t>
    </r>
  </si>
  <si>
    <t>−8.1%</t>
  </si>
  <si>
    <t>195.8/sq mi (75.6/km2)</t>
  </si>
  <si>
    <r>
      <rPr>
        <rFont val="sans-serif"/>
        <b/>
        <color rgb="FF1155CC"/>
        <sz val="12.0"/>
        <u/>
      </rPr>
      <t>Brookwood</t>
    </r>
  </si>
  <si>
    <r>
      <rPr>
        <rFont val="sans-serif"/>
        <color rgb="FF1155CC"/>
        <sz val="12.0"/>
        <u/>
      </rPr>
      <t>Tuscaloosa County</t>
    </r>
  </si>
  <si>
    <t>299.5/sq mi (115.6/km2)</t>
  </si>
  <si>
    <r>
      <rPr>
        <rFont val="sans-serif"/>
        <b/>
        <color rgb="FF1155CC"/>
        <sz val="12.0"/>
        <u/>
      </rPr>
      <t>Brundidge</t>
    </r>
  </si>
  <si>
    <r>
      <rPr>
        <rFont val="sans-serif"/>
        <color rgb="FF1155CC"/>
        <sz val="12.0"/>
        <u/>
      </rPr>
      <t>Pike County</t>
    </r>
  </si>
  <si>
    <t>−0.1%</t>
  </si>
  <si>
    <t>212.6/sq mi (82.1/km2)</t>
  </si>
  <si>
    <r>
      <rPr>
        <rFont val="sans-serif"/>
        <b/>
        <color rgb="FF1155CC"/>
        <sz val="12.0"/>
        <u/>
      </rPr>
      <t>Butler</t>
    </r>
  </si>
  <si>
    <r>
      <rPr>
        <rFont val="sans-serif"/>
        <color rgb="FF1155CC"/>
        <sz val="12.0"/>
        <u/>
      </rPr>
      <t>Choctaw County</t>
    </r>
  </si>
  <si>
    <t>−1.2%</t>
  </si>
  <si>
    <t>335.9/sq mi (129.7/km2)</t>
  </si>
  <si>
    <r>
      <rPr>
        <rFont val="sans-serif"/>
        <b/>
        <color rgb="FF1155CC"/>
        <sz val="12.0"/>
        <u/>
      </rPr>
      <t>Calera</t>
    </r>
  </si>
  <si>
    <r>
      <rPr>
        <rFont val="sans-serif"/>
        <color rgb="FF1155CC"/>
        <sz val="12.0"/>
        <u/>
      </rPr>
      <t>Shelby County</t>
    </r>
    <r>
      <rPr>
        <rFont val="sans-serif"/>
        <sz val="12.0"/>
      </rPr>
      <t xml:space="preserve">
</t>
    </r>
    <r>
      <rPr>
        <rFont val="sans-serif"/>
        <color rgb="FF1155CC"/>
        <sz val="12.0"/>
        <u/>
      </rPr>
      <t>Chilton County</t>
    </r>
  </si>
  <si>
    <t>684.7/sq mi (264.4/km2)</t>
  </si>
  <si>
    <r>
      <rPr>
        <rFont val="sans-serif"/>
        <b/>
        <color rgb="FF1155CC"/>
        <sz val="12.0"/>
        <u/>
      </rPr>
      <t>Camden</t>
    </r>
  </si>
  <si>
    <r>
      <rPr>
        <rFont val="sans-serif"/>
        <color rgb="FF1155CC"/>
        <sz val="12.0"/>
        <u/>
      </rPr>
      <t>Wilcox County</t>
    </r>
  </si>
  <si>
    <t>−4.6%</t>
  </si>
  <si>
    <t>461.0/sq mi (178.0/km2)</t>
  </si>
  <si>
    <r>
      <rPr>
        <rFont val="sans-serif"/>
        <b/>
        <color rgb="FF1155CC"/>
        <sz val="12.0"/>
        <u/>
      </rPr>
      <t>Camp Hill</t>
    </r>
  </si>
  <si>
    <r>
      <rPr>
        <rFont val="sans-serif"/>
        <color rgb="FF1155CC"/>
        <sz val="12.0"/>
        <u/>
      </rPr>
      <t>Tallapoosa County</t>
    </r>
  </si>
  <si>
    <t>−0.8%</t>
  </si>
  <si>
    <t>111.9/sq mi (43.2/km2)</t>
  </si>
  <si>
    <r>
      <rPr>
        <rFont val="sans-serif"/>
        <b/>
        <color rgb="FF1155CC"/>
        <sz val="12.0"/>
        <u/>
      </rPr>
      <t>Carbon Hill</t>
    </r>
  </si>
  <si>
    <r>
      <rPr>
        <rFont val="sans-serif"/>
        <color rgb="FF1155CC"/>
        <sz val="12.0"/>
        <u/>
      </rPr>
      <t>Walker County</t>
    </r>
  </si>
  <si>
    <t>321.6/sq mi (124.2/km2)</t>
  </si>
  <si>
    <r>
      <rPr>
        <rFont val="sans-serif"/>
        <b/>
        <color rgb="FF1155CC"/>
        <sz val="12.0"/>
        <u/>
      </rPr>
      <t>Cardiff</t>
    </r>
  </si>
  <si>
    <r>
      <rPr>
        <rFont val="sans-serif"/>
        <color rgb="FF1155CC"/>
        <sz val="12.0"/>
        <u/>
      </rPr>
      <t>Jefferson County</t>
    </r>
  </si>
  <si>
    <t>−5.5%</t>
  </si>
  <si>
    <t>208.0/sq mi (80.3/km2)</t>
  </si>
  <si>
    <r>
      <rPr>
        <rFont val="sans-serif"/>
        <b/>
        <color rgb="FF1155CC"/>
        <sz val="12.0"/>
        <u/>
      </rPr>
      <t>Carolina</t>
    </r>
  </si>
  <si>
    <r>
      <rPr>
        <rFont val="sans-serif"/>
        <color rgb="FF1155CC"/>
        <sz val="12.0"/>
        <u/>
      </rPr>
      <t>Covington County</t>
    </r>
  </si>
  <si>
    <t>257.7/sq mi (99.5/km2)</t>
  </si>
  <si>
    <r>
      <rPr>
        <rFont val="sans-serif"/>
        <b/>
        <color rgb="FF1155CC"/>
        <sz val="12.0"/>
        <u/>
      </rPr>
      <t>Carrollton</t>
    </r>
  </si>
  <si>
    <r>
      <rPr>
        <rFont val="sans-serif"/>
        <color rgb="FF1155CC"/>
        <sz val="12.0"/>
        <u/>
      </rPr>
      <t>Pickens County</t>
    </r>
  </si>
  <si>
    <t>496.6/sq mi (191.7/km2)</t>
  </si>
  <si>
    <r>
      <rPr>
        <rFont val="sans-serif"/>
        <b/>
        <color rgb="FF1155CC"/>
        <sz val="12.0"/>
        <u/>
      </rPr>
      <t>Castleberry</t>
    </r>
  </si>
  <si>
    <r>
      <rPr>
        <rFont val="sans-serif"/>
        <color rgb="FF1155CC"/>
        <sz val="12.0"/>
        <u/>
      </rPr>
      <t>Conecuh County</t>
    </r>
  </si>
  <si>
    <t>−16.6%</t>
  </si>
  <si>
    <t>284.2/sq mi (109.7/km2)</t>
  </si>
  <si>
    <r>
      <rPr>
        <rFont val="sans-serif"/>
        <b/>
        <color rgb="FF1155CC"/>
        <sz val="12.0"/>
        <u/>
      </rPr>
      <t>Cedar Bluff</t>
    </r>
  </si>
  <si>
    <r>
      <rPr>
        <rFont val="sans-serif"/>
        <color rgb="FF1155CC"/>
        <sz val="12.0"/>
        <u/>
      </rPr>
      <t>Cherokee County</t>
    </r>
  </si>
  <si>
    <t>363.9/sq mi (140.5/km2)</t>
  </si>
  <si>
    <r>
      <rPr>
        <rFont val="sans-serif"/>
        <b/>
        <color rgb="FF1155CC"/>
        <sz val="12.0"/>
        <u/>
      </rPr>
      <t>Center Point</t>
    </r>
  </si>
  <si>
    <r>
      <rPr>
        <rFont val="sans-serif"/>
        <color rgb="FF1155CC"/>
        <sz val="12.0"/>
        <u/>
      </rPr>
      <t>Jefferson County</t>
    </r>
  </si>
  <si>
    <t>−3.0%</t>
  </si>
  <si>
    <t>2,680.7/sq mi (1,035.0/km2)</t>
  </si>
  <si>
    <r>
      <rPr>
        <rFont val="sans-serif"/>
        <b/>
        <color rgb="FF1155CC"/>
        <sz val="12.0"/>
        <u/>
      </rPr>
      <t>Centre</t>
    </r>
  </si>
  <si>
    <r>
      <rPr>
        <rFont val="sans-serif"/>
        <color rgb="FF1155CC"/>
        <sz val="12.0"/>
        <u/>
      </rPr>
      <t>Cherokee County</t>
    </r>
  </si>
  <si>
    <t>313.5/sq mi (121.1/km2)</t>
  </si>
  <si>
    <r>
      <rPr>
        <rFont val="sans-serif"/>
        <b/>
        <color rgb="FF1155CC"/>
        <sz val="12.0"/>
        <u/>
      </rPr>
      <t>Centreville</t>
    </r>
  </si>
  <si>
    <r>
      <rPr>
        <rFont val="sans-serif"/>
        <color rgb="FF1155CC"/>
        <sz val="12.0"/>
        <u/>
      </rPr>
      <t>Bibb County</t>
    </r>
  </si>
  <si>
    <t>296.3/sq mi (114.4/km2)</t>
  </si>
  <si>
    <r>
      <rPr>
        <rFont val="sans-serif"/>
        <b/>
        <color rgb="FF1155CC"/>
        <sz val="12.0"/>
        <u/>
      </rPr>
      <t>Chatom</t>
    </r>
  </si>
  <si>
    <r>
      <rPr>
        <rFont val="sans-serif"/>
        <color rgb="FF1155CC"/>
        <sz val="12.0"/>
        <u/>
      </rPr>
      <t>Washington County</t>
    </r>
  </si>
  <si>
    <t>−14.3%</t>
  </si>
  <si>
    <t>103.0/sq mi (39.8/km2)</t>
  </si>
  <si>
    <r>
      <rPr>
        <rFont val="sans-serif"/>
        <b/>
        <color rgb="FF1155CC"/>
        <sz val="12.0"/>
        <u/>
      </rPr>
      <t>Chelsea</t>
    </r>
  </si>
  <si>
    <r>
      <rPr>
        <rFont val="sans-serif"/>
        <color rgb="FF1155CC"/>
        <sz val="12.0"/>
        <u/>
      </rPr>
      <t>Shelby County</t>
    </r>
  </si>
  <si>
    <t>701.7/sq mi (270.9/km2)</t>
  </si>
  <si>
    <r>
      <rPr>
        <rFont val="sans-serif"/>
        <b/>
        <color rgb="FF1155CC"/>
        <sz val="12.0"/>
        <u/>
      </rPr>
      <t>Cherokee</t>
    </r>
  </si>
  <si>
    <r>
      <rPr>
        <rFont val="sans-serif"/>
        <color rgb="FF1155CC"/>
        <sz val="12.0"/>
        <u/>
      </rPr>
      <t>Colbert County</t>
    </r>
  </si>
  <si>
    <t>−7.4%</t>
  </si>
  <si>
    <t>436.9/sq mi (168.7/km2)</t>
  </si>
  <si>
    <r>
      <rPr>
        <rFont val="sans-serif"/>
        <b/>
        <color rgb="FF1155CC"/>
        <sz val="12.0"/>
        <u/>
      </rPr>
      <t>Chickasaw</t>
    </r>
  </si>
  <si>
    <r>
      <rPr>
        <rFont val="sans-serif"/>
        <color rgb="FF1155CC"/>
        <sz val="12.0"/>
        <u/>
      </rPr>
      <t>Mobile County</t>
    </r>
  </si>
  <si>
    <t>1,533.7/sq mi (592.2/km2)</t>
  </si>
  <si>
    <r>
      <rPr>
        <rFont val="sans-serif"/>
        <b/>
        <color rgb="FF1155CC"/>
        <sz val="12.0"/>
        <u/>
      </rPr>
      <t>Childersburg</t>
    </r>
  </si>
  <si>
    <r>
      <rPr>
        <rFont val="sans-serif"/>
        <color rgb="FF1155CC"/>
        <sz val="12.0"/>
        <u/>
      </rPr>
      <t>Talladega County</t>
    </r>
    <r>
      <rPr>
        <rFont val="sans-serif"/>
        <sz val="12.0"/>
      </rPr>
      <t xml:space="preserve">
</t>
    </r>
    <r>
      <rPr>
        <rFont val="sans-serif"/>
        <color rgb="FF1155CC"/>
        <sz val="12.0"/>
        <u/>
      </rPr>
      <t>Shelby County</t>
    </r>
  </si>
  <si>
    <t>384.9/sq mi (148.6/km2)</t>
  </si>
  <si>
    <r>
      <rPr>
        <rFont val="sans-serif"/>
        <b/>
        <color rgb="FF1155CC"/>
        <sz val="12.0"/>
        <u/>
      </rPr>
      <t>Citronelle</t>
    </r>
  </si>
  <si>
    <r>
      <rPr>
        <rFont val="sans-serif"/>
        <color rgb="FF1155CC"/>
        <sz val="12.0"/>
        <u/>
      </rPr>
      <t>Mobile County</t>
    </r>
  </si>
  <si>
    <t>153.4/sq mi (59.2/km2)</t>
  </si>
  <si>
    <r>
      <rPr>
        <rFont val="sans-serif"/>
        <b/>
        <color rgb="FF1155CC"/>
        <sz val="12.0"/>
        <u/>
      </rPr>
      <t>Clanton</t>
    </r>
  </si>
  <si>
    <r>
      <rPr>
        <rFont val="sans-serif"/>
        <color rgb="FF1155CC"/>
        <sz val="12.0"/>
        <u/>
      </rPr>
      <t>Chilton County</t>
    </r>
  </si>
  <si>
    <t>399.6/sq mi (154.3/km2)</t>
  </si>
  <si>
    <r>
      <rPr>
        <rFont val="sans-serif"/>
        <b/>
        <color rgb="FF1155CC"/>
        <sz val="12.0"/>
        <u/>
      </rPr>
      <t>Clay</t>
    </r>
  </si>
  <si>
    <r>
      <rPr>
        <rFont val="sans-serif"/>
        <color rgb="FF1155CC"/>
        <sz val="12.0"/>
        <u/>
      </rPr>
      <t>Jefferson County</t>
    </r>
  </si>
  <si>
    <t>1,036.4/sq mi (400.1/km2)</t>
  </si>
  <si>
    <r>
      <rPr>
        <rFont val="sans-serif"/>
        <b/>
        <color rgb="FF1155CC"/>
        <sz val="12.0"/>
        <u/>
      </rPr>
      <t>Clayhatchee</t>
    </r>
  </si>
  <si>
    <r>
      <rPr>
        <rFont val="sans-serif"/>
        <color rgb="FF1155CC"/>
        <sz val="12.0"/>
        <u/>
      </rPr>
      <t>Dale County</t>
    </r>
  </si>
  <si>
    <t>−20.9%</t>
  </si>
  <si>
    <t>171.3/sq mi (66.1/km2)</t>
  </si>
  <si>
    <r>
      <rPr>
        <rFont val="sans-serif"/>
        <b/>
        <color rgb="FF1155CC"/>
        <sz val="12.0"/>
        <u/>
      </rPr>
      <t>Clayton</t>
    </r>
  </si>
  <si>
    <r>
      <rPr>
        <rFont val="sans-serif"/>
        <color rgb="FF1155CC"/>
        <sz val="12.0"/>
        <u/>
      </rPr>
      <t>Barbour County</t>
    </r>
  </si>
  <si>
    <t>−24.7%</t>
  </si>
  <si>
    <t>339.1/sq mi (130.9/km2)</t>
  </si>
  <si>
    <r>
      <rPr>
        <rFont val="sans-serif"/>
        <b/>
        <color rgb="FF1155CC"/>
        <sz val="12.0"/>
        <u/>
      </rPr>
      <t>Cleveland</t>
    </r>
  </si>
  <si>
    <r>
      <rPr>
        <rFont val="sans-serif"/>
        <color rgb="FF1155CC"/>
        <sz val="12.0"/>
        <u/>
      </rPr>
      <t>Blount County</t>
    </r>
  </si>
  <si>
    <t>−4.5%</t>
  </si>
  <si>
    <t>158.8/sq mi (61.3/km2)</t>
  </si>
  <si>
    <r>
      <rPr>
        <rFont val="sans-serif"/>
        <b/>
        <color rgb="FF1155CC"/>
        <sz val="12.0"/>
        <u/>
      </rPr>
      <t>Clio</t>
    </r>
  </si>
  <si>
    <r>
      <rPr>
        <rFont val="sans-serif"/>
        <color rgb="FF1155CC"/>
        <sz val="12.0"/>
        <u/>
      </rPr>
      <t>Barbour County</t>
    </r>
  </si>
  <si>
    <t>121.2/sq mi (46.8/km2)</t>
  </si>
  <si>
    <r>
      <rPr>
        <rFont val="sans-serif"/>
        <b/>
        <color rgb="FF1155CC"/>
        <sz val="12.0"/>
        <u/>
      </rPr>
      <t>Coaling</t>
    </r>
  </si>
  <si>
    <r>
      <rPr>
        <rFont val="sans-serif"/>
        <color rgb="FF1155CC"/>
        <sz val="12.0"/>
        <u/>
      </rPr>
      <t>Tuscaloosa County</t>
    </r>
  </si>
  <si>
    <t>405.4/sq mi (156.5/km2)</t>
  </si>
  <si>
    <r>
      <rPr>
        <rFont val="sans-serif"/>
        <b/>
        <color rgb="FF1155CC"/>
        <sz val="12.0"/>
        <u/>
      </rPr>
      <t>Coffee Springs</t>
    </r>
  </si>
  <si>
    <r>
      <rPr>
        <rFont val="sans-serif"/>
        <color rgb="FF1155CC"/>
        <sz val="12.0"/>
        <u/>
      </rPr>
      <t>Geneva County</t>
    </r>
  </si>
  <si>
    <t>−9.6%</t>
  </si>
  <si>
    <t>264.1/sq mi (102.0/km2)</t>
  </si>
  <si>
    <r>
      <rPr>
        <rFont val="sans-serif"/>
        <b/>
        <color rgb="FF1155CC"/>
        <sz val="12.0"/>
        <u/>
      </rPr>
      <t>Coffeeville</t>
    </r>
  </si>
  <si>
    <r>
      <rPr>
        <rFont val="sans-serif"/>
        <color rgb="FF1155CC"/>
        <sz val="12.0"/>
        <u/>
      </rPr>
      <t>Clarke County</t>
    </r>
  </si>
  <si>
    <t>−25.3%</t>
  </si>
  <si>
    <t>58.2/sq mi (22.5/km2)</t>
  </si>
  <si>
    <r>
      <rPr>
        <rFont val="sans-serif"/>
        <b/>
        <color rgb="FF1155CC"/>
        <sz val="12.0"/>
        <u/>
      </rPr>
      <t>Coker</t>
    </r>
  </si>
  <si>
    <r>
      <rPr>
        <rFont val="sans-serif"/>
        <color rgb="FF1155CC"/>
        <sz val="12.0"/>
        <u/>
      </rPr>
      <t>Tuscaloosa County</t>
    </r>
  </si>
  <si>
    <t>−7.7%</t>
  </si>
  <si>
    <t>445.3/sq mi (171.9/km2)</t>
  </si>
  <si>
    <r>
      <rPr>
        <rFont val="sans-serif"/>
        <b/>
        <color rgb="FF1155CC"/>
        <sz val="12.0"/>
        <u/>
      </rPr>
      <t>Collinsville</t>
    </r>
  </si>
  <si>
    <r>
      <rPr>
        <rFont val="sans-serif"/>
        <color rgb="FF1155CC"/>
        <sz val="12.0"/>
        <u/>
      </rPr>
      <t>DeKalb County</t>
    </r>
    <r>
      <rPr>
        <rFont val="sans-serif"/>
        <sz val="12.0"/>
      </rPr>
      <t xml:space="preserve">
</t>
    </r>
    <r>
      <rPr>
        <rFont val="sans-serif"/>
        <color rgb="FF1155CC"/>
        <sz val="12.0"/>
        <u/>
      </rPr>
      <t>Cherokee County</t>
    </r>
  </si>
  <si>
    <t>525.3/sq mi (202.8/km2)</t>
  </si>
  <si>
    <r>
      <rPr>
        <rFont val="sans-serif"/>
        <b/>
        <color rgb="FF1155CC"/>
        <sz val="12.0"/>
        <u/>
      </rPr>
      <t>Colony</t>
    </r>
  </si>
  <si>
    <r>
      <rPr>
        <rFont val="sans-serif"/>
        <color rgb="FF1155CC"/>
        <sz val="12.0"/>
        <u/>
      </rPr>
      <t>Cullman County</t>
    </r>
  </si>
  <si>
    <t>−1.5%</t>
  </si>
  <si>
    <t>117.3/sq mi (45.3/km2)</t>
  </si>
  <si>
    <r>
      <rPr>
        <rFont val="sans-serif"/>
        <b/>
        <color rgb="FF1155CC"/>
        <sz val="12.0"/>
        <u/>
      </rPr>
      <t>Columbia</t>
    </r>
  </si>
  <si>
    <r>
      <rPr>
        <rFont val="sans-serif"/>
        <color rgb="FF1155CC"/>
        <sz val="12.0"/>
        <u/>
      </rPr>
      <t>Houston County</t>
    </r>
  </si>
  <si>
    <t>−6.8%</t>
  </si>
  <si>
    <t>175.6/sq mi (67.8/km2)</t>
  </si>
  <si>
    <r>
      <rPr>
        <rFont val="sans-serif"/>
        <b/>
        <color rgb="FF1155CC"/>
        <sz val="12.0"/>
        <u/>
      </rPr>
      <t>Columbiana</t>
    </r>
  </si>
  <si>
    <r>
      <rPr>
        <rFont val="sans-serif"/>
        <color rgb="FF1155CC"/>
        <sz val="12.0"/>
        <u/>
      </rPr>
      <t>Shelby County</t>
    </r>
  </si>
  <si>
    <t>277.3/sq mi (107.1/km2)</t>
  </si>
  <si>
    <r>
      <rPr>
        <rFont val="sans-serif"/>
        <b/>
        <color rgb="FF1155CC"/>
        <sz val="12.0"/>
        <u/>
      </rPr>
      <t>Coosada</t>
    </r>
  </si>
  <si>
    <r>
      <rPr>
        <rFont val="sans-serif"/>
        <color rgb="FF1155CC"/>
        <sz val="12.0"/>
        <u/>
      </rPr>
      <t>Elmore County</t>
    </r>
  </si>
  <si>
    <t>−0.6%</t>
  </si>
  <si>
    <t>171.9/sq mi (66.4/km2)</t>
  </si>
  <si>
    <r>
      <rPr>
        <rFont val="sans-serif"/>
        <b/>
        <color rgb="FF1155CC"/>
        <sz val="12.0"/>
        <u/>
      </rPr>
      <t>Cordova</t>
    </r>
  </si>
  <si>
    <r>
      <rPr>
        <rFont val="sans-serif"/>
        <color rgb="FF1155CC"/>
        <sz val="12.0"/>
        <u/>
      </rPr>
      <t>Walker County</t>
    </r>
  </si>
  <si>
    <t>−17.5%</t>
  </si>
  <si>
    <t>296.4/sq mi (114.4/km2)</t>
  </si>
  <si>
    <r>
      <rPr>
        <rFont val="sans-serif"/>
        <b/>
        <color rgb="FF1155CC"/>
        <sz val="12.0"/>
        <u/>
      </rPr>
      <t>Cottonwood</t>
    </r>
  </si>
  <si>
    <r>
      <rPr>
        <rFont val="sans-serif"/>
        <color rgb="FF1155CC"/>
        <sz val="12.0"/>
        <u/>
      </rPr>
      <t>Houston County</t>
    </r>
  </si>
  <si>
    <t>−18.7%</t>
  </si>
  <si>
    <t>181.6/sq mi (70.1/km2)</t>
  </si>
  <si>
    <r>
      <rPr>
        <rFont val="sans-serif"/>
        <b/>
        <color rgb="FF1155CC"/>
        <sz val="12.0"/>
        <u/>
      </rPr>
      <t>County Line</t>
    </r>
  </si>
  <si>
    <r>
      <rPr>
        <rFont val="sans-serif"/>
        <color rgb="FF1155CC"/>
        <sz val="12.0"/>
        <u/>
      </rPr>
      <t>Blount County</t>
    </r>
    <r>
      <rPr>
        <rFont val="sans-serif"/>
        <sz val="12.0"/>
      </rPr>
      <t xml:space="preserve">
</t>
    </r>
    <r>
      <rPr>
        <rFont val="sans-serif"/>
        <color rgb="FF1155CC"/>
        <sz val="12.0"/>
        <u/>
      </rPr>
      <t>Jefferson County</t>
    </r>
  </si>
  <si>
    <t>320.6/sq mi (123.8/km2)</t>
  </si>
  <si>
    <r>
      <rPr>
        <rFont val="sans-serif"/>
        <b/>
        <color rgb="FF1155CC"/>
        <sz val="12.0"/>
        <u/>
      </rPr>
      <t>Courtland</t>
    </r>
  </si>
  <si>
    <r>
      <rPr>
        <rFont val="sans-serif"/>
        <color rgb="FF1155CC"/>
        <sz val="12.0"/>
        <u/>
      </rPr>
      <t>Lawrence County</t>
    </r>
  </si>
  <si>
    <t>−4.3%</t>
  </si>
  <si>
    <t>199.7/sq mi (77.1/km2)</t>
  </si>
  <si>
    <r>
      <rPr>
        <rFont val="sans-serif"/>
        <b/>
        <color rgb="FF1155CC"/>
        <sz val="12.0"/>
        <u/>
      </rPr>
      <t>Cowarts</t>
    </r>
  </si>
  <si>
    <r>
      <rPr>
        <rFont val="sans-serif"/>
        <color rgb="FF1155CC"/>
        <sz val="12.0"/>
        <u/>
      </rPr>
      <t>Houston County</t>
    </r>
  </si>
  <si>
    <t>266.2/sq mi (102.8/km2)</t>
  </si>
  <si>
    <r>
      <rPr>
        <rFont val="sans-serif"/>
        <b/>
        <color rgb="FF1155CC"/>
        <sz val="12.0"/>
        <u/>
      </rPr>
      <t>Creola</t>
    </r>
  </si>
  <si>
    <r>
      <rPr>
        <rFont val="sans-serif"/>
        <color rgb="FF1155CC"/>
        <sz val="12.0"/>
        <u/>
      </rPr>
      <t>Mobile County</t>
    </r>
  </si>
  <si>
    <t>136.0/sq mi (52.5/km2)</t>
  </si>
  <si>
    <r>
      <rPr>
        <rFont val="sans-serif"/>
        <b/>
        <color rgb="FF1155CC"/>
        <sz val="12.0"/>
        <u/>
      </rPr>
      <t>Crossville</t>
    </r>
  </si>
  <si>
    <r>
      <rPr>
        <rFont val="sans-serif"/>
        <color rgb="FF1155CC"/>
        <sz val="12.0"/>
        <u/>
      </rPr>
      <t>DeKalb County</t>
    </r>
  </si>
  <si>
    <t>−1.7%</t>
  </si>
  <si>
    <t>218.6/sq mi (84.4/km2)</t>
  </si>
  <si>
    <r>
      <rPr>
        <rFont val="sans-serif"/>
        <b/>
        <color rgb="FF1155CC"/>
        <sz val="12.0"/>
        <u/>
      </rPr>
      <t>Cuba</t>
    </r>
  </si>
  <si>
    <r>
      <rPr>
        <rFont val="sans-serif"/>
        <color rgb="FF1155CC"/>
        <sz val="12.0"/>
        <u/>
      </rPr>
      <t>Sumter County</t>
    </r>
  </si>
  <si>
    <t>−11.6%</t>
  </si>
  <si>
    <t>75.4/sq mi (29.1/km2)</t>
  </si>
  <si>
    <r>
      <rPr>
        <rFont val="sans-serif"/>
        <b/>
        <color rgb="FF1155CC"/>
        <sz val="12.0"/>
        <u/>
      </rPr>
      <t>Cullman</t>
    </r>
  </si>
  <si>
    <r>
      <rPr>
        <rFont val="sans-serif"/>
        <color rgb="FF1155CC"/>
        <sz val="12.0"/>
        <u/>
      </rPr>
      <t>Cullman County</t>
    </r>
  </si>
  <si>
    <t>939.8/sq mi (362.9/km2)</t>
  </si>
  <si>
    <r>
      <rPr>
        <rFont val="sans-serif"/>
        <b/>
        <color rgb="FF1155CC"/>
        <sz val="12.0"/>
        <u/>
      </rPr>
      <t>Cusseta</t>
    </r>
  </si>
  <si>
    <r>
      <rPr>
        <rFont val="sans-serif"/>
        <color rgb="FF1155CC"/>
        <sz val="12.0"/>
        <u/>
      </rPr>
      <t>Chambers County</t>
    </r>
  </si>
  <si>
    <t>58.0/sq mi (22.4/km2)</t>
  </si>
  <si>
    <r>
      <rPr>
        <rFont val="sans-serif"/>
        <b/>
        <color rgb="FF1155CC"/>
        <sz val="12.0"/>
        <u/>
      </rPr>
      <t>Dadeville</t>
    </r>
  </si>
  <si>
    <r>
      <rPr>
        <rFont val="sans-serif"/>
        <color rgb="FF1155CC"/>
        <sz val="12.0"/>
        <u/>
      </rPr>
      <t>Tallapoosa County</t>
    </r>
  </si>
  <si>
    <t>193.5/sq mi (74.7/km2)</t>
  </si>
  <si>
    <r>
      <rPr>
        <rFont val="sans-serif"/>
        <b/>
        <color rgb="FF1155CC"/>
        <sz val="12.0"/>
        <u/>
      </rPr>
      <t>Daleville</t>
    </r>
  </si>
  <si>
    <r>
      <rPr>
        <rFont val="sans-serif"/>
        <color rgb="FF1155CC"/>
        <sz val="12.0"/>
        <u/>
      </rPr>
      <t>Dale County</t>
    </r>
  </si>
  <si>
    <t>345.4/sq mi (133.3/km2)</t>
  </si>
  <si>
    <r>
      <rPr>
        <rFont val="sans-serif"/>
        <b/>
        <color rgb="FF1155CC"/>
        <sz val="12.0"/>
        <u/>
      </rPr>
      <t>Daphne</t>
    </r>
  </si>
  <si>
    <r>
      <rPr>
        <rFont val="sans-serif"/>
        <color rgb="FF1155CC"/>
        <sz val="12.0"/>
        <u/>
      </rPr>
      <t>Baldwin County</t>
    </r>
  </si>
  <si>
    <t>1,691.0/sq mi (652.9/km2)</t>
  </si>
  <si>
    <r>
      <rPr>
        <rFont val="sans-serif"/>
        <b/>
        <color rgb="FF1155CC"/>
        <sz val="12.0"/>
        <u/>
      </rPr>
      <t>Dauphin Island</t>
    </r>
  </si>
  <si>
    <r>
      <rPr>
        <rFont val="sans-serif"/>
        <color rgb="FF1155CC"/>
        <sz val="12.0"/>
        <u/>
      </rPr>
      <t>Mobile County</t>
    </r>
  </si>
  <si>
    <t>280.0/sq mi (108.1/km2)</t>
  </si>
  <si>
    <r>
      <rPr>
        <rFont val="sans-serif"/>
        <b/>
        <color rgb="FF1155CC"/>
        <sz val="12.0"/>
        <u/>
      </rPr>
      <t>Daviston</t>
    </r>
  </si>
  <si>
    <r>
      <rPr>
        <rFont val="sans-serif"/>
        <color rgb="FF1155CC"/>
        <sz val="12.0"/>
        <u/>
      </rPr>
      <t>Tallapoosa County</t>
    </r>
  </si>
  <si>
    <t>19.0/sq mi (7.4/km2)</t>
  </si>
  <si>
    <r>
      <rPr>
        <rFont val="sans-serif"/>
        <b/>
        <color rgb="FF1155CC"/>
        <sz val="12.0"/>
        <u/>
      </rPr>
      <t>Dayton</t>
    </r>
  </si>
  <si>
    <r>
      <rPr>
        <rFont val="sans-serif"/>
        <color rgb="FF1155CC"/>
        <sz val="12.0"/>
        <u/>
      </rPr>
      <t>Marengo County</t>
    </r>
  </si>
  <si>
    <t>−46.2%</t>
  </si>
  <si>
    <t>28.0/sq mi (10.8/km2)</t>
  </si>
  <si>
    <r>
      <rPr>
        <rFont val="sans-serif"/>
        <b/>
        <color rgb="FF1155CC"/>
        <sz val="12.0"/>
        <u/>
      </rPr>
      <t>Deatsville</t>
    </r>
  </si>
  <si>
    <r>
      <rPr>
        <rFont val="sans-serif"/>
        <color rgb="FF1155CC"/>
        <sz val="12.0"/>
        <u/>
      </rPr>
      <t>Elmore County</t>
    </r>
  </si>
  <si>
    <t>360.3/sq mi (139.1/km2)</t>
  </si>
  <si>
    <r>
      <rPr>
        <rFont val="sans-serif"/>
        <b/>
        <color rgb="FF1155CC"/>
        <sz val="12.0"/>
        <u/>
      </rPr>
      <t>Decatur</t>
    </r>
  </si>
  <si>
    <r>
      <rPr>
        <rFont val="sans-serif"/>
        <color rgb="FF1155CC"/>
        <sz val="12.0"/>
        <u/>
      </rPr>
      <t>Morgan County</t>
    </r>
    <r>
      <rPr>
        <rFont val="sans-serif"/>
        <sz val="12.0"/>
      </rPr>
      <t xml:space="preserve">
</t>
    </r>
    <r>
      <rPr>
        <rFont val="sans-serif"/>
        <color rgb="FF1155CC"/>
        <sz val="12.0"/>
        <u/>
      </rPr>
      <t>Limestone County</t>
    </r>
  </si>
  <si>
    <t>1,079.5/sq mi (416.8/km2)</t>
  </si>
  <si>
    <r>
      <rPr>
        <rFont val="sans-serif"/>
        <b/>
        <color rgb="FF1155CC"/>
        <sz val="12.0"/>
        <u/>
      </rPr>
      <t>Demopolis</t>
    </r>
  </si>
  <si>
    <r>
      <rPr>
        <rFont val="sans-serif"/>
        <color rgb="FF1155CC"/>
        <sz val="12.0"/>
        <u/>
      </rPr>
      <t>Marengo County</t>
    </r>
  </si>
  <si>
    <t>403.7/sq mi (155.9/km2)</t>
  </si>
  <si>
    <r>
      <rPr>
        <rFont val="sans-serif"/>
        <b/>
        <color rgb="FF1155CC"/>
        <sz val="12.0"/>
        <u/>
      </rPr>
      <t>Detroit</t>
    </r>
  </si>
  <si>
    <r>
      <rPr>
        <rFont val="sans-serif"/>
        <color rgb="FF1155CC"/>
        <sz val="12.0"/>
        <u/>
      </rPr>
      <t>Lamar County</t>
    </r>
  </si>
  <si>
    <t>172.9/sq mi (66.8/km2)</t>
  </si>
  <si>
    <r>
      <rPr>
        <rFont val="sans-serif"/>
        <b/>
        <color rgb="FF1155CC"/>
        <sz val="12.0"/>
        <u/>
      </rPr>
      <t>Dodge City</t>
    </r>
  </si>
  <si>
    <r>
      <rPr>
        <rFont val="sans-serif"/>
        <color rgb="FF1155CC"/>
        <sz val="12.0"/>
        <u/>
      </rPr>
      <t>Cullman County</t>
    </r>
  </si>
  <si>
    <t>159.3/sq mi (61.5/km2)</t>
  </si>
  <si>
    <r>
      <rPr>
        <rFont val="sans-serif"/>
        <b/>
        <color rgb="FF1155CC"/>
        <sz val="12.0"/>
        <u/>
      </rPr>
      <t>Dora</t>
    </r>
  </si>
  <si>
    <r>
      <rPr>
        <rFont val="sans-serif"/>
        <color rgb="FF1155CC"/>
        <sz val="12.0"/>
        <u/>
      </rPr>
      <t>Walker County</t>
    </r>
  </si>
  <si>
    <t>305.9/sq mi (118.1/km2)</t>
  </si>
  <si>
    <r>
      <rPr>
        <rFont val="sans-serif"/>
        <b/>
        <color rgb="FF1155CC"/>
        <sz val="12.0"/>
        <u/>
      </rPr>
      <t>Dothan</t>
    </r>
  </si>
  <si>
    <r>
      <rPr>
        <rFont val="sans-serif"/>
        <color rgb="FF1155CC"/>
        <sz val="12.0"/>
        <u/>
      </rPr>
      <t>Houston County</t>
    </r>
    <r>
      <rPr>
        <rFont val="sans-serif"/>
        <sz val="12.0"/>
      </rPr>
      <t xml:space="preserve">
</t>
    </r>
    <r>
      <rPr>
        <rFont val="sans-serif"/>
        <color rgb="FF1155CC"/>
        <sz val="12.0"/>
        <u/>
      </rPr>
      <t>Dale County</t>
    </r>
    <r>
      <rPr>
        <rFont val="sans-serif"/>
        <sz val="12.0"/>
      </rPr>
      <t xml:space="preserve">
</t>
    </r>
    <r>
      <rPr>
        <rFont val="sans-serif"/>
        <color rgb="FF1155CC"/>
        <sz val="12.0"/>
        <u/>
      </rPr>
      <t>Henry County</t>
    </r>
  </si>
  <si>
    <t>795.0/sq mi (306.9/km2)</t>
  </si>
  <si>
    <r>
      <rPr>
        <rFont val="sans-serif"/>
        <b/>
        <color rgb="FF1155CC"/>
        <sz val="12.0"/>
        <u/>
      </rPr>
      <t>Double Springs</t>
    </r>
  </si>
  <si>
    <r>
      <rPr>
        <rFont val="sans-serif"/>
        <color rgb="FF1155CC"/>
        <sz val="12.0"/>
        <u/>
      </rPr>
      <t>Winston County</t>
    </r>
  </si>
  <si>
    <t>272.3/sq mi (105.1/km2)</t>
  </si>
  <si>
    <r>
      <rPr>
        <rFont val="sans-serif"/>
        <b/>
        <color rgb="FF1155CC"/>
        <sz val="12.0"/>
        <u/>
      </rPr>
      <t>Douglas</t>
    </r>
  </si>
  <si>
    <r>
      <rPr>
        <rFont val="sans-serif"/>
        <color rgb="FF1155CC"/>
        <sz val="12.0"/>
        <u/>
      </rPr>
      <t>Marshall County</t>
    </r>
  </si>
  <si>
    <t>223.8/sq mi (86.4/km2)</t>
  </si>
  <si>
    <r>
      <rPr>
        <rFont val="sans-serif"/>
        <b/>
        <color rgb="FF1155CC"/>
        <sz val="12.0"/>
        <u/>
      </rPr>
      <t>Dozier</t>
    </r>
  </si>
  <si>
    <r>
      <rPr>
        <rFont val="sans-serif"/>
        <color rgb="FF1155CC"/>
        <sz val="12.0"/>
        <u/>
      </rPr>
      <t>Crenshaw County</t>
    </r>
  </si>
  <si>
    <t>96.3/sq mi (37.2/km2)</t>
  </si>
  <si>
    <r>
      <rPr>
        <rFont val="sans-serif"/>
        <b/>
        <color rgb="FF1155CC"/>
        <sz val="12.0"/>
        <u/>
      </rPr>
      <t>Dutton</t>
    </r>
  </si>
  <si>
    <r>
      <rPr>
        <rFont val="sans-serif"/>
        <color rgb="FF1155CC"/>
        <sz val="12.0"/>
        <u/>
      </rPr>
      <t>Jackson County</t>
    </r>
  </si>
  <si>
    <t>383.7/sq mi (148.2/km2)</t>
  </si>
  <si>
    <r>
      <rPr>
        <rFont val="sans-serif"/>
        <b/>
        <color rgb="FF1155CC"/>
        <sz val="12.0"/>
        <u/>
      </rPr>
      <t>East Brewton</t>
    </r>
  </si>
  <si>
    <r>
      <rPr>
        <rFont val="sans-serif"/>
        <color rgb="FF1155CC"/>
        <sz val="12.0"/>
        <u/>
      </rPr>
      <t>Escambia County</t>
    </r>
  </si>
  <si>
    <t>−7.5%</t>
  </si>
  <si>
    <t>672.4/sq mi (259.6/km2)</t>
  </si>
  <si>
    <r>
      <rPr>
        <rFont val="sans-serif"/>
        <b/>
        <color rgb="FF1155CC"/>
        <sz val="12.0"/>
        <u/>
      </rPr>
      <t>Eclectic</t>
    </r>
  </si>
  <si>
    <r>
      <rPr>
        <rFont val="sans-serif"/>
        <color rgb="FF1155CC"/>
        <sz val="12.0"/>
        <u/>
      </rPr>
      <t>Elmore County</t>
    </r>
  </si>
  <si>
    <t>283.4/sq mi (109.4/km2)</t>
  </si>
  <si>
    <r>
      <rPr>
        <rFont val="sans-serif"/>
        <b/>
        <color rgb="FF1155CC"/>
        <sz val="12.0"/>
        <u/>
      </rPr>
      <t>Edwardsville</t>
    </r>
  </si>
  <si>
    <r>
      <rPr>
        <rFont val="sans-serif"/>
        <color rgb="FF1155CC"/>
        <sz val="12.0"/>
        <u/>
      </rPr>
      <t>Cleburne County</t>
    </r>
  </si>
  <si>
    <t>12.5/sq mi (4.8/km2)</t>
  </si>
  <si>
    <r>
      <rPr>
        <rFont val="sans-serif"/>
        <b/>
        <color rgb="FF1155CC"/>
        <sz val="12.0"/>
        <u/>
      </rPr>
      <t>Elba</t>
    </r>
  </si>
  <si>
    <r>
      <rPr>
        <rFont val="sans-serif"/>
        <color rgb="FF1155CC"/>
        <sz val="12.0"/>
        <u/>
      </rPr>
      <t>Coffee County</t>
    </r>
  </si>
  <si>
    <t>−11.0%</t>
  </si>
  <si>
    <t>228.7/sq mi (88.3/km2)</t>
  </si>
  <si>
    <r>
      <rPr>
        <rFont val="sans-serif"/>
        <b/>
        <color rgb="FF1155CC"/>
        <sz val="12.0"/>
        <u/>
      </rPr>
      <t>Elberta</t>
    </r>
  </si>
  <si>
    <r>
      <rPr>
        <rFont val="sans-serif"/>
        <color rgb="FF1155CC"/>
        <sz val="12.0"/>
        <u/>
      </rPr>
      <t>Baldwin County</t>
    </r>
  </si>
  <si>
    <t>292.0/sq mi (112.7/km2)</t>
  </si>
  <si>
    <r>
      <rPr>
        <rFont val="sans-serif"/>
        <b/>
        <color rgb="FF1155CC"/>
        <sz val="12.0"/>
        <u/>
      </rPr>
      <t>Eldridge</t>
    </r>
  </si>
  <si>
    <r>
      <rPr>
        <rFont val="sans-serif"/>
        <color rgb="FF1155CC"/>
        <sz val="12.0"/>
        <u/>
      </rPr>
      <t>Walker County</t>
    </r>
  </si>
  <si>
    <t>194.3/sq mi (75.0/km2)</t>
  </si>
  <si>
    <r>
      <rPr>
        <rFont val="sans-serif"/>
        <b/>
        <color rgb="FF1155CC"/>
        <sz val="12.0"/>
        <u/>
      </rPr>
      <t>Elkmont</t>
    </r>
  </si>
  <si>
    <r>
      <rPr>
        <rFont val="sans-serif"/>
        <color rgb="FF1155CC"/>
        <sz val="12.0"/>
        <u/>
      </rPr>
      <t>Limestone County</t>
    </r>
  </si>
  <si>
    <t>−5.3%</t>
  </si>
  <si>
    <t>252.1/sq mi (97.4/km2)</t>
  </si>
  <si>
    <r>
      <rPr>
        <rFont val="sans-serif"/>
        <b/>
        <color rgb="FF1155CC"/>
        <sz val="12.0"/>
        <u/>
      </rPr>
      <t>Elmore</t>
    </r>
  </si>
  <si>
    <r>
      <rPr>
        <rFont val="sans-serif"/>
        <color rgb="FF1155CC"/>
        <sz val="12.0"/>
        <u/>
      </rPr>
      <t>Elmore County</t>
    </r>
  </si>
  <si>
    <t>324.1/sq mi (125.1/km2)</t>
  </si>
  <si>
    <r>
      <rPr>
        <rFont val="sans-serif"/>
        <b/>
        <color rgb="FF1155CC"/>
        <sz val="12.0"/>
        <u/>
      </rPr>
      <t>Emelle</t>
    </r>
  </si>
  <si>
    <r>
      <rPr>
        <rFont val="sans-serif"/>
        <color rgb="FF1155CC"/>
        <sz val="12.0"/>
        <u/>
      </rPr>
      <t>Sumter County</t>
    </r>
  </si>
  <si>
    <t>−39.6%</t>
  </si>
  <si>
    <t>152.4/sq mi (58.8/km2)</t>
  </si>
  <si>
    <r>
      <rPr>
        <rFont val="sans-serif"/>
        <b/>
        <color rgb="FF1155CC"/>
        <sz val="12.0"/>
        <u/>
      </rPr>
      <t>Enterprise</t>
    </r>
  </si>
  <si>
    <r>
      <rPr>
        <rFont val="sans-serif"/>
        <color rgb="FF1155CC"/>
        <sz val="12.0"/>
        <u/>
      </rPr>
      <t>Coffee County</t>
    </r>
    <r>
      <rPr>
        <rFont val="sans-serif"/>
        <sz val="12.0"/>
      </rPr>
      <t xml:space="preserve">
</t>
    </r>
    <r>
      <rPr>
        <rFont val="sans-serif"/>
        <color rgb="FF1155CC"/>
        <sz val="12.0"/>
        <u/>
      </rPr>
      <t>Dale County</t>
    </r>
  </si>
  <si>
    <t>919.0/sq mi (354.8/km2)</t>
  </si>
  <si>
    <r>
      <rPr>
        <rFont val="sans-serif"/>
        <b/>
        <color rgb="FF1155CC"/>
        <sz val="12.0"/>
        <u/>
      </rPr>
      <t>Epes</t>
    </r>
  </si>
  <si>
    <r>
      <rPr>
        <rFont val="sans-serif"/>
        <color rgb="FF1155CC"/>
        <sz val="12.0"/>
        <u/>
      </rPr>
      <t>Sumter County</t>
    </r>
  </si>
  <si>
    <t>141.7/sq mi (54.7/km2)</t>
  </si>
  <si>
    <r>
      <rPr>
        <rFont val="sans-serif"/>
        <b/>
        <color rgb="FF1155CC"/>
        <sz val="12.0"/>
        <u/>
      </rPr>
      <t>Ethelsville</t>
    </r>
  </si>
  <si>
    <r>
      <rPr>
        <rFont val="sans-serif"/>
        <color rgb="FF1155CC"/>
        <sz val="12.0"/>
        <u/>
      </rPr>
      <t>Pickens County</t>
    </r>
  </si>
  <si>
    <t>−39.5%</t>
  </si>
  <si>
    <t>86.0/sq mi (33.2/km2)</t>
  </si>
  <si>
    <r>
      <rPr>
        <rFont val="sans-serif"/>
        <b/>
        <color rgb="FF1155CC"/>
        <sz val="12.0"/>
        <u/>
      </rPr>
      <t>Eufaula</t>
    </r>
  </si>
  <si>
    <r>
      <rPr>
        <rFont val="sans-serif"/>
        <color rgb="FF1155CC"/>
        <sz val="12.0"/>
        <u/>
      </rPr>
      <t>Barbour County</t>
    </r>
  </si>
  <si>
    <t>−1.9%</t>
  </si>
  <si>
    <t>216.9/sq mi (83.7/km2)</t>
  </si>
  <si>
    <r>
      <rPr>
        <rFont val="sans-serif"/>
        <b/>
        <color rgb="FF1155CC"/>
        <sz val="12.0"/>
        <u/>
      </rPr>
      <t>Eutaw</t>
    </r>
  </si>
  <si>
    <r>
      <rPr>
        <rFont val="sans-serif"/>
        <color rgb="FF1155CC"/>
        <sz val="12.0"/>
        <u/>
      </rPr>
      <t>Greene County</t>
    </r>
  </si>
  <si>
    <t>246.2/sq mi (95.1/km2)</t>
  </si>
  <si>
    <r>
      <rPr>
        <rFont val="sans-serif"/>
        <b/>
        <color rgb="FF1155CC"/>
        <sz val="12.0"/>
        <u/>
      </rPr>
      <t>Eva</t>
    </r>
  </si>
  <si>
    <r>
      <rPr>
        <rFont val="sans-serif"/>
        <color rgb="FF1155CC"/>
        <sz val="12.0"/>
        <u/>
      </rPr>
      <t>Morgan County</t>
    </r>
  </si>
  <si>
    <t>144.7/sq mi (55.9/km2)</t>
  </si>
  <si>
    <r>
      <rPr>
        <rFont val="sans-serif"/>
        <b/>
        <color rgb="FF1155CC"/>
        <sz val="12.0"/>
        <u/>
      </rPr>
      <t>Evergreen</t>
    </r>
  </si>
  <si>
    <r>
      <rPr>
        <rFont val="sans-serif"/>
        <color rgb="FF1155CC"/>
        <sz val="12.0"/>
        <u/>
      </rPr>
      <t>Conecuh County</t>
    </r>
  </si>
  <si>
    <t>−10.8%</t>
  </si>
  <si>
    <t>225.6/sq mi (87.1/km2)</t>
  </si>
  <si>
    <r>
      <rPr>
        <rFont val="sans-serif"/>
        <b/>
        <color rgb="FF1155CC"/>
        <sz val="12.0"/>
        <u/>
      </rPr>
      <t>Excel</t>
    </r>
  </si>
  <si>
    <r>
      <rPr>
        <rFont val="sans-serif"/>
        <color rgb="FF1155CC"/>
        <sz val="12.0"/>
        <u/>
      </rPr>
      <t>Monroe County</t>
    </r>
  </si>
  <si>
    <t>−23.0%</t>
  </si>
  <si>
    <t>337.6/sq mi (130.3/km2)</t>
  </si>
  <si>
    <r>
      <rPr>
        <rFont val="sans-serif"/>
        <b/>
        <color rgb="FF1155CC"/>
        <sz val="12.0"/>
        <u/>
      </rPr>
      <t>Fairfield</t>
    </r>
  </si>
  <si>
    <r>
      <rPr>
        <rFont val="sans-serif"/>
        <color rgb="FF1155CC"/>
        <sz val="12.0"/>
        <u/>
      </rPr>
      <t>Jefferson County</t>
    </r>
  </si>
  <si>
    <t>−10.0%</t>
  </si>
  <si>
    <t>2,881.8/sq mi (1,112.7/km2)</t>
  </si>
  <si>
    <r>
      <rPr>
        <rFont val="sans-serif"/>
        <b/>
        <color rgb="FF1155CC"/>
        <sz val="12.0"/>
        <u/>
      </rPr>
      <t>Fairhope</t>
    </r>
  </si>
  <si>
    <r>
      <rPr>
        <rFont val="sans-serif"/>
        <color rgb="FF1155CC"/>
        <sz val="12.0"/>
        <u/>
      </rPr>
      <t>Baldwin County</t>
    </r>
  </si>
  <si>
    <t>1,863.8/sq mi (719.6/km2)</t>
  </si>
  <si>
    <r>
      <rPr>
        <rFont val="sans-serif"/>
        <b/>
        <color rgb="FF1155CC"/>
        <sz val="12.0"/>
        <u/>
      </rPr>
      <t>Fairview</t>
    </r>
  </si>
  <si>
    <r>
      <rPr>
        <rFont val="sans-serif"/>
        <color rgb="FF1155CC"/>
        <sz val="12.0"/>
        <u/>
      </rPr>
      <t>Cullman County</t>
    </r>
  </si>
  <si>
    <t>200.4/sq mi (77.4/km2)</t>
  </si>
  <si>
    <r>
      <rPr>
        <rFont val="sans-serif"/>
        <b/>
        <color rgb="FF1155CC"/>
        <sz val="12.0"/>
        <u/>
      </rPr>
      <t>Falkville</t>
    </r>
  </si>
  <si>
    <r>
      <rPr>
        <rFont val="sans-serif"/>
        <color rgb="FF1155CC"/>
        <sz val="12.0"/>
        <u/>
      </rPr>
      <t>Morgan County</t>
    </r>
  </si>
  <si>
    <t>316.7/sq mi (122.3/km2)</t>
  </si>
  <si>
    <r>
      <rPr>
        <rFont val="sans-serif"/>
        <b/>
        <color rgb="FF1155CC"/>
        <sz val="12.0"/>
        <u/>
      </rPr>
      <t>Faunsdale</t>
    </r>
  </si>
  <si>
    <r>
      <rPr>
        <rFont val="sans-serif"/>
        <color rgb="FF1155CC"/>
        <sz val="12.0"/>
        <u/>
      </rPr>
      <t>Marengo County</t>
    </r>
  </si>
  <si>
    <t>321.4/sq mi (124.1/km2)</t>
  </si>
  <si>
    <r>
      <rPr>
        <rFont val="sans-serif"/>
        <b/>
        <color rgb="FF1155CC"/>
        <sz val="12.0"/>
        <u/>
      </rPr>
      <t>Fayette</t>
    </r>
  </si>
  <si>
    <r>
      <rPr>
        <rFont val="sans-serif"/>
        <color rgb="FF1155CC"/>
        <sz val="12.0"/>
        <u/>
      </rPr>
      <t>Fayette County</t>
    </r>
  </si>
  <si>
    <t>−7.2%</t>
  </si>
  <si>
    <t>501.2/sq mi (193.5/km2)</t>
  </si>
  <si>
    <r>
      <rPr>
        <rFont val="sans-serif"/>
        <b/>
        <color rgb="FF1155CC"/>
        <sz val="12.0"/>
        <u/>
      </rPr>
      <t>Five Points</t>
    </r>
  </si>
  <si>
    <r>
      <rPr>
        <rFont val="sans-serif"/>
        <color rgb="FF1155CC"/>
        <sz val="12.0"/>
        <u/>
      </rPr>
      <t>Chambers County</t>
    </r>
  </si>
  <si>
    <t>−19.1%</t>
  </si>
  <si>
    <t>110.7/sq mi (42.7/km2)</t>
  </si>
  <si>
    <r>
      <rPr>
        <rFont val="sans-serif"/>
        <b/>
        <color rgb="FF1155CC"/>
        <sz val="12.0"/>
        <u/>
      </rPr>
      <t>Flomaton</t>
    </r>
  </si>
  <si>
    <r>
      <rPr>
        <rFont val="sans-serif"/>
        <color rgb="FF1155CC"/>
        <sz val="12.0"/>
        <u/>
      </rPr>
      <t>Escambia County</t>
    </r>
  </si>
  <si>
    <t>288.0/sq mi (111.2/km2)</t>
  </si>
  <si>
    <r>
      <rPr>
        <rFont val="sans-serif"/>
        <b/>
        <color rgb="FF1155CC"/>
        <sz val="12.0"/>
        <u/>
      </rPr>
      <t>Florala</t>
    </r>
  </si>
  <si>
    <r>
      <rPr>
        <rFont val="sans-serif"/>
        <color rgb="FF1155CC"/>
        <sz val="12.0"/>
        <u/>
      </rPr>
      <t>Covington County</t>
    </r>
  </si>
  <si>
    <t>−2.9%</t>
  </si>
  <si>
    <t>182.6/sq mi (70.5/km2)</t>
  </si>
  <si>
    <r>
      <rPr>
        <rFont val="sans-serif"/>
        <b/>
        <color rgb="FF1155CC"/>
        <sz val="12.0"/>
        <u/>
      </rPr>
      <t>Florence</t>
    </r>
  </si>
  <si>
    <r>
      <rPr>
        <rFont val="sans-serif"/>
        <color rgb="FF1155CC"/>
        <sz val="12.0"/>
        <u/>
      </rPr>
      <t>Lauderdale County</t>
    </r>
  </si>
  <si>
    <t>1,545.5/sq mi (596.7/km2)</t>
  </si>
  <si>
    <r>
      <rPr>
        <rFont val="sans-serif"/>
        <b/>
        <color rgb="FF1155CC"/>
        <sz val="12.0"/>
        <u/>
      </rPr>
      <t>Foley</t>
    </r>
  </si>
  <si>
    <r>
      <rPr>
        <rFont val="sans-serif"/>
        <color rgb="FF1155CC"/>
        <sz val="12.0"/>
        <u/>
      </rPr>
      <t>Baldwin County</t>
    </r>
  </si>
  <si>
    <t>789.1/sq mi (304.7/km2)</t>
  </si>
  <si>
    <r>
      <rPr>
        <rFont val="sans-serif"/>
        <b/>
        <color rgb="FF1155CC"/>
        <sz val="12.0"/>
        <u/>
      </rPr>
      <t>Forkland</t>
    </r>
  </si>
  <si>
    <r>
      <rPr>
        <rFont val="sans-serif"/>
        <color rgb="FF1155CC"/>
        <sz val="12.0"/>
        <u/>
      </rPr>
      <t>Greene County</t>
    </r>
  </si>
  <si>
    <t>−31.4%</t>
  </si>
  <si>
    <t>127.5/sq mi (49.2/km2)</t>
  </si>
  <si>
    <r>
      <rPr>
        <rFont val="sans-serif"/>
        <b/>
        <color rgb="FF1155CC"/>
        <sz val="12.0"/>
        <u/>
      </rPr>
      <t>Fort Deposit</t>
    </r>
  </si>
  <si>
    <r>
      <rPr>
        <rFont val="sans-serif"/>
        <color rgb="FF1155CC"/>
        <sz val="12.0"/>
        <u/>
      </rPr>
      <t>Lowndes County</t>
    </r>
  </si>
  <si>
    <t>−8.9%</t>
  </si>
  <si>
    <t>216.4/sq mi (83.6/km2)</t>
  </si>
  <si>
    <r>
      <rPr>
        <rFont val="sans-serif"/>
        <b/>
        <color rgb="FF1155CC"/>
        <sz val="12.0"/>
        <u/>
      </rPr>
      <t>Fort Payne</t>
    </r>
  </si>
  <si>
    <r>
      <rPr>
        <rFont val="sans-serif"/>
        <color rgb="FF1155CC"/>
        <sz val="12.0"/>
        <u/>
      </rPr>
      <t>DeKalb County</t>
    </r>
  </si>
  <si>
    <t>268.1/sq mi (103.5/km2)</t>
  </si>
  <si>
    <r>
      <rPr>
        <rFont val="sans-serif"/>
        <b/>
        <color rgb="FF1155CC"/>
        <sz val="12.0"/>
        <u/>
      </rPr>
      <t>Franklin</t>
    </r>
  </si>
  <si>
    <r>
      <rPr>
        <rFont val="sans-serif"/>
        <color rgb="FF1155CC"/>
        <sz val="12.0"/>
        <u/>
      </rPr>
      <t>Macon County</t>
    </r>
  </si>
  <si>
    <t>132.0/sq mi (51.0/km2)</t>
  </si>
  <si>
    <r>
      <rPr>
        <rFont val="sans-serif"/>
        <b/>
        <color rgb="FF1155CC"/>
        <sz val="12.0"/>
        <u/>
      </rPr>
      <t>Frisco City</t>
    </r>
  </si>
  <si>
    <r>
      <rPr>
        <rFont val="sans-serif"/>
        <color rgb="FF1155CC"/>
        <sz val="12.0"/>
        <u/>
      </rPr>
      <t>Monroe County</t>
    </r>
  </si>
  <si>
    <t>−10.6%</t>
  </si>
  <si>
    <t>290.3/sq mi (112.1/km2)</t>
  </si>
  <si>
    <r>
      <rPr>
        <rFont val="sans-serif"/>
        <b/>
        <color rgb="FF1155CC"/>
        <sz val="12.0"/>
        <u/>
      </rPr>
      <t>Fruithurst</t>
    </r>
  </si>
  <si>
    <r>
      <rPr>
        <rFont val="sans-serif"/>
        <color rgb="FF1155CC"/>
        <sz val="12.0"/>
        <u/>
      </rPr>
      <t>Cleburne County</t>
    </r>
  </si>
  <si>
    <t>−17.3%</t>
  </si>
  <si>
    <t>235.0/sq mi (90.7/km2)</t>
  </si>
  <si>
    <r>
      <rPr>
        <rFont val="sans-serif"/>
        <b/>
        <color rgb="FF1155CC"/>
        <sz val="12.0"/>
        <u/>
      </rPr>
      <t>Fulton</t>
    </r>
  </si>
  <si>
    <r>
      <rPr>
        <rFont val="sans-serif"/>
        <color rgb="FF1155CC"/>
        <sz val="12.0"/>
        <u/>
      </rPr>
      <t>Clarke County</t>
    </r>
  </si>
  <si>
    <t>−18.0%</t>
  </si>
  <si>
    <t>91.0/sq mi (35.1/km2)</t>
  </si>
  <si>
    <r>
      <rPr>
        <rFont val="sans-serif"/>
        <b/>
        <color rgb="FF1155CC"/>
        <sz val="12.0"/>
        <u/>
      </rPr>
      <t>Fultondale</t>
    </r>
  </si>
  <si>
    <r>
      <rPr>
        <rFont val="sans-serif"/>
        <color rgb="FF1155CC"/>
        <sz val="12.0"/>
        <u/>
      </rPr>
      <t>Jefferson County</t>
    </r>
  </si>
  <si>
    <t>809.5/sq mi (312.6/km2)</t>
  </si>
  <si>
    <r>
      <rPr>
        <rFont val="sans-serif"/>
        <b/>
        <color rgb="FF1155CC"/>
        <sz val="12.0"/>
        <u/>
      </rPr>
      <t>Fyffe</t>
    </r>
  </si>
  <si>
    <r>
      <rPr>
        <rFont val="sans-serif"/>
        <color rgb="FF1155CC"/>
        <sz val="12.0"/>
        <u/>
      </rPr>
      <t>DeKalb County</t>
    </r>
  </si>
  <si>
    <t>−5.0%</t>
  </si>
  <si>
    <t>219.3/sq mi (84.7/km2)</t>
  </si>
  <si>
    <r>
      <rPr>
        <rFont val="sans-serif"/>
        <b/>
        <color rgb="FF1155CC"/>
        <sz val="12.0"/>
        <u/>
      </rPr>
      <t>Gadsden</t>
    </r>
  </si>
  <si>
    <r>
      <rPr>
        <rFont val="sans-serif"/>
        <color rgb="FF1155CC"/>
        <sz val="12.0"/>
        <u/>
      </rPr>
      <t>Etowah County</t>
    </r>
  </si>
  <si>
    <t>−7.9%</t>
  </si>
  <si>
    <t>913.5/sq mi (352.7/km2)</t>
  </si>
  <si>
    <r>
      <rPr>
        <rFont val="sans-serif"/>
        <b/>
        <color rgb="FF1155CC"/>
        <sz val="12.0"/>
        <u/>
      </rPr>
      <t>Gainesville</t>
    </r>
  </si>
  <si>
    <r>
      <rPr>
        <rFont val="sans-serif"/>
        <color rgb="FF1155CC"/>
        <sz val="12.0"/>
        <u/>
      </rPr>
      <t>Sumter County</t>
    </r>
  </si>
  <si>
    <t>100.0/sq mi (38.6/km2)</t>
  </si>
  <si>
    <r>
      <rPr>
        <rFont val="sans-serif"/>
        <b/>
        <color rgb="FF1155CC"/>
        <sz val="12.0"/>
        <u/>
      </rPr>
      <t>Gantt</t>
    </r>
  </si>
  <si>
    <r>
      <rPr>
        <rFont val="sans-serif"/>
        <color rgb="FF1155CC"/>
        <sz val="12.0"/>
        <u/>
      </rPr>
      <t>Covington County</t>
    </r>
  </si>
  <si>
    <t>−11.7%</t>
  </si>
  <si>
    <t>301.5/sq mi (116.4/km2)</t>
  </si>
  <si>
    <r>
      <rPr>
        <rFont val="sans-serif"/>
        <b/>
        <color rgb="FF1155CC"/>
        <sz val="12.0"/>
        <u/>
      </rPr>
      <t>Garden City</t>
    </r>
  </si>
  <si>
    <r>
      <rPr>
        <rFont val="sans-serif"/>
        <color rgb="FF1155CC"/>
        <sz val="12.0"/>
        <u/>
      </rPr>
      <t>Cullman County</t>
    </r>
    <r>
      <rPr>
        <rFont val="sans-serif"/>
        <sz val="12.0"/>
      </rPr>
      <t xml:space="preserve">
</t>
    </r>
    <r>
      <rPr>
        <rFont val="sans-serif"/>
        <color rgb="FF1155CC"/>
        <sz val="12.0"/>
        <u/>
      </rPr>
      <t>Blount County</t>
    </r>
  </si>
  <si>
    <t>175.4/sq mi (67.7/km2)</t>
  </si>
  <si>
    <r>
      <rPr>
        <rFont val="sans-serif"/>
        <b/>
        <color rgb="FF1155CC"/>
        <sz val="12.0"/>
        <u/>
      </rPr>
      <t>Gardendale</t>
    </r>
  </si>
  <si>
    <r>
      <rPr>
        <rFont val="sans-serif"/>
        <color rgb="FF1155CC"/>
        <sz val="12.0"/>
        <u/>
      </rPr>
      <t>Jefferson County</t>
    </r>
  </si>
  <si>
    <t>711.5/sq mi (274.7/km2)</t>
  </si>
  <si>
    <r>
      <rPr>
        <rFont val="sans-serif"/>
        <b/>
        <color rgb="FF1155CC"/>
        <sz val="12.0"/>
        <u/>
      </rPr>
      <t>Gaylesville</t>
    </r>
  </si>
  <si>
    <r>
      <rPr>
        <rFont val="sans-serif"/>
        <color rgb="FF1155CC"/>
        <sz val="12.0"/>
        <u/>
      </rPr>
      <t>Cherokee County</t>
    </r>
  </si>
  <si>
    <t>500.0/sq mi (193.1/km2)</t>
  </si>
  <si>
    <r>
      <rPr>
        <rFont val="sans-serif"/>
        <b/>
        <color rgb="FF1155CC"/>
        <sz val="12.0"/>
        <u/>
      </rPr>
      <t>Geiger</t>
    </r>
  </si>
  <si>
    <r>
      <rPr>
        <rFont val="sans-serif"/>
        <color rgb="FF1155CC"/>
        <sz val="12.0"/>
        <u/>
      </rPr>
      <t>Sumter County</t>
    </r>
  </si>
  <si>
    <t>−8.8%</t>
  </si>
  <si>
    <t>163.2/sq mi (63.0/km2)</t>
  </si>
  <si>
    <r>
      <rPr>
        <rFont val="sans-serif"/>
        <b/>
        <color rgb="FF1155CC"/>
        <sz val="12.0"/>
        <u/>
      </rPr>
      <t>Geneva</t>
    </r>
  </si>
  <si>
    <r>
      <rPr>
        <rFont val="sans-serif"/>
        <color rgb="FF1155CC"/>
        <sz val="12.0"/>
        <u/>
      </rPr>
      <t>Geneva County</t>
    </r>
  </si>
  <si>
    <t>267.5/sq mi (103.3/km2)</t>
  </si>
  <si>
    <r>
      <rPr>
        <rFont val="sans-serif"/>
        <b/>
        <color rgb="FF1155CC"/>
        <sz val="12.0"/>
        <u/>
      </rPr>
      <t>Georgiana</t>
    </r>
  </si>
  <si>
    <r>
      <rPr>
        <rFont val="sans-serif"/>
        <color rgb="FF1155CC"/>
        <sz val="12.0"/>
        <u/>
      </rPr>
      <t>Butler County</t>
    </r>
  </si>
  <si>
    <t>−23.8%</t>
  </si>
  <si>
    <t>212.2/sq mi (81.9/km2)</t>
  </si>
  <si>
    <r>
      <rPr>
        <rFont val="sans-serif"/>
        <b/>
        <color rgb="FF1155CC"/>
        <sz val="12.0"/>
        <u/>
      </rPr>
      <t>Geraldine</t>
    </r>
  </si>
  <si>
    <r>
      <rPr>
        <rFont val="sans-serif"/>
        <color rgb="FF1155CC"/>
        <sz val="12.0"/>
        <u/>
      </rPr>
      <t>DeKalb County</t>
    </r>
  </si>
  <si>
    <t>232.1/sq mi (89.6/km2)</t>
  </si>
  <si>
    <r>
      <rPr>
        <rFont val="sans-serif"/>
        <b/>
        <color rgb="FF1155CC"/>
        <sz val="12.0"/>
        <u/>
      </rPr>
      <t>Gilbertown</t>
    </r>
  </si>
  <si>
    <r>
      <rPr>
        <rFont val="sans-serif"/>
        <color rgb="FF1155CC"/>
        <sz val="12.0"/>
        <u/>
      </rPr>
      <t>Choctaw County</t>
    </r>
  </si>
  <si>
    <t>947.4/sq mi (365.8/km2)</t>
  </si>
  <si>
    <r>
      <rPr>
        <rFont val="sans-serif"/>
        <b/>
        <color rgb="FF1155CC"/>
        <sz val="12.0"/>
        <u/>
      </rPr>
      <t>Glen Allen</t>
    </r>
  </si>
  <si>
    <r>
      <rPr>
        <rFont val="sans-serif"/>
        <color rgb="FF1155CC"/>
        <sz val="12.0"/>
        <u/>
      </rPr>
      <t>Fayette County</t>
    </r>
    <r>
      <rPr>
        <rFont val="sans-serif"/>
        <sz val="12.0"/>
      </rPr>
      <t xml:space="preserve">
</t>
    </r>
    <r>
      <rPr>
        <rFont val="sans-serif"/>
        <color rgb="FF1155CC"/>
        <sz val="12.0"/>
        <u/>
      </rPr>
      <t>Marion County</t>
    </r>
  </si>
  <si>
    <t>−15.1%</t>
  </si>
  <si>
    <t>66.1/sq mi (25.5/km2)</t>
  </si>
  <si>
    <r>
      <rPr>
        <rFont val="sans-serif"/>
        <b/>
        <color rgb="FF1155CC"/>
        <sz val="12.0"/>
        <u/>
      </rPr>
      <t>Glencoe</t>
    </r>
  </si>
  <si>
    <r>
      <rPr>
        <rFont val="sans-serif"/>
        <color rgb="FF1155CC"/>
        <sz val="12.0"/>
        <u/>
      </rPr>
      <t>Etowah County</t>
    </r>
    <r>
      <rPr>
        <rFont val="sans-serif"/>
        <sz val="12.0"/>
      </rPr>
      <t xml:space="preserve">
</t>
    </r>
    <r>
      <rPr>
        <rFont val="sans-serif"/>
        <color rgb="FF1155CC"/>
        <sz val="12.0"/>
        <u/>
      </rPr>
      <t>Calhoun County</t>
    </r>
  </si>
  <si>
    <t>317.3/sq mi (122.5/km2)</t>
  </si>
  <si>
    <r>
      <rPr>
        <rFont val="sans-serif"/>
        <b/>
        <color rgb="FF1155CC"/>
        <sz val="12.0"/>
        <u/>
      </rPr>
      <t>Glenwood</t>
    </r>
  </si>
  <si>
    <r>
      <rPr>
        <rFont val="sans-serif"/>
        <color rgb="FF1155CC"/>
        <sz val="12.0"/>
        <u/>
      </rPr>
      <t>Crenshaw County</t>
    </r>
  </si>
  <si>
    <t>208.2/sq mi (80.4/km2)</t>
  </si>
  <si>
    <r>
      <rPr>
        <rFont val="sans-serif"/>
        <b/>
        <color rgb="FF1155CC"/>
        <sz val="12.0"/>
        <u/>
      </rPr>
      <t>Goldville</t>
    </r>
  </si>
  <si>
    <r>
      <rPr>
        <rFont val="sans-serif"/>
        <color rgb="FF1155CC"/>
        <sz val="12.0"/>
        <u/>
      </rPr>
      <t>Tallapoosa County</t>
    </r>
  </si>
  <si>
    <t>52.5/sq mi (20.3/km2)</t>
  </si>
  <si>
    <r>
      <rPr>
        <rFont val="sans-serif"/>
        <b/>
        <color rgb="FF1155CC"/>
        <sz val="12.0"/>
        <u/>
      </rPr>
      <t>Good Hope</t>
    </r>
  </si>
  <si>
    <r>
      <rPr>
        <rFont val="sans-serif"/>
        <color rgb="FF1155CC"/>
        <sz val="12.0"/>
        <u/>
      </rPr>
      <t>Cullman County</t>
    </r>
  </si>
  <si>
    <t>312.7/sq mi (120.7/km2)</t>
  </si>
  <si>
    <r>
      <rPr>
        <rFont val="sans-serif"/>
        <b/>
        <color rgb="FF1155CC"/>
        <sz val="12.0"/>
        <u/>
      </rPr>
      <t>Goodwater</t>
    </r>
  </si>
  <si>
    <r>
      <rPr>
        <rFont val="sans-serif"/>
        <color rgb="FF1155CC"/>
        <sz val="12.0"/>
        <u/>
      </rPr>
      <t>Coosa County</t>
    </r>
  </si>
  <si>
    <t>198.9/sq mi (76.8/km2)</t>
  </si>
  <si>
    <r>
      <rPr>
        <rFont val="sans-serif"/>
        <b/>
        <color rgb="FF1155CC"/>
        <sz val="12.0"/>
        <u/>
      </rPr>
      <t>Gordo</t>
    </r>
  </si>
  <si>
    <r>
      <rPr>
        <rFont val="sans-serif"/>
        <color rgb="FF1155CC"/>
        <sz val="12.0"/>
        <u/>
      </rPr>
      <t>Pickens County</t>
    </r>
  </si>
  <si>
    <t>500.9/sq mi (193.4/km2)</t>
  </si>
  <si>
    <r>
      <rPr>
        <rFont val="sans-serif"/>
        <b/>
        <color rgb="FF1155CC"/>
        <sz val="12.0"/>
        <u/>
      </rPr>
      <t>Gordon</t>
    </r>
  </si>
  <si>
    <r>
      <rPr>
        <rFont val="sans-serif"/>
        <color rgb="FF1155CC"/>
        <sz val="12.0"/>
        <u/>
      </rPr>
      <t>Houston County</t>
    </r>
  </si>
  <si>
    <t>−11.4%</t>
  </si>
  <si>
    <t>91.9/sq mi (35.5/km2)</t>
  </si>
  <si>
    <r>
      <rPr>
        <rFont val="sans-serif"/>
        <b/>
        <color rgb="FF1155CC"/>
        <sz val="12.0"/>
        <u/>
      </rPr>
      <t>Gordonville</t>
    </r>
  </si>
  <si>
    <r>
      <rPr>
        <rFont val="sans-serif"/>
        <color rgb="FF1155CC"/>
        <sz val="12.0"/>
        <u/>
      </rPr>
      <t>Lowndes County</t>
    </r>
  </si>
  <si>
    <t>−24.8%</t>
  </si>
  <si>
    <t>44.2/sq mi (17.1/km2)</t>
  </si>
  <si>
    <r>
      <rPr>
        <rFont val="sans-serif"/>
        <b/>
        <color rgb="FF1155CC"/>
        <sz val="12.0"/>
        <u/>
      </rPr>
      <t>Goshen</t>
    </r>
  </si>
  <si>
    <r>
      <rPr>
        <rFont val="sans-serif"/>
        <color rgb="FF1155CC"/>
        <sz val="12.0"/>
        <u/>
      </rPr>
      <t>Pike County</t>
    </r>
  </si>
  <si>
    <t>105.1/sq mi (40.6/km2)</t>
  </si>
  <si>
    <r>
      <rPr>
        <rFont val="sans-serif"/>
        <b/>
        <color rgb="FF1155CC"/>
        <sz val="12.0"/>
        <u/>
      </rPr>
      <t>Grant</t>
    </r>
  </si>
  <si>
    <r>
      <rPr>
        <rFont val="sans-serif"/>
        <color rgb="FF1155CC"/>
        <sz val="12.0"/>
        <u/>
      </rPr>
      <t>Marshall County</t>
    </r>
  </si>
  <si>
    <t>583.7/sq mi (225.4/km2)</t>
  </si>
  <si>
    <r>
      <rPr>
        <rFont val="sans-serif"/>
        <b/>
        <color rgb="FF1155CC"/>
        <sz val="12.0"/>
        <u/>
      </rPr>
      <t>Graysville</t>
    </r>
  </si>
  <si>
    <r>
      <rPr>
        <rFont val="sans-serif"/>
        <color rgb="FF1155CC"/>
        <sz val="12.0"/>
        <u/>
      </rPr>
      <t>Jefferson County</t>
    </r>
  </si>
  <si>
    <t>115.2/sq mi (44.5/km2)</t>
  </si>
  <si>
    <r>
      <rPr>
        <rFont val="sans-serif"/>
        <b/>
        <color rgb="FF1155CC"/>
        <sz val="12.0"/>
        <u/>
      </rPr>
      <t>Greensboro</t>
    </r>
  </si>
  <si>
    <r>
      <rPr>
        <rFont val="sans-serif"/>
        <color rgb="FF1155CC"/>
        <sz val="12.0"/>
        <u/>
      </rPr>
      <t>Hale County</t>
    </r>
  </si>
  <si>
    <t>−11.2%</t>
  </si>
  <si>
    <t>931.9/sq mi (359.8/km2)</t>
  </si>
  <si>
    <r>
      <rPr>
        <rFont val="sans-serif"/>
        <b/>
        <color rgb="FF1155CC"/>
        <sz val="12.0"/>
        <u/>
      </rPr>
      <t>Greenville</t>
    </r>
  </si>
  <si>
    <r>
      <rPr>
        <rFont val="sans-serif"/>
        <color rgb="FF1155CC"/>
        <sz val="12.0"/>
        <u/>
      </rPr>
      <t>Butler County</t>
    </r>
  </si>
  <si>
    <t>−9.4%</t>
  </si>
  <si>
    <t>345.2/sq mi (133.3/km2)</t>
  </si>
  <si>
    <r>
      <rPr>
        <rFont val="sans-serif"/>
        <b/>
        <color rgb="FF1155CC"/>
        <sz val="12.0"/>
        <u/>
      </rPr>
      <t>Grimes</t>
    </r>
  </si>
  <si>
    <r>
      <rPr>
        <rFont val="sans-serif"/>
        <color rgb="FF1155CC"/>
        <sz val="12.0"/>
        <u/>
      </rPr>
      <t>Dale County</t>
    </r>
  </si>
  <si>
    <t>458.4/sq mi (177.0/km2)</t>
  </si>
  <si>
    <r>
      <rPr>
        <rFont val="sans-serif"/>
        <b/>
        <color rgb="FF1155CC"/>
        <sz val="12.0"/>
        <u/>
      </rPr>
      <t>Grove Hill</t>
    </r>
  </si>
  <si>
    <r>
      <rPr>
        <rFont val="sans-serif"/>
        <color rgb="FF1155CC"/>
        <sz val="12.0"/>
        <u/>
      </rPr>
      <t>Clarke County</t>
    </r>
  </si>
  <si>
    <t>365.8/sq mi (141.2/km2)</t>
  </si>
  <si>
    <r>
      <rPr>
        <rFont val="sans-serif"/>
        <b/>
        <color rgb="FF1155CC"/>
        <sz val="12.0"/>
        <u/>
      </rPr>
      <t>Guin</t>
    </r>
  </si>
  <si>
    <r>
      <rPr>
        <rFont val="sans-serif"/>
        <color rgb="FF1155CC"/>
        <sz val="12.0"/>
        <u/>
      </rPr>
      <t>Marion County</t>
    </r>
  </si>
  <si>
    <t>146.7/sq mi (56.7/km2)</t>
  </si>
  <si>
    <r>
      <rPr>
        <rFont val="sans-serif"/>
        <b/>
        <color rgb="FF1155CC"/>
        <sz val="12.0"/>
        <u/>
      </rPr>
      <t>Gulf Shores</t>
    </r>
  </si>
  <si>
    <r>
      <rPr>
        <rFont val="sans-serif"/>
        <color rgb="FF1155CC"/>
        <sz val="12.0"/>
        <u/>
      </rPr>
      <t>Baldwin County</t>
    </r>
  </si>
  <si>
    <t>648.3/sq mi (250.3/km2)</t>
  </si>
  <si>
    <r>
      <rPr>
        <rFont val="sans-serif"/>
        <b/>
        <color rgb="FF1155CC"/>
        <sz val="12.0"/>
        <u/>
      </rPr>
      <t>Guntersville</t>
    </r>
  </si>
  <si>
    <r>
      <rPr>
        <rFont val="sans-serif"/>
        <color rgb="FF1155CC"/>
        <sz val="12.0"/>
        <u/>
      </rPr>
      <t>Marshall County</t>
    </r>
  </si>
  <si>
    <r>
      <rPr>
        <rFont val="sans-serif"/>
        <b/>
        <color rgb="FF1155CC"/>
        <sz val="12.0"/>
        <u/>
      </rPr>
      <t>Gurley</t>
    </r>
  </si>
  <si>
    <r>
      <rPr>
        <rFont val="sans-serif"/>
        <color rgb="FF1155CC"/>
        <sz val="12.0"/>
        <u/>
      </rPr>
      <t>Madison County</t>
    </r>
  </si>
  <si>
    <t>231.8/sq mi (89.5/km2)</t>
  </si>
  <si>
    <r>
      <rPr>
        <rFont val="sans-serif"/>
        <b/>
        <color rgb="FF1155CC"/>
        <sz val="12.0"/>
        <u/>
      </rPr>
      <t>Gu-Win</t>
    </r>
  </si>
  <si>
    <r>
      <rPr>
        <rFont val="sans-serif"/>
        <color rgb="FF1155CC"/>
        <sz val="12.0"/>
        <u/>
      </rPr>
      <t>Marion County</t>
    </r>
    <r>
      <rPr>
        <rFont val="sans-serif"/>
        <sz val="12.0"/>
      </rPr>
      <t xml:space="preserve">
</t>
    </r>
    <r>
      <rPr>
        <rFont val="sans-serif"/>
        <color rgb="FF1155CC"/>
        <sz val="12.0"/>
        <u/>
      </rPr>
      <t>Fayette County</t>
    </r>
  </si>
  <si>
    <t>−19.9%</t>
  </si>
  <si>
    <t>72.7/sq mi (28.1/km2)</t>
  </si>
  <si>
    <r>
      <rPr>
        <rFont val="sans-serif"/>
        <b/>
        <color rgb="FF1155CC"/>
        <sz val="12.0"/>
        <u/>
      </rPr>
      <t>Hackleburg</t>
    </r>
  </si>
  <si>
    <r>
      <rPr>
        <rFont val="sans-serif"/>
        <color rgb="FF1155CC"/>
        <sz val="12.0"/>
        <u/>
      </rPr>
      <t>Marion County</t>
    </r>
  </si>
  <si>
    <t>−6.0%</t>
  </si>
  <si>
    <t>93.3/sq mi (36.0/km2)</t>
  </si>
  <si>
    <r>
      <rPr>
        <rFont val="sans-serif"/>
        <b/>
        <color rgb="FF1155CC"/>
        <sz val="12.0"/>
        <u/>
      </rPr>
      <t>Haleburg</t>
    </r>
  </si>
  <si>
    <r>
      <rPr>
        <rFont val="sans-serif"/>
        <color rgb="FF1155CC"/>
        <sz val="12.0"/>
        <u/>
      </rPr>
      <t>Henry County</t>
    </r>
  </si>
  <si>
    <t>29.2/sq mi (11.3/km2)</t>
  </si>
  <si>
    <r>
      <rPr>
        <rFont val="sans-serif"/>
        <b/>
        <color rgb="FF1155CC"/>
        <sz val="12.0"/>
        <u/>
      </rPr>
      <t>Haleyville</t>
    </r>
  </si>
  <si>
    <r>
      <rPr>
        <rFont val="sans-serif"/>
        <color rgb="FF1155CC"/>
        <sz val="12.0"/>
        <u/>
      </rPr>
      <t>Winston County</t>
    </r>
    <r>
      <rPr>
        <rFont val="sans-serif"/>
        <sz val="12.0"/>
      </rPr>
      <t xml:space="preserve">
</t>
    </r>
    <r>
      <rPr>
        <rFont val="sans-serif"/>
        <color rgb="FF1155CC"/>
        <sz val="12.0"/>
        <u/>
      </rPr>
      <t>Marion County</t>
    </r>
  </si>
  <si>
    <t>526.1/sq mi (203.1/km2)</t>
  </si>
  <si>
    <r>
      <rPr>
        <rFont val="sans-serif"/>
        <b/>
        <color rgb="FF1155CC"/>
        <sz val="12.0"/>
        <u/>
      </rPr>
      <t>Hamilton</t>
    </r>
  </si>
  <si>
    <r>
      <rPr>
        <rFont val="sans-serif"/>
        <color rgb="FF1155CC"/>
        <sz val="12.0"/>
        <u/>
      </rPr>
      <t>Marion County</t>
    </r>
  </si>
  <si>
    <t>185.0/sq mi (71.4/km2)</t>
  </si>
  <si>
    <r>
      <rPr>
        <rFont val="sans-serif"/>
        <b/>
        <color rgb="FF1155CC"/>
        <sz val="12.0"/>
        <u/>
      </rPr>
      <t>Hammondville</t>
    </r>
  </si>
  <si>
    <r>
      <rPr>
        <rFont val="sans-serif"/>
        <color rgb="FF1155CC"/>
        <sz val="12.0"/>
        <u/>
      </rPr>
      <t>DeKalb County</t>
    </r>
  </si>
  <si>
    <t>−12.9%</t>
  </si>
  <si>
    <t>86.7/sq mi (33.5/km2)</t>
  </si>
  <si>
    <r>
      <rPr>
        <rFont val="sans-serif"/>
        <b/>
        <color rgb="FF1155CC"/>
        <sz val="12.0"/>
        <u/>
      </rPr>
      <t>Hanceville</t>
    </r>
  </si>
  <si>
    <r>
      <rPr>
        <rFont val="sans-serif"/>
        <color rgb="FF1155CC"/>
        <sz val="12.0"/>
        <u/>
      </rPr>
      <t>Cullman County</t>
    </r>
  </si>
  <si>
    <t>764.1/sq mi (295.0/km2)</t>
  </si>
  <si>
    <r>
      <rPr>
        <rFont val="sans-serif"/>
        <b/>
        <color rgb="FF1155CC"/>
        <sz val="12.0"/>
        <u/>
      </rPr>
      <t>Harpersville</t>
    </r>
  </si>
  <si>
    <r>
      <rPr>
        <rFont val="sans-serif"/>
        <color rgb="FF1155CC"/>
        <sz val="12.0"/>
        <u/>
      </rPr>
      <t>Shelby County</t>
    </r>
  </si>
  <si>
    <t>−1.4%</t>
  </si>
  <si>
    <t>77.9/sq mi (30.1/km2)</t>
  </si>
  <si>
    <r>
      <rPr>
        <rFont val="sans-serif"/>
        <b/>
        <color rgb="FF1155CC"/>
        <sz val="12.0"/>
        <u/>
      </rPr>
      <t>Hartford</t>
    </r>
  </si>
  <si>
    <r>
      <rPr>
        <rFont val="sans-serif"/>
        <color rgb="FF1155CC"/>
        <sz val="12.0"/>
        <u/>
      </rPr>
      <t>Geneva County</t>
    </r>
  </si>
  <si>
    <t>424.8/sq mi (164.0/km2)</t>
  </si>
  <si>
    <r>
      <rPr>
        <rFont val="sans-serif"/>
        <b/>
        <color rgb="FF1155CC"/>
        <sz val="12.0"/>
        <u/>
      </rPr>
      <t>Hartselle</t>
    </r>
  </si>
  <si>
    <r>
      <rPr>
        <rFont val="sans-serif"/>
        <color rgb="FF1155CC"/>
        <sz val="12.0"/>
        <u/>
      </rPr>
      <t>Morgan County</t>
    </r>
  </si>
  <si>
    <t>950.5/sq mi (367.0/km2)</t>
  </si>
  <si>
    <r>
      <rPr>
        <rFont val="sans-serif"/>
        <b/>
        <color rgb="FF1155CC"/>
        <sz val="12.0"/>
        <u/>
      </rPr>
      <t>Hayden</t>
    </r>
  </si>
  <si>
    <r>
      <rPr>
        <rFont val="sans-serif"/>
        <color rgb="FF1155CC"/>
        <sz val="12.0"/>
        <u/>
      </rPr>
      <t>Blount County</t>
    </r>
  </si>
  <si>
    <t>1,198.2/sq mi (462.6/km2)</t>
  </si>
  <si>
    <r>
      <rPr>
        <rFont val="sans-serif"/>
        <b/>
        <color rgb="FF1155CC"/>
        <sz val="12.0"/>
        <u/>
      </rPr>
      <t>Hayneville</t>
    </r>
  </si>
  <si>
    <r>
      <rPr>
        <rFont val="sans-serif"/>
        <color rgb="FF1155CC"/>
        <sz val="12.0"/>
        <u/>
      </rPr>
      <t>Lowndes County</t>
    </r>
  </si>
  <si>
    <t>−10.9%</t>
  </si>
  <si>
    <t>446.2/sq mi (172.3/km2)</t>
  </si>
  <si>
    <r>
      <rPr>
        <rFont val="sans-serif"/>
        <b/>
        <color rgb="FF1155CC"/>
        <sz val="12.0"/>
        <u/>
      </rPr>
      <t>Headland</t>
    </r>
  </si>
  <si>
    <r>
      <rPr>
        <rFont val="sans-serif"/>
        <color rgb="FF1155CC"/>
        <sz val="12.0"/>
        <u/>
      </rPr>
      <t>Henry County</t>
    </r>
  </si>
  <si>
    <t>164.2/sq mi (63.4/km2)</t>
  </si>
  <si>
    <r>
      <rPr>
        <rFont val="sans-serif"/>
        <b/>
        <color rgb="FF1155CC"/>
        <sz val="12.0"/>
        <u/>
      </rPr>
      <t>Heath</t>
    </r>
  </si>
  <si>
    <r>
      <rPr>
        <rFont val="sans-serif"/>
        <color rgb="FF1155CC"/>
        <sz val="12.0"/>
        <u/>
      </rPr>
      <t>Covington County</t>
    </r>
  </si>
  <si>
    <t>−7.1%</t>
  </si>
  <si>
    <t>265.2/sq mi (102.4/km2)</t>
  </si>
  <si>
    <r>
      <rPr>
        <rFont val="sans-serif"/>
        <b/>
        <color rgb="FF1155CC"/>
        <sz val="12.0"/>
        <u/>
      </rPr>
      <t>Heflin</t>
    </r>
  </si>
  <si>
    <r>
      <rPr>
        <rFont val="sans-serif"/>
        <color rgb="FF1155CC"/>
        <sz val="12.0"/>
        <u/>
      </rPr>
      <t>Cleburne County</t>
    </r>
  </si>
  <si>
    <t>213.8/sq mi (82.5/km2)</t>
  </si>
  <si>
    <r>
      <rPr>
        <rFont val="sans-serif"/>
        <b/>
        <color rgb="FF1155CC"/>
        <sz val="12.0"/>
        <u/>
      </rPr>
      <t>Helena</t>
    </r>
  </si>
  <si>
    <r>
      <rPr>
        <rFont val="sans-serif"/>
        <color rgb="FF1155CC"/>
        <sz val="12.0"/>
        <u/>
      </rPr>
      <t>Shelby County</t>
    </r>
    <r>
      <rPr>
        <rFont val="sans-serif"/>
        <sz val="12.0"/>
      </rPr>
      <t xml:space="preserve">
</t>
    </r>
    <r>
      <rPr>
        <rFont val="sans-serif"/>
        <color rgb="FF1155CC"/>
        <sz val="12.0"/>
        <u/>
      </rPr>
      <t>Jefferson County</t>
    </r>
  </si>
  <si>
    <t>1,027.7/sq mi (396.8/km2)</t>
  </si>
  <si>
    <r>
      <rPr>
        <rFont val="sans-serif"/>
        <b/>
        <color rgb="FF1155CC"/>
        <sz val="12.0"/>
        <u/>
      </rPr>
      <t>Henagar</t>
    </r>
  </si>
  <si>
    <r>
      <rPr>
        <rFont val="sans-serif"/>
        <color rgb="FF1155CC"/>
        <sz val="12.0"/>
        <u/>
      </rPr>
      <t>DeKalb County</t>
    </r>
  </si>
  <si>
    <t>−2.2%</t>
  </si>
  <si>
    <t>102.9/sq mi (39.7/km2)</t>
  </si>
  <si>
    <r>
      <rPr>
        <rFont val="sans-serif"/>
        <b/>
        <color rgb="FF1155CC"/>
        <sz val="12.0"/>
        <u/>
      </rPr>
      <t>Highland Lake</t>
    </r>
  </si>
  <si>
    <r>
      <rPr>
        <rFont val="sans-serif"/>
        <color rgb="FF1155CC"/>
        <sz val="12.0"/>
        <u/>
      </rPr>
      <t>Blount County</t>
    </r>
  </si>
  <si>
    <t>252.8/sq mi (97.6/km2)</t>
  </si>
  <si>
    <r>
      <rPr>
        <rFont val="sans-serif"/>
        <b/>
        <color rgb="FF1155CC"/>
        <sz val="12.0"/>
        <u/>
      </rPr>
      <t>Hillsboro</t>
    </r>
  </si>
  <si>
    <r>
      <rPr>
        <rFont val="sans-serif"/>
        <color rgb="FF1155CC"/>
        <sz val="12.0"/>
        <u/>
      </rPr>
      <t>Lawrence County</t>
    </r>
  </si>
  <si>
    <t>−26.3%</t>
  </si>
  <si>
    <t>216.5/sq mi (83.6/km2)</t>
  </si>
  <si>
    <r>
      <rPr>
        <rFont val="sans-serif"/>
        <b/>
        <color rgb="FF1155CC"/>
        <sz val="12.0"/>
        <u/>
      </rPr>
      <t>Hobson City</t>
    </r>
  </si>
  <si>
    <r>
      <rPr>
        <rFont val="sans-serif"/>
        <color rgb="FF1155CC"/>
        <sz val="12.0"/>
        <u/>
      </rPr>
      <t>Calhoun County</t>
    </r>
  </si>
  <si>
    <t>−1.6%</t>
  </si>
  <si>
    <t>729.8/sq mi (281.8/km2)</t>
  </si>
  <si>
    <r>
      <rPr>
        <rFont val="sans-serif"/>
        <b/>
        <color rgb="FF1155CC"/>
        <sz val="12.0"/>
        <u/>
      </rPr>
      <t>Hodges</t>
    </r>
  </si>
  <si>
    <r>
      <rPr>
        <rFont val="sans-serif"/>
        <color rgb="FF1155CC"/>
        <sz val="12.0"/>
        <u/>
      </rPr>
      <t>Franklin County</t>
    </r>
  </si>
  <si>
    <t>−8.0%</t>
  </si>
  <si>
    <t>64.0/sq mi (24.7/km2)</t>
  </si>
  <si>
    <r>
      <rPr>
        <rFont val="sans-serif"/>
        <b/>
        <color rgb="FF1155CC"/>
        <sz val="12.0"/>
        <u/>
      </rPr>
      <t>Hokes Bluff</t>
    </r>
  </si>
  <si>
    <r>
      <rPr>
        <rFont val="sans-serif"/>
        <color rgb="FF1155CC"/>
        <sz val="12.0"/>
        <u/>
      </rPr>
      <t>Etowah County</t>
    </r>
  </si>
  <si>
    <t>372.4/sq mi (143.8/km2)</t>
  </si>
  <si>
    <r>
      <rPr>
        <rFont val="sans-serif"/>
        <b/>
        <color rgb="FF1155CC"/>
        <sz val="12.0"/>
        <u/>
      </rPr>
      <t>Holly Pond</t>
    </r>
  </si>
  <si>
    <r>
      <rPr>
        <rFont val="sans-serif"/>
        <color rgb="FF1155CC"/>
        <sz val="12.0"/>
        <u/>
      </rPr>
      <t>Cullman County</t>
    </r>
  </si>
  <si>
    <t>191.7/sq mi (74.0/km2)</t>
  </si>
  <si>
    <r>
      <rPr>
        <rFont val="sans-serif"/>
        <b/>
        <color rgb="FF1155CC"/>
        <sz val="12.0"/>
        <u/>
      </rPr>
      <t>Hollywood</t>
    </r>
  </si>
  <si>
    <r>
      <rPr>
        <rFont val="sans-serif"/>
        <color rgb="FF1155CC"/>
        <sz val="12.0"/>
        <u/>
      </rPr>
      <t>Jackson County</t>
    </r>
  </si>
  <si>
    <t>102.5/sq mi (39.6/km2)</t>
  </si>
  <si>
    <r>
      <rPr>
        <rFont val="sans-serif"/>
        <b/>
        <color rgb="FF1155CC"/>
        <sz val="12.0"/>
        <u/>
      </rPr>
      <t>Homewood</t>
    </r>
  </si>
  <si>
    <r>
      <rPr>
        <rFont val="sans-serif"/>
        <color rgb="FF1155CC"/>
        <sz val="12.0"/>
        <u/>
      </rPr>
      <t>Jefferson County</t>
    </r>
  </si>
  <si>
    <t>3,159.6/sq mi (1,219.9/km2)</t>
  </si>
  <si>
    <r>
      <rPr>
        <rFont val="sans-serif"/>
        <b/>
        <color rgb="FF1155CC"/>
        <sz val="12.0"/>
        <u/>
      </rPr>
      <t>Hoover</t>
    </r>
  </si>
  <si>
    <r>
      <rPr>
        <rFont val="sans-serif"/>
        <color rgb="FF1155CC"/>
        <sz val="12.0"/>
        <u/>
      </rPr>
      <t>Jefferson County</t>
    </r>
    <r>
      <rPr>
        <rFont val="sans-serif"/>
        <sz val="12.0"/>
      </rPr>
      <t xml:space="preserve">
</t>
    </r>
    <r>
      <rPr>
        <rFont val="sans-serif"/>
        <color rgb="FF1155CC"/>
        <sz val="12.0"/>
        <u/>
      </rPr>
      <t>Shelby County</t>
    </r>
  </si>
  <si>
    <t>1,963.7/sq mi (758.2/km2)</t>
  </si>
  <si>
    <r>
      <rPr>
        <rFont val="sans-serif"/>
        <b/>
        <color rgb="FF1155CC"/>
        <sz val="12.0"/>
        <u/>
      </rPr>
      <t>Horn Hill</t>
    </r>
  </si>
  <si>
    <r>
      <rPr>
        <rFont val="sans-serif"/>
        <color rgb="FF1155CC"/>
        <sz val="12.0"/>
        <u/>
      </rPr>
      <t>Covington County</t>
    </r>
  </si>
  <si>
    <t>−9.2%</t>
  </si>
  <si>
    <t>80.9/sq mi (31.2/km2)</t>
  </si>
  <si>
    <r>
      <rPr>
        <rFont val="sans-serif"/>
        <b/>
        <color rgb="FF1155CC"/>
        <sz val="12.0"/>
        <u/>
      </rPr>
      <t>Hueytown</t>
    </r>
  </si>
  <si>
    <r>
      <rPr>
        <rFont val="sans-serif"/>
        <color rgb="FF1155CC"/>
        <sz val="12.0"/>
        <u/>
      </rPr>
      <t>Jefferson County</t>
    </r>
  </si>
  <si>
    <t>862.5/sq mi (333.0/km2)</t>
  </si>
  <si>
    <r>
      <rPr>
        <rFont val="sans-serif"/>
        <b/>
        <color rgb="FF1155CC"/>
        <sz val="12.0"/>
        <u/>
      </rPr>
      <t>Huntsville</t>
    </r>
  </si>
  <si>
    <r>
      <rPr>
        <rFont val="sans-serif"/>
        <color rgb="FF1155CC"/>
        <sz val="12.0"/>
        <u/>
      </rPr>
      <t>Madison County</t>
    </r>
    <r>
      <rPr>
        <rFont val="sans-serif"/>
        <sz val="12.0"/>
      </rPr>
      <t xml:space="preserve">
</t>
    </r>
    <r>
      <rPr>
        <rFont val="sans-serif"/>
        <color rgb="FF1155CC"/>
        <sz val="12.0"/>
        <u/>
      </rPr>
      <t>Limestone County</t>
    </r>
    <r>
      <rPr>
        <rFont val="sans-serif"/>
        <sz val="12.0"/>
      </rPr>
      <t xml:space="preserve">
</t>
    </r>
    <r>
      <rPr>
        <rFont val="sans-serif"/>
        <color rgb="FF1155CC"/>
        <sz val="12.0"/>
        <u/>
      </rPr>
      <t>Morgan County</t>
    </r>
    <r>
      <rPr>
        <rFont val="sans-serif"/>
        <sz val="12.0"/>
      </rPr>
      <t/>
    </r>
    <r>
      <rPr>
        <rFont val="sans-serif"/>
        <color rgb="FF1155CC"/>
        <sz val="12.0"/>
        <u/>
      </rPr>
      <t>[</t>
    </r>
    <r>
      <rPr>
        <rFont val="sans-serif"/>
        <color rgb="FF1155CC"/>
        <sz val="12.0"/>
        <u/>
      </rPr>
      <t>10</t>
    </r>
    <r>
      <rPr>
        <rFont val="sans-serif"/>
        <sz val="12.0"/>
      </rPr>
      <t>]</t>
    </r>
  </si>
  <si>
    <t>1,028.5/sq mi (397.1/km2)</t>
  </si>
  <si>
    <r>
      <rPr>
        <rFont val="sans-serif"/>
        <b/>
        <color rgb="FF1155CC"/>
        <sz val="12.0"/>
        <u/>
      </rPr>
      <t>Hurtsboro</t>
    </r>
  </si>
  <si>
    <r>
      <rPr>
        <rFont val="sans-serif"/>
        <color rgb="FF1155CC"/>
        <sz val="12.0"/>
        <u/>
      </rPr>
      <t>Russell County</t>
    </r>
  </si>
  <si>
    <t>−36.9%</t>
  </si>
  <si>
    <t>338.8/sq mi (130.8/km2)</t>
  </si>
  <si>
    <r>
      <rPr>
        <rFont val="sans-serif"/>
        <b/>
        <color rgb="FF1155CC"/>
        <sz val="12.0"/>
        <u/>
      </rPr>
      <t>Hytop</t>
    </r>
  </si>
  <si>
    <r>
      <rPr>
        <rFont val="sans-serif"/>
        <color rgb="FF1155CC"/>
        <sz val="12.0"/>
        <u/>
      </rPr>
      <t>Jackson County</t>
    </r>
  </si>
  <si>
    <r>
      <rPr>
        <rFont val="sans-serif"/>
        <b/>
        <color rgb="FF1155CC"/>
        <sz val="12.0"/>
        <u/>
      </rPr>
      <t>Ider</t>
    </r>
  </si>
  <si>
    <r>
      <rPr>
        <rFont val="sans-serif"/>
        <color rgb="FF1155CC"/>
        <sz val="12.0"/>
        <u/>
      </rPr>
      <t>DeKalb County</t>
    </r>
  </si>
  <si>
    <t>135.1/sq mi (52.2/km2)</t>
  </si>
  <si>
    <r>
      <rPr>
        <rFont val="sans-serif"/>
        <b/>
        <color rgb="FF1155CC"/>
        <sz val="12.0"/>
        <u/>
      </rPr>
      <t>Indian Springs Village</t>
    </r>
  </si>
  <si>
    <r>
      <rPr>
        <rFont val="sans-serif"/>
        <color rgb="FF1155CC"/>
        <sz val="12.0"/>
        <u/>
      </rPr>
      <t>Shelby County</t>
    </r>
  </si>
  <si>
    <r>
      <rPr>
        <rFont val="sans-serif"/>
        <b/>
        <color rgb="FF1155CC"/>
        <sz val="12.0"/>
        <u/>
      </rPr>
      <t>Irondale</t>
    </r>
  </si>
  <si>
    <r>
      <rPr>
        <rFont val="sans-serif"/>
        <color rgb="FF1155CC"/>
        <sz val="12.0"/>
        <u/>
      </rPr>
      <t>Jefferson County</t>
    </r>
  </si>
  <si>
    <t>779.7/sq mi (301.1/km2)</t>
  </si>
  <si>
    <r>
      <rPr>
        <rFont val="sans-serif"/>
        <b/>
        <color rgb="FF1155CC"/>
        <sz val="12.0"/>
        <u/>
      </rPr>
      <t>Jackson</t>
    </r>
  </si>
  <si>
    <r>
      <rPr>
        <rFont val="sans-serif"/>
        <color rgb="FF1155CC"/>
        <sz val="12.0"/>
        <u/>
      </rPr>
      <t>Clarke County</t>
    </r>
  </si>
  <si>
    <t>303.6/sq mi (117.2/km2)</t>
  </si>
  <si>
    <r>
      <rPr>
        <rFont val="sans-serif"/>
        <b/>
        <color rgb="FF1155CC"/>
        <sz val="12.0"/>
        <u/>
      </rPr>
      <t>Jackson's Gap</t>
    </r>
  </si>
  <si>
    <r>
      <rPr>
        <rFont val="sans-serif"/>
        <color rgb="FF1155CC"/>
        <sz val="12.0"/>
        <u/>
      </rPr>
      <t>Tallapoosa County</t>
    </r>
  </si>
  <si>
    <t>87.7/sq mi (33.9/km2)</t>
  </si>
  <si>
    <r>
      <rPr>
        <rFont val="sans-serif"/>
        <b/>
        <color rgb="FF1155CC"/>
        <sz val="12.0"/>
        <u/>
      </rPr>
      <t>Jacksonville</t>
    </r>
  </si>
  <si>
    <r>
      <rPr>
        <rFont val="sans-serif"/>
        <color rgb="FF1155CC"/>
        <sz val="12.0"/>
        <u/>
      </rPr>
      <t>Calhoun County</t>
    </r>
  </si>
  <si>
    <t>1,461.9/sq mi (564.4/km2)</t>
  </si>
  <si>
    <r>
      <rPr>
        <rFont val="sans-serif"/>
        <b/>
        <color rgb="FF1155CC"/>
        <sz val="12.0"/>
        <u/>
      </rPr>
      <t>Jasper</t>
    </r>
  </si>
  <si>
    <r>
      <rPr>
        <rFont val="sans-serif"/>
        <color rgb="FF1155CC"/>
        <sz val="12.0"/>
        <u/>
      </rPr>
      <t>Walker County</t>
    </r>
  </si>
  <si>
    <t>512.0/sq mi (197.7/km2)</t>
  </si>
  <si>
    <r>
      <rPr>
        <rFont val="sans-serif"/>
        <b/>
        <color rgb="FF1155CC"/>
        <sz val="12.0"/>
        <u/>
      </rPr>
      <t>Jemison</t>
    </r>
  </si>
  <si>
    <r>
      <rPr>
        <rFont val="sans-serif"/>
        <color rgb="FF1155CC"/>
        <sz val="12.0"/>
        <u/>
      </rPr>
      <t>Chilton County</t>
    </r>
  </si>
  <si>
    <t>236.1/sq mi (91.2/km2)</t>
  </si>
  <si>
    <r>
      <rPr>
        <rFont val="sans-serif"/>
        <b/>
        <color rgb="FF1155CC"/>
        <sz val="12.0"/>
        <u/>
      </rPr>
      <t>Kansas</t>
    </r>
  </si>
  <si>
    <r>
      <rPr>
        <rFont val="sans-serif"/>
        <color rgb="FF1155CC"/>
        <sz val="12.0"/>
        <u/>
      </rPr>
      <t>Walker County</t>
    </r>
  </si>
  <si>
    <t>−20.4%</t>
  </si>
  <si>
    <t>176.5/sq mi (68.1/km2)</t>
  </si>
  <si>
    <r>
      <rPr>
        <rFont val="sans-serif"/>
        <b/>
        <color rgb="FF1155CC"/>
        <sz val="12.0"/>
        <u/>
      </rPr>
      <t>Kellyton</t>
    </r>
  </si>
  <si>
    <r>
      <rPr>
        <rFont val="sans-serif"/>
        <color rgb="FF1155CC"/>
        <sz val="12.0"/>
        <u/>
      </rPr>
      <t>Coosa County</t>
    </r>
  </si>
  <si>
    <t>−40.6%</t>
  </si>
  <si>
    <t>134.4/sq mi (51.9/km2)</t>
  </si>
  <si>
    <r>
      <rPr>
        <rFont val="sans-serif"/>
        <b/>
        <color rgb="FF1155CC"/>
        <sz val="12.0"/>
        <u/>
      </rPr>
      <t>Kennedy</t>
    </r>
  </si>
  <si>
    <r>
      <rPr>
        <rFont val="sans-serif"/>
        <color rgb="FF1155CC"/>
        <sz val="12.0"/>
        <u/>
      </rPr>
      <t>Lamar County</t>
    </r>
  </si>
  <si>
    <t>−2.7%=</t>
  </si>
  <si>
    <r>
      <rPr>
        <rFont val="sans-serif"/>
        <b/>
        <color rgb="FF1155CC"/>
        <sz val="12.0"/>
        <u/>
      </rPr>
      <t>Killen</t>
    </r>
  </si>
  <si>
    <r>
      <rPr>
        <rFont val="sans-serif"/>
        <color rgb="FF1155CC"/>
        <sz val="12.0"/>
        <u/>
      </rPr>
      <t>Lauderdale County</t>
    </r>
  </si>
  <si>
    <t>524.9/sq mi (202.7/km2)</t>
  </si>
  <si>
    <r>
      <rPr>
        <rFont val="sans-serif"/>
        <b/>
        <color rgb="FF1155CC"/>
        <sz val="12.0"/>
        <u/>
      </rPr>
      <t>Kimberly</t>
    </r>
  </si>
  <si>
    <r>
      <rPr>
        <rFont val="sans-serif"/>
        <color rgb="FF1155CC"/>
        <sz val="12.0"/>
        <u/>
      </rPr>
      <t>Jefferson County</t>
    </r>
  </si>
  <si>
    <t>656.6/sq mi (253.5/km2)</t>
  </si>
  <si>
    <r>
      <rPr>
        <rFont val="sans-serif"/>
        <b/>
        <color rgb="FF1155CC"/>
        <sz val="12.0"/>
        <u/>
      </rPr>
      <t>Kinsey</t>
    </r>
  </si>
  <si>
    <r>
      <rPr>
        <rFont val="sans-serif"/>
        <color rgb="FF1155CC"/>
        <sz val="12.0"/>
        <u/>
      </rPr>
      <t>Houston County</t>
    </r>
  </si>
  <si>
    <t>182.1/sq mi (70.3/km2)</t>
  </si>
  <si>
    <r>
      <rPr>
        <rFont val="sans-serif"/>
        <b/>
        <color rgb="FF1155CC"/>
        <sz val="12.0"/>
        <u/>
      </rPr>
      <t>Kinston</t>
    </r>
  </si>
  <si>
    <r>
      <rPr>
        <rFont val="sans-serif"/>
        <color rgb="FF1155CC"/>
        <sz val="12.0"/>
        <u/>
      </rPr>
      <t>Coffee County</t>
    </r>
  </si>
  <si>
    <t>118.6/sq mi (45.8/km2)</t>
  </si>
  <si>
    <r>
      <rPr>
        <rFont val="sans-serif"/>
        <b/>
        <color rgb="FF1155CC"/>
        <sz val="12.0"/>
        <u/>
      </rPr>
      <t>LaFayette</t>
    </r>
  </si>
  <si>
    <r>
      <rPr>
        <rFont val="sans-serif"/>
        <color rgb="FF1155CC"/>
        <sz val="12.0"/>
        <u/>
      </rPr>
      <t>Chambers County</t>
    </r>
  </si>
  <si>
    <t>302.9/sq mi (117.0/km2)</t>
  </si>
  <si>
    <r>
      <rPr>
        <rFont val="sans-serif"/>
        <b/>
        <color rgb="FF1155CC"/>
        <sz val="12.0"/>
        <u/>
      </rPr>
      <t>Lake View</t>
    </r>
  </si>
  <si>
    <r>
      <rPr>
        <rFont val="sans-serif"/>
        <color rgb="FF1155CC"/>
        <sz val="12.0"/>
        <u/>
      </rPr>
      <t>Tuscaloosa County</t>
    </r>
  </si>
  <si>
    <t>2,225.0/sq mi (859.1/km2)</t>
  </si>
  <si>
    <r>
      <rPr>
        <rFont val="sans-serif"/>
        <b/>
        <color rgb="FF1155CC"/>
        <sz val="12.0"/>
        <u/>
      </rPr>
      <t>Lakeview</t>
    </r>
  </si>
  <si>
    <r>
      <rPr>
        <rFont val="sans-serif"/>
        <color rgb="FF1155CC"/>
        <sz val="12.0"/>
        <u/>
      </rPr>
      <t>DeKalb County</t>
    </r>
  </si>
  <si>
    <t>255.6/sq mi (98.7/km2)</t>
  </si>
  <si>
    <r>
      <rPr>
        <rFont val="sans-serif"/>
        <b/>
        <color rgb="FF1155CC"/>
        <sz val="12.0"/>
        <u/>
      </rPr>
      <t>Lanett</t>
    </r>
  </si>
  <si>
    <r>
      <rPr>
        <rFont val="sans-serif"/>
        <color rgb="FF1155CC"/>
        <sz val="12.0"/>
        <u/>
      </rPr>
      <t>Chambers County</t>
    </r>
  </si>
  <si>
    <t>1,120.6/sq mi (432.7/km2)</t>
  </si>
  <si>
    <r>
      <rPr>
        <rFont val="sans-serif"/>
        <b/>
        <color rgb="FF1155CC"/>
        <sz val="12.0"/>
        <u/>
      </rPr>
      <t>Langston</t>
    </r>
  </si>
  <si>
    <r>
      <rPr>
        <rFont val="sans-serif"/>
        <color rgb="FF1155CC"/>
        <sz val="12.0"/>
        <u/>
      </rPr>
      <t>Jackson County</t>
    </r>
  </si>
  <si>
    <t>53.8/sq mi (20.8/km2)</t>
  </si>
  <si>
    <r>
      <rPr>
        <rFont val="sans-serif"/>
        <b/>
        <color rgb="FF1155CC"/>
        <sz val="12.0"/>
        <u/>
      </rPr>
      <t>Leeds</t>
    </r>
  </si>
  <si>
    <r>
      <rPr>
        <rFont val="sans-serif"/>
        <color rgb="FF1155CC"/>
        <sz val="12.0"/>
        <u/>
      </rPr>
      <t>Jefferson County</t>
    </r>
    <r>
      <rPr>
        <rFont val="sans-serif"/>
        <sz val="12.0"/>
      </rPr>
      <t xml:space="preserve">
</t>
    </r>
    <r>
      <rPr>
        <rFont val="sans-serif"/>
        <color rgb="FF1155CC"/>
        <sz val="12.0"/>
        <u/>
      </rPr>
      <t>St. Clair County</t>
    </r>
    <r>
      <rPr>
        <rFont val="sans-serif"/>
        <sz val="12.0"/>
      </rPr>
      <t xml:space="preserve">
</t>
    </r>
    <r>
      <rPr>
        <rFont val="sans-serif"/>
        <color rgb="FF1155CC"/>
        <sz val="12.0"/>
        <u/>
      </rPr>
      <t>Shelby County</t>
    </r>
  </si>
  <si>
    <t>539.1/sq mi (208.2/km2)</t>
  </si>
  <si>
    <r>
      <rPr>
        <rFont val="sans-serif"/>
        <b/>
        <color rgb="FF1155CC"/>
        <sz val="12.0"/>
        <u/>
      </rPr>
      <t>Leesburg</t>
    </r>
  </si>
  <si>
    <r>
      <rPr>
        <rFont val="sans-serif"/>
        <color rgb="FF1155CC"/>
        <sz val="12.0"/>
        <u/>
      </rPr>
      <t>Cherokee County</t>
    </r>
  </si>
  <si>
    <t>−11.3%</t>
  </si>
  <si>
    <t>141.9/sq mi (54.8/km2)</t>
  </si>
  <si>
    <r>
      <rPr>
        <rFont val="sans-serif"/>
        <b/>
        <color rgb="FF1155CC"/>
        <sz val="12.0"/>
        <u/>
      </rPr>
      <t>Leighton</t>
    </r>
  </si>
  <si>
    <r>
      <rPr>
        <rFont val="sans-serif"/>
        <color rgb="FF1155CC"/>
        <sz val="12.0"/>
        <u/>
      </rPr>
      <t>Colbert County</t>
    </r>
  </si>
  <si>
    <t>671.7/sq mi (259.4/km2)</t>
  </si>
  <si>
    <r>
      <rPr>
        <rFont val="sans-serif"/>
        <b/>
        <color rgb="FF1155CC"/>
        <sz val="12.0"/>
        <u/>
      </rPr>
      <t>Lester</t>
    </r>
  </si>
  <si>
    <r>
      <rPr>
        <rFont val="sans-serif"/>
        <color rgb="FF1155CC"/>
        <sz val="12.0"/>
        <u/>
      </rPr>
      <t>Limestone County</t>
    </r>
  </si>
  <si>
    <t>60.7/sq mi (23.4/km2)</t>
  </si>
  <si>
    <r>
      <rPr>
        <rFont val="sans-serif"/>
        <b/>
        <color rgb="FF1155CC"/>
        <sz val="12.0"/>
        <u/>
      </rPr>
      <t>Level Plains</t>
    </r>
  </si>
  <si>
    <r>
      <rPr>
        <rFont val="sans-serif"/>
        <color rgb="FF1155CC"/>
        <sz val="12.0"/>
        <u/>
      </rPr>
      <t>Dale County</t>
    </r>
  </si>
  <si>
    <t>596.4/sq mi (230.3/km2)</t>
  </si>
  <si>
    <r>
      <rPr>
        <rFont val="sans-serif"/>
        <b/>
        <color rgb="FF1155CC"/>
        <sz val="12.0"/>
        <u/>
      </rPr>
      <t>Lexington</t>
    </r>
  </si>
  <si>
    <r>
      <rPr>
        <rFont val="sans-serif"/>
        <color rgb="FF1155CC"/>
        <sz val="12.0"/>
        <u/>
      </rPr>
      <t>Lauderdale County</t>
    </r>
  </si>
  <si>
    <t>−1.1%</t>
  </si>
  <si>
    <t>224.4/sq mi (86.6/km2)</t>
  </si>
  <si>
    <r>
      <rPr>
        <rFont val="sans-serif"/>
        <b/>
        <color rgb="FF1155CC"/>
        <sz val="12.0"/>
        <u/>
      </rPr>
      <t>Libertyville</t>
    </r>
  </si>
  <si>
    <r>
      <rPr>
        <rFont val="sans-serif"/>
        <color rgb="FF1155CC"/>
        <sz val="12.0"/>
        <u/>
      </rPr>
      <t>Covington County</t>
    </r>
  </si>
  <si>
    <t>207.7/sq mi (80.2/km2)</t>
  </si>
  <si>
    <r>
      <rPr>
        <rFont val="sans-serif"/>
        <b/>
        <color rgb="FF1155CC"/>
        <sz val="12.0"/>
        <u/>
      </rPr>
      <t>Lincoln</t>
    </r>
  </si>
  <si>
    <r>
      <rPr>
        <rFont val="sans-serif"/>
        <color rgb="FF1155CC"/>
        <sz val="12.0"/>
        <u/>
      </rPr>
      <t>Talladega County</t>
    </r>
  </si>
  <si>
    <t>272.7/sq mi (105.3/km2)</t>
  </si>
  <si>
    <r>
      <rPr>
        <rFont val="sans-serif"/>
        <b/>
        <color rgb="FF1155CC"/>
        <sz val="12.0"/>
        <u/>
      </rPr>
      <t>Linden</t>
    </r>
  </si>
  <si>
    <r>
      <rPr>
        <rFont val="sans-serif"/>
        <color rgb="FF1155CC"/>
        <sz val="12.0"/>
        <u/>
      </rPr>
      <t>Marengo County</t>
    </r>
  </si>
  <si>
    <t>−9.1%</t>
  </si>
  <si>
    <r>
      <rPr>
        <rFont val="sans-serif"/>
        <b/>
        <color rgb="FF1155CC"/>
        <sz val="12.0"/>
        <u/>
      </rPr>
      <t>Lineville</t>
    </r>
  </si>
  <si>
    <r>
      <rPr>
        <rFont val="sans-serif"/>
        <color rgb="FF1155CC"/>
        <sz val="12.0"/>
        <u/>
      </rPr>
      <t>Clay County</t>
    </r>
  </si>
  <si>
    <t>278.4/sq mi (107.5/km2)</t>
  </si>
  <si>
    <r>
      <rPr>
        <rFont val="sans-serif"/>
        <b/>
        <color rgb="FF1155CC"/>
        <sz val="12.0"/>
        <u/>
      </rPr>
      <t>Lipscomb</t>
    </r>
  </si>
  <si>
    <r>
      <rPr>
        <rFont val="sans-serif"/>
        <color rgb="FF1155CC"/>
        <sz val="12.0"/>
        <u/>
      </rPr>
      <t>Jefferson County</t>
    </r>
  </si>
  <si>
    <t>−5.6%</t>
  </si>
  <si>
    <t>1,782.9/sq mi (688.4/km2)</t>
  </si>
  <si>
    <r>
      <rPr>
        <rFont val="sans-serif"/>
        <b/>
        <color rgb="FF1155CC"/>
        <sz val="12.0"/>
        <u/>
      </rPr>
      <t>Lisman</t>
    </r>
  </si>
  <si>
    <r>
      <rPr>
        <rFont val="sans-serif"/>
        <color rgb="FF1155CC"/>
        <sz val="12.0"/>
        <u/>
      </rPr>
      <t>Choctaw County</t>
    </r>
  </si>
  <si>
    <t>−20.8%</t>
  </si>
  <si>
    <t>164.9/sq mi (63.7/km2)</t>
  </si>
  <si>
    <r>
      <rPr>
        <rFont val="sans-serif"/>
        <b/>
        <color rgb="FF1155CC"/>
        <sz val="12.0"/>
        <u/>
      </rPr>
      <t>Littleville</t>
    </r>
  </si>
  <si>
    <r>
      <rPr>
        <rFont val="sans-serif"/>
        <color rgb="FF1155CC"/>
        <sz val="12.0"/>
        <u/>
      </rPr>
      <t>Colbert County</t>
    </r>
  </si>
  <si>
    <t>208.9/sq mi (80.6/km2)</t>
  </si>
  <si>
    <r>
      <rPr>
        <rFont val="sans-serif"/>
        <b/>
        <color rgb="FF1155CC"/>
        <sz val="12.0"/>
        <u/>
      </rPr>
      <t>Livingston</t>
    </r>
  </si>
  <si>
    <r>
      <rPr>
        <rFont val="sans-serif"/>
        <color rgb="FF1155CC"/>
        <sz val="12.0"/>
        <u/>
      </rPr>
      <t>Sumter County</t>
    </r>
  </si>
  <si>
    <t>481.9/sq mi (186.1/km2)</t>
  </si>
  <si>
    <r>
      <rPr>
        <rFont val="sans-serif"/>
        <b/>
        <color rgb="FF1155CC"/>
        <sz val="12.0"/>
        <u/>
      </rPr>
      <t>Loachapoka</t>
    </r>
  </si>
  <si>
    <r>
      <rPr>
        <rFont val="sans-serif"/>
        <color rgb="FF1155CC"/>
        <sz val="12.0"/>
        <u/>
      </rPr>
      <t>Lee County</t>
    </r>
  </si>
  <si>
    <t>−11.1%</t>
  </si>
  <si>
    <t>3.0)</t>
  </si>
  <si>
    <t>140.4/sq mi (54.2/km2)</t>
  </si>
  <si>
    <r>
      <rPr>
        <rFont val="sans-serif"/>
        <b/>
        <color rgb="FF1155CC"/>
        <sz val="12.0"/>
        <u/>
      </rPr>
      <t>Lockhart</t>
    </r>
  </si>
  <si>
    <r>
      <rPr>
        <rFont val="sans-serif"/>
        <color rgb="FF1155CC"/>
        <sz val="12.0"/>
        <u/>
      </rPr>
      <t>Covington County</t>
    </r>
  </si>
  <si>
    <t>408.3/sq mi (157.6/km2)</t>
  </si>
  <si>
    <r>
      <rPr>
        <rFont val="sans-serif"/>
        <b/>
        <color rgb="FF1155CC"/>
        <sz val="12.0"/>
        <u/>
      </rPr>
      <t>Locust Fork</t>
    </r>
  </si>
  <si>
    <r>
      <rPr>
        <rFont val="sans-serif"/>
        <color rgb="FF1155CC"/>
        <sz val="12.0"/>
        <u/>
      </rPr>
      <t>Blount County</t>
    </r>
  </si>
  <si>
    <t>309.6/sq mi (119.5/km2)</t>
  </si>
  <si>
    <r>
      <rPr>
        <rFont val="sans-serif"/>
        <b/>
        <color rgb="FF1155CC"/>
        <sz val="12.0"/>
        <u/>
      </rPr>
      <t>Louisville</t>
    </r>
  </si>
  <si>
    <r>
      <rPr>
        <rFont val="sans-serif"/>
        <color rgb="FF1155CC"/>
        <sz val="12.0"/>
        <u/>
      </rPr>
      <t>Barbour County</t>
    </r>
  </si>
  <si>
    <t>−23.9%</t>
  </si>
  <si>
    <t>143.6/sq mi (55.5/km2)</t>
  </si>
  <si>
    <r>
      <rPr>
        <rFont val="sans-serif"/>
        <b/>
        <color rgb="FF1155CC"/>
        <sz val="12.0"/>
        <u/>
      </rPr>
      <t>Lowndesboro</t>
    </r>
  </si>
  <si>
    <r>
      <rPr>
        <rFont val="sans-serif"/>
        <color rgb="FF1155CC"/>
        <sz val="12.0"/>
        <u/>
      </rPr>
      <t>Lowndes County</t>
    </r>
  </si>
  <si>
    <t>−22.6%</t>
  </si>
  <si>
    <t>112.7/sq mi (43.5/km2)</t>
  </si>
  <si>
    <r>
      <rPr>
        <rFont val="sans-serif"/>
        <b/>
        <color rgb="FF1155CC"/>
        <sz val="12.0"/>
        <u/>
      </rPr>
      <t>Loxley</t>
    </r>
  </si>
  <si>
    <r>
      <rPr>
        <rFont val="sans-serif"/>
        <color rgb="FF1155CC"/>
        <sz val="12.0"/>
        <u/>
      </rPr>
      <t>Baldwin County</t>
    </r>
  </si>
  <si>
    <t>116.5/sq mi (45.0/km2)</t>
  </si>
  <si>
    <r>
      <rPr>
        <rFont val="sans-serif"/>
        <b/>
        <color rgb="FF1155CC"/>
        <sz val="12.0"/>
        <u/>
      </rPr>
      <t>Luverne</t>
    </r>
  </si>
  <si>
    <r>
      <rPr>
        <rFont val="sans-serif"/>
        <color rgb="FF1155CC"/>
        <sz val="12.0"/>
        <u/>
      </rPr>
      <t>Crenshaw County</t>
    </r>
  </si>
  <si>
    <t>176.7/sq mi (68.2/km2)</t>
  </si>
  <si>
    <r>
      <rPr>
        <rFont val="sans-serif"/>
        <b/>
        <color rgb="FF1155CC"/>
        <sz val="12.0"/>
        <u/>
      </rPr>
      <t>Lynn</t>
    </r>
  </si>
  <si>
    <r>
      <rPr>
        <rFont val="sans-serif"/>
        <color rgb="FF1155CC"/>
        <sz val="12.0"/>
        <u/>
      </rPr>
      <t>Winston County</t>
    </r>
  </si>
  <si>
    <t>57.3/sq mi (22.1/km2)</t>
  </si>
  <si>
    <r>
      <rPr>
        <rFont val="sans-serif"/>
        <b/>
        <color rgb="FF1155CC"/>
        <sz val="12.0"/>
        <u/>
      </rPr>
      <t>Madison</t>
    </r>
  </si>
  <si>
    <r>
      <rPr>
        <rFont val="sans-serif"/>
        <color rgb="FF1155CC"/>
        <sz val="12.0"/>
        <u/>
      </rPr>
      <t>Madison County</t>
    </r>
    <r>
      <rPr>
        <rFont val="sans-serif"/>
        <sz val="12.0"/>
      </rPr>
      <t xml:space="preserve">
</t>
    </r>
    <r>
      <rPr>
        <rFont val="sans-serif"/>
        <color rgb="FF1155CC"/>
        <sz val="12.0"/>
        <u/>
      </rPr>
      <t>Limestone County</t>
    </r>
  </si>
  <si>
    <t>1,924.1/sq mi (742.9/km2)</t>
  </si>
  <si>
    <r>
      <rPr>
        <rFont val="sans-serif"/>
        <b/>
        <color rgb="FF1155CC"/>
        <sz val="12.0"/>
        <u/>
      </rPr>
      <t>Madrid</t>
    </r>
  </si>
  <si>
    <r>
      <rPr>
        <rFont val="sans-serif"/>
        <color rgb="FF1155CC"/>
        <sz val="12.0"/>
        <u/>
      </rPr>
      <t>Houston County</t>
    </r>
  </si>
  <si>
    <t>−24.3%</t>
  </si>
  <si>
    <t>136.6/sq mi (52.7/km2)</t>
  </si>
  <si>
    <r>
      <rPr>
        <rFont val="sans-serif"/>
        <b/>
        <color rgb="FF1155CC"/>
        <sz val="12.0"/>
        <u/>
      </rPr>
      <t>Magnolia Springs</t>
    </r>
  </si>
  <si>
    <r>
      <rPr>
        <rFont val="sans-serif"/>
        <color rgb="FF1155CC"/>
        <sz val="12.0"/>
        <u/>
      </rPr>
      <t>Baldwin County</t>
    </r>
  </si>
  <si>
    <t>901.1/sq mi (347.9/km2)</t>
  </si>
  <si>
    <r>
      <rPr>
        <rFont val="sans-serif"/>
        <b/>
        <color rgb="FF1155CC"/>
        <sz val="12.0"/>
        <u/>
      </rPr>
      <t>Malvern</t>
    </r>
  </si>
  <si>
    <r>
      <rPr>
        <rFont val="sans-serif"/>
        <color rgb="FF1155CC"/>
        <sz val="12.0"/>
        <u/>
      </rPr>
      <t>Geneva County</t>
    </r>
  </si>
  <si>
    <t>109.6/sq mi (42.3/km2)</t>
  </si>
  <si>
    <r>
      <rPr>
        <rFont val="sans-serif"/>
        <b/>
        <color rgb="FF1155CC"/>
        <sz val="12.0"/>
        <u/>
      </rPr>
      <t>Maplesville</t>
    </r>
  </si>
  <si>
    <r>
      <rPr>
        <rFont val="sans-serif"/>
        <color rgb="FF1155CC"/>
        <sz val="12.0"/>
        <u/>
      </rPr>
      <t>Chilton County</t>
    </r>
  </si>
  <si>
    <t>194.8/sq mi (75.2/km2)</t>
  </si>
  <si>
    <r>
      <rPr>
        <rFont val="sans-serif"/>
        <b/>
        <color rgb="FF1155CC"/>
        <sz val="12.0"/>
        <u/>
      </rPr>
      <t>Margaret</t>
    </r>
  </si>
  <si>
    <r>
      <rPr>
        <rFont val="sans-serif"/>
        <color rgb="FF1155CC"/>
        <sz val="12.0"/>
        <u/>
      </rPr>
      <t>St. Clair County</t>
    </r>
  </si>
  <si>
    <t>520.0/sq mi (200.8/km2)</t>
  </si>
  <si>
    <r>
      <rPr>
        <rFont val="sans-serif"/>
        <b/>
        <color rgb="FF1155CC"/>
        <sz val="12.0"/>
        <u/>
      </rPr>
      <t>Marion</t>
    </r>
  </si>
  <si>
    <r>
      <rPr>
        <rFont val="sans-serif"/>
        <color rgb="FF1155CC"/>
        <sz val="12.0"/>
        <u/>
      </rPr>
      <t>Perry County</t>
    </r>
  </si>
  <si>
    <t>300.5/sq mi (116.0/km2)</t>
  </si>
  <si>
    <r>
      <rPr>
        <rFont val="sans-serif"/>
        <b/>
        <color rgb="FF1155CC"/>
        <sz val="12.0"/>
        <u/>
      </rPr>
      <t>Maytown</t>
    </r>
  </si>
  <si>
    <r>
      <rPr>
        <rFont val="sans-serif"/>
        <color rgb="FF1155CC"/>
        <sz val="12.0"/>
        <u/>
      </rPr>
      <t>Jefferson County</t>
    </r>
  </si>
  <si>
    <t>−17.9%</t>
  </si>
  <si>
    <t>117.9/sq mi (45.5/km2)</t>
  </si>
  <si>
    <r>
      <rPr>
        <rFont val="sans-serif"/>
        <b/>
        <color rgb="FF1155CC"/>
        <sz val="12.0"/>
        <u/>
      </rPr>
      <t>McIntosh</t>
    </r>
  </si>
  <si>
    <r>
      <rPr>
        <rFont val="sans-serif"/>
        <color rgb="FF1155CC"/>
        <sz val="12.0"/>
        <u/>
      </rPr>
      <t>Washington County</t>
    </r>
  </si>
  <si>
    <t>206.0/sq mi (79.5/km2)</t>
  </si>
  <si>
    <r>
      <rPr>
        <rFont val="sans-serif"/>
        <b/>
        <color rgb="FF1155CC"/>
        <sz val="12.0"/>
        <u/>
      </rPr>
      <t>McKenzie</t>
    </r>
  </si>
  <si>
    <r>
      <rPr>
        <rFont val="sans-serif"/>
        <color rgb="FF1155CC"/>
        <sz val="12.0"/>
        <u/>
      </rPr>
      <t>Butler County</t>
    </r>
    <r>
      <rPr>
        <rFont val="sans-serif"/>
        <sz val="12.0"/>
      </rPr>
      <t xml:space="preserve">
</t>
    </r>
    <r>
      <rPr>
        <rFont val="sans-serif"/>
        <color rgb="FF1155CC"/>
        <sz val="12.0"/>
        <u/>
      </rPr>
      <t>Conecuh County</t>
    </r>
  </si>
  <si>
    <t>136.3/sq mi (52.6/km2)</t>
  </si>
  <si>
    <r>
      <rPr>
        <rFont val="sans-serif"/>
        <b/>
        <color rgb="FF1155CC"/>
        <sz val="12.0"/>
        <u/>
      </rPr>
      <t>McMullen</t>
    </r>
  </si>
  <si>
    <r>
      <rPr>
        <rFont val="sans-serif"/>
        <color rgb="FF1155CC"/>
        <sz val="12.0"/>
        <u/>
      </rPr>
      <t>Pickens County</t>
    </r>
  </si>
  <si>
    <t>290.9/sq mi (112.3/km2)</t>
  </si>
  <si>
    <r>
      <rPr>
        <rFont val="sans-serif"/>
        <b/>
        <color rgb="FF1155CC"/>
        <sz val="12.0"/>
        <u/>
      </rPr>
      <t>Memphis</t>
    </r>
  </si>
  <si>
    <r>
      <rPr>
        <rFont val="sans-serif"/>
        <color rgb="FF1155CC"/>
        <sz val="12.0"/>
        <u/>
      </rPr>
      <t>Pickens County</t>
    </r>
  </si>
  <si>
    <t>74.4/sq mi (28.7/km2)</t>
  </si>
  <si>
    <r>
      <rPr>
        <rFont val="sans-serif"/>
        <b/>
        <color rgb="FF1155CC"/>
        <sz val="12.0"/>
        <u/>
      </rPr>
      <t>Mentone</t>
    </r>
  </si>
  <si>
    <r>
      <rPr>
        <rFont val="sans-serif"/>
        <color rgb="FF1155CC"/>
        <sz val="12.0"/>
        <u/>
      </rPr>
      <t>DeKalb County</t>
    </r>
  </si>
  <si>
    <t>68.3/sq mi (26.4/km2)</t>
  </si>
  <si>
    <r>
      <rPr>
        <rFont val="sans-serif"/>
        <b/>
        <color rgb="FF1155CC"/>
        <sz val="12.0"/>
        <u/>
      </rPr>
      <t>Midfield</t>
    </r>
  </si>
  <si>
    <r>
      <rPr>
        <rFont val="sans-serif"/>
        <color rgb="FF1155CC"/>
        <sz val="12.0"/>
        <u/>
      </rPr>
      <t>Jefferson County</t>
    </r>
  </si>
  <si>
    <t>1,966.4/sq mi (759.2/km2)</t>
  </si>
  <si>
    <r>
      <rPr>
        <rFont val="sans-serif"/>
        <b/>
        <color rgb="FF1155CC"/>
        <sz val="12.0"/>
        <u/>
      </rPr>
      <t>Midland City</t>
    </r>
  </si>
  <si>
    <r>
      <rPr>
        <rFont val="sans-serif"/>
        <color rgb="FF1155CC"/>
        <sz val="12.0"/>
        <u/>
      </rPr>
      <t>Dale County</t>
    </r>
  </si>
  <si>
    <t>368.3/sq mi (142.2/km2)</t>
  </si>
  <si>
    <r>
      <rPr>
        <rFont val="sans-serif"/>
        <b/>
        <color rgb="FF1155CC"/>
        <sz val="12.0"/>
        <u/>
      </rPr>
      <t>Midway</t>
    </r>
  </si>
  <si>
    <r>
      <rPr>
        <rFont val="sans-serif"/>
        <color rgb="FF1155CC"/>
        <sz val="12.0"/>
        <u/>
      </rPr>
      <t>Bullock County</t>
    </r>
  </si>
  <si>
    <t>−15.6%</t>
  </si>
  <si>
    <t>127.2/sq mi (49.1/km2)</t>
  </si>
  <si>
    <r>
      <rPr>
        <rFont val="sans-serif"/>
        <b/>
        <color rgb="FF1155CC"/>
        <sz val="12.0"/>
        <u/>
      </rPr>
      <t>Millbrook</t>
    </r>
  </si>
  <si>
    <r>
      <rPr>
        <rFont val="sans-serif"/>
        <color rgb="FF1155CC"/>
        <sz val="12.0"/>
        <u/>
      </rPr>
      <t>Elmore County</t>
    </r>
    <r>
      <rPr>
        <rFont val="sans-serif"/>
        <sz val="12.0"/>
      </rPr>
      <t xml:space="preserve">
</t>
    </r>
    <r>
      <rPr>
        <rFont val="sans-serif"/>
        <color rgb="FF1155CC"/>
        <sz val="12.0"/>
        <u/>
      </rPr>
      <t>Autauga County</t>
    </r>
  </si>
  <si>
    <t>1,293.1/sq mi (499.3/km2)</t>
  </si>
  <si>
    <r>
      <rPr>
        <rFont val="sans-serif"/>
        <b/>
        <color rgb="FF1155CC"/>
        <sz val="12.0"/>
        <u/>
      </rPr>
      <t>Millport</t>
    </r>
  </si>
  <si>
    <r>
      <rPr>
        <rFont val="sans-serif"/>
        <color rgb="FF1155CC"/>
        <sz val="12.0"/>
        <u/>
      </rPr>
      <t>Lamar County</t>
    </r>
  </si>
  <si>
    <t>184.0/sq mi (71.0/km2)</t>
  </si>
  <si>
    <r>
      <rPr>
        <rFont val="sans-serif"/>
        <b/>
        <color rgb="FF1155CC"/>
        <sz val="12.0"/>
        <u/>
      </rPr>
      <t>Millry</t>
    </r>
  </si>
  <si>
    <r>
      <rPr>
        <rFont val="sans-serif"/>
        <color rgb="FF1155CC"/>
        <sz val="12.0"/>
        <u/>
      </rPr>
      <t>Washington County</t>
    </r>
  </si>
  <si>
    <t>−17.6%</t>
  </si>
  <si>
    <t>60.1/sq mi (23.2/km2)</t>
  </si>
  <si>
    <r>
      <rPr>
        <rFont val="sans-serif"/>
        <b/>
        <color rgb="FF1155CC"/>
        <sz val="12.0"/>
        <u/>
      </rPr>
      <t>Mobile</t>
    </r>
    <r>
      <rPr>
        <rFont val="sans-serif"/>
        <b/>
        <sz val="12.0"/>
      </rPr>
      <t/>
    </r>
    <r>
      <rPr>
        <rFont val="sans-serif"/>
        <b/>
        <color rgb="FF1155CC"/>
        <sz val="12.0"/>
        <u/>
      </rPr>
      <t>[</t>
    </r>
    <r>
      <rPr>
        <rFont val="sans-serif"/>
        <b/>
        <color rgb="FF1155CC"/>
        <sz val="12.0"/>
        <u/>
      </rPr>
      <t>c</t>
    </r>
    <r>
      <rPr>
        <rFont val="sans-serif"/>
        <b/>
        <sz val="12.0"/>
      </rPr>
      <t>]</t>
    </r>
  </si>
  <si>
    <r>
      <rPr>
        <rFont val="sans-serif"/>
        <color rgb="FF1155CC"/>
        <sz val="12.0"/>
        <u/>
      </rPr>
      <t>Mobile County</t>
    </r>
  </si>
  <si>
    <t>−4.1%</t>
  </si>
  <si>
    <t>1,586.4/sq mi (612.5/km2)</t>
  </si>
  <si>
    <r>
      <rPr>
        <rFont val="sans-serif"/>
        <b/>
        <color rgb="FF1155CC"/>
        <sz val="12.0"/>
        <u/>
      </rPr>
      <t>Monroeville</t>
    </r>
  </si>
  <si>
    <r>
      <rPr>
        <rFont val="sans-serif"/>
        <color rgb="FF1155CC"/>
        <sz val="12.0"/>
        <u/>
      </rPr>
      <t>Monroe County</t>
    </r>
  </si>
  <si>
    <t>−8.7%</t>
  </si>
  <si>
    <t>445.1/sq mi (171.9/km2)</t>
  </si>
  <si>
    <r>
      <rPr>
        <rFont val="sans-serif"/>
        <b/>
        <color rgb="FF1155CC"/>
        <sz val="12.0"/>
        <u/>
      </rPr>
      <t>Montevallo</t>
    </r>
  </si>
  <si>
    <r>
      <rPr>
        <rFont val="sans-serif"/>
        <color rgb="FF1155CC"/>
        <sz val="12.0"/>
        <u/>
      </rPr>
      <t>Shelby County</t>
    </r>
  </si>
  <si>
    <t>574.2/sq mi (221.7/km2)</t>
  </si>
  <si>
    <r>
      <rPr>
        <rFont val="sans-serif"/>
        <b/>
        <color rgb="FF1155CC"/>
        <sz val="12.0"/>
        <u/>
      </rPr>
      <t>Montgomery</t>
    </r>
    <r>
      <rPr>
        <rFont val="sans-serif"/>
        <b/>
        <sz val="12.0"/>
      </rPr>
      <t>‡</t>
    </r>
  </si>
  <si>
    <r>
      <rPr>
        <rFont val="sans-serif"/>
        <color rgb="FF1155CC"/>
        <sz val="12.0"/>
        <u/>
      </rPr>
      <t>Montgomery County</t>
    </r>
  </si>
  <si>
    <t>−2.5%</t>
  </si>
  <si>
    <t>1,257.1/sq mi (485.4/km2)</t>
  </si>
  <si>
    <r>
      <rPr>
        <rFont val="sans-serif"/>
        <b/>
        <color rgb="FF1155CC"/>
        <sz val="12.0"/>
        <u/>
      </rPr>
      <t>Moody</t>
    </r>
  </si>
  <si>
    <r>
      <rPr>
        <rFont val="sans-serif"/>
        <color rgb="FF1155CC"/>
        <sz val="12.0"/>
        <u/>
      </rPr>
      <t>St. Clair County</t>
    </r>
  </si>
  <si>
    <t>539.8/sq mi (208.4/km2)</t>
  </si>
  <si>
    <r>
      <rPr>
        <rFont val="sans-serif"/>
        <b/>
        <color rgb="FF1155CC"/>
        <sz val="12.0"/>
        <u/>
      </rPr>
      <t>Mooresville</t>
    </r>
  </si>
  <si>
    <r>
      <rPr>
        <rFont val="sans-serif"/>
        <color rgb="FF1155CC"/>
        <sz val="12.0"/>
        <u/>
      </rPr>
      <t>Limestone County</t>
    </r>
  </si>
  <si>
    <t>391.7/sq mi (151.2/km2)</t>
  </si>
  <si>
    <r>
      <rPr>
        <rFont val="sans-serif"/>
        <b/>
        <color rgb="FF1155CC"/>
        <sz val="12.0"/>
        <u/>
      </rPr>
      <t>Morris</t>
    </r>
  </si>
  <si>
    <r>
      <rPr>
        <rFont val="sans-serif"/>
        <color rgb="FF1155CC"/>
        <sz val="12.0"/>
        <u/>
      </rPr>
      <t>Jefferson County</t>
    </r>
  </si>
  <si>
    <t>745.5/sq mi (287.9/km2)</t>
  </si>
  <si>
    <r>
      <rPr>
        <rFont val="sans-serif"/>
        <b/>
        <color rgb="FF1155CC"/>
        <sz val="12.0"/>
        <u/>
      </rPr>
      <t>Mosses</t>
    </r>
  </si>
  <si>
    <r>
      <rPr>
        <rFont val="sans-serif"/>
        <color rgb="FF1155CC"/>
        <sz val="12.0"/>
        <u/>
      </rPr>
      <t>Lowndes County</t>
    </r>
  </si>
  <si>
    <t>−19.0%</t>
  </si>
  <si>
    <t>175.9/sq mi (67.9/km2)</t>
  </si>
  <si>
    <r>
      <rPr>
        <rFont val="sans-serif"/>
        <b/>
        <color rgb="FF1155CC"/>
        <sz val="12.0"/>
        <u/>
      </rPr>
      <t>Moulton</t>
    </r>
  </si>
  <si>
    <r>
      <rPr>
        <rFont val="sans-serif"/>
        <color rgb="FF1155CC"/>
        <sz val="12.0"/>
        <u/>
      </rPr>
      <t>Lawrence County</t>
    </r>
  </si>
  <si>
    <t>567.3/sq mi (219.0/km2)</t>
  </si>
  <si>
    <r>
      <rPr>
        <rFont val="sans-serif"/>
        <b/>
        <color rgb="FF1155CC"/>
        <sz val="12.0"/>
        <u/>
      </rPr>
      <t>Moundville</t>
    </r>
  </si>
  <si>
    <r>
      <rPr>
        <rFont val="sans-serif"/>
        <color rgb="FF1155CC"/>
        <sz val="12.0"/>
        <u/>
      </rPr>
      <t>Hale County</t>
    </r>
    <r>
      <rPr>
        <rFont val="sans-serif"/>
        <sz val="12.0"/>
      </rPr>
      <t xml:space="preserve">
</t>
    </r>
    <r>
      <rPr>
        <rFont val="sans-serif"/>
        <color rgb="FF1155CC"/>
        <sz val="12.0"/>
        <u/>
      </rPr>
      <t>Tuscaloosa County</t>
    </r>
  </si>
  <si>
    <t>658.8/sq mi (254.4/km2)</t>
  </si>
  <si>
    <r>
      <rPr>
        <rFont val="sans-serif"/>
        <b/>
        <color rgb="FF1155CC"/>
        <sz val="12.0"/>
        <u/>
      </rPr>
      <t>Mount Vernon</t>
    </r>
  </si>
  <si>
    <r>
      <rPr>
        <rFont val="sans-serif"/>
        <color rgb="FF1155CC"/>
        <sz val="12.0"/>
        <u/>
      </rPr>
      <t>Mobile County</t>
    </r>
  </si>
  <si>
    <t>−14.0%</t>
  </si>
  <si>
    <t>259.4/sq mi (100.1/km2)</t>
  </si>
  <si>
    <r>
      <rPr>
        <rFont val="sans-serif"/>
        <b/>
        <color rgb="FF1155CC"/>
        <sz val="12.0"/>
        <u/>
      </rPr>
      <t>Mountain Brook</t>
    </r>
  </si>
  <si>
    <r>
      <rPr>
        <rFont val="sans-serif"/>
        <color rgb="FF1155CC"/>
        <sz val="12.0"/>
        <u/>
      </rPr>
      <t>Jefferson County</t>
    </r>
  </si>
  <si>
    <t>1,756.1/sq mi (678.0/km2)</t>
  </si>
  <si>
    <r>
      <rPr>
        <rFont val="sans-serif"/>
        <b/>
        <color rgb="FF1155CC"/>
        <sz val="12.0"/>
        <u/>
      </rPr>
      <t>Mulga</t>
    </r>
  </si>
  <si>
    <r>
      <rPr>
        <rFont val="sans-serif"/>
        <color rgb="FF1155CC"/>
        <sz val="12.0"/>
        <u/>
      </rPr>
      <t>Jefferson County</t>
    </r>
  </si>
  <si>
    <t>−6.2%</t>
  </si>
  <si>
    <t>1,264.5/sq mi (488.2/km2)</t>
  </si>
  <si>
    <r>
      <rPr>
        <rFont val="sans-serif"/>
        <b/>
        <color rgb="FF1155CC"/>
        <sz val="12.0"/>
        <u/>
      </rPr>
      <t>Munford</t>
    </r>
  </si>
  <si>
    <r>
      <rPr>
        <rFont val="sans-serif"/>
        <color rgb="FF1155CC"/>
        <sz val="12.0"/>
        <u/>
      </rPr>
      <t>Talladega County</t>
    </r>
  </si>
  <si>
    <t>611.3/sq mi (236.0/km2)</t>
  </si>
  <si>
    <r>
      <rPr>
        <rFont val="sans-serif"/>
        <b/>
        <color rgb="FF1155CC"/>
        <sz val="12.0"/>
        <u/>
      </rPr>
      <t>Muscle Shoals</t>
    </r>
  </si>
  <si>
    <r>
      <rPr>
        <rFont val="sans-serif"/>
        <color rgb="FF1155CC"/>
        <sz val="12.0"/>
        <u/>
      </rPr>
      <t>Colbert County</t>
    </r>
  </si>
  <si>
    <t>1,048.0/sq mi (404.6/km2)</t>
  </si>
  <si>
    <r>
      <rPr>
        <rFont val="sans-serif"/>
        <b/>
        <color rgb="FF1155CC"/>
        <sz val="12.0"/>
        <u/>
      </rPr>
      <t>Myrtlewood</t>
    </r>
  </si>
  <si>
    <r>
      <rPr>
        <rFont val="sans-serif"/>
        <color rgb="FF1155CC"/>
        <sz val="12.0"/>
        <u/>
      </rPr>
      <t>Marengo County</t>
    </r>
  </si>
  <si>
    <t>27.0/sq mi (10.4/km2)</t>
  </si>
  <si>
    <r>
      <rPr>
        <rFont val="sans-serif"/>
        <b/>
        <color rgb="FF1155CC"/>
        <sz val="12.0"/>
        <u/>
      </rPr>
      <t>Napier Field</t>
    </r>
  </si>
  <si>
    <r>
      <rPr>
        <rFont val="sans-serif"/>
        <color rgb="FF1155CC"/>
        <sz val="12.0"/>
        <u/>
      </rPr>
      <t>Dale County</t>
    </r>
  </si>
  <si>
    <t>1,573.1/sq mi (607.4/km2)</t>
  </si>
  <si>
    <r>
      <rPr>
        <rFont val="sans-serif"/>
        <b/>
        <color rgb="FF1155CC"/>
        <sz val="12.0"/>
        <u/>
      </rPr>
      <t>Natural Bridge</t>
    </r>
  </si>
  <si>
    <r>
      <rPr>
        <rFont val="sans-serif"/>
        <color rgb="FF1155CC"/>
        <sz val="12.0"/>
        <u/>
      </rPr>
      <t>Winston County</t>
    </r>
  </si>
  <si>
    <r>
      <rPr>
        <rFont val="sans-serif"/>
        <b/>
        <color rgb="FF1155CC"/>
        <sz val="12.0"/>
        <u/>
      </rPr>
      <t>Nauvoo</t>
    </r>
  </si>
  <si>
    <r>
      <rPr>
        <rFont val="sans-serif"/>
        <color rgb="FF1155CC"/>
        <sz val="12.0"/>
        <u/>
      </rPr>
      <t>Walker County</t>
    </r>
    <r>
      <rPr>
        <rFont val="sans-serif"/>
        <sz val="12.0"/>
      </rPr>
      <t xml:space="preserve">
</t>
    </r>
    <r>
      <rPr>
        <rFont val="sans-serif"/>
        <color rgb="FF1155CC"/>
        <sz val="12.0"/>
        <u/>
      </rPr>
      <t>Winston County</t>
    </r>
  </si>
  <si>
    <t>186.9/sq mi (72.2/km2)</t>
  </si>
  <si>
    <r>
      <rPr>
        <rFont val="sans-serif"/>
        <b/>
        <color rgb="FF1155CC"/>
        <sz val="12.0"/>
        <u/>
      </rPr>
      <t>Nectar</t>
    </r>
  </si>
  <si>
    <r>
      <rPr>
        <rFont val="sans-serif"/>
        <color rgb="FF1155CC"/>
        <sz val="12.0"/>
        <u/>
      </rPr>
      <t>Blount County</t>
    </r>
  </si>
  <si>
    <t>209.4/sq mi (80.8/km2)</t>
  </si>
  <si>
    <r>
      <rPr>
        <rFont val="sans-serif"/>
        <b/>
        <color rgb="FF1155CC"/>
        <sz val="12.0"/>
        <u/>
      </rPr>
      <t>Needham</t>
    </r>
  </si>
  <si>
    <r>
      <rPr>
        <rFont val="sans-serif"/>
        <color rgb="FF1155CC"/>
        <sz val="12.0"/>
        <u/>
      </rPr>
      <t>Choctaw County</t>
    </r>
  </si>
  <si>
    <t>−22.3%</t>
  </si>
  <si>
    <t>128.1/sq mi (49.4/km2)</t>
  </si>
  <si>
    <r>
      <rPr>
        <rFont val="sans-serif"/>
        <b/>
        <color rgb="FF1155CC"/>
        <sz val="12.0"/>
        <u/>
      </rPr>
      <t>New Brockton</t>
    </r>
  </si>
  <si>
    <r>
      <rPr>
        <rFont val="sans-serif"/>
        <color rgb="FF1155CC"/>
        <sz val="12.0"/>
        <u/>
      </rPr>
      <t>Coffee County</t>
    </r>
  </si>
  <si>
    <t>178.7/sq mi (69.0/km2)</t>
  </si>
  <si>
    <r>
      <rPr>
        <rFont val="sans-serif"/>
        <b/>
        <color rgb="FF1155CC"/>
        <sz val="12.0"/>
        <u/>
      </rPr>
      <t>New Hope</t>
    </r>
  </si>
  <si>
    <r>
      <rPr>
        <rFont val="sans-serif"/>
        <color rgb="FF1155CC"/>
        <sz val="12.0"/>
        <u/>
      </rPr>
      <t>Madison County</t>
    </r>
  </si>
  <si>
    <t>333.6/sq mi (128.8/km2)</t>
  </si>
  <si>
    <r>
      <rPr>
        <rFont val="sans-serif"/>
        <b/>
        <color rgb="FF1155CC"/>
        <sz val="12.0"/>
        <u/>
      </rPr>
      <t>New Site</t>
    </r>
  </si>
  <si>
    <r>
      <rPr>
        <rFont val="sans-serif"/>
        <color rgb="FF1155CC"/>
        <sz val="12.0"/>
        <u/>
      </rPr>
      <t>Tallapoosa County</t>
    </r>
  </si>
  <si>
    <t>78.3/sq mi (30.2/km2)</t>
  </si>
  <si>
    <r>
      <rPr>
        <rFont val="sans-serif"/>
        <b/>
        <color rgb="FF1155CC"/>
        <sz val="12.0"/>
        <u/>
      </rPr>
      <t>Newbern</t>
    </r>
  </si>
  <si>
    <r>
      <rPr>
        <rFont val="sans-serif"/>
        <color rgb="FF1155CC"/>
        <sz val="12.0"/>
        <u/>
      </rPr>
      <t>Hale County</t>
    </r>
  </si>
  <si>
    <t>−28.5%</t>
  </si>
  <si>
    <t>114.7/sq mi (44.3/km2)</t>
  </si>
  <si>
    <r>
      <rPr>
        <rFont val="sans-serif"/>
        <b/>
        <color rgb="FF1155CC"/>
        <sz val="12.0"/>
        <u/>
      </rPr>
      <t>Newton</t>
    </r>
  </si>
  <si>
    <r>
      <rPr>
        <rFont val="sans-serif"/>
        <color rgb="FF1155CC"/>
        <sz val="12.0"/>
        <u/>
      </rPr>
      <t>Dale County</t>
    </r>
  </si>
  <si>
    <t>112.8/sq mi (43.5/km2)</t>
  </si>
  <si>
    <r>
      <rPr>
        <rFont val="sans-serif"/>
        <b/>
        <color rgb="FF1155CC"/>
        <sz val="12.0"/>
        <u/>
      </rPr>
      <t>Newville</t>
    </r>
  </si>
  <si>
    <r>
      <rPr>
        <rFont val="sans-serif"/>
        <color rgb="FF1155CC"/>
        <sz val="12.0"/>
        <u/>
      </rPr>
      <t>Henry County</t>
    </r>
  </si>
  <si>
    <t>135.3/sq mi (52.2/km2)</t>
  </si>
  <si>
    <r>
      <rPr>
        <rFont val="sans-serif"/>
        <b/>
        <color rgb="FF1155CC"/>
        <sz val="12.0"/>
        <u/>
      </rPr>
      <t>North Courtland</t>
    </r>
  </si>
  <si>
    <r>
      <rPr>
        <rFont val="sans-serif"/>
        <color rgb="FF1155CC"/>
        <sz val="12.0"/>
        <u/>
      </rPr>
      <t>Lawrence County</t>
    </r>
  </si>
  <si>
    <t>−23.6%</t>
  </si>
  <si>
    <t>743.1/sq mi (286.9/km2)</t>
  </si>
  <si>
    <r>
      <rPr>
        <rFont val="sans-serif"/>
        <b/>
        <color rgb="FF1155CC"/>
        <sz val="12.0"/>
        <u/>
      </rPr>
      <t>North Johns</t>
    </r>
  </si>
  <si>
    <r>
      <rPr>
        <rFont val="sans-serif"/>
        <color rgb="FF1155CC"/>
        <sz val="12.0"/>
        <u/>
      </rPr>
      <t>Jefferson County</t>
    </r>
  </si>
  <si>
    <t>635.0/sq mi (245.2/km2)</t>
  </si>
  <si>
    <r>
      <rPr>
        <rFont val="sans-serif"/>
        <b/>
        <color rgb="FF1155CC"/>
        <sz val="12.0"/>
        <u/>
      </rPr>
      <t>Northport</t>
    </r>
  </si>
  <si>
    <r>
      <rPr>
        <rFont val="sans-serif"/>
        <color rgb="FF1155CC"/>
        <sz val="12.0"/>
        <u/>
      </rPr>
      <t>Tuscaloosa County</t>
    </r>
  </si>
  <si>
    <t>1,858.2/sq mi (717.5/km2)</t>
  </si>
  <si>
    <r>
      <rPr>
        <rFont val="sans-serif"/>
        <b/>
        <color rgb="FF1155CC"/>
        <sz val="12.0"/>
        <u/>
      </rPr>
      <t>Notasulga</t>
    </r>
  </si>
  <si>
    <r>
      <rPr>
        <rFont val="sans-serif"/>
        <color rgb="FF1155CC"/>
        <sz val="12.0"/>
        <u/>
      </rPr>
      <t>Macon County</t>
    </r>
    <r>
      <rPr>
        <rFont val="sans-serif"/>
        <sz val="12.0"/>
      </rPr>
      <t xml:space="preserve">
</t>
    </r>
    <r>
      <rPr>
        <rFont val="sans-serif"/>
        <color rgb="FF1155CC"/>
        <sz val="12.0"/>
        <u/>
      </rPr>
      <t>Lee County</t>
    </r>
  </si>
  <si>
    <t>66.2/sq mi (25.6/km2)</t>
  </si>
  <si>
    <r>
      <rPr>
        <rFont val="sans-serif"/>
        <b/>
        <color rgb="FF1155CC"/>
        <sz val="12.0"/>
        <u/>
      </rPr>
      <t>Oak Grove</t>
    </r>
  </si>
  <si>
    <r>
      <rPr>
        <rFont val="sans-serif"/>
        <color rgb="FF1155CC"/>
        <sz val="12.0"/>
        <u/>
      </rPr>
      <t>Talladega County</t>
    </r>
  </si>
  <si>
    <t>316.9/sq mi (122.3/km2)</t>
  </si>
  <si>
    <r>
      <rPr>
        <rFont val="sans-serif"/>
        <b/>
        <color rgb="FF1155CC"/>
        <sz val="12.0"/>
        <u/>
      </rPr>
      <t>Oak Hill</t>
    </r>
  </si>
  <si>
    <r>
      <rPr>
        <rFont val="sans-serif"/>
        <color rgb="FF1155CC"/>
        <sz val="12.0"/>
        <u/>
      </rPr>
      <t>Wilcox County</t>
    </r>
  </si>
  <si>
    <t>25.0/sq mi (9.7/km2)</t>
  </si>
  <si>
    <r>
      <rPr>
        <rFont val="sans-serif"/>
        <b/>
        <color rgb="FF1155CC"/>
        <sz val="12.0"/>
        <u/>
      </rPr>
      <t>Oakman</t>
    </r>
  </si>
  <si>
    <r>
      <rPr>
        <rFont val="sans-serif"/>
        <color rgb="FF1155CC"/>
        <sz val="12.0"/>
        <u/>
      </rPr>
      <t>Walker County</t>
    </r>
  </si>
  <si>
    <t>250.3/sq mi (96.7/km2)</t>
  </si>
  <si>
    <r>
      <rPr>
        <rFont val="sans-serif"/>
        <b/>
        <color rgb="FF1155CC"/>
        <sz val="12.0"/>
        <u/>
      </rPr>
      <t>Odenville</t>
    </r>
  </si>
  <si>
    <r>
      <rPr>
        <rFont val="sans-serif"/>
        <color rgb="FF1155CC"/>
        <sz val="12.0"/>
        <u/>
      </rPr>
      <t>St. Clair County</t>
    </r>
  </si>
  <si>
    <t>366.4/sq mi (141.5/km2)</t>
  </si>
  <si>
    <r>
      <rPr>
        <rFont val="sans-serif"/>
        <b/>
        <color rgb="FF1155CC"/>
        <sz val="12.0"/>
        <u/>
      </rPr>
      <t>Ohatchee</t>
    </r>
  </si>
  <si>
    <r>
      <rPr>
        <rFont val="sans-serif"/>
        <color rgb="FF1155CC"/>
        <sz val="12.0"/>
        <u/>
      </rPr>
      <t>Calhoun County</t>
    </r>
  </si>
  <si>
    <t>196.1/sq mi (75.7/km2)</t>
  </si>
  <si>
    <r>
      <rPr>
        <rFont val="sans-serif"/>
        <b/>
        <color rgb="FF1155CC"/>
        <sz val="12.0"/>
        <u/>
      </rPr>
      <t>Oneonta</t>
    </r>
  </si>
  <si>
    <r>
      <rPr>
        <rFont val="sans-serif"/>
        <color rgb="FF1155CC"/>
        <sz val="12.0"/>
        <u/>
      </rPr>
      <t>Blount County</t>
    </r>
  </si>
  <si>
    <t>457.4/sq mi (176.6/km2)</t>
  </si>
  <si>
    <r>
      <rPr>
        <rFont val="sans-serif"/>
        <b/>
        <color rgb="FF1155CC"/>
        <sz val="12.0"/>
        <u/>
      </rPr>
      <t>Onycha</t>
    </r>
  </si>
  <si>
    <r>
      <rPr>
        <rFont val="sans-serif"/>
        <color rgb="FF1155CC"/>
        <sz val="12.0"/>
        <u/>
      </rPr>
      <t>Covington County</t>
    </r>
  </si>
  <si>
    <t>211.4/sq mi (81.6/km2)</t>
  </si>
  <si>
    <r>
      <rPr>
        <rFont val="sans-serif"/>
        <b/>
        <color rgb="FF1155CC"/>
        <sz val="12.0"/>
        <u/>
      </rPr>
      <t>Opelika</t>
    </r>
  </si>
  <si>
    <r>
      <rPr>
        <rFont val="sans-serif"/>
        <color rgb="FF1155CC"/>
        <sz val="12.0"/>
        <u/>
      </rPr>
      <t>Lee County</t>
    </r>
  </si>
  <si>
    <t>520.1/sq mi (200.8/km2)</t>
  </si>
  <si>
    <r>
      <rPr>
        <rFont val="sans-serif"/>
        <b/>
        <color rgb="FF1155CC"/>
        <sz val="12.0"/>
        <u/>
      </rPr>
      <t>Opp</t>
    </r>
  </si>
  <si>
    <r>
      <rPr>
        <rFont val="sans-serif"/>
        <color rgb="FF1155CC"/>
        <sz val="12.0"/>
        <u/>
      </rPr>
      <t>Covington County</t>
    </r>
  </si>
  <si>
    <t>286.2/sq mi (110.5/km2)</t>
  </si>
  <si>
    <r>
      <rPr>
        <rFont val="sans-serif"/>
        <b/>
        <color rgb="FF1155CC"/>
        <sz val="12.0"/>
        <u/>
      </rPr>
      <t>Orange Beach</t>
    </r>
  </si>
  <si>
    <r>
      <rPr>
        <rFont val="sans-serif"/>
        <color rgb="FF1155CC"/>
        <sz val="12.0"/>
        <u/>
      </rPr>
      <t>Baldwin County</t>
    </r>
  </si>
  <si>
    <t>550.7/sq mi (212.6/km2)</t>
  </si>
  <si>
    <r>
      <rPr>
        <rFont val="sans-serif"/>
        <b/>
        <color rgb="FF1155CC"/>
        <sz val="12.0"/>
        <u/>
      </rPr>
      <t>Orrville</t>
    </r>
  </si>
  <si>
    <r>
      <rPr>
        <rFont val="sans-serif"/>
        <color rgb="FF1155CC"/>
        <sz val="12.0"/>
        <u/>
      </rPr>
      <t>Dallas County</t>
    </r>
  </si>
  <si>
    <t>−26.5%</t>
  </si>
  <si>
    <t>144.2/sq mi (55.7/km2)</t>
  </si>
  <si>
    <r>
      <rPr>
        <rFont val="sans-serif"/>
        <b/>
        <color rgb="FF1155CC"/>
        <sz val="12.0"/>
        <u/>
      </rPr>
      <t>Owens Cross Roads</t>
    </r>
  </si>
  <si>
    <r>
      <rPr>
        <rFont val="sans-serif"/>
        <color rgb="FF1155CC"/>
        <sz val="12.0"/>
        <u/>
      </rPr>
      <t>Madison County</t>
    </r>
  </si>
  <si>
    <t>312.5/sq mi (120.7/km2)</t>
  </si>
  <si>
    <r>
      <rPr>
        <rFont val="sans-serif"/>
        <b/>
        <color rgb="FF1155CC"/>
        <sz val="12.0"/>
        <u/>
      </rPr>
      <t>Oxford</t>
    </r>
  </si>
  <si>
    <r>
      <rPr>
        <rFont val="sans-serif"/>
        <color rgb="FF1155CC"/>
        <sz val="12.0"/>
        <u/>
      </rPr>
      <t>Calhoun County</t>
    </r>
    <r>
      <rPr>
        <rFont val="sans-serif"/>
        <sz val="12.0"/>
      </rPr>
      <t xml:space="preserve">
</t>
    </r>
    <r>
      <rPr>
        <rFont val="sans-serif"/>
        <color rgb="FF1155CC"/>
        <sz val="12.0"/>
        <u/>
      </rPr>
      <t>Talladega County</t>
    </r>
  </si>
  <si>
    <t>719.6/sq mi (277.8/km2)</t>
  </si>
  <si>
    <r>
      <rPr>
        <rFont val="sans-serif"/>
        <b/>
        <color rgb="FF1155CC"/>
        <sz val="12.0"/>
        <u/>
      </rPr>
      <t>Ozark</t>
    </r>
  </si>
  <si>
    <r>
      <rPr>
        <rFont val="sans-serif"/>
        <color rgb="FF1155CC"/>
        <sz val="12.0"/>
        <u/>
      </rPr>
      <t>Dale County</t>
    </r>
  </si>
  <si>
    <t>−3.6%</t>
  </si>
  <si>
    <t>421.5/sq mi (162.7/km2)</t>
  </si>
  <si>
    <r>
      <rPr>
        <rFont val="sans-serif"/>
        <b/>
        <color rgb="FF1155CC"/>
        <sz val="12.0"/>
        <u/>
      </rPr>
      <t>Paint Rock</t>
    </r>
  </si>
  <si>
    <r>
      <rPr>
        <rFont val="sans-serif"/>
        <color rgb="FF1155CC"/>
        <sz val="12.0"/>
        <u/>
      </rPr>
      <t>Jackson County</t>
    </r>
  </si>
  <si>
    <t>−13.3%</t>
  </si>
  <si>
    <t>423.3/sq mi (163.4/km2)</t>
  </si>
  <si>
    <r>
      <rPr>
        <rFont val="sans-serif"/>
        <b/>
        <color rgb="FF1155CC"/>
        <sz val="12.0"/>
        <u/>
      </rPr>
      <t>Parrish</t>
    </r>
  </si>
  <si>
    <r>
      <rPr>
        <rFont val="sans-serif"/>
        <color rgb="FF1155CC"/>
        <sz val="12.0"/>
        <u/>
      </rPr>
      <t>Walker County</t>
    </r>
  </si>
  <si>
    <t>469.9/sq mi (181.4/km2)</t>
  </si>
  <si>
    <r>
      <rPr>
        <rFont val="sans-serif"/>
        <b/>
        <color rgb="FF1155CC"/>
        <sz val="12.0"/>
        <u/>
      </rPr>
      <t>Pelham</t>
    </r>
  </si>
  <si>
    <r>
      <rPr>
        <rFont val="sans-serif"/>
        <color rgb="FF1155CC"/>
        <sz val="12.0"/>
        <u/>
      </rPr>
      <t>Shelby County</t>
    </r>
  </si>
  <si>
    <t>623.2/sq mi (240.6/km2)</t>
  </si>
  <si>
    <r>
      <rPr>
        <rFont val="sans-serif"/>
        <b/>
        <color rgb="FF1155CC"/>
        <sz val="12.0"/>
        <u/>
      </rPr>
      <t>Pell City</t>
    </r>
  </si>
  <si>
    <r>
      <rPr>
        <rFont val="sans-serif"/>
        <color rgb="FF1155CC"/>
        <sz val="12.0"/>
        <u/>
      </rPr>
      <t>St. Clair County</t>
    </r>
  </si>
  <si>
    <t>522.8/sq mi (201.8/km2)</t>
  </si>
  <si>
    <r>
      <rPr>
        <rFont val="sans-serif"/>
        <b/>
        <color rgb="FF1155CC"/>
        <sz val="12.0"/>
        <u/>
      </rPr>
      <t>Pennington</t>
    </r>
  </si>
  <si>
    <r>
      <rPr>
        <rFont val="sans-serif"/>
        <color rgb="FF1155CC"/>
        <sz val="12.0"/>
        <u/>
      </rPr>
      <t>Choctaw County</t>
    </r>
  </si>
  <si>
    <t>167.9/sq mi (64.8/km2)</t>
  </si>
  <si>
    <r>
      <rPr>
        <rFont val="sans-serif"/>
        <b/>
        <color rgb="FF1155CC"/>
        <sz val="12.0"/>
        <u/>
      </rPr>
      <t>Perdido Beach</t>
    </r>
  </si>
  <si>
    <r>
      <rPr>
        <rFont val="sans-serif"/>
        <color rgb="FF1155CC"/>
        <sz val="12.0"/>
        <u/>
      </rPr>
      <t>Baldwin County</t>
    </r>
  </si>
  <si>
    <t>447.6/sq mi (172.8/km2)</t>
  </si>
  <si>
    <r>
      <rPr>
        <rFont val="sans-serif"/>
        <b/>
        <color rgb="FF1155CC"/>
        <sz val="12.0"/>
        <u/>
      </rPr>
      <t>Petrey</t>
    </r>
  </si>
  <si>
    <r>
      <rPr>
        <rFont val="sans-serif"/>
        <color rgb="FF1155CC"/>
        <sz val="12.0"/>
        <u/>
      </rPr>
      <t>Crenshaw County</t>
    </r>
  </si>
  <si>
    <t>91.8/sq mi (35.4/km2)</t>
  </si>
  <si>
    <r>
      <rPr>
        <rFont val="sans-serif"/>
        <b/>
        <color rgb="FF1155CC"/>
        <sz val="12.0"/>
        <u/>
      </rPr>
      <t>Phenix City</t>
    </r>
  </si>
  <si>
    <r>
      <rPr>
        <rFont val="sans-serif"/>
        <color rgb="FF1155CC"/>
        <sz val="12.0"/>
        <u/>
      </rPr>
      <t>Russell County</t>
    </r>
    <r>
      <rPr>
        <rFont val="sans-serif"/>
        <sz val="12.0"/>
      </rPr>
      <t xml:space="preserve">
</t>
    </r>
    <r>
      <rPr>
        <rFont val="sans-serif"/>
        <color rgb="FF1155CC"/>
        <sz val="12.0"/>
        <u/>
      </rPr>
      <t>Lee County</t>
    </r>
  </si>
  <si>
    <t>1,398.8/sq mi (540.1/km2)</t>
  </si>
  <si>
    <r>
      <rPr>
        <rFont val="sans-serif"/>
        <b/>
        <color rgb="FF1155CC"/>
        <sz val="12.0"/>
        <u/>
      </rPr>
      <t>Phil Campbell</t>
    </r>
  </si>
  <si>
    <r>
      <rPr>
        <rFont val="sans-serif"/>
        <color rgb="FF1155CC"/>
        <sz val="12.0"/>
        <u/>
      </rPr>
      <t>Franklin County</t>
    </r>
  </si>
  <si>
    <t>−13.6%</t>
  </si>
  <si>
    <t>243.7/sq mi (94.1/km2)</t>
  </si>
  <si>
    <r>
      <rPr>
        <rFont val="sans-serif"/>
        <b/>
        <color rgb="FF1155CC"/>
        <sz val="12.0"/>
        <u/>
      </rPr>
      <t>Pickensville</t>
    </r>
  </si>
  <si>
    <r>
      <rPr>
        <rFont val="sans-serif"/>
        <color rgb="FF1155CC"/>
        <sz val="12.0"/>
        <u/>
      </rPr>
      <t>Pickens County</t>
    </r>
  </si>
  <si>
    <t>−8.4%</t>
  </si>
  <si>
    <t>72.1/sq mi (27.8/km2)</t>
  </si>
  <si>
    <r>
      <rPr>
        <rFont val="sans-serif"/>
        <b/>
        <color rgb="FF1155CC"/>
        <sz val="12.0"/>
        <u/>
      </rPr>
      <t>Piedmont</t>
    </r>
  </si>
  <si>
    <r>
      <rPr>
        <rFont val="sans-serif"/>
        <color rgb="FF1155CC"/>
        <sz val="12.0"/>
        <u/>
      </rPr>
      <t>Calhoun County</t>
    </r>
    <r>
      <rPr>
        <rFont val="sans-serif"/>
        <sz val="12.0"/>
      </rPr>
      <t xml:space="preserve">
</t>
    </r>
    <r>
      <rPr>
        <rFont val="sans-serif"/>
        <color rgb="FF1155CC"/>
        <sz val="12.0"/>
        <u/>
      </rPr>
      <t>Cherokee County</t>
    </r>
  </si>
  <si>
    <t>488.0/sq mi (188.4/km2)</t>
  </si>
  <si>
    <r>
      <rPr>
        <rFont val="sans-serif"/>
        <b/>
        <color rgb="FF1155CC"/>
        <sz val="12.0"/>
        <u/>
      </rPr>
      <t>Pike Road</t>
    </r>
  </si>
  <si>
    <r>
      <rPr>
        <rFont val="sans-serif"/>
        <color rgb="FF1155CC"/>
        <sz val="12.0"/>
        <u/>
      </rPr>
      <t>Montgomery County</t>
    </r>
  </si>
  <si>
    <t>298.3/sq mi (115.2/km2)</t>
  </si>
  <si>
    <r>
      <rPr>
        <rFont val="sans-serif"/>
        <b/>
        <color rgb="FF1155CC"/>
        <sz val="12.0"/>
        <u/>
      </rPr>
      <t>Pinckard</t>
    </r>
  </si>
  <si>
    <r>
      <rPr>
        <rFont val="sans-serif"/>
        <color rgb="FF1155CC"/>
        <sz val="12.0"/>
        <u/>
      </rPr>
      <t>Dale County</t>
    </r>
  </si>
  <si>
    <t>109.2/sq mi (42.2/km2)</t>
  </si>
  <si>
    <r>
      <rPr>
        <rFont val="sans-serif"/>
        <b/>
        <color rgb="FF1155CC"/>
        <sz val="12.0"/>
        <u/>
      </rPr>
      <t>Pine Apple</t>
    </r>
  </si>
  <si>
    <r>
      <rPr>
        <rFont val="sans-serif"/>
        <color rgb="FF1155CC"/>
        <sz val="12.0"/>
        <u/>
      </rPr>
      <t>Wilcox County</t>
    </r>
  </si>
  <si>
    <t>46.1/sq mi (17.8/km2)</t>
  </si>
  <si>
    <r>
      <rPr>
        <rFont val="sans-serif"/>
        <b/>
        <color rgb="FF1155CC"/>
        <sz val="12.0"/>
        <u/>
      </rPr>
      <t>Pine Hill</t>
    </r>
  </si>
  <si>
    <r>
      <rPr>
        <rFont val="sans-serif"/>
        <color rgb="FF1155CC"/>
        <sz val="12.0"/>
        <u/>
      </rPr>
      <t>Wilcox County</t>
    </r>
  </si>
  <si>
    <t>198.4/sq mi (76.6/km2)</t>
  </si>
  <si>
    <r>
      <rPr>
        <rFont val="sans-serif"/>
        <b/>
        <color rgb="FF1155CC"/>
        <sz val="12.0"/>
        <u/>
      </rPr>
      <t>Pine Level</t>
    </r>
    <r>
      <rPr>
        <rFont val="sans-serif"/>
        <b/>
        <sz val="12.0"/>
      </rPr>
      <t/>
    </r>
    <r>
      <rPr>
        <rFont val="sans-serif"/>
        <b/>
        <color rgb="FF1155CC"/>
        <sz val="12.0"/>
        <u/>
      </rPr>
      <t>[</t>
    </r>
    <r>
      <rPr>
        <rFont val="sans-serif"/>
        <b/>
        <color rgb="FF1155CC"/>
        <sz val="12.0"/>
        <u/>
      </rPr>
      <t>d</t>
    </r>
    <r>
      <rPr>
        <rFont val="sans-serif"/>
        <b/>
        <sz val="12.0"/>
      </rPr>
      <t>]</t>
    </r>
  </si>
  <si>
    <r>
      <rPr>
        <rFont val="sans-serif"/>
        <color rgb="FF1155CC"/>
        <sz val="12.0"/>
        <u/>
      </rPr>
      <t>Autauga County</t>
    </r>
  </si>
  <si>
    <r>
      <rPr>
        <rFont val="sans-serif"/>
        <b/>
        <color rgb="FF1155CC"/>
        <sz val="12.0"/>
        <u/>
      </rPr>
      <t>Pine Ridge</t>
    </r>
  </si>
  <si>
    <r>
      <rPr>
        <rFont val="sans-serif"/>
        <color rgb="FF1155CC"/>
        <sz val="12.0"/>
        <u/>
      </rPr>
      <t>DeKalb County</t>
    </r>
  </si>
  <si>
    <t>202.3/sq mi (78.1/km2)</t>
  </si>
  <si>
    <r>
      <rPr>
        <rFont val="sans-serif"/>
        <b/>
        <color rgb="FF1155CC"/>
        <sz val="12.0"/>
        <u/>
      </rPr>
      <t>Pinson</t>
    </r>
  </si>
  <si>
    <r>
      <rPr>
        <rFont val="sans-serif"/>
        <color rgb="FF1155CC"/>
        <sz val="12.0"/>
        <u/>
      </rPr>
      <t>Jefferson County</t>
    </r>
  </si>
  <si>
    <t>714.4/sq mi (275.8/km2)</t>
  </si>
  <si>
    <r>
      <rPr>
        <rFont val="sans-serif"/>
        <b/>
        <color rgb="FF1155CC"/>
        <sz val="12.0"/>
        <u/>
      </rPr>
      <t>Pisgah</t>
    </r>
  </si>
  <si>
    <r>
      <rPr>
        <rFont val="sans-serif"/>
        <color rgb="FF1155CC"/>
        <sz val="12.0"/>
        <u/>
      </rPr>
      <t>Jackson County</t>
    </r>
  </si>
  <si>
    <t>−5.7%</t>
  </si>
  <si>
    <r>
      <rPr>
        <rFont val="sans-serif"/>
        <b/>
        <color rgb="FF1155CC"/>
        <sz val="12.0"/>
        <u/>
      </rPr>
      <t>Pleasant Grove</t>
    </r>
  </si>
  <si>
    <r>
      <rPr>
        <rFont val="sans-serif"/>
        <color rgb="FF1155CC"/>
        <sz val="12.0"/>
        <u/>
      </rPr>
      <t>Jefferson County</t>
    </r>
  </si>
  <si>
    <t>965.0/sq mi (372.6/km2)</t>
  </si>
  <si>
    <r>
      <rPr>
        <rFont val="sans-serif"/>
        <b/>
        <color rgb="FF1155CC"/>
        <sz val="12.0"/>
        <u/>
      </rPr>
      <t>Pleasant Groves</t>
    </r>
  </si>
  <si>
    <r>
      <rPr>
        <rFont val="sans-serif"/>
        <color rgb="FF1155CC"/>
        <sz val="12.0"/>
        <u/>
      </rPr>
      <t>Jackson County</t>
    </r>
  </si>
  <si>
    <t>116.7/sq mi (45.1/km2)</t>
  </si>
  <si>
    <r>
      <rPr>
        <rFont val="sans-serif"/>
        <b/>
        <color rgb="FF1155CC"/>
        <sz val="12.0"/>
        <u/>
      </rPr>
      <t>Pollard</t>
    </r>
  </si>
  <si>
    <r>
      <rPr>
        <rFont val="sans-serif"/>
        <color rgb="FF1155CC"/>
        <sz val="12.0"/>
        <u/>
      </rPr>
      <t>Escambia County</t>
    </r>
  </si>
  <si>
    <t>−6.6%</t>
  </si>
  <si>
    <t>115.3/sq mi (44.5/km2)</t>
  </si>
  <si>
    <r>
      <rPr>
        <rFont val="sans-serif"/>
        <b/>
        <color rgb="FF1155CC"/>
        <sz val="12.0"/>
        <u/>
      </rPr>
      <t>Powell</t>
    </r>
  </si>
  <si>
    <r>
      <rPr>
        <rFont val="sans-serif"/>
        <color rgb="FF1155CC"/>
        <sz val="12.0"/>
        <u/>
      </rPr>
      <t>DeKalb County</t>
    </r>
  </si>
  <si>
    <t>181.7/sq mi (70.1/km2)</t>
  </si>
  <si>
    <r>
      <rPr>
        <rFont val="sans-serif"/>
        <b/>
        <color rgb="FF1155CC"/>
        <sz val="12.0"/>
        <u/>
      </rPr>
      <t>Prattville</t>
    </r>
  </si>
  <si>
    <r>
      <rPr>
        <rFont val="sans-serif"/>
        <color rgb="FF1155CC"/>
        <sz val="12.0"/>
        <u/>
      </rPr>
      <t>Autauga County</t>
    </r>
    <r>
      <rPr>
        <rFont val="sans-serif"/>
        <sz val="12.0"/>
      </rPr>
      <t xml:space="preserve">
</t>
    </r>
    <r>
      <rPr>
        <rFont val="sans-serif"/>
        <color rgb="FF1155CC"/>
        <sz val="12.0"/>
        <u/>
      </rPr>
      <t>Elmore County</t>
    </r>
  </si>
  <si>
    <t>1,149.8/sq mi (443.9/km2)</t>
  </si>
  <si>
    <r>
      <rPr>
        <rFont val="sans-serif"/>
        <b/>
        <color rgb="FF1155CC"/>
        <sz val="12.0"/>
        <u/>
      </rPr>
      <t>Priceville</t>
    </r>
  </si>
  <si>
    <r>
      <rPr>
        <rFont val="sans-serif"/>
        <color rgb="FF1155CC"/>
        <sz val="12.0"/>
        <u/>
      </rPr>
      <t>Morgan County</t>
    </r>
  </si>
  <si>
    <t>671.5/sq mi (259.3/km2)</t>
  </si>
  <si>
    <r>
      <rPr>
        <rFont val="sans-serif"/>
        <b/>
        <color rgb="FF1155CC"/>
        <sz val="12.0"/>
        <u/>
      </rPr>
      <t>Prichard</t>
    </r>
  </si>
  <si>
    <r>
      <rPr>
        <rFont val="sans-serif"/>
        <color rgb="FF1155CC"/>
        <sz val="12.0"/>
        <u/>
      </rPr>
      <t>Mobile County</t>
    </r>
  </si>
  <si>
    <t>−14.7%</t>
  </si>
  <si>
    <t>764.0/sq mi (295.0/km2)</t>
  </si>
  <si>
    <r>
      <rPr>
        <rFont val="sans-serif"/>
        <b/>
        <color rgb="FF1155CC"/>
        <sz val="12.0"/>
        <u/>
      </rPr>
      <t>Providence</t>
    </r>
  </si>
  <si>
    <r>
      <rPr>
        <rFont val="sans-serif"/>
        <color rgb="FF1155CC"/>
        <sz val="12.0"/>
        <u/>
      </rPr>
      <t>Marengo County</t>
    </r>
  </si>
  <si>
    <t>−25.1%</t>
  </si>
  <si>
    <r>
      <rPr>
        <rFont val="sans-serif"/>
        <b/>
        <color rgb="FF1155CC"/>
        <sz val="12.0"/>
        <u/>
      </rPr>
      <t>Ragland</t>
    </r>
  </si>
  <si>
    <r>
      <rPr>
        <rFont val="sans-serif"/>
        <color rgb="FF1155CC"/>
        <sz val="12.0"/>
        <u/>
      </rPr>
      <t>St. Clair County</t>
    </r>
  </si>
  <si>
    <t>100.6/sq mi (38.8/km2)</t>
  </si>
  <si>
    <r>
      <rPr>
        <rFont val="sans-serif"/>
        <b/>
        <color rgb="FF1155CC"/>
        <sz val="12.0"/>
        <u/>
      </rPr>
      <t>Rainbow City</t>
    </r>
  </si>
  <si>
    <r>
      <rPr>
        <rFont val="sans-serif"/>
        <color rgb="FF1155CC"/>
        <sz val="12.0"/>
        <u/>
      </rPr>
      <t>Etowah County</t>
    </r>
  </si>
  <si>
    <t>400.3/sq mi (154.5/km2)</t>
  </si>
  <si>
    <r>
      <rPr>
        <rFont val="sans-serif"/>
        <b/>
        <color rgb="FF1155CC"/>
        <sz val="12.0"/>
        <u/>
      </rPr>
      <t>Rainsville</t>
    </r>
  </si>
  <si>
    <r>
      <rPr>
        <rFont val="sans-serif"/>
        <color rgb="FF1155CC"/>
        <sz val="12.0"/>
        <u/>
      </rPr>
      <t>DeKalb County</t>
    </r>
  </si>
  <si>
    <t>267.8/sq mi (103.4/km2)</t>
  </si>
  <si>
    <r>
      <rPr>
        <rFont val="sans-serif"/>
        <b/>
        <color rgb="FF1155CC"/>
        <sz val="12.0"/>
        <u/>
      </rPr>
      <t>Ranburne</t>
    </r>
  </si>
  <si>
    <r>
      <rPr>
        <rFont val="sans-serif"/>
        <color rgb="FF1155CC"/>
        <sz val="12.0"/>
        <u/>
      </rPr>
      <t>Cleburne County</t>
    </r>
  </si>
  <si>
    <t>265.4/sq mi (102.5/km2)</t>
  </si>
  <si>
    <r>
      <rPr>
        <rFont val="sans-serif"/>
        <b/>
        <color rgb="FF1155CC"/>
        <sz val="12.0"/>
        <u/>
      </rPr>
      <t>Red Bay</t>
    </r>
  </si>
  <si>
    <r>
      <rPr>
        <rFont val="sans-serif"/>
        <color rgb="FF1155CC"/>
        <sz val="12.0"/>
        <u/>
      </rPr>
      <t>Franklin County</t>
    </r>
  </si>
  <si>
    <t>331.8/sq mi (128.1/km2)</t>
  </si>
  <si>
    <r>
      <rPr>
        <rFont val="sans-serif"/>
        <b/>
        <color rgb="FF1155CC"/>
        <sz val="12.0"/>
        <u/>
      </rPr>
      <t>Red Level</t>
    </r>
  </si>
  <si>
    <r>
      <rPr>
        <rFont val="sans-serif"/>
        <color rgb="FF1155CC"/>
        <sz val="12.0"/>
        <u/>
      </rPr>
      <t>Covington County</t>
    </r>
  </si>
  <si>
    <t>225.0/sq mi (86.9/km2)</t>
  </si>
  <si>
    <r>
      <rPr>
        <rFont val="sans-serif"/>
        <b/>
        <color rgb="FF1155CC"/>
        <sz val="12.0"/>
        <u/>
      </rPr>
      <t>Reece City</t>
    </r>
  </si>
  <si>
    <r>
      <rPr>
        <rFont val="sans-serif"/>
        <color rgb="FF1155CC"/>
        <sz val="12.0"/>
        <u/>
      </rPr>
      <t>Etowah County</t>
    </r>
  </si>
  <si>
    <t>−5.8%</t>
  </si>
  <si>
    <t>172.8/sq mi (66.7/km2)</t>
  </si>
  <si>
    <r>
      <rPr>
        <rFont val="sans-serif"/>
        <b/>
        <color rgb="FF1155CC"/>
        <sz val="12.0"/>
        <u/>
      </rPr>
      <t>Reform</t>
    </r>
  </si>
  <si>
    <r>
      <rPr>
        <rFont val="sans-serif"/>
        <color rgb="FF1155CC"/>
        <sz val="12.0"/>
        <u/>
      </rPr>
      <t>Pickens County</t>
    </r>
  </si>
  <si>
    <t>−10.7%</t>
  </si>
  <si>
    <t>189.8/sq mi (73.3/km2)</t>
  </si>
  <si>
    <r>
      <rPr>
        <rFont val="sans-serif"/>
        <b/>
        <color rgb="FF1155CC"/>
        <sz val="12.0"/>
        <u/>
      </rPr>
      <t>Rehobeth</t>
    </r>
  </si>
  <si>
    <r>
      <rPr>
        <rFont val="sans-serif"/>
        <color rgb="FF1155CC"/>
        <sz val="12.0"/>
        <u/>
      </rPr>
      <t>Houston County</t>
    </r>
  </si>
  <si>
    <t>236.3/sq mi (91.2/km2)</t>
  </si>
  <si>
    <r>
      <rPr>
        <rFont val="sans-serif"/>
        <b/>
        <color rgb="FF1155CC"/>
        <sz val="12.0"/>
        <u/>
      </rPr>
      <t>Repton</t>
    </r>
  </si>
  <si>
    <r>
      <rPr>
        <rFont val="sans-serif"/>
        <color rgb="FF1155CC"/>
        <sz val="12.0"/>
        <u/>
      </rPr>
      <t>Conecuh County</t>
    </r>
  </si>
  <si>
    <t>−16.7%</t>
  </si>
  <si>
    <t>244.8/sq mi (94.5/km2)</t>
  </si>
  <si>
    <r>
      <rPr>
        <rFont val="sans-serif"/>
        <b/>
        <color rgb="FF1155CC"/>
        <sz val="12.0"/>
        <u/>
      </rPr>
      <t>Ridgeville</t>
    </r>
  </si>
  <si>
    <r>
      <rPr>
        <rFont val="sans-serif"/>
        <color rgb="FF1155CC"/>
        <sz val="12.0"/>
        <u/>
      </rPr>
      <t>Etowah County</t>
    </r>
  </si>
  <si>
    <t>−25.9%</t>
  </si>
  <si>
    <t>101.2/sq mi (39.1/km2)</t>
  </si>
  <si>
    <r>
      <rPr>
        <rFont val="sans-serif"/>
        <b/>
        <color rgb="FF1155CC"/>
        <sz val="12.0"/>
        <u/>
      </rPr>
      <t>River Falls</t>
    </r>
  </si>
  <si>
    <r>
      <rPr>
        <rFont val="sans-serif"/>
        <color rgb="FF1155CC"/>
        <sz val="12.0"/>
        <u/>
      </rPr>
      <t>Covington County</t>
    </r>
  </si>
  <si>
    <t>70.0/sq mi (27.0/km2)</t>
  </si>
  <si>
    <r>
      <rPr>
        <rFont val="sans-serif"/>
        <b/>
        <color rgb="FF1155CC"/>
        <sz val="12.0"/>
        <u/>
      </rPr>
      <t>Riverside</t>
    </r>
  </si>
  <si>
    <r>
      <rPr>
        <rFont val="sans-serif"/>
        <color rgb="FF1155CC"/>
        <sz val="12.0"/>
        <u/>
      </rPr>
      <t>St. Clair County</t>
    </r>
  </si>
  <si>
    <t>256.9/sq mi (99.2/km2)</t>
  </si>
  <si>
    <r>
      <rPr>
        <rFont val="sans-serif"/>
        <b/>
        <color rgb="FF1155CC"/>
        <sz val="12.0"/>
        <u/>
      </rPr>
      <t>Riverview</t>
    </r>
  </si>
  <si>
    <r>
      <rPr>
        <rFont val="sans-serif"/>
        <color rgb="FF1155CC"/>
        <sz val="12.0"/>
        <u/>
      </rPr>
      <t>Escambia County</t>
    </r>
  </si>
  <si>
    <t>112.4/sq mi (43.4/km2)</t>
  </si>
  <si>
    <r>
      <rPr>
        <rFont val="sans-serif"/>
        <b/>
        <color rgb="FF1155CC"/>
        <sz val="12.0"/>
        <u/>
      </rPr>
      <t>Roanoke</t>
    </r>
  </si>
  <si>
    <r>
      <rPr>
        <rFont val="sans-serif"/>
        <color rgb="FF1155CC"/>
        <sz val="12.0"/>
        <u/>
      </rPr>
      <t>Randolph County</t>
    </r>
  </si>
  <si>
    <t>−12.6%</t>
  </si>
  <si>
    <t>283.6/sq mi (109.5/km2)</t>
  </si>
  <si>
    <r>
      <rPr>
        <rFont val="sans-serif"/>
        <b/>
        <color rgb="FF1155CC"/>
        <sz val="12.0"/>
        <u/>
      </rPr>
      <t>Robertsdale</t>
    </r>
  </si>
  <si>
    <r>
      <rPr>
        <rFont val="sans-serif"/>
        <color rgb="FF1155CC"/>
        <sz val="12.0"/>
        <u/>
      </rPr>
      <t>Baldwin County</t>
    </r>
  </si>
  <si>
    <t>1,230.8/sq mi (475.2/km2)</t>
  </si>
  <si>
    <r>
      <rPr>
        <rFont val="sans-serif"/>
        <b/>
        <color rgb="FF1155CC"/>
        <sz val="12.0"/>
        <u/>
      </rPr>
      <t>Rockford</t>
    </r>
  </si>
  <si>
    <r>
      <rPr>
        <rFont val="sans-serif"/>
        <color rgb="FF1155CC"/>
        <sz val="12.0"/>
        <u/>
      </rPr>
      <t>Coosa County</t>
    </r>
  </si>
  <si>
    <t>−26.8%</t>
  </si>
  <si>
    <t>105.4/sq mi (40.7/km2)</t>
  </si>
  <si>
    <r>
      <rPr>
        <rFont val="sans-serif"/>
        <b/>
        <color rgb="FF1155CC"/>
        <sz val="12.0"/>
        <u/>
      </rPr>
      <t>Rogersville</t>
    </r>
  </si>
  <si>
    <r>
      <rPr>
        <rFont val="sans-serif"/>
        <color rgb="FF1155CC"/>
        <sz val="12.0"/>
        <u/>
      </rPr>
      <t>Lauderdale County</t>
    </r>
  </si>
  <si>
    <t>424.4/sq mi (163.9/km2)</t>
  </si>
  <si>
    <r>
      <rPr>
        <rFont val="sans-serif"/>
        <b/>
        <color rgb="FF1155CC"/>
        <sz val="12.0"/>
        <u/>
      </rPr>
      <t>Rosa</t>
    </r>
  </si>
  <si>
    <r>
      <rPr>
        <rFont val="sans-serif"/>
        <color rgb="FF1155CC"/>
        <sz val="12.0"/>
        <u/>
      </rPr>
      <t>Blount County</t>
    </r>
  </si>
  <si>
    <t>99.7/sq mi (38.5/km2)</t>
  </si>
  <si>
    <r>
      <rPr>
        <rFont val="sans-serif"/>
        <b/>
        <color rgb="FF1155CC"/>
        <sz val="12.0"/>
        <u/>
      </rPr>
      <t>Russellville</t>
    </r>
  </si>
  <si>
    <r>
      <rPr>
        <rFont val="sans-serif"/>
        <color rgb="FF1155CC"/>
        <sz val="12.0"/>
        <u/>
      </rPr>
      <t>Franklin County</t>
    </r>
  </si>
  <si>
    <t>810.1/sq mi (312.8/km2)</t>
  </si>
  <si>
    <r>
      <rPr>
        <rFont val="sans-serif"/>
        <b/>
        <color rgb="FF1155CC"/>
        <sz val="12.0"/>
        <u/>
      </rPr>
      <t>Rutledge</t>
    </r>
  </si>
  <si>
    <r>
      <rPr>
        <rFont val="sans-serif"/>
        <color rgb="FF1155CC"/>
        <sz val="12.0"/>
        <u/>
      </rPr>
      <t>Crenshaw County</t>
    </r>
  </si>
  <si>
    <t>59.9/sq mi (23.1/km2)</t>
  </si>
  <si>
    <r>
      <rPr>
        <rFont val="sans-serif"/>
        <b/>
        <color rgb="FF1155CC"/>
        <sz val="12.0"/>
        <u/>
      </rPr>
      <t>St. Florian</t>
    </r>
  </si>
  <si>
    <r>
      <rPr>
        <rFont val="sans-serif"/>
        <color rgb="FF1155CC"/>
        <sz val="12.0"/>
        <u/>
      </rPr>
      <t>Lauderdale County</t>
    </r>
  </si>
  <si>
    <t>159.1/sq mi (61.4/km2)</t>
  </si>
  <si>
    <r>
      <rPr>
        <rFont val="sans-serif"/>
        <b/>
        <color rgb="FF1155CC"/>
        <sz val="12.0"/>
        <u/>
      </rPr>
      <t>Samson</t>
    </r>
  </si>
  <si>
    <r>
      <rPr>
        <rFont val="sans-serif"/>
        <color rgb="FF1155CC"/>
        <sz val="12.0"/>
        <u/>
      </rPr>
      <t>Geneva County</t>
    </r>
  </si>
  <si>
    <t>517.7/sq mi (199.9/km2)</t>
  </si>
  <si>
    <r>
      <rPr>
        <rFont val="sans-serif"/>
        <b/>
        <color rgb="FF1155CC"/>
        <sz val="12.0"/>
        <u/>
      </rPr>
      <t>Sand Rock</t>
    </r>
  </si>
  <si>
    <r>
      <rPr>
        <rFont val="sans-serif"/>
        <color rgb="FF1155CC"/>
        <sz val="12.0"/>
        <u/>
      </rPr>
      <t>Cherokee County</t>
    </r>
    <r>
      <rPr>
        <rFont val="sans-serif"/>
        <sz val="12.0"/>
      </rPr>
      <t xml:space="preserve">
</t>
    </r>
    <r>
      <rPr>
        <rFont val="sans-serif"/>
        <color rgb="FF1155CC"/>
        <sz val="12.0"/>
        <u/>
      </rPr>
      <t>DeKalb County</t>
    </r>
  </si>
  <si>
    <t>135.6/sq mi (52.3/km2)</t>
  </si>
  <si>
    <r>
      <rPr>
        <rFont val="sans-serif"/>
        <b/>
        <color rgb="FF1155CC"/>
        <sz val="12.0"/>
        <u/>
      </rPr>
      <t>Sanford</t>
    </r>
  </si>
  <si>
    <r>
      <rPr>
        <rFont val="sans-serif"/>
        <color rgb="FF1155CC"/>
        <sz val="12.0"/>
        <u/>
      </rPr>
      <t>Covington County</t>
    </r>
  </si>
  <si>
    <t>61.5/sq mi (23.7/km2)</t>
  </si>
  <si>
    <r>
      <rPr>
        <rFont val="sans-serif"/>
        <b/>
        <color rgb="FF1155CC"/>
        <sz val="12.0"/>
        <u/>
      </rPr>
      <t>Saraland</t>
    </r>
  </si>
  <si>
    <r>
      <rPr>
        <rFont val="sans-serif"/>
        <color rgb="FF1155CC"/>
        <sz val="12.0"/>
        <u/>
      </rPr>
      <t>Mobile County</t>
    </r>
  </si>
  <si>
    <t>697.6/sq mi (269.4/km2)</t>
  </si>
  <si>
    <r>
      <rPr>
        <rFont val="sans-serif"/>
        <b/>
        <color rgb="FF1155CC"/>
        <sz val="12.0"/>
        <u/>
      </rPr>
      <t>Sardis City</t>
    </r>
  </si>
  <si>
    <r>
      <rPr>
        <rFont val="sans-serif"/>
        <color rgb="FF1155CC"/>
        <sz val="12.0"/>
        <u/>
      </rPr>
      <t>Etowah County</t>
    </r>
  </si>
  <si>
    <t>231.1/sq mi (89.2/km2)</t>
  </si>
  <si>
    <r>
      <rPr>
        <rFont val="sans-serif"/>
        <b/>
        <color rgb="FF1155CC"/>
        <sz val="12.0"/>
        <u/>
      </rPr>
      <t>Satsuma</t>
    </r>
  </si>
  <si>
    <r>
      <rPr>
        <rFont val="sans-serif"/>
        <color rgb="FF1155CC"/>
        <sz val="12.0"/>
        <u/>
      </rPr>
      <t>Mobile County</t>
    </r>
  </si>
  <si>
    <t>897.5/sq mi (346.5/km2)</t>
  </si>
  <si>
    <r>
      <rPr>
        <rFont val="sans-serif"/>
        <b/>
        <color rgb="FF1155CC"/>
        <sz val="12.0"/>
        <u/>
      </rPr>
      <t>Scottsboro</t>
    </r>
  </si>
  <si>
    <r>
      <rPr>
        <rFont val="sans-serif"/>
        <color rgb="FF1155CC"/>
        <sz val="12.0"/>
        <u/>
      </rPr>
      <t>Jackson County</t>
    </r>
  </si>
  <si>
    <t>307.6/sq mi (118.8/km2)</t>
  </si>
  <si>
    <r>
      <rPr>
        <rFont val="sans-serif"/>
        <b/>
        <color rgb="FF1155CC"/>
        <sz val="12.0"/>
        <u/>
      </rPr>
      <t>Section</t>
    </r>
  </si>
  <si>
    <r>
      <rPr>
        <rFont val="sans-serif"/>
        <color rgb="FF1155CC"/>
        <sz val="12.0"/>
        <u/>
      </rPr>
      <t>Jackson County</t>
    </r>
  </si>
  <si>
    <t>−1.8%</t>
  </si>
  <si>
    <t>165.4/sq mi (63.9/km2)</t>
  </si>
  <si>
    <r>
      <rPr>
        <rFont val="sans-serif"/>
        <b/>
        <color rgb="FF1155CC"/>
        <sz val="12.0"/>
        <u/>
      </rPr>
      <t>Selma</t>
    </r>
  </si>
  <si>
    <r>
      <rPr>
        <rFont val="sans-serif"/>
        <color rgb="FF1155CC"/>
        <sz val="12.0"/>
        <u/>
      </rPr>
      <t>Dallas County</t>
    </r>
  </si>
  <si>
    <t>1,301.3/sq mi (502.4/km2)</t>
  </si>
  <si>
    <r>
      <rPr>
        <rFont val="sans-serif"/>
        <b/>
        <color rgb="FF1155CC"/>
        <sz val="12.0"/>
        <u/>
      </rPr>
      <t>Sheffield</t>
    </r>
  </si>
  <si>
    <r>
      <rPr>
        <rFont val="sans-serif"/>
        <color rgb="FF1155CC"/>
        <sz val="12.0"/>
        <u/>
      </rPr>
      <t>Colbert County</t>
    </r>
  </si>
  <si>
    <t>1,476.1/sq mi (569.9/km2)</t>
  </si>
  <si>
    <r>
      <rPr>
        <rFont val="sans-serif"/>
        <b/>
        <color rgb="FF1155CC"/>
        <sz val="12.0"/>
        <u/>
      </rPr>
      <t>Shiloh</t>
    </r>
  </si>
  <si>
    <r>
      <rPr>
        <rFont val="sans-serif"/>
        <color rgb="FF1155CC"/>
        <sz val="12.0"/>
        <u/>
      </rPr>
      <t>DeKalb County</t>
    </r>
  </si>
  <si>
    <t>187.7/sq mi (72.5/km2)</t>
  </si>
  <si>
    <r>
      <rPr>
        <rFont val="sans-serif"/>
        <b/>
        <color rgb="FF1155CC"/>
        <sz val="12.0"/>
        <u/>
      </rPr>
      <t>Shorter</t>
    </r>
  </si>
  <si>
    <r>
      <rPr>
        <rFont val="sans-serif"/>
        <color rgb="FF1155CC"/>
        <sz val="12.0"/>
        <u/>
      </rPr>
      <t>Macon County</t>
    </r>
  </si>
  <si>
    <t>−18.8%</t>
  </si>
  <si>
    <t>84.8/sq mi (32.7/km2)</t>
  </si>
  <si>
    <r>
      <rPr>
        <rFont val="sans-serif"/>
        <b/>
        <color rgb="FF1155CC"/>
        <sz val="12.0"/>
        <u/>
      </rPr>
      <t>Silas</t>
    </r>
  </si>
  <si>
    <r>
      <rPr>
        <rFont val="sans-serif"/>
        <color rgb="FF1155CC"/>
        <sz val="12.0"/>
        <u/>
      </rPr>
      <t>Choctaw County</t>
    </r>
  </si>
  <si>
    <t>72.4/sq mi (27.9/km2)</t>
  </si>
  <si>
    <r>
      <rPr>
        <rFont val="sans-serif"/>
        <b/>
        <color rgb="FF1155CC"/>
        <sz val="12.0"/>
        <u/>
      </rPr>
      <t>Silverhill</t>
    </r>
  </si>
  <si>
    <r>
      <rPr>
        <rFont val="sans-serif"/>
        <color rgb="FF1155CC"/>
        <sz val="12.0"/>
        <u/>
      </rPr>
      <t>Baldwin County</t>
    </r>
  </si>
  <si>
    <t>640.0/sq mi (247.1/km2)</t>
  </si>
  <si>
    <r>
      <rPr>
        <rFont val="sans-serif"/>
        <b/>
        <color rgb="FF1155CC"/>
        <sz val="12.0"/>
        <u/>
      </rPr>
      <t>Sipsey</t>
    </r>
  </si>
  <si>
    <r>
      <rPr>
        <rFont val="sans-serif"/>
        <color rgb="FF1155CC"/>
        <sz val="12.0"/>
        <u/>
      </rPr>
      <t>Walker County</t>
    </r>
  </si>
  <si>
    <t>−16.9%</t>
  </si>
  <si>
    <t>756.3/sq mi (292.0/km2)</t>
  </si>
  <si>
    <r>
      <rPr>
        <rFont val="sans-serif"/>
        <b/>
        <color rgb="FF1155CC"/>
        <sz val="12.0"/>
        <u/>
      </rPr>
      <t>Skyline</t>
    </r>
  </si>
  <si>
    <r>
      <rPr>
        <rFont val="sans-serif"/>
        <color rgb="FF1155CC"/>
        <sz val="12.0"/>
        <u/>
      </rPr>
      <t>Jackson County</t>
    </r>
  </si>
  <si>
    <t>−2.0%</t>
  </si>
  <si>
    <t>209.0/sq mi (80.7/km2)</t>
  </si>
  <si>
    <r>
      <rPr>
        <rFont val="sans-serif"/>
        <b/>
        <color rgb="FF1155CC"/>
        <sz val="12.0"/>
        <u/>
      </rPr>
      <t>Slocomb</t>
    </r>
  </si>
  <si>
    <r>
      <rPr>
        <rFont val="sans-serif"/>
        <color rgb="FF1155CC"/>
        <sz val="12.0"/>
        <u/>
      </rPr>
      <t>Geneva County</t>
    </r>
  </si>
  <si>
    <r>
      <rPr>
        <rFont val="sans-serif"/>
        <b/>
        <color rgb="FF1155CC"/>
        <sz val="12.0"/>
        <u/>
      </rPr>
      <t>Smiths Station</t>
    </r>
  </si>
  <si>
    <r>
      <rPr>
        <rFont val="sans-serif"/>
        <color rgb="FF1155CC"/>
        <sz val="12.0"/>
        <u/>
      </rPr>
      <t>Lee County</t>
    </r>
  </si>
  <si>
    <t>817.0/sq mi (315.4/km2)</t>
  </si>
  <si>
    <r>
      <rPr>
        <rFont val="sans-serif"/>
        <b/>
        <color rgb="FF1155CC"/>
        <sz val="12.0"/>
        <u/>
      </rPr>
      <t>Snead</t>
    </r>
  </si>
  <si>
    <r>
      <rPr>
        <rFont val="sans-serif"/>
        <color rgb="FF1155CC"/>
        <sz val="12.0"/>
        <u/>
      </rPr>
      <t>Blount County</t>
    </r>
  </si>
  <si>
    <t>196.2/sq mi (75.8/km2)</t>
  </si>
  <si>
    <r>
      <rPr>
        <rFont val="sans-serif"/>
        <b/>
        <color rgb="FF1155CC"/>
        <sz val="12.0"/>
        <u/>
      </rPr>
      <t>Somerville</t>
    </r>
  </si>
  <si>
    <r>
      <rPr>
        <rFont val="sans-serif"/>
        <color rgb="FF1155CC"/>
        <sz val="12.0"/>
        <u/>
      </rPr>
      <t>Morgan County</t>
    </r>
  </si>
  <si>
    <t>290.5/sq mi (112.2/km2)</t>
  </si>
  <si>
    <r>
      <rPr>
        <rFont val="sans-serif"/>
        <b/>
        <color rgb="FF1155CC"/>
        <sz val="12.0"/>
        <u/>
      </rPr>
      <t>South Vinemont</t>
    </r>
  </si>
  <si>
    <r>
      <rPr>
        <rFont val="sans-serif"/>
        <color rgb="FF1155CC"/>
        <sz val="12.0"/>
        <u/>
      </rPr>
      <t>Cullman County</t>
    </r>
  </si>
  <si>
    <t>−25.5%</t>
  </si>
  <si>
    <t>634.1/sq mi (244.8/km2)</t>
  </si>
  <si>
    <r>
      <rPr>
        <rFont val="sans-serif"/>
        <b/>
        <color rgb="FF1155CC"/>
        <sz val="12.0"/>
        <u/>
      </rPr>
      <t>Southside</t>
    </r>
  </si>
  <si>
    <r>
      <rPr>
        <rFont val="sans-serif"/>
        <color rgb="FF1155CC"/>
        <sz val="12.0"/>
        <u/>
      </rPr>
      <t>Etowah County</t>
    </r>
    <r>
      <rPr>
        <rFont val="sans-serif"/>
        <sz val="12.0"/>
      </rPr>
      <t xml:space="preserve">
</t>
    </r>
    <r>
      <rPr>
        <rFont val="sans-serif"/>
        <color rgb="FF1155CC"/>
        <sz val="12.0"/>
        <u/>
      </rPr>
      <t>Calhoun County</t>
    </r>
  </si>
  <si>
    <r>
      <rPr>
        <rFont val="sans-serif"/>
        <b/>
        <color rgb="FF1155CC"/>
        <sz val="12.0"/>
        <u/>
      </rPr>
      <t>Spanish Fort</t>
    </r>
  </si>
  <si>
    <r>
      <rPr>
        <rFont val="sans-serif"/>
        <color rgb="FF1155CC"/>
        <sz val="12.0"/>
        <u/>
      </rPr>
      <t>Baldwin County</t>
    </r>
  </si>
  <si>
    <t>350.0/sq mi (135.1/km2)</t>
  </si>
  <si>
    <r>
      <rPr>
        <rFont val="sans-serif"/>
        <b/>
        <color rgb="FF1155CC"/>
        <sz val="12.0"/>
        <u/>
      </rPr>
      <t>Springville</t>
    </r>
  </si>
  <si>
    <r>
      <rPr>
        <rFont val="sans-serif"/>
        <color rgb="FF1155CC"/>
        <sz val="12.0"/>
        <u/>
      </rPr>
      <t>St. Clair County</t>
    </r>
  </si>
  <si>
    <t>537.8/sq mi (207.6/km2)</t>
  </si>
  <si>
    <r>
      <rPr>
        <rFont val="sans-serif"/>
        <b/>
        <color rgb="FF1155CC"/>
        <sz val="12.0"/>
        <u/>
      </rPr>
      <t>Steele</t>
    </r>
  </si>
  <si>
    <r>
      <rPr>
        <rFont val="sans-serif"/>
        <color rgb="FF1155CC"/>
        <sz val="12.0"/>
        <u/>
      </rPr>
      <t>St. Clair County</t>
    </r>
  </si>
  <si>
    <t>−4.9%</t>
  </si>
  <si>
    <t>147.8/sq mi (57.1/km2)</t>
  </si>
  <si>
    <r>
      <rPr>
        <rFont val="sans-serif"/>
        <b/>
        <color rgb="FF1155CC"/>
        <sz val="12.0"/>
        <u/>
      </rPr>
      <t>Stevenson</t>
    </r>
  </si>
  <si>
    <r>
      <rPr>
        <rFont val="sans-serif"/>
        <color rgb="FF1155CC"/>
        <sz val="12.0"/>
        <u/>
      </rPr>
      <t>Jackson County</t>
    </r>
  </si>
  <si>
    <t>−4.4%</t>
  </si>
  <si>
    <t>253.2/sq mi (97.8/km2)</t>
  </si>
  <si>
    <r>
      <rPr>
        <rFont val="sans-serif"/>
        <b/>
        <color rgb="FF1155CC"/>
        <sz val="12.0"/>
        <u/>
      </rPr>
      <t>Sulligent</t>
    </r>
  </si>
  <si>
    <r>
      <rPr>
        <rFont val="sans-serif"/>
        <color rgb="FF1155CC"/>
        <sz val="12.0"/>
        <u/>
      </rPr>
      <t>Lamar County</t>
    </r>
  </si>
  <si>
    <t>240.0/sq mi (92.7/km2)</t>
  </si>
  <si>
    <r>
      <rPr>
        <rFont val="sans-serif"/>
        <b/>
        <color rgb="FF1155CC"/>
        <sz val="12.0"/>
        <u/>
      </rPr>
      <t>Sumiton</t>
    </r>
  </si>
  <si>
    <r>
      <rPr>
        <rFont val="sans-serif"/>
        <color rgb="FF1155CC"/>
        <sz val="12.0"/>
        <u/>
      </rPr>
      <t>Walker County</t>
    </r>
    <r>
      <rPr>
        <rFont val="sans-serif"/>
        <sz val="12.0"/>
      </rPr>
      <t xml:space="preserve">
</t>
    </r>
    <r>
      <rPr>
        <rFont val="sans-serif"/>
        <color rgb="FF1155CC"/>
        <sz val="12.0"/>
        <u/>
      </rPr>
      <t>Jefferson County</t>
    </r>
  </si>
  <si>
    <t>468.2/sq mi (180.8/km2)</t>
  </si>
  <si>
    <r>
      <rPr>
        <rFont val="sans-serif"/>
        <b/>
        <color rgb="FF1155CC"/>
        <sz val="12.0"/>
        <u/>
      </rPr>
      <t>Summerdale</t>
    </r>
  </si>
  <si>
    <r>
      <rPr>
        <rFont val="sans-serif"/>
        <color rgb="FF1155CC"/>
        <sz val="12.0"/>
        <u/>
      </rPr>
      <t>Baldwin County</t>
    </r>
  </si>
  <si>
    <t>151.5/sq mi (58.5/km2)</t>
  </si>
  <si>
    <r>
      <rPr>
        <rFont val="sans-serif"/>
        <b/>
        <color rgb="FF1155CC"/>
        <sz val="12.0"/>
        <u/>
      </rPr>
      <t>Susan Moore</t>
    </r>
  </si>
  <si>
    <r>
      <rPr>
        <rFont val="sans-serif"/>
        <color rgb="FF1155CC"/>
        <sz val="12.0"/>
        <u/>
      </rPr>
      <t>Blount County</t>
    </r>
  </si>
  <si>
    <t>150.5/sq mi (58.1/km2)</t>
  </si>
  <si>
    <r>
      <rPr>
        <rFont val="sans-serif"/>
        <b/>
        <color rgb="FF1155CC"/>
        <sz val="12.0"/>
        <u/>
      </rPr>
      <t>Sweet Water</t>
    </r>
  </si>
  <si>
    <r>
      <rPr>
        <rFont val="sans-serif"/>
        <color rgb="FF1155CC"/>
        <sz val="12.0"/>
        <u/>
      </rPr>
      <t>Marengo County</t>
    </r>
  </si>
  <si>
    <r>
      <rPr>
        <rFont val="sans-serif"/>
        <b/>
        <color rgb="FF1155CC"/>
        <sz val="12.0"/>
        <u/>
      </rPr>
      <t>Sylacauga</t>
    </r>
  </si>
  <si>
    <r>
      <rPr>
        <rFont val="sans-serif"/>
        <color rgb="FF1155CC"/>
        <sz val="12.0"/>
        <u/>
      </rPr>
      <t>Talladega County</t>
    </r>
  </si>
  <si>
    <t>−1.3%</t>
  </si>
  <si>
    <t>645.4/sq mi (249.2/km2)</t>
  </si>
  <si>
    <r>
      <rPr>
        <rFont val="sans-serif"/>
        <b/>
        <color rgb="FF1155CC"/>
        <sz val="12.0"/>
        <u/>
      </rPr>
      <t>Sylvan Springs</t>
    </r>
  </si>
  <si>
    <r>
      <rPr>
        <rFont val="sans-serif"/>
        <color rgb="FF1155CC"/>
        <sz val="12.0"/>
        <u/>
      </rPr>
      <t>Jefferson County</t>
    </r>
  </si>
  <si>
    <t>190.2/sq mi (73.4/km2)</t>
  </si>
  <si>
    <r>
      <rPr>
        <rFont val="sans-serif"/>
        <b/>
        <color rgb="FF1155CC"/>
        <sz val="12.0"/>
        <u/>
      </rPr>
      <t>Sylvania</t>
    </r>
  </si>
  <si>
    <r>
      <rPr>
        <rFont val="sans-serif"/>
        <color rgb="FF1155CC"/>
        <sz val="12.0"/>
        <u/>
      </rPr>
      <t>DeKalb County</t>
    </r>
  </si>
  <si>
    <t>211.3/sq mi (81.6/km2)</t>
  </si>
  <si>
    <r>
      <rPr>
        <rFont val="sans-serif"/>
        <b/>
        <color rgb="FF1155CC"/>
        <sz val="12.0"/>
        <u/>
      </rPr>
      <t>Talladega Springs</t>
    </r>
  </si>
  <si>
    <r>
      <rPr>
        <rFont val="sans-serif"/>
        <color rgb="FF1155CC"/>
        <sz val="12.0"/>
        <u/>
      </rPr>
      <t>Talladega County</t>
    </r>
  </si>
  <si>
    <t>117.1/sq mi (45.2/km2)</t>
  </si>
  <si>
    <r>
      <rPr>
        <rFont val="sans-serif"/>
        <b/>
        <color rgb="FF1155CC"/>
        <sz val="12.0"/>
        <u/>
      </rPr>
      <t>Talladega</t>
    </r>
  </si>
  <si>
    <r>
      <rPr>
        <rFont val="sans-serif"/>
        <color rgb="FF1155CC"/>
        <sz val="12.0"/>
        <u/>
      </rPr>
      <t>Talladega County</t>
    </r>
  </si>
  <si>
    <t>661.4/sq mi (255.4/km2)</t>
  </si>
  <si>
    <r>
      <rPr>
        <rFont val="sans-serif"/>
        <b/>
        <color rgb="FF1155CC"/>
        <sz val="12.0"/>
        <u/>
      </rPr>
      <t>Tallassee</t>
    </r>
  </si>
  <si>
    <r>
      <rPr>
        <rFont val="sans-serif"/>
        <color rgb="FF1155CC"/>
        <sz val="12.0"/>
        <u/>
      </rPr>
      <t>Elmore County</t>
    </r>
    <r>
      <rPr>
        <rFont val="sans-serif"/>
        <sz val="12.0"/>
      </rPr>
      <t xml:space="preserve">
</t>
    </r>
    <r>
      <rPr>
        <rFont val="sans-serif"/>
        <color rgb="FF1155CC"/>
        <sz val="12.0"/>
        <u/>
      </rPr>
      <t>Tallapoosa County</t>
    </r>
  </si>
  <si>
    <t>492.6/sq mi (190.2/km2)</t>
  </si>
  <si>
    <r>
      <rPr>
        <rFont val="sans-serif"/>
        <b/>
        <color rgb="FF1155CC"/>
        <sz val="12.0"/>
        <u/>
      </rPr>
      <t>Tarrant</t>
    </r>
  </si>
  <si>
    <r>
      <rPr>
        <rFont val="sans-serif"/>
        <color rgb="FF1155CC"/>
        <sz val="12.0"/>
        <u/>
      </rPr>
      <t>Jefferson County</t>
    </r>
  </si>
  <si>
    <t>962.9/sq mi (371.8/km2)</t>
  </si>
  <si>
    <r>
      <rPr>
        <rFont val="sans-serif"/>
        <b/>
        <color rgb="FF1155CC"/>
        <sz val="12.0"/>
        <u/>
      </rPr>
      <t>Taylor</t>
    </r>
  </si>
  <si>
    <r>
      <rPr>
        <rFont val="sans-serif"/>
        <color rgb="FF1155CC"/>
        <sz val="12.0"/>
        <u/>
      </rPr>
      <t>Houston County</t>
    </r>
    <r>
      <rPr>
        <rFont val="sans-serif"/>
        <sz val="12.0"/>
      </rPr>
      <t xml:space="preserve">
</t>
    </r>
    <r>
      <rPr>
        <rFont val="sans-serif"/>
        <color rgb="FF1155CC"/>
        <sz val="12.0"/>
        <u/>
      </rPr>
      <t>Geneva County</t>
    </r>
  </si>
  <si>
    <t>−4.8%</t>
  </si>
  <si>
    <t>307.3/sq mi (118.7/km2)</t>
  </si>
  <si>
    <r>
      <rPr>
        <rFont val="sans-serif"/>
        <b/>
        <color rgb="FF1155CC"/>
        <sz val="12.0"/>
        <u/>
      </rPr>
      <t>Thomaston</t>
    </r>
  </si>
  <si>
    <r>
      <rPr>
        <rFont val="sans-serif"/>
        <color rgb="FF1155CC"/>
        <sz val="12.0"/>
        <u/>
      </rPr>
      <t>Marengo County</t>
    </r>
  </si>
  <si>
    <t>−21.8%</t>
  </si>
  <si>
    <t>162.2/sq mi (62.6/km2)</t>
  </si>
  <si>
    <r>
      <rPr>
        <rFont val="sans-serif"/>
        <b/>
        <color rgb="FF1155CC"/>
        <sz val="12.0"/>
        <u/>
      </rPr>
      <t>Thomasville</t>
    </r>
  </si>
  <si>
    <r>
      <rPr>
        <rFont val="sans-serif"/>
        <color rgb="FF1155CC"/>
        <sz val="12.0"/>
        <u/>
      </rPr>
      <t>Clarke County</t>
    </r>
  </si>
  <si>
    <t>418.0/sq mi (161.4/km2)</t>
  </si>
  <si>
    <r>
      <rPr>
        <rFont val="sans-serif"/>
        <b/>
        <color rgb="FF1155CC"/>
        <sz val="12.0"/>
        <u/>
      </rPr>
      <t>Thorsby</t>
    </r>
  </si>
  <si>
    <r>
      <rPr>
        <rFont val="sans-serif"/>
        <color rgb="FF1155CC"/>
        <sz val="12.0"/>
        <u/>
      </rPr>
      <t>Chilton County</t>
    </r>
  </si>
  <si>
    <t>402.3/sq mi (155.3/km2)</t>
  </si>
  <si>
    <r>
      <rPr>
        <rFont val="sans-serif"/>
        <b/>
        <color rgb="FF1155CC"/>
        <sz val="12.0"/>
        <u/>
      </rPr>
      <t>Town Creek</t>
    </r>
  </si>
  <si>
    <r>
      <rPr>
        <rFont val="sans-serif"/>
        <color rgb="FF1155CC"/>
        <sz val="12.0"/>
        <u/>
      </rPr>
      <t>Lawrence County</t>
    </r>
  </si>
  <si>
    <t>392.5/sq mi (151.6/km2)</t>
  </si>
  <si>
    <r>
      <rPr>
        <rFont val="sans-serif"/>
        <b/>
        <color rgb="FF1155CC"/>
        <sz val="12.0"/>
        <u/>
      </rPr>
      <t>Toxey</t>
    </r>
  </si>
  <si>
    <r>
      <rPr>
        <rFont val="sans-serif"/>
        <color rgb="FF1155CC"/>
        <sz val="12.0"/>
        <u/>
      </rPr>
      <t>Choctaw County</t>
    </r>
  </si>
  <si>
    <t>213.2/sq mi (82.3/km2)</t>
  </si>
  <si>
    <r>
      <rPr>
        <rFont val="sans-serif"/>
        <b/>
        <color rgb="FF1155CC"/>
        <sz val="12.0"/>
        <u/>
      </rPr>
      <t>Trafford</t>
    </r>
  </si>
  <si>
    <r>
      <rPr>
        <rFont val="sans-serif"/>
        <color rgb="FF1155CC"/>
        <sz val="12.0"/>
        <u/>
      </rPr>
      <t>Jefferson County</t>
    </r>
  </si>
  <si>
    <t>−5.1%</t>
  </si>
  <si>
    <t>251.2/sq mi (97.0/km2)</t>
  </si>
  <si>
    <r>
      <rPr>
        <rFont val="sans-serif"/>
        <b/>
        <color rgb="FF1155CC"/>
        <sz val="12.0"/>
        <u/>
      </rPr>
      <t>Triana</t>
    </r>
  </si>
  <si>
    <r>
      <rPr>
        <rFont val="sans-serif"/>
        <color rgb="FF1155CC"/>
        <sz val="12.0"/>
        <u/>
      </rPr>
      <t>Madison County</t>
    </r>
  </si>
  <si>
    <t>2,312.0/sq mi (892.7/km2)</t>
  </si>
  <si>
    <r>
      <rPr>
        <rFont val="sans-serif"/>
        <b/>
        <color rgb="FF1155CC"/>
        <sz val="12.0"/>
        <u/>
      </rPr>
      <t>Trinity</t>
    </r>
  </si>
  <si>
    <r>
      <rPr>
        <rFont val="sans-serif"/>
        <color rgb="FF1155CC"/>
        <sz val="12.0"/>
        <u/>
      </rPr>
      <t>Morgan County</t>
    </r>
  </si>
  <si>
    <t>572.8/sq mi (221.2/km2)</t>
  </si>
  <si>
    <r>
      <rPr>
        <rFont val="sans-serif"/>
        <b/>
        <color rgb="FF1155CC"/>
        <sz val="12.0"/>
        <u/>
      </rPr>
      <t>Troy</t>
    </r>
  </si>
  <si>
    <r>
      <rPr>
        <rFont val="sans-serif"/>
        <color rgb="FF1155CC"/>
        <sz val="12.0"/>
        <u/>
      </rPr>
      <t>Pike County</t>
    </r>
  </si>
  <si>
    <t>641.6/sq mi (247.7/km2)</t>
  </si>
  <si>
    <r>
      <rPr>
        <rFont val="sans-serif"/>
        <b/>
        <color rgb="FF1155CC"/>
        <sz val="12.0"/>
        <u/>
      </rPr>
      <t>Trussville</t>
    </r>
  </si>
  <si>
    <r>
      <rPr>
        <rFont val="sans-serif"/>
        <color rgb="FF1155CC"/>
        <sz val="12.0"/>
        <u/>
      </rPr>
      <t>Jefferson County</t>
    </r>
    <r>
      <rPr>
        <rFont val="sans-serif"/>
        <sz val="12.0"/>
      </rPr>
      <t xml:space="preserve">
</t>
    </r>
    <r>
      <rPr>
        <rFont val="sans-serif"/>
        <color rgb="FF1155CC"/>
        <sz val="12.0"/>
        <u/>
      </rPr>
      <t>St. Clair County</t>
    </r>
  </si>
  <si>
    <t>790.9/sq mi (305.4/km2)</t>
  </si>
  <si>
    <r>
      <rPr>
        <rFont val="sans-serif"/>
        <b/>
        <color rgb="FF1155CC"/>
        <sz val="12.0"/>
        <u/>
      </rPr>
      <t>Tuscaloosa</t>
    </r>
  </si>
  <si>
    <r>
      <rPr>
        <rFont val="sans-serif"/>
        <color rgb="FF1155CC"/>
        <sz val="12.0"/>
        <u/>
      </rPr>
      <t>Tuscaloosa County</t>
    </r>
  </si>
  <si>
    <t>1,653.7/sq mi (638.5/km2)</t>
  </si>
  <si>
    <r>
      <rPr>
        <rFont val="sans-serif"/>
        <b/>
        <color rgb="FF1155CC"/>
        <sz val="12.0"/>
        <u/>
      </rPr>
      <t>Tuscumbia</t>
    </r>
  </si>
  <si>
    <r>
      <rPr>
        <rFont val="sans-serif"/>
        <color rgb="FF1155CC"/>
        <sz val="12.0"/>
        <u/>
      </rPr>
      <t>Colbert County</t>
    </r>
  </si>
  <si>
    <t>1,034.7/sq mi (399.5/km2)</t>
  </si>
  <si>
    <r>
      <rPr>
        <rFont val="sans-serif"/>
        <b/>
        <color rgb="FF1155CC"/>
        <sz val="12.0"/>
        <u/>
      </rPr>
      <t>Tuskegee</t>
    </r>
  </si>
  <si>
    <r>
      <rPr>
        <rFont val="sans-serif"/>
        <color rgb="FF1155CC"/>
        <sz val="12.0"/>
        <u/>
      </rPr>
      <t>Macon County</t>
    </r>
  </si>
  <si>
    <t>583.9/sq mi (225.4/km2)</t>
  </si>
  <si>
    <r>
      <rPr>
        <rFont val="sans-serif"/>
        <b/>
        <color rgb="FF1155CC"/>
        <sz val="12.0"/>
        <u/>
      </rPr>
      <t>Twin</t>
    </r>
  </si>
  <si>
    <r>
      <rPr>
        <rFont val="sans-serif"/>
        <color rgb="FF1155CC"/>
        <sz val="12.0"/>
        <u/>
      </rPr>
      <t>Marion County</t>
    </r>
  </si>
  <si>
    <t>106.5/sq mi (41.1/km2)</t>
  </si>
  <si>
    <r>
      <rPr>
        <rFont val="sans-serif"/>
        <b/>
        <color rgb="FF1155CC"/>
        <sz val="12.0"/>
        <u/>
      </rPr>
      <t>Union Grove</t>
    </r>
  </si>
  <si>
    <r>
      <rPr>
        <rFont val="sans-serif"/>
        <color rgb="FF1155CC"/>
        <sz val="12.0"/>
        <u/>
      </rPr>
      <t>Marshall County</t>
    </r>
  </si>
  <si>
    <t>−13.0%</t>
  </si>
  <si>
    <t>119.6/sq mi (46.2/km2)</t>
  </si>
  <si>
    <r>
      <rPr>
        <rFont val="sans-serif"/>
        <b/>
        <color rgb="FF1155CC"/>
        <sz val="12.0"/>
        <u/>
      </rPr>
      <t>Union Springs</t>
    </r>
  </si>
  <si>
    <r>
      <rPr>
        <rFont val="sans-serif"/>
        <color rgb="FF1155CC"/>
        <sz val="12.0"/>
        <u/>
      </rPr>
      <t>Bullock County</t>
    </r>
  </si>
  <si>
    <t>506.5/sq mi (195.6/km2)</t>
  </si>
  <si>
    <r>
      <rPr>
        <rFont val="sans-serif"/>
        <b/>
        <color rgb="FF1155CC"/>
        <sz val="12.0"/>
        <u/>
      </rPr>
      <t>Union</t>
    </r>
  </si>
  <si>
    <r>
      <rPr>
        <rFont val="sans-serif"/>
        <color rgb="FF1155CC"/>
        <sz val="12.0"/>
        <u/>
      </rPr>
      <t>Greene County</t>
    </r>
  </si>
  <si>
    <t>−24.1%</t>
  </si>
  <si>
    <t>219.5/sq mi (84.8/km2)</t>
  </si>
  <si>
    <r>
      <rPr>
        <rFont val="sans-serif"/>
        <b/>
        <color rgb="FF1155CC"/>
        <sz val="12.0"/>
        <u/>
      </rPr>
      <t>Uniontown</t>
    </r>
  </si>
  <si>
    <r>
      <rPr>
        <rFont val="sans-serif"/>
        <color rgb="FF1155CC"/>
        <sz val="12.0"/>
        <u/>
      </rPr>
      <t>Perry County</t>
    </r>
  </si>
  <si>
    <t>1,584.2/sq mi (611.7/km2)</t>
  </si>
  <si>
    <r>
      <rPr>
        <rFont val="sans-serif"/>
        <b/>
        <color rgb="FF1155CC"/>
        <sz val="12.0"/>
        <u/>
      </rPr>
      <t>Valley</t>
    </r>
  </si>
  <si>
    <r>
      <rPr>
        <rFont val="sans-serif"/>
        <color rgb="FF1155CC"/>
        <sz val="12.0"/>
        <u/>
      </rPr>
      <t>Chambers County</t>
    </r>
  </si>
  <si>
    <t>954.6/sq mi (368.6/km2)</t>
  </si>
  <si>
    <r>
      <rPr>
        <rFont val="sans-serif"/>
        <b/>
        <color rgb="FF1155CC"/>
        <sz val="12.0"/>
        <u/>
      </rPr>
      <t>Valley Grande</t>
    </r>
  </si>
  <si>
    <r>
      <rPr>
        <rFont val="sans-serif"/>
        <color rgb="FF1155CC"/>
        <sz val="12.0"/>
        <u/>
      </rPr>
      <t>Dallas County</t>
    </r>
  </si>
  <si>
    <t>125.0/sq mi (48.3/km2)</t>
  </si>
  <si>
    <r>
      <rPr>
        <rFont val="sans-serif"/>
        <b/>
        <color rgb="FF1155CC"/>
        <sz val="12.0"/>
        <u/>
      </rPr>
      <t>Valley Head</t>
    </r>
  </si>
  <si>
    <r>
      <rPr>
        <rFont val="sans-serif"/>
        <color rgb="FF1155CC"/>
        <sz val="12.0"/>
        <u/>
      </rPr>
      <t>DeKalb County</t>
    </r>
  </si>
  <si>
    <t>166.3/sq mi (64.2/km2)</t>
  </si>
  <si>
    <r>
      <rPr>
        <rFont val="sans-serif"/>
        <b/>
        <color rgb="FF1155CC"/>
        <sz val="12.0"/>
        <u/>
      </rPr>
      <t>Vance</t>
    </r>
  </si>
  <si>
    <r>
      <rPr>
        <rFont val="sans-serif"/>
        <color rgb="FF1155CC"/>
        <sz val="12.0"/>
        <u/>
      </rPr>
      <t>Tuscaloosa County</t>
    </r>
    <r>
      <rPr>
        <rFont val="sans-serif"/>
        <sz val="12.0"/>
      </rPr>
      <t xml:space="preserve">
</t>
    </r>
    <r>
      <rPr>
        <rFont val="sans-serif"/>
        <color rgb="FF1155CC"/>
        <sz val="12.0"/>
        <u/>
      </rPr>
      <t>Bibb County</t>
    </r>
  </si>
  <si>
    <t>205.5/sq mi (79.3/km2)</t>
  </si>
  <si>
    <r>
      <rPr>
        <rFont val="sans-serif"/>
        <b/>
        <color rgb="FF1155CC"/>
        <sz val="12.0"/>
        <u/>
      </rPr>
      <t>Vernon</t>
    </r>
  </si>
  <si>
    <r>
      <rPr>
        <rFont val="sans-serif"/>
        <color rgb="FF1155CC"/>
        <sz val="12.0"/>
        <u/>
      </rPr>
      <t>Lamar County</t>
    </r>
  </si>
  <si>
    <t>−3.9%</t>
  </si>
  <si>
    <t>326.7/sq mi (126.1/km2)</t>
  </si>
  <si>
    <r>
      <rPr>
        <rFont val="sans-serif"/>
        <b/>
        <color rgb="FF1155CC"/>
        <sz val="12.0"/>
        <u/>
      </rPr>
      <t>Vestavia Hills</t>
    </r>
  </si>
  <si>
    <r>
      <rPr>
        <rFont val="sans-serif"/>
        <color rgb="FF1155CC"/>
        <sz val="12.0"/>
        <u/>
      </rPr>
      <t>Jefferson County</t>
    </r>
    <r>
      <rPr>
        <rFont val="sans-serif"/>
        <sz val="12.0"/>
      </rPr>
      <t xml:space="preserve">
</t>
    </r>
    <r>
      <rPr>
        <rFont val="sans-serif"/>
        <color rgb="FF1155CC"/>
        <sz val="12.0"/>
        <u/>
      </rPr>
      <t>Shelby County</t>
    </r>
  </si>
  <si>
    <t>2,014.5/sq mi (777.8/km2)</t>
  </si>
  <si>
    <r>
      <rPr>
        <rFont val="sans-serif"/>
        <b/>
        <color rgb="FF1155CC"/>
        <sz val="12.0"/>
        <u/>
      </rPr>
      <t>Vina</t>
    </r>
  </si>
  <si>
    <r>
      <rPr>
        <rFont val="sans-serif"/>
        <color rgb="FF1155CC"/>
        <sz val="12.0"/>
        <u/>
      </rPr>
      <t>Franklin County</t>
    </r>
  </si>
  <si>
    <t>67.7/sq mi (26.1/km2)</t>
  </si>
  <si>
    <r>
      <rPr>
        <rFont val="sans-serif"/>
        <b/>
        <color rgb="FF1155CC"/>
        <sz val="12.0"/>
        <u/>
      </rPr>
      <t>Vincent</t>
    </r>
  </si>
  <si>
    <r>
      <rPr>
        <rFont val="sans-serif"/>
        <color rgb="FF1155CC"/>
        <sz val="12.0"/>
        <u/>
      </rPr>
      <t>Shelby County</t>
    </r>
    <r>
      <rPr>
        <rFont val="sans-serif"/>
        <sz val="12.0"/>
      </rPr>
      <t xml:space="preserve">
</t>
    </r>
    <r>
      <rPr>
        <rFont val="sans-serif"/>
        <color rgb="FF1155CC"/>
        <sz val="12.0"/>
        <u/>
      </rPr>
      <t>St. Clair County</t>
    </r>
    <r>
      <rPr>
        <rFont val="sans-serif"/>
        <sz val="12.0"/>
      </rPr>
      <t xml:space="preserve">
</t>
    </r>
    <r>
      <rPr>
        <rFont val="sans-serif"/>
        <color rgb="FF1155CC"/>
        <sz val="12.0"/>
        <u/>
      </rPr>
      <t>Talladega County</t>
    </r>
  </si>
  <si>
    <t>−0.3%</t>
  </si>
  <si>
    <t>101.3/sq mi (39.1/km2)</t>
  </si>
  <si>
    <r>
      <rPr>
        <rFont val="sans-serif"/>
        <b/>
        <color rgb="FF1155CC"/>
        <sz val="12.0"/>
        <u/>
      </rPr>
      <t>Vredenburgh</t>
    </r>
  </si>
  <si>
    <r>
      <rPr>
        <rFont val="sans-serif"/>
        <color rgb="FF1155CC"/>
        <sz val="12.0"/>
        <u/>
      </rPr>
      <t>Monroe County</t>
    </r>
  </si>
  <si>
    <t>−28.8%</t>
  </si>
  <si>
    <t>148.0/sq mi (57.1/km2)</t>
  </si>
  <si>
    <r>
      <rPr>
        <rFont val="sans-serif"/>
        <b/>
        <color rgb="FF1155CC"/>
        <sz val="12.0"/>
        <u/>
      </rPr>
      <t>Wadley</t>
    </r>
  </si>
  <si>
    <r>
      <rPr>
        <rFont val="sans-serif"/>
        <color rgb="FF1155CC"/>
        <sz val="12.0"/>
        <u/>
      </rPr>
      <t>Randolph County</t>
    </r>
  </si>
  <si>
    <t>451.4/sq mi (174.3/km2)</t>
  </si>
  <si>
    <r>
      <rPr>
        <rFont val="sans-serif"/>
        <b/>
        <color rgb="FF1155CC"/>
        <sz val="12.0"/>
        <u/>
      </rPr>
      <t>Waldo</t>
    </r>
  </si>
  <si>
    <r>
      <rPr>
        <rFont val="sans-serif"/>
        <color rgb="FF1155CC"/>
        <sz val="12.0"/>
        <u/>
      </rPr>
      <t>Talladega County</t>
    </r>
  </si>
  <si>
    <r>
      <rPr>
        <rFont val="sans-serif"/>
        <b/>
        <color rgb="FF1155CC"/>
        <sz val="12.0"/>
        <u/>
      </rPr>
      <t>Walnut Grove</t>
    </r>
  </si>
  <si>
    <r>
      <rPr>
        <rFont val="sans-serif"/>
        <color rgb="FF1155CC"/>
        <sz val="12.0"/>
        <u/>
      </rPr>
      <t>Etowah County</t>
    </r>
  </si>
  <si>
    <t>153.7/sq mi (59.3/km2)</t>
  </si>
  <si>
    <r>
      <rPr>
        <rFont val="sans-serif"/>
        <b/>
        <color rgb="FF1155CC"/>
        <sz val="12.0"/>
        <u/>
      </rPr>
      <t>Warrior</t>
    </r>
  </si>
  <si>
    <r>
      <rPr>
        <rFont val="sans-serif"/>
        <color rgb="FF1155CC"/>
        <sz val="12.0"/>
        <u/>
      </rPr>
      <t>Jefferson County</t>
    </r>
    <r>
      <rPr>
        <rFont val="sans-serif"/>
        <sz val="12.0"/>
      </rPr>
      <t xml:space="preserve">
</t>
    </r>
    <r>
      <rPr>
        <rFont val="sans-serif"/>
        <color rgb="FF1155CC"/>
        <sz val="12.0"/>
        <u/>
      </rPr>
      <t>Blount County</t>
    </r>
  </si>
  <si>
    <t>330.0/sq mi (127.4/km2)</t>
  </si>
  <si>
    <r>
      <rPr>
        <rFont val="sans-serif"/>
        <b/>
        <color rgb="FF1155CC"/>
        <sz val="12.0"/>
        <u/>
      </rPr>
      <t>Waterloo</t>
    </r>
  </si>
  <si>
    <r>
      <rPr>
        <rFont val="sans-serif"/>
        <color rgb="FF1155CC"/>
        <sz val="12.0"/>
        <u/>
      </rPr>
      <t>Lauderdale County</t>
    </r>
  </si>
  <si>
    <t>237.3/sq mi (91.6/km2)</t>
  </si>
  <si>
    <r>
      <rPr>
        <rFont val="sans-serif"/>
        <b/>
        <color rgb="FF1155CC"/>
        <sz val="12.0"/>
        <u/>
      </rPr>
      <t>Waverly</t>
    </r>
  </si>
  <si>
    <r>
      <rPr>
        <rFont val="sans-serif"/>
        <color rgb="FF1155CC"/>
        <sz val="12.0"/>
        <u/>
      </rPr>
      <t>Chambers County</t>
    </r>
    <r>
      <rPr>
        <rFont val="sans-serif"/>
        <sz val="12.0"/>
      </rPr>
      <t xml:space="preserve">
</t>
    </r>
    <r>
      <rPr>
        <rFont val="sans-serif"/>
        <color rgb="FF1155CC"/>
        <sz val="12.0"/>
        <u/>
      </rPr>
      <t>Lee County</t>
    </r>
  </si>
  <si>
    <t>58.5/sq mi (22.6/km2)</t>
  </si>
  <si>
    <r>
      <rPr>
        <rFont val="sans-serif"/>
        <b/>
        <color rgb="FF1155CC"/>
        <sz val="12.0"/>
        <u/>
      </rPr>
      <t>Weaver</t>
    </r>
  </si>
  <si>
    <r>
      <rPr>
        <rFont val="sans-serif"/>
        <color rgb="FF1155CC"/>
        <sz val="12.0"/>
        <u/>
      </rPr>
      <t>Calhoun County</t>
    </r>
  </si>
  <si>
    <t>962.2/sq mi (371.5/km2)</t>
  </si>
  <si>
    <r>
      <rPr>
        <rFont val="sans-serif"/>
        <b/>
        <color rgb="FF1155CC"/>
        <sz val="12.0"/>
        <u/>
      </rPr>
      <t>Webb</t>
    </r>
  </si>
  <si>
    <r>
      <rPr>
        <rFont val="sans-serif"/>
        <color rgb="FF1155CC"/>
        <sz val="12.0"/>
        <u/>
      </rPr>
      <t>Houston County</t>
    </r>
  </si>
  <si>
    <t>111.4/sq mi (43.0/km2)</t>
  </si>
  <si>
    <r>
      <rPr>
        <rFont val="sans-serif"/>
        <b/>
        <color rgb="FF1155CC"/>
        <sz val="12.0"/>
        <u/>
      </rPr>
      <t>Wedowee</t>
    </r>
  </si>
  <si>
    <r>
      <rPr>
        <rFont val="sans-serif"/>
        <color rgb="FF1155CC"/>
        <sz val="12.0"/>
        <u/>
      </rPr>
      <t>Randolph County</t>
    </r>
  </si>
  <si>
    <t>−10.4%</t>
  </si>
  <si>
    <t>211.2/sq mi (81.5/km2)</t>
  </si>
  <si>
    <r>
      <rPr>
        <rFont val="sans-serif"/>
        <b/>
        <color rgb="FF1155CC"/>
        <sz val="12.0"/>
        <u/>
      </rPr>
      <t>West Blocton</t>
    </r>
  </si>
  <si>
    <r>
      <rPr>
        <rFont val="sans-serif"/>
        <color rgb="FF1155CC"/>
        <sz val="12.0"/>
        <u/>
      </rPr>
      <t>Bibb County</t>
    </r>
  </si>
  <si>
    <t>266.3/sq mi (102.8/km2)</t>
  </si>
  <si>
    <r>
      <rPr>
        <rFont val="sans-serif"/>
        <b/>
        <color rgb="FF1155CC"/>
        <sz val="12.0"/>
        <u/>
      </rPr>
      <t>West Jefferson</t>
    </r>
  </si>
  <si>
    <r>
      <rPr>
        <rFont val="sans-serif"/>
        <color rgb="FF1155CC"/>
        <sz val="12.0"/>
        <u/>
      </rPr>
      <t>Jefferson County</t>
    </r>
  </si>
  <si>
    <t>448.4/sq mi (173.1/km2)</t>
  </si>
  <si>
    <r>
      <rPr>
        <rFont val="sans-serif"/>
        <b/>
        <color rgb="FF1155CC"/>
        <sz val="12.0"/>
        <u/>
      </rPr>
      <t>West Point</t>
    </r>
  </si>
  <si>
    <r>
      <rPr>
        <rFont val="sans-serif"/>
        <color rgb="FF1155CC"/>
        <sz val="12.0"/>
        <u/>
      </rPr>
      <t>Cullman County</t>
    </r>
  </si>
  <si>
    <t>170.8/sq mi (65.9/km2)</t>
  </si>
  <si>
    <r>
      <rPr>
        <rFont val="sans-serif"/>
        <b/>
        <color rgb="FF1155CC"/>
        <sz val="12.0"/>
        <u/>
      </rPr>
      <t>Westover</t>
    </r>
  </si>
  <si>
    <r>
      <rPr>
        <rFont val="sans-serif"/>
        <color rgb="FF1155CC"/>
        <sz val="12.0"/>
        <u/>
      </rPr>
      <t>Shelby County</t>
    </r>
  </si>
  <si>
    <t>95.9/sq mi (37.0/km2)</t>
  </si>
  <si>
    <r>
      <rPr>
        <rFont val="sans-serif"/>
        <b/>
        <color rgb="FF1155CC"/>
        <sz val="12.0"/>
        <u/>
      </rPr>
      <t>Wetumpka</t>
    </r>
  </si>
  <si>
    <r>
      <rPr>
        <rFont val="sans-serif"/>
        <color rgb="FF1155CC"/>
        <sz val="12.0"/>
        <u/>
      </rPr>
      <t>Elmore County</t>
    </r>
  </si>
  <si>
    <t>714.1/sq mi (275.7/km2)</t>
  </si>
  <si>
    <r>
      <rPr>
        <rFont val="sans-serif"/>
        <b/>
        <color rgb="FF1155CC"/>
        <sz val="12.0"/>
        <u/>
      </rPr>
      <t>White Hall</t>
    </r>
  </si>
  <si>
    <r>
      <rPr>
        <rFont val="sans-serif"/>
        <color rgb="FF1155CC"/>
        <sz val="12.0"/>
        <u/>
      </rPr>
      <t>Lowndes County</t>
    </r>
  </si>
  <si>
    <t>52.7/sq mi (20.3/km2)</t>
  </si>
  <si>
    <r>
      <rPr>
        <rFont val="sans-serif"/>
        <b/>
        <color rgb="FF1155CC"/>
        <sz val="12.0"/>
        <u/>
      </rPr>
      <t>Wilsonville</t>
    </r>
  </si>
  <si>
    <r>
      <rPr>
        <rFont val="sans-serif"/>
        <color rgb="FF1155CC"/>
        <sz val="12.0"/>
        <u/>
      </rPr>
      <t>Shelby County</t>
    </r>
  </si>
  <si>
    <t>193.0/sq mi (74.5/km2)</t>
  </si>
  <si>
    <r>
      <rPr>
        <rFont val="sans-serif"/>
        <b/>
        <color rgb="FF1155CC"/>
        <sz val="12.0"/>
        <u/>
      </rPr>
      <t>Wilton</t>
    </r>
  </si>
  <si>
    <r>
      <rPr>
        <rFont val="sans-serif"/>
        <color rgb="FF1155CC"/>
        <sz val="12.0"/>
        <u/>
      </rPr>
      <t>Shelby County</t>
    </r>
  </si>
  <si>
    <t>−14.6%</t>
  </si>
  <si>
    <t>592.9/sq mi (228.9/km2)</t>
  </si>
  <si>
    <r>
      <rPr>
        <rFont val="sans-serif"/>
        <b/>
        <color rgb="FF1155CC"/>
        <sz val="12.0"/>
        <u/>
      </rPr>
      <t>Winfield</t>
    </r>
  </si>
  <si>
    <r>
      <rPr>
        <rFont val="sans-serif"/>
        <color rgb="FF1155CC"/>
        <sz val="12.0"/>
        <u/>
      </rPr>
      <t>Marion County</t>
    </r>
    <r>
      <rPr>
        <rFont val="sans-serif"/>
        <sz val="12.0"/>
      </rPr>
      <t xml:space="preserve">
</t>
    </r>
    <r>
      <rPr>
        <rFont val="sans-serif"/>
        <color rgb="FF1155CC"/>
        <sz val="12.0"/>
        <u/>
      </rPr>
      <t>Fayette County</t>
    </r>
  </si>
  <si>
    <t>280.4/sq mi (108.3/km2)</t>
  </si>
  <si>
    <r>
      <rPr>
        <rFont val="sans-serif"/>
        <b/>
        <color rgb="FF1155CC"/>
        <sz val="12.0"/>
        <u/>
      </rPr>
      <t>Woodland</t>
    </r>
  </si>
  <si>
    <r>
      <rPr>
        <rFont val="sans-serif"/>
        <color rgb="FF1155CC"/>
        <sz val="12.0"/>
        <u/>
      </rPr>
      <t>Randolph County</t>
    </r>
  </si>
  <si>
    <r>
      <rPr>
        <rFont val="sans-serif"/>
        <b/>
        <color rgb="FF1155CC"/>
        <sz val="12.0"/>
        <u/>
      </rPr>
      <t>Woodstock</t>
    </r>
  </si>
  <si>
    <r>
      <rPr>
        <rFont val="sans-serif"/>
        <color rgb="FF1155CC"/>
        <sz val="12.0"/>
        <u/>
      </rPr>
      <t>Bibb County</t>
    </r>
    <r>
      <rPr>
        <rFont val="sans-serif"/>
        <sz val="12.0"/>
      </rPr>
      <t xml:space="preserve">
</t>
    </r>
    <r>
      <rPr>
        <rFont val="sans-serif"/>
        <color rgb="FF1155CC"/>
        <sz val="12.0"/>
        <u/>
      </rPr>
      <t>Tuscaloosa County</t>
    </r>
  </si>
  <si>
    <t>207.9/sq mi (80.3/km2)</t>
  </si>
  <si>
    <r>
      <rPr>
        <rFont val="sans-serif"/>
        <b/>
        <color rgb="FF1155CC"/>
        <sz val="12.0"/>
        <u/>
      </rPr>
      <t>Woodville</t>
    </r>
  </si>
  <si>
    <r>
      <rPr>
        <rFont val="sans-serif"/>
        <color rgb="FF1155CC"/>
        <sz val="12.0"/>
        <u/>
      </rPr>
      <t>Jackson County</t>
    </r>
  </si>
  <si>
    <r>
      <rPr>
        <rFont val="sans-serif"/>
        <b/>
        <color rgb="FF1155CC"/>
        <sz val="12.0"/>
        <u/>
      </rPr>
      <t>Yellow Bluff</t>
    </r>
  </si>
  <si>
    <r>
      <rPr>
        <rFont val="sans-serif"/>
        <color rgb="FF1155CC"/>
        <sz val="12.0"/>
        <u/>
      </rPr>
      <t>Wilcox County</t>
    </r>
  </si>
  <si>
    <t>452.2/sq mi (174.6/km2)</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</si>
</sst>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scheme val="minor"/>
    </font>
    <font>
      <u/>
      <color rgb="FF0000FF"/>
    </font>
    <font>
      <u/>
      <color rgb="FF0000FF"/>
    </font>
    <font>
      <u/>
      <sz val="14.0"/>
      <color rgb="FF1A1A1A"/>
      <name val="Georgia"/>
    </font>
    <font>
      <u/>
      <color rgb="FF1A1A1A"/>
      <name val="Georgia"/>
    </font>
    <font>
      <sz val="14.0"/>
      <color rgb="FF1A1A1A"/>
      <name val="Georgia"/>
    </font>
    <font>
      <sz val="12.0"/>
      <color rgb="FF5A5A5A"/>
      <name val="Rubik"/>
    </font>
    <font>
      <b/>
      <sz val="12.0"/>
      <color rgb="FF202122"/>
      <name val="Sans-serif"/>
    </font>
    <font>
      <b/>
      <sz val="12.0"/>
      <color rgb="FF202122"/>
      <name val="Arial"/>
    </font>
    <font>
      <b/>
      <u/>
      <sz val="12.0"/>
      <color rgb="FF0000FF"/>
      <name val="Sans-serif"/>
    </font>
    <font>
      <b/>
      <u/>
      <sz val="12.0"/>
      <color rgb="FF0000FF"/>
      <name val="Sans-serif"/>
    </font>
    <font>
      <b/>
      <sz val="12.0"/>
      <color theme="1"/>
      <name val="Arial"/>
    </font>
    <font>
      <b/>
      <sz val="12.0"/>
      <color theme="1"/>
      <name val="Sans-serif"/>
    </font>
    <font>
      <b/>
      <u/>
      <sz val="12.0"/>
      <color rgb="FF0000FF"/>
      <name val="Sans-serif"/>
    </font>
    <font>
      <sz val="12.0"/>
      <color rgb="FF202122"/>
      <name val="Sans-serif"/>
    </font>
    <font>
      <u/>
      <sz val="12.0"/>
      <color rgb="FF0000FF"/>
      <name val="Sans-serif"/>
    </font>
    <font>
      <sz val="12.0"/>
      <color rgb="FFFF0000"/>
      <name val="Sans-serif"/>
    </font>
    <font>
      <sz val="12.0"/>
      <color rgb="FF008000"/>
      <name val="Sans-serif"/>
    </font>
    <font>
      <sz val="51.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vertical="top" wrapText="0"/>
    </xf>
    <xf borderId="0" fillId="0" fontId="1" numFmtId="0" xfId="0" applyFont="1"/>
    <xf borderId="0" fillId="0" fontId="1" numFmtId="0" xfId="0" applyAlignment="1" applyFont="1">
      <alignment readingOrder="0"/>
    </xf>
    <xf borderId="0" fillId="0" fontId="1" numFmtId="0" xfId="0" applyAlignment="1" applyFont="1">
      <alignment horizontal="left" readingOrder="0"/>
    </xf>
    <xf borderId="0" fillId="0" fontId="2" numFmtId="0" xfId="0" applyAlignment="1" applyFont="1">
      <alignment readingOrder="0" shrinkToFit="0" wrapText="0"/>
    </xf>
    <xf borderId="0" fillId="0" fontId="3" numFmtId="0" xfId="0" applyFont="1"/>
    <xf borderId="0" fillId="0" fontId="1" numFmtId="0" xfId="0" applyAlignment="1" applyFont="1">
      <alignment horizontal="left"/>
    </xf>
    <xf borderId="0" fillId="0" fontId="1" numFmtId="0" xfId="0" applyAlignment="1" applyFont="1">
      <alignment shrinkToFit="0" wrapText="0"/>
    </xf>
    <xf borderId="0" fillId="0" fontId="1" numFmtId="0" xfId="0" applyAlignment="1" applyFont="1">
      <alignment shrinkToFit="0" vertical="top" wrapText="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1" numFmtId="0" xfId="0" applyAlignment="1" applyFont="1">
      <alignment horizontal="left"/>
    </xf>
    <xf borderId="0" fillId="2" fontId="4" numFmtId="0" xfId="0" applyAlignment="1" applyFill="1" applyFont="1">
      <alignment readingOrder="0"/>
    </xf>
    <xf borderId="0" fillId="2" fontId="5" numFmtId="0" xfId="0" applyAlignment="1" applyFont="1">
      <alignment readingOrder="0"/>
    </xf>
    <xf borderId="0" fillId="2" fontId="6" numFmtId="0" xfId="0" applyAlignment="1" applyFont="1">
      <alignment readingOrder="0"/>
    </xf>
    <xf borderId="0" fillId="2" fontId="7" numFmtId="0" xfId="0" applyAlignment="1" applyFont="1">
      <alignment horizontal="left" readingOrder="0"/>
    </xf>
    <xf borderId="0" fillId="0" fontId="8" numFmtId="0" xfId="0" applyAlignment="1" applyFont="1">
      <alignment horizontal="center" readingOrder="0"/>
    </xf>
    <xf borderId="0" fillId="0" fontId="9" numFmtId="0" xfId="0" applyAlignment="1" applyFont="1">
      <alignment horizontal="center" readingOrder="0"/>
    </xf>
    <xf borderId="0" fillId="0" fontId="10" numFmtId="0" xfId="0" applyAlignment="1" applyFont="1">
      <alignment horizontal="center" readingOrder="0"/>
    </xf>
    <xf borderId="0" fillId="0" fontId="11" numFmtId="0" xfId="0" applyAlignment="1" applyFont="1">
      <alignment horizontal="center" readingOrder="0" shrinkToFit="0" wrapText="1"/>
    </xf>
    <xf borderId="0" fillId="0" fontId="12" numFmtId="0" xfId="0" applyAlignment="1" applyFont="1">
      <alignment horizontal="center" readingOrder="0"/>
    </xf>
    <xf borderId="0" fillId="0" fontId="9" numFmtId="0" xfId="0" applyAlignment="1" applyFont="1">
      <alignment horizontal="left" readingOrder="0"/>
    </xf>
    <xf borderId="0" fillId="0" fontId="13" numFmtId="0" xfId="0" applyAlignment="1" applyFont="1">
      <alignment horizontal="center" readingOrder="0" shrinkToFit="0" wrapText="1"/>
    </xf>
    <xf borderId="0" fillId="0" fontId="14" numFmtId="0" xfId="0" applyAlignment="1" applyFont="1">
      <alignment horizontal="center" readingOrder="0" shrinkToFit="0" wrapText="1"/>
    </xf>
    <xf borderId="0" fillId="0" fontId="15" numFmtId="0" xfId="0" applyAlignment="1" applyFont="1">
      <alignment readingOrder="0"/>
    </xf>
    <xf borderId="0" fillId="0" fontId="16" numFmtId="0" xfId="0" applyAlignment="1" applyFont="1">
      <alignment readingOrder="0" shrinkToFit="0" wrapText="1"/>
    </xf>
    <xf borderId="0" fillId="0" fontId="15" numFmtId="3" xfId="0" applyAlignment="1" applyFont="1" applyNumberFormat="1">
      <alignment horizontal="center" readingOrder="0"/>
    </xf>
    <xf borderId="0" fillId="0" fontId="17" numFmtId="0" xfId="0" applyAlignment="1" applyFont="1">
      <alignment horizontal="center" readingOrder="0"/>
    </xf>
    <xf borderId="0" fillId="0" fontId="15" numFmtId="0" xfId="0" applyAlignment="1" applyFont="1">
      <alignment horizontal="right" readingOrder="0"/>
    </xf>
    <xf borderId="0" fillId="0" fontId="15" numFmtId="0" xfId="0" applyAlignment="1" applyFont="1">
      <alignment horizontal="center" readingOrder="0"/>
    </xf>
    <xf borderId="0" fillId="0" fontId="18" numFmtId="0" xfId="0" applyAlignment="1" applyFont="1">
      <alignment horizontal="center"/>
    </xf>
    <xf borderId="0" fillId="0" fontId="19" numFmtId="0" xfId="0" applyAlignment="1" applyFont="1">
      <alignment readingOrder="0"/>
    </xf>
    <xf borderId="0" fillId="0" fontId="15" numFmtId="0" xfId="0" applyFont="1"/>
    <xf borderId="0" fillId="0" fontId="15" numFmtId="10"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maps/place/Gracie+Barra+Trussville/data=!4m7!3m6!1s0x88890d940f12c6ed:0x9c348ac4a96c4956!8m2!3d33.6450521!4d-86.6288873!16s%2Fg%2F11vycjccbb!19sChIJ7cYSD5QNiYgRVklsqcSKNJw?authuser=0&amp;hl=en&amp;rclk=1" TargetMode="External"/><Relationship Id="rId190" Type="http://schemas.openxmlformats.org/officeDocument/2006/relationships/hyperlink" Target="https://lh3.ggpht.com/p/AF1QipMB8_ZGn92WNqZotvUS814TEeBNPN5SmNdV2RML=s1024" TargetMode="External"/><Relationship Id="rId42" Type="http://schemas.openxmlformats.org/officeDocument/2006/relationships/hyperlink" Target="https://lh3.ggpht.com/p/AF1QipMe6zsU7Dnu6i2nctosenwRHQZPTumBtKiDc1cE=s1024" TargetMode="External"/><Relationship Id="rId41" Type="http://schemas.openxmlformats.org/officeDocument/2006/relationships/hyperlink" Target="https://auburn-jiujitsu.com/" TargetMode="External"/><Relationship Id="rId44" Type="http://schemas.openxmlformats.org/officeDocument/2006/relationships/hyperlink" Target="http://www.auburnmma.com/" TargetMode="External"/><Relationship Id="rId194" Type="http://schemas.openxmlformats.org/officeDocument/2006/relationships/hyperlink" Target="https://www.google.com/maps/place/Life+Quest+Martial+Arts+%2F+Wetumpka%27s+Best+Afterschool+and+Summer+Camp/data=!4m7!3m6!1s0x888e8f7db893f5eb:0x4e3ab662d8ffb806!8m2!3d32.5468663!4d-86.2163617!16s%2Fg%2F11bw7c_yfh!19sChIJ6_WTuH2PjogRBrj_2GK2Ok4?authuser=0&amp;hl=en&amp;rclk=1" TargetMode="External"/><Relationship Id="rId43" Type="http://schemas.openxmlformats.org/officeDocument/2006/relationships/hyperlink" Target="https://www.google.com/maps/place/Auburn+Jiu+Jitsu,+Brazilian+Jiu+Jitsu,+Judo/data=!4m7!3m6!1s0x888cf2ef2b39b5c5:0xc18b50d469e96d85!8m2!3d32.6082953!4d-85.4660216!16s%2Fg%2F11c4bg621v!19sChIJxbU5K-_yjIgRhW3padRQi8E?authuser=0&amp;hl=en&amp;rclk=1" TargetMode="External"/><Relationship Id="rId193" Type="http://schemas.openxmlformats.org/officeDocument/2006/relationships/hyperlink" Target="https://lh3.ggpht.com/p/AF1QipMvRLMc5xiYKc0Gpa8WPL_lZbrL0GXWnfecAkhF=s1024" TargetMode="External"/><Relationship Id="rId46" Type="http://schemas.openxmlformats.org/officeDocument/2006/relationships/hyperlink" Target="https://www.google.com/maps/place/Auburn+Mixed+Martial+Arts/data=!4m7!3m6!1s0x888ced67cf4399e1:0x9ac899926f320d1!8m2!3d32.6113084!4d-85.4279128!16s%2Fg%2F1tdw8vcm!19sChIJ4ZlDz2ftjIgR0SDzJpmJrAk?authuser=0&amp;hl=en&amp;rclk=1" TargetMode="External"/><Relationship Id="rId192" Type="http://schemas.openxmlformats.org/officeDocument/2006/relationships/hyperlink" Target="http://www.wearethebestwetumpka.com/" TargetMode="External"/><Relationship Id="rId45" Type="http://schemas.openxmlformats.org/officeDocument/2006/relationships/hyperlink" Target="https://lh3.ggpht.com/p/AF1QipNpWAeips3UeBrbz7iljLyjovRtjaMiS1HuZzkD=s1024" TargetMode="External"/><Relationship Id="rId191" Type="http://schemas.openxmlformats.org/officeDocument/2006/relationships/hyperlink" Target="https://www.google.com/maps/place/Johnson%E2%80%99s+Martial+Arts+Academy/data=!4m7!3m6!1s0x888c2a90408e7db1:0x929eb78910e1ad23!8m2!3d32.3542674!4d-86.2175648!16s%2Fg%2F1vmr24b5!19sChIJsX2OQJAqjIgRI63hEIm3npI?authuser=0&amp;hl=en&amp;rclk=1" TargetMode="External"/><Relationship Id="rId48" Type="http://schemas.openxmlformats.org/officeDocument/2006/relationships/hyperlink" Target="https://lh3.ggpht.com/p/AF1QipMNFZqu41E6jimjAWvHduw5Zu4RZM6PrA0np1hU=s1024" TargetMode="External"/><Relationship Id="rId187" Type="http://schemas.openxmlformats.org/officeDocument/2006/relationships/hyperlink" Target="https://lh3.ggpht.com/p/AF1QipNFmworH3BX7AXuVYXCYYQyEC7B0znWBSqeFhwA=s1024" TargetMode="External"/><Relationship Id="rId47" Type="http://schemas.openxmlformats.org/officeDocument/2006/relationships/hyperlink" Target="http://www.auburnacademy.com/" TargetMode="External"/><Relationship Id="rId186" Type="http://schemas.openxmlformats.org/officeDocument/2006/relationships/hyperlink" Target="https://www.nextgenmartialarts.com/" TargetMode="External"/><Relationship Id="rId185" Type="http://schemas.openxmlformats.org/officeDocument/2006/relationships/hyperlink" Target="https://www.google.com/maps/place/Prattville+Fitness+Kickboxing+And+MMA/data=!4m7!3m6!1s0x888e8fb3f1f4bda5:0x45fa7a9444e111fa!8m2!3d32.460934!4d-86.4045493!16s%2Fg%2F11g6xxf6dm!19sChIJpb308bOPjogR-hHhRJR6-kU?authuser=0&amp;hl=en&amp;rclk=1" TargetMode="External"/><Relationship Id="rId49" Type="http://schemas.openxmlformats.org/officeDocument/2006/relationships/hyperlink" Target="https://www.google.com/maps/place/Auburn+Academy+of+Martial+Arts/data=!4m7!3m6!1s0x888cf29916b9a31b:0xb805603b9fb60e30!8m2!3d32.6099649!4d-85.4443432!16s%2Fg%2F1tghdxvz!19sChIJG6O5FpnyjIgRMA62nztgBbg?authuser=0&amp;hl=en&amp;rclk=1" TargetMode="External"/><Relationship Id="rId184" Type="http://schemas.openxmlformats.org/officeDocument/2006/relationships/hyperlink" Target="https://lh3.ggpht.com/p/AF1QipPEfjVztNYbMCNRzz11tu38a970r4afZl4kfYGe=s1024" TargetMode="External"/><Relationship Id="rId189" Type="http://schemas.openxmlformats.org/officeDocument/2006/relationships/hyperlink" Target="https://www.johnsonsmartialartsacademy.com/" TargetMode="External"/><Relationship Id="rId188" Type="http://schemas.openxmlformats.org/officeDocument/2006/relationships/hyperlink" Target="https://www.google.com/maps/place/NextGen+Martial+Arts/data=!4m7!3m6!1s0x888e85546977e0a5:0xfdc3119e828fa306!8m2!3d32.4826817!4d-86.4147374!16s%2Fg%2F11b6qbf_dc!19sChIJpeB3aVSFjogRBqOPgp4Rw_0?authuser=0&amp;hl=en&amp;rclk=1" TargetMode="External"/><Relationship Id="rId31" Type="http://schemas.openxmlformats.org/officeDocument/2006/relationships/hyperlink" Target="https://lh3.ggpht.com/p/AF1QipNvE92PG5YmqP1MsoLHZaXCbQ-tBjGaauNTz8c=s1024" TargetMode="External"/><Relationship Id="rId30" Type="http://schemas.openxmlformats.org/officeDocument/2006/relationships/hyperlink" Target="http://www.gracieathens.com/" TargetMode="External"/><Relationship Id="rId33" Type="http://schemas.openxmlformats.org/officeDocument/2006/relationships/hyperlink" Target="https://streetviewpixels-pa.googleapis.com/v1/thumbnail?panoid=8pTYzgGa8rirVHzqx6KNGA&amp;cb_client=search.gws-prod.gps&amp;w=408&amp;h=240&amp;yaw=7.819955&amp;pitch=0&amp;thumbfov=100" TargetMode="External"/><Relationship Id="rId183" Type="http://schemas.openxmlformats.org/officeDocument/2006/relationships/hyperlink" Target="https://www.google.com/maps/place/Rocket+City+Martial+Arts/data=!4m7!3m6!1s0x8862679051a3b3e5:0x8623ca55f71d155c!8m2!3d34.8067015!4d-86.7496326!16s%2Fg%2F1ptwnsxy_!19sChIJ5bOjUZBnYogRXBUd91XKI4Y?authuser=0&amp;hl=en&amp;rclk=1" TargetMode="External"/><Relationship Id="rId32" Type="http://schemas.openxmlformats.org/officeDocument/2006/relationships/hyperlink" Target="https://www.google.com/maps/place/Gracie+Jiu+Jitsu+Athens,+AL+-+STREET+READY+Self+Defense%C2%AE%EF%B8%8F/data=!4m7!3m6!1s0x88628b434d4eb747:0xaf08b82e1ab2724a!8m2!3d34.7892695!4d-86.9776396!16s%2Fg%2F11kpyxcvlq!19sChIJR7dOTUOLYogRSnKyGi64CK8?authuser=0&amp;hl=en&amp;rclk=1" TargetMode="External"/><Relationship Id="rId182" Type="http://schemas.openxmlformats.org/officeDocument/2006/relationships/hyperlink" Target="https://lh3.ggpht.com/p/AF1QipPy4Fod_x8Hu7VOfoDaPgjtxHZiOB5oCzc4FZCJ=s1024" TargetMode="External"/><Relationship Id="rId35" Type="http://schemas.openxmlformats.org/officeDocument/2006/relationships/hyperlink" Target="http://www.heroesmma.com/" TargetMode="External"/><Relationship Id="rId181" Type="http://schemas.openxmlformats.org/officeDocument/2006/relationships/hyperlink" Target="https://www.rocketcitymartialarts.com/" TargetMode="External"/><Relationship Id="rId34" Type="http://schemas.openxmlformats.org/officeDocument/2006/relationships/hyperlink" Target="https://www.google.com/maps/place/Athens+Jiu+Jitsu/data=!4m7!3m6!1s0x88628bf5049b8119:0x90bb6c1129d3c6e9!8m2!3d34.7969211!4d-86.9524932!16s%2Fg%2F11lcmdpkch!19sChIJGYGbBPWLYogR6cbTKRFsu5A?authuser=0&amp;hl=en&amp;rclk=1" TargetMode="External"/><Relationship Id="rId180" Type="http://schemas.openxmlformats.org/officeDocument/2006/relationships/hyperlink" Target="https://www.google.com/maps/place/Webster+Martial+Arts+of+Madison/data=!4m7!3m6!1s0x8862659ccde655f7:0x73502a942300ad8b!8m2!3d34.6987567!4d-86.7404282!16s%2Fg%2F11dxbns8cg!19sChIJ91XmzZxlYogRi60AI5QqUHM?authuser=0&amp;hl=en&amp;rclk=1" TargetMode="External"/><Relationship Id="rId37" Type="http://schemas.openxmlformats.org/officeDocument/2006/relationships/hyperlink" Target="https://www.google.com/maps/place/Heroes+Martial+Arts+Academy+Trussville/data=!4m7!3m6!1s0x88890db019c46a3f:0x5531ae61f6e47a1!8m2!3d33.6082427!4d-86.6308775!16s%2Fg%2F1pp2x82yc!19sChIJP2rEGbANiYgRoUduH-YaUwU?authuser=0&amp;hl=en&amp;rclk=1" TargetMode="External"/><Relationship Id="rId176" Type="http://schemas.openxmlformats.org/officeDocument/2006/relationships/hyperlink" Target="https://lh3.ggpht.com/p/AF1QipOequHKWdf2NGncENvGfiOyBqbWxXH40hZUQg1X=s1024" TargetMode="External"/><Relationship Id="rId36" Type="http://schemas.openxmlformats.org/officeDocument/2006/relationships/hyperlink" Target="https://lh3.ggpht.com/p/AF1QipO3bhEfwRDK_PyOGl258VuSRG6sN51bPXebisFw=s1024" TargetMode="External"/><Relationship Id="rId175" Type="http://schemas.openxmlformats.org/officeDocument/2006/relationships/hyperlink" Target="http://www.graciejiujitsumadisonal.com/" TargetMode="External"/><Relationship Id="rId39" Type="http://schemas.openxmlformats.org/officeDocument/2006/relationships/hyperlink" Target="https://lh3.ggpht.com/p/AF1QipPbvwlAbmMHwDkF2pRqWt9Lc9bQUzFyqwI7TKP2=s1024" TargetMode="External"/><Relationship Id="rId174" Type="http://schemas.openxmlformats.org/officeDocument/2006/relationships/hyperlink" Target="https://www.google.com/maps/place/Rocket+City+Revolution+Brazilian+Jiu-Jitsu/data=!4m7!3m6!1s0x88626529f1e0c06d:0xbff65292a067bd6!8m2!3d34.6986578!4d-86.7403088!16s%2Fg%2F11g0l94jl5!19sChIJbcDg8SllYogR1nsGKill_ws?authuser=0&amp;hl=en&amp;rclk=1" TargetMode="External"/><Relationship Id="rId38" Type="http://schemas.openxmlformats.org/officeDocument/2006/relationships/hyperlink" Target="https://gbtrussville.com/" TargetMode="External"/><Relationship Id="rId173" Type="http://schemas.openxmlformats.org/officeDocument/2006/relationships/hyperlink" Target="https://lh3.ggpht.com/p/AF1QipNFpcpPKuSwNmxBF5n0s1E8xLhauyCfV2iPCMS9=s1024" TargetMode="External"/><Relationship Id="rId179" Type="http://schemas.openxmlformats.org/officeDocument/2006/relationships/hyperlink" Target="https://lh3.ggpht.com/p/AF1QipNvYw8wdC-SyiKqd1siFLsqJs-d-4dZtgQaVPK_=s1024" TargetMode="External"/><Relationship Id="rId178" Type="http://schemas.openxmlformats.org/officeDocument/2006/relationships/hyperlink" Target="http://www.onetribecombat.com/" TargetMode="External"/><Relationship Id="rId177" Type="http://schemas.openxmlformats.org/officeDocument/2006/relationships/hyperlink" Target="https://www.google.com/maps/place/Gracie+Jiu-Jitsu+Madison,+AL/data=!4m7!3m6!1s0x886265397e1e6789:0xbeeb2197a263db4d!8m2!3d34.675363!4d-86.7593949!16s%2Fg%2F11t821h1_d!19sChIJiWcefjllYogRTdtjopch674?authuser=0&amp;hl=en&amp;rclk=1" TargetMode="External"/><Relationship Id="rId20" Type="http://schemas.openxmlformats.org/officeDocument/2006/relationships/hyperlink" Target="https://lh3.ggpht.com/p/AF1QipMeNnuzrTesBbcsYQSuWrvmZKsdGXwRyQwVWtLB=s1024" TargetMode="External"/><Relationship Id="rId22" Type="http://schemas.openxmlformats.org/officeDocument/2006/relationships/hyperlink" Target="https://lh3.ggpht.com/p/AF1QipN8hAzGlddhgVX-022g9qecqnEPO4KRSwEd1XXm=s1024" TargetMode="External"/><Relationship Id="rId21" Type="http://schemas.openxmlformats.org/officeDocument/2006/relationships/hyperlink" Target="https://www.google.com/maps/place/Gracie+Barra+Birmingham+USA/data=!4m7!3m6!1s0x88891bab4ab36339:0xbfd3f0065bc0db35!8m2!3d33.5259776!4d-86.766545!16s%2Fg%2F11l8hfxt69!19sChIJOWOzSqsbiYgRNdvAWwbw078?authuser=0&amp;hl=en&amp;rclk=1" TargetMode="External"/><Relationship Id="rId24" Type="http://schemas.openxmlformats.org/officeDocument/2006/relationships/hyperlink" Target="https://www.valhallamartialarts.com/" TargetMode="External"/><Relationship Id="rId23" Type="http://schemas.openxmlformats.org/officeDocument/2006/relationships/hyperlink" Target="https://www.google.com/maps/place/Ultimate+MMA+L.L.C/data=!4m7!3m6!1s0x888a03ad2d20620b:0xab355793854b1fe4!8m2!3d34.2757206!4d-86.2014312!16s%2Fg%2F11f6dlzw74!19sChIJC2IgLa0DiogR5B9LhZNXNas?authuser=0&amp;hl=en&amp;rclk=1" TargetMode="External"/><Relationship Id="rId26" Type="http://schemas.openxmlformats.org/officeDocument/2006/relationships/hyperlink" Target="https://www.google.com/maps/place/Valhalla+Jiu-Jitsu+%26+MMA/data=!4m7!3m6!1s0x888a4b8ee3b7064b:0xe908dc08e5fbe4fa!8m2!3d33.780903!4d-85.898225!16s%2Fg%2F11rx9pyqtv!19sChIJSwa3445LiogR-uT75QjcCOk?authuser=0&amp;hl=en&amp;rclk=1" TargetMode="External"/><Relationship Id="rId25" Type="http://schemas.openxmlformats.org/officeDocument/2006/relationships/hyperlink" Target="https://lh3.ggpht.com/p/AF1QipNhs_KKo6V4IMuqnWf-8lYzCoL78RW-3HG1SOVO=s1024" TargetMode="External"/><Relationship Id="rId28" Type="http://schemas.openxmlformats.org/officeDocument/2006/relationships/hyperlink" Target="https://lh3.ggpht.com/p/AF1QipPeCFbnpxhRULjcY9iEcC1lFefKr3xkSJpnM-BP=s1024" TargetMode="External"/><Relationship Id="rId27" Type="http://schemas.openxmlformats.org/officeDocument/2006/relationships/hyperlink" Target="http://www.getevolutionfit.com/" TargetMode="External"/><Relationship Id="rId29" Type="http://schemas.openxmlformats.org/officeDocument/2006/relationships/hyperlink" Target="https://www.google.com/maps/place/Gracie+Barra+Anniston+%2F+Evolution+Strength+%26+Conditioning/@33.6560662,-85.8295998,17z/data=!3m1!4b1!4m6!3m5!1s0x888bb3ea5c39b5a9:0x532b5725993d544f!8m2!3d33.6560662!4d-85.8295998!16s%2Fg%2F1tfgq4vj?authuser=0&amp;entry=ttu&amp;g_ep=EgoyMDI1MDExNS4wIKXMDSoASAFQAw%3D%3D" TargetMode="External"/><Relationship Id="rId11" Type="http://schemas.openxmlformats.org/officeDocument/2006/relationships/hyperlink" Target="https://lh3.ggpht.com/p/AF1QipNCGvIMabMfmnbITj4L3xHvr_w8AiB94dZ1v2kQ=s1024" TargetMode="External"/><Relationship Id="rId10" Type="http://schemas.openxmlformats.org/officeDocument/2006/relationships/hyperlink" Target="https://groundstrikegrappling.com/" TargetMode="External"/><Relationship Id="rId13" Type="http://schemas.openxmlformats.org/officeDocument/2006/relationships/hyperlink" Target="http://www.mmabirmingham.com/" TargetMode="External"/><Relationship Id="rId12" Type="http://schemas.openxmlformats.org/officeDocument/2006/relationships/hyperlink" Target="https://www.google.com/maps/place/Ground+Strike+Grappling/data=!4m7!3m6!1s0x8889371164793739:0x6365aac2f57d4e3!8m2!3d33.1780358!4d-86.6172889!16s%2Fg%2F11fhnk88xm!19sChIJOTd5ZBE3iYgR49RXL6xaNgY?authuser=0&amp;hl=en&amp;rclk=1" TargetMode="External"/><Relationship Id="rId15" Type="http://schemas.openxmlformats.org/officeDocument/2006/relationships/hyperlink" Target="https://www.google.com/maps/place/10th+Planet+Jiu+Jitsu+Birmingham+AL/data=!4m7!3m6!1s0x88891b92eb2f6815:0x521842f2262f7b4b!8m2!3d33.5283271!4d-86.730094!16s%2Fg%2F11v3hx8rcg!19sChIJFWgv65IbiYgRS3svJvJCGFI?authuser=0&amp;hl=en&amp;rclk=1" TargetMode="External"/><Relationship Id="rId198" Type="http://schemas.openxmlformats.org/officeDocument/2006/relationships/hyperlink" Target="http://wonsmartialartsacademy.com/" TargetMode="External"/><Relationship Id="rId14" Type="http://schemas.openxmlformats.org/officeDocument/2006/relationships/hyperlink" Target="https://lh3.ggpht.com/p/AF1QipPBhJYOqP2AaYJG8zTc7Qrn1k0rq_u3IAmMK_Aa=s1024" TargetMode="External"/><Relationship Id="rId197" Type="http://schemas.openxmlformats.org/officeDocument/2006/relationships/hyperlink" Target="https://www.google.com/maps/place/Falcon+1+Karate+-+Martial+Arts+Tuscaloosa/data=!4m7!3m6!1s0x8888a9ebaca98491:0xb422f0bbe3c06471!8m2!3d33.237503!4d-87.5582733!16s%2Fg%2F1tg87dx7!19sChIJkYSprOupiIgRcWTA47vwIrQ?authuser=0&amp;hl=en&amp;rclk=1" TargetMode="External"/><Relationship Id="rId17" Type="http://schemas.openxmlformats.org/officeDocument/2006/relationships/hyperlink" Target="https://lh3.ggpht.com/p/AF1QipP9kKBu_2xppHbE2RLQsidsVOsn5YKUTJC1TMo_=s1024" TargetMode="External"/><Relationship Id="rId196" Type="http://schemas.openxmlformats.org/officeDocument/2006/relationships/hyperlink" Target="https://lh3.ggpht.com/p/AF1QipNLvJk1pgCpb6smXzNLXh-CKgtTPNFAYb1Mpqs=s1024" TargetMode="External"/><Relationship Id="rId16" Type="http://schemas.openxmlformats.org/officeDocument/2006/relationships/hyperlink" Target="http://www.spartanfitnessmma.com/" TargetMode="External"/><Relationship Id="rId195" Type="http://schemas.openxmlformats.org/officeDocument/2006/relationships/hyperlink" Target="http://falcon1karate.com/" TargetMode="External"/><Relationship Id="rId19" Type="http://schemas.openxmlformats.org/officeDocument/2006/relationships/hyperlink" Target="https://www.gbbhamusa.com/" TargetMode="External"/><Relationship Id="rId18" Type="http://schemas.openxmlformats.org/officeDocument/2006/relationships/hyperlink" Target="https://www.google.com/maps/place/Spartan+Fitness+MMA+Birmingham+Alabama/data=!4m7!3m6!1s0x88892276ff5ff0bd:0x54e79aa3b380f771!8m2!3d33.4491202!4d-86.8227482!16s%2Fg%2F1td4_mp1!19sChIJvfBf_3YiiYgRcfeAs6Oa51Q?authuser=0&amp;hl=en&amp;rclk=1" TargetMode="External"/><Relationship Id="rId199" Type="http://schemas.openxmlformats.org/officeDocument/2006/relationships/hyperlink" Target="https://lh3.ggpht.com/p/AF1QipP3jIbligg5zxCdCaM0XxlKldW06a0c7Mx60Ck=s1024" TargetMode="External"/><Relationship Id="rId84" Type="http://schemas.openxmlformats.org/officeDocument/2006/relationships/hyperlink" Target="http://www.mcleansmartialarts.com/" TargetMode="External"/><Relationship Id="rId83" Type="http://schemas.openxmlformats.org/officeDocument/2006/relationships/hyperlink" Target="https://www.google.com/maps/place/Championship+Mixed+Martial+Arts+%26+Fitness/data=!4m7!3m6!1s0x889a417996477219:0xa5ef3fc71913d2e3!8m2!3d30.599133!4d-87.897293!16s%2Fg%2F1tg8kht3!19sChIJGXJHlnlBmogR49ITGcc_76U?authuser=0&amp;hl=en&amp;rclk=1" TargetMode="External"/><Relationship Id="rId86" Type="http://schemas.openxmlformats.org/officeDocument/2006/relationships/hyperlink" Target="https://www.google.com/maps/place/McLean%27s+Martial+Arts+%26+Fitness/data=!4m7!3m6!1s0x889a5435a16bad45:0x55edced38361ea51!8m2!3d30.8331962!4d-88.1076492!16s%2Fg%2F1tr7k4zv!19sChIJRa1roTVUmogRUephg9PO7VU?authuser=0&amp;hl=en&amp;rclk=1" TargetMode="External"/><Relationship Id="rId85" Type="http://schemas.openxmlformats.org/officeDocument/2006/relationships/hyperlink" Target="https://lh3.ggpht.com/p/AF1QipNzJn3yOxjW833ZL2TRkbl6OCSTjhLdZFXKqA9j=s1024" TargetMode="External"/><Relationship Id="rId88" Type="http://schemas.openxmlformats.org/officeDocument/2006/relationships/hyperlink" Target="https://lh3.ggpht.com/p/AF1QipO7fLkcX031EqdRaBAKX5o4dcr8JO9dHTpFZVWJ=s1024" TargetMode="External"/><Relationship Id="rId150" Type="http://schemas.openxmlformats.org/officeDocument/2006/relationships/hyperlink" Target="https://www.google.com/maps/place/Tiger+Rock+Martial+Arts+of+Enterprise/data=!4m7!3m6!1s0x88926dd59e1246f1:0x95e98ad715a23071!8m2!3d31.33633!4d-85.8517606!16s%2Fg%2F1x5qtkbj!19sChIJ8UYSntVtkogRcTCiFdeK6ZU?authuser=0&amp;hl=en&amp;rclk=1" TargetMode="External"/><Relationship Id="rId87" Type="http://schemas.openxmlformats.org/officeDocument/2006/relationships/hyperlink" Target="http://teamhopkinslangan.com/" TargetMode="External"/><Relationship Id="rId89" Type="http://schemas.openxmlformats.org/officeDocument/2006/relationships/hyperlink" Target="https://www.google.com/maps/place/Team+Hopkins+Jiu+Jitsu+Mobile/data=!4m7!3m6!1s0x889a4f740c158cab:0x6d6b69495f2166f3!8m2!3d30.6783041!4d-88.0805127!16s%2Fg%2F11bw1yblgd!19sChIJq4wVDHRPmogR82YhX0lpa20?authuser=0&amp;hl=en&amp;rclk=1" TargetMode="External"/><Relationship Id="rId80" Type="http://schemas.openxmlformats.org/officeDocument/2006/relationships/hyperlink" Target="https://www.google.com/maps/place/10th+Planet+Jiu+Jitsu+Mobile/data=!4m7!3m6!1s0x889a4daa842d1e85:0x25e3cd2711d379bd!8m2!3d30.6953169!4d-88.1149563!16s%2Fg%2F11c680ct1k!19sChIJhR4thKpNmogRvXnTESfN4yU?authuser=0&amp;hl=en&amp;rclk=1" TargetMode="External"/><Relationship Id="rId82" Type="http://schemas.openxmlformats.org/officeDocument/2006/relationships/hyperlink" Target="https://lh3.ggpht.com/p/AF1QipMDrE6H93s00vCa0G_Shtm7IE8btYBnK19iz7sd=s1024" TargetMode="External"/><Relationship Id="rId81" Type="http://schemas.openxmlformats.org/officeDocument/2006/relationships/hyperlink" Target="https://www.championshipmixedmartialarts.com/" TargetMode="External"/><Relationship Id="rId1" Type="http://schemas.openxmlformats.org/officeDocument/2006/relationships/hyperlink" Target="https://www.calerafitness.com/" TargetMode="External"/><Relationship Id="rId2" Type="http://schemas.openxmlformats.org/officeDocument/2006/relationships/hyperlink" Target="https://lh3.ggpht.com/p/AF1QipN6Ak2oPj8dD7gjiC3rGG8OfBtwy8YZkfN6h68s=s1024" TargetMode="External"/><Relationship Id="rId3" Type="http://schemas.openxmlformats.org/officeDocument/2006/relationships/hyperlink" Target="https://www.google.com/maps/place/Calera+Fitness+and+MMA/data=!4m7!3m6!1s0x88892ee5204d9d71:0xb557e450b771d800!8m2!3d33.1641218!4d-86.793042!16s%2Fg%2F11cm0grg6l!19sChIJcZ1NIOUuiYgRANhxt1DkV7U?authuser=0&amp;hl=en&amp;rclk=1" TargetMode="External"/><Relationship Id="rId149" Type="http://schemas.openxmlformats.org/officeDocument/2006/relationships/hyperlink" Target="https://lh3.ggpht.com/p/AF1QipPoaYIyEdVHOqk92UltLpAcmuBSAvSrBhQwXPiM=s1024" TargetMode="External"/><Relationship Id="rId4" Type="http://schemas.openxmlformats.org/officeDocument/2006/relationships/hyperlink" Target="http://www.graciebarraalabama.com/" TargetMode="External"/><Relationship Id="rId148" Type="http://schemas.openxmlformats.org/officeDocument/2006/relationships/hyperlink" Target="http://trma-enterprise.org/" TargetMode="External"/><Relationship Id="rId9" Type="http://schemas.openxmlformats.org/officeDocument/2006/relationships/hyperlink" Target="https://www.google.com/maps/place/Lion+Heart+Jiu-Jitsu+Academy+in+Birmingham+Alabama/data=!4m7!3m6!1s0x88893d4d79f08b5d:0x1474f17dfac31149!8m2!3d33.3852125!4d-86.7411087!16s%2Fg%2F11cmtzqvvc!19sChIJXYvweU09iYgRSRHD-n3xdBQ?authuser=0&amp;hl=en&amp;rclk=1" TargetMode="External"/><Relationship Id="rId143" Type="http://schemas.openxmlformats.org/officeDocument/2006/relationships/hyperlink" Target="http://www.mmadothan.com/" TargetMode="External"/><Relationship Id="rId142" Type="http://schemas.openxmlformats.org/officeDocument/2006/relationships/hyperlink" Target="https://www.google.com/maps/place/Ross+Martial+Arts+%26+Fitness+Academy/data=!4m7!3m6!1s0x8885ac930996eaff:0x110fe94cbf0cfece!8m2!3d32.5026973!4d-87.8248935!16s%2Fg%2F1262dhbs6!19sChIJ_-qWCZOshYgRzv4Mv0zpDxE?authuser=0&amp;hl=en&amp;rclk=1" TargetMode="External"/><Relationship Id="rId141" Type="http://schemas.openxmlformats.org/officeDocument/2006/relationships/hyperlink" Target="https://streetviewpixels-pa.googleapis.com/v1/thumbnail?panoid=HYY0MrnTT552Fviu1hNLIw&amp;cb_client=search.gws-prod.gps&amp;w=408&amp;h=240&amp;yaw=185.92273&amp;pitch=0&amp;thumbfov=100" TargetMode="External"/><Relationship Id="rId140" Type="http://schemas.openxmlformats.org/officeDocument/2006/relationships/hyperlink" Target="http://www.rossmartialarts.com/" TargetMode="External"/><Relationship Id="rId5" Type="http://schemas.openxmlformats.org/officeDocument/2006/relationships/hyperlink" Target="https://lh3.ggpht.com/p/AF1QipPDqcPkM8uf8b-3Un8cl47xtUUJCazXSFc5wVrw=s1024" TargetMode="External"/><Relationship Id="rId147" Type="http://schemas.openxmlformats.org/officeDocument/2006/relationships/hyperlink" Target="https://www.google.com/maps/place/Enterprise+Uska+Martial+Arts/data=!4m7!3m6!1s0x88926e8dec01cfa5:0xc1ff1ea2d4871ee1!8m2!3d31.3191077!4d-85.8322196!16s%2Fg%2F1hc1d4s_b!19sChIJpc8B7I1ukogR4R6H1KIe_8E?authuser=0&amp;hl=en&amp;rclk=1" TargetMode="External"/><Relationship Id="rId6" Type="http://schemas.openxmlformats.org/officeDocument/2006/relationships/hyperlink" Target="https://www.google.com/maps/place/Gracie+Barra+Pelham+Alabama+%7C+Brazilian+Jiu-Jitsu+%7C+Self-Defense/data=!4m7!3m6!1s0x8889238defcb804f:0xc0150b79ecd2b986!8m2!3d33.3353294!4d-86.7939515!16s%2Fg%2F12hqvpnl8!19sChIJT4DL740jiYgRhrnS7HkLFcA?authuser=0&amp;hl=en&amp;rclk=1" TargetMode="External"/><Relationship Id="rId146" Type="http://schemas.openxmlformats.org/officeDocument/2006/relationships/hyperlink" Target="https://lh3.ggpht.com/p/AF1QipNwBkxXbRMS-TOg3epRsgDX9y5wxvkQ3SLKT16r=s1024" TargetMode="External"/><Relationship Id="rId7" Type="http://schemas.openxmlformats.org/officeDocument/2006/relationships/hyperlink" Target="http://trainbjj.com/" TargetMode="External"/><Relationship Id="rId145" Type="http://schemas.openxmlformats.org/officeDocument/2006/relationships/hyperlink" Target="https://www.google.com/maps/place/Wolfpack+Karate+%26+MMA/data=!4m7!3m6!1s0x88929284719fcbd3:0x9f09c13b2c5c80c3!8m2!3d31.2589792!4d-85.4326639!16s%2Fg%2F1ptx8438k!19sChIJ08ufcYSSkogRw4BcLDvBCZ8?authuser=0&amp;hl=en&amp;rclk=1" TargetMode="External"/><Relationship Id="rId8" Type="http://schemas.openxmlformats.org/officeDocument/2006/relationships/hyperlink" Target="https://lh3.ggpht.com/p/AF1QipNajJvz5lbgPRar0Cv-0obThPjauWqie9aA9Avx=s1024" TargetMode="External"/><Relationship Id="rId144" Type="http://schemas.openxmlformats.org/officeDocument/2006/relationships/hyperlink" Target="https://lh3.ggpht.com/p/AF1QipOvdgLsjJZWl1iNZ-oWq7cEo-UfWF1bbvrziVNg=s1024" TargetMode="External"/><Relationship Id="rId73" Type="http://schemas.openxmlformats.org/officeDocument/2006/relationships/hyperlink" Target="https://lh3.ggpht.com/p/AF1QipMt_AnTw84IUVcJ2uZPGktkj52EVBdQughCaReM=s1024" TargetMode="External"/><Relationship Id="rId72" Type="http://schemas.openxmlformats.org/officeDocument/2006/relationships/hyperlink" Target="https://www.google.com/maps/place/Brewton+Olympic+Wrestling+and+Gracie+Jiu+Jitsu/data=!4m7!3m6!1s0x88904521a22cad23:0xda2b514e1a2faf3b!8m2!3d31.108717!4d-87.0688654!16s%2Fg%2F11rb5zb7ch!19sChIJI60soiFFkIgRO68vGk5RK9o?authuser=0&amp;hl=en&amp;rclk=1" TargetMode="External"/><Relationship Id="rId75" Type="http://schemas.openxmlformats.org/officeDocument/2006/relationships/hyperlink" Target="http://gcjiujitsu.com/" TargetMode="External"/><Relationship Id="rId74" Type="http://schemas.openxmlformats.org/officeDocument/2006/relationships/hyperlink" Target="https://www.google.com/maps/place/THE+CAGE+MMA+%26+FITNESS/data=!4m7!3m6!1s0x888919a69966c787:0x478b4628f03f776a!8m2!3d33.420897!4d-86.7968451!16s%2Fg%2F11fn5s7wtg!19sChIJh8dmmaYZiYgRanc_8ChGi0c?authuser=0&amp;hl=en&amp;rclk=1" TargetMode="External"/><Relationship Id="rId77" Type="http://schemas.openxmlformats.org/officeDocument/2006/relationships/hyperlink" Target="https://www.google.com/maps/place/Gulf+Coast+Jiu+Jitsu/data=!4m7!3m6!1s0x889bb2e7d7a92ec9:0xcf2734f590d93984!8m2!3d30.6647955!4d-88.1896204!16s%2Fg%2F11cll736dg!19sChIJyS6p1-eym4gRhDnZkPU0J88?authuser=0&amp;hl=en&amp;rclk=1" TargetMode="External"/><Relationship Id="rId76" Type="http://schemas.openxmlformats.org/officeDocument/2006/relationships/hyperlink" Target="https://lh3.ggpht.com/p/AF1QipOW6wWqlG_q4kaotwPKp5Rwf38q0Kc22UTUjFJy=s1024" TargetMode="External"/><Relationship Id="rId79" Type="http://schemas.openxmlformats.org/officeDocument/2006/relationships/hyperlink" Target="https://lh3.ggpht.com/p/AF1QipMRM2itUSlqayCjTNk_G04peJG_-qDPK8Hq47qe=s1024" TargetMode="External"/><Relationship Id="rId78" Type="http://schemas.openxmlformats.org/officeDocument/2006/relationships/hyperlink" Target="http://10pmobile.com/" TargetMode="External"/><Relationship Id="rId71" Type="http://schemas.openxmlformats.org/officeDocument/2006/relationships/hyperlink" Target="https://lh3.ggpht.com/p/AF1QipNMKE9u8pvgxVpw4xyYKm-2AwuZJYy9zj1rSlWp=s1024" TargetMode="External"/><Relationship Id="rId70" Type="http://schemas.openxmlformats.org/officeDocument/2006/relationships/hyperlink" Target="https://www.google.com/maps/place/Gracie+Barra+Huntsville/data=!4m7!3m6!1s0x88626d0f60bca191:0x8ca91015869e6f1c!8m2!3d34.6992141!4d-86.5924756!16s%2Fg%2F11pkct1mg7!19sChIJkaG8YA9tYogRHG-ehhUQqYw?authuser=0&amp;hl=en&amp;rclk=1" TargetMode="External"/><Relationship Id="rId139" Type="http://schemas.openxmlformats.org/officeDocument/2006/relationships/hyperlink" Target="https://www.google.com/maps/place/SCS+Martial+Arts+%26+Fitness/data=!4m7!3m6!1s0x889a4236fd232b69:0x3c9797becbf98d5a!8m2!3d30.6225417!4d-87.887008!16s%2Fg%2F11g65gdqm2!19sChIJaSsj_TZCmogRWo35y76Xlzw?authuser=0&amp;hl=en&amp;rclk=1" TargetMode="External"/><Relationship Id="rId138" Type="http://schemas.openxmlformats.org/officeDocument/2006/relationships/hyperlink" Target="https://lh3.ggpht.com/p/AF1QipMxdCbXF2SOwB-IYxpYbfdQk23dvZcQLDlegTla=s1024" TargetMode="External"/><Relationship Id="rId137" Type="http://schemas.openxmlformats.org/officeDocument/2006/relationships/hyperlink" Target="http://teamscsdaphne.com/" TargetMode="External"/><Relationship Id="rId132" Type="http://schemas.openxmlformats.org/officeDocument/2006/relationships/hyperlink" Target="https://lh3.ggpht.com/p/AF1QipPRNsynRyHxkahcT5U7Wl0ZGyp-hQjjATyocIQO=s1024" TargetMode="External"/><Relationship Id="rId131" Type="http://schemas.openxmlformats.org/officeDocument/2006/relationships/hyperlink" Target="https://www.pelhamtigerrock.com/" TargetMode="External"/><Relationship Id="rId130" Type="http://schemas.openxmlformats.org/officeDocument/2006/relationships/hyperlink" Target="https://www.google.com/maps/place/Excel+Martial+Arts/data=!4m7!3m6!1s0x888a51f8c89e0fd7:0xaa2b0d1bbd076ce!8m2!3d33.8148053!4d-85.7609084!16s%2Fg%2F12qgf3zm0!19sChIJ1w-eyPhRiogRznbQu9Gwogo?authuser=0&amp;hl=en&amp;rclk=1" TargetMode="External"/><Relationship Id="rId136" Type="http://schemas.openxmlformats.org/officeDocument/2006/relationships/hyperlink" Target="https://www.google.com/maps/place/Modern+Warrior+Combatives+%26+Jiu+Jitsu/data=!4m7!3m6!1s0x889293d96c31d65b:0x8ba2b4b515334c59!8m2!3d31.2550948!4d-85.3955439!16s%2Fg%2F11s57kbnk9!19sChIJW9YxbNmTkogRWUwzFbW0oos?authuser=0&amp;hl=en&amp;rclk=1" TargetMode="External"/><Relationship Id="rId135" Type="http://schemas.openxmlformats.org/officeDocument/2006/relationships/hyperlink" Target="https://lh3.ggpht.com/p/AF1QipMTVGC36nwV_8TvofU_NjXXaDyjQzX6rODdj8SS=s1024" TargetMode="External"/><Relationship Id="rId134" Type="http://schemas.openxmlformats.org/officeDocument/2006/relationships/hyperlink" Target="http://mwcombatives.com/" TargetMode="External"/><Relationship Id="rId133" Type="http://schemas.openxmlformats.org/officeDocument/2006/relationships/hyperlink" Target="https://www.google.com/maps/place/Pelham+Tiger+Rock+Martial+Arts/data=!4m7!3m6!1s0x888923f331b615d9:0x977ab68713dd2668!8m2!3d33.3121106!4d-86.8033075!16s%2Fg%2F11b76fyyy8!19sChIJ2RW2MfMjiYgRaCbdE4e2epc?authuser=0&amp;hl=en&amp;rclk=1" TargetMode="External"/><Relationship Id="rId62" Type="http://schemas.openxmlformats.org/officeDocument/2006/relationships/hyperlink" Target="http://www.thedojanggroup.com/" TargetMode="External"/><Relationship Id="rId61" Type="http://schemas.openxmlformats.org/officeDocument/2006/relationships/hyperlink" Target="https://www.google.com/maps/place/Heroes+Martial+Arts+Academy+Cahaba+Heights/data=!4m7!3m6!1s0x8889172be4f787e5:0xbba6c9263a18826a!8m2!3d33.4547884!4d-86.7282971!16s%2Fg%2F11h26svzz8!19sChIJ5Yf35CsXiYgRaoIYOibJprs?authuser=0&amp;hl=en&amp;rclk=1" TargetMode="External"/><Relationship Id="rId64" Type="http://schemas.openxmlformats.org/officeDocument/2006/relationships/hyperlink" Target="https://www.google.com/maps/place/The+Dojang+Martial+Arts+%26+Fitness/data=!4m7!3m6!1s0x888973f3cae336a1:0xcb5637fa3af0719f!8m2!3d33.6052842!4d-86.6299102!16s%2Fg%2F11hdnm4hww!19sChIJoTbjyvNziYgRn3HwOvo3Vss?authuser=0&amp;hl=en&amp;rclk=1" TargetMode="External"/><Relationship Id="rId63" Type="http://schemas.openxmlformats.org/officeDocument/2006/relationships/hyperlink" Target="https://lh3.ggpht.com/p/AF1QipNYCALFBK4qaaVqYZFUelQzrEIFVAYvLmMpCW3k=s1024" TargetMode="External"/><Relationship Id="rId66" Type="http://schemas.openxmlformats.org/officeDocument/2006/relationships/hyperlink" Target="https://lh3.ggpht.com/p/AF1QipOW1d28NEj2iya__mElqpTntKwgqa_iLjWEBDIs=s1024" TargetMode="External"/><Relationship Id="rId172" Type="http://schemas.openxmlformats.org/officeDocument/2006/relationships/hyperlink" Target="http://www.rcrbjj.com/" TargetMode="External"/><Relationship Id="rId65" Type="http://schemas.openxmlformats.org/officeDocument/2006/relationships/hyperlink" Target="http://10thplanethuntsville.com/" TargetMode="External"/><Relationship Id="rId171" Type="http://schemas.openxmlformats.org/officeDocument/2006/relationships/hyperlink" Target="https://www.google.com/maps/place/Rocket+City+MMA/data=!4m7!3m6!1s0x88626d68d4fc1965:0xec6f71c4b3c9f333!8m2!3d34.6890499!4d-86.6036969!16s%2Fg%2F11q2z35p4v!19sChIJZRn81GhtYogRM_PJs8Rxb-w?authuser=0&amp;hl=en&amp;rclk=1" TargetMode="External"/><Relationship Id="rId68" Type="http://schemas.openxmlformats.org/officeDocument/2006/relationships/hyperlink" Target="http://www.graciebarrahuntsville.com/" TargetMode="External"/><Relationship Id="rId170" Type="http://schemas.openxmlformats.org/officeDocument/2006/relationships/hyperlink" Target="https://lh3.ggpht.com/p/AF1QipOu624HpFVUU4mBPhlTTZCNS1KyaL-zUMbDlEz1=s1024" TargetMode="External"/><Relationship Id="rId67" Type="http://schemas.openxmlformats.org/officeDocument/2006/relationships/hyperlink" Target="https://www.google.com/maps/place/10th+Planet+Jiu+Jitsu+Huntsville/data=!4m7!3m6!1s0x88626b38961e5ca9:0xd619f71b8b0eb05d!8m2!3d34.7828841!4d-86.6617865!16s%2Fg%2F11g1fhm3hd!19sChIJqVweljhrYogRXbAOixv3GdY?authuser=0&amp;hl=en&amp;rclk=1" TargetMode="External"/><Relationship Id="rId60" Type="http://schemas.openxmlformats.org/officeDocument/2006/relationships/hyperlink" Target="https://lh3.ggpht.com/p/AF1QipNfrcuGgSGxzCO8lm_3e1EX1DTXI1LtzKStydlp=s1024" TargetMode="External"/><Relationship Id="rId165" Type="http://schemas.openxmlformats.org/officeDocument/2006/relationships/hyperlink" Target="https://www.google.com/maps/place/American+Top+Team+Tuscaloosa+-+Kickboxing,+MMA,+Brazilian+Jiu-Jitsu+and+Fitness+Kickboxing/data=!4m7!3m6!1s0x8886028e3926e133:0x5c91a43d7f67a4b7!8m2!3d33.2000387!4d-87.5527478!16s%2Fg%2F11hblhncg0!19sChIJM-EmOY4ChogRt6Rnfz2kkVw?authuser=0&amp;hl=en&amp;rclk=1" TargetMode="External"/><Relationship Id="rId69" Type="http://schemas.openxmlformats.org/officeDocument/2006/relationships/hyperlink" Target="https://lh3.ggpht.com/p/AF1QipMVUx6ITtrl6Ht7-NB51pklygjr_9dK2-jIQhIR=s1024" TargetMode="External"/><Relationship Id="rId164" Type="http://schemas.openxmlformats.org/officeDocument/2006/relationships/hyperlink" Target="https://lh3.ggpht.com/p/AF1QipNOT3y-5b1xr8yU_MaltJxxxQhgpOgZMryvFBqK=s1024" TargetMode="External"/><Relationship Id="rId163" Type="http://schemas.openxmlformats.org/officeDocument/2006/relationships/hyperlink" Target="http://www.summitfitnesskickboxing.com/" TargetMode="External"/><Relationship Id="rId162" Type="http://schemas.openxmlformats.org/officeDocument/2006/relationships/hyperlink" Target="https://www.google.com/maps/place/10th+Planet+Jiu+Jitsu+Muscle+Shoals/data=!4m7!3m6!1s0x887d4f068dbffe7f:0x44cde02a4d7c1a27!8m2!3d34.746582!4d-87.666368!16s%2Fg%2F11bwfmn_s0!19sChIJf_6_jQZPfYgRJxp8TSrgzUQ?authuser=0&amp;hl=en&amp;rclk=1" TargetMode="External"/><Relationship Id="rId169" Type="http://schemas.openxmlformats.org/officeDocument/2006/relationships/hyperlink" Target="http://www.rocketcitymma.com/" TargetMode="External"/><Relationship Id="rId168" Type="http://schemas.openxmlformats.org/officeDocument/2006/relationships/hyperlink" Target="https://www.google.com/maps/place/ATA+Action+Martial+Arts/data=!4m7!3m6!1s0x888919047dc2db17:0xae013de7f261da15!8m2!3d33.4477852!4d-86.7893027!16s%2Fg%2F11f1npx_k0!19sChIJF9vCfQQZiYgRFdph8uc9Aa4?authuser=0&amp;hl=en&amp;rclk=1" TargetMode="External"/><Relationship Id="rId167" Type="http://schemas.openxmlformats.org/officeDocument/2006/relationships/hyperlink" Target="https://lh3.ggpht.com/p/AF1QipNrpnddS6_1S-4CEeLLwpH5lvEzH_z6aUkMPx6O=s1024" TargetMode="External"/><Relationship Id="rId166" Type="http://schemas.openxmlformats.org/officeDocument/2006/relationships/hyperlink" Target="http://ataaction.com/" TargetMode="External"/><Relationship Id="rId51" Type="http://schemas.openxmlformats.org/officeDocument/2006/relationships/hyperlink" Target="https://lh3.ggpht.com/p/AF1QipNKQDM7X7bIpU67J-zoBD3nqaQJ87Tn7N9SsjLt=s1024" TargetMode="External"/><Relationship Id="rId50" Type="http://schemas.openxmlformats.org/officeDocument/2006/relationships/hyperlink" Target="https://thedojangmccalla.com/" TargetMode="External"/><Relationship Id="rId53" Type="http://schemas.openxmlformats.org/officeDocument/2006/relationships/hyperlink" Target="http://www.graciebarragreystone.com/" TargetMode="External"/><Relationship Id="rId52" Type="http://schemas.openxmlformats.org/officeDocument/2006/relationships/hyperlink" Target="https://www.google.com/maps/place/The+Dojang+Martial+Arts+%26+Fitness/data=!4m7!3m6!1s0x8888dda071994527:0x396abd37c12a2fa5!8m2!3d33.3347083!4d-86.9864074!16s%2Fg%2F11y6513knh!19sChIJJ0WZcaDdiIgRpS8qwTe9ajk?authuser=0&amp;hl=en&amp;rclk=1" TargetMode="External"/><Relationship Id="rId55" Type="http://schemas.openxmlformats.org/officeDocument/2006/relationships/hyperlink" Target="https://www.google.com/maps/place/Gracie+Barra+Greystone/data=!4m7!3m6!1s0x888917331a37e231:0xa902f7d3912cbbaf!8m2!3d33.4059821!4d-86.6647911!16s%2Fg%2F11gyc8m5rz!19sChIJMeI3GjMXiYgRr7sskdP3Aqk?authuser=0&amp;hl=en&amp;rclk=1" TargetMode="External"/><Relationship Id="rId161" Type="http://schemas.openxmlformats.org/officeDocument/2006/relationships/hyperlink" Target="https://lh3.ggpht.com/p/AF1QipNOZqsKWg7wIqvGey38aDlJQpIYgCBPfNfpyPbp=s1024" TargetMode="External"/><Relationship Id="rId54" Type="http://schemas.openxmlformats.org/officeDocument/2006/relationships/hyperlink" Target="https://lh3.ggpht.com/p/AF1QipODmBvdNe-5CVsl86-gRf5O2kmJ3LyDSXglfGkg=s1024" TargetMode="External"/><Relationship Id="rId160" Type="http://schemas.openxmlformats.org/officeDocument/2006/relationships/hyperlink" Target="http://10thplanetshoals.com/" TargetMode="External"/><Relationship Id="rId57" Type="http://schemas.openxmlformats.org/officeDocument/2006/relationships/hyperlink" Target="https://lh3.ggpht.com/p/AF1QipMK1hOYexC-TTLHsf5oENNs_pdb5FUHWTW8nmtQ=s1024" TargetMode="External"/><Relationship Id="rId56" Type="http://schemas.openxmlformats.org/officeDocument/2006/relationships/hyperlink" Target="http://ohmjiujitsu.com/" TargetMode="External"/><Relationship Id="rId159" Type="http://schemas.openxmlformats.org/officeDocument/2006/relationships/hyperlink" Target="https://www.google.com/maps/place/Gracie+Barra+Jasper/data=!4m7!3m6!1s0x88886144a248cae9:0xf483f9e5f0ced7d9!8m2!3d33.8493384!4d-87.2843869!16s%2Fg%2F11hzwc7h5y!19sChIJ6cpIokRhiIgR2dfO8OX5g_Q?authuser=0&amp;hl=en&amp;rclk=1" TargetMode="External"/><Relationship Id="rId59" Type="http://schemas.openxmlformats.org/officeDocument/2006/relationships/hyperlink" Target="http://www.heroesmma.com/" TargetMode="External"/><Relationship Id="rId154" Type="http://schemas.openxmlformats.org/officeDocument/2006/relationships/hyperlink" Target="http://foleybjj.com/" TargetMode="External"/><Relationship Id="rId58" Type="http://schemas.openxmlformats.org/officeDocument/2006/relationships/hyperlink" Target="https://www.google.com/maps/place/Ohm+Jiu+Jitsu/data=!4m7!3m6!1s0x88891b0bdb5e8b37:0xebed209de7f2102e!8m2!3d33.5269372!4d-86.7664489!16s%2Fg%2F11tp4j_1_l!19sChIJN4te2wsbiYgRLhDy550g7es?authuser=0&amp;hl=en&amp;rclk=1" TargetMode="External"/><Relationship Id="rId153" Type="http://schemas.openxmlformats.org/officeDocument/2006/relationships/hyperlink" Target="https://www.google.com/maps/place/Florence+Brazilian+Jiu-Jitsu/@34.8015232,-87.6762639,17z/data=!3m1!4b1!4m6!3m5!1s0x887d37d843480f9b:0x6b0c329874ddeffd!8m2!3d34.8015232!4d-87.6762639!16s%2Fg%2F11b90lnpvn?authuser=0&amp;entry=ttu&amp;g_ep=EgoyMDI1MDExNS4wIKXMDSoASAFQAw%3D%3D" TargetMode="External"/><Relationship Id="rId152" Type="http://schemas.openxmlformats.org/officeDocument/2006/relationships/hyperlink" Target="https://lh3.ggpht.com/p/AF1QipNgy2rCmUJ40oqYy2_9-jZW6DYSNTbFMxu3Zqit=s1024" TargetMode="External"/><Relationship Id="rId151" Type="http://schemas.openxmlformats.org/officeDocument/2006/relationships/hyperlink" Target="http://www.florencebjj.com/" TargetMode="External"/><Relationship Id="rId158" Type="http://schemas.openxmlformats.org/officeDocument/2006/relationships/hyperlink" Target="https://lh3.ggpht.com/p/AF1QipMjm2fyt4ZinyuJHzp1an3ZZ2J3i9cX6AGhCL2V=s1024" TargetMode="External"/><Relationship Id="rId157" Type="http://schemas.openxmlformats.org/officeDocument/2006/relationships/hyperlink" Target="https://gbjasper.com/" TargetMode="External"/><Relationship Id="rId156" Type="http://schemas.openxmlformats.org/officeDocument/2006/relationships/hyperlink" Target="https://www.google.com/maps/place/Panacea+Martial+Arts/data=!4m7!3m6!1s0x889a0fc5e1c4ebed:0xb653e2766ef207c0!8m2!3d30.397247!4d-87.6850013!16s%2Fg%2F11jgmy04dx!19sChIJ7evE4cUPmogRwAfybnbiU7Y?authuser=0&amp;hl=en&amp;rclk=1" TargetMode="External"/><Relationship Id="rId155" Type="http://schemas.openxmlformats.org/officeDocument/2006/relationships/hyperlink" Target="https://lh3.ggpht.com/p/AF1QipMvFY3ZqveNHwiz7RCtOnfZ5nAUwb53sWGWe0BG=s1024" TargetMode="External"/><Relationship Id="rId107" Type="http://schemas.openxmlformats.org/officeDocument/2006/relationships/hyperlink" Target="https://www.google.com/maps/place/MAX3+Martial+Arts+%28Dawes%29/data=!4m7!3m6!1s0x889bb162e2f5eb8b:0xebd8a07d30061bb5!8m2!3d30.6408027!4d-88.2484509!16s%2Fg%2F11cm07fgnr!19sChIJi-v14mKxm4gRtRsGMH2g2Os?authuser=0&amp;hl=en&amp;rclk=1" TargetMode="External"/><Relationship Id="rId106" Type="http://schemas.openxmlformats.org/officeDocument/2006/relationships/hyperlink" Target="https://lh3.ggpht.com/p/AF1QipP_eZl5mq60UMxIAQbzLDQhVCfrQq9vTzICF_M2=s1024" TargetMode="External"/><Relationship Id="rId105" Type="http://schemas.openxmlformats.org/officeDocument/2006/relationships/hyperlink" Target="http://www.max3training.com/" TargetMode="External"/><Relationship Id="rId104" Type="http://schemas.openxmlformats.org/officeDocument/2006/relationships/hyperlink" Target="https://www.google.com/maps/place/Alliance+Jiu+Jitsu+Huntsville/data=!4m7!3m6!1s0x886215022c25a1a7:0x63536be8ad289b0!8m2!3d34.7957971!4d-86.5378192!16s%2Fg%2F11jzxxpwnn!19sChIJp6ElLAIVYogRsInSir42NQY?authuser=0&amp;hl=en&amp;rclk=1" TargetMode="External"/><Relationship Id="rId109" Type="http://schemas.openxmlformats.org/officeDocument/2006/relationships/hyperlink" Target="https://lh3.ggpht.com/p/AF1QipPz7cUPL8ga3vh_tdAuNTDbhnwEEe-2xzp9bEKk=s1024" TargetMode="External"/><Relationship Id="rId108" Type="http://schemas.openxmlformats.org/officeDocument/2006/relationships/hyperlink" Target="http://www.richardsonjj.com/" TargetMode="External"/><Relationship Id="rId103" Type="http://schemas.openxmlformats.org/officeDocument/2006/relationships/hyperlink" Target="https://lh3.ggpht.com/p/AF1QipP7-SuTip0JF4EFq7NxggGNqZ_q0LnfksCA38SV=s1024" TargetMode="External"/><Relationship Id="rId102" Type="http://schemas.openxmlformats.org/officeDocument/2006/relationships/hyperlink" Target="http://alliancehuntsville.com/" TargetMode="External"/><Relationship Id="rId101" Type="http://schemas.openxmlformats.org/officeDocument/2006/relationships/hyperlink" Target="https://www.google.com/maps/place/Cobra+Brazilian+Jiu+Jitsu+Tuscaloosa/data=!4m7!3m6!1s0x8886028e3f02c2a9:0x89a21a935d08248f!8m2!3d33.1486968!4d-87.5433197!16s%2Fg%2F1ptwbft7z!19sChIJqcICP44ChogRjyQIXZMaook?authuser=0&amp;hl=en&amp;rclk=1" TargetMode="External"/><Relationship Id="rId100" Type="http://schemas.openxmlformats.org/officeDocument/2006/relationships/hyperlink" Target="https://lh3.ggpht.com/p/AF1QipNs9-llomnXOdlCEMgxP908QliUCbyXFs5ShTTf=s1024" TargetMode="External"/><Relationship Id="rId129" Type="http://schemas.openxmlformats.org/officeDocument/2006/relationships/hyperlink" Target="https://lh3.ggpht.com/p/AF1QipPXdIbgAjyCjr9H00h0u92hKuSvKVXOBrB3qCuh=s1024" TargetMode="External"/><Relationship Id="rId128" Type="http://schemas.openxmlformats.org/officeDocument/2006/relationships/hyperlink" Target="http://www.emajacksonville.com/" TargetMode="External"/><Relationship Id="rId127" Type="http://schemas.openxmlformats.org/officeDocument/2006/relationships/hyperlink" Target="https://www.google.com/maps/place/Tiger-Rock+Martial+Arts/data=!4m7!3m6!1s0x88890410208347f7:0xa37e114bdcb200b2!8m2!3d33.6540896!4d-86.8126727!16s%2Fg%2F1ptvsnnc5!19sChIJ90eDIBAEiYgRsgCy3EsRfqM?authuser=0&amp;hl=en&amp;rclk=1" TargetMode="External"/><Relationship Id="rId126" Type="http://schemas.openxmlformats.org/officeDocument/2006/relationships/hyperlink" Target="https://lh3.ggpht.com/p/AF1QipNQNKm1DYFQdUMJWhXSZYwGiUCPXYyvtZai4cma=s1024" TargetMode="External"/><Relationship Id="rId121" Type="http://schemas.openxmlformats.org/officeDocument/2006/relationships/hyperlink" Target="https://www.google.com/maps/place/Birmingham+Martial+Arts+-+Trussville/data=!4m7!3m6!1s0x88890c8cb318129d:0x7a22c976c6ffbee5!8m2!3d33.6384657!4d-86.6149794!16s%2Fg%2F1tg7ssl4!19sChIJnRIYs4wMiYgR5b7_xnbJIno?authuser=0&amp;hl=en&amp;rclk=1" TargetMode="External"/><Relationship Id="rId120" Type="http://schemas.openxmlformats.org/officeDocument/2006/relationships/hyperlink" Target="https://lh3.ggpht.com/p/AF1QipODTVuhI7rPGA0Mhsfvswgbt9jVR6PHY1kTMyE3=s1024" TargetMode="External"/><Relationship Id="rId125" Type="http://schemas.openxmlformats.org/officeDocument/2006/relationships/hyperlink" Target="https://tigerrockmartialarts.com/" TargetMode="External"/><Relationship Id="rId124" Type="http://schemas.openxmlformats.org/officeDocument/2006/relationships/hyperlink" Target="https://www.google.com/maps/place/Pell+City+Martial+Arts,+LLC/data=!4m7!3m6!1s0x88897d1819ca6e55:0x3b5aaca298cd6c18!8m2!3d33.5855097!4d-86.2874147!16s%2Fg%2F11df28zk1c!19sChIJVW7KGRh9iYgRGGzNmKKsWjs?authuser=0&amp;hl=en&amp;rclk=1" TargetMode="External"/><Relationship Id="rId123" Type="http://schemas.openxmlformats.org/officeDocument/2006/relationships/hyperlink" Target="https://lh3.ggpht.com/p/AF1QipMms3oKFlE-dDpLLQCHavFBAvCWYdf3moGSc7nq=s1024" TargetMode="External"/><Relationship Id="rId122" Type="http://schemas.openxmlformats.org/officeDocument/2006/relationships/hyperlink" Target="https://www.pellcitymartialarts.com/" TargetMode="External"/><Relationship Id="rId95" Type="http://schemas.openxmlformats.org/officeDocument/2006/relationships/hyperlink" Target="https://lh3.ggpht.com/p/AF1QipO7O4RMlJ7hIy_ac4WUQa4q_FRewl5ygVYKElWN=s1024" TargetMode="External"/><Relationship Id="rId94" Type="http://schemas.openxmlformats.org/officeDocument/2006/relationships/hyperlink" Target="https://www.google.com/maps/place/10th+Planet+Jiu+Jitsu+Gulf+Shores/data=!4m7!3m6!1s0x889a10389e7ee07d:0x5c6a5b984504f7ac!8m2!3d30.292598!4d-87.684975!16s%2Fg%2F1hhjr6npv!19sChIJfeB-njgQmogRrPcERZhbalw?authuser=0&amp;hl=en&amp;rclk=1" TargetMode="External"/><Relationship Id="rId97" Type="http://schemas.openxmlformats.org/officeDocument/2006/relationships/hyperlink" Target="https://lh3.ggpht.com/p/AF1QipP6FuyeSmmteDc8OU_NqPQuYP6CAjgakVnxO4cS=s1024" TargetMode="External"/><Relationship Id="rId96" Type="http://schemas.openxmlformats.org/officeDocument/2006/relationships/hyperlink" Target="https://www.google.com/maps/place/Phoenix+Rising+Brazilian+Jiu+Jitsu+%26+Fitness/data=!4m7!3m6!1s0x889b77bcddd83101:0xcde9504fba49ae46!8m2!3d30.9158835!4d-88.5938548!16s%2Fg%2F11rsnrg6t4!19sChIJATHY3bx3m4gRRq5Juk9Q6c0?authuser=0&amp;hl=en&amp;rclk=1" TargetMode="External"/><Relationship Id="rId99" Type="http://schemas.openxmlformats.org/officeDocument/2006/relationships/hyperlink" Target="http://www.cobrabjjtuscaloosa.com/" TargetMode="External"/><Relationship Id="rId98" Type="http://schemas.openxmlformats.org/officeDocument/2006/relationships/hyperlink" Target="https://www.google.com/maps/place/Gracie+United%2FTeam+Jucao+Jasper/data=!4m7!3m6!1s0x8888611a19f58a0f:0xaa40a5a49a8653f0!8m2!3d33.8320354!4d-87.2763076!16s%2Fg%2F11q2qt9kwb!19sChIJD4r1GRphiIgR8FOGmqSlQKo?authuser=0&amp;hl=en&amp;rclk=1" TargetMode="External"/><Relationship Id="rId91" Type="http://schemas.openxmlformats.org/officeDocument/2006/relationships/hyperlink" Target="https://lh3.ggpht.com/p/AF1QipN4K9pUOl9zG-VTvttxzXkfIcjjr8EVoxeV8rXg=s1024" TargetMode="External"/><Relationship Id="rId90" Type="http://schemas.openxmlformats.org/officeDocument/2006/relationships/hyperlink" Target="http://www.gracieunited.com/" TargetMode="External"/><Relationship Id="rId93" Type="http://schemas.openxmlformats.org/officeDocument/2006/relationships/hyperlink" Target="https://lh3.ggpht.com/p/AF1QipMDirJU_PDD81XfaHcSNGz2tGRF5knHaTIb0VgM=s1024" TargetMode="External"/><Relationship Id="rId92" Type="http://schemas.openxmlformats.org/officeDocument/2006/relationships/hyperlink" Target="https://www.google.com/maps/place/Gracie+United-Team+Jucao+Brazilian+Jiu-Jitsu/data=!4m7!3m6!1s0x889a051170400e49:0xf2a41a3699dab954!8m2!3d30.3843929!4d-87.6857565!16s%2Fg%2F11h5mq4b4f!19sChIJSQ5AcBEFmogRVLnamTYapPI?authuser=0&amp;hl=en&amp;rclk=1" TargetMode="External"/><Relationship Id="rId118" Type="http://schemas.openxmlformats.org/officeDocument/2006/relationships/hyperlink" Target="https://www.google.com/maps/place/10th+Planet+Jiu+Jitsu+Decatur/data=!4m7!3m6!1s0x8862838ace364c85:0x51a1b142218450c0!8m2!3d34.5411241!4d-86.9788439!16s%2Fg%2F11clytn7k9!19sChIJhUw2zoqDYogRwFCEIUKxoVE?authuser=0&amp;hl=en&amp;rclk=1" TargetMode="External"/><Relationship Id="rId117" Type="http://schemas.openxmlformats.org/officeDocument/2006/relationships/hyperlink" Target="https://lh3.ggpht.com/p/AF1QipMHcCQBQXfz6WLWJLhlkA3xsgxp_LcEwqrvHlB3=s1024" TargetMode="External"/><Relationship Id="rId116" Type="http://schemas.openxmlformats.org/officeDocument/2006/relationships/hyperlink" Target="https://decaturbrazilianjiujitsu.com/" TargetMode="External"/><Relationship Id="rId115" Type="http://schemas.openxmlformats.org/officeDocument/2006/relationships/hyperlink" Target="https://www.google.com/maps/place/Triad+Martial+Arts+Academy/data=!4m7!3m6!1s0x8889cb066ac1a403:0x9c9c9a8ebc7457bb!8m2!3d34.1673976!4d-86.8661044!16s%2Fg%2F11c30qj35q!19sChIJA6TBagbLiYgRu1d0vI6anJw?authuser=0&amp;hl=en&amp;rclk=1" TargetMode="External"/><Relationship Id="rId119" Type="http://schemas.openxmlformats.org/officeDocument/2006/relationships/hyperlink" Target="http://www.bhammartialarts.com/" TargetMode="External"/><Relationship Id="rId110" Type="http://schemas.openxmlformats.org/officeDocument/2006/relationships/hyperlink" Target="https://nxgcombatsports.com/" TargetMode="External"/><Relationship Id="rId114" Type="http://schemas.openxmlformats.org/officeDocument/2006/relationships/hyperlink" Target="https://lh3.ggpht.com/p/AF1QipNH5hAztVt9v7aP2982M9S2OoPXp5dwx7ja8ZWL=s1024" TargetMode="External"/><Relationship Id="rId113" Type="http://schemas.openxmlformats.org/officeDocument/2006/relationships/hyperlink" Target="http://danielobrien.co/" TargetMode="External"/><Relationship Id="rId112" Type="http://schemas.openxmlformats.org/officeDocument/2006/relationships/hyperlink" Target="https://www.google.com/maps/place/NXG+Combat+Sports+%26+Martial+Arts/data=!4m7!3m6!1s0x888c2a913ee4688d:0xba29ff887e453144!8m2!3d32.3822207!4d-86.2330369!16s%2Fg%2F1vvyyvvw!19sChIJjWjkPpEqjIgRRDFFfoj_Kbo?authuser=0&amp;hl=en&amp;rclk=1" TargetMode="External"/><Relationship Id="rId111" Type="http://schemas.openxmlformats.org/officeDocument/2006/relationships/hyperlink" Target="https://lh3.ggpht.com/p/AF1QipOIe5MLMapwWQ164VfYoqkso-Kwv1UPUpOu9MFe=s1024" TargetMode="External"/><Relationship Id="rId204" Type="http://schemas.openxmlformats.org/officeDocument/2006/relationships/drawing" Target="../drawings/drawing1.xml"/><Relationship Id="rId203" Type="http://schemas.openxmlformats.org/officeDocument/2006/relationships/hyperlink" Target="https://www.google.com/maps/place/Bailey%27s+Tiger+Rock+Martial+Arts+-+Hillcrest%2FTuscaloosa/data=!4m7!3m6!1s0x888601e3e1bb2a85:0x9cd700c1d01cd7b4!8m2!3d33.1280999!4d-87.5437075!16s%2Fg%2F1w0r0p48!19sChIJhSq74eMBhogRtNcc0MEA15w?authuser=0&amp;hl=en&amp;rclk=1" TargetMode="External"/><Relationship Id="rId202" Type="http://schemas.openxmlformats.org/officeDocument/2006/relationships/hyperlink" Target="https://lh3.ggpht.com/p/AF1QipOSWZOioC21tFmypEdsLMjjZQ8wJLGFuxd7A4Qn=s1024" TargetMode="External"/><Relationship Id="rId201" Type="http://schemas.openxmlformats.org/officeDocument/2006/relationships/hyperlink" Target="http://www.baileystkd.com/" TargetMode="External"/><Relationship Id="rId200" Type="http://schemas.openxmlformats.org/officeDocument/2006/relationships/hyperlink" Target="https://www.google.com/maps/place/Won%27s+Martial+Arts+Academy/data=!4m7!3m6!1s0x888ccee53bf1e5d5:0x507a66783776ff1b!8m2!3d32.4982409!4d-85.0561609!16s%2Fg%2F1tdmfnlr!19sChIJ1eXxO-XOjIgRG_92N3hmelA?authuser=0&amp;hl=en&amp;rclk=1"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britannica.com/place/Palmer-Alaska" TargetMode="External"/><Relationship Id="rId10" Type="http://schemas.openxmlformats.org/officeDocument/2006/relationships/hyperlink" Target="https://www.britannica.com/place/Nome-Alaska" TargetMode="External"/><Relationship Id="rId13" Type="http://schemas.openxmlformats.org/officeDocument/2006/relationships/hyperlink" Target="https://www.britannica.com/place/Sitka" TargetMode="External"/><Relationship Id="rId12" Type="http://schemas.openxmlformats.org/officeDocument/2006/relationships/hyperlink" Target="https://www.britannica.com/place/Seward-Alaska" TargetMode="External"/><Relationship Id="rId15" Type="http://schemas.openxmlformats.org/officeDocument/2006/relationships/hyperlink" Target="https://www.britannica.com/place/Valdez" TargetMode="External"/><Relationship Id="rId14" Type="http://schemas.openxmlformats.org/officeDocument/2006/relationships/hyperlink" Target="https://www.britannica.com/place/Skagway" TargetMode="External"/><Relationship Id="rId16" Type="http://schemas.openxmlformats.org/officeDocument/2006/relationships/drawing" Target="../drawings/drawing2.xml"/><Relationship Id="rId1" Type="http://schemas.openxmlformats.org/officeDocument/2006/relationships/hyperlink" Target="https://www.britannica.com/place/Anchorage-Alaska" TargetMode="External"/><Relationship Id="rId2" Type="http://schemas.openxmlformats.org/officeDocument/2006/relationships/hyperlink" Target="https://www.britannica.com/place/Cordova" TargetMode="External"/><Relationship Id="rId3" Type="http://schemas.openxmlformats.org/officeDocument/2006/relationships/hyperlink" Target="https://www.britannica.com/place/Fairbanks" TargetMode="External"/><Relationship Id="rId4" Type="http://schemas.openxmlformats.org/officeDocument/2006/relationships/hyperlink" Target="https://www.britannica.com/place/Haines" TargetMode="External"/><Relationship Id="rId9" Type="http://schemas.openxmlformats.org/officeDocument/2006/relationships/hyperlink" Target="https://www.britannica.com/place/Kotzebue" TargetMode="External"/><Relationship Id="rId5" Type="http://schemas.openxmlformats.org/officeDocument/2006/relationships/hyperlink" Target="https://www.britannica.com/place/Homer-Alaska" TargetMode="External"/><Relationship Id="rId6" Type="http://schemas.openxmlformats.org/officeDocument/2006/relationships/hyperlink" Target="https://www.britannica.com/place/Juneau" TargetMode="External"/><Relationship Id="rId7" Type="http://schemas.openxmlformats.org/officeDocument/2006/relationships/hyperlink" Target="https://www.britannica.com/place/Ketchikan" TargetMode="External"/><Relationship Id="rId8" Type="http://schemas.openxmlformats.org/officeDocument/2006/relationships/hyperlink" Target="https://www.britannica.com/place/Kodiak"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britannica.com/place/Scottsdale-Arizona" TargetMode="External"/><Relationship Id="rId22" Type="http://schemas.openxmlformats.org/officeDocument/2006/relationships/hyperlink" Target="https://www.britannica.com/place/Tempe" TargetMode="External"/><Relationship Id="rId21" Type="http://schemas.openxmlformats.org/officeDocument/2006/relationships/hyperlink" Target="https://www.britannica.com/place/Sierra-Vista" TargetMode="External"/><Relationship Id="rId24" Type="http://schemas.openxmlformats.org/officeDocument/2006/relationships/hyperlink" Target="https://www.britannica.com/place/Tucson" TargetMode="External"/><Relationship Id="rId23" Type="http://schemas.openxmlformats.org/officeDocument/2006/relationships/hyperlink" Target="https://www.britannica.com/place/Tombstone-Arizona" TargetMode="External"/><Relationship Id="rId26" Type="http://schemas.openxmlformats.org/officeDocument/2006/relationships/hyperlink" Target="https://www.britannica.com/place/Window-Rock" TargetMode="External"/><Relationship Id="rId25" Type="http://schemas.openxmlformats.org/officeDocument/2006/relationships/hyperlink" Target="https://www.britannica.com/place/Walpi" TargetMode="External"/><Relationship Id="rId28" Type="http://schemas.openxmlformats.org/officeDocument/2006/relationships/hyperlink" Target="https://www.britannica.com/place/Yuma-Arizona" TargetMode="External"/><Relationship Id="rId27" Type="http://schemas.openxmlformats.org/officeDocument/2006/relationships/hyperlink" Target="https://www.britannica.com/place/Winslow-Arizona" TargetMode="External"/><Relationship Id="rId29" Type="http://schemas.openxmlformats.org/officeDocument/2006/relationships/drawing" Target="../drawings/drawing3.xml"/><Relationship Id="rId11" Type="http://schemas.openxmlformats.org/officeDocument/2006/relationships/hyperlink" Target="https://www.britannica.com/place/Glendale-Arizona" TargetMode="External"/><Relationship Id="rId10" Type="http://schemas.openxmlformats.org/officeDocument/2006/relationships/hyperlink" Target="https://www.britannica.com/place/Gila-Bend" TargetMode="External"/><Relationship Id="rId13" Type="http://schemas.openxmlformats.org/officeDocument/2006/relationships/hyperlink" Target="https://www.britannica.com/place/Kingman-Arizona" TargetMode="External"/><Relationship Id="rId12" Type="http://schemas.openxmlformats.org/officeDocument/2006/relationships/hyperlink" Target="https://www.britannica.com/place/Globe-Arizona" TargetMode="External"/><Relationship Id="rId15" Type="http://schemas.openxmlformats.org/officeDocument/2006/relationships/hyperlink" Target="https://www.britannica.com/place/Mesa-Arizona" TargetMode="External"/><Relationship Id="rId14" Type="http://schemas.openxmlformats.org/officeDocument/2006/relationships/hyperlink" Target="https://www.britannica.com/place/Lake-Havasu-City" TargetMode="External"/><Relationship Id="rId17" Type="http://schemas.openxmlformats.org/officeDocument/2006/relationships/hyperlink" Target="https://www.britannica.com/place/Oraibi" TargetMode="External"/><Relationship Id="rId16" Type="http://schemas.openxmlformats.org/officeDocument/2006/relationships/hyperlink" Target="https://www.britannica.com/place/Nogales-Arizona" TargetMode="External"/><Relationship Id="rId19" Type="http://schemas.openxmlformats.org/officeDocument/2006/relationships/hyperlink" Target="https://www.britannica.com/place/Prescott-Arizona" TargetMode="External"/><Relationship Id="rId18" Type="http://schemas.openxmlformats.org/officeDocument/2006/relationships/hyperlink" Target="https://www.britannica.com/place/Phoenix-Arizona" TargetMode="External"/><Relationship Id="rId1" Type="http://schemas.openxmlformats.org/officeDocument/2006/relationships/hyperlink" Target="https://www.britannica.com/place/Ajo" TargetMode="External"/><Relationship Id="rId2" Type="http://schemas.openxmlformats.org/officeDocument/2006/relationships/hyperlink" Target="https://www.britannica.com/place/Avondale-Arizona" TargetMode="External"/><Relationship Id="rId3" Type="http://schemas.openxmlformats.org/officeDocument/2006/relationships/hyperlink" Target="https://www.britannica.com/place/Bisbee" TargetMode="External"/><Relationship Id="rId4" Type="http://schemas.openxmlformats.org/officeDocument/2006/relationships/hyperlink" Target="https://www.britannica.com/place/Casa-Grande-Arizona" TargetMode="External"/><Relationship Id="rId9" Type="http://schemas.openxmlformats.org/officeDocument/2006/relationships/hyperlink" Target="https://www.britannica.com/place/Florence-Arizona" TargetMode="External"/><Relationship Id="rId5" Type="http://schemas.openxmlformats.org/officeDocument/2006/relationships/hyperlink" Target="https://www.britannica.com/place/Chandler-Arizona" TargetMode="External"/><Relationship Id="rId6" Type="http://schemas.openxmlformats.org/officeDocument/2006/relationships/hyperlink" Target="https://www.britannica.com/place/Clifton-Arizona" TargetMode="External"/><Relationship Id="rId7" Type="http://schemas.openxmlformats.org/officeDocument/2006/relationships/hyperlink" Target="https://www.britannica.com/place/Douglas-Arizona" TargetMode="External"/><Relationship Id="rId8" Type="http://schemas.openxmlformats.org/officeDocument/2006/relationships/hyperlink" Target="https://www.britannica.com/place/Flagstaff"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31" Type="http://schemas.openxmlformats.org/officeDocument/2006/relationships/drawing" Target="../drawings/drawing4.xml"/><Relationship Id="rId30" Type="http://schemas.openxmlformats.org/officeDocument/2006/relationships/hyperlink" Target="https://www.britannica.com/place/West-Memphis" TargetMode="External"/><Relationship Id="rId20" Type="http://schemas.openxmlformats.org/officeDocument/2006/relationships/hyperlink" Target="https://www.britannica.com/place/Magnolia-Arkansas" TargetMode="External"/><Relationship Id="rId22" Type="http://schemas.openxmlformats.org/officeDocument/2006/relationships/hyperlink" Target="https://www.britannica.com/place/Newport-Arkansas" TargetMode="External"/><Relationship Id="rId21" Type="http://schemas.openxmlformats.org/officeDocument/2006/relationships/hyperlink" Target="https://www.britannica.com/place/Morrilton" TargetMode="External"/><Relationship Id="rId24" Type="http://schemas.openxmlformats.org/officeDocument/2006/relationships/hyperlink" Target="https://www.britannica.com/place/Osceola-Arkansas" TargetMode="External"/><Relationship Id="rId23" Type="http://schemas.openxmlformats.org/officeDocument/2006/relationships/hyperlink" Target="https://www.britannica.com/place/North-Little-Rock" TargetMode="External"/><Relationship Id="rId26" Type="http://schemas.openxmlformats.org/officeDocument/2006/relationships/hyperlink" Target="https://www.britannica.com/place/Rogers" TargetMode="External"/><Relationship Id="rId25" Type="http://schemas.openxmlformats.org/officeDocument/2006/relationships/hyperlink" Target="https://www.britannica.com/place/Pine-Bluff-Arkansas" TargetMode="External"/><Relationship Id="rId28" Type="http://schemas.openxmlformats.org/officeDocument/2006/relationships/hyperlink" Target="https://www.britannica.com/place/Stuttgart-Arkansas" TargetMode="External"/><Relationship Id="rId27" Type="http://schemas.openxmlformats.org/officeDocument/2006/relationships/hyperlink" Target="https://www.britannica.com/place/Searcy" TargetMode="External"/><Relationship Id="rId29" Type="http://schemas.openxmlformats.org/officeDocument/2006/relationships/hyperlink" Target="https://www.britannica.com/place/Van-Buren-Arkansas" TargetMode="External"/><Relationship Id="rId11" Type="http://schemas.openxmlformats.org/officeDocument/2006/relationships/hyperlink" Target="https://www.britannica.com/place/Forrest-City" TargetMode="External"/><Relationship Id="rId10" Type="http://schemas.openxmlformats.org/officeDocument/2006/relationships/hyperlink" Target="https://www.britannica.com/place/Fayetteville-Arkansas" TargetMode="External"/><Relationship Id="rId13" Type="http://schemas.openxmlformats.org/officeDocument/2006/relationships/hyperlink" Target="https://www.britannica.com/place/Harrison-Arkansas" TargetMode="External"/><Relationship Id="rId12" Type="http://schemas.openxmlformats.org/officeDocument/2006/relationships/hyperlink" Target="https://www.britannica.com/place/Fort-Smith-Arkansas" TargetMode="External"/><Relationship Id="rId15" Type="http://schemas.openxmlformats.org/officeDocument/2006/relationships/hyperlink" Target="https://www.britannica.com/place/Hope-Arkansas" TargetMode="External"/><Relationship Id="rId14" Type="http://schemas.openxmlformats.org/officeDocument/2006/relationships/hyperlink" Target="https://www.britannica.com/place/Helena-Arkansas" TargetMode="External"/><Relationship Id="rId17" Type="http://schemas.openxmlformats.org/officeDocument/2006/relationships/hyperlink" Target="https://www.britannica.com/place/Jacksonville-Arkansas" TargetMode="External"/><Relationship Id="rId16" Type="http://schemas.openxmlformats.org/officeDocument/2006/relationships/hyperlink" Target="https://www.britannica.com/place/Hot-Springs-Arkansas" TargetMode="External"/><Relationship Id="rId19" Type="http://schemas.openxmlformats.org/officeDocument/2006/relationships/hyperlink" Target="https://www.britannica.com/place/Little-Rock" TargetMode="External"/><Relationship Id="rId18" Type="http://schemas.openxmlformats.org/officeDocument/2006/relationships/hyperlink" Target="https://www.britannica.com/place/Jonesboro-Arkansas" TargetMode="External"/><Relationship Id="rId1" Type="http://schemas.openxmlformats.org/officeDocument/2006/relationships/hyperlink" Target="https://www.britannica.com/place/Arkadelphia" TargetMode="External"/><Relationship Id="rId2" Type="http://schemas.openxmlformats.org/officeDocument/2006/relationships/hyperlink" Target="https://www.britannica.com/place/Arkansas-Post" TargetMode="External"/><Relationship Id="rId3" Type="http://schemas.openxmlformats.org/officeDocument/2006/relationships/hyperlink" Target="https://www.britannica.com/place/Batesville" TargetMode="External"/><Relationship Id="rId4" Type="http://schemas.openxmlformats.org/officeDocument/2006/relationships/hyperlink" Target="https://www.britannica.com/place/Benton-Arkansas" TargetMode="External"/><Relationship Id="rId9" Type="http://schemas.openxmlformats.org/officeDocument/2006/relationships/hyperlink" Target="https://www.britannica.com/place/El-Dorado-Arkansas" TargetMode="External"/><Relationship Id="rId5" Type="http://schemas.openxmlformats.org/officeDocument/2006/relationships/hyperlink" Target="https://www.britannica.com/place/Blytheville" TargetMode="External"/><Relationship Id="rId6" Type="http://schemas.openxmlformats.org/officeDocument/2006/relationships/hyperlink" Target="https://www.britannica.com/place/Camden-Arkansas" TargetMode="External"/><Relationship Id="rId7" Type="http://schemas.openxmlformats.org/officeDocument/2006/relationships/hyperlink" Target="https://www.britannica.com/place/Conway-Arkansas" TargetMode="External"/><Relationship Id="rId8" Type="http://schemas.openxmlformats.org/officeDocument/2006/relationships/hyperlink" Target="https://www.britannica.com/place/Crossett"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britannica.com/place/Garden-Grove" TargetMode="External"/><Relationship Id="rId42" Type="http://schemas.openxmlformats.org/officeDocument/2006/relationships/hyperlink" Target="https://www.britannica.com/place/Hayward-California" TargetMode="External"/><Relationship Id="rId41" Type="http://schemas.openxmlformats.org/officeDocument/2006/relationships/hyperlink" Target="https://www.britannica.com/place/Glendale-California" TargetMode="External"/><Relationship Id="rId44" Type="http://schemas.openxmlformats.org/officeDocument/2006/relationships/hyperlink" Target="https://www.britannica.com/place/Huntington-Beach" TargetMode="External"/><Relationship Id="rId43" Type="http://schemas.openxmlformats.org/officeDocument/2006/relationships/hyperlink" Target="https://www.britannica.com/place/Hollywood-California" TargetMode="External"/><Relationship Id="rId46" Type="http://schemas.openxmlformats.org/officeDocument/2006/relationships/hyperlink" Target="https://www.britannica.com/place/Inglewood" TargetMode="External"/><Relationship Id="rId45" Type="http://schemas.openxmlformats.org/officeDocument/2006/relationships/hyperlink" Target="https://www.britannica.com/place/Indio" TargetMode="External"/><Relationship Id="rId48" Type="http://schemas.openxmlformats.org/officeDocument/2006/relationships/hyperlink" Target="https://www.britannica.com/place/La-Habra" TargetMode="External"/><Relationship Id="rId47" Type="http://schemas.openxmlformats.org/officeDocument/2006/relationships/hyperlink" Target="https://www.britannica.com/place/Irvine-California" TargetMode="External"/><Relationship Id="rId49" Type="http://schemas.openxmlformats.org/officeDocument/2006/relationships/hyperlink" Target="https://www.britannica.com/place/Laguna-Beach" TargetMode="External"/><Relationship Id="rId31" Type="http://schemas.openxmlformats.org/officeDocument/2006/relationships/hyperlink" Target="https://www.britannica.com/place/El-Cerrito" TargetMode="External"/><Relationship Id="rId30" Type="http://schemas.openxmlformats.org/officeDocument/2006/relationships/hyperlink" Target="https://www.britannica.com/place/El-Centro" TargetMode="External"/><Relationship Id="rId33" Type="http://schemas.openxmlformats.org/officeDocument/2006/relationships/hyperlink" Target="https://www.britannica.com/place/Escondido" TargetMode="External"/><Relationship Id="rId32" Type="http://schemas.openxmlformats.org/officeDocument/2006/relationships/hyperlink" Target="https://www.britannica.com/place/El-Monte-California-United-States" TargetMode="External"/><Relationship Id="rId35" Type="http://schemas.openxmlformats.org/officeDocument/2006/relationships/hyperlink" Target="https://www.britannica.com/place/Fairfield-California" TargetMode="External"/><Relationship Id="rId34" Type="http://schemas.openxmlformats.org/officeDocument/2006/relationships/hyperlink" Target="https://www.britannica.com/place/Eureka-California" TargetMode="External"/><Relationship Id="rId37" Type="http://schemas.openxmlformats.org/officeDocument/2006/relationships/hyperlink" Target="https://www.britannica.com/place/Fremont-California" TargetMode="External"/><Relationship Id="rId36" Type="http://schemas.openxmlformats.org/officeDocument/2006/relationships/hyperlink" Target="https://www.britannica.com/place/Fontana" TargetMode="External"/><Relationship Id="rId39" Type="http://schemas.openxmlformats.org/officeDocument/2006/relationships/hyperlink" Target="https://www.britannica.com/place/Fullerton" TargetMode="External"/><Relationship Id="rId38" Type="http://schemas.openxmlformats.org/officeDocument/2006/relationships/hyperlink" Target="https://www.britannica.com/place/Fresno" TargetMode="External"/><Relationship Id="rId20" Type="http://schemas.openxmlformats.org/officeDocument/2006/relationships/hyperlink" Target="https://www.britannica.com/place/Claremont-California" TargetMode="External"/><Relationship Id="rId22" Type="http://schemas.openxmlformats.org/officeDocument/2006/relationships/hyperlink" Target="https://www.britannica.com/place/Concord-California" TargetMode="External"/><Relationship Id="rId21" Type="http://schemas.openxmlformats.org/officeDocument/2006/relationships/hyperlink" Target="https://www.britannica.com/place/Compton-California" TargetMode="External"/><Relationship Id="rId24" Type="http://schemas.openxmlformats.org/officeDocument/2006/relationships/hyperlink" Target="https://www.britannica.com/place/Coronado" TargetMode="External"/><Relationship Id="rId23" Type="http://schemas.openxmlformats.org/officeDocument/2006/relationships/hyperlink" Target="https://www.britannica.com/place/Corona-California" TargetMode="External"/><Relationship Id="rId26" Type="http://schemas.openxmlformats.org/officeDocument/2006/relationships/hyperlink" Target="https://www.britannica.com/place/Culver-City" TargetMode="External"/><Relationship Id="rId25" Type="http://schemas.openxmlformats.org/officeDocument/2006/relationships/hyperlink" Target="https://www.britannica.com/place/Costa-Mesa" TargetMode="External"/><Relationship Id="rId28" Type="http://schemas.openxmlformats.org/officeDocument/2006/relationships/hyperlink" Target="https://www.britannica.com/place/Davis-California" TargetMode="External"/><Relationship Id="rId27" Type="http://schemas.openxmlformats.org/officeDocument/2006/relationships/hyperlink" Target="https://www.britannica.com/place/Daly-City" TargetMode="External"/><Relationship Id="rId29" Type="http://schemas.openxmlformats.org/officeDocument/2006/relationships/hyperlink" Target="https://www.britannica.com/place/Downey" TargetMode="External"/><Relationship Id="rId11" Type="http://schemas.openxmlformats.org/officeDocument/2006/relationships/hyperlink" Target="https://www.britannica.com/place/Brea" TargetMode="External"/><Relationship Id="rId10" Type="http://schemas.openxmlformats.org/officeDocument/2006/relationships/hyperlink" Target="https://www.britannica.com/place/Beverly-Hills" TargetMode="External"/><Relationship Id="rId13" Type="http://schemas.openxmlformats.org/officeDocument/2006/relationships/hyperlink" Target="https://www.britannica.com/place/Burbank-California" TargetMode="External"/><Relationship Id="rId12" Type="http://schemas.openxmlformats.org/officeDocument/2006/relationships/hyperlink" Target="https://www.britannica.com/place/Buena-Park" TargetMode="External"/><Relationship Id="rId15" Type="http://schemas.openxmlformats.org/officeDocument/2006/relationships/hyperlink" Target="https://www.britannica.com/place/Calistoga" TargetMode="External"/><Relationship Id="rId14" Type="http://schemas.openxmlformats.org/officeDocument/2006/relationships/hyperlink" Target="https://www.britannica.com/place/Calexico" TargetMode="External"/><Relationship Id="rId17" Type="http://schemas.openxmlformats.org/officeDocument/2006/relationships/hyperlink" Target="https://www.britannica.com/place/Carmel-California" TargetMode="External"/><Relationship Id="rId16" Type="http://schemas.openxmlformats.org/officeDocument/2006/relationships/hyperlink" Target="https://www.britannica.com/place/Carlsbad-California" TargetMode="External"/><Relationship Id="rId19" Type="http://schemas.openxmlformats.org/officeDocument/2006/relationships/hyperlink" Target="https://www.britannica.com/place/Chula-Vista" TargetMode="External"/><Relationship Id="rId18" Type="http://schemas.openxmlformats.org/officeDocument/2006/relationships/hyperlink" Target="https://www.britannica.com/place/Chico-California" TargetMode="External"/><Relationship Id="rId84" Type="http://schemas.openxmlformats.org/officeDocument/2006/relationships/hyperlink" Target="https://www.britannica.com/place/Red-Bluff" TargetMode="External"/><Relationship Id="rId83" Type="http://schemas.openxmlformats.org/officeDocument/2006/relationships/hyperlink" Target="https://www.britannica.com/place/Rancho-Cucamonga" TargetMode="External"/><Relationship Id="rId86" Type="http://schemas.openxmlformats.org/officeDocument/2006/relationships/hyperlink" Target="https://www.britannica.com/place/Redlands" TargetMode="External"/><Relationship Id="rId85" Type="http://schemas.openxmlformats.org/officeDocument/2006/relationships/hyperlink" Target="https://www.britannica.com/place/Redding-California" TargetMode="External"/><Relationship Id="rId88" Type="http://schemas.openxmlformats.org/officeDocument/2006/relationships/hyperlink" Target="https://www.britannica.com/place/Redwood-City" TargetMode="External"/><Relationship Id="rId87" Type="http://schemas.openxmlformats.org/officeDocument/2006/relationships/hyperlink" Target="https://www.britannica.com/place/Redondo-Beach" TargetMode="External"/><Relationship Id="rId89" Type="http://schemas.openxmlformats.org/officeDocument/2006/relationships/hyperlink" Target="https://www.britannica.com/place/Richmond-California" TargetMode="External"/><Relationship Id="rId80" Type="http://schemas.openxmlformats.org/officeDocument/2006/relationships/hyperlink" Target="https://www.britannica.com/place/Petaluma" TargetMode="External"/><Relationship Id="rId82" Type="http://schemas.openxmlformats.org/officeDocument/2006/relationships/hyperlink" Target="https://www.britannica.com/place/Port-Hueneme" TargetMode="External"/><Relationship Id="rId81" Type="http://schemas.openxmlformats.org/officeDocument/2006/relationships/hyperlink" Target="https://www.britannica.com/place/Pomona-California" TargetMode="External"/><Relationship Id="rId1" Type="http://schemas.openxmlformats.org/officeDocument/2006/relationships/hyperlink" Target="https://www.britannica.com/place/Alameda-California" TargetMode="External"/><Relationship Id="rId2" Type="http://schemas.openxmlformats.org/officeDocument/2006/relationships/hyperlink" Target="https://www.britannica.com/place/Alhambra-California" TargetMode="External"/><Relationship Id="rId3" Type="http://schemas.openxmlformats.org/officeDocument/2006/relationships/hyperlink" Target="https://www.britannica.com/place/Anaheim" TargetMode="External"/><Relationship Id="rId4" Type="http://schemas.openxmlformats.org/officeDocument/2006/relationships/hyperlink" Target="https://www.britannica.com/place/Antioch-California" TargetMode="External"/><Relationship Id="rId9" Type="http://schemas.openxmlformats.org/officeDocument/2006/relationships/hyperlink" Target="https://www.britannica.com/place/Berkeley-California" TargetMode="External"/><Relationship Id="rId5" Type="http://schemas.openxmlformats.org/officeDocument/2006/relationships/hyperlink" Target="https://www.britannica.com/place/Arcadia-California" TargetMode="External"/><Relationship Id="rId6" Type="http://schemas.openxmlformats.org/officeDocument/2006/relationships/hyperlink" Target="https://www.britannica.com/place/Bakersfield" TargetMode="External"/><Relationship Id="rId7" Type="http://schemas.openxmlformats.org/officeDocument/2006/relationships/hyperlink" Target="https://www.britannica.com/place/Barstow" TargetMode="External"/><Relationship Id="rId8" Type="http://schemas.openxmlformats.org/officeDocument/2006/relationships/hyperlink" Target="https://www.britannica.com/place/Belmont-California" TargetMode="External"/><Relationship Id="rId73" Type="http://schemas.openxmlformats.org/officeDocument/2006/relationships/hyperlink" Target="https://www.britannica.com/place/Oroville" TargetMode="External"/><Relationship Id="rId72" Type="http://schemas.openxmlformats.org/officeDocument/2006/relationships/hyperlink" Target="https://www.britannica.com/place/Orange-California" TargetMode="External"/><Relationship Id="rId75" Type="http://schemas.openxmlformats.org/officeDocument/2006/relationships/hyperlink" Target="https://www.britannica.com/place/Pacific-Grove" TargetMode="External"/><Relationship Id="rId74" Type="http://schemas.openxmlformats.org/officeDocument/2006/relationships/hyperlink" Target="https://www.britannica.com/place/Oxnard" TargetMode="External"/><Relationship Id="rId77" Type="http://schemas.openxmlformats.org/officeDocument/2006/relationships/hyperlink" Target="https://www.britannica.com/place/Palmdale" TargetMode="External"/><Relationship Id="rId76" Type="http://schemas.openxmlformats.org/officeDocument/2006/relationships/hyperlink" Target="https://www.britannica.com/place/Palm-Springs" TargetMode="External"/><Relationship Id="rId79" Type="http://schemas.openxmlformats.org/officeDocument/2006/relationships/hyperlink" Target="https://www.britannica.com/place/Pasadena-California" TargetMode="External"/><Relationship Id="rId78" Type="http://schemas.openxmlformats.org/officeDocument/2006/relationships/hyperlink" Target="https://www.britannica.com/place/Palo-Alto" TargetMode="External"/><Relationship Id="rId71" Type="http://schemas.openxmlformats.org/officeDocument/2006/relationships/hyperlink" Target="https://www.britannica.com/place/Ontario-California" TargetMode="External"/><Relationship Id="rId70" Type="http://schemas.openxmlformats.org/officeDocument/2006/relationships/hyperlink" Target="https://www.britannica.com/place/Ojai" TargetMode="External"/><Relationship Id="rId138" Type="http://schemas.openxmlformats.org/officeDocument/2006/relationships/drawing" Target="../drawings/drawing5.xml"/><Relationship Id="rId137" Type="http://schemas.openxmlformats.org/officeDocument/2006/relationships/hyperlink" Target="https://www.britannica.com/place/Yuba-City" TargetMode="External"/><Relationship Id="rId132" Type="http://schemas.openxmlformats.org/officeDocument/2006/relationships/hyperlink" Target="https://www.britannica.com/place/Watts" TargetMode="External"/><Relationship Id="rId131" Type="http://schemas.openxmlformats.org/officeDocument/2006/relationships/hyperlink" Target="https://www.britannica.com/place/Walnut-Creek" TargetMode="External"/><Relationship Id="rId130" Type="http://schemas.openxmlformats.org/officeDocument/2006/relationships/hyperlink" Target="https://www.britannica.com/place/Visalia" TargetMode="External"/><Relationship Id="rId136" Type="http://schemas.openxmlformats.org/officeDocument/2006/relationships/hyperlink" Target="https://www.britannica.com/place/Yorba-Linda" TargetMode="External"/><Relationship Id="rId135" Type="http://schemas.openxmlformats.org/officeDocument/2006/relationships/hyperlink" Target="https://www.britannica.com/place/Woodland-California" TargetMode="External"/><Relationship Id="rId134" Type="http://schemas.openxmlformats.org/officeDocument/2006/relationships/hyperlink" Target="https://www.britannica.com/place/Whittier" TargetMode="External"/><Relationship Id="rId133" Type="http://schemas.openxmlformats.org/officeDocument/2006/relationships/hyperlink" Target="https://www.britannica.com/place/West-Covina" TargetMode="External"/><Relationship Id="rId62" Type="http://schemas.openxmlformats.org/officeDocument/2006/relationships/hyperlink" Target="https://www.britannica.com/place/Monterey-California" TargetMode="External"/><Relationship Id="rId61" Type="http://schemas.openxmlformats.org/officeDocument/2006/relationships/hyperlink" Target="https://www.britannica.com/place/Modesto" TargetMode="External"/><Relationship Id="rId64" Type="http://schemas.openxmlformats.org/officeDocument/2006/relationships/hyperlink" Target="https://www.britannica.com/place/Needles-California" TargetMode="External"/><Relationship Id="rId63" Type="http://schemas.openxmlformats.org/officeDocument/2006/relationships/hyperlink" Target="https://www.britannica.com/place/Mountain-View-California" TargetMode="External"/><Relationship Id="rId66" Type="http://schemas.openxmlformats.org/officeDocument/2006/relationships/hyperlink" Target="https://www.britannica.com/place/Norwalk-California" TargetMode="External"/><Relationship Id="rId65" Type="http://schemas.openxmlformats.org/officeDocument/2006/relationships/hyperlink" Target="https://www.britannica.com/place/Newport-Beach" TargetMode="External"/><Relationship Id="rId68" Type="http://schemas.openxmlformats.org/officeDocument/2006/relationships/hyperlink" Target="https://www.britannica.com/place/Oakland-California" TargetMode="External"/><Relationship Id="rId67" Type="http://schemas.openxmlformats.org/officeDocument/2006/relationships/hyperlink" Target="https://www.britannica.com/place/Novato" TargetMode="External"/><Relationship Id="rId60" Type="http://schemas.openxmlformats.org/officeDocument/2006/relationships/hyperlink" Target="https://www.britannica.com/place/Merced" TargetMode="External"/><Relationship Id="rId69" Type="http://schemas.openxmlformats.org/officeDocument/2006/relationships/hyperlink" Target="https://www.britannica.com/place/Oceanside-California" TargetMode="External"/><Relationship Id="rId51" Type="http://schemas.openxmlformats.org/officeDocument/2006/relationships/hyperlink" Target="https://www.britannica.com/place/Livermore" TargetMode="External"/><Relationship Id="rId50" Type="http://schemas.openxmlformats.org/officeDocument/2006/relationships/hyperlink" Target="https://www.britannica.com/place/Lancaster-California" TargetMode="External"/><Relationship Id="rId53" Type="http://schemas.openxmlformats.org/officeDocument/2006/relationships/hyperlink" Target="https://www.britannica.com/place/Lompoc" TargetMode="External"/><Relationship Id="rId52" Type="http://schemas.openxmlformats.org/officeDocument/2006/relationships/hyperlink" Target="https://www.britannica.com/place/Lodi-California" TargetMode="External"/><Relationship Id="rId55" Type="http://schemas.openxmlformats.org/officeDocument/2006/relationships/hyperlink" Target="https://www.britannica.com/place/Los-Angeles-California" TargetMode="External"/><Relationship Id="rId54" Type="http://schemas.openxmlformats.org/officeDocument/2006/relationships/hyperlink" Target="https://www.britannica.com/place/Long-Beach-California" TargetMode="External"/><Relationship Id="rId57" Type="http://schemas.openxmlformats.org/officeDocument/2006/relationships/hyperlink" Target="https://www.britannica.com/place/Martinez" TargetMode="External"/><Relationship Id="rId56" Type="http://schemas.openxmlformats.org/officeDocument/2006/relationships/hyperlink" Target="https://www.britannica.com/place/Malibu-California" TargetMode="External"/><Relationship Id="rId59" Type="http://schemas.openxmlformats.org/officeDocument/2006/relationships/hyperlink" Target="https://www.britannica.com/place/Menlo-Park-California" TargetMode="External"/><Relationship Id="rId58" Type="http://schemas.openxmlformats.org/officeDocument/2006/relationships/hyperlink" Target="https://www.britannica.com/place/Marysville-California" TargetMode="External"/><Relationship Id="rId107" Type="http://schemas.openxmlformats.org/officeDocument/2006/relationships/hyperlink" Target="https://www.britannica.com/place/San-Rafael-California" TargetMode="External"/><Relationship Id="rId106" Type="http://schemas.openxmlformats.org/officeDocument/2006/relationships/hyperlink" Target="https://www.britannica.com/place/San-Pedro-California" TargetMode="External"/><Relationship Id="rId105" Type="http://schemas.openxmlformats.org/officeDocument/2006/relationships/hyperlink" Target="https://www.britannica.com/place/San-Mateo" TargetMode="External"/><Relationship Id="rId104" Type="http://schemas.openxmlformats.org/officeDocument/2006/relationships/hyperlink" Target="https://www.britannica.com/place/San-Marino-California" TargetMode="External"/><Relationship Id="rId109" Type="http://schemas.openxmlformats.org/officeDocument/2006/relationships/hyperlink" Target="https://www.britannica.com/place/Santa-Ana-California" TargetMode="External"/><Relationship Id="rId108" Type="http://schemas.openxmlformats.org/officeDocument/2006/relationships/hyperlink" Target="https://www.britannica.com/place/San-Simeon" TargetMode="External"/><Relationship Id="rId103" Type="http://schemas.openxmlformats.org/officeDocument/2006/relationships/hyperlink" Target="https://www.britannica.com/place/San-Luis-Obispo" TargetMode="External"/><Relationship Id="rId102" Type="http://schemas.openxmlformats.org/officeDocument/2006/relationships/hyperlink" Target="https://www.britannica.com/place/San-Leandro" TargetMode="External"/><Relationship Id="rId101" Type="http://schemas.openxmlformats.org/officeDocument/2006/relationships/hyperlink" Target="https://www.britannica.com/place/San-Juan-Capistrano-California" TargetMode="External"/><Relationship Id="rId100" Type="http://schemas.openxmlformats.org/officeDocument/2006/relationships/hyperlink" Target="https://www.britannica.com/place/San-Jose-California" TargetMode="External"/><Relationship Id="rId129" Type="http://schemas.openxmlformats.org/officeDocument/2006/relationships/hyperlink" Target="https://www.britannica.com/place/Victorville" TargetMode="External"/><Relationship Id="rId128" Type="http://schemas.openxmlformats.org/officeDocument/2006/relationships/hyperlink" Target="https://www.britannica.com/place/Ventura" TargetMode="External"/><Relationship Id="rId127" Type="http://schemas.openxmlformats.org/officeDocument/2006/relationships/hyperlink" Target="https://www.britannica.com/place/Vallejo" TargetMode="External"/><Relationship Id="rId126" Type="http://schemas.openxmlformats.org/officeDocument/2006/relationships/hyperlink" Target="https://www.britannica.com/place/Ukiah" TargetMode="External"/><Relationship Id="rId121" Type="http://schemas.openxmlformats.org/officeDocument/2006/relationships/hyperlink" Target="https://www.britannica.com/place/Sunnyvale" TargetMode="External"/><Relationship Id="rId120" Type="http://schemas.openxmlformats.org/officeDocument/2006/relationships/hyperlink" Target="https://www.britannica.com/place/Stockton" TargetMode="External"/><Relationship Id="rId125" Type="http://schemas.openxmlformats.org/officeDocument/2006/relationships/hyperlink" Target="https://www.britannica.com/place/Turlock" TargetMode="External"/><Relationship Id="rId124" Type="http://schemas.openxmlformats.org/officeDocument/2006/relationships/hyperlink" Target="https://www.britannica.com/place/Torrance-California" TargetMode="External"/><Relationship Id="rId123" Type="http://schemas.openxmlformats.org/officeDocument/2006/relationships/hyperlink" Target="https://www.britannica.com/place/Thousand-Oaks" TargetMode="External"/><Relationship Id="rId122" Type="http://schemas.openxmlformats.org/officeDocument/2006/relationships/hyperlink" Target="https://www.britannica.com/place/Susanville" TargetMode="External"/><Relationship Id="rId95" Type="http://schemas.openxmlformats.org/officeDocument/2006/relationships/hyperlink" Target="https://www.britannica.com/place/San-Clemente-California" TargetMode="External"/><Relationship Id="rId94" Type="http://schemas.openxmlformats.org/officeDocument/2006/relationships/hyperlink" Target="https://www.britannica.com/place/San-Bernardino" TargetMode="External"/><Relationship Id="rId97" Type="http://schemas.openxmlformats.org/officeDocument/2006/relationships/hyperlink" Target="https://www.britannica.com/place/San-Fernando-California" TargetMode="External"/><Relationship Id="rId96" Type="http://schemas.openxmlformats.org/officeDocument/2006/relationships/hyperlink" Target="https://www.britannica.com/place/San-Diego-California" TargetMode="External"/><Relationship Id="rId99" Type="http://schemas.openxmlformats.org/officeDocument/2006/relationships/hyperlink" Target="https://www.britannica.com/place/San-Gabriel" TargetMode="External"/><Relationship Id="rId98" Type="http://schemas.openxmlformats.org/officeDocument/2006/relationships/hyperlink" Target="https://www.britannica.com/place/San-Francisco-California" TargetMode="External"/><Relationship Id="rId91" Type="http://schemas.openxmlformats.org/officeDocument/2006/relationships/hyperlink" Target="https://www.britannica.com/place/Roseville-California" TargetMode="External"/><Relationship Id="rId90" Type="http://schemas.openxmlformats.org/officeDocument/2006/relationships/hyperlink" Target="https://www.britannica.com/place/Riverside-California" TargetMode="External"/><Relationship Id="rId93" Type="http://schemas.openxmlformats.org/officeDocument/2006/relationships/hyperlink" Target="https://www.britannica.com/place/Salinas" TargetMode="External"/><Relationship Id="rId92" Type="http://schemas.openxmlformats.org/officeDocument/2006/relationships/hyperlink" Target="https://www.britannica.com/place/Sacramento-California" TargetMode="External"/><Relationship Id="rId118" Type="http://schemas.openxmlformats.org/officeDocument/2006/relationships/hyperlink" Target="https://www.britannica.com/place/Sonoma" TargetMode="External"/><Relationship Id="rId117" Type="http://schemas.openxmlformats.org/officeDocument/2006/relationships/hyperlink" Target="https://www.britannica.com/place/Simi-Valley" TargetMode="External"/><Relationship Id="rId116" Type="http://schemas.openxmlformats.org/officeDocument/2006/relationships/hyperlink" Target="https://www.britannica.com/place/Sausalito" TargetMode="External"/><Relationship Id="rId115" Type="http://schemas.openxmlformats.org/officeDocument/2006/relationships/hyperlink" Target="https://www.britannica.com/place/Santa-Rosa-California" TargetMode="External"/><Relationship Id="rId119" Type="http://schemas.openxmlformats.org/officeDocument/2006/relationships/hyperlink" Target="https://www.britannica.com/place/South-San-Francisco" TargetMode="External"/><Relationship Id="rId110" Type="http://schemas.openxmlformats.org/officeDocument/2006/relationships/hyperlink" Target="https://www.britannica.com/place/Santa-Barbara-California" TargetMode="External"/><Relationship Id="rId114" Type="http://schemas.openxmlformats.org/officeDocument/2006/relationships/hyperlink" Target="https://www.britannica.com/place/Santa-Monica" TargetMode="External"/><Relationship Id="rId113" Type="http://schemas.openxmlformats.org/officeDocument/2006/relationships/hyperlink" Target="https://www.britannica.com/place/Santa-Cruz-California" TargetMode="External"/><Relationship Id="rId112" Type="http://schemas.openxmlformats.org/officeDocument/2006/relationships/hyperlink" Target="https://www.britannica.com/place/Santa-Clarita" TargetMode="External"/><Relationship Id="rId111" Type="http://schemas.openxmlformats.org/officeDocument/2006/relationships/hyperlink" Target="https://www.britannica.com/place/Santa-Clara-California" TargetMode="External"/></Relationships>
</file>

<file path=xl/worksheets/_rels/sheet50.xml.rels><?xml version="1.0" encoding="UTF-8" standalone="yes"?><Relationships xmlns="http://schemas.openxmlformats.org/package/2006/relationships"><Relationship Id="rId190" Type="http://schemas.openxmlformats.org/officeDocument/2006/relationships/hyperlink" Target="https://en.wikipedia.org/wiki/Walker_County,_Alabama" TargetMode="External"/><Relationship Id="rId194" Type="http://schemas.openxmlformats.org/officeDocument/2006/relationships/hyperlink" Target="https://en.wikipedia.org/wiki/Blount_County,_Alabama" TargetMode="External"/><Relationship Id="rId193" Type="http://schemas.openxmlformats.org/officeDocument/2006/relationships/hyperlink" Target="https://en.wikipedia.org/wiki/County_Line,_Alabama" TargetMode="External"/><Relationship Id="rId192" Type="http://schemas.openxmlformats.org/officeDocument/2006/relationships/hyperlink" Target="https://en.wikipedia.org/wiki/Houston_County,_Alabama" TargetMode="External"/><Relationship Id="rId191" Type="http://schemas.openxmlformats.org/officeDocument/2006/relationships/hyperlink" Target="https://en.wikipedia.org/wiki/Cottonwood,_Alabama" TargetMode="External"/><Relationship Id="rId187" Type="http://schemas.openxmlformats.org/officeDocument/2006/relationships/hyperlink" Target="https://en.wikipedia.org/wiki/Coosada,_Alabama" TargetMode="External"/><Relationship Id="rId186" Type="http://schemas.openxmlformats.org/officeDocument/2006/relationships/hyperlink" Target="https://en.wikipedia.org/wiki/Shelby_County,_Alabama" TargetMode="External"/><Relationship Id="rId185" Type="http://schemas.openxmlformats.org/officeDocument/2006/relationships/hyperlink" Target="https://en.wikipedia.org/wiki/Columbiana,_Alabama" TargetMode="External"/><Relationship Id="rId184" Type="http://schemas.openxmlformats.org/officeDocument/2006/relationships/hyperlink" Target="https://en.wikipedia.org/wiki/Houston_County,_Alabama" TargetMode="External"/><Relationship Id="rId189" Type="http://schemas.openxmlformats.org/officeDocument/2006/relationships/hyperlink" Target="https://en.wikipedia.org/wiki/Cordova,_Alabama" TargetMode="External"/><Relationship Id="rId188" Type="http://schemas.openxmlformats.org/officeDocument/2006/relationships/hyperlink" Target="https://en.wikipedia.org/wiki/Elmore_County,_Alabama" TargetMode="External"/><Relationship Id="rId183" Type="http://schemas.openxmlformats.org/officeDocument/2006/relationships/hyperlink" Target="https://en.wikipedia.org/wiki/Columbia,_Alabama" TargetMode="External"/><Relationship Id="rId182" Type="http://schemas.openxmlformats.org/officeDocument/2006/relationships/hyperlink" Target="https://en.wikipedia.org/wiki/Cullman_County,_Alabama" TargetMode="External"/><Relationship Id="rId181" Type="http://schemas.openxmlformats.org/officeDocument/2006/relationships/hyperlink" Target="https://en.wikipedia.org/wiki/Colony,_Alabama" TargetMode="External"/><Relationship Id="rId180" Type="http://schemas.openxmlformats.org/officeDocument/2006/relationships/hyperlink" Target="https://en.wikipedia.org/wiki/DeKalb_County,_Alabama" TargetMode="External"/><Relationship Id="rId176" Type="http://schemas.openxmlformats.org/officeDocument/2006/relationships/hyperlink" Target="https://en.wikipedia.org/wiki/Clarke_County,_Alabama" TargetMode="External"/><Relationship Id="rId175" Type="http://schemas.openxmlformats.org/officeDocument/2006/relationships/hyperlink" Target="https://en.wikipedia.org/wiki/Coffeeville,_Alabama" TargetMode="External"/><Relationship Id="rId174" Type="http://schemas.openxmlformats.org/officeDocument/2006/relationships/hyperlink" Target="https://en.wikipedia.org/wiki/Geneva_County,_Alabama" TargetMode="External"/><Relationship Id="rId173" Type="http://schemas.openxmlformats.org/officeDocument/2006/relationships/hyperlink" Target="https://en.wikipedia.org/wiki/Coffee_Springs,_Alabama" TargetMode="External"/><Relationship Id="rId179" Type="http://schemas.openxmlformats.org/officeDocument/2006/relationships/hyperlink" Target="https://en.wikipedia.org/wiki/Collinsville,_Alabama" TargetMode="External"/><Relationship Id="rId178" Type="http://schemas.openxmlformats.org/officeDocument/2006/relationships/hyperlink" Target="https://en.wikipedia.org/wiki/Tuscaloosa_County,_Alabama" TargetMode="External"/><Relationship Id="rId177" Type="http://schemas.openxmlformats.org/officeDocument/2006/relationships/hyperlink" Target="https://en.wikipedia.org/wiki/Coker,_Alabama" TargetMode="External"/><Relationship Id="rId198" Type="http://schemas.openxmlformats.org/officeDocument/2006/relationships/hyperlink" Target="https://en.wikipedia.org/wiki/Houston_County,_Alabama" TargetMode="External"/><Relationship Id="rId197" Type="http://schemas.openxmlformats.org/officeDocument/2006/relationships/hyperlink" Target="https://en.wikipedia.org/wiki/Cowarts,_Alabama" TargetMode="External"/><Relationship Id="rId196" Type="http://schemas.openxmlformats.org/officeDocument/2006/relationships/hyperlink" Target="https://en.wikipedia.org/wiki/Lawrence_County,_Alabama" TargetMode="External"/><Relationship Id="rId195" Type="http://schemas.openxmlformats.org/officeDocument/2006/relationships/hyperlink" Target="https://en.wikipedia.org/wiki/Courtland,_Alabama" TargetMode="External"/><Relationship Id="rId199" Type="http://schemas.openxmlformats.org/officeDocument/2006/relationships/hyperlink" Target="https://en.wikipedia.org/wiki/Creola,_Alabama" TargetMode="External"/><Relationship Id="rId150" Type="http://schemas.openxmlformats.org/officeDocument/2006/relationships/hyperlink" Target="https://en.wikipedia.org/wiki/Shelby_County,_Alabama" TargetMode="External"/><Relationship Id="rId392" Type="http://schemas.openxmlformats.org/officeDocument/2006/relationships/hyperlink" Target="https://en.wikipedia.org/wiki/Cullman_County,_Alabama" TargetMode="External"/><Relationship Id="rId391" Type="http://schemas.openxmlformats.org/officeDocument/2006/relationships/hyperlink" Target="https://en.wikipedia.org/wiki/Hanceville,_Alabama" TargetMode="External"/><Relationship Id="rId390" Type="http://schemas.openxmlformats.org/officeDocument/2006/relationships/hyperlink" Target="https://en.wikipedia.org/wiki/DeKalb_County,_Alabama" TargetMode="External"/><Relationship Id="rId1" Type="http://schemas.openxmlformats.org/officeDocument/2006/relationships/hyperlink" Target="https://en.wikipedia.org/wiki/List_of_municipalities_in_Alabama" TargetMode="External"/><Relationship Id="rId2" Type="http://schemas.openxmlformats.org/officeDocument/2006/relationships/hyperlink" Target="https://en.wikipedia.org/wiki/List_of_counties_in_Alabama" TargetMode="External"/><Relationship Id="rId3" Type="http://schemas.openxmlformats.org/officeDocument/2006/relationships/hyperlink" Target="https://en.wikipedia.org/wiki/List_of_municipalities_in_Alabama" TargetMode="External"/><Relationship Id="rId149" Type="http://schemas.openxmlformats.org/officeDocument/2006/relationships/hyperlink" Target="https://en.wikipedia.org/wiki/Chelsea,_Alabama" TargetMode="External"/><Relationship Id="rId4" Type="http://schemas.openxmlformats.org/officeDocument/2006/relationships/hyperlink" Target="https://en.wikipedia.org/wiki/List_of_municipalities_in_Alabama" TargetMode="External"/><Relationship Id="rId148" Type="http://schemas.openxmlformats.org/officeDocument/2006/relationships/hyperlink" Target="https://en.wikipedia.org/wiki/Washington_County,_Alabama" TargetMode="External"/><Relationship Id="rId9" Type="http://schemas.openxmlformats.org/officeDocument/2006/relationships/hyperlink" Target="https://en.wikipedia.org/wiki/Addison,_Alabama" TargetMode="External"/><Relationship Id="rId143" Type="http://schemas.openxmlformats.org/officeDocument/2006/relationships/hyperlink" Target="https://en.wikipedia.org/wiki/Centre,_Alabama" TargetMode="External"/><Relationship Id="rId385" Type="http://schemas.openxmlformats.org/officeDocument/2006/relationships/hyperlink" Target="https://en.wikipedia.org/wiki/Haleyville,_Alabama" TargetMode="External"/><Relationship Id="rId142" Type="http://schemas.openxmlformats.org/officeDocument/2006/relationships/hyperlink" Target="https://en.wikipedia.org/wiki/Jefferson_County,_Alabama" TargetMode="External"/><Relationship Id="rId384" Type="http://schemas.openxmlformats.org/officeDocument/2006/relationships/hyperlink" Target="https://en.wikipedia.org/wiki/Henry_County,_Alabama" TargetMode="External"/><Relationship Id="rId141" Type="http://schemas.openxmlformats.org/officeDocument/2006/relationships/hyperlink" Target="https://en.wikipedia.org/wiki/Center_Point,_Alabama" TargetMode="External"/><Relationship Id="rId383" Type="http://schemas.openxmlformats.org/officeDocument/2006/relationships/hyperlink" Target="https://en.wikipedia.org/wiki/Haleburg,_Alabama" TargetMode="External"/><Relationship Id="rId140" Type="http://schemas.openxmlformats.org/officeDocument/2006/relationships/hyperlink" Target="https://en.wikipedia.org/wiki/Cherokee_County,_Alabama" TargetMode="External"/><Relationship Id="rId382" Type="http://schemas.openxmlformats.org/officeDocument/2006/relationships/hyperlink" Target="https://en.wikipedia.org/wiki/Marion_County,_Alabama" TargetMode="External"/><Relationship Id="rId5" Type="http://schemas.openxmlformats.org/officeDocument/2006/relationships/hyperlink" Target="https://en.wikipedia.org/wiki/Abbeville,_Alabama" TargetMode="External"/><Relationship Id="rId147" Type="http://schemas.openxmlformats.org/officeDocument/2006/relationships/hyperlink" Target="https://en.wikipedia.org/wiki/Chatom,_Alabama" TargetMode="External"/><Relationship Id="rId389" Type="http://schemas.openxmlformats.org/officeDocument/2006/relationships/hyperlink" Target="https://en.wikipedia.org/wiki/Hammondville,_Alabama" TargetMode="External"/><Relationship Id="rId6" Type="http://schemas.openxmlformats.org/officeDocument/2006/relationships/hyperlink" Target="https://en.wikipedia.org/wiki/Henry_County,_Alabama" TargetMode="External"/><Relationship Id="rId146" Type="http://schemas.openxmlformats.org/officeDocument/2006/relationships/hyperlink" Target="https://en.wikipedia.org/wiki/Bibb_County,_Alabama" TargetMode="External"/><Relationship Id="rId388" Type="http://schemas.openxmlformats.org/officeDocument/2006/relationships/hyperlink" Target="https://en.wikipedia.org/wiki/Marion_County,_Alabama" TargetMode="External"/><Relationship Id="rId7" Type="http://schemas.openxmlformats.org/officeDocument/2006/relationships/hyperlink" Target="https://en.wikipedia.org/wiki/Adamsville,_Alabama" TargetMode="External"/><Relationship Id="rId145" Type="http://schemas.openxmlformats.org/officeDocument/2006/relationships/hyperlink" Target="https://en.wikipedia.org/wiki/Centreville,_Alabama" TargetMode="External"/><Relationship Id="rId387" Type="http://schemas.openxmlformats.org/officeDocument/2006/relationships/hyperlink" Target="https://en.wikipedia.org/wiki/Hamilton,_Alabama" TargetMode="External"/><Relationship Id="rId8" Type="http://schemas.openxmlformats.org/officeDocument/2006/relationships/hyperlink" Target="https://en.wikipedia.org/wiki/Jefferson_County,_Alabama" TargetMode="External"/><Relationship Id="rId144" Type="http://schemas.openxmlformats.org/officeDocument/2006/relationships/hyperlink" Target="https://en.wikipedia.org/wiki/Cherokee_County,_Alabama" TargetMode="External"/><Relationship Id="rId386" Type="http://schemas.openxmlformats.org/officeDocument/2006/relationships/hyperlink" Target="https://en.wikipedia.org/wiki/Winston_County,_Alabama" TargetMode="External"/><Relationship Id="rId381" Type="http://schemas.openxmlformats.org/officeDocument/2006/relationships/hyperlink" Target="https://en.wikipedia.org/wiki/Hackleburg,_Alabama" TargetMode="External"/><Relationship Id="rId380" Type="http://schemas.openxmlformats.org/officeDocument/2006/relationships/hyperlink" Target="https://en.wikipedia.org/wiki/Marion_County,_Alabama" TargetMode="External"/><Relationship Id="rId139" Type="http://schemas.openxmlformats.org/officeDocument/2006/relationships/hyperlink" Target="https://en.wikipedia.org/wiki/Cedar_Bluff,_Alabama" TargetMode="External"/><Relationship Id="rId138" Type="http://schemas.openxmlformats.org/officeDocument/2006/relationships/hyperlink" Target="https://en.wikipedia.org/wiki/Conecuh_County,_Alabama" TargetMode="External"/><Relationship Id="rId137" Type="http://schemas.openxmlformats.org/officeDocument/2006/relationships/hyperlink" Target="https://en.wikipedia.org/wiki/Castleberry,_Alabama" TargetMode="External"/><Relationship Id="rId379" Type="http://schemas.openxmlformats.org/officeDocument/2006/relationships/hyperlink" Target="https://en.wikipedia.org/wiki/Gu-Win,_Alabama" TargetMode="External"/><Relationship Id="rId132" Type="http://schemas.openxmlformats.org/officeDocument/2006/relationships/hyperlink" Target="https://en.wikipedia.org/wiki/Jefferson_County,_Alabama" TargetMode="External"/><Relationship Id="rId374" Type="http://schemas.openxmlformats.org/officeDocument/2006/relationships/hyperlink" Target="https://en.wikipedia.org/wiki/Baldwin_County,_Alabama" TargetMode="External"/><Relationship Id="rId131" Type="http://schemas.openxmlformats.org/officeDocument/2006/relationships/hyperlink" Target="https://en.wikipedia.org/wiki/Cardiff,_Alabama" TargetMode="External"/><Relationship Id="rId373" Type="http://schemas.openxmlformats.org/officeDocument/2006/relationships/hyperlink" Target="https://en.wikipedia.org/wiki/Gulf_Shores,_Alabama" TargetMode="External"/><Relationship Id="rId130" Type="http://schemas.openxmlformats.org/officeDocument/2006/relationships/hyperlink" Target="https://en.wikipedia.org/wiki/Walker_County,_Alabama" TargetMode="External"/><Relationship Id="rId372" Type="http://schemas.openxmlformats.org/officeDocument/2006/relationships/hyperlink" Target="https://en.wikipedia.org/wiki/Marion_County,_Alabama" TargetMode="External"/><Relationship Id="rId371" Type="http://schemas.openxmlformats.org/officeDocument/2006/relationships/hyperlink" Target="https://en.wikipedia.org/wiki/Guin,_Alabama" TargetMode="External"/><Relationship Id="rId136" Type="http://schemas.openxmlformats.org/officeDocument/2006/relationships/hyperlink" Target="https://en.wikipedia.org/wiki/Pickens_County,_Alabama" TargetMode="External"/><Relationship Id="rId378" Type="http://schemas.openxmlformats.org/officeDocument/2006/relationships/hyperlink" Target="https://en.wikipedia.org/wiki/Madison_County,_Alabama" TargetMode="External"/><Relationship Id="rId135" Type="http://schemas.openxmlformats.org/officeDocument/2006/relationships/hyperlink" Target="https://en.wikipedia.org/wiki/Carrollton,_Alabama" TargetMode="External"/><Relationship Id="rId377" Type="http://schemas.openxmlformats.org/officeDocument/2006/relationships/hyperlink" Target="https://en.wikipedia.org/wiki/Gurley,_Alabama" TargetMode="External"/><Relationship Id="rId134" Type="http://schemas.openxmlformats.org/officeDocument/2006/relationships/hyperlink" Target="https://en.wikipedia.org/wiki/Covington_County,_Alabama" TargetMode="External"/><Relationship Id="rId376" Type="http://schemas.openxmlformats.org/officeDocument/2006/relationships/hyperlink" Target="https://en.wikipedia.org/wiki/Marshall_County,_Alabama" TargetMode="External"/><Relationship Id="rId133" Type="http://schemas.openxmlformats.org/officeDocument/2006/relationships/hyperlink" Target="https://en.wikipedia.org/wiki/Carolina,_Alabama" TargetMode="External"/><Relationship Id="rId375" Type="http://schemas.openxmlformats.org/officeDocument/2006/relationships/hyperlink" Target="https://en.wikipedia.org/wiki/Guntersville,_Alabama" TargetMode="External"/><Relationship Id="rId172" Type="http://schemas.openxmlformats.org/officeDocument/2006/relationships/hyperlink" Target="https://en.wikipedia.org/wiki/Tuscaloosa_County,_Alabama" TargetMode="External"/><Relationship Id="rId171" Type="http://schemas.openxmlformats.org/officeDocument/2006/relationships/hyperlink" Target="https://en.wikipedia.org/wiki/Coaling,_Alabama" TargetMode="External"/><Relationship Id="rId170" Type="http://schemas.openxmlformats.org/officeDocument/2006/relationships/hyperlink" Target="https://en.wikipedia.org/wiki/Barbour_County,_Alabama" TargetMode="External"/><Relationship Id="rId165" Type="http://schemas.openxmlformats.org/officeDocument/2006/relationships/hyperlink" Target="https://en.wikipedia.org/wiki/Clayton,_Alabama" TargetMode="External"/><Relationship Id="rId164" Type="http://schemas.openxmlformats.org/officeDocument/2006/relationships/hyperlink" Target="https://en.wikipedia.org/wiki/Dale_County,_Alabama" TargetMode="External"/><Relationship Id="rId163" Type="http://schemas.openxmlformats.org/officeDocument/2006/relationships/hyperlink" Target="https://en.wikipedia.org/wiki/Clayhatchee,_Alabama" TargetMode="External"/><Relationship Id="rId162" Type="http://schemas.openxmlformats.org/officeDocument/2006/relationships/hyperlink" Target="https://en.wikipedia.org/wiki/Jefferson_County,_Alabama" TargetMode="External"/><Relationship Id="rId169" Type="http://schemas.openxmlformats.org/officeDocument/2006/relationships/hyperlink" Target="https://en.wikipedia.org/wiki/Clio,_Alabama" TargetMode="External"/><Relationship Id="rId168" Type="http://schemas.openxmlformats.org/officeDocument/2006/relationships/hyperlink" Target="https://en.wikipedia.org/wiki/Blount_County,_Alabama" TargetMode="External"/><Relationship Id="rId167" Type="http://schemas.openxmlformats.org/officeDocument/2006/relationships/hyperlink" Target="https://en.wikipedia.org/wiki/Cleveland,_Alabama" TargetMode="External"/><Relationship Id="rId166" Type="http://schemas.openxmlformats.org/officeDocument/2006/relationships/hyperlink" Target="https://en.wikipedia.org/wiki/Barbour_County,_Alabama" TargetMode="External"/><Relationship Id="rId161" Type="http://schemas.openxmlformats.org/officeDocument/2006/relationships/hyperlink" Target="https://en.wikipedia.org/wiki/Clay,_Alabama" TargetMode="External"/><Relationship Id="rId160" Type="http://schemas.openxmlformats.org/officeDocument/2006/relationships/hyperlink" Target="https://en.wikipedia.org/wiki/Chilton_County,_Alabama" TargetMode="External"/><Relationship Id="rId159" Type="http://schemas.openxmlformats.org/officeDocument/2006/relationships/hyperlink" Target="https://en.wikipedia.org/wiki/Clanton,_Alabama" TargetMode="External"/><Relationship Id="rId154" Type="http://schemas.openxmlformats.org/officeDocument/2006/relationships/hyperlink" Target="https://en.wikipedia.org/wiki/Mobile_County,_Alabama" TargetMode="External"/><Relationship Id="rId396" Type="http://schemas.openxmlformats.org/officeDocument/2006/relationships/hyperlink" Target="https://en.wikipedia.org/wiki/Geneva_County,_Alabama" TargetMode="External"/><Relationship Id="rId153" Type="http://schemas.openxmlformats.org/officeDocument/2006/relationships/hyperlink" Target="https://en.wikipedia.org/wiki/Chickasaw,_Alabama" TargetMode="External"/><Relationship Id="rId395" Type="http://schemas.openxmlformats.org/officeDocument/2006/relationships/hyperlink" Target="https://en.wikipedia.org/wiki/Hartford,_Alabama" TargetMode="External"/><Relationship Id="rId152" Type="http://schemas.openxmlformats.org/officeDocument/2006/relationships/hyperlink" Target="https://en.wikipedia.org/wiki/Colbert_County,_Alabama" TargetMode="External"/><Relationship Id="rId394" Type="http://schemas.openxmlformats.org/officeDocument/2006/relationships/hyperlink" Target="https://en.wikipedia.org/wiki/Shelby_County,_Alabama" TargetMode="External"/><Relationship Id="rId151" Type="http://schemas.openxmlformats.org/officeDocument/2006/relationships/hyperlink" Target="https://en.wikipedia.org/wiki/Cherokee,_Alabama" TargetMode="External"/><Relationship Id="rId393" Type="http://schemas.openxmlformats.org/officeDocument/2006/relationships/hyperlink" Target="https://en.wikipedia.org/wiki/Harpersville,_Alabama" TargetMode="External"/><Relationship Id="rId158" Type="http://schemas.openxmlformats.org/officeDocument/2006/relationships/hyperlink" Target="https://en.wikipedia.org/wiki/Mobile_County,_Alabama" TargetMode="External"/><Relationship Id="rId157" Type="http://schemas.openxmlformats.org/officeDocument/2006/relationships/hyperlink" Target="https://en.wikipedia.org/wiki/Citronelle,_Alabama" TargetMode="External"/><Relationship Id="rId399" Type="http://schemas.openxmlformats.org/officeDocument/2006/relationships/hyperlink" Target="https://en.wikipedia.org/wiki/Hayden,_Alabama" TargetMode="External"/><Relationship Id="rId156" Type="http://schemas.openxmlformats.org/officeDocument/2006/relationships/hyperlink" Target="https://en.wikipedia.org/wiki/Talladega_County,_Alabama" TargetMode="External"/><Relationship Id="rId398" Type="http://schemas.openxmlformats.org/officeDocument/2006/relationships/hyperlink" Target="https://en.wikipedia.org/wiki/Morgan_County,_Alabama" TargetMode="External"/><Relationship Id="rId155" Type="http://schemas.openxmlformats.org/officeDocument/2006/relationships/hyperlink" Target="https://en.wikipedia.org/wiki/Childersburg,_Alabama" TargetMode="External"/><Relationship Id="rId397" Type="http://schemas.openxmlformats.org/officeDocument/2006/relationships/hyperlink" Target="https://en.wikipedia.org/wiki/Hartselle,_Alabama" TargetMode="External"/><Relationship Id="rId808" Type="http://schemas.openxmlformats.org/officeDocument/2006/relationships/hyperlink" Target="https://en.wikipedia.org/wiki/Baldwin_County,_Alabama" TargetMode="External"/><Relationship Id="rId807" Type="http://schemas.openxmlformats.org/officeDocument/2006/relationships/hyperlink" Target="https://en.wikipedia.org/wiki/Summerdale,_Alabama" TargetMode="External"/><Relationship Id="rId806" Type="http://schemas.openxmlformats.org/officeDocument/2006/relationships/hyperlink" Target="https://en.wikipedia.org/wiki/Walker_County,_Alabama" TargetMode="External"/><Relationship Id="rId805" Type="http://schemas.openxmlformats.org/officeDocument/2006/relationships/hyperlink" Target="https://en.wikipedia.org/wiki/Sumiton,_Alabama" TargetMode="External"/><Relationship Id="rId809" Type="http://schemas.openxmlformats.org/officeDocument/2006/relationships/hyperlink" Target="https://en.wikipedia.org/wiki/Susan_Moore,_Alabama" TargetMode="External"/><Relationship Id="rId800" Type="http://schemas.openxmlformats.org/officeDocument/2006/relationships/hyperlink" Target="https://en.wikipedia.org/wiki/St._Clair_County,_Alabama" TargetMode="External"/><Relationship Id="rId804" Type="http://schemas.openxmlformats.org/officeDocument/2006/relationships/hyperlink" Target="https://en.wikipedia.org/wiki/Lamar_County,_Alabama" TargetMode="External"/><Relationship Id="rId803" Type="http://schemas.openxmlformats.org/officeDocument/2006/relationships/hyperlink" Target="https://en.wikipedia.org/wiki/Sulligent,_Alabama" TargetMode="External"/><Relationship Id="rId802" Type="http://schemas.openxmlformats.org/officeDocument/2006/relationships/hyperlink" Target="https://en.wikipedia.org/wiki/Jackson_County,_Alabama" TargetMode="External"/><Relationship Id="rId801" Type="http://schemas.openxmlformats.org/officeDocument/2006/relationships/hyperlink" Target="https://en.wikipedia.org/wiki/Stevenson,_Alabama" TargetMode="External"/><Relationship Id="rId40" Type="http://schemas.openxmlformats.org/officeDocument/2006/relationships/hyperlink" Target="https://en.wikipedia.org/wiki/Winston_County,_Alabama" TargetMode="External"/><Relationship Id="rId42" Type="http://schemas.openxmlformats.org/officeDocument/2006/relationships/hyperlink" Target="https://en.wikipedia.org/wiki/Houston_County,_Alabama" TargetMode="External"/><Relationship Id="rId41" Type="http://schemas.openxmlformats.org/officeDocument/2006/relationships/hyperlink" Target="https://en.wikipedia.org/wiki/Ashford,_Alabama" TargetMode="External"/><Relationship Id="rId44" Type="http://schemas.openxmlformats.org/officeDocument/2006/relationships/hyperlink" Target="https://en.wikipedia.org/wiki/Clay_County,_Alabama" TargetMode="External"/><Relationship Id="rId43" Type="http://schemas.openxmlformats.org/officeDocument/2006/relationships/hyperlink" Target="https://en.wikipedia.org/wiki/Ashland,_Alabama" TargetMode="External"/><Relationship Id="rId46" Type="http://schemas.openxmlformats.org/officeDocument/2006/relationships/hyperlink" Target="https://en.wikipedia.org/wiki/St._Clair_County,_Alabama" TargetMode="External"/><Relationship Id="rId45" Type="http://schemas.openxmlformats.org/officeDocument/2006/relationships/hyperlink" Target="https://en.wikipedia.org/wiki/Ashville,_Alabama" TargetMode="External"/><Relationship Id="rId509" Type="http://schemas.openxmlformats.org/officeDocument/2006/relationships/hyperlink" Target="https://en.wikipedia.org/wiki/Loachapoka,_Alabama" TargetMode="External"/><Relationship Id="rId508" Type="http://schemas.openxmlformats.org/officeDocument/2006/relationships/hyperlink" Target="https://en.wikipedia.org/wiki/Sumter_County,_Alabama" TargetMode="External"/><Relationship Id="rId503" Type="http://schemas.openxmlformats.org/officeDocument/2006/relationships/hyperlink" Target="https://en.wikipedia.org/wiki/Lisman,_Alabama" TargetMode="External"/><Relationship Id="rId745" Type="http://schemas.openxmlformats.org/officeDocument/2006/relationships/hyperlink" Target="https://en.wikipedia.org/wiki/Russellville,_Alabama" TargetMode="External"/><Relationship Id="rId502" Type="http://schemas.openxmlformats.org/officeDocument/2006/relationships/hyperlink" Target="https://en.wikipedia.org/wiki/Jefferson_County,_Alabama" TargetMode="External"/><Relationship Id="rId744" Type="http://schemas.openxmlformats.org/officeDocument/2006/relationships/hyperlink" Target="https://en.wikipedia.org/wiki/Blount_County,_Alabama" TargetMode="External"/><Relationship Id="rId501" Type="http://schemas.openxmlformats.org/officeDocument/2006/relationships/hyperlink" Target="https://en.wikipedia.org/wiki/Lipscomb,_Alabama" TargetMode="External"/><Relationship Id="rId743" Type="http://schemas.openxmlformats.org/officeDocument/2006/relationships/hyperlink" Target="https://en.wikipedia.org/wiki/Rosa,_Alabama" TargetMode="External"/><Relationship Id="rId500" Type="http://schemas.openxmlformats.org/officeDocument/2006/relationships/hyperlink" Target="https://en.wikipedia.org/wiki/Clay_County,_Alabama" TargetMode="External"/><Relationship Id="rId742" Type="http://schemas.openxmlformats.org/officeDocument/2006/relationships/hyperlink" Target="https://en.wikipedia.org/wiki/Lauderdale_County,_Alabama" TargetMode="External"/><Relationship Id="rId507" Type="http://schemas.openxmlformats.org/officeDocument/2006/relationships/hyperlink" Target="https://en.wikipedia.org/wiki/Livingston,_Alabama" TargetMode="External"/><Relationship Id="rId749" Type="http://schemas.openxmlformats.org/officeDocument/2006/relationships/hyperlink" Target="https://en.wikipedia.org/wiki/St._Florian,_Alabama" TargetMode="External"/><Relationship Id="rId506" Type="http://schemas.openxmlformats.org/officeDocument/2006/relationships/hyperlink" Target="https://en.wikipedia.org/wiki/Colbert_County,_Alabama" TargetMode="External"/><Relationship Id="rId748" Type="http://schemas.openxmlformats.org/officeDocument/2006/relationships/hyperlink" Target="https://en.wikipedia.org/wiki/Crenshaw_County,_Alabama" TargetMode="External"/><Relationship Id="rId505" Type="http://schemas.openxmlformats.org/officeDocument/2006/relationships/hyperlink" Target="https://en.wikipedia.org/wiki/Littleville,_Alabama" TargetMode="External"/><Relationship Id="rId747" Type="http://schemas.openxmlformats.org/officeDocument/2006/relationships/hyperlink" Target="https://en.wikipedia.org/wiki/Rutledge,_Alabama" TargetMode="External"/><Relationship Id="rId504" Type="http://schemas.openxmlformats.org/officeDocument/2006/relationships/hyperlink" Target="https://en.wikipedia.org/wiki/Choctaw_County,_Alabama" TargetMode="External"/><Relationship Id="rId746" Type="http://schemas.openxmlformats.org/officeDocument/2006/relationships/hyperlink" Target="https://en.wikipedia.org/wiki/Franklin_County,_Alabama" TargetMode="External"/><Relationship Id="rId48" Type="http://schemas.openxmlformats.org/officeDocument/2006/relationships/hyperlink" Target="https://en.wikipedia.org/wiki/Limestone_County,_Alabama" TargetMode="External"/><Relationship Id="rId47" Type="http://schemas.openxmlformats.org/officeDocument/2006/relationships/hyperlink" Target="https://en.wikipedia.org/wiki/Athens,_Alabama" TargetMode="External"/><Relationship Id="rId49" Type="http://schemas.openxmlformats.org/officeDocument/2006/relationships/hyperlink" Target="https://en.wikipedia.org/wiki/Atmore,_Alabama" TargetMode="External"/><Relationship Id="rId741" Type="http://schemas.openxmlformats.org/officeDocument/2006/relationships/hyperlink" Target="https://en.wikipedia.org/wiki/Rogersville,_Alabama" TargetMode="External"/><Relationship Id="rId740" Type="http://schemas.openxmlformats.org/officeDocument/2006/relationships/hyperlink" Target="https://en.wikipedia.org/wiki/Coosa_County,_Alabama" TargetMode="External"/><Relationship Id="rId31" Type="http://schemas.openxmlformats.org/officeDocument/2006/relationships/hyperlink" Target="https://en.wikipedia.org/wiki/Arab,_Alabama" TargetMode="External"/><Relationship Id="rId30" Type="http://schemas.openxmlformats.org/officeDocument/2006/relationships/hyperlink" Target="https://en.wikipedia.org/wiki/Calhoun_County,_Alabama" TargetMode="External"/><Relationship Id="rId33" Type="http://schemas.openxmlformats.org/officeDocument/2006/relationships/hyperlink" Target="https://en.wikipedia.org/wiki/Ardmore,_Alabama" TargetMode="External"/><Relationship Id="rId32" Type="http://schemas.openxmlformats.org/officeDocument/2006/relationships/hyperlink" Target="https://en.wikipedia.org/wiki/Marshall_County,_Alabama" TargetMode="External"/><Relationship Id="rId35" Type="http://schemas.openxmlformats.org/officeDocument/2006/relationships/hyperlink" Target="https://en.wikipedia.org/wiki/Argo,_Alabama" TargetMode="External"/><Relationship Id="rId34" Type="http://schemas.openxmlformats.org/officeDocument/2006/relationships/hyperlink" Target="https://en.wikipedia.org/wiki/Limestone_County,_Alabama" TargetMode="External"/><Relationship Id="rId739" Type="http://schemas.openxmlformats.org/officeDocument/2006/relationships/hyperlink" Target="https://en.wikipedia.org/wiki/Rockford,_Alabama" TargetMode="External"/><Relationship Id="rId734" Type="http://schemas.openxmlformats.org/officeDocument/2006/relationships/hyperlink" Target="https://en.wikipedia.org/wiki/Escambia_County,_Alabama" TargetMode="External"/><Relationship Id="rId733" Type="http://schemas.openxmlformats.org/officeDocument/2006/relationships/hyperlink" Target="https://en.wikipedia.org/wiki/Riverview,_Alabama" TargetMode="External"/><Relationship Id="rId732" Type="http://schemas.openxmlformats.org/officeDocument/2006/relationships/hyperlink" Target="https://en.wikipedia.org/wiki/St._Clair_County,_Alabama" TargetMode="External"/><Relationship Id="rId731" Type="http://schemas.openxmlformats.org/officeDocument/2006/relationships/hyperlink" Target="https://en.wikipedia.org/wiki/Riverside,_Alabama" TargetMode="External"/><Relationship Id="rId738" Type="http://schemas.openxmlformats.org/officeDocument/2006/relationships/hyperlink" Target="https://en.wikipedia.org/wiki/Baldwin_County,_Alabama" TargetMode="External"/><Relationship Id="rId737" Type="http://schemas.openxmlformats.org/officeDocument/2006/relationships/hyperlink" Target="https://en.wikipedia.org/wiki/Robertsdale,_Alabama" TargetMode="External"/><Relationship Id="rId736" Type="http://schemas.openxmlformats.org/officeDocument/2006/relationships/hyperlink" Target="https://en.wikipedia.org/wiki/Randolph_County,_Alabama" TargetMode="External"/><Relationship Id="rId735" Type="http://schemas.openxmlformats.org/officeDocument/2006/relationships/hyperlink" Target="https://en.wikipedia.org/wiki/Roanoke,_Alabama" TargetMode="External"/><Relationship Id="rId37" Type="http://schemas.openxmlformats.org/officeDocument/2006/relationships/hyperlink" Target="https://en.wikipedia.org/wiki/Ariton,_Alabama" TargetMode="External"/><Relationship Id="rId36" Type="http://schemas.openxmlformats.org/officeDocument/2006/relationships/hyperlink" Target="https://en.wikipedia.org/wiki/St._Clair_County,_Alabama" TargetMode="External"/><Relationship Id="rId39" Type="http://schemas.openxmlformats.org/officeDocument/2006/relationships/hyperlink" Target="https://en.wikipedia.org/wiki/Arley,_Alabama" TargetMode="External"/><Relationship Id="rId38" Type="http://schemas.openxmlformats.org/officeDocument/2006/relationships/hyperlink" Target="https://en.wikipedia.org/wiki/Dale_County,_Alabama" TargetMode="External"/><Relationship Id="rId730" Type="http://schemas.openxmlformats.org/officeDocument/2006/relationships/hyperlink" Target="https://en.wikipedia.org/wiki/Covington_County,_Alabama" TargetMode="External"/><Relationship Id="rId20" Type="http://schemas.openxmlformats.org/officeDocument/2006/relationships/hyperlink" Target="https://en.wikipedia.org/wiki/Pickens_County,_Alabama" TargetMode="External"/><Relationship Id="rId22" Type="http://schemas.openxmlformats.org/officeDocument/2006/relationships/hyperlink" Target="https://en.wikipedia.org/wiki/Blount_County,_Alabama" TargetMode="External"/><Relationship Id="rId21" Type="http://schemas.openxmlformats.org/officeDocument/2006/relationships/hyperlink" Target="https://en.wikipedia.org/wiki/Allgood,_Alabama" TargetMode="External"/><Relationship Id="rId24" Type="http://schemas.openxmlformats.org/officeDocument/2006/relationships/hyperlink" Target="https://en.wikipedia.org/wiki/Etowah_County,_Alabama" TargetMode="External"/><Relationship Id="rId23" Type="http://schemas.openxmlformats.org/officeDocument/2006/relationships/hyperlink" Target="https://en.wikipedia.org/wiki/Altoona,_Alabama" TargetMode="External"/><Relationship Id="rId525" Type="http://schemas.openxmlformats.org/officeDocument/2006/relationships/hyperlink" Target="https://en.wikipedia.org/wiki/Madison,_Alabama" TargetMode="External"/><Relationship Id="rId767" Type="http://schemas.openxmlformats.org/officeDocument/2006/relationships/hyperlink" Target="https://en.wikipedia.org/wiki/Selma,_Alabama" TargetMode="External"/><Relationship Id="rId524" Type="http://schemas.openxmlformats.org/officeDocument/2006/relationships/hyperlink" Target="https://en.wikipedia.org/wiki/Winston_County,_Alabama" TargetMode="External"/><Relationship Id="rId766" Type="http://schemas.openxmlformats.org/officeDocument/2006/relationships/hyperlink" Target="https://en.wikipedia.org/wiki/Jackson_County,_Alabama" TargetMode="External"/><Relationship Id="rId523" Type="http://schemas.openxmlformats.org/officeDocument/2006/relationships/hyperlink" Target="https://en.wikipedia.org/wiki/Lynn,_Alabama" TargetMode="External"/><Relationship Id="rId765" Type="http://schemas.openxmlformats.org/officeDocument/2006/relationships/hyperlink" Target="https://en.wikipedia.org/wiki/Section,_Alabama" TargetMode="External"/><Relationship Id="rId522" Type="http://schemas.openxmlformats.org/officeDocument/2006/relationships/hyperlink" Target="https://en.wikipedia.org/wiki/Crenshaw_County,_Alabama" TargetMode="External"/><Relationship Id="rId764" Type="http://schemas.openxmlformats.org/officeDocument/2006/relationships/hyperlink" Target="https://en.wikipedia.org/wiki/Jackson_County,_Alabama" TargetMode="External"/><Relationship Id="rId529" Type="http://schemas.openxmlformats.org/officeDocument/2006/relationships/hyperlink" Target="https://en.wikipedia.org/wiki/Magnolia_Springs,_Alabama" TargetMode="External"/><Relationship Id="rId528" Type="http://schemas.openxmlformats.org/officeDocument/2006/relationships/hyperlink" Target="https://en.wikipedia.org/wiki/Houston_County,_Alabama" TargetMode="External"/><Relationship Id="rId527" Type="http://schemas.openxmlformats.org/officeDocument/2006/relationships/hyperlink" Target="https://en.wikipedia.org/wiki/Madrid,_Alabama" TargetMode="External"/><Relationship Id="rId769" Type="http://schemas.openxmlformats.org/officeDocument/2006/relationships/hyperlink" Target="https://en.wikipedia.org/wiki/Sheffield,_Alabama" TargetMode="External"/><Relationship Id="rId526" Type="http://schemas.openxmlformats.org/officeDocument/2006/relationships/hyperlink" Target="https://en.wikipedia.org/wiki/Madison_County,_Alabama" TargetMode="External"/><Relationship Id="rId768" Type="http://schemas.openxmlformats.org/officeDocument/2006/relationships/hyperlink" Target="https://en.wikipedia.org/wiki/Dallas_County,_Alabama" TargetMode="External"/><Relationship Id="rId26" Type="http://schemas.openxmlformats.org/officeDocument/2006/relationships/hyperlink" Target="https://en.wikipedia.org/wiki/Covington_County,_Alabama" TargetMode="External"/><Relationship Id="rId25" Type="http://schemas.openxmlformats.org/officeDocument/2006/relationships/hyperlink" Target="https://en.wikipedia.org/wiki/Andalusia,_Alabama" TargetMode="External"/><Relationship Id="rId28" Type="http://schemas.openxmlformats.org/officeDocument/2006/relationships/hyperlink" Target="https://en.wikipedia.org/wiki/Lauderdale_County,_Alabama" TargetMode="External"/><Relationship Id="rId27" Type="http://schemas.openxmlformats.org/officeDocument/2006/relationships/hyperlink" Target="https://en.wikipedia.org/wiki/Anderson,_Lauderdale_County,_Alabama" TargetMode="External"/><Relationship Id="rId521" Type="http://schemas.openxmlformats.org/officeDocument/2006/relationships/hyperlink" Target="https://en.wikipedia.org/wiki/Luverne,_Alabama" TargetMode="External"/><Relationship Id="rId763" Type="http://schemas.openxmlformats.org/officeDocument/2006/relationships/hyperlink" Target="https://en.wikipedia.org/wiki/Scottsboro,_Alabama" TargetMode="External"/><Relationship Id="rId29" Type="http://schemas.openxmlformats.org/officeDocument/2006/relationships/hyperlink" Target="https://en.wikipedia.org/wiki/Anniston,_Alabama" TargetMode="External"/><Relationship Id="rId520" Type="http://schemas.openxmlformats.org/officeDocument/2006/relationships/hyperlink" Target="https://en.wikipedia.org/wiki/Baldwin_County,_Alabama" TargetMode="External"/><Relationship Id="rId762" Type="http://schemas.openxmlformats.org/officeDocument/2006/relationships/hyperlink" Target="https://en.wikipedia.org/wiki/Mobile_County,_Alabama" TargetMode="External"/><Relationship Id="rId761" Type="http://schemas.openxmlformats.org/officeDocument/2006/relationships/hyperlink" Target="https://en.wikipedia.org/wiki/Satsuma,_Alabama" TargetMode="External"/><Relationship Id="rId760" Type="http://schemas.openxmlformats.org/officeDocument/2006/relationships/hyperlink" Target="https://en.wikipedia.org/wiki/Etowah_County,_Alabama" TargetMode="External"/><Relationship Id="rId11" Type="http://schemas.openxmlformats.org/officeDocument/2006/relationships/hyperlink" Target="https://en.wikipedia.org/wiki/Akron,_Alabama" TargetMode="External"/><Relationship Id="rId10" Type="http://schemas.openxmlformats.org/officeDocument/2006/relationships/hyperlink" Target="https://en.wikipedia.org/wiki/Winston_County,_Alabama" TargetMode="External"/><Relationship Id="rId13" Type="http://schemas.openxmlformats.org/officeDocument/2006/relationships/hyperlink" Target="https://en.wikipedia.org/wiki/Alabaster,_Alabama" TargetMode="External"/><Relationship Id="rId12" Type="http://schemas.openxmlformats.org/officeDocument/2006/relationships/hyperlink" Target="https://en.wikipedia.org/wiki/Hale_County,_Alabama" TargetMode="External"/><Relationship Id="rId519" Type="http://schemas.openxmlformats.org/officeDocument/2006/relationships/hyperlink" Target="https://en.wikipedia.org/wiki/Loxley,_Alabama" TargetMode="External"/><Relationship Id="rId514" Type="http://schemas.openxmlformats.org/officeDocument/2006/relationships/hyperlink" Target="https://en.wikipedia.org/wiki/Blount_County,_Alabama" TargetMode="External"/><Relationship Id="rId756" Type="http://schemas.openxmlformats.org/officeDocument/2006/relationships/hyperlink" Target="https://en.wikipedia.org/wiki/Covington_County,_Alabama" TargetMode="External"/><Relationship Id="rId513" Type="http://schemas.openxmlformats.org/officeDocument/2006/relationships/hyperlink" Target="https://en.wikipedia.org/wiki/Locust_Fork,_Alabama" TargetMode="External"/><Relationship Id="rId755" Type="http://schemas.openxmlformats.org/officeDocument/2006/relationships/hyperlink" Target="https://en.wikipedia.org/wiki/Sanford,_Alabama" TargetMode="External"/><Relationship Id="rId512" Type="http://schemas.openxmlformats.org/officeDocument/2006/relationships/hyperlink" Target="https://en.wikipedia.org/wiki/Covington_County,_Alabama" TargetMode="External"/><Relationship Id="rId754" Type="http://schemas.openxmlformats.org/officeDocument/2006/relationships/hyperlink" Target="https://en.wikipedia.org/wiki/Cherokee_County,_Alabama" TargetMode="External"/><Relationship Id="rId511" Type="http://schemas.openxmlformats.org/officeDocument/2006/relationships/hyperlink" Target="https://en.wikipedia.org/wiki/Lockhart,_Alabama" TargetMode="External"/><Relationship Id="rId753" Type="http://schemas.openxmlformats.org/officeDocument/2006/relationships/hyperlink" Target="https://en.wikipedia.org/wiki/Sand_Rock,_Alabama" TargetMode="External"/><Relationship Id="rId518" Type="http://schemas.openxmlformats.org/officeDocument/2006/relationships/hyperlink" Target="https://en.wikipedia.org/wiki/Lowndes_County,_Alabama" TargetMode="External"/><Relationship Id="rId517" Type="http://schemas.openxmlformats.org/officeDocument/2006/relationships/hyperlink" Target="https://en.wikipedia.org/wiki/Lowndesboro,_Alabama" TargetMode="External"/><Relationship Id="rId759" Type="http://schemas.openxmlformats.org/officeDocument/2006/relationships/hyperlink" Target="https://en.wikipedia.org/wiki/Sardis_City,_Alabama" TargetMode="External"/><Relationship Id="rId516" Type="http://schemas.openxmlformats.org/officeDocument/2006/relationships/hyperlink" Target="https://en.wikipedia.org/wiki/Barbour_County,_Alabama" TargetMode="External"/><Relationship Id="rId758" Type="http://schemas.openxmlformats.org/officeDocument/2006/relationships/hyperlink" Target="https://en.wikipedia.org/wiki/Mobile_County,_Alabama" TargetMode="External"/><Relationship Id="rId515" Type="http://schemas.openxmlformats.org/officeDocument/2006/relationships/hyperlink" Target="https://en.wikipedia.org/wiki/Louisville,_Alabama" TargetMode="External"/><Relationship Id="rId757" Type="http://schemas.openxmlformats.org/officeDocument/2006/relationships/hyperlink" Target="https://en.wikipedia.org/wiki/Saraland,_Alabama" TargetMode="External"/><Relationship Id="rId15" Type="http://schemas.openxmlformats.org/officeDocument/2006/relationships/hyperlink" Target="https://en.wikipedia.org/wiki/Albertville,_Alabama" TargetMode="External"/><Relationship Id="rId14" Type="http://schemas.openxmlformats.org/officeDocument/2006/relationships/hyperlink" Target="https://en.wikipedia.org/wiki/Shelby_County,_Alabama" TargetMode="External"/><Relationship Id="rId17" Type="http://schemas.openxmlformats.org/officeDocument/2006/relationships/hyperlink" Target="https://en.wikipedia.org/wiki/Alexander_City,_Alabama" TargetMode="External"/><Relationship Id="rId16" Type="http://schemas.openxmlformats.org/officeDocument/2006/relationships/hyperlink" Target="https://en.wikipedia.org/wiki/Marshall_County,_Alabama" TargetMode="External"/><Relationship Id="rId19" Type="http://schemas.openxmlformats.org/officeDocument/2006/relationships/hyperlink" Target="https://en.wikipedia.org/wiki/Aliceville,_Alabama" TargetMode="External"/><Relationship Id="rId510" Type="http://schemas.openxmlformats.org/officeDocument/2006/relationships/hyperlink" Target="https://en.wikipedia.org/wiki/Lee_County,_Alabama" TargetMode="External"/><Relationship Id="rId752" Type="http://schemas.openxmlformats.org/officeDocument/2006/relationships/hyperlink" Target="https://en.wikipedia.org/wiki/Geneva_County,_Alabama" TargetMode="External"/><Relationship Id="rId18" Type="http://schemas.openxmlformats.org/officeDocument/2006/relationships/hyperlink" Target="https://en.wikipedia.org/wiki/Tallapoosa_County,_Alabama" TargetMode="External"/><Relationship Id="rId751" Type="http://schemas.openxmlformats.org/officeDocument/2006/relationships/hyperlink" Target="https://en.wikipedia.org/wiki/Samson,_Alabama" TargetMode="External"/><Relationship Id="rId750" Type="http://schemas.openxmlformats.org/officeDocument/2006/relationships/hyperlink" Target="https://en.wikipedia.org/wiki/Lauderdale_County,_Alabama" TargetMode="External"/><Relationship Id="rId84" Type="http://schemas.openxmlformats.org/officeDocument/2006/relationships/hyperlink" Target="https://en.wikipedia.org/wiki/Fayette_County,_Alabama" TargetMode="External"/><Relationship Id="rId83" Type="http://schemas.openxmlformats.org/officeDocument/2006/relationships/hyperlink" Target="https://en.wikipedia.org/wiki/Berry,_Alabama" TargetMode="External"/><Relationship Id="rId86" Type="http://schemas.openxmlformats.org/officeDocument/2006/relationships/hyperlink" Target="https://en.wikipedia.org/wiki/Jefferson_County,_Alabama" TargetMode="External"/><Relationship Id="rId85" Type="http://schemas.openxmlformats.org/officeDocument/2006/relationships/hyperlink" Target="https://en.wikipedia.org/wiki/Bessemer,_Alabama" TargetMode="External"/><Relationship Id="rId88" Type="http://schemas.openxmlformats.org/officeDocument/2006/relationships/hyperlink" Target="https://en.wikipedia.org/wiki/Autauga_County,_Alabama" TargetMode="External"/><Relationship Id="rId87" Type="http://schemas.openxmlformats.org/officeDocument/2006/relationships/hyperlink" Target="https://en.wikipedia.org/wiki/Billingsley,_Alabama" TargetMode="External"/><Relationship Id="rId89" Type="http://schemas.openxmlformats.org/officeDocument/2006/relationships/hyperlink" Target="https://en.wikipedia.org/wiki/Birmingham,_Alabama" TargetMode="External"/><Relationship Id="rId709" Type="http://schemas.openxmlformats.org/officeDocument/2006/relationships/hyperlink" Target="https://en.wikipedia.org/wiki/Rainbow_City,_Alabama" TargetMode="External"/><Relationship Id="rId708" Type="http://schemas.openxmlformats.org/officeDocument/2006/relationships/hyperlink" Target="https://en.wikipedia.org/wiki/St._Clair_County,_Alabama" TargetMode="External"/><Relationship Id="rId707" Type="http://schemas.openxmlformats.org/officeDocument/2006/relationships/hyperlink" Target="https://en.wikipedia.org/wiki/Ragland,_Alabama" TargetMode="External"/><Relationship Id="rId706" Type="http://schemas.openxmlformats.org/officeDocument/2006/relationships/hyperlink" Target="https://en.wikipedia.org/wiki/Marengo_County,_Alabama" TargetMode="External"/><Relationship Id="rId80" Type="http://schemas.openxmlformats.org/officeDocument/2006/relationships/hyperlink" Target="https://en.wikipedia.org/wiki/Lowndes_County,_Alabama" TargetMode="External"/><Relationship Id="rId82" Type="http://schemas.openxmlformats.org/officeDocument/2006/relationships/hyperlink" Target="https://en.wikipedia.org/wiki/Cullman_County,_Alabama" TargetMode="External"/><Relationship Id="rId81" Type="http://schemas.openxmlformats.org/officeDocument/2006/relationships/hyperlink" Target="https://en.wikipedia.org/wiki/Berlin,_Alabama" TargetMode="External"/><Relationship Id="rId701" Type="http://schemas.openxmlformats.org/officeDocument/2006/relationships/hyperlink" Target="https://en.wikipedia.org/wiki/Priceville,_Alabama" TargetMode="External"/><Relationship Id="rId700" Type="http://schemas.openxmlformats.org/officeDocument/2006/relationships/hyperlink" Target="https://en.wikipedia.org/wiki/Autauga_County,_Alabama" TargetMode="External"/><Relationship Id="rId705" Type="http://schemas.openxmlformats.org/officeDocument/2006/relationships/hyperlink" Target="https://en.wikipedia.org/wiki/Providence,_Alabama" TargetMode="External"/><Relationship Id="rId704" Type="http://schemas.openxmlformats.org/officeDocument/2006/relationships/hyperlink" Target="https://en.wikipedia.org/wiki/Mobile_County,_Alabama" TargetMode="External"/><Relationship Id="rId703" Type="http://schemas.openxmlformats.org/officeDocument/2006/relationships/hyperlink" Target="https://en.wikipedia.org/wiki/Prichard,_Alabama" TargetMode="External"/><Relationship Id="rId702" Type="http://schemas.openxmlformats.org/officeDocument/2006/relationships/hyperlink" Target="https://en.wikipedia.org/wiki/Morgan_County,_Alabama" TargetMode="External"/><Relationship Id="rId73" Type="http://schemas.openxmlformats.org/officeDocument/2006/relationships/hyperlink" Target="https://en.wikipedia.org/wiki/Beatrice,_Alabama" TargetMode="External"/><Relationship Id="rId72" Type="http://schemas.openxmlformats.org/officeDocument/2006/relationships/hyperlink" Target="https://en.wikipedia.org/wiki/Marion_County,_Alabama" TargetMode="External"/><Relationship Id="rId75" Type="http://schemas.openxmlformats.org/officeDocument/2006/relationships/hyperlink" Target="https://en.wikipedia.org/wiki/Beaverton,_Alabama" TargetMode="External"/><Relationship Id="rId74" Type="http://schemas.openxmlformats.org/officeDocument/2006/relationships/hyperlink" Target="https://en.wikipedia.org/wiki/Monroe_County,_Alabama" TargetMode="External"/><Relationship Id="rId77" Type="http://schemas.openxmlformats.org/officeDocument/2006/relationships/hyperlink" Target="https://en.wikipedia.org/wiki/Belk,_Alabama" TargetMode="External"/><Relationship Id="rId76" Type="http://schemas.openxmlformats.org/officeDocument/2006/relationships/hyperlink" Target="https://en.wikipedia.org/wiki/Lamar_County,_Alabama" TargetMode="External"/><Relationship Id="rId79" Type="http://schemas.openxmlformats.org/officeDocument/2006/relationships/hyperlink" Target="https://en.wikipedia.org/wiki/Benton,_Alabama" TargetMode="External"/><Relationship Id="rId78" Type="http://schemas.openxmlformats.org/officeDocument/2006/relationships/hyperlink" Target="https://en.wikipedia.org/wiki/Fayette_County,_Alabama" TargetMode="External"/><Relationship Id="rId71" Type="http://schemas.openxmlformats.org/officeDocument/2006/relationships/hyperlink" Target="https://en.wikipedia.org/wiki/Bear_Creek,_Alabama" TargetMode="External"/><Relationship Id="rId70" Type="http://schemas.openxmlformats.org/officeDocument/2006/relationships/hyperlink" Target="https://en.wikipedia.org/wiki/Mobile_County,_Alabama" TargetMode="External"/><Relationship Id="rId62" Type="http://schemas.openxmlformats.org/officeDocument/2006/relationships/hyperlink" Target="https://en.wikipedia.org/wiki/Cullman_County,_Alabama" TargetMode="External"/><Relationship Id="rId61" Type="http://schemas.openxmlformats.org/officeDocument/2006/relationships/hyperlink" Target="https://en.wikipedia.org/wiki/Baileyton,_Alabama" TargetMode="External"/><Relationship Id="rId64" Type="http://schemas.openxmlformats.org/officeDocument/2006/relationships/hyperlink" Target="https://en.wikipedia.org/wiki/Barbour_County,_Alabama" TargetMode="External"/><Relationship Id="rId63" Type="http://schemas.openxmlformats.org/officeDocument/2006/relationships/hyperlink" Target="https://en.wikipedia.org/wiki/Bakerhill,_Alabama" TargetMode="External"/><Relationship Id="rId66" Type="http://schemas.openxmlformats.org/officeDocument/2006/relationships/hyperlink" Target="https://en.wikipedia.org/wiki/Pike_County,_Alabama" TargetMode="External"/><Relationship Id="rId65" Type="http://schemas.openxmlformats.org/officeDocument/2006/relationships/hyperlink" Target="https://en.wikipedia.org/wiki/Banks,_Alabama" TargetMode="External"/><Relationship Id="rId68" Type="http://schemas.openxmlformats.org/officeDocument/2006/relationships/hyperlink" Target="https://en.wikipedia.org/wiki/Baldwin_County,_Alabama" TargetMode="External"/><Relationship Id="rId67" Type="http://schemas.openxmlformats.org/officeDocument/2006/relationships/hyperlink" Target="https://en.wikipedia.org/wiki/Bay_Minette,_Alabama" TargetMode="External"/><Relationship Id="rId729" Type="http://schemas.openxmlformats.org/officeDocument/2006/relationships/hyperlink" Target="https://en.wikipedia.org/wiki/River_Falls,_Alabama" TargetMode="External"/><Relationship Id="rId728" Type="http://schemas.openxmlformats.org/officeDocument/2006/relationships/hyperlink" Target="https://en.wikipedia.org/wiki/Etowah_County,_Alabama" TargetMode="External"/><Relationship Id="rId60" Type="http://schemas.openxmlformats.org/officeDocument/2006/relationships/hyperlink" Target="https://en.wikipedia.org/wiki/Covington_County,_Alabama" TargetMode="External"/><Relationship Id="rId723" Type="http://schemas.openxmlformats.org/officeDocument/2006/relationships/hyperlink" Target="https://en.wikipedia.org/wiki/Rehobeth,_Alabama" TargetMode="External"/><Relationship Id="rId722" Type="http://schemas.openxmlformats.org/officeDocument/2006/relationships/hyperlink" Target="https://en.wikipedia.org/wiki/Pickens_County,_Alabama" TargetMode="External"/><Relationship Id="rId721" Type="http://schemas.openxmlformats.org/officeDocument/2006/relationships/hyperlink" Target="https://en.wikipedia.org/wiki/Reform,_Alabama" TargetMode="External"/><Relationship Id="rId720" Type="http://schemas.openxmlformats.org/officeDocument/2006/relationships/hyperlink" Target="https://en.wikipedia.org/wiki/Etowah_County,_Alabama" TargetMode="External"/><Relationship Id="rId727" Type="http://schemas.openxmlformats.org/officeDocument/2006/relationships/hyperlink" Target="https://en.wikipedia.org/wiki/Ridgeville,_Alabama" TargetMode="External"/><Relationship Id="rId726" Type="http://schemas.openxmlformats.org/officeDocument/2006/relationships/hyperlink" Target="https://en.wikipedia.org/wiki/Conecuh_County,_Alabama" TargetMode="External"/><Relationship Id="rId725" Type="http://schemas.openxmlformats.org/officeDocument/2006/relationships/hyperlink" Target="https://en.wikipedia.org/wiki/Repton,_Alabama" TargetMode="External"/><Relationship Id="rId724" Type="http://schemas.openxmlformats.org/officeDocument/2006/relationships/hyperlink" Target="https://en.wikipedia.org/wiki/Houston_County,_Alabama" TargetMode="External"/><Relationship Id="rId69" Type="http://schemas.openxmlformats.org/officeDocument/2006/relationships/hyperlink" Target="https://en.wikipedia.org/wiki/Bayou_La_Batre,_Alabama" TargetMode="External"/><Relationship Id="rId51" Type="http://schemas.openxmlformats.org/officeDocument/2006/relationships/hyperlink" Target="https://en.wikipedia.org/wiki/Attalla,_Alabama" TargetMode="External"/><Relationship Id="rId50" Type="http://schemas.openxmlformats.org/officeDocument/2006/relationships/hyperlink" Target="https://en.wikipedia.org/wiki/Escambia_County,_Alabama" TargetMode="External"/><Relationship Id="rId53" Type="http://schemas.openxmlformats.org/officeDocument/2006/relationships/hyperlink" Target="https://en.wikipedia.org/wiki/Auburn,_Alabama" TargetMode="External"/><Relationship Id="rId52" Type="http://schemas.openxmlformats.org/officeDocument/2006/relationships/hyperlink" Target="https://en.wikipedia.org/wiki/Etowah_County,_Alabama" TargetMode="External"/><Relationship Id="rId55" Type="http://schemas.openxmlformats.org/officeDocument/2006/relationships/hyperlink" Target="https://en.wikipedia.org/wiki/Autaugaville,_Alabama" TargetMode="External"/><Relationship Id="rId54" Type="http://schemas.openxmlformats.org/officeDocument/2006/relationships/hyperlink" Target="https://en.wikipedia.org/wiki/Lee_County,_Alabama" TargetMode="External"/><Relationship Id="rId57" Type="http://schemas.openxmlformats.org/officeDocument/2006/relationships/hyperlink" Target="https://en.wikipedia.org/wiki/Avon,_Alabama" TargetMode="External"/><Relationship Id="rId56" Type="http://schemas.openxmlformats.org/officeDocument/2006/relationships/hyperlink" Target="https://en.wikipedia.org/wiki/Autauga_County,_Alabama" TargetMode="External"/><Relationship Id="rId719" Type="http://schemas.openxmlformats.org/officeDocument/2006/relationships/hyperlink" Target="https://en.wikipedia.org/wiki/Reece_City,_Alabama" TargetMode="External"/><Relationship Id="rId718" Type="http://schemas.openxmlformats.org/officeDocument/2006/relationships/hyperlink" Target="https://en.wikipedia.org/wiki/Covington_County,_Alabama" TargetMode="External"/><Relationship Id="rId717" Type="http://schemas.openxmlformats.org/officeDocument/2006/relationships/hyperlink" Target="https://en.wikipedia.org/wiki/Red_Level,_Alabama" TargetMode="External"/><Relationship Id="rId712" Type="http://schemas.openxmlformats.org/officeDocument/2006/relationships/hyperlink" Target="https://en.wikipedia.org/wiki/DeKalb_County,_Alabama" TargetMode="External"/><Relationship Id="rId711" Type="http://schemas.openxmlformats.org/officeDocument/2006/relationships/hyperlink" Target="https://en.wikipedia.org/wiki/Rainsville,_Alabama" TargetMode="External"/><Relationship Id="rId710" Type="http://schemas.openxmlformats.org/officeDocument/2006/relationships/hyperlink" Target="https://en.wikipedia.org/wiki/Etowah_County,_Alabama" TargetMode="External"/><Relationship Id="rId716" Type="http://schemas.openxmlformats.org/officeDocument/2006/relationships/hyperlink" Target="https://en.wikipedia.org/wiki/Franklin_County,_Alabama" TargetMode="External"/><Relationship Id="rId715" Type="http://schemas.openxmlformats.org/officeDocument/2006/relationships/hyperlink" Target="https://en.wikipedia.org/wiki/Red_Bay,_Alabama" TargetMode="External"/><Relationship Id="rId714" Type="http://schemas.openxmlformats.org/officeDocument/2006/relationships/hyperlink" Target="https://en.wikipedia.org/wiki/Cleburne_County,_Alabama" TargetMode="External"/><Relationship Id="rId713" Type="http://schemas.openxmlformats.org/officeDocument/2006/relationships/hyperlink" Target="https://en.wikipedia.org/wiki/Ranburne,_Alabama" TargetMode="External"/><Relationship Id="rId59" Type="http://schemas.openxmlformats.org/officeDocument/2006/relationships/hyperlink" Target="https://en.wikipedia.org/wiki/Babbie,_Alabama" TargetMode="External"/><Relationship Id="rId58" Type="http://schemas.openxmlformats.org/officeDocument/2006/relationships/hyperlink" Target="https://en.wikipedia.org/wiki/Houston_County,_Alabama" TargetMode="External"/><Relationship Id="rId590" Type="http://schemas.openxmlformats.org/officeDocument/2006/relationships/hyperlink" Target="https://en.wikipedia.org/wiki/Talladega_County,_Alabama" TargetMode="External"/><Relationship Id="rId107" Type="http://schemas.openxmlformats.org/officeDocument/2006/relationships/hyperlink" Target="https://en.wikipedia.org/wiki/Brewton,_Alabama" TargetMode="External"/><Relationship Id="rId349" Type="http://schemas.openxmlformats.org/officeDocument/2006/relationships/hyperlink" Target="https://en.wikipedia.org/wiki/Goodwater,_Alabama" TargetMode="External"/><Relationship Id="rId106" Type="http://schemas.openxmlformats.org/officeDocument/2006/relationships/hyperlink" Target="https://en.wikipedia.org/wiki/Bibb_County,_Alabama" TargetMode="External"/><Relationship Id="rId348" Type="http://schemas.openxmlformats.org/officeDocument/2006/relationships/hyperlink" Target="https://en.wikipedia.org/wiki/Cullman_County,_Alabama" TargetMode="External"/><Relationship Id="rId105" Type="http://schemas.openxmlformats.org/officeDocument/2006/relationships/hyperlink" Target="https://en.wikipedia.org/wiki/Brent,_Alabama" TargetMode="External"/><Relationship Id="rId347" Type="http://schemas.openxmlformats.org/officeDocument/2006/relationships/hyperlink" Target="https://en.wikipedia.org/wiki/Good_Hope,_Alabama" TargetMode="External"/><Relationship Id="rId589" Type="http://schemas.openxmlformats.org/officeDocument/2006/relationships/hyperlink" Target="https://en.wikipedia.org/wiki/Munford,_Alabama" TargetMode="External"/><Relationship Id="rId104" Type="http://schemas.openxmlformats.org/officeDocument/2006/relationships/hyperlink" Target="https://en.wikipedia.org/wiki/Crenshaw_County,_Alabama" TargetMode="External"/><Relationship Id="rId346" Type="http://schemas.openxmlformats.org/officeDocument/2006/relationships/hyperlink" Target="https://en.wikipedia.org/wiki/Tallapoosa_County,_Alabama" TargetMode="External"/><Relationship Id="rId588" Type="http://schemas.openxmlformats.org/officeDocument/2006/relationships/hyperlink" Target="https://en.wikipedia.org/wiki/Jefferson_County,_Alabama" TargetMode="External"/><Relationship Id="rId109" Type="http://schemas.openxmlformats.org/officeDocument/2006/relationships/hyperlink" Target="https://en.wikipedia.org/wiki/Bridgeport,_Alabama" TargetMode="External"/><Relationship Id="rId108" Type="http://schemas.openxmlformats.org/officeDocument/2006/relationships/hyperlink" Target="https://en.wikipedia.org/wiki/Escambia_County,_Alabama" TargetMode="External"/><Relationship Id="rId341" Type="http://schemas.openxmlformats.org/officeDocument/2006/relationships/hyperlink" Target="https://en.wikipedia.org/wiki/Glencoe,_Alabama" TargetMode="External"/><Relationship Id="rId583" Type="http://schemas.openxmlformats.org/officeDocument/2006/relationships/hyperlink" Target="https://en.wikipedia.org/wiki/Mount_Vernon,_Alabama" TargetMode="External"/><Relationship Id="rId340" Type="http://schemas.openxmlformats.org/officeDocument/2006/relationships/hyperlink" Target="https://en.wikipedia.org/wiki/Fayette_County,_Alabama" TargetMode="External"/><Relationship Id="rId582" Type="http://schemas.openxmlformats.org/officeDocument/2006/relationships/hyperlink" Target="https://en.wikipedia.org/wiki/Hale_County,_Alabama" TargetMode="External"/><Relationship Id="rId581" Type="http://schemas.openxmlformats.org/officeDocument/2006/relationships/hyperlink" Target="https://en.wikipedia.org/wiki/Moundville,_Alabama" TargetMode="External"/><Relationship Id="rId580" Type="http://schemas.openxmlformats.org/officeDocument/2006/relationships/hyperlink" Target="https://en.wikipedia.org/wiki/Lawrence_County,_Alabama" TargetMode="External"/><Relationship Id="rId103" Type="http://schemas.openxmlformats.org/officeDocument/2006/relationships/hyperlink" Target="https://en.wikipedia.org/wiki/Brantley,_Alabama" TargetMode="External"/><Relationship Id="rId345" Type="http://schemas.openxmlformats.org/officeDocument/2006/relationships/hyperlink" Target="https://en.wikipedia.org/wiki/Goldville,_Alabama" TargetMode="External"/><Relationship Id="rId587" Type="http://schemas.openxmlformats.org/officeDocument/2006/relationships/hyperlink" Target="https://en.wikipedia.org/wiki/Mulga,_Alabama" TargetMode="External"/><Relationship Id="rId102" Type="http://schemas.openxmlformats.org/officeDocument/2006/relationships/hyperlink" Target="https://en.wikipedia.org/wiki/Talladega_County,_Alabama" TargetMode="External"/><Relationship Id="rId344" Type="http://schemas.openxmlformats.org/officeDocument/2006/relationships/hyperlink" Target="https://en.wikipedia.org/wiki/Crenshaw_County,_Alabama" TargetMode="External"/><Relationship Id="rId586" Type="http://schemas.openxmlformats.org/officeDocument/2006/relationships/hyperlink" Target="https://en.wikipedia.org/wiki/Jefferson_County,_Alabama" TargetMode="External"/><Relationship Id="rId101" Type="http://schemas.openxmlformats.org/officeDocument/2006/relationships/hyperlink" Target="https://en.wikipedia.org/wiki/Bon_Air,_Alabama" TargetMode="External"/><Relationship Id="rId343" Type="http://schemas.openxmlformats.org/officeDocument/2006/relationships/hyperlink" Target="https://en.wikipedia.org/wiki/Glenwood,_Alabama" TargetMode="External"/><Relationship Id="rId585" Type="http://schemas.openxmlformats.org/officeDocument/2006/relationships/hyperlink" Target="https://en.wikipedia.org/wiki/Mountain_Brook,_Alabama" TargetMode="External"/><Relationship Id="rId100" Type="http://schemas.openxmlformats.org/officeDocument/2006/relationships/hyperlink" Target="https://en.wikipedia.org/wiki/Greene_County,_Alabama" TargetMode="External"/><Relationship Id="rId342" Type="http://schemas.openxmlformats.org/officeDocument/2006/relationships/hyperlink" Target="https://en.wikipedia.org/wiki/Etowah_County,_Alabama" TargetMode="External"/><Relationship Id="rId584" Type="http://schemas.openxmlformats.org/officeDocument/2006/relationships/hyperlink" Target="https://en.wikipedia.org/wiki/Mobile_County,_Alabama" TargetMode="External"/><Relationship Id="rId338" Type="http://schemas.openxmlformats.org/officeDocument/2006/relationships/hyperlink" Target="https://en.wikipedia.org/wiki/Choctaw_County,_Alabama" TargetMode="External"/><Relationship Id="rId337" Type="http://schemas.openxmlformats.org/officeDocument/2006/relationships/hyperlink" Target="https://en.wikipedia.org/wiki/Gilbertown,_Alabama" TargetMode="External"/><Relationship Id="rId579" Type="http://schemas.openxmlformats.org/officeDocument/2006/relationships/hyperlink" Target="https://en.wikipedia.org/wiki/Moulton,_Alabama" TargetMode="External"/><Relationship Id="rId336" Type="http://schemas.openxmlformats.org/officeDocument/2006/relationships/hyperlink" Target="https://en.wikipedia.org/wiki/DeKalb_County,_Alabama" TargetMode="External"/><Relationship Id="rId578" Type="http://schemas.openxmlformats.org/officeDocument/2006/relationships/hyperlink" Target="https://en.wikipedia.org/wiki/Lowndes_County,_Alabama" TargetMode="External"/><Relationship Id="rId335" Type="http://schemas.openxmlformats.org/officeDocument/2006/relationships/hyperlink" Target="https://en.wikipedia.org/wiki/Geraldine,_Alabama" TargetMode="External"/><Relationship Id="rId577" Type="http://schemas.openxmlformats.org/officeDocument/2006/relationships/hyperlink" Target="https://en.wikipedia.org/wiki/Mosses,_Alabama" TargetMode="External"/><Relationship Id="rId339" Type="http://schemas.openxmlformats.org/officeDocument/2006/relationships/hyperlink" Target="https://en.wikipedia.org/wiki/Glen_Allen,_Alabama" TargetMode="External"/><Relationship Id="rId330" Type="http://schemas.openxmlformats.org/officeDocument/2006/relationships/hyperlink" Target="https://en.wikipedia.org/wiki/Sumter_County,_Alabama" TargetMode="External"/><Relationship Id="rId572" Type="http://schemas.openxmlformats.org/officeDocument/2006/relationships/hyperlink" Target="https://en.wikipedia.org/wiki/St._Clair_County,_Alabama" TargetMode="External"/><Relationship Id="rId571" Type="http://schemas.openxmlformats.org/officeDocument/2006/relationships/hyperlink" Target="https://en.wikipedia.org/wiki/Moody,_Alabama" TargetMode="External"/><Relationship Id="rId570" Type="http://schemas.openxmlformats.org/officeDocument/2006/relationships/hyperlink" Target="https://en.wikipedia.org/wiki/Montgomery_County,_Alabama" TargetMode="External"/><Relationship Id="rId334" Type="http://schemas.openxmlformats.org/officeDocument/2006/relationships/hyperlink" Target="https://en.wikipedia.org/wiki/Butler_County,_Alabama" TargetMode="External"/><Relationship Id="rId576" Type="http://schemas.openxmlformats.org/officeDocument/2006/relationships/hyperlink" Target="https://en.wikipedia.org/wiki/Jefferson_County,_Alabama" TargetMode="External"/><Relationship Id="rId333" Type="http://schemas.openxmlformats.org/officeDocument/2006/relationships/hyperlink" Target="https://en.wikipedia.org/wiki/Georgiana,_Alabama" TargetMode="External"/><Relationship Id="rId575" Type="http://schemas.openxmlformats.org/officeDocument/2006/relationships/hyperlink" Target="https://en.wikipedia.org/wiki/Morris,_Alabama" TargetMode="External"/><Relationship Id="rId332" Type="http://schemas.openxmlformats.org/officeDocument/2006/relationships/hyperlink" Target="https://en.wikipedia.org/wiki/Geneva_County,_Alabama" TargetMode="External"/><Relationship Id="rId574" Type="http://schemas.openxmlformats.org/officeDocument/2006/relationships/hyperlink" Target="https://en.wikipedia.org/wiki/Limestone_County,_Alabama" TargetMode="External"/><Relationship Id="rId331" Type="http://schemas.openxmlformats.org/officeDocument/2006/relationships/hyperlink" Target="https://en.wikipedia.org/wiki/Geneva,_Alabama" TargetMode="External"/><Relationship Id="rId573" Type="http://schemas.openxmlformats.org/officeDocument/2006/relationships/hyperlink" Target="https://en.wikipedia.org/wiki/Mooresville,_Alabama" TargetMode="External"/><Relationship Id="rId370" Type="http://schemas.openxmlformats.org/officeDocument/2006/relationships/hyperlink" Target="https://en.wikipedia.org/wiki/Clarke_County,_Alabama" TargetMode="External"/><Relationship Id="rId129" Type="http://schemas.openxmlformats.org/officeDocument/2006/relationships/hyperlink" Target="https://en.wikipedia.org/wiki/Carbon_Hill,_Alabama" TargetMode="External"/><Relationship Id="rId128" Type="http://schemas.openxmlformats.org/officeDocument/2006/relationships/hyperlink" Target="https://en.wikipedia.org/wiki/Tallapoosa_County,_Alabama" TargetMode="External"/><Relationship Id="rId127" Type="http://schemas.openxmlformats.org/officeDocument/2006/relationships/hyperlink" Target="https://en.wikipedia.org/wiki/Camp_Hill,_Alabama" TargetMode="External"/><Relationship Id="rId369" Type="http://schemas.openxmlformats.org/officeDocument/2006/relationships/hyperlink" Target="https://en.wikipedia.org/wiki/Grove_Hill,_Alabama" TargetMode="External"/><Relationship Id="rId126" Type="http://schemas.openxmlformats.org/officeDocument/2006/relationships/hyperlink" Target="https://en.wikipedia.org/wiki/Wilcox_County,_Alabama" TargetMode="External"/><Relationship Id="rId368" Type="http://schemas.openxmlformats.org/officeDocument/2006/relationships/hyperlink" Target="https://en.wikipedia.org/wiki/Dale_County,_Alabama" TargetMode="External"/><Relationship Id="rId121" Type="http://schemas.openxmlformats.org/officeDocument/2006/relationships/hyperlink" Target="https://en.wikipedia.org/wiki/Butler,_Alabama" TargetMode="External"/><Relationship Id="rId363" Type="http://schemas.openxmlformats.org/officeDocument/2006/relationships/hyperlink" Target="https://en.wikipedia.org/wiki/Greensboro,_Alabama" TargetMode="External"/><Relationship Id="rId120" Type="http://schemas.openxmlformats.org/officeDocument/2006/relationships/hyperlink" Target="https://en.wikipedia.org/wiki/Pike_County,_Alabama" TargetMode="External"/><Relationship Id="rId362" Type="http://schemas.openxmlformats.org/officeDocument/2006/relationships/hyperlink" Target="https://en.wikipedia.org/wiki/Jefferson_County,_Alabama" TargetMode="External"/><Relationship Id="rId361" Type="http://schemas.openxmlformats.org/officeDocument/2006/relationships/hyperlink" Target="https://en.wikipedia.org/wiki/Graysville,_Alabama" TargetMode="External"/><Relationship Id="rId360" Type="http://schemas.openxmlformats.org/officeDocument/2006/relationships/hyperlink" Target="https://en.wikipedia.org/wiki/Marshall_County,_Alabama" TargetMode="External"/><Relationship Id="rId125" Type="http://schemas.openxmlformats.org/officeDocument/2006/relationships/hyperlink" Target="https://en.wikipedia.org/wiki/Camden,_Alabama" TargetMode="External"/><Relationship Id="rId367" Type="http://schemas.openxmlformats.org/officeDocument/2006/relationships/hyperlink" Target="https://en.wikipedia.org/wiki/Grimes,_Alabama" TargetMode="External"/><Relationship Id="rId124" Type="http://schemas.openxmlformats.org/officeDocument/2006/relationships/hyperlink" Target="https://en.wikipedia.org/wiki/Shelby_County,_Alabama" TargetMode="External"/><Relationship Id="rId366" Type="http://schemas.openxmlformats.org/officeDocument/2006/relationships/hyperlink" Target="https://en.wikipedia.org/wiki/Butler_County,_Alabama" TargetMode="External"/><Relationship Id="rId123" Type="http://schemas.openxmlformats.org/officeDocument/2006/relationships/hyperlink" Target="https://en.wikipedia.org/wiki/Calera,_Alabama" TargetMode="External"/><Relationship Id="rId365" Type="http://schemas.openxmlformats.org/officeDocument/2006/relationships/hyperlink" Target="https://en.wikipedia.org/wiki/Greenville,_Alabama" TargetMode="External"/><Relationship Id="rId122" Type="http://schemas.openxmlformats.org/officeDocument/2006/relationships/hyperlink" Target="https://en.wikipedia.org/wiki/Choctaw_County,_Alabama" TargetMode="External"/><Relationship Id="rId364" Type="http://schemas.openxmlformats.org/officeDocument/2006/relationships/hyperlink" Target="https://en.wikipedia.org/wiki/Hale_County,_Alabama" TargetMode="External"/><Relationship Id="rId95" Type="http://schemas.openxmlformats.org/officeDocument/2006/relationships/hyperlink" Target="https://en.wikipedia.org/wiki/Blue_Springs,_Alabama" TargetMode="External"/><Relationship Id="rId94" Type="http://schemas.openxmlformats.org/officeDocument/2006/relationships/hyperlink" Target="https://en.wikipedia.org/wiki/Blount_County,_Alabama" TargetMode="External"/><Relationship Id="rId97" Type="http://schemas.openxmlformats.org/officeDocument/2006/relationships/hyperlink" Target="https://en.wikipedia.org/wiki/Boaz,_Alabama" TargetMode="External"/><Relationship Id="rId96" Type="http://schemas.openxmlformats.org/officeDocument/2006/relationships/hyperlink" Target="https://en.wikipedia.org/wiki/Barbour_County,_Alabama" TargetMode="External"/><Relationship Id="rId99" Type="http://schemas.openxmlformats.org/officeDocument/2006/relationships/hyperlink" Target="https://en.wikipedia.org/wiki/Boligee,_Alabama" TargetMode="External"/><Relationship Id="rId98" Type="http://schemas.openxmlformats.org/officeDocument/2006/relationships/hyperlink" Target="https://en.wikipedia.org/wiki/Marshall_County,_Alabama" TargetMode="External"/><Relationship Id="rId91" Type="http://schemas.openxmlformats.org/officeDocument/2006/relationships/hyperlink" Target="https://en.wikipedia.org/wiki/Black,_Alabama" TargetMode="External"/><Relationship Id="rId90" Type="http://schemas.openxmlformats.org/officeDocument/2006/relationships/hyperlink" Target="https://en.wikipedia.org/wiki/Jefferson_County,_Alabama" TargetMode="External"/><Relationship Id="rId93" Type="http://schemas.openxmlformats.org/officeDocument/2006/relationships/hyperlink" Target="https://en.wikipedia.org/wiki/Blountsville,_Alabama" TargetMode="External"/><Relationship Id="rId92" Type="http://schemas.openxmlformats.org/officeDocument/2006/relationships/hyperlink" Target="https://en.wikipedia.org/wiki/Geneva_County,_Alabama" TargetMode="External"/><Relationship Id="rId118" Type="http://schemas.openxmlformats.org/officeDocument/2006/relationships/hyperlink" Target="https://en.wikipedia.org/wiki/Tuscaloosa_County,_Alabama" TargetMode="External"/><Relationship Id="rId117" Type="http://schemas.openxmlformats.org/officeDocument/2006/relationships/hyperlink" Target="https://en.wikipedia.org/wiki/Brookwood,_Alabama" TargetMode="External"/><Relationship Id="rId359" Type="http://schemas.openxmlformats.org/officeDocument/2006/relationships/hyperlink" Target="https://en.wikipedia.org/wiki/Grant,_Alabama" TargetMode="External"/><Relationship Id="rId116" Type="http://schemas.openxmlformats.org/officeDocument/2006/relationships/hyperlink" Target="https://en.wikipedia.org/wiki/Jefferson_County,_Alabama" TargetMode="External"/><Relationship Id="rId358" Type="http://schemas.openxmlformats.org/officeDocument/2006/relationships/hyperlink" Target="https://en.wikipedia.org/wiki/Pike_County,_Alabama" TargetMode="External"/><Relationship Id="rId115" Type="http://schemas.openxmlformats.org/officeDocument/2006/relationships/hyperlink" Target="https://en.wikipedia.org/wiki/Brookside,_Alabama" TargetMode="External"/><Relationship Id="rId357" Type="http://schemas.openxmlformats.org/officeDocument/2006/relationships/hyperlink" Target="https://en.wikipedia.org/wiki/Goshen,_Alabama" TargetMode="External"/><Relationship Id="rId599" Type="http://schemas.openxmlformats.org/officeDocument/2006/relationships/hyperlink" Target="https://en.wikipedia.org/wiki/Nauvoo,_Alabama" TargetMode="External"/><Relationship Id="rId119" Type="http://schemas.openxmlformats.org/officeDocument/2006/relationships/hyperlink" Target="https://en.wikipedia.org/wiki/Brundidge,_Alabama" TargetMode="External"/><Relationship Id="rId110" Type="http://schemas.openxmlformats.org/officeDocument/2006/relationships/hyperlink" Target="https://en.wikipedia.org/wiki/Jackson_County,_Alabama" TargetMode="External"/><Relationship Id="rId352" Type="http://schemas.openxmlformats.org/officeDocument/2006/relationships/hyperlink" Target="https://en.wikipedia.org/wiki/Pickens_County,_Alabama" TargetMode="External"/><Relationship Id="rId594" Type="http://schemas.openxmlformats.org/officeDocument/2006/relationships/hyperlink" Target="https://en.wikipedia.org/wiki/Marengo_County,_Alabama" TargetMode="External"/><Relationship Id="rId351" Type="http://schemas.openxmlformats.org/officeDocument/2006/relationships/hyperlink" Target="https://en.wikipedia.org/wiki/Gordo,_Alabama" TargetMode="External"/><Relationship Id="rId593" Type="http://schemas.openxmlformats.org/officeDocument/2006/relationships/hyperlink" Target="https://en.wikipedia.org/wiki/Myrtlewood,_Alabama" TargetMode="External"/><Relationship Id="rId350" Type="http://schemas.openxmlformats.org/officeDocument/2006/relationships/hyperlink" Target="https://en.wikipedia.org/wiki/Coosa_County,_Alabama" TargetMode="External"/><Relationship Id="rId592" Type="http://schemas.openxmlformats.org/officeDocument/2006/relationships/hyperlink" Target="https://en.wikipedia.org/wiki/Colbert_County,_Alabama" TargetMode="External"/><Relationship Id="rId591" Type="http://schemas.openxmlformats.org/officeDocument/2006/relationships/hyperlink" Target="https://en.wikipedia.org/wiki/Muscle_Shoals,_Alabama" TargetMode="External"/><Relationship Id="rId114" Type="http://schemas.openxmlformats.org/officeDocument/2006/relationships/hyperlink" Target="https://en.wikipedia.org/wiki/Marion_County,_Alabama" TargetMode="External"/><Relationship Id="rId356" Type="http://schemas.openxmlformats.org/officeDocument/2006/relationships/hyperlink" Target="https://en.wikipedia.org/wiki/Lowndes_County,_Alabama" TargetMode="External"/><Relationship Id="rId598" Type="http://schemas.openxmlformats.org/officeDocument/2006/relationships/hyperlink" Target="https://en.wikipedia.org/wiki/Winston_County,_Alabama" TargetMode="External"/><Relationship Id="rId113" Type="http://schemas.openxmlformats.org/officeDocument/2006/relationships/hyperlink" Target="https://en.wikipedia.org/wiki/Brilliant,_Alabama" TargetMode="External"/><Relationship Id="rId355" Type="http://schemas.openxmlformats.org/officeDocument/2006/relationships/hyperlink" Target="https://en.wikipedia.org/wiki/Gordonville,_Alabama" TargetMode="External"/><Relationship Id="rId597" Type="http://schemas.openxmlformats.org/officeDocument/2006/relationships/hyperlink" Target="https://en.wikipedia.org/wiki/Natural_Bridge,_Alabama" TargetMode="External"/><Relationship Id="rId112" Type="http://schemas.openxmlformats.org/officeDocument/2006/relationships/hyperlink" Target="https://en.wikipedia.org/wiki/Jefferson_County,_Alabama" TargetMode="External"/><Relationship Id="rId354" Type="http://schemas.openxmlformats.org/officeDocument/2006/relationships/hyperlink" Target="https://en.wikipedia.org/wiki/Houston_County,_Alabama" TargetMode="External"/><Relationship Id="rId596" Type="http://schemas.openxmlformats.org/officeDocument/2006/relationships/hyperlink" Target="https://en.wikipedia.org/wiki/Dale_County,_Alabama" TargetMode="External"/><Relationship Id="rId111" Type="http://schemas.openxmlformats.org/officeDocument/2006/relationships/hyperlink" Target="https://en.wikipedia.org/wiki/Brighton,_Alabama" TargetMode="External"/><Relationship Id="rId353" Type="http://schemas.openxmlformats.org/officeDocument/2006/relationships/hyperlink" Target="https://en.wikipedia.org/wiki/Gordon,_Alabama" TargetMode="External"/><Relationship Id="rId595" Type="http://schemas.openxmlformats.org/officeDocument/2006/relationships/hyperlink" Target="https://en.wikipedia.org/wiki/Napier_Field,_Alabama" TargetMode="External"/><Relationship Id="rId305" Type="http://schemas.openxmlformats.org/officeDocument/2006/relationships/hyperlink" Target="https://en.wikipedia.org/wiki/Franklin,_Alabama" TargetMode="External"/><Relationship Id="rId547" Type="http://schemas.openxmlformats.org/officeDocument/2006/relationships/hyperlink" Target="https://en.wikipedia.org/wiki/Memphis,_Alabama" TargetMode="External"/><Relationship Id="rId789" Type="http://schemas.openxmlformats.org/officeDocument/2006/relationships/hyperlink" Target="https://en.wikipedia.org/wiki/Somerville,_Alabama" TargetMode="External"/><Relationship Id="rId304" Type="http://schemas.openxmlformats.org/officeDocument/2006/relationships/hyperlink" Target="https://en.wikipedia.org/wiki/DeKalb_County,_Alabama" TargetMode="External"/><Relationship Id="rId546" Type="http://schemas.openxmlformats.org/officeDocument/2006/relationships/hyperlink" Target="https://en.wikipedia.org/wiki/Pickens_County,_Alabama" TargetMode="External"/><Relationship Id="rId788" Type="http://schemas.openxmlformats.org/officeDocument/2006/relationships/hyperlink" Target="https://en.wikipedia.org/wiki/Blount_County,_Alabama" TargetMode="External"/><Relationship Id="rId303" Type="http://schemas.openxmlformats.org/officeDocument/2006/relationships/hyperlink" Target="https://en.wikipedia.org/wiki/Fort_Payne,_Alabama" TargetMode="External"/><Relationship Id="rId545" Type="http://schemas.openxmlformats.org/officeDocument/2006/relationships/hyperlink" Target="https://en.wikipedia.org/wiki/McMullen,_Alabama" TargetMode="External"/><Relationship Id="rId787" Type="http://schemas.openxmlformats.org/officeDocument/2006/relationships/hyperlink" Target="https://en.wikipedia.org/wiki/Snead,_Alabama" TargetMode="External"/><Relationship Id="rId302" Type="http://schemas.openxmlformats.org/officeDocument/2006/relationships/hyperlink" Target="https://en.wikipedia.org/wiki/Lowndes_County,_Alabama" TargetMode="External"/><Relationship Id="rId544" Type="http://schemas.openxmlformats.org/officeDocument/2006/relationships/hyperlink" Target="https://en.wikipedia.org/wiki/Butler_County,_Alabama" TargetMode="External"/><Relationship Id="rId786" Type="http://schemas.openxmlformats.org/officeDocument/2006/relationships/hyperlink" Target="https://en.wikipedia.org/wiki/Lee_County,_Alabama" TargetMode="External"/><Relationship Id="rId309" Type="http://schemas.openxmlformats.org/officeDocument/2006/relationships/hyperlink" Target="https://en.wikipedia.org/wiki/Fruithurst,_Alabama" TargetMode="External"/><Relationship Id="rId308" Type="http://schemas.openxmlformats.org/officeDocument/2006/relationships/hyperlink" Target="https://en.wikipedia.org/wiki/Monroe_County,_Alabama" TargetMode="External"/><Relationship Id="rId307" Type="http://schemas.openxmlformats.org/officeDocument/2006/relationships/hyperlink" Target="https://en.wikipedia.org/wiki/Frisco_City,_Alabama" TargetMode="External"/><Relationship Id="rId549" Type="http://schemas.openxmlformats.org/officeDocument/2006/relationships/hyperlink" Target="https://en.wikipedia.org/wiki/Mentone,_Alabama" TargetMode="External"/><Relationship Id="rId306" Type="http://schemas.openxmlformats.org/officeDocument/2006/relationships/hyperlink" Target="https://en.wikipedia.org/wiki/Macon_County,_Alabama" TargetMode="External"/><Relationship Id="rId548" Type="http://schemas.openxmlformats.org/officeDocument/2006/relationships/hyperlink" Target="https://en.wikipedia.org/wiki/Pickens_County,_Alabama" TargetMode="External"/><Relationship Id="rId781" Type="http://schemas.openxmlformats.org/officeDocument/2006/relationships/hyperlink" Target="https://en.wikipedia.org/wiki/Skyline,_Alabama" TargetMode="External"/><Relationship Id="rId780" Type="http://schemas.openxmlformats.org/officeDocument/2006/relationships/hyperlink" Target="https://en.wikipedia.org/wiki/Walker_County,_Alabama" TargetMode="External"/><Relationship Id="rId301" Type="http://schemas.openxmlformats.org/officeDocument/2006/relationships/hyperlink" Target="https://en.wikipedia.org/wiki/Fort_Deposit,_Alabama" TargetMode="External"/><Relationship Id="rId543" Type="http://schemas.openxmlformats.org/officeDocument/2006/relationships/hyperlink" Target="https://en.wikipedia.org/wiki/McKenzie,_Alabama" TargetMode="External"/><Relationship Id="rId785" Type="http://schemas.openxmlformats.org/officeDocument/2006/relationships/hyperlink" Target="https://en.wikipedia.org/wiki/Smiths_Station,_Alabama" TargetMode="External"/><Relationship Id="rId300" Type="http://schemas.openxmlformats.org/officeDocument/2006/relationships/hyperlink" Target="https://en.wikipedia.org/wiki/Greene_County,_Alabama" TargetMode="External"/><Relationship Id="rId542" Type="http://schemas.openxmlformats.org/officeDocument/2006/relationships/hyperlink" Target="https://en.wikipedia.org/wiki/Washington_County,_Alabama" TargetMode="External"/><Relationship Id="rId784" Type="http://schemas.openxmlformats.org/officeDocument/2006/relationships/hyperlink" Target="https://en.wikipedia.org/wiki/Geneva_County,_Alabama" TargetMode="External"/><Relationship Id="rId541" Type="http://schemas.openxmlformats.org/officeDocument/2006/relationships/hyperlink" Target="https://en.wikipedia.org/wiki/McIntosh,_Alabama" TargetMode="External"/><Relationship Id="rId783" Type="http://schemas.openxmlformats.org/officeDocument/2006/relationships/hyperlink" Target="https://en.wikipedia.org/wiki/Slocomb,_Alabama" TargetMode="External"/><Relationship Id="rId540" Type="http://schemas.openxmlformats.org/officeDocument/2006/relationships/hyperlink" Target="https://en.wikipedia.org/wiki/Jefferson_County,_Alabama" TargetMode="External"/><Relationship Id="rId782" Type="http://schemas.openxmlformats.org/officeDocument/2006/relationships/hyperlink" Target="https://en.wikipedia.org/wiki/Jackson_County,_Alabama" TargetMode="External"/><Relationship Id="rId536" Type="http://schemas.openxmlformats.org/officeDocument/2006/relationships/hyperlink" Target="https://en.wikipedia.org/wiki/St._Clair_County,_Alabama" TargetMode="External"/><Relationship Id="rId778" Type="http://schemas.openxmlformats.org/officeDocument/2006/relationships/hyperlink" Target="https://en.wikipedia.org/wiki/Baldwin_County,_Alabama" TargetMode="External"/><Relationship Id="rId535" Type="http://schemas.openxmlformats.org/officeDocument/2006/relationships/hyperlink" Target="https://en.wikipedia.org/wiki/Margaret,_Alabama" TargetMode="External"/><Relationship Id="rId777" Type="http://schemas.openxmlformats.org/officeDocument/2006/relationships/hyperlink" Target="https://en.wikipedia.org/wiki/Silverhill,_Alabama" TargetMode="External"/><Relationship Id="rId534" Type="http://schemas.openxmlformats.org/officeDocument/2006/relationships/hyperlink" Target="https://en.wikipedia.org/wiki/Chilton_County,_Alabama" TargetMode="External"/><Relationship Id="rId776" Type="http://schemas.openxmlformats.org/officeDocument/2006/relationships/hyperlink" Target="https://en.wikipedia.org/wiki/Choctaw_County,_Alabama" TargetMode="External"/><Relationship Id="rId533" Type="http://schemas.openxmlformats.org/officeDocument/2006/relationships/hyperlink" Target="https://en.wikipedia.org/wiki/Maplesville,_Alabama" TargetMode="External"/><Relationship Id="rId775" Type="http://schemas.openxmlformats.org/officeDocument/2006/relationships/hyperlink" Target="https://en.wikipedia.org/wiki/Silas,_Alabama" TargetMode="External"/><Relationship Id="rId539" Type="http://schemas.openxmlformats.org/officeDocument/2006/relationships/hyperlink" Target="https://en.wikipedia.org/wiki/Maytown,_Alabama" TargetMode="External"/><Relationship Id="rId538" Type="http://schemas.openxmlformats.org/officeDocument/2006/relationships/hyperlink" Target="https://en.wikipedia.org/wiki/Perry_County,_Alabama" TargetMode="External"/><Relationship Id="rId537" Type="http://schemas.openxmlformats.org/officeDocument/2006/relationships/hyperlink" Target="https://en.wikipedia.org/wiki/Marion,_Alabama" TargetMode="External"/><Relationship Id="rId779" Type="http://schemas.openxmlformats.org/officeDocument/2006/relationships/hyperlink" Target="https://en.wikipedia.org/wiki/Sipsey,_Alabama" TargetMode="External"/><Relationship Id="rId770" Type="http://schemas.openxmlformats.org/officeDocument/2006/relationships/hyperlink" Target="https://en.wikipedia.org/wiki/Colbert_County,_Alabama" TargetMode="External"/><Relationship Id="rId532" Type="http://schemas.openxmlformats.org/officeDocument/2006/relationships/hyperlink" Target="https://en.wikipedia.org/wiki/Geneva_County,_Alabama" TargetMode="External"/><Relationship Id="rId774" Type="http://schemas.openxmlformats.org/officeDocument/2006/relationships/hyperlink" Target="https://en.wikipedia.org/wiki/Macon_County,_Alabama" TargetMode="External"/><Relationship Id="rId531" Type="http://schemas.openxmlformats.org/officeDocument/2006/relationships/hyperlink" Target="https://en.wikipedia.org/wiki/Malvern,_Alabama" TargetMode="External"/><Relationship Id="rId773" Type="http://schemas.openxmlformats.org/officeDocument/2006/relationships/hyperlink" Target="https://en.wikipedia.org/wiki/Shorter,_Alabama" TargetMode="External"/><Relationship Id="rId530" Type="http://schemas.openxmlformats.org/officeDocument/2006/relationships/hyperlink" Target="https://en.wikipedia.org/wiki/Baldwin_County,_Alabama" TargetMode="External"/><Relationship Id="rId772" Type="http://schemas.openxmlformats.org/officeDocument/2006/relationships/hyperlink" Target="https://en.wikipedia.org/wiki/DeKalb_County,_Alabama" TargetMode="External"/><Relationship Id="rId771" Type="http://schemas.openxmlformats.org/officeDocument/2006/relationships/hyperlink" Target="https://en.wikipedia.org/wiki/Shiloh,_DeKalb_County,_Alabama" TargetMode="External"/><Relationship Id="rId327" Type="http://schemas.openxmlformats.org/officeDocument/2006/relationships/hyperlink" Target="https://en.wikipedia.org/wiki/Gaylesville,_Alabama" TargetMode="External"/><Relationship Id="rId569" Type="http://schemas.openxmlformats.org/officeDocument/2006/relationships/hyperlink" Target="https://en.wikipedia.org/wiki/Montgomery,_Alabama" TargetMode="External"/><Relationship Id="rId326" Type="http://schemas.openxmlformats.org/officeDocument/2006/relationships/hyperlink" Target="https://en.wikipedia.org/wiki/Jefferson_County,_Alabama" TargetMode="External"/><Relationship Id="rId568" Type="http://schemas.openxmlformats.org/officeDocument/2006/relationships/hyperlink" Target="https://en.wikipedia.org/wiki/Shelby_County,_Alabama" TargetMode="External"/><Relationship Id="rId325" Type="http://schemas.openxmlformats.org/officeDocument/2006/relationships/hyperlink" Target="https://en.wikipedia.org/wiki/Gardendale,_Alabama" TargetMode="External"/><Relationship Id="rId567" Type="http://schemas.openxmlformats.org/officeDocument/2006/relationships/hyperlink" Target="https://en.wikipedia.org/wiki/Montevallo,_Alabama" TargetMode="External"/><Relationship Id="rId324" Type="http://schemas.openxmlformats.org/officeDocument/2006/relationships/hyperlink" Target="https://en.wikipedia.org/wiki/Cullman_County,_Alabama" TargetMode="External"/><Relationship Id="rId566" Type="http://schemas.openxmlformats.org/officeDocument/2006/relationships/hyperlink" Target="https://en.wikipedia.org/wiki/Monroe_County,_Alabama" TargetMode="External"/><Relationship Id="rId329" Type="http://schemas.openxmlformats.org/officeDocument/2006/relationships/hyperlink" Target="https://en.wikipedia.org/wiki/Geiger,_Alabama" TargetMode="External"/><Relationship Id="rId328" Type="http://schemas.openxmlformats.org/officeDocument/2006/relationships/hyperlink" Target="https://en.wikipedia.org/wiki/Cherokee_County,_Alabama" TargetMode="External"/><Relationship Id="rId561" Type="http://schemas.openxmlformats.org/officeDocument/2006/relationships/hyperlink" Target="https://en.wikipedia.org/wiki/Millry,_Alabama" TargetMode="External"/><Relationship Id="rId560" Type="http://schemas.openxmlformats.org/officeDocument/2006/relationships/hyperlink" Target="https://en.wikipedia.org/wiki/Lamar_County,_Alabama" TargetMode="External"/><Relationship Id="rId323" Type="http://schemas.openxmlformats.org/officeDocument/2006/relationships/hyperlink" Target="https://en.wikipedia.org/wiki/Garden_City,_Alabama" TargetMode="External"/><Relationship Id="rId565" Type="http://schemas.openxmlformats.org/officeDocument/2006/relationships/hyperlink" Target="https://en.wikipedia.org/wiki/Monroeville,_Alabama" TargetMode="External"/><Relationship Id="rId322" Type="http://schemas.openxmlformats.org/officeDocument/2006/relationships/hyperlink" Target="https://en.wikipedia.org/wiki/Covington_County,_Alabama" TargetMode="External"/><Relationship Id="rId564" Type="http://schemas.openxmlformats.org/officeDocument/2006/relationships/hyperlink" Target="https://en.wikipedia.org/wiki/Mobile_County,_Alabama" TargetMode="External"/><Relationship Id="rId321" Type="http://schemas.openxmlformats.org/officeDocument/2006/relationships/hyperlink" Target="https://en.wikipedia.org/wiki/Gantt,_Alabama" TargetMode="External"/><Relationship Id="rId563" Type="http://schemas.openxmlformats.org/officeDocument/2006/relationships/hyperlink" Target="https://en.wikipedia.org/wiki/Mobile,_Alabama" TargetMode="External"/><Relationship Id="rId320" Type="http://schemas.openxmlformats.org/officeDocument/2006/relationships/hyperlink" Target="https://en.wikipedia.org/wiki/Sumter_County,_Alabama" TargetMode="External"/><Relationship Id="rId562" Type="http://schemas.openxmlformats.org/officeDocument/2006/relationships/hyperlink" Target="https://en.wikipedia.org/wiki/Washington_County,_Alabama" TargetMode="External"/><Relationship Id="rId316" Type="http://schemas.openxmlformats.org/officeDocument/2006/relationships/hyperlink" Target="https://en.wikipedia.org/wiki/DeKalb_County,_Alabama" TargetMode="External"/><Relationship Id="rId558" Type="http://schemas.openxmlformats.org/officeDocument/2006/relationships/hyperlink" Target="https://en.wikipedia.org/wiki/Elmore_County,_Alabama" TargetMode="External"/><Relationship Id="rId315" Type="http://schemas.openxmlformats.org/officeDocument/2006/relationships/hyperlink" Target="https://en.wikipedia.org/wiki/Fyffe,_Alabama" TargetMode="External"/><Relationship Id="rId557" Type="http://schemas.openxmlformats.org/officeDocument/2006/relationships/hyperlink" Target="https://en.wikipedia.org/wiki/Millbrook,_Alabama" TargetMode="External"/><Relationship Id="rId799" Type="http://schemas.openxmlformats.org/officeDocument/2006/relationships/hyperlink" Target="https://en.wikipedia.org/wiki/Steele,_Alabama" TargetMode="External"/><Relationship Id="rId314" Type="http://schemas.openxmlformats.org/officeDocument/2006/relationships/hyperlink" Target="https://en.wikipedia.org/wiki/Jefferson_County,_Alabama" TargetMode="External"/><Relationship Id="rId556" Type="http://schemas.openxmlformats.org/officeDocument/2006/relationships/hyperlink" Target="https://en.wikipedia.org/wiki/Bullock_County,_Alabama" TargetMode="External"/><Relationship Id="rId798" Type="http://schemas.openxmlformats.org/officeDocument/2006/relationships/hyperlink" Target="https://en.wikipedia.org/wiki/St._Clair_County,_Alabama" TargetMode="External"/><Relationship Id="rId313" Type="http://schemas.openxmlformats.org/officeDocument/2006/relationships/hyperlink" Target="https://en.wikipedia.org/wiki/Fultondale,_Alabama" TargetMode="External"/><Relationship Id="rId555" Type="http://schemas.openxmlformats.org/officeDocument/2006/relationships/hyperlink" Target="https://en.wikipedia.org/wiki/Midway,_Alabama" TargetMode="External"/><Relationship Id="rId797" Type="http://schemas.openxmlformats.org/officeDocument/2006/relationships/hyperlink" Target="https://en.wikipedia.org/wiki/Springville,_Alabama" TargetMode="External"/><Relationship Id="rId319" Type="http://schemas.openxmlformats.org/officeDocument/2006/relationships/hyperlink" Target="https://en.wikipedia.org/wiki/Gainesville,_Alabama" TargetMode="External"/><Relationship Id="rId318" Type="http://schemas.openxmlformats.org/officeDocument/2006/relationships/hyperlink" Target="https://en.wikipedia.org/wiki/Etowah_County,_Alabama" TargetMode="External"/><Relationship Id="rId317" Type="http://schemas.openxmlformats.org/officeDocument/2006/relationships/hyperlink" Target="https://en.wikipedia.org/wiki/Gadsden,_Alabama" TargetMode="External"/><Relationship Id="rId559" Type="http://schemas.openxmlformats.org/officeDocument/2006/relationships/hyperlink" Target="https://en.wikipedia.org/wiki/Millport,_Alabama" TargetMode="External"/><Relationship Id="rId550" Type="http://schemas.openxmlformats.org/officeDocument/2006/relationships/hyperlink" Target="https://en.wikipedia.org/wiki/DeKalb_County,_Alabama" TargetMode="External"/><Relationship Id="rId792" Type="http://schemas.openxmlformats.org/officeDocument/2006/relationships/hyperlink" Target="https://en.wikipedia.org/wiki/Cullman_County,_Alabama" TargetMode="External"/><Relationship Id="rId791" Type="http://schemas.openxmlformats.org/officeDocument/2006/relationships/hyperlink" Target="https://en.wikipedia.org/wiki/South_Vinemont,_Alabama" TargetMode="External"/><Relationship Id="rId790" Type="http://schemas.openxmlformats.org/officeDocument/2006/relationships/hyperlink" Target="https://en.wikipedia.org/wiki/Morgan_County,_Alabama" TargetMode="External"/><Relationship Id="rId312" Type="http://schemas.openxmlformats.org/officeDocument/2006/relationships/hyperlink" Target="https://en.wikipedia.org/wiki/Clarke_County,_Alabama" TargetMode="External"/><Relationship Id="rId554" Type="http://schemas.openxmlformats.org/officeDocument/2006/relationships/hyperlink" Target="https://en.wikipedia.org/wiki/Dale_County,_Alabama" TargetMode="External"/><Relationship Id="rId796" Type="http://schemas.openxmlformats.org/officeDocument/2006/relationships/hyperlink" Target="https://en.wikipedia.org/wiki/Baldwin_County,_Alabama" TargetMode="External"/><Relationship Id="rId311" Type="http://schemas.openxmlformats.org/officeDocument/2006/relationships/hyperlink" Target="https://en.wikipedia.org/wiki/Fulton,_Alabama" TargetMode="External"/><Relationship Id="rId553" Type="http://schemas.openxmlformats.org/officeDocument/2006/relationships/hyperlink" Target="https://en.wikipedia.org/wiki/Midland_City,_Alabama" TargetMode="External"/><Relationship Id="rId795" Type="http://schemas.openxmlformats.org/officeDocument/2006/relationships/hyperlink" Target="https://en.wikipedia.org/wiki/Spanish_Fort,_Alabama" TargetMode="External"/><Relationship Id="rId310" Type="http://schemas.openxmlformats.org/officeDocument/2006/relationships/hyperlink" Target="https://en.wikipedia.org/wiki/Cleburne_County,_Alabama" TargetMode="External"/><Relationship Id="rId552" Type="http://schemas.openxmlformats.org/officeDocument/2006/relationships/hyperlink" Target="https://en.wikipedia.org/wiki/Jefferson_County,_Alabama" TargetMode="External"/><Relationship Id="rId794" Type="http://schemas.openxmlformats.org/officeDocument/2006/relationships/hyperlink" Target="https://en.wikipedia.org/wiki/Etowah_County,_Alabama" TargetMode="External"/><Relationship Id="rId551" Type="http://schemas.openxmlformats.org/officeDocument/2006/relationships/hyperlink" Target="https://en.wikipedia.org/wiki/Midfield,_Alabama" TargetMode="External"/><Relationship Id="rId793" Type="http://schemas.openxmlformats.org/officeDocument/2006/relationships/hyperlink" Target="https://en.wikipedia.org/wiki/Southside,_Alabama" TargetMode="External"/><Relationship Id="rId297" Type="http://schemas.openxmlformats.org/officeDocument/2006/relationships/hyperlink" Target="https://en.wikipedia.org/wiki/Foley,_Alabama" TargetMode="External"/><Relationship Id="rId296" Type="http://schemas.openxmlformats.org/officeDocument/2006/relationships/hyperlink" Target="https://en.wikipedia.org/wiki/Lauderdale_County,_Alabama" TargetMode="External"/><Relationship Id="rId295" Type="http://schemas.openxmlformats.org/officeDocument/2006/relationships/hyperlink" Target="https://en.wikipedia.org/wiki/Florence,_Alabama" TargetMode="External"/><Relationship Id="rId294" Type="http://schemas.openxmlformats.org/officeDocument/2006/relationships/hyperlink" Target="https://en.wikipedia.org/wiki/Covington_County,_Alabama" TargetMode="External"/><Relationship Id="rId299" Type="http://schemas.openxmlformats.org/officeDocument/2006/relationships/hyperlink" Target="https://en.wikipedia.org/wiki/Forkland,_Alabama" TargetMode="External"/><Relationship Id="rId298" Type="http://schemas.openxmlformats.org/officeDocument/2006/relationships/hyperlink" Target="https://en.wikipedia.org/wiki/Baldwin_County,_Alabama" TargetMode="External"/><Relationship Id="rId271" Type="http://schemas.openxmlformats.org/officeDocument/2006/relationships/hyperlink" Target="https://en.wikipedia.org/wiki/Eva,_Alabama" TargetMode="External"/><Relationship Id="rId270" Type="http://schemas.openxmlformats.org/officeDocument/2006/relationships/hyperlink" Target="https://en.wikipedia.org/wiki/Greene_County,_Alabama" TargetMode="External"/><Relationship Id="rId269" Type="http://schemas.openxmlformats.org/officeDocument/2006/relationships/hyperlink" Target="https://en.wikipedia.org/wiki/Eutaw,_Alabama" TargetMode="External"/><Relationship Id="rId264" Type="http://schemas.openxmlformats.org/officeDocument/2006/relationships/hyperlink" Target="https://en.wikipedia.org/wiki/Sumter_County,_Alabama" TargetMode="External"/><Relationship Id="rId263" Type="http://schemas.openxmlformats.org/officeDocument/2006/relationships/hyperlink" Target="https://en.wikipedia.org/wiki/Epes,_Alabama" TargetMode="External"/><Relationship Id="rId262" Type="http://schemas.openxmlformats.org/officeDocument/2006/relationships/hyperlink" Target="https://en.wikipedia.org/wiki/Coffee_County,_Alabama" TargetMode="External"/><Relationship Id="rId261" Type="http://schemas.openxmlformats.org/officeDocument/2006/relationships/hyperlink" Target="https://en.wikipedia.org/wiki/Enterprise,_Alabama" TargetMode="External"/><Relationship Id="rId268" Type="http://schemas.openxmlformats.org/officeDocument/2006/relationships/hyperlink" Target="https://en.wikipedia.org/wiki/Barbour_County,_Alabama" TargetMode="External"/><Relationship Id="rId267" Type="http://schemas.openxmlformats.org/officeDocument/2006/relationships/hyperlink" Target="https://en.wikipedia.org/wiki/Eufaula,_Alabama" TargetMode="External"/><Relationship Id="rId266" Type="http://schemas.openxmlformats.org/officeDocument/2006/relationships/hyperlink" Target="https://en.wikipedia.org/wiki/Pickens_County,_Alabama" TargetMode="External"/><Relationship Id="rId265" Type="http://schemas.openxmlformats.org/officeDocument/2006/relationships/hyperlink" Target="https://en.wikipedia.org/wiki/Ethelsville,_Alabama" TargetMode="External"/><Relationship Id="rId260" Type="http://schemas.openxmlformats.org/officeDocument/2006/relationships/hyperlink" Target="https://en.wikipedia.org/wiki/Sumter_County,_Alabama" TargetMode="External"/><Relationship Id="rId259" Type="http://schemas.openxmlformats.org/officeDocument/2006/relationships/hyperlink" Target="https://en.wikipedia.org/wiki/Emelle,_Alabama" TargetMode="External"/><Relationship Id="rId258" Type="http://schemas.openxmlformats.org/officeDocument/2006/relationships/hyperlink" Target="https://en.wikipedia.org/wiki/Elmore_County,_Alabama" TargetMode="External"/><Relationship Id="rId253" Type="http://schemas.openxmlformats.org/officeDocument/2006/relationships/hyperlink" Target="https://en.wikipedia.org/wiki/Eldridge,_Alabama" TargetMode="External"/><Relationship Id="rId495" Type="http://schemas.openxmlformats.org/officeDocument/2006/relationships/hyperlink" Target="https://en.wikipedia.org/wiki/Lincoln,_Alabama" TargetMode="External"/><Relationship Id="rId252" Type="http://schemas.openxmlformats.org/officeDocument/2006/relationships/hyperlink" Target="https://en.wikipedia.org/wiki/Baldwin_County,_Alabama" TargetMode="External"/><Relationship Id="rId494" Type="http://schemas.openxmlformats.org/officeDocument/2006/relationships/hyperlink" Target="https://en.wikipedia.org/wiki/Covington_County,_Alabama" TargetMode="External"/><Relationship Id="rId251" Type="http://schemas.openxmlformats.org/officeDocument/2006/relationships/hyperlink" Target="https://en.wikipedia.org/wiki/Elberta,_Alabama" TargetMode="External"/><Relationship Id="rId493" Type="http://schemas.openxmlformats.org/officeDocument/2006/relationships/hyperlink" Target="https://en.wikipedia.org/wiki/Libertyville,_Alabama" TargetMode="External"/><Relationship Id="rId250" Type="http://schemas.openxmlformats.org/officeDocument/2006/relationships/hyperlink" Target="https://en.wikipedia.org/wiki/Coffee_County,_Alabama" TargetMode="External"/><Relationship Id="rId492" Type="http://schemas.openxmlformats.org/officeDocument/2006/relationships/hyperlink" Target="https://en.wikipedia.org/wiki/Lauderdale_County,_Alabama" TargetMode="External"/><Relationship Id="rId257" Type="http://schemas.openxmlformats.org/officeDocument/2006/relationships/hyperlink" Target="https://en.wikipedia.org/wiki/Elmore,_Alabama" TargetMode="External"/><Relationship Id="rId499" Type="http://schemas.openxmlformats.org/officeDocument/2006/relationships/hyperlink" Target="https://en.wikipedia.org/wiki/Lineville,_Alabama" TargetMode="External"/><Relationship Id="rId256" Type="http://schemas.openxmlformats.org/officeDocument/2006/relationships/hyperlink" Target="https://en.wikipedia.org/wiki/Limestone_County,_Alabama" TargetMode="External"/><Relationship Id="rId498" Type="http://schemas.openxmlformats.org/officeDocument/2006/relationships/hyperlink" Target="https://en.wikipedia.org/wiki/Marengo_County,_Alabama" TargetMode="External"/><Relationship Id="rId255" Type="http://schemas.openxmlformats.org/officeDocument/2006/relationships/hyperlink" Target="https://en.wikipedia.org/wiki/Elkmont,_Alabama" TargetMode="External"/><Relationship Id="rId497" Type="http://schemas.openxmlformats.org/officeDocument/2006/relationships/hyperlink" Target="https://en.wikipedia.org/wiki/Linden,_Alabama" TargetMode="External"/><Relationship Id="rId254" Type="http://schemas.openxmlformats.org/officeDocument/2006/relationships/hyperlink" Target="https://en.wikipedia.org/wiki/Walker_County,_Alabama" TargetMode="External"/><Relationship Id="rId496" Type="http://schemas.openxmlformats.org/officeDocument/2006/relationships/hyperlink" Target="https://en.wikipedia.org/wiki/Talladega_County,_Alabama" TargetMode="External"/><Relationship Id="rId293" Type="http://schemas.openxmlformats.org/officeDocument/2006/relationships/hyperlink" Target="https://en.wikipedia.org/wiki/Florala,_Alabama" TargetMode="External"/><Relationship Id="rId292" Type="http://schemas.openxmlformats.org/officeDocument/2006/relationships/hyperlink" Target="https://en.wikipedia.org/wiki/Escambia_County,_Alabama" TargetMode="External"/><Relationship Id="rId291" Type="http://schemas.openxmlformats.org/officeDocument/2006/relationships/hyperlink" Target="https://en.wikipedia.org/wiki/Flomaton,_Alabama" TargetMode="External"/><Relationship Id="rId290" Type="http://schemas.openxmlformats.org/officeDocument/2006/relationships/hyperlink" Target="https://en.wikipedia.org/wiki/Chambers_County,_Alabama" TargetMode="External"/><Relationship Id="rId286" Type="http://schemas.openxmlformats.org/officeDocument/2006/relationships/hyperlink" Target="https://en.wikipedia.org/wiki/Marengo_County,_Alabama" TargetMode="External"/><Relationship Id="rId285" Type="http://schemas.openxmlformats.org/officeDocument/2006/relationships/hyperlink" Target="https://en.wikipedia.org/wiki/Faunsdale,_Alabama" TargetMode="External"/><Relationship Id="rId284" Type="http://schemas.openxmlformats.org/officeDocument/2006/relationships/hyperlink" Target="https://en.wikipedia.org/wiki/Morgan_County,_Alabama" TargetMode="External"/><Relationship Id="rId283" Type="http://schemas.openxmlformats.org/officeDocument/2006/relationships/hyperlink" Target="https://en.wikipedia.org/wiki/Falkville,_Alabama" TargetMode="External"/><Relationship Id="rId289" Type="http://schemas.openxmlformats.org/officeDocument/2006/relationships/hyperlink" Target="https://en.wikipedia.org/wiki/Five_Points,_Alabama" TargetMode="External"/><Relationship Id="rId288" Type="http://schemas.openxmlformats.org/officeDocument/2006/relationships/hyperlink" Target="https://en.wikipedia.org/wiki/Fayette_County,_Alabama" TargetMode="External"/><Relationship Id="rId287" Type="http://schemas.openxmlformats.org/officeDocument/2006/relationships/hyperlink" Target="https://en.wikipedia.org/wiki/Fayette,_Alabama" TargetMode="External"/><Relationship Id="rId282" Type="http://schemas.openxmlformats.org/officeDocument/2006/relationships/hyperlink" Target="https://en.wikipedia.org/wiki/Cullman_County,_Alabama" TargetMode="External"/><Relationship Id="rId281" Type="http://schemas.openxmlformats.org/officeDocument/2006/relationships/hyperlink" Target="https://en.wikipedia.org/wiki/Fairview,_Alabama" TargetMode="External"/><Relationship Id="rId280" Type="http://schemas.openxmlformats.org/officeDocument/2006/relationships/hyperlink" Target="https://en.wikipedia.org/wiki/Baldwin_County,_Alabama" TargetMode="External"/><Relationship Id="rId275" Type="http://schemas.openxmlformats.org/officeDocument/2006/relationships/hyperlink" Target="https://en.wikipedia.org/wiki/Excel,_Alabama" TargetMode="External"/><Relationship Id="rId274" Type="http://schemas.openxmlformats.org/officeDocument/2006/relationships/hyperlink" Target="https://en.wikipedia.org/wiki/Conecuh_County,_Alabama" TargetMode="External"/><Relationship Id="rId273" Type="http://schemas.openxmlformats.org/officeDocument/2006/relationships/hyperlink" Target="https://en.wikipedia.org/wiki/Evergreen,_Conecuh_County,_Alabama" TargetMode="External"/><Relationship Id="rId272" Type="http://schemas.openxmlformats.org/officeDocument/2006/relationships/hyperlink" Target="https://en.wikipedia.org/wiki/Morgan_County,_Alabama" TargetMode="External"/><Relationship Id="rId279" Type="http://schemas.openxmlformats.org/officeDocument/2006/relationships/hyperlink" Target="https://en.wikipedia.org/wiki/Fairhope,_Alabama" TargetMode="External"/><Relationship Id="rId278" Type="http://schemas.openxmlformats.org/officeDocument/2006/relationships/hyperlink" Target="https://en.wikipedia.org/wiki/Jefferson_County,_Alabama" TargetMode="External"/><Relationship Id="rId277" Type="http://schemas.openxmlformats.org/officeDocument/2006/relationships/hyperlink" Target="https://en.wikipedia.org/wiki/Fairfield,_Alabama" TargetMode="External"/><Relationship Id="rId276" Type="http://schemas.openxmlformats.org/officeDocument/2006/relationships/hyperlink" Target="https://en.wikipedia.org/wiki/Monroe_County,_Alabama" TargetMode="External"/><Relationship Id="rId907" Type="http://schemas.openxmlformats.org/officeDocument/2006/relationships/hyperlink" Target="https://en.wikipedia.org/wiki/Westover,_Alabama" TargetMode="External"/><Relationship Id="rId906" Type="http://schemas.openxmlformats.org/officeDocument/2006/relationships/hyperlink" Target="https://en.wikipedia.org/wiki/Cullman_County,_Alabama" TargetMode="External"/><Relationship Id="rId905" Type="http://schemas.openxmlformats.org/officeDocument/2006/relationships/hyperlink" Target="https://en.wikipedia.org/wiki/West_Point,_Alabama" TargetMode="External"/><Relationship Id="rId904" Type="http://schemas.openxmlformats.org/officeDocument/2006/relationships/hyperlink" Target="https://en.wikipedia.org/wiki/Jefferson_County,_Alabama" TargetMode="External"/><Relationship Id="rId909" Type="http://schemas.openxmlformats.org/officeDocument/2006/relationships/hyperlink" Target="https://en.wikipedia.org/wiki/Wetumpka,_Alabama" TargetMode="External"/><Relationship Id="rId908" Type="http://schemas.openxmlformats.org/officeDocument/2006/relationships/hyperlink" Target="https://en.wikipedia.org/wiki/Shelby_County,_Alabama" TargetMode="External"/><Relationship Id="rId903" Type="http://schemas.openxmlformats.org/officeDocument/2006/relationships/hyperlink" Target="https://en.wikipedia.org/wiki/West_Jefferson,_Alabama" TargetMode="External"/><Relationship Id="rId902" Type="http://schemas.openxmlformats.org/officeDocument/2006/relationships/hyperlink" Target="https://en.wikipedia.org/wiki/Bibb_County,_Alabama" TargetMode="External"/><Relationship Id="rId901" Type="http://schemas.openxmlformats.org/officeDocument/2006/relationships/hyperlink" Target="https://en.wikipedia.org/wiki/West_Blocton,_Alabama" TargetMode="External"/><Relationship Id="rId900" Type="http://schemas.openxmlformats.org/officeDocument/2006/relationships/hyperlink" Target="https://en.wikipedia.org/wiki/Randolph_County,_Alabama" TargetMode="External"/><Relationship Id="rId927" Type="http://schemas.openxmlformats.org/officeDocument/2006/relationships/drawing" Target="../drawings/drawing50.xml"/><Relationship Id="rId926" Type="http://schemas.openxmlformats.org/officeDocument/2006/relationships/hyperlink" Target="https://en.wikipedia.org/wiki/Wilcox_County,_Alabama" TargetMode="External"/><Relationship Id="rId921" Type="http://schemas.openxmlformats.org/officeDocument/2006/relationships/hyperlink" Target="https://en.wikipedia.org/wiki/Woodstock,_Alabama" TargetMode="External"/><Relationship Id="rId920" Type="http://schemas.openxmlformats.org/officeDocument/2006/relationships/hyperlink" Target="https://en.wikipedia.org/wiki/Randolph_County,_Alabama" TargetMode="External"/><Relationship Id="rId925" Type="http://schemas.openxmlformats.org/officeDocument/2006/relationships/hyperlink" Target="https://en.wikipedia.org/wiki/Yellow_Bluff,_Alabama" TargetMode="External"/><Relationship Id="rId924" Type="http://schemas.openxmlformats.org/officeDocument/2006/relationships/hyperlink" Target="https://en.wikipedia.org/wiki/Jackson_County,_Alabama" TargetMode="External"/><Relationship Id="rId923" Type="http://schemas.openxmlformats.org/officeDocument/2006/relationships/hyperlink" Target="https://en.wikipedia.org/wiki/Woodville,_Alabama" TargetMode="External"/><Relationship Id="rId922" Type="http://schemas.openxmlformats.org/officeDocument/2006/relationships/hyperlink" Target="https://en.wikipedia.org/wiki/Bibb_County,_Alabama" TargetMode="External"/><Relationship Id="rId918" Type="http://schemas.openxmlformats.org/officeDocument/2006/relationships/hyperlink" Target="https://en.wikipedia.org/wiki/Marion_County,_Alabama" TargetMode="External"/><Relationship Id="rId917" Type="http://schemas.openxmlformats.org/officeDocument/2006/relationships/hyperlink" Target="https://en.wikipedia.org/wiki/Winfield,_Alabama" TargetMode="External"/><Relationship Id="rId916" Type="http://schemas.openxmlformats.org/officeDocument/2006/relationships/hyperlink" Target="https://en.wikipedia.org/wiki/Shelby_County,_Alabama" TargetMode="External"/><Relationship Id="rId915" Type="http://schemas.openxmlformats.org/officeDocument/2006/relationships/hyperlink" Target="https://en.wikipedia.org/wiki/Wilton,_Alabama" TargetMode="External"/><Relationship Id="rId919" Type="http://schemas.openxmlformats.org/officeDocument/2006/relationships/hyperlink" Target="https://en.wikipedia.org/wiki/Woodland,_Alabama" TargetMode="External"/><Relationship Id="rId910" Type="http://schemas.openxmlformats.org/officeDocument/2006/relationships/hyperlink" Target="https://en.wikipedia.org/wiki/Elmore_County,_Alabama" TargetMode="External"/><Relationship Id="rId914" Type="http://schemas.openxmlformats.org/officeDocument/2006/relationships/hyperlink" Target="https://en.wikipedia.org/wiki/Shelby_County,_Alabama" TargetMode="External"/><Relationship Id="rId913" Type="http://schemas.openxmlformats.org/officeDocument/2006/relationships/hyperlink" Target="https://en.wikipedia.org/wiki/Wilsonville,_Alabama" TargetMode="External"/><Relationship Id="rId912" Type="http://schemas.openxmlformats.org/officeDocument/2006/relationships/hyperlink" Target="https://en.wikipedia.org/wiki/Lowndes_County,_Alabama" TargetMode="External"/><Relationship Id="rId911" Type="http://schemas.openxmlformats.org/officeDocument/2006/relationships/hyperlink" Target="https://en.wikipedia.org/wiki/White_Hall,_Alabama" TargetMode="External"/><Relationship Id="rId629" Type="http://schemas.openxmlformats.org/officeDocument/2006/relationships/hyperlink" Target="https://en.wikipedia.org/wiki/Oakman,_Alabama" TargetMode="External"/><Relationship Id="rId624" Type="http://schemas.openxmlformats.org/officeDocument/2006/relationships/hyperlink" Target="https://en.wikipedia.org/wiki/Macon_County,_Alabama" TargetMode="External"/><Relationship Id="rId866" Type="http://schemas.openxmlformats.org/officeDocument/2006/relationships/hyperlink" Target="https://en.wikipedia.org/wiki/Chambers_County,_Alabama" TargetMode="External"/><Relationship Id="rId623" Type="http://schemas.openxmlformats.org/officeDocument/2006/relationships/hyperlink" Target="https://en.wikipedia.org/wiki/Notasulga,_Alabama" TargetMode="External"/><Relationship Id="rId865" Type="http://schemas.openxmlformats.org/officeDocument/2006/relationships/hyperlink" Target="https://en.wikipedia.org/wiki/Valley,_Alabama" TargetMode="External"/><Relationship Id="rId622" Type="http://schemas.openxmlformats.org/officeDocument/2006/relationships/hyperlink" Target="https://en.wikipedia.org/wiki/Tuscaloosa_County,_Alabama" TargetMode="External"/><Relationship Id="rId864" Type="http://schemas.openxmlformats.org/officeDocument/2006/relationships/hyperlink" Target="https://en.wikipedia.org/wiki/Perry_County,_Alabama" TargetMode="External"/><Relationship Id="rId621" Type="http://schemas.openxmlformats.org/officeDocument/2006/relationships/hyperlink" Target="https://en.wikipedia.org/wiki/Northport,_Alabama" TargetMode="External"/><Relationship Id="rId863" Type="http://schemas.openxmlformats.org/officeDocument/2006/relationships/hyperlink" Target="https://en.wikipedia.org/wiki/Uniontown,_Alabama" TargetMode="External"/><Relationship Id="rId628" Type="http://schemas.openxmlformats.org/officeDocument/2006/relationships/hyperlink" Target="https://en.wikipedia.org/wiki/Wilcox_County,_Alabama" TargetMode="External"/><Relationship Id="rId627" Type="http://schemas.openxmlformats.org/officeDocument/2006/relationships/hyperlink" Target="https://en.wikipedia.org/wiki/Oak_Hill,_Alabama" TargetMode="External"/><Relationship Id="rId869" Type="http://schemas.openxmlformats.org/officeDocument/2006/relationships/hyperlink" Target="https://en.wikipedia.org/wiki/Valley_Head,_Alabama" TargetMode="External"/><Relationship Id="rId626" Type="http://schemas.openxmlformats.org/officeDocument/2006/relationships/hyperlink" Target="https://en.wikipedia.org/wiki/Talladega_County,_Alabama" TargetMode="External"/><Relationship Id="rId868" Type="http://schemas.openxmlformats.org/officeDocument/2006/relationships/hyperlink" Target="https://en.wikipedia.org/wiki/Dallas_County,_Alabama" TargetMode="External"/><Relationship Id="rId625" Type="http://schemas.openxmlformats.org/officeDocument/2006/relationships/hyperlink" Target="https://en.wikipedia.org/wiki/Oak_Grove,_Alabama" TargetMode="External"/><Relationship Id="rId867" Type="http://schemas.openxmlformats.org/officeDocument/2006/relationships/hyperlink" Target="https://en.wikipedia.org/wiki/Valley_Grande,_Alabama" TargetMode="External"/><Relationship Id="rId620" Type="http://schemas.openxmlformats.org/officeDocument/2006/relationships/hyperlink" Target="https://en.wikipedia.org/wiki/Jefferson_County,_Alabama" TargetMode="External"/><Relationship Id="rId862" Type="http://schemas.openxmlformats.org/officeDocument/2006/relationships/hyperlink" Target="https://en.wikipedia.org/wiki/Greene_County,_Alabama" TargetMode="External"/><Relationship Id="rId861" Type="http://schemas.openxmlformats.org/officeDocument/2006/relationships/hyperlink" Target="https://en.wikipedia.org/wiki/Union,_Alabama" TargetMode="External"/><Relationship Id="rId860" Type="http://schemas.openxmlformats.org/officeDocument/2006/relationships/hyperlink" Target="https://en.wikipedia.org/wiki/Bullock_County,_Alabama" TargetMode="External"/><Relationship Id="rId619" Type="http://schemas.openxmlformats.org/officeDocument/2006/relationships/hyperlink" Target="https://en.wikipedia.org/wiki/North_Johns,_Alabama" TargetMode="External"/><Relationship Id="rId618" Type="http://schemas.openxmlformats.org/officeDocument/2006/relationships/hyperlink" Target="https://en.wikipedia.org/wiki/Lawrence_County,_Alabama" TargetMode="External"/><Relationship Id="rId613" Type="http://schemas.openxmlformats.org/officeDocument/2006/relationships/hyperlink" Target="https://en.wikipedia.org/wiki/Newton,_Alabama" TargetMode="External"/><Relationship Id="rId855" Type="http://schemas.openxmlformats.org/officeDocument/2006/relationships/hyperlink" Target="https://en.wikipedia.org/wiki/Twin,_Alabama" TargetMode="External"/><Relationship Id="rId612" Type="http://schemas.openxmlformats.org/officeDocument/2006/relationships/hyperlink" Target="https://en.wikipedia.org/wiki/Hale_County,_Alabama" TargetMode="External"/><Relationship Id="rId854" Type="http://schemas.openxmlformats.org/officeDocument/2006/relationships/hyperlink" Target="https://en.wikipedia.org/wiki/Macon_County,_Alabama" TargetMode="External"/><Relationship Id="rId611" Type="http://schemas.openxmlformats.org/officeDocument/2006/relationships/hyperlink" Target="https://en.wikipedia.org/wiki/Newbern,_Alabama" TargetMode="External"/><Relationship Id="rId853" Type="http://schemas.openxmlformats.org/officeDocument/2006/relationships/hyperlink" Target="https://en.wikipedia.org/wiki/Tuskegee,_Alabama" TargetMode="External"/><Relationship Id="rId610" Type="http://schemas.openxmlformats.org/officeDocument/2006/relationships/hyperlink" Target="https://en.wikipedia.org/wiki/Tallapoosa_County,_Alabama" TargetMode="External"/><Relationship Id="rId852" Type="http://schemas.openxmlformats.org/officeDocument/2006/relationships/hyperlink" Target="https://en.wikipedia.org/wiki/Colbert_County,_Alabama" TargetMode="External"/><Relationship Id="rId617" Type="http://schemas.openxmlformats.org/officeDocument/2006/relationships/hyperlink" Target="https://en.wikipedia.org/wiki/North_Courtland,_Alabama" TargetMode="External"/><Relationship Id="rId859" Type="http://schemas.openxmlformats.org/officeDocument/2006/relationships/hyperlink" Target="https://en.wikipedia.org/wiki/Union_Springs,_Alabama" TargetMode="External"/><Relationship Id="rId616" Type="http://schemas.openxmlformats.org/officeDocument/2006/relationships/hyperlink" Target="https://en.wikipedia.org/wiki/Henry_County,_Alabama" TargetMode="External"/><Relationship Id="rId858" Type="http://schemas.openxmlformats.org/officeDocument/2006/relationships/hyperlink" Target="https://en.wikipedia.org/wiki/Marshall_County,_Alabama" TargetMode="External"/><Relationship Id="rId615" Type="http://schemas.openxmlformats.org/officeDocument/2006/relationships/hyperlink" Target="https://en.wikipedia.org/wiki/Newville,_Alabama" TargetMode="External"/><Relationship Id="rId857" Type="http://schemas.openxmlformats.org/officeDocument/2006/relationships/hyperlink" Target="https://en.wikipedia.org/wiki/Union_Grove,_Alabama" TargetMode="External"/><Relationship Id="rId614" Type="http://schemas.openxmlformats.org/officeDocument/2006/relationships/hyperlink" Target="https://en.wikipedia.org/wiki/Dale_County,_Alabama" TargetMode="External"/><Relationship Id="rId856" Type="http://schemas.openxmlformats.org/officeDocument/2006/relationships/hyperlink" Target="https://en.wikipedia.org/wiki/Marion_County,_Alabama" TargetMode="External"/><Relationship Id="rId851" Type="http://schemas.openxmlformats.org/officeDocument/2006/relationships/hyperlink" Target="https://en.wikipedia.org/wiki/Tuscumbia,_Alabama" TargetMode="External"/><Relationship Id="rId850" Type="http://schemas.openxmlformats.org/officeDocument/2006/relationships/hyperlink" Target="https://en.wikipedia.org/wiki/Tuscaloosa_County,_Alabama" TargetMode="External"/><Relationship Id="rId409" Type="http://schemas.openxmlformats.org/officeDocument/2006/relationships/hyperlink" Target="https://en.wikipedia.org/wiki/Helena,_Alabama" TargetMode="External"/><Relationship Id="rId404" Type="http://schemas.openxmlformats.org/officeDocument/2006/relationships/hyperlink" Target="https://en.wikipedia.org/wiki/Henry_County,_Alabama" TargetMode="External"/><Relationship Id="rId646" Type="http://schemas.openxmlformats.org/officeDocument/2006/relationships/hyperlink" Target="https://en.wikipedia.org/wiki/Dallas_County,_Alabama" TargetMode="External"/><Relationship Id="rId888" Type="http://schemas.openxmlformats.org/officeDocument/2006/relationships/hyperlink" Target="https://en.wikipedia.org/wiki/Etowah_County,_Alabama" TargetMode="External"/><Relationship Id="rId403" Type="http://schemas.openxmlformats.org/officeDocument/2006/relationships/hyperlink" Target="https://en.wikipedia.org/wiki/Headland,_Alabama" TargetMode="External"/><Relationship Id="rId645" Type="http://schemas.openxmlformats.org/officeDocument/2006/relationships/hyperlink" Target="https://en.wikipedia.org/wiki/Orrville,_Alabama" TargetMode="External"/><Relationship Id="rId887" Type="http://schemas.openxmlformats.org/officeDocument/2006/relationships/hyperlink" Target="https://en.wikipedia.org/wiki/Walnut_Grove,_Alabama" TargetMode="External"/><Relationship Id="rId402" Type="http://schemas.openxmlformats.org/officeDocument/2006/relationships/hyperlink" Target="https://en.wikipedia.org/wiki/Lowndes_County,_Alabama" TargetMode="External"/><Relationship Id="rId644" Type="http://schemas.openxmlformats.org/officeDocument/2006/relationships/hyperlink" Target="https://en.wikipedia.org/wiki/Baldwin_County,_Alabama" TargetMode="External"/><Relationship Id="rId886" Type="http://schemas.openxmlformats.org/officeDocument/2006/relationships/hyperlink" Target="https://en.wikipedia.org/wiki/Talladega_County,_Alabama" TargetMode="External"/><Relationship Id="rId401" Type="http://schemas.openxmlformats.org/officeDocument/2006/relationships/hyperlink" Target="https://en.wikipedia.org/wiki/Hayneville,_Alabama" TargetMode="External"/><Relationship Id="rId643" Type="http://schemas.openxmlformats.org/officeDocument/2006/relationships/hyperlink" Target="https://en.wikipedia.org/wiki/Orange_Beach,_Alabama" TargetMode="External"/><Relationship Id="rId885" Type="http://schemas.openxmlformats.org/officeDocument/2006/relationships/hyperlink" Target="https://en.wikipedia.org/wiki/Waldo,_Alabama" TargetMode="External"/><Relationship Id="rId408" Type="http://schemas.openxmlformats.org/officeDocument/2006/relationships/hyperlink" Target="https://en.wikipedia.org/wiki/Cleburne_County,_Alabama" TargetMode="External"/><Relationship Id="rId407" Type="http://schemas.openxmlformats.org/officeDocument/2006/relationships/hyperlink" Target="https://en.wikipedia.org/wiki/Heflin,_Alabama" TargetMode="External"/><Relationship Id="rId649" Type="http://schemas.openxmlformats.org/officeDocument/2006/relationships/hyperlink" Target="https://en.wikipedia.org/wiki/Oxford,_Alabama" TargetMode="External"/><Relationship Id="rId406" Type="http://schemas.openxmlformats.org/officeDocument/2006/relationships/hyperlink" Target="https://en.wikipedia.org/wiki/Covington_County,_Alabama" TargetMode="External"/><Relationship Id="rId648" Type="http://schemas.openxmlformats.org/officeDocument/2006/relationships/hyperlink" Target="https://en.wikipedia.org/wiki/Madison_County,_Alabama" TargetMode="External"/><Relationship Id="rId405" Type="http://schemas.openxmlformats.org/officeDocument/2006/relationships/hyperlink" Target="https://en.wikipedia.org/wiki/Heath,_Alabama" TargetMode="External"/><Relationship Id="rId647" Type="http://schemas.openxmlformats.org/officeDocument/2006/relationships/hyperlink" Target="https://en.wikipedia.org/wiki/Owens_Cross_Roads,_Alabama" TargetMode="External"/><Relationship Id="rId889" Type="http://schemas.openxmlformats.org/officeDocument/2006/relationships/hyperlink" Target="https://en.wikipedia.org/wiki/Warrior,_Alabama" TargetMode="External"/><Relationship Id="rId880" Type="http://schemas.openxmlformats.org/officeDocument/2006/relationships/hyperlink" Target="https://en.wikipedia.org/wiki/Shelby_County,_Alabama" TargetMode="External"/><Relationship Id="rId400" Type="http://schemas.openxmlformats.org/officeDocument/2006/relationships/hyperlink" Target="https://en.wikipedia.org/wiki/Blount_County,_Alabama" TargetMode="External"/><Relationship Id="rId642" Type="http://schemas.openxmlformats.org/officeDocument/2006/relationships/hyperlink" Target="https://en.wikipedia.org/wiki/Covington_County,_Alabama" TargetMode="External"/><Relationship Id="rId884" Type="http://schemas.openxmlformats.org/officeDocument/2006/relationships/hyperlink" Target="https://en.wikipedia.org/wiki/Randolph_County,_Alabama" TargetMode="External"/><Relationship Id="rId641" Type="http://schemas.openxmlformats.org/officeDocument/2006/relationships/hyperlink" Target="https://en.wikipedia.org/wiki/Opp,_Alabama" TargetMode="External"/><Relationship Id="rId883" Type="http://schemas.openxmlformats.org/officeDocument/2006/relationships/hyperlink" Target="https://en.wikipedia.org/wiki/Wadley,_Alabama" TargetMode="External"/><Relationship Id="rId640" Type="http://schemas.openxmlformats.org/officeDocument/2006/relationships/hyperlink" Target="https://en.wikipedia.org/wiki/Lee_County,_Alabama" TargetMode="External"/><Relationship Id="rId882" Type="http://schemas.openxmlformats.org/officeDocument/2006/relationships/hyperlink" Target="https://en.wikipedia.org/wiki/Monroe_County,_Alabama" TargetMode="External"/><Relationship Id="rId881" Type="http://schemas.openxmlformats.org/officeDocument/2006/relationships/hyperlink" Target="https://en.wikipedia.org/wiki/Vredenburgh,_Alabama" TargetMode="External"/><Relationship Id="rId635" Type="http://schemas.openxmlformats.org/officeDocument/2006/relationships/hyperlink" Target="https://en.wikipedia.org/wiki/Oneonta,_Alabama" TargetMode="External"/><Relationship Id="rId877" Type="http://schemas.openxmlformats.org/officeDocument/2006/relationships/hyperlink" Target="https://en.wikipedia.org/wiki/Vina,_Alabama" TargetMode="External"/><Relationship Id="rId634" Type="http://schemas.openxmlformats.org/officeDocument/2006/relationships/hyperlink" Target="https://en.wikipedia.org/wiki/Calhoun_County,_Alabama" TargetMode="External"/><Relationship Id="rId876" Type="http://schemas.openxmlformats.org/officeDocument/2006/relationships/hyperlink" Target="https://en.wikipedia.org/wiki/Jefferson_County,_Alabama" TargetMode="External"/><Relationship Id="rId633" Type="http://schemas.openxmlformats.org/officeDocument/2006/relationships/hyperlink" Target="https://en.wikipedia.org/wiki/Ohatchee,_Alabama" TargetMode="External"/><Relationship Id="rId875" Type="http://schemas.openxmlformats.org/officeDocument/2006/relationships/hyperlink" Target="https://en.wikipedia.org/wiki/Vestavia_Hills,_Alabama" TargetMode="External"/><Relationship Id="rId632" Type="http://schemas.openxmlformats.org/officeDocument/2006/relationships/hyperlink" Target="https://en.wikipedia.org/wiki/St._Clair_County,_Alabama" TargetMode="External"/><Relationship Id="rId874" Type="http://schemas.openxmlformats.org/officeDocument/2006/relationships/hyperlink" Target="https://en.wikipedia.org/wiki/Lamar_County,_Alabama" TargetMode="External"/><Relationship Id="rId639" Type="http://schemas.openxmlformats.org/officeDocument/2006/relationships/hyperlink" Target="https://en.wikipedia.org/wiki/Opelika,_Alabama" TargetMode="External"/><Relationship Id="rId638" Type="http://schemas.openxmlformats.org/officeDocument/2006/relationships/hyperlink" Target="https://en.wikipedia.org/wiki/Covington_County,_Alabama" TargetMode="External"/><Relationship Id="rId637" Type="http://schemas.openxmlformats.org/officeDocument/2006/relationships/hyperlink" Target="https://en.wikipedia.org/wiki/Onycha,_Alabama" TargetMode="External"/><Relationship Id="rId879" Type="http://schemas.openxmlformats.org/officeDocument/2006/relationships/hyperlink" Target="https://en.wikipedia.org/wiki/Vincent,_Alabama" TargetMode="External"/><Relationship Id="rId636" Type="http://schemas.openxmlformats.org/officeDocument/2006/relationships/hyperlink" Target="https://en.wikipedia.org/wiki/Blount_County,_Alabama" TargetMode="External"/><Relationship Id="rId878" Type="http://schemas.openxmlformats.org/officeDocument/2006/relationships/hyperlink" Target="https://en.wikipedia.org/wiki/Franklin_County,_Alabama" TargetMode="External"/><Relationship Id="rId631" Type="http://schemas.openxmlformats.org/officeDocument/2006/relationships/hyperlink" Target="https://en.wikipedia.org/wiki/Odenville,_Alabama" TargetMode="External"/><Relationship Id="rId873" Type="http://schemas.openxmlformats.org/officeDocument/2006/relationships/hyperlink" Target="https://en.wikipedia.org/wiki/Vernon,_Alabama" TargetMode="External"/><Relationship Id="rId630" Type="http://schemas.openxmlformats.org/officeDocument/2006/relationships/hyperlink" Target="https://en.wikipedia.org/wiki/Walker_County,_Alabama" TargetMode="External"/><Relationship Id="rId872" Type="http://schemas.openxmlformats.org/officeDocument/2006/relationships/hyperlink" Target="https://en.wikipedia.org/wiki/Tuscaloosa_County,_Alabama" TargetMode="External"/><Relationship Id="rId871" Type="http://schemas.openxmlformats.org/officeDocument/2006/relationships/hyperlink" Target="https://en.wikipedia.org/wiki/Vance,_Alabama" TargetMode="External"/><Relationship Id="rId870" Type="http://schemas.openxmlformats.org/officeDocument/2006/relationships/hyperlink" Target="https://en.wikipedia.org/wiki/DeKalb_County,_Alabama" TargetMode="External"/><Relationship Id="rId829" Type="http://schemas.openxmlformats.org/officeDocument/2006/relationships/hyperlink" Target="https://en.wikipedia.org/wiki/Thomaston,_Alabama" TargetMode="External"/><Relationship Id="rId828" Type="http://schemas.openxmlformats.org/officeDocument/2006/relationships/hyperlink" Target="https://en.wikipedia.org/wiki/Houston_County,_Alabama" TargetMode="External"/><Relationship Id="rId827" Type="http://schemas.openxmlformats.org/officeDocument/2006/relationships/hyperlink" Target="https://en.wikipedia.org/wiki/Taylor,_Alabama" TargetMode="External"/><Relationship Id="rId822" Type="http://schemas.openxmlformats.org/officeDocument/2006/relationships/hyperlink" Target="https://en.wikipedia.org/wiki/Talladega_County,_Alabama" TargetMode="External"/><Relationship Id="rId821" Type="http://schemas.openxmlformats.org/officeDocument/2006/relationships/hyperlink" Target="https://en.wikipedia.org/wiki/Talladega,_Alabama" TargetMode="External"/><Relationship Id="rId820" Type="http://schemas.openxmlformats.org/officeDocument/2006/relationships/hyperlink" Target="https://en.wikipedia.org/wiki/Talladega_County,_Alabama" TargetMode="External"/><Relationship Id="rId826" Type="http://schemas.openxmlformats.org/officeDocument/2006/relationships/hyperlink" Target="https://en.wikipedia.org/wiki/Jefferson_County,_Alabama" TargetMode="External"/><Relationship Id="rId825" Type="http://schemas.openxmlformats.org/officeDocument/2006/relationships/hyperlink" Target="https://en.wikipedia.org/wiki/Tarrant,_Alabama" TargetMode="External"/><Relationship Id="rId824" Type="http://schemas.openxmlformats.org/officeDocument/2006/relationships/hyperlink" Target="https://en.wikipedia.org/wiki/Elmore_County,_Alabama" TargetMode="External"/><Relationship Id="rId823" Type="http://schemas.openxmlformats.org/officeDocument/2006/relationships/hyperlink" Target="https://en.wikipedia.org/wiki/Tallassee,_Alabama" TargetMode="External"/><Relationship Id="rId819" Type="http://schemas.openxmlformats.org/officeDocument/2006/relationships/hyperlink" Target="https://en.wikipedia.org/wiki/Talladega_Springs,_Alabama" TargetMode="External"/><Relationship Id="rId818" Type="http://schemas.openxmlformats.org/officeDocument/2006/relationships/hyperlink" Target="https://en.wikipedia.org/wiki/DeKalb_County,_Alabama" TargetMode="External"/><Relationship Id="rId817" Type="http://schemas.openxmlformats.org/officeDocument/2006/relationships/hyperlink" Target="https://en.wikipedia.org/wiki/Sylvania,_Alabama" TargetMode="External"/><Relationship Id="rId816" Type="http://schemas.openxmlformats.org/officeDocument/2006/relationships/hyperlink" Target="https://en.wikipedia.org/wiki/Jefferson_County,_Alabama" TargetMode="External"/><Relationship Id="rId811" Type="http://schemas.openxmlformats.org/officeDocument/2006/relationships/hyperlink" Target="https://en.wikipedia.org/wiki/Sweet_Water,_Alabama" TargetMode="External"/><Relationship Id="rId810" Type="http://schemas.openxmlformats.org/officeDocument/2006/relationships/hyperlink" Target="https://en.wikipedia.org/wiki/Blount_County,_Alabama" TargetMode="External"/><Relationship Id="rId815" Type="http://schemas.openxmlformats.org/officeDocument/2006/relationships/hyperlink" Target="https://en.wikipedia.org/wiki/Sylvan_Springs,_Alabama" TargetMode="External"/><Relationship Id="rId814" Type="http://schemas.openxmlformats.org/officeDocument/2006/relationships/hyperlink" Target="https://en.wikipedia.org/wiki/Talladega_County,_Alabama" TargetMode="External"/><Relationship Id="rId813" Type="http://schemas.openxmlformats.org/officeDocument/2006/relationships/hyperlink" Target="https://en.wikipedia.org/wiki/Sylacauga,_Alabama" TargetMode="External"/><Relationship Id="rId812" Type="http://schemas.openxmlformats.org/officeDocument/2006/relationships/hyperlink" Target="https://en.wikipedia.org/wiki/Marengo_County,_Alabama" TargetMode="External"/><Relationship Id="rId609" Type="http://schemas.openxmlformats.org/officeDocument/2006/relationships/hyperlink" Target="https://en.wikipedia.org/wiki/New_Site,_Alabama" TargetMode="External"/><Relationship Id="rId608" Type="http://schemas.openxmlformats.org/officeDocument/2006/relationships/hyperlink" Target="https://en.wikipedia.org/wiki/Madison_County,_Alabama" TargetMode="External"/><Relationship Id="rId607" Type="http://schemas.openxmlformats.org/officeDocument/2006/relationships/hyperlink" Target="https://en.wikipedia.org/wiki/New_Hope,_Alabama" TargetMode="External"/><Relationship Id="rId849" Type="http://schemas.openxmlformats.org/officeDocument/2006/relationships/hyperlink" Target="https://en.wikipedia.org/wiki/Tuscaloosa,_Alabama" TargetMode="External"/><Relationship Id="rId602" Type="http://schemas.openxmlformats.org/officeDocument/2006/relationships/hyperlink" Target="https://en.wikipedia.org/wiki/Blount_County,_Alabama" TargetMode="External"/><Relationship Id="rId844" Type="http://schemas.openxmlformats.org/officeDocument/2006/relationships/hyperlink" Target="https://en.wikipedia.org/wiki/Morgan_County,_Alabama" TargetMode="External"/><Relationship Id="rId601" Type="http://schemas.openxmlformats.org/officeDocument/2006/relationships/hyperlink" Target="https://en.wikipedia.org/wiki/Nectar,_Alabama" TargetMode="External"/><Relationship Id="rId843" Type="http://schemas.openxmlformats.org/officeDocument/2006/relationships/hyperlink" Target="https://en.wikipedia.org/wiki/Trinity,_Alabama" TargetMode="External"/><Relationship Id="rId600" Type="http://schemas.openxmlformats.org/officeDocument/2006/relationships/hyperlink" Target="https://en.wikipedia.org/wiki/Walker_County,_Alabama" TargetMode="External"/><Relationship Id="rId842" Type="http://schemas.openxmlformats.org/officeDocument/2006/relationships/hyperlink" Target="https://en.wikipedia.org/wiki/Madison_County,_Alabama" TargetMode="External"/><Relationship Id="rId841" Type="http://schemas.openxmlformats.org/officeDocument/2006/relationships/hyperlink" Target="https://en.wikipedia.org/wiki/Triana,_Alabama" TargetMode="External"/><Relationship Id="rId606" Type="http://schemas.openxmlformats.org/officeDocument/2006/relationships/hyperlink" Target="https://en.wikipedia.org/wiki/Coffee_County,_Alabama" TargetMode="External"/><Relationship Id="rId848" Type="http://schemas.openxmlformats.org/officeDocument/2006/relationships/hyperlink" Target="https://en.wikipedia.org/wiki/Jefferson_County,_Alabama" TargetMode="External"/><Relationship Id="rId605" Type="http://schemas.openxmlformats.org/officeDocument/2006/relationships/hyperlink" Target="https://en.wikipedia.org/wiki/New_Brockton,_Alabama" TargetMode="External"/><Relationship Id="rId847" Type="http://schemas.openxmlformats.org/officeDocument/2006/relationships/hyperlink" Target="https://en.wikipedia.org/wiki/Trussville,_Alabama" TargetMode="External"/><Relationship Id="rId604" Type="http://schemas.openxmlformats.org/officeDocument/2006/relationships/hyperlink" Target="https://en.wikipedia.org/wiki/Choctaw_County,_Alabama" TargetMode="External"/><Relationship Id="rId846" Type="http://schemas.openxmlformats.org/officeDocument/2006/relationships/hyperlink" Target="https://en.wikipedia.org/wiki/Pike_County,_Alabama" TargetMode="External"/><Relationship Id="rId603" Type="http://schemas.openxmlformats.org/officeDocument/2006/relationships/hyperlink" Target="https://en.wikipedia.org/wiki/Needham,_Alabama" TargetMode="External"/><Relationship Id="rId845" Type="http://schemas.openxmlformats.org/officeDocument/2006/relationships/hyperlink" Target="https://en.wikipedia.org/wiki/Troy,_Alabama" TargetMode="External"/><Relationship Id="rId840" Type="http://schemas.openxmlformats.org/officeDocument/2006/relationships/hyperlink" Target="https://en.wikipedia.org/wiki/Jefferson_County,_Alabama" TargetMode="External"/><Relationship Id="rId839" Type="http://schemas.openxmlformats.org/officeDocument/2006/relationships/hyperlink" Target="https://en.wikipedia.org/wiki/Trafford,_Alabama" TargetMode="External"/><Relationship Id="rId838" Type="http://schemas.openxmlformats.org/officeDocument/2006/relationships/hyperlink" Target="https://en.wikipedia.org/wiki/Choctaw_County,_Alabama" TargetMode="External"/><Relationship Id="rId833" Type="http://schemas.openxmlformats.org/officeDocument/2006/relationships/hyperlink" Target="https://en.wikipedia.org/wiki/Thorsby,_Alabama" TargetMode="External"/><Relationship Id="rId832" Type="http://schemas.openxmlformats.org/officeDocument/2006/relationships/hyperlink" Target="https://en.wikipedia.org/wiki/Clarke_County,_Alabama" TargetMode="External"/><Relationship Id="rId831" Type="http://schemas.openxmlformats.org/officeDocument/2006/relationships/hyperlink" Target="https://en.wikipedia.org/wiki/Thomasville,_Alabama" TargetMode="External"/><Relationship Id="rId830" Type="http://schemas.openxmlformats.org/officeDocument/2006/relationships/hyperlink" Target="https://en.wikipedia.org/wiki/Marengo_County,_Alabama" TargetMode="External"/><Relationship Id="rId837" Type="http://schemas.openxmlformats.org/officeDocument/2006/relationships/hyperlink" Target="https://en.wikipedia.org/wiki/Toxey,_Alabama" TargetMode="External"/><Relationship Id="rId836" Type="http://schemas.openxmlformats.org/officeDocument/2006/relationships/hyperlink" Target="https://en.wikipedia.org/wiki/Lawrence_County,_Alabama" TargetMode="External"/><Relationship Id="rId835" Type="http://schemas.openxmlformats.org/officeDocument/2006/relationships/hyperlink" Target="https://en.wikipedia.org/wiki/Town_Creek,_Alabama" TargetMode="External"/><Relationship Id="rId834" Type="http://schemas.openxmlformats.org/officeDocument/2006/relationships/hyperlink" Target="https://en.wikipedia.org/wiki/Chilton_County,_Alabama" TargetMode="External"/><Relationship Id="rId228" Type="http://schemas.openxmlformats.org/officeDocument/2006/relationships/hyperlink" Target="https://en.wikipedia.org/wiki/Lamar_County,_Alabama" TargetMode="External"/><Relationship Id="rId227" Type="http://schemas.openxmlformats.org/officeDocument/2006/relationships/hyperlink" Target="https://en.wikipedia.org/wiki/Detroit,_Alabama" TargetMode="External"/><Relationship Id="rId469" Type="http://schemas.openxmlformats.org/officeDocument/2006/relationships/hyperlink" Target="https://en.wikipedia.org/wiki/Kinston,_Alabama" TargetMode="External"/><Relationship Id="rId226" Type="http://schemas.openxmlformats.org/officeDocument/2006/relationships/hyperlink" Target="https://en.wikipedia.org/wiki/Marengo_County,_Alabama" TargetMode="External"/><Relationship Id="rId468" Type="http://schemas.openxmlformats.org/officeDocument/2006/relationships/hyperlink" Target="https://en.wikipedia.org/wiki/Houston_County,_Alabama" TargetMode="External"/><Relationship Id="rId225" Type="http://schemas.openxmlformats.org/officeDocument/2006/relationships/hyperlink" Target="https://en.wikipedia.org/wiki/Demopolis,_Alabama" TargetMode="External"/><Relationship Id="rId467" Type="http://schemas.openxmlformats.org/officeDocument/2006/relationships/hyperlink" Target="https://en.wikipedia.org/wiki/Kinsey,_Alabama" TargetMode="External"/><Relationship Id="rId229" Type="http://schemas.openxmlformats.org/officeDocument/2006/relationships/hyperlink" Target="https://en.wikipedia.org/wiki/Dodge_City,_Alabama" TargetMode="External"/><Relationship Id="rId220" Type="http://schemas.openxmlformats.org/officeDocument/2006/relationships/hyperlink" Target="https://en.wikipedia.org/wiki/Marengo_County,_Alabama" TargetMode="External"/><Relationship Id="rId462" Type="http://schemas.openxmlformats.org/officeDocument/2006/relationships/hyperlink" Target="https://en.wikipedia.org/wiki/Lamar_County,_Alabama" TargetMode="External"/><Relationship Id="rId461" Type="http://schemas.openxmlformats.org/officeDocument/2006/relationships/hyperlink" Target="https://en.wikipedia.org/wiki/Kennedy,_Alabama" TargetMode="External"/><Relationship Id="rId460" Type="http://schemas.openxmlformats.org/officeDocument/2006/relationships/hyperlink" Target="https://en.wikipedia.org/wiki/Coosa_County,_Alabama" TargetMode="External"/><Relationship Id="rId224" Type="http://schemas.openxmlformats.org/officeDocument/2006/relationships/hyperlink" Target="https://en.wikipedia.org/wiki/Morgan_County,_Alabama" TargetMode="External"/><Relationship Id="rId466" Type="http://schemas.openxmlformats.org/officeDocument/2006/relationships/hyperlink" Target="https://en.wikipedia.org/wiki/Jefferson_County,_Alabama" TargetMode="External"/><Relationship Id="rId223" Type="http://schemas.openxmlformats.org/officeDocument/2006/relationships/hyperlink" Target="https://en.wikipedia.org/wiki/Decatur,_Alabama" TargetMode="External"/><Relationship Id="rId465" Type="http://schemas.openxmlformats.org/officeDocument/2006/relationships/hyperlink" Target="https://en.wikipedia.org/wiki/Kimberly,_Alabama" TargetMode="External"/><Relationship Id="rId222" Type="http://schemas.openxmlformats.org/officeDocument/2006/relationships/hyperlink" Target="https://en.wikipedia.org/wiki/Elmore_County,_Alabama" TargetMode="External"/><Relationship Id="rId464" Type="http://schemas.openxmlformats.org/officeDocument/2006/relationships/hyperlink" Target="https://en.wikipedia.org/wiki/Lauderdale_County,_Alabama" TargetMode="External"/><Relationship Id="rId221" Type="http://schemas.openxmlformats.org/officeDocument/2006/relationships/hyperlink" Target="https://en.wikipedia.org/wiki/Deatsville,_Alabama" TargetMode="External"/><Relationship Id="rId463" Type="http://schemas.openxmlformats.org/officeDocument/2006/relationships/hyperlink" Target="https://en.wikipedia.org/wiki/Killen,_Alabama" TargetMode="External"/><Relationship Id="rId217" Type="http://schemas.openxmlformats.org/officeDocument/2006/relationships/hyperlink" Target="https://en.wikipedia.org/wiki/Daviston,_Alabama" TargetMode="External"/><Relationship Id="rId459" Type="http://schemas.openxmlformats.org/officeDocument/2006/relationships/hyperlink" Target="https://en.wikipedia.org/wiki/Kellyton,_Alabama" TargetMode="External"/><Relationship Id="rId216" Type="http://schemas.openxmlformats.org/officeDocument/2006/relationships/hyperlink" Target="https://en.wikipedia.org/wiki/Mobile_County,_Alabama" TargetMode="External"/><Relationship Id="rId458" Type="http://schemas.openxmlformats.org/officeDocument/2006/relationships/hyperlink" Target="https://en.wikipedia.org/wiki/Walker_County,_Alabama" TargetMode="External"/><Relationship Id="rId215" Type="http://schemas.openxmlformats.org/officeDocument/2006/relationships/hyperlink" Target="https://en.wikipedia.org/wiki/Dauphin_Island,_Alabama" TargetMode="External"/><Relationship Id="rId457" Type="http://schemas.openxmlformats.org/officeDocument/2006/relationships/hyperlink" Target="https://en.wikipedia.org/wiki/Kansas,_Alabama" TargetMode="External"/><Relationship Id="rId699" Type="http://schemas.openxmlformats.org/officeDocument/2006/relationships/hyperlink" Target="https://en.wikipedia.org/wiki/Prattville,_Alabama" TargetMode="External"/><Relationship Id="rId214" Type="http://schemas.openxmlformats.org/officeDocument/2006/relationships/hyperlink" Target="https://en.wikipedia.org/wiki/Baldwin_County,_Alabama" TargetMode="External"/><Relationship Id="rId456" Type="http://schemas.openxmlformats.org/officeDocument/2006/relationships/hyperlink" Target="https://en.wikipedia.org/wiki/Chilton_County,_Alabama" TargetMode="External"/><Relationship Id="rId698" Type="http://schemas.openxmlformats.org/officeDocument/2006/relationships/hyperlink" Target="https://en.wikipedia.org/wiki/DeKalb_County,_Alabama" TargetMode="External"/><Relationship Id="rId219" Type="http://schemas.openxmlformats.org/officeDocument/2006/relationships/hyperlink" Target="https://en.wikipedia.org/wiki/Dayton,_Alabama" TargetMode="External"/><Relationship Id="rId218" Type="http://schemas.openxmlformats.org/officeDocument/2006/relationships/hyperlink" Target="https://en.wikipedia.org/wiki/Tallapoosa_County,_Alabama" TargetMode="External"/><Relationship Id="rId451" Type="http://schemas.openxmlformats.org/officeDocument/2006/relationships/hyperlink" Target="https://en.wikipedia.org/wiki/Jacksonville,_Alabama" TargetMode="External"/><Relationship Id="rId693" Type="http://schemas.openxmlformats.org/officeDocument/2006/relationships/hyperlink" Target="https://en.wikipedia.org/wiki/Pleasant_Groves,_Alabama" TargetMode="External"/><Relationship Id="rId450" Type="http://schemas.openxmlformats.org/officeDocument/2006/relationships/hyperlink" Target="https://en.wikipedia.org/wiki/Tallapoosa_County,_Alabama" TargetMode="External"/><Relationship Id="rId692" Type="http://schemas.openxmlformats.org/officeDocument/2006/relationships/hyperlink" Target="https://en.wikipedia.org/wiki/Jefferson_County,_Alabama" TargetMode="External"/><Relationship Id="rId691" Type="http://schemas.openxmlformats.org/officeDocument/2006/relationships/hyperlink" Target="https://en.wikipedia.org/wiki/Pleasant_Grove,_Alabama" TargetMode="External"/><Relationship Id="rId690" Type="http://schemas.openxmlformats.org/officeDocument/2006/relationships/hyperlink" Target="https://en.wikipedia.org/wiki/Jackson_County,_Alabama" TargetMode="External"/><Relationship Id="rId213" Type="http://schemas.openxmlformats.org/officeDocument/2006/relationships/hyperlink" Target="https://en.wikipedia.org/wiki/Daphne,_Alabama" TargetMode="External"/><Relationship Id="rId455" Type="http://schemas.openxmlformats.org/officeDocument/2006/relationships/hyperlink" Target="https://en.wikipedia.org/wiki/Jemison,_Alabama" TargetMode="External"/><Relationship Id="rId697" Type="http://schemas.openxmlformats.org/officeDocument/2006/relationships/hyperlink" Target="https://en.wikipedia.org/wiki/Powell,_Alabama" TargetMode="External"/><Relationship Id="rId212" Type="http://schemas.openxmlformats.org/officeDocument/2006/relationships/hyperlink" Target="https://en.wikipedia.org/wiki/Dale_County,_Alabama" TargetMode="External"/><Relationship Id="rId454" Type="http://schemas.openxmlformats.org/officeDocument/2006/relationships/hyperlink" Target="https://en.wikipedia.org/wiki/Walker_County,_Alabama" TargetMode="External"/><Relationship Id="rId696" Type="http://schemas.openxmlformats.org/officeDocument/2006/relationships/hyperlink" Target="https://en.wikipedia.org/wiki/Escambia_County,_Alabama" TargetMode="External"/><Relationship Id="rId211" Type="http://schemas.openxmlformats.org/officeDocument/2006/relationships/hyperlink" Target="https://en.wikipedia.org/wiki/Daleville,_Alabama" TargetMode="External"/><Relationship Id="rId453" Type="http://schemas.openxmlformats.org/officeDocument/2006/relationships/hyperlink" Target="https://en.wikipedia.org/wiki/Jasper,_Alabama" TargetMode="External"/><Relationship Id="rId695" Type="http://schemas.openxmlformats.org/officeDocument/2006/relationships/hyperlink" Target="https://en.wikipedia.org/wiki/Pollard,_Alabama" TargetMode="External"/><Relationship Id="rId210" Type="http://schemas.openxmlformats.org/officeDocument/2006/relationships/hyperlink" Target="https://en.wikipedia.org/wiki/Tallapoosa_County,_Alabama" TargetMode="External"/><Relationship Id="rId452" Type="http://schemas.openxmlformats.org/officeDocument/2006/relationships/hyperlink" Target="https://en.wikipedia.org/wiki/Calhoun_County,_Alabama" TargetMode="External"/><Relationship Id="rId694" Type="http://schemas.openxmlformats.org/officeDocument/2006/relationships/hyperlink" Target="https://en.wikipedia.org/wiki/Jackson_County,_Alabama" TargetMode="External"/><Relationship Id="rId491" Type="http://schemas.openxmlformats.org/officeDocument/2006/relationships/hyperlink" Target="https://en.wikipedia.org/wiki/Lexington,_Alabama" TargetMode="External"/><Relationship Id="rId490" Type="http://schemas.openxmlformats.org/officeDocument/2006/relationships/hyperlink" Target="https://en.wikipedia.org/wiki/Dale_County,_Alabama" TargetMode="External"/><Relationship Id="rId249" Type="http://schemas.openxmlformats.org/officeDocument/2006/relationships/hyperlink" Target="https://en.wikipedia.org/wiki/Elba,_Alabama" TargetMode="External"/><Relationship Id="rId248" Type="http://schemas.openxmlformats.org/officeDocument/2006/relationships/hyperlink" Target="https://en.wikipedia.org/wiki/Cleburne_County,_Alabama" TargetMode="External"/><Relationship Id="rId247" Type="http://schemas.openxmlformats.org/officeDocument/2006/relationships/hyperlink" Target="https://en.wikipedia.org/wiki/Edwardsville,_Alabama" TargetMode="External"/><Relationship Id="rId489" Type="http://schemas.openxmlformats.org/officeDocument/2006/relationships/hyperlink" Target="https://en.wikipedia.org/wiki/Level_Plains,_Alabama" TargetMode="External"/><Relationship Id="rId242" Type="http://schemas.openxmlformats.org/officeDocument/2006/relationships/hyperlink" Target="https://en.wikipedia.org/wiki/Jackson_County,_Alabama" TargetMode="External"/><Relationship Id="rId484" Type="http://schemas.openxmlformats.org/officeDocument/2006/relationships/hyperlink" Target="https://en.wikipedia.org/wiki/Cherokee_County,_Alabama" TargetMode="External"/><Relationship Id="rId241" Type="http://schemas.openxmlformats.org/officeDocument/2006/relationships/hyperlink" Target="https://en.wikipedia.org/wiki/Dutton,_Alabama" TargetMode="External"/><Relationship Id="rId483" Type="http://schemas.openxmlformats.org/officeDocument/2006/relationships/hyperlink" Target="https://en.wikipedia.org/wiki/Leesburg,_Alabama" TargetMode="External"/><Relationship Id="rId240" Type="http://schemas.openxmlformats.org/officeDocument/2006/relationships/hyperlink" Target="https://en.wikipedia.org/wiki/Crenshaw_County,_Alabama" TargetMode="External"/><Relationship Id="rId482" Type="http://schemas.openxmlformats.org/officeDocument/2006/relationships/hyperlink" Target="https://en.wikipedia.org/wiki/Jefferson_County,_Alabama" TargetMode="External"/><Relationship Id="rId481" Type="http://schemas.openxmlformats.org/officeDocument/2006/relationships/hyperlink" Target="https://en.wikipedia.org/wiki/Leeds,_Alabama" TargetMode="External"/><Relationship Id="rId246" Type="http://schemas.openxmlformats.org/officeDocument/2006/relationships/hyperlink" Target="https://en.wikipedia.org/wiki/Elmore_County,_Alabama" TargetMode="External"/><Relationship Id="rId488" Type="http://schemas.openxmlformats.org/officeDocument/2006/relationships/hyperlink" Target="https://en.wikipedia.org/wiki/Limestone_County,_Alabama" TargetMode="External"/><Relationship Id="rId245" Type="http://schemas.openxmlformats.org/officeDocument/2006/relationships/hyperlink" Target="https://en.wikipedia.org/wiki/Eclectic,_Alabama" TargetMode="External"/><Relationship Id="rId487" Type="http://schemas.openxmlformats.org/officeDocument/2006/relationships/hyperlink" Target="https://en.wikipedia.org/wiki/Lester,_Alabama" TargetMode="External"/><Relationship Id="rId244" Type="http://schemas.openxmlformats.org/officeDocument/2006/relationships/hyperlink" Target="https://en.wikipedia.org/wiki/Escambia_County,_Alabama" TargetMode="External"/><Relationship Id="rId486" Type="http://schemas.openxmlformats.org/officeDocument/2006/relationships/hyperlink" Target="https://en.wikipedia.org/wiki/Colbert_County,_Alabama" TargetMode="External"/><Relationship Id="rId243" Type="http://schemas.openxmlformats.org/officeDocument/2006/relationships/hyperlink" Target="https://en.wikipedia.org/wiki/East_Brewton,_Alabama" TargetMode="External"/><Relationship Id="rId485" Type="http://schemas.openxmlformats.org/officeDocument/2006/relationships/hyperlink" Target="https://en.wikipedia.org/wiki/Leighton,_Alabama" TargetMode="External"/><Relationship Id="rId480" Type="http://schemas.openxmlformats.org/officeDocument/2006/relationships/hyperlink" Target="https://en.wikipedia.org/wiki/Jackson_County,_Alabama" TargetMode="External"/><Relationship Id="rId239" Type="http://schemas.openxmlformats.org/officeDocument/2006/relationships/hyperlink" Target="https://en.wikipedia.org/wiki/Dozier,_Alabama" TargetMode="External"/><Relationship Id="rId238" Type="http://schemas.openxmlformats.org/officeDocument/2006/relationships/hyperlink" Target="https://en.wikipedia.org/wiki/Marshall_County,_Alabama" TargetMode="External"/><Relationship Id="rId237" Type="http://schemas.openxmlformats.org/officeDocument/2006/relationships/hyperlink" Target="https://en.wikipedia.org/wiki/Douglas,_Alabama" TargetMode="External"/><Relationship Id="rId479" Type="http://schemas.openxmlformats.org/officeDocument/2006/relationships/hyperlink" Target="https://en.wikipedia.org/wiki/Langston,_Alabama" TargetMode="External"/><Relationship Id="rId236" Type="http://schemas.openxmlformats.org/officeDocument/2006/relationships/hyperlink" Target="https://en.wikipedia.org/wiki/Winston_County,_Alabama" TargetMode="External"/><Relationship Id="rId478" Type="http://schemas.openxmlformats.org/officeDocument/2006/relationships/hyperlink" Target="https://en.wikipedia.org/wiki/Chambers_County,_Alabama" TargetMode="External"/><Relationship Id="rId231" Type="http://schemas.openxmlformats.org/officeDocument/2006/relationships/hyperlink" Target="https://en.wikipedia.org/wiki/Dora,_Alabama" TargetMode="External"/><Relationship Id="rId473" Type="http://schemas.openxmlformats.org/officeDocument/2006/relationships/hyperlink" Target="https://en.wikipedia.org/wiki/Lake_View,_Alabama" TargetMode="External"/><Relationship Id="rId230" Type="http://schemas.openxmlformats.org/officeDocument/2006/relationships/hyperlink" Target="https://en.wikipedia.org/wiki/Cullman_County,_Alabama" TargetMode="External"/><Relationship Id="rId472" Type="http://schemas.openxmlformats.org/officeDocument/2006/relationships/hyperlink" Target="https://en.wikipedia.org/wiki/Chambers_County,_Alabama" TargetMode="External"/><Relationship Id="rId471" Type="http://schemas.openxmlformats.org/officeDocument/2006/relationships/hyperlink" Target="https://en.wikipedia.org/wiki/LaFayette,_Alabama" TargetMode="External"/><Relationship Id="rId470" Type="http://schemas.openxmlformats.org/officeDocument/2006/relationships/hyperlink" Target="https://en.wikipedia.org/wiki/Coffee_County,_Alabama" TargetMode="External"/><Relationship Id="rId235" Type="http://schemas.openxmlformats.org/officeDocument/2006/relationships/hyperlink" Target="https://en.wikipedia.org/wiki/Double_Springs,_Alabama" TargetMode="External"/><Relationship Id="rId477" Type="http://schemas.openxmlformats.org/officeDocument/2006/relationships/hyperlink" Target="https://en.wikipedia.org/wiki/Lanett,_Alabama" TargetMode="External"/><Relationship Id="rId234" Type="http://schemas.openxmlformats.org/officeDocument/2006/relationships/hyperlink" Target="https://en.wikipedia.org/wiki/Houston_County,_Alabama" TargetMode="External"/><Relationship Id="rId476" Type="http://schemas.openxmlformats.org/officeDocument/2006/relationships/hyperlink" Target="https://en.wikipedia.org/wiki/DeKalb_County,_Alabama" TargetMode="External"/><Relationship Id="rId233" Type="http://schemas.openxmlformats.org/officeDocument/2006/relationships/hyperlink" Target="https://en.wikipedia.org/wiki/Dothan,_Alabama" TargetMode="External"/><Relationship Id="rId475" Type="http://schemas.openxmlformats.org/officeDocument/2006/relationships/hyperlink" Target="https://en.wikipedia.org/wiki/Lakeview,_Alabama" TargetMode="External"/><Relationship Id="rId232" Type="http://schemas.openxmlformats.org/officeDocument/2006/relationships/hyperlink" Target="https://en.wikipedia.org/wiki/Walker_County,_Alabama" TargetMode="External"/><Relationship Id="rId474" Type="http://schemas.openxmlformats.org/officeDocument/2006/relationships/hyperlink" Target="https://en.wikipedia.org/wiki/Tuscaloosa_County,_Alabama" TargetMode="External"/><Relationship Id="rId426" Type="http://schemas.openxmlformats.org/officeDocument/2006/relationships/hyperlink" Target="https://en.wikipedia.org/wiki/Jackson_County,_Alabama" TargetMode="External"/><Relationship Id="rId668" Type="http://schemas.openxmlformats.org/officeDocument/2006/relationships/hyperlink" Target="https://en.wikipedia.org/wiki/Russell_County,_Alabama" TargetMode="External"/><Relationship Id="rId425" Type="http://schemas.openxmlformats.org/officeDocument/2006/relationships/hyperlink" Target="https://en.wikipedia.org/wiki/Hollywood,_Alabama" TargetMode="External"/><Relationship Id="rId667" Type="http://schemas.openxmlformats.org/officeDocument/2006/relationships/hyperlink" Target="https://en.wikipedia.org/wiki/Phenix_City,_Alabama" TargetMode="External"/><Relationship Id="rId424" Type="http://schemas.openxmlformats.org/officeDocument/2006/relationships/hyperlink" Target="https://en.wikipedia.org/wiki/Cullman_County,_Alabama" TargetMode="External"/><Relationship Id="rId666" Type="http://schemas.openxmlformats.org/officeDocument/2006/relationships/hyperlink" Target="https://en.wikipedia.org/wiki/Crenshaw_County,_Alabama" TargetMode="External"/><Relationship Id="rId423" Type="http://schemas.openxmlformats.org/officeDocument/2006/relationships/hyperlink" Target="https://en.wikipedia.org/wiki/Holly_Pond,_Alabama" TargetMode="External"/><Relationship Id="rId665" Type="http://schemas.openxmlformats.org/officeDocument/2006/relationships/hyperlink" Target="https://en.wikipedia.org/wiki/Petrey,_Alabama" TargetMode="External"/><Relationship Id="rId429" Type="http://schemas.openxmlformats.org/officeDocument/2006/relationships/hyperlink" Target="https://en.wikipedia.org/wiki/Hoover,_Alabama" TargetMode="External"/><Relationship Id="rId428" Type="http://schemas.openxmlformats.org/officeDocument/2006/relationships/hyperlink" Target="https://en.wikipedia.org/wiki/Jefferson_County,_Alabama" TargetMode="External"/><Relationship Id="rId427" Type="http://schemas.openxmlformats.org/officeDocument/2006/relationships/hyperlink" Target="https://en.wikipedia.org/wiki/Homewood,_Alabama" TargetMode="External"/><Relationship Id="rId669" Type="http://schemas.openxmlformats.org/officeDocument/2006/relationships/hyperlink" Target="https://en.wikipedia.org/wiki/Phil_Campbell,_Alabama" TargetMode="External"/><Relationship Id="rId660" Type="http://schemas.openxmlformats.org/officeDocument/2006/relationships/hyperlink" Target="https://en.wikipedia.org/wiki/St._Clair_County,_Alabama" TargetMode="External"/><Relationship Id="rId422" Type="http://schemas.openxmlformats.org/officeDocument/2006/relationships/hyperlink" Target="https://en.wikipedia.org/wiki/Etowah_County,_Alabama" TargetMode="External"/><Relationship Id="rId664" Type="http://schemas.openxmlformats.org/officeDocument/2006/relationships/hyperlink" Target="https://en.wikipedia.org/wiki/Baldwin_County,_Alabama" TargetMode="External"/><Relationship Id="rId421" Type="http://schemas.openxmlformats.org/officeDocument/2006/relationships/hyperlink" Target="https://en.wikipedia.org/wiki/Hokes_Bluff,_Alabama" TargetMode="External"/><Relationship Id="rId663" Type="http://schemas.openxmlformats.org/officeDocument/2006/relationships/hyperlink" Target="https://en.wikipedia.org/wiki/Perdido_Beach,_Alabama" TargetMode="External"/><Relationship Id="rId420" Type="http://schemas.openxmlformats.org/officeDocument/2006/relationships/hyperlink" Target="https://en.wikipedia.org/wiki/Franklin_County,_Alabama" TargetMode="External"/><Relationship Id="rId662" Type="http://schemas.openxmlformats.org/officeDocument/2006/relationships/hyperlink" Target="https://en.wikipedia.org/wiki/Choctaw_County,_Alabama" TargetMode="External"/><Relationship Id="rId661" Type="http://schemas.openxmlformats.org/officeDocument/2006/relationships/hyperlink" Target="https://en.wikipedia.org/wiki/Pennington,_Alabama" TargetMode="External"/><Relationship Id="rId415" Type="http://schemas.openxmlformats.org/officeDocument/2006/relationships/hyperlink" Target="https://en.wikipedia.org/wiki/Hillsboro,_Alabama" TargetMode="External"/><Relationship Id="rId657" Type="http://schemas.openxmlformats.org/officeDocument/2006/relationships/hyperlink" Target="https://en.wikipedia.org/wiki/Pelham,_Alabama" TargetMode="External"/><Relationship Id="rId899" Type="http://schemas.openxmlformats.org/officeDocument/2006/relationships/hyperlink" Target="https://en.wikipedia.org/wiki/Wedowee,_Alabama" TargetMode="External"/><Relationship Id="rId414" Type="http://schemas.openxmlformats.org/officeDocument/2006/relationships/hyperlink" Target="https://en.wikipedia.org/wiki/Blount_County,_Alabama" TargetMode="External"/><Relationship Id="rId656" Type="http://schemas.openxmlformats.org/officeDocument/2006/relationships/hyperlink" Target="https://en.wikipedia.org/wiki/Walker_County,_Alabama" TargetMode="External"/><Relationship Id="rId898" Type="http://schemas.openxmlformats.org/officeDocument/2006/relationships/hyperlink" Target="https://en.wikipedia.org/wiki/Houston_County,_Alabama" TargetMode="External"/><Relationship Id="rId413" Type="http://schemas.openxmlformats.org/officeDocument/2006/relationships/hyperlink" Target="https://en.wikipedia.org/wiki/Highland_Lake,_Alabama" TargetMode="External"/><Relationship Id="rId655" Type="http://schemas.openxmlformats.org/officeDocument/2006/relationships/hyperlink" Target="https://en.wikipedia.org/wiki/Parrish,_Alabama" TargetMode="External"/><Relationship Id="rId897" Type="http://schemas.openxmlformats.org/officeDocument/2006/relationships/hyperlink" Target="https://en.wikipedia.org/wiki/Webb,_Alabama" TargetMode="External"/><Relationship Id="rId412" Type="http://schemas.openxmlformats.org/officeDocument/2006/relationships/hyperlink" Target="https://en.wikipedia.org/wiki/DeKalb_County,_Alabama" TargetMode="External"/><Relationship Id="rId654" Type="http://schemas.openxmlformats.org/officeDocument/2006/relationships/hyperlink" Target="https://en.wikipedia.org/wiki/Jackson_County,_Alabama" TargetMode="External"/><Relationship Id="rId896" Type="http://schemas.openxmlformats.org/officeDocument/2006/relationships/hyperlink" Target="https://en.wikipedia.org/wiki/Calhoun_County,_Alabama" TargetMode="External"/><Relationship Id="rId419" Type="http://schemas.openxmlformats.org/officeDocument/2006/relationships/hyperlink" Target="https://en.wikipedia.org/wiki/Hodges,_Alabama" TargetMode="External"/><Relationship Id="rId418" Type="http://schemas.openxmlformats.org/officeDocument/2006/relationships/hyperlink" Target="https://en.wikipedia.org/wiki/Calhoun_County,_Alabama" TargetMode="External"/><Relationship Id="rId417" Type="http://schemas.openxmlformats.org/officeDocument/2006/relationships/hyperlink" Target="https://en.wikipedia.org/wiki/Hobson_City,_Alabama" TargetMode="External"/><Relationship Id="rId659" Type="http://schemas.openxmlformats.org/officeDocument/2006/relationships/hyperlink" Target="https://en.wikipedia.org/wiki/Pell_City,_Alabama" TargetMode="External"/><Relationship Id="rId416" Type="http://schemas.openxmlformats.org/officeDocument/2006/relationships/hyperlink" Target="https://en.wikipedia.org/wiki/Lawrence_County,_Alabama" TargetMode="External"/><Relationship Id="rId658" Type="http://schemas.openxmlformats.org/officeDocument/2006/relationships/hyperlink" Target="https://en.wikipedia.org/wiki/Shelby_County,_Alabama" TargetMode="External"/><Relationship Id="rId891" Type="http://schemas.openxmlformats.org/officeDocument/2006/relationships/hyperlink" Target="https://en.wikipedia.org/wiki/Waterloo,_Alabama" TargetMode="External"/><Relationship Id="rId890" Type="http://schemas.openxmlformats.org/officeDocument/2006/relationships/hyperlink" Target="https://en.wikipedia.org/wiki/Jefferson_County,_Alabama" TargetMode="External"/><Relationship Id="rId411" Type="http://schemas.openxmlformats.org/officeDocument/2006/relationships/hyperlink" Target="https://en.wikipedia.org/wiki/Henagar,_Alabama" TargetMode="External"/><Relationship Id="rId653" Type="http://schemas.openxmlformats.org/officeDocument/2006/relationships/hyperlink" Target="https://en.wikipedia.org/wiki/Paint_Rock,_Alabama" TargetMode="External"/><Relationship Id="rId895" Type="http://schemas.openxmlformats.org/officeDocument/2006/relationships/hyperlink" Target="https://en.wikipedia.org/wiki/Weaver,_Alabama" TargetMode="External"/><Relationship Id="rId410" Type="http://schemas.openxmlformats.org/officeDocument/2006/relationships/hyperlink" Target="https://en.wikipedia.org/wiki/Shelby_County,_Alabama" TargetMode="External"/><Relationship Id="rId652" Type="http://schemas.openxmlformats.org/officeDocument/2006/relationships/hyperlink" Target="https://en.wikipedia.org/wiki/Dale_County,_Alabama" TargetMode="External"/><Relationship Id="rId894" Type="http://schemas.openxmlformats.org/officeDocument/2006/relationships/hyperlink" Target="https://en.wikipedia.org/wiki/Chambers_County,_Alabama" TargetMode="External"/><Relationship Id="rId651" Type="http://schemas.openxmlformats.org/officeDocument/2006/relationships/hyperlink" Target="https://en.wikipedia.org/wiki/Ozark,_Alabama" TargetMode="External"/><Relationship Id="rId893" Type="http://schemas.openxmlformats.org/officeDocument/2006/relationships/hyperlink" Target="https://en.wikipedia.org/wiki/Waverly,_Alabama" TargetMode="External"/><Relationship Id="rId650" Type="http://schemas.openxmlformats.org/officeDocument/2006/relationships/hyperlink" Target="https://en.wikipedia.org/wiki/Calhoun_County,_Alabama" TargetMode="External"/><Relationship Id="rId892" Type="http://schemas.openxmlformats.org/officeDocument/2006/relationships/hyperlink" Target="https://en.wikipedia.org/wiki/Lauderdale_County,_Alabama" TargetMode="External"/><Relationship Id="rId206" Type="http://schemas.openxmlformats.org/officeDocument/2006/relationships/hyperlink" Target="https://en.wikipedia.org/wiki/Cullman_County,_Alabama" TargetMode="External"/><Relationship Id="rId448" Type="http://schemas.openxmlformats.org/officeDocument/2006/relationships/hyperlink" Target="https://en.wikipedia.org/wiki/Clarke_County,_Alabama" TargetMode="External"/><Relationship Id="rId205" Type="http://schemas.openxmlformats.org/officeDocument/2006/relationships/hyperlink" Target="https://en.wikipedia.org/wiki/Cullman,_Alabama" TargetMode="External"/><Relationship Id="rId447" Type="http://schemas.openxmlformats.org/officeDocument/2006/relationships/hyperlink" Target="https://en.wikipedia.org/wiki/Jackson,_Alabama" TargetMode="External"/><Relationship Id="rId689" Type="http://schemas.openxmlformats.org/officeDocument/2006/relationships/hyperlink" Target="https://en.wikipedia.org/wiki/Pisgah,_Alabama" TargetMode="External"/><Relationship Id="rId204" Type="http://schemas.openxmlformats.org/officeDocument/2006/relationships/hyperlink" Target="https://en.wikipedia.org/wiki/Sumter_County,_Alabama" TargetMode="External"/><Relationship Id="rId446" Type="http://schemas.openxmlformats.org/officeDocument/2006/relationships/hyperlink" Target="https://en.wikipedia.org/wiki/Jefferson_County,_Alabama" TargetMode="External"/><Relationship Id="rId688" Type="http://schemas.openxmlformats.org/officeDocument/2006/relationships/hyperlink" Target="https://en.wikipedia.org/wiki/Jefferson_County,_Alabama" TargetMode="External"/><Relationship Id="rId203" Type="http://schemas.openxmlformats.org/officeDocument/2006/relationships/hyperlink" Target="https://en.wikipedia.org/wiki/Cuba,_Alabama" TargetMode="External"/><Relationship Id="rId445" Type="http://schemas.openxmlformats.org/officeDocument/2006/relationships/hyperlink" Target="https://en.wikipedia.org/wiki/Irondale,_Alabama" TargetMode="External"/><Relationship Id="rId687" Type="http://schemas.openxmlformats.org/officeDocument/2006/relationships/hyperlink" Target="https://en.wikipedia.org/wiki/Pinson,_Alabama" TargetMode="External"/><Relationship Id="rId209" Type="http://schemas.openxmlformats.org/officeDocument/2006/relationships/hyperlink" Target="https://en.wikipedia.org/wiki/Dadeville,_Alabama" TargetMode="External"/><Relationship Id="rId208" Type="http://schemas.openxmlformats.org/officeDocument/2006/relationships/hyperlink" Target="https://en.wikipedia.org/wiki/Chambers_County,_Alabama" TargetMode="External"/><Relationship Id="rId207" Type="http://schemas.openxmlformats.org/officeDocument/2006/relationships/hyperlink" Target="https://en.wikipedia.org/wiki/Cusseta,_Alabama" TargetMode="External"/><Relationship Id="rId449" Type="http://schemas.openxmlformats.org/officeDocument/2006/relationships/hyperlink" Target="https://en.wikipedia.org/wiki/Jackson%27s_Gap,_Alabama" TargetMode="External"/><Relationship Id="rId440" Type="http://schemas.openxmlformats.org/officeDocument/2006/relationships/hyperlink" Target="https://en.wikipedia.org/wiki/Jackson_County,_Alabama" TargetMode="External"/><Relationship Id="rId682" Type="http://schemas.openxmlformats.org/officeDocument/2006/relationships/hyperlink" Target="https://en.wikipedia.org/wiki/Wilcox_County,_Alabama" TargetMode="External"/><Relationship Id="rId681" Type="http://schemas.openxmlformats.org/officeDocument/2006/relationships/hyperlink" Target="https://en.wikipedia.org/wiki/Pine_Hill,_Alabama" TargetMode="External"/><Relationship Id="rId680" Type="http://schemas.openxmlformats.org/officeDocument/2006/relationships/hyperlink" Target="https://en.wikipedia.org/wiki/Wilcox_County,_Alabama" TargetMode="External"/><Relationship Id="rId202" Type="http://schemas.openxmlformats.org/officeDocument/2006/relationships/hyperlink" Target="https://en.wikipedia.org/wiki/DeKalb_County,_Alabama" TargetMode="External"/><Relationship Id="rId444" Type="http://schemas.openxmlformats.org/officeDocument/2006/relationships/hyperlink" Target="https://en.wikipedia.org/wiki/Shelby_County,_Alabama" TargetMode="External"/><Relationship Id="rId686" Type="http://schemas.openxmlformats.org/officeDocument/2006/relationships/hyperlink" Target="https://en.wikipedia.org/wiki/DeKalb_County,_Alabama" TargetMode="External"/><Relationship Id="rId201" Type="http://schemas.openxmlformats.org/officeDocument/2006/relationships/hyperlink" Target="https://en.wikipedia.org/wiki/Crossville,_Alabama" TargetMode="External"/><Relationship Id="rId443" Type="http://schemas.openxmlformats.org/officeDocument/2006/relationships/hyperlink" Target="https://en.wikipedia.org/wiki/Indian_Springs_Village,_Alabama" TargetMode="External"/><Relationship Id="rId685" Type="http://schemas.openxmlformats.org/officeDocument/2006/relationships/hyperlink" Target="https://en.wikipedia.org/wiki/Pine_Ridge,_Alabama" TargetMode="External"/><Relationship Id="rId200" Type="http://schemas.openxmlformats.org/officeDocument/2006/relationships/hyperlink" Target="https://en.wikipedia.org/wiki/Mobile_County,_Alabama" TargetMode="External"/><Relationship Id="rId442" Type="http://schemas.openxmlformats.org/officeDocument/2006/relationships/hyperlink" Target="https://en.wikipedia.org/wiki/DeKalb_County,_Alabama" TargetMode="External"/><Relationship Id="rId684" Type="http://schemas.openxmlformats.org/officeDocument/2006/relationships/hyperlink" Target="https://en.wikipedia.org/wiki/Autauga_County,_Alabama" TargetMode="External"/><Relationship Id="rId441" Type="http://schemas.openxmlformats.org/officeDocument/2006/relationships/hyperlink" Target="https://en.wikipedia.org/wiki/Ider,_Alabama" TargetMode="External"/><Relationship Id="rId683" Type="http://schemas.openxmlformats.org/officeDocument/2006/relationships/hyperlink" Target="https://en.wikipedia.org/wiki/Pine_Level,_Autauga_County,_Alabama" TargetMode="External"/><Relationship Id="rId437" Type="http://schemas.openxmlformats.org/officeDocument/2006/relationships/hyperlink" Target="https://en.wikipedia.org/wiki/Hurtsboro,_Alabama" TargetMode="External"/><Relationship Id="rId679" Type="http://schemas.openxmlformats.org/officeDocument/2006/relationships/hyperlink" Target="https://en.wikipedia.org/wiki/Pine_Apple,_Alabama" TargetMode="External"/><Relationship Id="rId436" Type="http://schemas.openxmlformats.org/officeDocument/2006/relationships/hyperlink" Target="https://en.wikipedia.org/wiki/Madison_County,_Alabama" TargetMode="External"/><Relationship Id="rId678" Type="http://schemas.openxmlformats.org/officeDocument/2006/relationships/hyperlink" Target="https://en.wikipedia.org/wiki/Dale_County,_Alabama" TargetMode="External"/><Relationship Id="rId435" Type="http://schemas.openxmlformats.org/officeDocument/2006/relationships/hyperlink" Target="https://en.wikipedia.org/wiki/Huntsville,_Alabama" TargetMode="External"/><Relationship Id="rId677" Type="http://schemas.openxmlformats.org/officeDocument/2006/relationships/hyperlink" Target="https://en.wikipedia.org/wiki/Pinckard,_Alabama" TargetMode="External"/><Relationship Id="rId434" Type="http://schemas.openxmlformats.org/officeDocument/2006/relationships/hyperlink" Target="https://en.wikipedia.org/wiki/Jefferson_County,_Alabama" TargetMode="External"/><Relationship Id="rId676" Type="http://schemas.openxmlformats.org/officeDocument/2006/relationships/hyperlink" Target="https://en.wikipedia.org/wiki/Montgomery_County,_Alabama" TargetMode="External"/><Relationship Id="rId439" Type="http://schemas.openxmlformats.org/officeDocument/2006/relationships/hyperlink" Target="https://en.wikipedia.org/wiki/Hytop,_Alabama" TargetMode="External"/><Relationship Id="rId438" Type="http://schemas.openxmlformats.org/officeDocument/2006/relationships/hyperlink" Target="https://en.wikipedia.org/wiki/Russell_County,_Alabama" TargetMode="External"/><Relationship Id="rId671" Type="http://schemas.openxmlformats.org/officeDocument/2006/relationships/hyperlink" Target="https://en.wikipedia.org/wiki/Pickensville,_Alabama" TargetMode="External"/><Relationship Id="rId670" Type="http://schemas.openxmlformats.org/officeDocument/2006/relationships/hyperlink" Target="https://en.wikipedia.org/wiki/Franklin_County,_Alabama" TargetMode="External"/><Relationship Id="rId433" Type="http://schemas.openxmlformats.org/officeDocument/2006/relationships/hyperlink" Target="https://en.wikipedia.org/wiki/Hueytown,_Alabama" TargetMode="External"/><Relationship Id="rId675" Type="http://schemas.openxmlformats.org/officeDocument/2006/relationships/hyperlink" Target="https://en.wikipedia.org/wiki/Pike_Road,_Alabama" TargetMode="External"/><Relationship Id="rId432" Type="http://schemas.openxmlformats.org/officeDocument/2006/relationships/hyperlink" Target="https://en.wikipedia.org/wiki/Covington_County,_Alabama" TargetMode="External"/><Relationship Id="rId674" Type="http://schemas.openxmlformats.org/officeDocument/2006/relationships/hyperlink" Target="https://en.wikipedia.org/wiki/Calhoun_County,_Alabama" TargetMode="External"/><Relationship Id="rId431" Type="http://schemas.openxmlformats.org/officeDocument/2006/relationships/hyperlink" Target="https://en.wikipedia.org/wiki/Horn_Hill,_Alabama" TargetMode="External"/><Relationship Id="rId673" Type="http://schemas.openxmlformats.org/officeDocument/2006/relationships/hyperlink" Target="https://en.wikipedia.org/wiki/Piedmont,_Alabama" TargetMode="External"/><Relationship Id="rId430" Type="http://schemas.openxmlformats.org/officeDocument/2006/relationships/hyperlink" Target="https://en.wikipedia.org/wiki/Jefferson_County,_Alabama" TargetMode="External"/><Relationship Id="rId672" Type="http://schemas.openxmlformats.org/officeDocument/2006/relationships/hyperlink" Target="https://en.wikipedia.org/wiki/Pickens_County,_Alaba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britannica.com/place/Walsenburg" TargetMode="External"/><Relationship Id="rId42" Type="http://schemas.openxmlformats.org/officeDocument/2006/relationships/drawing" Target="../drawings/drawing6.xml"/><Relationship Id="rId41" Type="http://schemas.openxmlformats.org/officeDocument/2006/relationships/hyperlink" Target="https://www.britannica.com/place/Westminster-Colorado" TargetMode="External"/><Relationship Id="rId31" Type="http://schemas.openxmlformats.org/officeDocument/2006/relationships/hyperlink" Target="https://www.britannica.com/place/Ouray-Colorado" TargetMode="External"/><Relationship Id="rId30" Type="http://schemas.openxmlformats.org/officeDocument/2006/relationships/hyperlink" Target="https://www.britannica.com/place/Montrose-Colorado" TargetMode="External"/><Relationship Id="rId33" Type="http://schemas.openxmlformats.org/officeDocument/2006/relationships/hyperlink" Target="https://www.britannica.com/place/Pueblo-Colorado" TargetMode="External"/><Relationship Id="rId32" Type="http://schemas.openxmlformats.org/officeDocument/2006/relationships/hyperlink" Target="https://www.britannica.com/place/Pagosa-Springs" TargetMode="External"/><Relationship Id="rId35" Type="http://schemas.openxmlformats.org/officeDocument/2006/relationships/hyperlink" Target="https://www.britannica.com/place/Steamboat-Springs" TargetMode="External"/><Relationship Id="rId34" Type="http://schemas.openxmlformats.org/officeDocument/2006/relationships/hyperlink" Target="https://www.britannica.com/place/Silverton" TargetMode="External"/><Relationship Id="rId37" Type="http://schemas.openxmlformats.org/officeDocument/2006/relationships/hyperlink" Target="https://www.britannica.com/place/Telluride-Colorado" TargetMode="External"/><Relationship Id="rId36" Type="http://schemas.openxmlformats.org/officeDocument/2006/relationships/hyperlink" Target="https://www.britannica.com/place/Sterling-Colorado" TargetMode="External"/><Relationship Id="rId39" Type="http://schemas.openxmlformats.org/officeDocument/2006/relationships/hyperlink" Target="https://www.britannica.com/place/Vail" TargetMode="External"/><Relationship Id="rId38" Type="http://schemas.openxmlformats.org/officeDocument/2006/relationships/hyperlink" Target="https://www.britannica.com/place/Trinidad-Colorado" TargetMode="External"/><Relationship Id="rId20" Type="http://schemas.openxmlformats.org/officeDocument/2006/relationships/hyperlink" Target="https://www.britannica.com/place/Glenwood-Springs" TargetMode="External"/><Relationship Id="rId22" Type="http://schemas.openxmlformats.org/officeDocument/2006/relationships/hyperlink" Target="https://www.britannica.com/place/Grand-Junction" TargetMode="External"/><Relationship Id="rId21" Type="http://schemas.openxmlformats.org/officeDocument/2006/relationships/hyperlink" Target="https://www.britannica.com/place/Golden" TargetMode="External"/><Relationship Id="rId24" Type="http://schemas.openxmlformats.org/officeDocument/2006/relationships/hyperlink" Target="https://www.britannica.com/place/Gunnison" TargetMode="External"/><Relationship Id="rId23" Type="http://schemas.openxmlformats.org/officeDocument/2006/relationships/hyperlink" Target="https://www.britannica.com/place/Greeley" TargetMode="External"/><Relationship Id="rId26" Type="http://schemas.openxmlformats.org/officeDocument/2006/relationships/hyperlink" Target="https://www.britannica.com/place/Leadville" TargetMode="External"/><Relationship Id="rId25" Type="http://schemas.openxmlformats.org/officeDocument/2006/relationships/hyperlink" Target="https://www.britannica.com/place/La-Junta" TargetMode="External"/><Relationship Id="rId28" Type="http://schemas.openxmlformats.org/officeDocument/2006/relationships/hyperlink" Target="https://www.britannica.com/place/Longmont" TargetMode="External"/><Relationship Id="rId27" Type="http://schemas.openxmlformats.org/officeDocument/2006/relationships/hyperlink" Target="https://www.britannica.com/place/Littleton-Colorado" TargetMode="External"/><Relationship Id="rId29" Type="http://schemas.openxmlformats.org/officeDocument/2006/relationships/hyperlink" Target="https://www.britannica.com/place/Loveland" TargetMode="External"/><Relationship Id="rId11" Type="http://schemas.openxmlformats.org/officeDocument/2006/relationships/hyperlink" Target="https://www.britannica.com/place/Cortez" TargetMode="External"/><Relationship Id="rId10" Type="http://schemas.openxmlformats.org/officeDocument/2006/relationships/hyperlink" Target="https://www.britannica.com/place/Colorado-Springs" TargetMode="External"/><Relationship Id="rId13" Type="http://schemas.openxmlformats.org/officeDocument/2006/relationships/hyperlink" Target="https://www.britannica.com/place/Denver" TargetMode="External"/><Relationship Id="rId12" Type="http://schemas.openxmlformats.org/officeDocument/2006/relationships/hyperlink" Target="https://www.britannica.com/place/Cripple-Creek" TargetMode="External"/><Relationship Id="rId15" Type="http://schemas.openxmlformats.org/officeDocument/2006/relationships/hyperlink" Target="https://www.britannica.com/place/Englewood-Colorado" TargetMode="External"/><Relationship Id="rId14" Type="http://schemas.openxmlformats.org/officeDocument/2006/relationships/hyperlink" Target="https://www.britannica.com/place/Durango-Colorado" TargetMode="External"/><Relationship Id="rId17" Type="http://schemas.openxmlformats.org/officeDocument/2006/relationships/hyperlink" Target="https://www.britannica.com/place/Fort-Collins" TargetMode="External"/><Relationship Id="rId16" Type="http://schemas.openxmlformats.org/officeDocument/2006/relationships/hyperlink" Target="https://www.britannica.com/place/Estes-Park" TargetMode="External"/><Relationship Id="rId19" Type="http://schemas.openxmlformats.org/officeDocument/2006/relationships/hyperlink" Target="https://www.britannica.com/place/Georgetown-Colorado" TargetMode="External"/><Relationship Id="rId18" Type="http://schemas.openxmlformats.org/officeDocument/2006/relationships/hyperlink" Target="https://www.britannica.com/place/Fort-Morgan-Colorado-United-States" TargetMode="External"/><Relationship Id="rId1" Type="http://schemas.openxmlformats.org/officeDocument/2006/relationships/hyperlink" Target="https://www.britannica.com/place/Alamosa" TargetMode="External"/><Relationship Id="rId2" Type="http://schemas.openxmlformats.org/officeDocument/2006/relationships/hyperlink" Target="https://www.britannica.com/place/Aspen-Colorado" TargetMode="External"/><Relationship Id="rId3" Type="http://schemas.openxmlformats.org/officeDocument/2006/relationships/hyperlink" Target="https://www.britannica.com/place/Aurora-Colorado" TargetMode="External"/><Relationship Id="rId4" Type="http://schemas.openxmlformats.org/officeDocument/2006/relationships/hyperlink" Target="https://www.britannica.com/place/Boulder-Colorado" TargetMode="External"/><Relationship Id="rId9" Type="http://schemas.openxmlformats.org/officeDocument/2006/relationships/hyperlink" Target="https://www.britannica.com/place/Climax-Colorado" TargetMode="External"/><Relationship Id="rId5" Type="http://schemas.openxmlformats.org/officeDocument/2006/relationships/hyperlink" Target="https://www.britannica.com/place/Breckenridge" TargetMode="External"/><Relationship Id="rId6" Type="http://schemas.openxmlformats.org/officeDocument/2006/relationships/hyperlink" Target="https://www.britannica.com/place/Brighton-Colorado" TargetMode="External"/><Relationship Id="rId7" Type="http://schemas.openxmlformats.org/officeDocument/2006/relationships/hyperlink" Target="https://www.britannica.com/place/Canon-City" TargetMode="External"/><Relationship Id="rId8" Type="http://schemas.openxmlformats.org/officeDocument/2006/relationships/hyperlink" Target="https://www.britannica.com/place/Central-City-Colorado"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britannica.com/place/Simsbury" TargetMode="External"/><Relationship Id="rId42" Type="http://schemas.openxmlformats.org/officeDocument/2006/relationships/hyperlink" Target="https://www.britannica.com/place/Stamford-Connecticut" TargetMode="External"/><Relationship Id="rId41" Type="http://schemas.openxmlformats.org/officeDocument/2006/relationships/hyperlink" Target="https://www.britannica.com/place/Southington" TargetMode="External"/><Relationship Id="rId44" Type="http://schemas.openxmlformats.org/officeDocument/2006/relationships/hyperlink" Target="https://www.britannica.com/place/Stratford-Connecticut" TargetMode="External"/><Relationship Id="rId43" Type="http://schemas.openxmlformats.org/officeDocument/2006/relationships/hyperlink" Target="https://www.britannica.com/place/Stonington" TargetMode="External"/><Relationship Id="rId46" Type="http://schemas.openxmlformats.org/officeDocument/2006/relationships/hyperlink" Target="https://www.britannica.com/place/Wallingford-Connecticut" TargetMode="External"/><Relationship Id="rId45" Type="http://schemas.openxmlformats.org/officeDocument/2006/relationships/hyperlink" Target="https://www.britannica.com/place/Torrington-Connecticut" TargetMode="External"/><Relationship Id="rId48" Type="http://schemas.openxmlformats.org/officeDocument/2006/relationships/hyperlink" Target="https://www.britannica.com/place/Waterford-Connecticut" TargetMode="External"/><Relationship Id="rId47" Type="http://schemas.openxmlformats.org/officeDocument/2006/relationships/hyperlink" Target="https://www.britannica.com/place/Waterbury" TargetMode="External"/><Relationship Id="rId49" Type="http://schemas.openxmlformats.org/officeDocument/2006/relationships/hyperlink" Target="https://www.britannica.com/place/Watertown-Connecticut" TargetMode="External"/><Relationship Id="rId31" Type="http://schemas.openxmlformats.org/officeDocument/2006/relationships/hyperlink" Target="https://www.britannica.com/place/New-Haven-Connecticut" TargetMode="External"/><Relationship Id="rId30" Type="http://schemas.openxmlformats.org/officeDocument/2006/relationships/hyperlink" Target="https://www.britannica.com/place/New-Britain-Connecticut" TargetMode="External"/><Relationship Id="rId33" Type="http://schemas.openxmlformats.org/officeDocument/2006/relationships/hyperlink" Target="https://www.britannica.com/place/North-Haven" TargetMode="External"/><Relationship Id="rId32" Type="http://schemas.openxmlformats.org/officeDocument/2006/relationships/hyperlink" Target="https://www.britannica.com/place/New-London-Connecticut" TargetMode="External"/><Relationship Id="rId35" Type="http://schemas.openxmlformats.org/officeDocument/2006/relationships/hyperlink" Target="https://www.britannica.com/place/Norwich-Connecticut" TargetMode="External"/><Relationship Id="rId34" Type="http://schemas.openxmlformats.org/officeDocument/2006/relationships/hyperlink" Target="https://www.britannica.com/place/Norwalk-Connecticut" TargetMode="External"/><Relationship Id="rId37" Type="http://schemas.openxmlformats.org/officeDocument/2006/relationships/hyperlink" Target="https://www.britannica.com/place/Orange-Connecticut" TargetMode="External"/><Relationship Id="rId36" Type="http://schemas.openxmlformats.org/officeDocument/2006/relationships/hyperlink" Target="https://www.britannica.com/place/Old-Saybrook" TargetMode="External"/><Relationship Id="rId39" Type="http://schemas.openxmlformats.org/officeDocument/2006/relationships/hyperlink" Target="https://www.britannica.com/place/Shelton-Connecticut" TargetMode="External"/><Relationship Id="rId38" Type="http://schemas.openxmlformats.org/officeDocument/2006/relationships/hyperlink" Target="https://www.britannica.com/place/Seymour-Connecticut" TargetMode="External"/><Relationship Id="rId20" Type="http://schemas.openxmlformats.org/officeDocument/2006/relationships/hyperlink" Target="https://www.britannica.com/place/Hartford-Connecticut" TargetMode="External"/><Relationship Id="rId22" Type="http://schemas.openxmlformats.org/officeDocument/2006/relationships/hyperlink" Target="https://www.britannica.com/place/Litchfield-Connecticut" TargetMode="External"/><Relationship Id="rId21" Type="http://schemas.openxmlformats.org/officeDocument/2006/relationships/hyperlink" Target="https://www.britannica.com/place/Lebanon-Connecticut" TargetMode="External"/><Relationship Id="rId24" Type="http://schemas.openxmlformats.org/officeDocument/2006/relationships/hyperlink" Target="https://www.britannica.com/place/Mansfield-Connecticut" TargetMode="External"/><Relationship Id="rId23" Type="http://schemas.openxmlformats.org/officeDocument/2006/relationships/hyperlink" Target="https://www.britannica.com/place/Manchester-Connecticut" TargetMode="External"/><Relationship Id="rId26" Type="http://schemas.openxmlformats.org/officeDocument/2006/relationships/hyperlink" Target="https://www.britannica.com/place/Middletown-Connecticut" TargetMode="External"/><Relationship Id="rId25" Type="http://schemas.openxmlformats.org/officeDocument/2006/relationships/hyperlink" Target="https://www.britannica.com/place/Meriden" TargetMode="External"/><Relationship Id="rId28" Type="http://schemas.openxmlformats.org/officeDocument/2006/relationships/hyperlink" Target="https://www.britannica.com/place/Mystic" TargetMode="External"/><Relationship Id="rId27" Type="http://schemas.openxmlformats.org/officeDocument/2006/relationships/hyperlink" Target="https://www.britannica.com/place/Milford-Connecticut" TargetMode="External"/><Relationship Id="rId29" Type="http://schemas.openxmlformats.org/officeDocument/2006/relationships/hyperlink" Target="https://www.britannica.com/place/Naugatuck" TargetMode="External"/><Relationship Id="rId11" Type="http://schemas.openxmlformats.org/officeDocument/2006/relationships/hyperlink" Target="https://www.britannica.com/place/East-Hartford" TargetMode="External"/><Relationship Id="rId10" Type="http://schemas.openxmlformats.org/officeDocument/2006/relationships/hyperlink" Target="https://www.britannica.com/place/Derby-Connecticut" TargetMode="External"/><Relationship Id="rId13" Type="http://schemas.openxmlformats.org/officeDocument/2006/relationships/hyperlink" Target="https://www.britannica.com/place/Enfield-Connecticut" TargetMode="External"/><Relationship Id="rId12" Type="http://schemas.openxmlformats.org/officeDocument/2006/relationships/hyperlink" Target="https://www.britannica.com/place/East-Haven" TargetMode="External"/><Relationship Id="rId15" Type="http://schemas.openxmlformats.org/officeDocument/2006/relationships/hyperlink" Target="https://www.britannica.com/place/Farmington-Connecticut" TargetMode="External"/><Relationship Id="rId14" Type="http://schemas.openxmlformats.org/officeDocument/2006/relationships/hyperlink" Target="https://www.britannica.com/place/Fairfield-Connecticut" TargetMode="External"/><Relationship Id="rId17" Type="http://schemas.openxmlformats.org/officeDocument/2006/relationships/hyperlink" Target="https://www.britannica.com/place/Groton-Connecticut" TargetMode="External"/><Relationship Id="rId16" Type="http://schemas.openxmlformats.org/officeDocument/2006/relationships/hyperlink" Target="https://www.britannica.com/place/Greenwich-Connecticut" TargetMode="External"/><Relationship Id="rId19" Type="http://schemas.openxmlformats.org/officeDocument/2006/relationships/hyperlink" Target="https://www.britannica.com/place/Hamden" TargetMode="External"/><Relationship Id="rId18" Type="http://schemas.openxmlformats.org/officeDocument/2006/relationships/hyperlink" Target="https://www.britannica.com/place/Guilford-Connecticut" TargetMode="External"/><Relationship Id="rId1" Type="http://schemas.openxmlformats.org/officeDocument/2006/relationships/hyperlink" Target="https://www.britannica.com/place/Ansonia" TargetMode="External"/><Relationship Id="rId2" Type="http://schemas.openxmlformats.org/officeDocument/2006/relationships/hyperlink" Target="https://www.britannica.com/place/Berlin-Connecticut" TargetMode="External"/><Relationship Id="rId3" Type="http://schemas.openxmlformats.org/officeDocument/2006/relationships/hyperlink" Target="https://www.britannica.com/place/Bloomfield-Connecticut" TargetMode="External"/><Relationship Id="rId4" Type="http://schemas.openxmlformats.org/officeDocument/2006/relationships/hyperlink" Target="https://www.britannica.com/place/Branford" TargetMode="External"/><Relationship Id="rId9" Type="http://schemas.openxmlformats.org/officeDocument/2006/relationships/hyperlink" Target="https://www.britannica.com/place/Darien-Connecticut" TargetMode="External"/><Relationship Id="rId5" Type="http://schemas.openxmlformats.org/officeDocument/2006/relationships/hyperlink" Target="https://www.britannica.com/place/Bridgeport" TargetMode="External"/><Relationship Id="rId6" Type="http://schemas.openxmlformats.org/officeDocument/2006/relationships/hyperlink" Target="https://www.britannica.com/place/Bristol-Connecticut" TargetMode="External"/><Relationship Id="rId7" Type="http://schemas.openxmlformats.org/officeDocument/2006/relationships/hyperlink" Target="https://www.britannica.com/place/Coventry-Connecticut" TargetMode="External"/><Relationship Id="rId8" Type="http://schemas.openxmlformats.org/officeDocument/2006/relationships/hyperlink" Target="https://www.britannica.com/place/Danbury" TargetMode="External"/><Relationship Id="rId51" Type="http://schemas.openxmlformats.org/officeDocument/2006/relationships/hyperlink" Target="https://www.britannica.com/place/West-Haven" TargetMode="External"/><Relationship Id="rId50" Type="http://schemas.openxmlformats.org/officeDocument/2006/relationships/hyperlink" Target="https://www.britannica.com/place/West-Hartford-Connecticut" TargetMode="External"/><Relationship Id="rId53" Type="http://schemas.openxmlformats.org/officeDocument/2006/relationships/hyperlink" Target="https://www.britannica.com/place/Wethersfield" TargetMode="External"/><Relationship Id="rId52" Type="http://schemas.openxmlformats.org/officeDocument/2006/relationships/hyperlink" Target="https://www.britannica.com/place/Westport-Connecticut" TargetMode="External"/><Relationship Id="rId55" Type="http://schemas.openxmlformats.org/officeDocument/2006/relationships/hyperlink" Target="https://www.britannica.com/place/Windham-Connecticut" TargetMode="External"/><Relationship Id="rId54" Type="http://schemas.openxmlformats.org/officeDocument/2006/relationships/hyperlink" Target="https://www.britannica.com/place/Willimantic" TargetMode="External"/><Relationship Id="rId57" Type="http://schemas.openxmlformats.org/officeDocument/2006/relationships/hyperlink" Target="https://www.britannica.com/place/Windsor-Locks" TargetMode="External"/><Relationship Id="rId56" Type="http://schemas.openxmlformats.org/officeDocument/2006/relationships/hyperlink" Target="https://www.britannica.com/place/Windsor-Connecticut" TargetMode="External"/><Relationship Id="rId59" Type="http://schemas.openxmlformats.org/officeDocument/2006/relationships/drawing" Target="../drawings/drawing7.xml"/><Relationship Id="rId58" Type="http://schemas.openxmlformats.org/officeDocument/2006/relationships/hyperlink" Target="https://www.britannica.com/place/Winste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hidden="1" min="5" max="5" width="12.63"/>
    <col hidden="1" min="11" max="11" width="12.63"/>
    <col customWidth="1" min="12" max="12" width="34.25"/>
  </cols>
  <sheetData>
    <row r="1">
      <c r="A1" s="1" t="s">
        <v>0</v>
      </c>
      <c r="B1" s="2" t="s">
        <v>1</v>
      </c>
      <c r="C1" s="1" t="s">
        <v>2</v>
      </c>
      <c r="D1" s="1" t="s">
        <v>3</v>
      </c>
      <c r="E1" s="1" t="s">
        <v>4</v>
      </c>
      <c r="F1" s="1" t="s">
        <v>5</v>
      </c>
      <c r="G1" s="1" t="s">
        <v>6</v>
      </c>
      <c r="H1" s="1" t="s">
        <v>7</v>
      </c>
      <c r="I1" s="1" t="s">
        <v>8</v>
      </c>
      <c r="J1" s="1" t="s">
        <v>9</v>
      </c>
      <c r="K1" s="1" t="s">
        <v>10</v>
      </c>
      <c r="L1" s="3" t="s">
        <v>11</v>
      </c>
      <c r="M1" s="4" t="s">
        <v>12</v>
      </c>
      <c r="N1" s="4" t="s">
        <v>13</v>
      </c>
      <c r="O1" s="5" t="s">
        <v>14</v>
      </c>
    </row>
    <row r="2">
      <c r="A2" s="1" t="s">
        <v>15</v>
      </c>
      <c r="B2" s="2" t="s">
        <v>16</v>
      </c>
      <c r="C2" s="1">
        <v>22.0</v>
      </c>
      <c r="D2" s="1">
        <v>5.0</v>
      </c>
      <c r="E2" s="1" t="s">
        <v>17</v>
      </c>
      <c r="F2" s="6" t="s">
        <v>18</v>
      </c>
      <c r="G2" s="1" t="s">
        <v>19</v>
      </c>
      <c r="H2" s="6" t="s">
        <v>20</v>
      </c>
      <c r="I2" s="1" t="s">
        <v>21</v>
      </c>
      <c r="J2" s="1" t="s">
        <v>22</v>
      </c>
      <c r="K2" s="1" t="s">
        <v>23</v>
      </c>
      <c r="L2" s="3" t="s">
        <v>24</v>
      </c>
      <c r="M2" s="3" t="s">
        <v>25</v>
      </c>
      <c r="N2" s="7" t="s">
        <v>26</v>
      </c>
      <c r="O2" s="8">
        <v>35040.0</v>
      </c>
    </row>
    <row r="3">
      <c r="A3" s="1" t="s">
        <v>27</v>
      </c>
      <c r="B3" s="2" t="s">
        <v>28</v>
      </c>
      <c r="C3" s="1">
        <v>48.0</v>
      </c>
      <c r="D3" s="1">
        <v>4.9</v>
      </c>
      <c r="E3" s="1" t="s">
        <v>29</v>
      </c>
      <c r="F3" s="6" t="s">
        <v>30</v>
      </c>
      <c r="G3" s="1" t="s">
        <v>31</v>
      </c>
      <c r="H3" s="6" t="s">
        <v>32</v>
      </c>
      <c r="I3" s="1" t="s">
        <v>21</v>
      </c>
      <c r="J3" s="1" t="s">
        <v>33</v>
      </c>
      <c r="K3" s="1" t="s">
        <v>34</v>
      </c>
      <c r="L3" s="3" t="s">
        <v>35</v>
      </c>
      <c r="M3" s="3" t="s">
        <v>36</v>
      </c>
      <c r="N3" s="7" t="s">
        <v>26</v>
      </c>
      <c r="O3" s="8">
        <v>35124.0</v>
      </c>
    </row>
    <row r="4">
      <c r="A4" s="1" t="s">
        <v>37</v>
      </c>
      <c r="B4" s="2" t="s">
        <v>38</v>
      </c>
      <c r="C4" s="1">
        <v>49.0</v>
      </c>
      <c r="D4" s="1">
        <v>5.0</v>
      </c>
      <c r="E4" s="1" t="s">
        <v>39</v>
      </c>
      <c r="F4" s="6" t="s">
        <v>40</v>
      </c>
      <c r="G4" s="1" t="s">
        <v>41</v>
      </c>
      <c r="H4" s="6" t="s">
        <v>42</v>
      </c>
      <c r="I4" s="1" t="s">
        <v>21</v>
      </c>
      <c r="J4" s="1" t="s">
        <v>43</v>
      </c>
      <c r="K4" s="1" t="s">
        <v>44</v>
      </c>
      <c r="L4" s="3" t="s">
        <v>45</v>
      </c>
      <c r="M4" s="3" t="s">
        <v>46</v>
      </c>
      <c r="N4" s="7" t="s">
        <v>26</v>
      </c>
      <c r="O4" s="8">
        <v>35244.0</v>
      </c>
    </row>
    <row r="5">
      <c r="A5" s="1" t="s">
        <v>47</v>
      </c>
      <c r="B5" s="2" t="s">
        <v>48</v>
      </c>
      <c r="C5" s="1">
        <v>45.0</v>
      </c>
      <c r="D5" s="1">
        <v>5.0</v>
      </c>
      <c r="E5" s="1" t="s">
        <v>49</v>
      </c>
      <c r="F5" s="6" t="s">
        <v>50</v>
      </c>
      <c r="G5" s="1" t="s">
        <v>51</v>
      </c>
      <c r="H5" s="6" t="s">
        <v>52</v>
      </c>
      <c r="I5" s="1" t="s">
        <v>53</v>
      </c>
      <c r="J5" s="1" t="s">
        <v>54</v>
      </c>
      <c r="K5" s="1" t="s">
        <v>34</v>
      </c>
      <c r="L5" s="3" t="s">
        <v>55</v>
      </c>
      <c r="M5" s="3" t="s">
        <v>56</v>
      </c>
      <c r="N5" s="7" t="s">
        <v>26</v>
      </c>
      <c r="O5" s="8">
        <v>35051.0</v>
      </c>
    </row>
    <row r="6">
      <c r="A6" s="1" t="s">
        <v>57</v>
      </c>
      <c r="B6" s="2" t="s">
        <v>58</v>
      </c>
      <c r="C6" s="1">
        <v>26.0</v>
      </c>
      <c r="D6" s="1">
        <v>5.0</v>
      </c>
      <c r="E6" s="1" t="s">
        <v>59</v>
      </c>
      <c r="F6" s="6" t="s">
        <v>60</v>
      </c>
      <c r="G6" s="1" t="s">
        <v>61</v>
      </c>
      <c r="H6" s="6" t="s">
        <v>62</v>
      </c>
      <c r="I6" s="1" t="s">
        <v>21</v>
      </c>
      <c r="J6" s="1" t="s">
        <v>21</v>
      </c>
      <c r="K6" s="1" t="s">
        <v>23</v>
      </c>
      <c r="L6" s="3" t="s">
        <v>63</v>
      </c>
      <c r="M6" s="3" t="s">
        <v>64</v>
      </c>
      <c r="N6" s="7" t="s">
        <v>26</v>
      </c>
      <c r="O6" s="8">
        <v>35210.0</v>
      </c>
    </row>
    <row r="7">
      <c r="A7" s="1" t="s">
        <v>65</v>
      </c>
      <c r="B7" s="2" t="s">
        <v>66</v>
      </c>
      <c r="C7" s="1">
        <v>177.0</v>
      </c>
      <c r="D7" s="1">
        <v>4.7</v>
      </c>
      <c r="E7" s="1" t="s">
        <v>67</v>
      </c>
      <c r="F7" s="6" t="s">
        <v>68</v>
      </c>
      <c r="G7" s="1" t="s">
        <v>69</v>
      </c>
      <c r="H7" s="6" t="s">
        <v>70</v>
      </c>
      <c r="I7" s="1" t="s">
        <v>21</v>
      </c>
      <c r="J7" s="1" t="s">
        <v>71</v>
      </c>
      <c r="K7" s="1" t="s">
        <v>34</v>
      </c>
      <c r="L7" s="3" t="s">
        <v>72</v>
      </c>
      <c r="M7" s="3" t="s">
        <v>64</v>
      </c>
      <c r="N7" s="7" t="s">
        <v>26</v>
      </c>
      <c r="O7" s="8">
        <v>35209.0</v>
      </c>
    </row>
    <row r="8">
      <c r="A8" s="1" t="s">
        <v>73</v>
      </c>
      <c r="B8" s="2" t="s">
        <v>74</v>
      </c>
      <c r="C8" s="1">
        <v>20.0</v>
      </c>
      <c r="D8" s="1">
        <v>5.0</v>
      </c>
      <c r="E8" s="1" t="s">
        <v>75</v>
      </c>
      <c r="F8" s="6" t="s">
        <v>76</v>
      </c>
      <c r="G8" s="1" t="s">
        <v>77</v>
      </c>
      <c r="H8" s="6" t="s">
        <v>78</v>
      </c>
      <c r="I8" s="1" t="s">
        <v>21</v>
      </c>
      <c r="J8" s="1" t="s">
        <v>21</v>
      </c>
      <c r="K8" s="1" t="s">
        <v>34</v>
      </c>
      <c r="L8" s="3" t="s">
        <v>79</v>
      </c>
      <c r="M8" s="3" t="s">
        <v>64</v>
      </c>
      <c r="N8" s="7" t="s">
        <v>26</v>
      </c>
      <c r="O8" s="8">
        <v>35222.0</v>
      </c>
    </row>
    <row r="9">
      <c r="A9" s="1" t="s">
        <v>80</v>
      </c>
      <c r="B9" s="2" t="s">
        <v>81</v>
      </c>
      <c r="C9" s="1">
        <v>23.0</v>
      </c>
      <c r="D9" s="1">
        <v>5.0</v>
      </c>
      <c r="E9" s="1" t="s">
        <v>82</v>
      </c>
      <c r="F9" s="9"/>
      <c r="G9" s="1" t="s">
        <v>83</v>
      </c>
      <c r="H9" s="6" t="s">
        <v>84</v>
      </c>
      <c r="I9" s="1" t="s">
        <v>85</v>
      </c>
      <c r="J9" s="1" t="s">
        <v>85</v>
      </c>
      <c r="K9" s="1" t="s">
        <v>86</v>
      </c>
      <c r="L9" s="3" t="s">
        <v>87</v>
      </c>
      <c r="M9" s="3" t="s">
        <v>88</v>
      </c>
      <c r="N9" s="7" t="s">
        <v>26</v>
      </c>
      <c r="O9" s="8">
        <v>35950.0</v>
      </c>
    </row>
    <row r="10">
      <c r="A10" s="1" t="s">
        <v>89</v>
      </c>
      <c r="B10" s="2" t="s">
        <v>90</v>
      </c>
      <c r="C10" s="1">
        <v>52.0</v>
      </c>
      <c r="D10" s="1">
        <v>4.9</v>
      </c>
      <c r="E10" s="1" t="s">
        <v>91</v>
      </c>
      <c r="F10" s="6" t="s">
        <v>92</v>
      </c>
      <c r="G10" s="1" t="s">
        <v>93</v>
      </c>
      <c r="H10" s="6" t="s">
        <v>94</v>
      </c>
      <c r="I10" s="1" t="s">
        <v>21</v>
      </c>
      <c r="J10" s="1" t="s">
        <v>95</v>
      </c>
      <c r="K10" s="1" t="s">
        <v>34</v>
      </c>
      <c r="L10" s="3" t="s">
        <v>96</v>
      </c>
      <c r="M10" s="3" t="s">
        <v>97</v>
      </c>
      <c r="N10" s="7" t="s">
        <v>26</v>
      </c>
      <c r="O10" s="8">
        <v>36250.0</v>
      </c>
    </row>
    <row r="11">
      <c r="A11" s="1" t="s">
        <v>98</v>
      </c>
      <c r="B11" s="2" t="s">
        <v>99</v>
      </c>
      <c r="C11" s="1">
        <v>53.0</v>
      </c>
      <c r="D11" s="1">
        <v>4.9</v>
      </c>
      <c r="E11" s="1" t="s">
        <v>100</v>
      </c>
      <c r="F11" s="6" t="s">
        <v>101</v>
      </c>
      <c r="G11" s="1" t="s">
        <v>102</v>
      </c>
      <c r="H11" s="6" t="s">
        <v>103</v>
      </c>
      <c r="I11" s="1" t="s">
        <v>85</v>
      </c>
      <c r="J11" s="1" t="s">
        <v>104</v>
      </c>
      <c r="K11" s="1" t="s">
        <v>105</v>
      </c>
      <c r="L11" s="3" t="s">
        <v>106</v>
      </c>
      <c r="M11" s="3" t="s">
        <v>107</v>
      </c>
      <c r="N11" s="7" t="s">
        <v>26</v>
      </c>
      <c r="O11" s="8">
        <v>36201.0</v>
      </c>
    </row>
    <row r="12">
      <c r="A12" s="1" t="s">
        <v>108</v>
      </c>
      <c r="B12" s="2" t="s">
        <v>109</v>
      </c>
      <c r="C12" s="1">
        <v>21.0</v>
      </c>
      <c r="D12" s="1">
        <v>5.0</v>
      </c>
      <c r="E12" s="1" t="s">
        <v>110</v>
      </c>
      <c r="F12" s="6" t="s">
        <v>111</v>
      </c>
      <c r="G12" s="1" t="s">
        <v>112</v>
      </c>
      <c r="H12" s="6" t="s">
        <v>113</v>
      </c>
      <c r="I12" s="1" t="s">
        <v>21</v>
      </c>
      <c r="J12" s="1" t="s">
        <v>21</v>
      </c>
      <c r="K12" s="1" t="s">
        <v>34</v>
      </c>
      <c r="L12" s="3" t="s">
        <v>114</v>
      </c>
      <c r="M12" s="3" t="s">
        <v>115</v>
      </c>
      <c r="N12" s="7" t="s">
        <v>26</v>
      </c>
      <c r="O12" s="8">
        <v>35611.0</v>
      </c>
    </row>
    <row r="13">
      <c r="A13" s="1" t="s">
        <v>116</v>
      </c>
      <c r="B13" s="2" t="s">
        <v>117</v>
      </c>
      <c r="C13" s="1">
        <v>14.0</v>
      </c>
      <c r="D13" s="1">
        <v>5.0</v>
      </c>
      <c r="E13" s="1" t="s">
        <v>118</v>
      </c>
      <c r="F13" s="9"/>
      <c r="G13" s="1" t="s">
        <v>119</v>
      </c>
      <c r="H13" s="6" t="s">
        <v>120</v>
      </c>
      <c r="I13" s="1" t="s">
        <v>121</v>
      </c>
      <c r="J13" s="1" t="s">
        <v>121</v>
      </c>
      <c r="K13" s="1" t="s">
        <v>122</v>
      </c>
      <c r="L13" s="3" t="s">
        <v>123</v>
      </c>
      <c r="M13" s="3" t="s">
        <v>115</v>
      </c>
      <c r="N13" s="7" t="s">
        <v>26</v>
      </c>
      <c r="O13" s="8">
        <v>35613.0</v>
      </c>
    </row>
    <row r="14">
      <c r="A14" s="1" t="s">
        <v>124</v>
      </c>
      <c r="B14" s="2" t="s">
        <v>125</v>
      </c>
      <c r="C14" s="1">
        <v>28.0</v>
      </c>
      <c r="D14" s="1">
        <v>5.0</v>
      </c>
      <c r="E14" s="1" t="s">
        <v>126</v>
      </c>
      <c r="F14" s="6" t="s">
        <v>127</v>
      </c>
      <c r="G14" s="1" t="s">
        <v>128</v>
      </c>
      <c r="H14" s="6" t="s">
        <v>129</v>
      </c>
      <c r="I14" s="1" t="s">
        <v>21</v>
      </c>
      <c r="J14" s="1" t="s">
        <v>130</v>
      </c>
      <c r="K14" s="1" t="s">
        <v>34</v>
      </c>
      <c r="L14" s="3" t="s">
        <v>131</v>
      </c>
      <c r="M14" s="3" t="s">
        <v>64</v>
      </c>
      <c r="N14" s="7" t="s">
        <v>26</v>
      </c>
      <c r="O14" s="8">
        <v>35235.0</v>
      </c>
    </row>
    <row r="15">
      <c r="A15" s="1" t="s">
        <v>132</v>
      </c>
      <c r="B15" s="2" t="s">
        <v>133</v>
      </c>
      <c r="C15" s="1">
        <v>15.0</v>
      </c>
      <c r="D15" s="1">
        <v>5.0</v>
      </c>
      <c r="E15" s="1" t="s">
        <v>134</v>
      </c>
      <c r="F15" s="6" t="s">
        <v>135</v>
      </c>
      <c r="G15" s="1" t="s">
        <v>136</v>
      </c>
      <c r="H15" s="6" t="s">
        <v>137</v>
      </c>
      <c r="I15" s="1" t="s">
        <v>21</v>
      </c>
      <c r="J15" s="1" t="s">
        <v>138</v>
      </c>
      <c r="K15" s="1" t="s">
        <v>34</v>
      </c>
      <c r="L15" s="3" t="s">
        <v>139</v>
      </c>
      <c r="M15" s="3" t="s">
        <v>64</v>
      </c>
      <c r="N15" s="7" t="s">
        <v>26</v>
      </c>
      <c r="O15" s="8">
        <v>35235.0</v>
      </c>
    </row>
    <row r="16">
      <c r="A16" s="1" t="s">
        <v>140</v>
      </c>
      <c r="B16" s="2" t="s">
        <v>141</v>
      </c>
      <c r="C16" s="1">
        <v>116.0</v>
      </c>
      <c r="D16" s="1">
        <v>4.8</v>
      </c>
      <c r="E16" s="1" t="s">
        <v>142</v>
      </c>
      <c r="F16" s="6" t="s">
        <v>143</v>
      </c>
      <c r="G16" s="1" t="s">
        <v>144</v>
      </c>
      <c r="H16" s="6" t="s">
        <v>145</v>
      </c>
      <c r="I16" s="1" t="s">
        <v>21</v>
      </c>
      <c r="J16" s="1" t="s">
        <v>146</v>
      </c>
      <c r="K16" s="1" t="s">
        <v>105</v>
      </c>
      <c r="L16" s="3" t="s">
        <v>147</v>
      </c>
      <c r="M16" s="3" t="s">
        <v>148</v>
      </c>
      <c r="N16" s="7" t="s">
        <v>26</v>
      </c>
      <c r="O16" s="8">
        <v>36830.0</v>
      </c>
    </row>
    <row r="17">
      <c r="A17" s="1" t="s">
        <v>149</v>
      </c>
      <c r="B17" s="2" t="s">
        <v>150</v>
      </c>
      <c r="C17" s="1">
        <v>119.0</v>
      </c>
      <c r="D17" s="1">
        <v>4.9</v>
      </c>
      <c r="E17" s="1" t="s">
        <v>151</v>
      </c>
      <c r="F17" s="6" t="s">
        <v>152</v>
      </c>
      <c r="G17" s="1" t="s">
        <v>153</v>
      </c>
      <c r="H17" s="6" t="s">
        <v>154</v>
      </c>
      <c r="I17" s="1" t="s">
        <v>21</v>
      </c>
      <c r="J17" s="1" t="s">
        <v>155</v>
      </c>
      <c r="K17" s="1" t="s">
        <v>105</v>
      </c>
      <c r="L17" s="3" t="s">
        <v>156</v>
      </c>
      <c r="M17" s="3" t="s">
        <v>148</v>
      </c>
      <c r="N17" s="7" t="s">
        <v>26</v>
      </c>
      <c r="O17" s="8">
        <v>36830.0</v>
      </c>
    </row>
    <row r="18">
      <c r="A18" s="1" t="s">
        <v>157</v>
      </c>
      <c r="B18" s="2" t="s">
        <v>158</v>
      </c>
      <c r="C18" s="1">
        <v>18.0</v>
      </c>
      <c r="D18" s="1">
        <v>4.8</v>
      </c>
      <c r="E18" s="1" t="s">
        <v>159</v>
      </c>
      <c r="F18" s="6" t="s">
        <v>160</v>
      </c>
      <c r="G18" s="1" t="s">
        <v>161</v>
      </c>
      <c r="H18" s="6" t="s">
        <v>162</v>
      </c>
      <c r="I18" s="1" t="s">
        <v>21</v>
      </c>
      <c r="J18" s="1" t="s">
        <v>21</v>
      </c>
      <c r="K18" s="1" t="s">
        <v>163</v>
      </c>
      <c r="L18" s="3" t="s">
        <v>164</v>
      </c>
      <c r="M18" s="3" t="s">
        <v>148</v>
      </c>
      <c r="N18" s="7" t="s">
        <v>26</v>
      </c>
      <c r="O18" s="8">
        <v>36830.0</v>
      </c>
    </row>
    <row r="19">
      <c r="A19" s="1" t="s">
        <v>165</v>
      </c>
      <c r="B19" s="2" t="s">
        <v>166</v>
      </c>
      <c r="C19" s="1">
        <v>24.0</v>
      </c>
      <c r="D19" s="1">
        <v>5.0</v>
      </c>
      <c r="E19" s="9"/>
      <c r="F19" s="6" t="s">
        <v>167</v>
      </c>
      <c r="G19" s="1" t="s">
        <v>168</v>
      </c>
      <c r="H19" s="6" t="s">
        <v>169</v>
      </c>
      <c r="I19" s="1" t="s">
        <v>21</v>
      </c>
      <c r="J19" s="1" t="s">
        <v>21</v>
      </c>
      <c r="K19" s="1" t="s">
        <v>170</v>
      </c>
      <c r="L19" s="3" t="s">
        <v>171</v>
      </c>
      <c r="M19" s="3" t="s">
        <v>172</v>
      </c>
      <c r="N19" s="7" t="s">
        <v>26</v>
      </c>
      <c r="O19" s="8">
        <v>35022.0</v>
      </c>
    </row>
    <row r="20">
      <c r="A20" s="1" t="s">
        <v>173</v>
      </c>
      <c r="B20" s="2" t="s">
        <v>174</v>
      </c>
      <c r="C20" s="1">
        <v>83.0</v>
      </c>
      <c r="D20" s="1">
        <v>5.0</v>
      </c>
      <c r="E20" s="1" t="s">
        <v>175</v>
      </c>
      <c r="F20" s="6" t="s">
        <v>176</v>
      </c>
      <c r="G20" s="1" t="s">
        <v>177</v>
      </c>
      <c r="H20" s="6" t="s">
        <v>178</v>
      </c>
      <c r="I20" s="1" t="s">
        <v>21</v>
      </c>
      <c r="J20" s="1" t="s">
        <v>179</v>
      </c>
      <c r="K20" s="1" t="s">
        <v>34</v>
      </c>
      <c r="L20" s="3" t="s">
        <v>180</v>
      </c>
      <c r="M20" s="3" t="s">
        <v>64</v>
      </c>
      <c r="N20" s="7" t="s">
        <v>26</v>
      </c>
      <c r="O20" s="8">
        <v>35242.0</v>
      </c>
    </row>
    <row r="21">
      <c r="A21" s="1" t="s">
        <v>181</v>
      </c>
      <c r="B21" s="2" t="s">
        <v>182</v>
      </c>
      <c r="C21" s="1">
        <v>32.0</v>
      </c>
      <c r="D21" s="1">
        <v>5.0</v>
      </c>
      <c r="E21" s="1" t="s">
        <v>183</v>
      </c>
      <c r="F21" s="6" t="s">
        <v>184</v>
      </c>
      <c r="G21" s="1" t="s">
        <v>185</v>
      </c>
      <c r="H21" s="6" t="s">
        <v>186</v>
      </c>
      <c r="I21" s="1" t="s">
        <v>21</v>
      </c>
      <c r="J21" s="1" t="s">
        <v>21</v>
      </c>
      <c r="K21" s="1" t="s">
        <v>34</v>
      </c>
      <c r="L21" s="3" t="s">
        <v>187</v>
      </c>
      <c r="M21" s="3" t="s">
        <v>64</v>
      </c>
      <c r="N21" s="7" t="s">
        <v>26</v>
      </c>
      <c r="O21" s="8">
        <v>35222.0</v>
      </c>
    </row>
    <row r="22">
      <c r="A22" s="1" t="s">
        <v>188</v>
      </c>
      <c r="B22" s="10"/>
      <c r="C22" s="1">
        <v>24.0</v>
      </c>
      <c r="D22" s="1">
        <v>5.0</v>
      </c>
      <c r="E22" s="1" t="s">
        <v>189</v>
      </c>
      <c r="F22" s="6" t="s">
        <v>127</v>
      </c>
      <c r="G22" s="1" t="s">
        <v>128</v>
      </c>
      <c r="H22" s="6" t="s">
        <v>190</v>
      </c>
      <c r="I22" s="1" t="s">
        <v>21</v>
      </c>
      <c r="J22" s="1" t="s">
        <v>191</v>
      </c>
      <c r="K22" s="1" t="s">
        <v>44</v>
      </c>
      <c r="L22" s="3" t="s">
        <v>192</v>
      </c>
      <c r="M22" s="3" t="s">
        <v>193</v>
      </c>
      <c r="N22" s="7" t="s">
        <v>26</v>
      </c>
      <c r="O22" s="8">
        <v>35243.0</v>
      </c>
    </row>
    <row r="23">
      <c r="A23" s="1" t="s">
        <v>165</v>
      </c>
      <c r="B23" s="2" t="s">
        <v>194</v>
      </c>
      <c r="C23" s="1">
        <v>130.0</v>
      </c>
      <c r="D23" s="1">
        <v>5.0</v>
      </c>
      <c r="E23" s="1" t="s">
        <v>195</v>
      </c>
      <c r="F23" s="6" t="s">
        <v>196</v>
      </c>
      <c r="G23" s="1" t="s">
        <v>197</v>
      </c>
      <c r="H23" s="6" t="s">
        <v>198</v>
      </c>
      <c r="I23" s="1" t="s">
        <v>21</v>
      </c>
      <c r="J23" s="1" t="s">
        <v>199</v>
      </c>
      <c r="K23" s="1" t="s">
        <v>170</v>
      </c>
      <c r="L23" s="3" t="s">
        <v>200</v>
      </c>
      <c r="M23" s="3" t="s">
        <v>64</v>
      </c>
      <c r="N23" s="7" t="s">
        <v>26</v>
      </c>
      <c r="O23" s="8">
        <v>35235.0</v>
      </c>
    </row>
    <row r="24">
      <c r="A24" s="1" t="s">
        <v>201</v>
      </c>
      <c r="B24" s="2" t="s">
        <v>202</v>
      </c>
      <c r="C24" s="1">
        <v>76.0</v>
      </c>
      <c r="D24" s="1">
        <v>5.0</v>
      </c>
      <c r="E24" s="1" t="s">
        <v>203</v>
      </c>
      <c r="F24" s="6" t="s">
        <v>204</v>
      </c>
      <c r="G24" s="1" t="s">
        <v>205</v>
      </c>
      <c r="H24" s="6" t="s">
        <v>206</v>
      </c>
      <c r="I24" s="1" t="s">
        <v>21</v>
      </c>
      <c r="J24" s="1" t="s">
        <v>21</v>
      </c>
      <c r="K24" s="1" t="s">
        <v>34</v>
      </c>
      <c r="L24" s="3" t="s">
        <v>207</v>
      </c>
      <c r="M24" s="3" t="s">
        <v>208</v>
      </c>
      <c r="N24" s="7" t="s">
        <v>26</v>
      </c>
      <c r="O24" s="8">
        <v>35806.0</v>
      </c>
    </row>
    <row r="25">
      <c r="A25" s="1" t="s">
        <v>209</v>
      </c>
      <c r="B25" s="2" t="s">
        <v>210</v>
      </c>
      <c r="C25" s="1">
        <v>43.0</v>
      </c>
      <c r="D25" s="1">
        <v>5.0</v>
      </c>
      <c r="E25" s="1" t="s">
        <v>211</v>
      </c>
      <c r="F25" s="6" t="s">
        <v>212</v>
      </c>
      <c r="G25" s="1" t="s">
        <v>213</v>
      </c>
      <c r="H25" s="6" t="s">
        <v>214</v>
      </c>
      <c r="I25" s="1" t="s">
        <v>21</v>
      </c>
      <c r="J25" s="1" t="s">
        <v>215</v>
      </c>
      <c r="K25" s="1" t="s">
        <v>34</v>
      </c>
      <c r="L25" s="3" t="s">
        <v>216</v>
      </c>
      <c r="M25" s="3" t="s">
        <v>208</v>
      </c>
      <c r="N25" s="7" t="s">
        <v>26</v>
      </c>
      <c r="O25" s="8">
        <v>35801.0</v>
      </c>
    </row>
    <row r="26">
      <c r="A26" s="1" t="s">
        <v>217</v>
      </c>
      <c r="B26" s="2" t="s">
        <v>218</v>
      </c>
      <c r="C26" s="1">
        <v>13.0</v>
      </c>
      <c r="D26" s="1">
        <v>5.0</v>
      </c>
      <c r="E26" s="9"/>
      <c r="F26" s="9"/>
      <c r="G26" s="1" t="s">
        <v>219</v>
      </c>
      <c r="H26" s="6" t="s">
        <v>220</v>
      </c>
      <c r="I26" s="1" t="s">
        <v>21</v>
      </c>
      <c r="J26" s="1" t="s">
        <v>21</v>
      </c>
      <c r="K26" s="1" t="s">
        <v>105</v>
      </c>
      <c r="L26" s="3" t="s">
        <v>221</v>
      </c>
      <c r="M26" s="3" t="s">
        <v>222</v>
      </c>
      <c r="N26" s="7" t="s">
        <v>26</v>
      </c>
      <c r="O26" s="8">
        <v>36426.0</v>
      </c>
    </row>
    <row r="27">
      <c r="A27" s="1" t="s">
        <v>223</v>
      </c>
      <c r="B27" s="10"/>
      <c r="C27" s="1">
        <v>13.0</v>
      </c>
      <c r="D27" s="1">
        <v>5.0</v>
      </c>
      <c r="E27" s="1" t="s">
        <v>224</v>
      </c>
      <c r="F27" s="9"/>
      <c r="G27" s="1" t="s">
        <v>225</v>
      </c>
      <c r="H27" s="6" t="s">
        <v>226</v>
      </c>
      <c r="I27" s="1" t="s">
        <v>21</v>
      </c>
      <c r="J27" s="1" t="s">
        <v>227</v>
      </c>
      <c r="K27" s="1" t="s">
        <v>44</v>
      </c>
      <c r="L27" s="3" t="s">
        <v>228</v>
      </c>
      <c r="M27" s="3" t="s">
        <v>193</v>
      </c>
      <c r="N27" s="7" t="s">
        <v>26</v>
      </c>
      <c r="O27" s="8">
        <v>35216.0</v>
      </c>
    </row>
    <row r="28">
      <c r="A28" s="1" t="s">
        <v>229</v>
      </c>
      <c r="B28" s="10"/>
      <c r="C28" s="1">
        <v>35.0</v>
      </c>
      <c r="D28" s="1">
        <v>5.0</v>
      </c>
      <c r="E28" s="1" t="s">
        <v>230</v>
      </c>
      <c r="F28" s="6" t="s">
        <v>231</v>
      </c>
      <c r="G28" s="1" t="s">
        <v>232</v>
      </c>
      <c r="H28" s="6" t="s">
        <v>233</v>
      </c>
      <c r="I28" s="1" t="s">
        <v>21</v>
      </c>
      <c r="J28" s="1" t="s">
        <v>21</v>
      </c>
      <c r="K28" s="1" t="s">
        <v>163</v>
      </c>
      <c r="L28" s="3" t="s">
        <v>234</v>
      </c>
      <c r="M28" s="3" t="s">
        <v>235</v>
      </c>
      <c r="N28" s="7" t="s">
        <v>26</v>
      </c>
      <c r="O28" s="8">
        <v>36695.0</v>
      </c>
    </row>
    <row r="29">
      <c r="A29" s="1" t="s">
        <v>236</v>
      </c>
      <c r="B29" s="2" t="s">
        <v>237</v>
      </c>
      <c r="C29" s="1">
        <v>26.0</v>
      </c>
      <c r="D29" s="1">
        <v>5.0</v>
      </c>
      <c r="E29" s="1" t="s">
        <v>238</v>
      </c>
      <c r="F29" s="6" t="s">
        <v>239</v>
      </c>
      <c r="G29" s="1" t="s">
        <v>240</v>
      </c>
      <c r="H29" s="6" t="s">
        <v>241</v>
      </c>
      <c r="I29" s="1" t="s">
        <v>21</v>
      </c>
      <c r="J29" s="1" t="s">
        <v>21</v>
      </c>
      <c r="K29" s="1" t="s">
        <v>163</v>
      </c>
      <c r="L29" s="3" t="s">
        <v>242</v>
      </c>
      <c r="M29" s="3" t="s">
        <v>235</v>
      </c>
      <c r="N29" s="7" t="s">
        <v>26</v>
      </c>
      <c r="O29" s="8">
        <v>36607.0</v>
      </c>
    </row>
    <row r="30">
      <c r="A30" s="1" t="s">
        <v>243</v>
      </c>
      <c r="B30" s="2" t="s">
        <v>244</v>
      </c>
      <c r="C30" s="1">
        <v>43.0</v>
      </c>
      <c r="D30" s="1">
        <v>5.0</v>
      </c>
      <c r="E30" s="1" t="s">
        <v>245</v>
      </c>
      <c r="F30" s="6" t="s">
        <v>246</v>
      </c>
      <c r="G30" s="1" t="s">
        <v>247</v>
      </c>
      <c r="H30" s="6" t="s">
        <v>248</v>
      </c>
      <c r="I30" s="1" t="s">
        <v>53</v>
      </c>
      <c r="J30" s="1" t="s">
        <v>249</v>
      </c>
      <c r="K30" s="1" t="s">
        <v>34</v>
      </c>
      <c r="L30" s="3" t="s">
        <v>250</v>
      </c>
      <c r="M30" s="3" t="s">
        <v>251</v>
      </c>
      <c r="N30" s="7" t="s">
        <v>26</v>
      </c>
      <c r="O30" s="8">
        <v>36526.0</v>
      </c>
    </row>
    <row r="31">
      <c r="A31" s="1" t="s">
        <v>252</v>
      </c>
      <c r="B31" s="2" t="s">
        <v>253</v>
      </c>
      <c r="C31" s="1">
        <v>84.0</v>
      </c>
      <c r="D31" s="1">
        <v>5.0</v>
      </c>
      <c r="E31" s="1" t="s">
        <v>254</v>
      </c>
      <c r="F31" s="6" t="s">
        <v>255</v>
      </c>
      <c r="G31" s="1" t="s">
        <v>256</v>
      </c>
      <c r="H31" s="6" t="s">
        <v>257</v>
      </c>
      <c r="I31" s="1" t="s">
        <v>21</v>
      </c>
      <c r="J31" s="1" t="s">
        <v>21</v>
      </c>
      <c r="K31" s="1" t="s">
        <v>163</v>
      </c>
      <c r="L31" s="3" t="s">
        <v>258</v>
      </c>
      <c r="M31" s="3" t="s">
        <v>259</v>
      </c>
      <c r="N31" s="7" t="s">
        <v>26</v>
      </c>
      <c r="O31" s="8">
        <v>36571.0</v>
      </c>
    </row>
    <row r="32">
      <c r="A32" s="1" t="s">
        <v>260</v>
      </c>
      <c r="B32" s="10"/>
      <c r="C32" s="1">
        <v>12.0</v>
      </c>
      <c r="D32" s="1">
        <v>4.7</v>
      </c>
      <c r="E32" s="1" t="s">
        <v>261</v>
      </c>
      <c r="F32" s="6" t="s">
        <v>262</v>
      </c>
      <c r="G32" s="1" t="s">
        <v>263</v>
      </c>
      <c r="H32" s="6" t="s">
        <v>264</v>
      </c>
      <c r="I32" s="1" t="s">
        <v>21</v>
      </c>
      <c r="J32" s="1" t="s">
        <v>265</v>
      </c>
      <c r="K32" s="1" t="s">
        <v>122</v>
      </c>
      <c r="L32" s="3" t="s">
        <v>266</v>
      </c>
      <c r="M32" s="3" t="s">
        <v>235</v>
      </c>
      <c r="N32" s="7" t="s">
        <v>26</v>
      </c>
      <c r="O32" s="8">
        <v>36604.0</v>
      </c>
    </row>
    <row r="33">
      <c r="A33" s="1" t="s">
        <v>267</v>
      </c>
      <c r="B33" s="2" t="s">
        <v>268</v>
      </c>
      <c r="C33" s="1">
        <v>24.0</v>
      </c>
      <c r="D33" s="1">
        <v>5.0</v>
      </c>
      <c r="E33" s="1" t="s">
        <v>269</v>
      </c>
      <c r="F33" s="6" t="s">
        <v>270</v>
      </c>
      <c r="G33" s="1" t="s">
        <v>271</v>
      </c>
      <c r="H33" s="6" t="s">
        <v>272</v>
      </c>
      <c r="I33" s="1" t="s">
        <v>53</v>
      </c>
      <c r="J33" s="1" t="s">
        <v>53</v>
      </c>
      <c r="K33" s="1" t="s">
        <v>170</v>
      </c>
      <c r="L33" s="3" t="s">
        <v>273</v>
      </c>
      <c r="M33" s="3" t="s">
        <v>274</v>
      </c>
      <c r="N33" s="7" t="s">
        <v>26</v>
      </c>
      <c r="O33" s="8">
        <v>36535.0</v>
      </c>
    </row>
    <row r="34">
      <c r="A34" s="1" t="s">
        <v>275</v>
      </c>
      <c r="B34" s="10"/>
      <c r="C34" s="1">
        <v>21.0</v>
      </c>
      <c r="D34" s="1">
        <v>5.0</v>
      </c>
      <c r="E34" s="9"/>
      <c r="F34" s="9"/>
      <c r="G34" s="9"/>
      <c r="H34" s="6" t="s">
        <v>276</v>
      </c>
      <c r="I34" s="1" t="s">
        <v>277</v>
      </c>
      <c r="J34" s="1" t="s">
        <v>278</v>
      </c>
      <c r="K34" s="1" t="s">
        <v>163</v>
      </c>
      <c r="L34" s="3" t="s">
        <v>279</v>
      </c>
      <c r="M34" s="3" t="s">
        <v>280</v>
      </c>
      <c r="N34" s="7" t="s">
        <v>26</v>
      </c>
      <c r="O34" s="8">
        <v>36542.0</v>
      </c>
    </row>
    <row r="35">
      <c r="A35" s="1" t="s">
        <v>281</v>
      </c>
      <c r="B35" s="2" t="s">
        <v>282</v>
      </c>
      <c r="C35" s="1">
        <v>13.0</v>
      </c>
      <c r="D35" s="1">
        <v>4.7</v>
      </c>
      <c r="E35" s="1" t="s">
        <v>283</v>
      </c>
      <c r="F35" s="9"/>
      <c r="G35" s="1" t="s">
        <v>284</v>
      </c>
      <c r="H35" s="6" t="s">
        <v>285</v>
      </c>
      <c r="I35" s="1" t="s">
        <v>21</v>
      </c>
      <c r="J35" s="1" t="s">
        <v>21</v>
      </c>
      <c r="K35" s="1" t="s">
        <v>170</v>
      </c>
      <c r="L35" s="3" t="s">
        <v>286</v>
      </c>
      <c r="M35" s="3" t="s">
        <v>287</v>
      </c>
      <c r="N35" s="7" t="s">
        <v>288</v>
      </c>
      <c r="O35" s="8">
        <v>39452.0</v>
      </c>
    </row>
    <row r="36">
      <c r="A36" s="1" t="s">
        <v>289</v>
      </c>
      <c r="B36" s="2" t="s">
        <v>290</v>
      </c>
      <c r="C36" s="1">
        <v>19.0</v>
      </c>
      <c r="D36" s="1">
        <v>4.7</v>
      </c>
      <c r="E36" s="1" t="s">
        <v>291</v>
      </c>
      <c r="F36" s="9"/>
      <c r="G36" s="9"/>
      <c r="H36" s="6" t="s">
        <v>292</v>
      </c>
      <c r="I36" s="1" t="s">
        <v>21</v>
      </c>
      <c r="J36" s="1" t="s">
        <v>21</v>
      </c>
      <c r="K36" s="1" t="s">
        <v>293</v>
      </c>
      <c r="L36" s="3" t="s">
        <v>294</v>
      </c>
      <c r="M36" s="3" t="s">
        <v>295</v>
      </c>
      <c r="N36" s="7" t="s">
        <v>26</v>
      </c>
      <c r="O36" s="8">
        <v>35501.0</v>
      </c>
    </row>
    <row r="37">
      <c r="A37" s="1" t="s">
        <v>296</v>
      </c>
      <c r="B37" s="2" t="s">
        <v>297</v>
      </c>
      <c r="C37" s="1">
        <v>32.0</v>
      </c>
      <c r="D37" s="1">
        <v>5.0</v>
      </c>
      <c r="E37" s="1" t="s">
        <v>298</v>
      </c>
      <c r="F37" s="6" t="s">
        <v>299</v>
      </c>
      <c r="G37" s="1" t="s">
        <v>300</v>
      </c>
      <c r="H37" s="6" t="s">
        <v>301</v>
      </c>
      <c r="I37" s="1" t="s">
        <v>21</v>
      </c>
      <c r="J37" s="1" t="s">
        <v>21</v>
      </c>
      <c r="K37" s="1" t="s">
        <v>34</v>
      </c>
      <c r="L37" s="3" t="s">
        <v>302</v>
      </c>
      <c r="M37" s="3" t="s">
        <v>303</v>
      </c>
      <c r="N37" s="7" t="s">
        <v>26</v>
      </c>
      <c r="O37" s="8">
        <v>35405.0</v>
      </c>
    </row>
    <row r="38">
      <c r="A38" s="1" t="s">
        <v>304</v>
      </c>
      <c r="B38" s="2" t="s">
        <v>305</v>
      </c>
      <c r="C38" s="1">
        <v>29.0</v>
      </c>
      <c r="D38" s="1">
        <v>5.0</v>
      </c>
      <c r="E38" s="1" t="s">
        <v>306</v>
      </c>
      <c r="F38" s="6" t="s">
        <v>307</v>
      </c>
      <c r="G38" s="1" t="s">
        <v>308</v>
      </c>
      <c r="H38" s="6" t="s">
        <v>309</v>
      </c>
      <c r="I38" s="1" t="s">
        <v>21</v>
      </c>
      <c r="J38" s="1" t="s">
        <v>21</v>
      </c>
      <c r="K38" s="1" t="s">
        <v>34</v>
      </c>
      <c r="L38" s="3" t="s">
        <v>310</v>
      </c>
      <c r="M38" s="3" t="s">
        <v>208</v>
      </c>
      <c r="N38" s="7" t="s">
        <v>26</v>
      </c>
      <c r="O38" s="8">
        <v>35811.0</v>
      </c>
    </row>
    <row r="39">
      <c r="A39" s="1" t="s">
        <v>311</v>
      </c>
      <c r="B39" s="2" t="s">
        <v>312</v>
      </c>
      <c r="C39" s="1">
        <v>106.0</v>
      </c>
      <c r="D39" s="1">
        <v>5.0</v>
      </c>
      <c r="E39" s="1" t="s">
        <v>313</v>
      </c>
      <c r="F39" s="6" t="s">
        <v>314</v>
      </c>
      <c r="G39" s="1" t="s">
        <v>315</v>
      </c>
      <c r="H39" s="6" t="s">
        <v>316</v>
      </c>
      <c r="I39" s="1" t="s">
        <v>21</v>
      </c>
      <c r="J39" s="1" t="s">
        <v>317</v>
      </c>
      <c r="K39" s="1" t="s">
        <v>163</v>
      </c>
      <c r="L39" s="3" t="s">
        <v>318</v>
      </c>
      <c r="M39" s="3" t="s">
        <v>235</v>
      </c>
      <c r="N39" s="7" t="s">
        <v>26</v>
      </c>
      <c r="O39" s="8">
        <v>36695.0</v>
      </c>
    </row>
    <row r="40">
      <c r="A40" s="1" t="s">
        <v>319</v>
      </c>
      <c r="B40" s="10"/>
      <c r="C40" s="1">
        <v>46.0</v>
      </c>
      <c r="D40" s="1">
        <v>4.9</v>
      </c>
      <c r="E40" s="1" t="s">
        <v>320</v>
      </c>
      <c r="F40" s="6" t="s">
        <v>321</v>
      </c>
      <c r="G40" s="1" t="s">
        <v>322</v>
      </c>
      <c r="H40" s="6" t="s">
        <v>323</v>
      </c>
      <c r="I40" s="1" t="s">
        <v>21</v>
      </c>
      <c r="J40" s="1" t="s">
        <v>21</v>
      </c>
      <c r="K40" s="1" t="s">
        <v>44</v>
      </c>
      <c r="L40" s="4" t="s">
        <v>324</v>
      </c>
      <c r="M40" s="4" t="s">
        <v>325</v>
      </c>
      <c r="N40" s="11" t="s">
        <v>26</v>
      </c>
      <c r="O40" s="12">
        <v>36066.0</v>
      </c>
    </row>
    <row r="41">
      <c r="A41" s="1" t="s">
        <v>326</v>
      </c>
      <c r="B41" s="2" t="s">
        <v>327</v>
      </c>
      <c r="C41" s="1">
        <v>78.0</v>
      </c>
      <c r="D41" s="1">
        <v>5.0</v>
      </c>
      <c r="E41" s="1" t="s">
        <v>328</v>
      </c>
      <c r="F41" s="6" t="s">
        <v>329</v>
      </c>
      <c r="G41" s="1" t="s">
        <v>330</v>
      </c>
      <c r="H41" s="6" t="s">
        <v>331</v>
      </c>
      <c r="I41" s="1" t="s">
        <v>21</v>
      </c>
      <c r="J41" s="1" t="s">
        <v>332</v>
      </c>
      <c r="K41" s="1" t="s">
        <v>34</v>
      </c>
      <c r="L41" s="3" t="s">
        <v>333</v>
      </c>
      <c r="M41" s="3" t="s">
        <v>334</v>
      </c>
      <c r="N41" s="7" t="s">
        <v>26</v>
      </c>
      <c r="O41" s="8">
        <v>36109.0</v>
      </c>
    </row>
    <row r="42">
      <c r="A42" s="1" t="s">
        <v>335</v>
      </c>
      <c r="B42" s="2" t="s">
        <v>336</v>
      </c>
      <c r="C42" s="1">
        <v>92.0</v>
      </c>
      <c r="D42" s="1">
        <v>4.8</v>
      </c>
      <c r="E42" s="1" t="s">
        <v>337</v>
      </c>
      <c r="F42" s="6" t="s">
        <v>338</v>
      </c>
      <c r="G42" s="1" t="s">
        <v>339</v>
      </c>
      <c r="H42" s="6" t="s">
        <v>340</v>
      </c>
      <c r="I42" s="1" t="s">
        <v>21</v>
      </c>
      <c r="J42" s="1" t="s">
        <v>21</v>
      </c>
      <c r="K42" s="1" t="s">
        <v>34</v>
      </c>
      <c r="L42" s="3" t="s">
        <v>341</v>
      </c>
      <c r="M42" s="3" t="s">
        <v>342</v>
      </c>
      <c r="N42" s="7" t="s">
        <v>26</v>
      </c>
      <c r="O42" s="8">
        <v>35055.0</v>
      </c>
    </row>
    <row r="43">
      <c r="A43" s="1" t="s">
        <v>343</v>
      </c>
      <c r="B43" s="10"/>
      <c r="C43" s="1">
        <v>56.0</v>
      </c>
      <c r="D43" s="1">
        <v>4.8</v>
      </c>
      <c r="E43" s="1" t="s">
        <v>344</v>
      </c>
      <c r="F43" s="6" t="s">
        <v>345</v>
      </c>
      <c r="G43" s="9"/>
      <c r="H43" s="6" t="s">
        <v>346</v>
      </c>
      <c r="I43" s="1" t="s">
        <v>21</v>
      </c>
      <c r="J43" s="1" t="s">
        <v>347</v>
      </c>
      <c r="K43" s="1" t="s">
        <v>34</v>
      </c>
      <c r="L43" s="3" t="s">
        <v>348</v>
      </c>
      <c r="M43" s="3" t="s">
        <v>349</v>
      </c>
      <c r="N43" s="7" t="s">
        <v>26</v>
      </c>
      <c r="O43" s="8">
        <v>35603.0</v>
      </c>
    </row>
    <row r="44">
      <c r="A44" s="1" t="s">
        <v>350</v>
      </c>
      <c r="B44" s="2" t="s">
        <v>351</v>
      </c>
      <c r="C44" s="1">
        <v>102.0</v>
      </c>
      <c r="D44" s="1">
        <v>4.7</v>
      </c>
      <c r="E44" s="1" t="s">
        <v>352</v>
      </c>
      <c r="F44" s="6" t="s">
        <v>353</v>
      </c>
      <c r="G44" s="1" t="s">
        <v>354</v>
      </c>
      <c r="H44" s="6" t="s">
        <v>355</v>
      </c>
      <c r="I44" s="1" t="s">
        <v>21</v>
      </c>
      <c r="J44" s="1" t="s">
        <v>356</v>
      </c>
      <c r="K44" s="1" t="s">
        <v>44</v>
      </c>
      <c r="L44" s="3" t="s">
        <v>357</v>
      </c>
      <c r="M44" s="3" t="s">
        <v>358</v>
      </c>
      <c r="N44" s="7" t="s">
        <v>26</v>
      </c>
      <c r="O44" s="8">
        <v>35173.0</v>
      </c>
    </row>
    <row r="45">
      <c r="A45" s="1" t="s">
        <v>359</v>
      </c>
      <c r="B45" s="2" t="s">
        <v>360</v>
      </c>
      <c r="C45" s="1">
        <v>11.0</v>
      </c>
      <c r="D45" s="1">
        <v>4.4</v>
      </c>
      <c r="E45" s="1" t="s">
        <v>361</v>
      </c>
      <c r="F45" s="6" t="s">
        <v>362</v>
      </c>
      <c r="G45" s="1" t="s">
        <v>363</v>
      </c>
      <c r="H45" s="6" t="s">
        <v>364</v>
      </c>
      <c r="I45" s="1" t="s">
        <v>21</v>
      </c>
      <c r="J45" s="1" t="s">
        <v>21</v>
      </c>
      <c r="K45" s="1" t="s">
        <v>122</v>
      </c>
      <c r="L45" s="3" t="s">
        <v>365</v>
      </c>
      <c r="M45" s="3" t="s">
        <v>366</v>
      </c>
      <c r="N45" s="7" t="s">
        <v>26</v>
      </c>
      <c r="O45" s="8">
        <v>35125.0</v>
      </c>
    </row>
    <row r="46">
      <c r="A46" s="1" t="s">
        <v>367</v>
      </c>
      <c r="B46" s="2" t="s">
        <v>368</v>
      </c>
      <c r="C46" s="1">
        <v>17.0</v>
      </c>
      <c r="D46" s="1">
        <v>4.8</v>
      </c>
      <c r="E46" s="1" t="s">
        <v>369</v>
      </c>
      <c r="F46" s="6" t="s">
        <v>370</v>
      </c>
      <c r="G46" s="1" t="s">
        <v>371</v>
      </c>
      <c r="H46" s="6" t="s">
        <v>372</v>
      </c>
      <c r="I46" s="1" t="s">
        <v>21</v>
      </c>
      <c r="J46" s="1" t="s">
        <v>21</v>
      </c>
      <c r="K46" s="1" t="s">
        <v>34</v>
      </c>
      <c r="L46" s="3" t="s">
        <v>373</v>
      </c>
      <c r="M46" s="3" t="s">
        <v>374</v>
      </c>
      <c r="N46" s="7" t="s">
        <v>26</v>
      </c>
      <c r="O46" s="8">
        <v>35071.0</v>
      </c>
    </row>
    <row r="47">
      <c r="A47" s="1" t="s">
        <v>375</v>
      </c>
      <c r="B47" s="2" t="s">
        <v>376</v>
      </c>
      <c r="C47" s="1">
        <v>26.0</v>
      </c>
      <c r="D47" s="1">
        <v>4.9</v>
      </c>
      <c r="E47" s="1" t="s">
        <v>377</v>
      </c>
      <c r="F47" s="6" t="s">
        <v>378</v>
      </c>
      <c r="G47" s="1" t="s">
        <v>379</v>
      </c>
      <c r="H47" s="6" t="s">
        <v>380</v>
      </c>
      <c r="I47" s="1" t="s">
        <v>21</v>
      </c>
      <c r="J47" s="1" t="s">
        <v>21</v>
      </c>
      <c r="K47" s="1" t="s">
        <v>163</v>
      </c>
      <c r="L47" s="3" t="s">
        <v>381</v>
      </c>
      <c r="M47" s="3" t="s">
        <v>382</v>
      </c>
      <c r="N47" s="7" t="s">
        <v>26</v>
      </c>
      <c r="O47" s="8">
        <v>36265.0</v>
      </c>
    </row>
    <row r="48">
      <c r="A48" s="1" t="s">
        <v>383</v>
      </c>
      <c r="B48" s="2" t="s">
        <v>384</v>
      </c>
      <c r="C48" s="1">
        <v>15.0</v>
      </c>
      <c r="D48" s="1">
        <v>4.9</v>
      </c>
      <c r="E48" s="1" t="s">
        <v>385</v>
      </c>
      <c r="F48" s="6" t="s">
        <v>386</v>
      </c>
      <c r="G48" s="1" t="s">
        <v>387</v>
      </c>
      <c r="H48" s="6" t="s">
        <v>388</v>
      </c>
      <c r="I48" s="1" t="s">
        <v>21</v>
      </c>
      <c r="J48" s="1" t="s">
        <v>389</v>
      </c>
      <c r="K48" s="1" t="s">
        <v>390</v>
      </c>
      <c r="L48" s="3" t="s">
        <v>391</v>
      </c>
      <c r="M48" s="3" t="s">
        <v>36</v>
      </c>
      <c r="N48" s="7" t="s">
        <v>26</v>
      </c>
      <c r="O48" s="8">
        <v>35124.0</v>
      </c>
    </row>
    <row r="49">
      <c r="A49" s="1" t="s">
        <v>392</v>
      </c>
      <c r="B49" s="2" t="s">
        <v>393</v>
      </c>
      <c r="C49" s="1">
        <v>27.0</v>
      </c>
      <c r="D49" s="1">
        <v>5.0</v>
      </c>
      <c r="E49" s="1" t="s">
        <v>394</v>
      </c>
      <c r="F49" s="6" t="s">
        <v>395</v>
      </c>
      <c r="G49" s="1" t="s">
        <v>396</v>
      </c>
      <c r="H49" s="6" t="s">
        <v>397</v>
      </c>
      <c r="I49" s="1" t="s">
        <v>21</v>
      </c>
      <c r="J49" s="1" t="s">
        <v>398</v>
      </c>
      <c r="K49" s="1" t="s">
        <v>163</v>
      </c>
      <c r="L49" s="3" t="s">
        <v>399</v>
      </c>
      <c r="M49" s="3" t="s">
        <v>400</v>
      </c>
      <c r="N49" s="7" t="s">
        <v>26</v>
      </c>
      <c r="O49" s="8">
        <v>36303.0</v>
      </c>
    </row>
    <row r="50">
      <c r="A50" s="1" t="s">
        <v>401</v>
      </c>
      <c r="B50" s="10"/>
      <c r="C50" s="1">
        <v>56.0</v>
      </c>
      <c r="D50" s="1">
        <v>4.9</v>
      </c>
      <c r="E50" s="1" t="s">
        <v>402</v>
      </c>
      <c r="F50" s="6" t="s">
        <v>403</v>
      </c>
      <c r="G50" s="1" t="s">
        <v>404</v>
      </c>
      <c r="H50" s="6" t="s">
        <v>405</v>
      </c>
      <c r="I50" s="1" t="s">
        <v>21</v>
      </c>
      <c r="J50" s="1" t="s">
        <v>21</v>
      </c>
      <c r="K50" s="1" t="s">
        <v>163</v>
      </c>
      <c r="L50" s="3" t="s">
        <v>406</v>
      </c>
      <c r="M50" s="3" t="s">
        <v>251</v>
      </c>
      <c r="N50" s="7" t="s">
        <v>26</v>
      </c>
      <c r="O50" s="8">
        <v>36526.0</v>
      </c>
    </row>
    <row r="51">
      <c r="A51" s="1" t="s">
        <v>407</v>
      </c>
      <c r="B51" s="10"/>
      <c r="C51" s="1">
        <v>19.0</v>
      </c>
      <c r="D51" s="1">
        <v>5.0</v>
      </c>
      <c r="E51" s="1" t="s">
        <v>408</v>
      </c>
      <c r="F51" s="6" t="s">
        <v>409</v>
      </c>
      <c r="G51" s="1" t="s">
        <v>410</v>
      </c>
      <c r="H51" s="6" t="s">
        <v>411</v>
      </c>
      <c r="I51" s="1" t="s">
        <v>21</v>
      </c>
      <c r="J51" s="1" t="s">
        <v>412</v>
      </c>
      <c r="K51" s="1" t="s">
        <v>163</v>
      </c>
      <c r="L51" s="3" t="s">
        <v>413</v>
      </c>
      <c r="M51" s="3" t="s">
        <v>414</v>
      </c>
      <c r="N51" s="7" t="s">
        <v>26</v>
      </c>
      <c r="O51" s="8">
        <v>36732.0</v>
      </c>
    </row>
    <row r="52">
      <c r="A52" s="1" t="s">
        <v>415</v>
      </c>
      <c r="B52" s="2" t="s">
        <v>416</v>
      </c>
      <c r="C52" s="1">
        <v>75.0</v>
      </c>
      <c r="D52" s="1">
        <v>4.5</v>
      </c>
      <c r="E52" s="1" t="s">
        <v>417</v>
      </c>
      <c r="F52" s="6" t="s">
        <v>418</v>
      </c>
      <c r="G52" s="1" t="s">
        <v>419</v>
      </c>
      <c r="H52" s="6" t="s">
        <v>420</v>
      </c>
      <c r="I52" s="1" t="s">
        <v>21</v>
      </c>
      <c r="J52" s="1" t="s">
        <v>421</v>
      </c>
      <c r="K52" s="1" t="s">
        <v>170</v>
      </c>
      <c r="L52" s="3" t="s">
        <v>422</v>
      </c>
      <c r="M52" s="3" t="s">
        <v>400</v>
      </c>
      <c r="N52" s="7" t="s">
        <v>26</v>
      </c>
      <c r="O52" s="8">
        <v>36305.0</v>
      </c>
    </row>
    <row r="53">
      <c r="A53" s="1" t="s">
        <v>423</v>
      </c>
      <c r="B53" s="2" t="s">
        <v>424</v>
      </c>
      <c r="C53" s="1">
        <v>20.0</v>
      </c>
      <c r="D53" s="1">
        <v>4.6</v>
      </c>
      <c r="E53" s="1" t="s">
        <v>425</v>
      </c>
      <c r="F53" s="9"/>
      <c r="G53" s="1" t="s">
        <v>426</v>
      </c>
      <c r="H53" s="6" t="s">
        <v>427</v>
      </c>
      <c r="I53" s="1" t="s">
        <v>21</v>
      </c>
      <c r="J53" s="1" t="s">
        <v>21</v>
      </c>
      <c r="K53" s="1" t="s">
        <v>163</v>
      </c>
      <c r="L53" s="3" t="s">
        <v>428</v>
      </c>
      <c r="M53" s="3" t="s">
        <v>429</v>
      </c>
      <c r="N53" s="7" t="s">
        <v>26</v>
      </c>
      <c r="O53" s="8">
        <v>36330.0</v>
      </c>
    </row>
    <row r="54">
      <c r="A54" s="1" t="s">
        <v>430</v>
      </c>
      <c r="B54" s="2" t="s">
        <v>431</v>
      </c>
      <c r="C54" s="1">
        <v>11.0</v>
      </c>
      <c r="D54" s="1">
        <v>4.7</v>
      </c>
      <c r="E54" s="1" t="s">
        <v>432</v>
      </c>
      <c r="F54" s="6" t="s">
        <v>433</v>
      </c>
      <c r="G54" s="1" t="s">
        <v>434</v>
      </c>
      <c r="H54" s="6" t="s">
        <v>435</v>
      </c>
      <c r="I54" s="1" t="s">
        <v>21</v>
      </c>
      <c r="J54" s="1" t="s">
        <v>436</v>
      </c>
      <c r="K54" s="1" t="s">
        <v>437</v>
      </c>
      <c r="L54" s="3" t="s">
        <v>438</v>
      </c>
      <c r="M54" s="3" t="s">
        <v>429</v>
      </c>
      <c r="N54" s="7" t="s">
        <v>26</v>
      </c>
      <c r="O54" s="8">
        <v>36330.0</v>
      </c>
    </row>
    <row r="55">
      <c r="A55" s="1" t="s">
        <v>439</v>
      </c>
      <c r="B55" s="10"/>
      <c r="C55" s="1">
        <v>37.0</v>
      </c>
      <c r="D55" s="1">
        <v>4.9</v>
      </c>
      <c r="E55" s="1" t="s">
        <v>440</v>
      </c>
      <c r="F55" s="6" t="s">
        <v>441</v>
      </c>
      <c r="G55" s="1" t="s">
        <v>442</v>
      </c>
      <c r="H55" s="6" t="s">
        <v>443</v>
      </c>
      <c r="I55" s="1" t="s">
        <v>21</v>
      </c>
      <c r="J55" s="1" t="s">
        <v>21</v>
      </c>
      <c r="K55" s="1" t="s">
        <v>34</v>
      </c>
      <c r="L55" s="3" t="s">
        <v>444</v>
      </c>
      <c r="M55" s="3" t="s">
        <v>445</v>
      </c>
      <c r="N55" s="7" t="s">
        <v>26</v>
      </c>
      <c r="O55" s="8">
        <v>35630.0</v>
      </c>
    </row>
    <row r="56">
      <c r="A56" s="1" t="s">
        <v>446</v>
      </c>
      <c r="B56" s="2" t="s">
        <v>447</v>
      </c>
      <c r="C56" s="1">
        <v>98.0</v>
      </c>
      <c r="D56" s="1">
        <v>5.0</v>
      </c>
      <c r="E56" s="1" t="s">
        <v>448</v>
      </c>
      <c r="F56" s="6" t="s">
        <v>449</v>
      </c>
      <c r="G56" s="1" t="s">
        <v>450</v>
      </c>
      <c r="H56" s="6" t="s">
        <v>451</v>
      </c>
      <c r="I56" s="1" t="s">
        <v>21</v>
      </c>
      <c r="J56" s="1" t="s">
        <v>452</v>
      </c>
      <c r="K56" s="1" t="s">
        <v>34</v>
      </c>
      <c r="L56" s="3" t="s">
        <v>453</v>
      </c>
      <c r="M56" s="3" t="s">
        <v>274</v>
      </c>
      <c r="N56" s="7" t="s">
        <v>26</v>
      </c>
      <c r="O56" s="8">
        <v>36535.0</v>
      </c>
    </row>
    <row r="57">
      <c r="A57" s="1" t="s">
        <v>454</v>
      </c>
      <c r="B57" s="2" t="s">
        <v>455</v>
      </c>
      <c r="C57" s="1">
        <v>55.0</v>
      </c>
      <c r="D57" s="1">
        <v>4.7</v>
      </c>
      <c r="E57" s="1" t="s">
        <v>456</v>
      </c>
      <c r="F57" s="6" t="s">
        <v>457</v>
      </c>
      <c r="G57" s="1" t="s">
        <v>458</v>
      </c>
      <c r="H57" s="6" t="s">
        <v>459</v>
      </c>
      <c r="I57" s="1" t="s">
        <v>21</v>
      </c>
      <c r="J57" s="1" t="s">
        <v>21</v>
      </c>
      <c r="K57" s="1" t="s">
        <v>163</v>
      </c>
      <c r="L57" s="3" t="s">
        <v>460</v>
      </c>
      <c r="M57" s="3" t="s">
        <v>295</v>
      </c>
      <c r="N57" s="7" t="s">
        <v>26</v>
      </c>
      <c r="O57" s="8">
        <v>35501.0</v>
      </c>
    </row>
    <row r="58">
      <c r="A58" s="1" t="s">
        <v>461</v>
      </c>
      <c r="B58" s="10"/>
      <c r="C58" s="1">
        <v>61.0</v>
      </c>
      <c r="D58" s="1">
        <v>5.0</v>
      </c>
      <c r="E58" s="1" t="s">
        <v>462</v>
      </c>
      <c r="F58" s="6" t="s">
        <v>463</v>
      </c>
      <c r="G58" s="1" t="s">
        <v>464</v>
      </c>
      <c r="H58" s="6" t="s">
        <v>465</v>
      </c>
      <c r="I58" s="1" t="s">
        <v>21</v>
      </c>
      <c r="J58" s="1" t="s">
        <v>21</v>
      </c>
      <c r="K58" s="1" t="s">
        <v>170</v>
      </c>
      <c r="L58" s="3" t="s">
        <v>466</v>
      </c>
      <c r="M58" s="3" t="s">
        <v>467</v>
      </c>
      <c r="N58" s="7" t="s">
        <v>26</v>
      </c>
      <c r="O58" s="8">
        <v>35661.0</v>
      </c>
    </row>
    <row r="59">
      <c r="A59" s="1" t="s">
        <v>468</v>
      </c>
      <c r="B59" s="2" t="s">
        <v>469</v>
      </c>
      <c r="C59" s="1">
        <v>39.0</v>
      </c>
      <c r="D59" s="1">
        <v>4.6</v>
      </c>
      <c r="E59" s="1" t="s">
        <v>470</v>
      </c>
      <c r="F59" s="6" t="s">
        <v>471</v>
      </c>
      <c r="G59" s="1" t="s">
        <v>472</v>
      </c>
      <c r="H59" s="6" t="s">
        <v>473</v>
      </c>
      <c r="I59" s="1" t="s">
        <v>85</v>
      </c>
      <c r="J59" s="1" t="s">
        <v>474</v>
      </c>
      <c r="K59" s="1" t="s">
        <v>34</v>
      </c>
      <c r="L59" s="3" t="s">
        <v>475</v>
      </c>
      <c r="M59" s="3" t="s">
        <v>303</v>
      </c>
      <c r="N59" s="7" t="s">
        <v>26</v>
      </c>
      <c r="O59" s="8">
        <v>35401.0</v>
      </c>
    </row>
    <row r="60">
      <c r="A60" s="1" t="s">
        <v>476</v>
      </c>
      <c r="B60" s="2" t="s">
        <v>477</v>
      </c>
      <c r="C60" s="1">
        <v>15.0</v>
      </c>
      <c r="D60" s="1">
        <v>4.7</v>
      </c>
      <c r="E60" s="1" t="s">
        <v>478</v>
      </c>
      <c r="F60" s="6" t="s">
        <v>479</v>
      </c>
      <c r="G60" s="1" t="s">
        <v>480</v>
      </c>
      <c r="H60" s="6" t="s">
        <v>481</v>
      </c>
      <c r="I60" s="1" t="s">
        <v>21</v>
      </c>
      <c r="J60" s="1" t="s">
        <v>21</v>
      </c>
      <c r="K60" s="1" t="s">
        <v>163</v>
      </c>
      <c r="L60" s="3" t="s">
        <v>482</v>
      </c>
      <c r="M60" s="3" t="s">
        <v>193</v>
      </c>
      <c r="N60" s="7" t="s">
        <v>26</v>
      </c>
      <c r="O60" s="8">
        <v>35216.0</v>
      </c>
    </row>
    <row r="61">
      <c r="A61" s="1" t="s">
        <v>483</v>
      </c>
      <c r="B61" s="2" t="s">
        <v>484</v>
      </c>
      <c r="C61" s="1">
        <v>25.0</v>
      </c>
      <c r="D61" s="1">
        <v>5.0</v>
      </c>
      <c r="E61" s="1" t="s">
        <v>485</v>
      </c>
      <c r="F61" s="6" t="s">
        <v>486</v>
      </c>
      <c r="G61" s="1" t="s">
        <v>487</v>
      </c>
      <c r="H61" s="6" t="s">
        <v>488</v>
      </c>
      <c r="I61" s="1" t="s">
        <v>21</v>
      </c>
      <c r="J61" s="1" t="s">
        <v>21</v>
      </c>
      <c r="K61" s="1" t="s">
        <v>170</v>
      </c>
      <c r="L61" s="3" t="s">
        <v>489</v>
      </c>
      <c r="M61" s="3" t="s">
        <v>208</v>
      </c>
      <c r="N61" s="7" t="s">
        <v>26</v>
      </c>
      <c r="O61" s="8">
        <v>35805.0</v>
      </c>
    </row>
    <row r="62">
      <c r="A62" s="1" t="s">
        <v>490</v>
      </c>
      <c r="B62" s="2" t="s">
        <v>491</v>
      </c>
      <c r="C62" s="1">
        <v>38.0</v>
      </c>
      <c r="D62" s="1">
        <v>5.0</v>
      </c>
      <c r="E62" s="1" t="s">
        <v>492</v>
      </c>
      <c r="F62" s="6" t="s">
        <v>493</v>
      </c>
      <c r="G62" s="1" t="s">
        <v>494</v>
      </c>
      <c r="H62" s="6" t="s">
        <v>495</v>
      </c>
      <c r="I62" s="1" t="s">
        <v>21</v>
      </c>
      <c r="J62" s="1" t="s">
        <v>21</v>
      </c>
      <c r="K62" s="1" t="s">
        <v>44</v>
      </c>
      <c r="L62" s="3" t="s">
        <v>496</v>
      </c>
      <c r="M62" s="3" t="s">
        <v>497</v>
      </c>
      <c r="N62" s="7" t="s">
        <v>26</v>
      </c>
      <c r="O62" s="8">
        <v>35758.0</v>
      </c>
    </row>
    <row r="63">
      <c r="A63" s="1" t="s">
        <v>498</v>
      </c>
      <c r="B63" s="2" t="s">
        <v>499</v>
      </c>
      <c r="C63" s="1">
        <v>31.0</v>
      </c>
      <c r="D63" s="1">
        <v>5.0</v>
      </c>
      <c r="E63" s="1" t="s">
        <v>500</v>
      </c>
      <c r="F63" s="6" t="s">
        <v>501</v>
      </c>
      <c r="G63" s="1" t="s">
        <v>502</v>
      </c>
      <c r="H63" s="6" t="s">
        <v>503</v>
      </c>
      <c r="I63" s="1" t="s">
        <v>21</v>
      </c>
      <c r="J63" s="1" t="s">
        <v>21</v>
      </c>
      <c r="K63" s="1" t="s">
        <v>34</v>
      </c>
      <c r="L63" s="3" t="s">
        <v>504</v>
      </c>
      <c r="M63" s="3" t="s">
        <v>497</v>
      </c>
      <c r="N63" s="7" t="s">
        <v>26</v>
      </c>
      <c r="O63" s="8">
        <v>35758.0</v>
      </c>
    </row>
    <row r="64">
      <c r="A64" s="1" t="s">
        <v>505</v>
      </c>
      <c r="B64" s="2" t="s">
        <v>506</v>
      </c>
      <c r="C64" s="1">
        <v>16.0</v>
      </c>
      <c r="D64" s="1">
        <v>5.0</v>
      </c>
      <c r="E64" s="1" t="s">
        <v>507</v>
      </c>
      <c r="F64" s="6" t="s">
        <v>508</v>
      </c>
      <c r="G64" s="1" t="s">
        <v>509</v>
      </c>
      <c r="H64" s="6" t="s">
        <v>510</v>
      </c>
      <c r="I64" s="1" t="s">
        <v>21</v>
      </c>
      <c r="J64" s="1" t="s">
        <v>511</v>
      </c>
      <c r="K64" s="1" t="s">
        <v>512</v>
      </c>
      <c r="L64" s="3" t="s">
        <v>513</v>
      </c>
      <c r="M64" s="3" t="s">
        <v>497</v>
      </c>
      <c r="N64" s="7" t="s">
        <v>26</v>
      </c>
      <c r="O64" s="8">
        <v>35758.0</v>
      </c>
    </row>
    <row r="65">
      <c r="A65" s="1" t="s">
        <v>514</v>
      </c>
      <c r="B65" s="2" t="s">
        <v>515</v>
      </c>
      <c r="C65" s="1">
        <v>17.0</v>
      </c>
      <c r="D65" s="1">
        <v>4.8</v>
      </c>
      <c r="E65" s="1" t="s">
        <v>516</v>
      </c>
      <c r="F65" s="6" t="s">
        <v>517</v>
      </c>
      <c r="G65" s="1" t="s">
        <v>518</v>
      </c>
      <c r="H65" s="6" t="s">
        <v>519</v>
      </c>
      <c r="I65" s="1" t="s">
        <v>21</v>
      </c>
      <c r="J65" s="1" t="s">
        <v>21</v>
      </c>
      <c r="K65" s="1" t="s">
        <v>520</v>
      </c>
      <c r="L65" s="3" t="s">
        <v>521</v>
      </c>
      <c r="M65" s="3" t="s">
        <v>497</v>
      </c>
      <c r="N65" s="7" t="s">
        <v>26</v>
      </c>
      <c r="O65" s="8">
        <v>35757.0</v>
      </c>
    </row>
    <row r="66">
      <c r="A66" s="1" t="s">
        <v>522</v>
      </c>
      <c r="B66" s="2" t="s">
        <v>523</v>
      </c>
      <c r="C66" s="1">
        <v>43.0</v>
      </c>
      <c r="D66" s="1">
        <v>4.5</v>
      </c>
      <c r="E66" s="1" t="s">
        <v>524</v>
      </c>
      <c r="F66" s="9"/>
      <c r="G66" s="1" t="s">
        <v>525</v>
      </c>
      <c r="H66" s="6" t="s">
        <v>526</v>
      </c>
      <c r="I66" s="1" t="s">
        <v>85</v>
      </c>
      <c r="J66" s="1" t="s">
        <v>85</v>
      </c>
      <c r="K66" s="1" t="s">
        <v>105</v>
      </c>
      <c r="L66" s="3" t="s">
        <v>527</v>
      </c>
      <c r="M66" s="3" t="s">
        <v>325</v>
      </c>
      <c r="N66" s="7" t="s">
        <v>26</v>
      </c>
      <c r="O66" s="8">
        <v>36066.0</v>
      </c>
    </row>
    <row r="67">
      <c r="A67" s="1" t="s">
        <v>528</v>
      </c>
      <c r="B67" s="2" t="s">
        <v>529</v>
      </c>
      <c r="C67" s="1">
        <v>40.0</v>
      </c>
      <c r="D67" s="1">
        <v>4.9</v>
      </c>
      <c r="E67" s="1" t="s">
        <v>530</v>
      </c>
      <c r="F67" s="6" t="s">
        <v>531</v>
      </c>
      <c r="G67" s="1" t="s">
        <v>532</v>
      </c>
      <c r="H67" s="6" t="s">
        <v>533</v>
      </c>
      <c r="I67" s="1" t="s">
        <v>21</v>
      </c>
      <c r="J67" s="1" t="s">
        <v>21</v>
      </c>
      <c r="K67" s="1" t="s">
        <v>534</v>
      </c>
      <c r="L67" s="3" t="s">
        <v>535</v>
      </c>
      <c r="M67" s="3" t="s">
        <v>325</v>
      </c>
      <c r="N67" s="7" t="s">
        <v>26</v>
      </c>
      <c r="O67" s="8">
        <v>36066.0</v>
      </c>
    </row>
    <row r="68">
      <c r="A68" s="1" t="s">
        <v>536</v>
      </c>
      <c r="B68" s="10"/>
      <c r="C68" s="1">
        <v>25.0</v>
      </c>
      <c r="D68" s="1">
        <v>5.0</v>
      </c>
      <c r="E68" s="1" t="s">
        <v>537</v>
      </c>
      <c r="F68" s="6" t="s">
        <v>538</v>
      </c>
      <c r="G68" s="1" t="s">
        <v>539</v>
      </c>
      <c r="H68" s="6" t="s">
        <v>540</v>
      </c>
      <c r="I68" s="1" t="s">
        <v>21</v>
      </c>
      <c r="J68" s="1" t="s">
        <v>21</v>
      </c>
      <c r="K68" s="1" t="s">
        <v>105</v>
      </c>
      <c r="L68" s="3" t="s">
        <v>541</v>
      </c>
      <c r="M68" s="3" t="s">
        <v>334</v>
      </c>
      <c r="N68" s="7" t="s">
        <v>26</v>
      </c>
      <c r="O68" s="8">
        <v>36117.0</v>
      </c>
    </row>
    <row r="69">
      <c r="A69" s="1" t="s">
        <v>542</v>
      </c>
      <c r="B69" s="10"/>
      <c r="C69" s="1">
        <v>12.0</v>
      </c>
      <c r="D69" s="1">
        <v>4.7</v>
      </c>
      <c r="E69" s="1" t="s">
        <v>543</v>
      </c>
      <c r="F69" s="6" t="s">
        <v>544</v>
      </c>
      <c r="G69" s="1" t="s">
        <v>545</v>
      </c>
      <c r="H69" s="6" t="s">
        <v>546</v>
      </c>
      <c r="I69" s="1" t="s">
        <v>21</v>
      </c>
      <c r="J69" s="1" t="s">
        <v>547</v>
      </c>
      <c r="K69" s="1" t="s">
        <v>520</v>
      </c>
      <c r="L69" s="3" t="s">
        <v>548</v>
      </c>
      <c r="M69" s="3" t="s">
        <v>549</v>
      </c>
      <c r="N69" s="7" t="s">
        <v>26</v>
      </c>
      <c r="O69" s="8">
        <v>36092.0</v>
      </c>
    </row>
    <row r="70">
      <c r="A70" s="1" t="s">
        <v>550</v>
      </c>
      <c r="B70" s="2" t="s">
        <v>551</v>
      </c>
      <c r="C70" s="1">
        <v>12.0</v>
      </c>
      <c r="D70" s="1">
        <v>5.0</v>
      </c>
      <c r="E70" s="1" t="s">
        <v>552</v>
      </c>
      <c r="F70" s="6" t="s">
        <v>553</v>
      </c>
      <c r="G70" s="1" t="s">
        <v>554</v>
      </c>
      <c r="H70" s="6" t="s">
        <v>555</v>
      </c>
      <c r="I70" s="1" t="s">
        <v>21</v>
      </c>
      <c r="J70" s="1" t="s">
        <v>21</v>
      </c>
      <c r="K70" s="1" t="s">
        <v>520</v>
      </c>
      <c r="L70" s="3" t="s">
        <v>556</v>
      </c>
      <c r="M70" s="3" t="s">
        <v>557</v>
      </c>
      <c r="N70" s="7" t="s">
        <v>26</v>
      </c>
      <c r="O70" s="8">
        <v>35476.0</v>
      </c>
    </row>
    <row r="71">
      <c r="A71" s="1" t="s">
        <v>558</v>
      </c>
      <c r="C71" s="1">
        <v>75.0</v>
      </c>
      <c r="D71" s="1">
        <v>5.0</v>
      </c>
      <c r="E71" s="1" t="s">
        <v>559</v>
      </c>
      <c r="F71" s="6" t="s">
        <v>560</v>
      </c>
      <c r="G71" s="1" t="s">
        <v>561</v>
      </c>
      <c r="H71" s="6" t="s">
        <v>562</v>
      </c>
      <c r="I71" s="1" t="s">
        <v>21</v>
      </c>
      <c r="J71" s="1" t="s">
        <v>21</v>
      </c>
      <c r="K71" s="1" t="s">
        <v>563</v>
      </c>
      <c r="L71" s="3" t="s">
        <v>564</v>
      </c>
      <c r="M71" s="3" t="s">
        <v>565</v>
      </c>
      <c r="N71" s="7" t="s">
        <v>26</v>
      </c>
      <c r="O71" s="8">
        <v>36870.0</v>
      </c>
    </row>
    <row r="72">
      <c r="A72" s="1" t="s">
        <v>566</v>
      </c>
      <c r="B72" s="10"/>
      <c r="C72" s="1">
        <v>49.0</v>
      </c>
      <c r="D72" s="1">
        <v>4.9</v>
      </c>
      <c r="E72" s="1" t="s">
        <v>567</v>
      </c>
      <c r="F72" s="6" t="s">
        <v>568</v>
      </c>
      <c r="G72" s="1" t="s">
        <v>569</v>
      </c>
      <c r="H72" s="6" t="s">
        <v>570</v>
      </c>
      <c r="I72" s="1" t="s">
        <v>21</v>
      </c>
      <c r="J72" s="1" t="s">
        <v>571</v>
      </c>
      <c r="K72" s="1" t="s">
        <v>34</v>
      </c>
      <c r="L72" s="3" t="s">
        <v>572</v>
      </c>
      <c r="M72" s="3" t="s">
        <v>303</v>
      </c>
      <c r="N72" s="7" t="s">
        <v>26</v>
      </c>
      <c r="O72" s="8">
        <v>35405.0</v>
      </c>
    </row>
    <row r="73">
      <c r="A73" s="13">
        <f>COUNTA(A2:A72)</f>
        <v>71</v>
      </c>
      <c r="B73" s="10"/>
      <c r="O73" s="14"/>
    </row>
    <row r="74">
      <c r="B74" s="10"/>
      <c r="O74" s="14"/>
    </row>
    <row r="75">
      <c r="B75" s="10"/>
      <c r="O75" s="14"/>
    </row>
    <row r="76">
      <c r="B76" s="10"/>
      <c r="O76" s="14"/>
    </row>
    <row r="77">
      <c r="B77" s="10"/>
      <c r="O77" s="14"/>
    </row>
    <row r="78">
      <c r="B78" s="10"/>
      <c r="O78" s="14"/>
    </row>
    <row r="79">
      <c r="B79" s="10"/>
      <c r="O79" s="14"/>
    </row>
    <row r="80">
      <c r="B80" s="10"/>
      <c r="O80" s="14"/>
    </row>
    <row r="81">
      <c r="B81" s="10"/>
      <c r="O81" s="14"/>
    </row>
    <row r="82">
      <c r="B82" s="10"/>
      <c r="O82" s="14"/>
    </row>
    <row r="83">
      <c r="B83" s="10"/>
      <c r="O83" s="14"/>
    </row>
    <row r="84">
      <c r="B84" s="10"/>
      <c r="O84" s="14"/>
    </row>
    <row r="85">
      <c r="B85" s="10"/>
      <c r="O85" s="14"/>
    </row>
    <row r="86">
      <c r="B86" s="10"/>
      <c r="O86" s="14"/>
    </row>
    <row r="87">
      <c r="B87" s="10"/>
      <c r="O87" s="14"/>
    </row>
    <row r="88">
      <c r="B88" s="10"/>
      <c r="O88" s="14"/>
    </row>
    <row r="89">
      <c r="B89" s="10"/>
      <c r="O89" s="14"/>
    </row>
    <row r="90">
      <c r="B90" s="10"/>
      <c r="O90" s="14"/>
    </row>
    <row r="91">
      <c r="B91" s="10"/>
      <c r="O91" s="14"/>
    </row>
    <row r="92">
      <c r="B92" s="10"/>
      <c r="O92" s="14"/>
    </row>
    <row r="93">
      <c r="B93" s="10"/>
      <c r="O93" s="14"/>
    </row>
    <row r="94">
      <c r="B94" s="10"/>
      <c r="O94" s="14"/>
    </row>
    <row r="95">
      <c r="B95" s="10"/>
      <c r="O95" s="14"/>
    </row>
    <row r="96">
      <c r="B96" s="10"/>
      <c r="O96" s="14"/>
    </row>
    <row r="97">
      <c r="B97" s="10"/>
      <c r="O97" s="14"/>
    </row>
    <row r="98">
      <c r="B98" s="10"/>
      <c r="O98" s="14"/>
    </row>
    <row r="99">
      <c r="B99" s="10"/>
      <c r="O99" s="14"/>
    </row>
    <row r="100">
      <c r="B100" s="10"/>
      <c r="O100" s="14"/>
    </row>
    <row r="101">
      <c r="B101" s="10"/>
      <c r="O101" s="14"/>
    </row>
    <row r="102">
      <c r="B102" s="10"/>
      <c r="O102" s="14"/>
    </row>
    <row r="103">
      <c r="B103" s="10"/>
      <c r="O103" s="14"/>
    </row>
    <row r="104">
      <c r="B104" s="10"/>
      <c r="O104" s="14"/>
    </row>
    <row r="105">
      <c r="B105" s="10"/>
      <c r="O105" s="14"/>
    </row>
    <row r="106">
      <c r="B106" s="10"/>
      <c r="O106" s="14"/>
    </row>
    <row r="107">
      <c r="B107" s="10"/>
      <c r="O107" s="14"/>
    </row>
    <row r="108">
      <c r="B108" s="10"/>
      <c r="O108" s="14"/>
    </row>
    <row r="109">
      <c r="B109" s="10"/>
      <c r="O109" s="14"/>
    </row>
    <row r="110">
      <c r="B110" s="10"/>
      <c r="O110" s="14"/>
    </row>
    <row r="111">
      <c r="B111" s="10"/>
      <c r="O111" s="14"/>
    </row>
    <row r="112">
      <c r="B112" s="10"/>
      <c r="O112" s="14"/>
    </row>
    <row r="113">
      <c r="B113" s="10"/>
      <c r="O113" s="14"/>
    </row>
    <row r="114">
      <c r="B114" s="10"/>
      <c r="O114" s="14"/>
    </row>
    <row r="115">
      <c r="B115" s="10"/>
      <c r="O115" s="14"/>
    </row>
    <row r="116">
      <c r="B116" s="10"/>
      <c r="O116" s="14"/>
    </row>
    <row r="117">
      <c r="B117" s="10"/>
      <c r="O117" s="14"/>
    </row>
    <row r="118">
      <c r="B118" s="10"/>
      <c r="O118" s="14"/>
    </row>
    <row r="119">
      <c r="B119" s="10"/>
      <c r="O119" s="14"/>
    </row>
    <row r="120">
      <c r="B120" s="10"/>
      <c r="O120" s="14"/>
    </row>
    <row r="121">
      <c r="B121" s="10"/>
      <c r="O121" s="14"/>
    </row>
    <row r="122">
      <c r="B122" s="10"/>
      <c r="O122" s="14"/>
    </row>
    <row r="123">
      <c r="B123" s="10"/>
      <c r="O123" s="14"/>
    </row>
    <row r="124">
      <c r="B124" s="10"/>
      <c r="O124" s="14"/>
    </row>
    <row r="125">
      <c r="B125" s="10"/>
      <c r="O125" s="14"/>
    </row>
    <row r="126">
      <c r="B126" s="10"/>
      <c r="O126" s="14"/>
    </row>
    <row r="127">
      <c r="B127" s="10"/>
      <c r="O127" s="14"/>
    </row>
    <row r="128">
      <c r="B128" s="10"/>
      <c r="O128" s="14"/>
    </row>
    <row r="129">
      <c r="B129" s="10"/>
      <c r="O129" s="14"/>
    </row>
    <row r="130">
      <c r="B130" s="10"/>
      <c r="O130" s="14"/>
    </row>
    <row r="131">
      <c r="B131" s="10"/>
      <c r="O131" s="14"/>
    </row>
    <row r="132">
      <c r="B132" s="10"/>
      <c r="O132" s="14"/>
    </row>
    <row r="133">
      <c r="B133" s="10"/>
      <c r="O133" s="14"/>
    </row>
    <row r="134">
      <c r="B134" s="10"/>
      <c r="O134" s="14"/>
    </row>
    <row r="135">
      <c r="B135" s="10"/>
      <c r="O135" s="14"/>
    </row>
    <row r="136">
      <c r="B136" s="10"/>
      <c r="O136" s="14"/>
    </row>
    <row r="137">
      <c r="B137" s="10"/>
      <c r="O137" s="14"/>
    </row>
    <row r="138">
      <c r="B138" s="10"/>
      <c r="O138" s="14"/>
    </row>
    <row r="139">
      <c r="B139" s="10"/>
      <c r="O139" s="14"/>
    </row>
    <row r="140">
      <c r="B140" s="10"/>
      <c r="O140" s="14"/>
    </row>
    <row r="141">
      <c r="B141" s="10"/>
      <c r="O141" s="14"/>
    </row>
    <row r="142">
      <c r="B142" s="10"/>
      <c r="O142" s="14"/>
    </row>
    <row r="143">
      <c r="B143" s="10"/>
      <c r="O143" s="14"/>
    </row>
    <row r="144">
      <c r="B144" s="10"/>
      <c r="O144" s="14"/>
    </row>
    <row r="145">
      <c r="B145" s="10"/>
      <c r="O145" s="14"/>
    </row>
    <row r="146">
      <c r="B146" s="10"/>
      <c r="O146" s="14"/>
    </row>
    <row r="147">
      <c r="B147" s="10"/>
      <c r="O147" s="14"/>
    </row>
    <row r="148">
      <c r="B148" s="10"/>
      <c r="O148" s="14"/>
    </row>
    <row r="149">
      <c r="B149" s="10"/>
      <c r="O149" s="14"/>
    </row>
    <row r="150">
      <c r="B150" s="10"/>
      <c r="O150" s="14"/>
    </row>
    <row r="151">
      <c r="B151" s="10"/>
      <c r="O151" s="14"/>
    </row>
    <row r="152">
      <c r="B152" s="10"/>
      <c r="O152" s="14"/>
    </row>
    <row r="153">
      <c r="B153" s="10"/>
      <c r="O153" s="14"/>
    </row>
    <row r="154">
      <c r="B154" s="10"/>
      <c r="O154" s="14"/>
    </row>
    <row r="155">
      <c r="B155" s="10"/>
      <c r="O155" s="14"/>
    </row>
    <row r="156">
      <c r="B156" s="10"/>
      <c r="O156" s="14"/>
    </row>
    <row r="157">
      <c r="B157" s="10"/>
      <c r="O157" s="14"/>
    </row>
    <row r="158">
      <c r="B158" s="10"/>
      <c r="O158" s="14"/>
    </row>
    <row r="159">
      <c r="B159" s="10"/>
      <c r="O159" s="14"/>
    </row>
    <row r="160">
      <c r="B160" s="10"/>
      <c r="O160" s="14"/>
    </row>
    <row r="161">
      <c r="B161" s="10"/>
      <c r="O161" s="14"/>
    </row>
    <row r="162">
      <c r="B162" s="10"/>
      <c r="O162" s="14"/>
    </row>
    <row r="163">
      <c r="B163" s="10"/>
      <c r="O163" s="14"/>
    </row>
    <row r="164">
      <c r="B164" s="10"/>
      <c r="O164" s="14"/>
    </row>
    <row r="165">
      <c r="B165" s="10"/>
      <c r="O165" s="14"/>
    </row>
    <row r="166">
      <c r="B166" s="10"/>
      <c r="O166" s="14"/>
    </row>
    <row r="167">
      <c r="B167" s="10"/>
      <c r="O167" s="14"/>
    </row>
    <row r="168">
      <c r="B168" s="10"/>
      <c r="O168" s="14"/>
    </row>
    <row r="169">
      <c r="B169" s="10"/>
      <c r="O169" s="14"/>
    </row>
    <row r="170">
      <c r="B170" s="10"/>
      <c r="O170" s="14"/>
    </row>
    <row r="171">
      <c r="B171" s="10"/>
      <c r="O171" s="14"/>
    </row>
    <row r="172">
      <c r="B172" s="10"/>
      <c r="O172" s="14"/>
    </row>
    <row r="173">
      <c r="B173" s="10"/>
      <c r="O173" s="14"/>
    </row>
    <row r="174">
      <c r="B174" s="10"/>
      <c r="O174" s="14"/>
    </row>
    <row r="175">
      <c r="B175" s="10"/>
      <c r="O175" s="14"/>
    </row>
    <row r="176">
      <c r="B176" s="10"/>
      <c r="O176" s="14"/>
    </row>
    <row r="177">
      <c r="B177" s="10"/>
      <c r="O177" s="14"/>
    </row>
    <row r="178">
      <c r="B178" s="10"/>
      <c r="O178" s="14"/>
    </row>
    <row r="179">
      <c r="B179" s="10"/>
      <c r="O179" s="14"/>
    </row>
    <row r="180">
      <c r="B180" s="10"/>
      <c r="O180" s="14"/>
    </row>
    <row r="181">
      <c r="B181" s="10"/>
      <c r="O181" s="14"/>
    </row>
    <row r="182">
      <c r="B182" s="10"/>
      <c r="O182" s="14"/>
    </row>
    <row r="183">
      <c r="B183" s="10"/>
      <c r="O183" s="14"/>
    </row>
    <row r="184">
      <c r="B184" s="10"/>
      <c r="O184" s="14"/>
    </row>
    <row r="185">
      <c r="B185" s="10"/>
      <c r="O185" s="14"/>
    </row>
    <row r="186">
      <c r="B186" s="10"/>
      <c r="O186" s="14"/>
    </row>
    <row r="187">
      <c r="B187" s="10"/>
      <c r="O187" s="14"/>
    </row>
    <row r="188">
      <c r="B188" s="10"/>
      <c r="O188" s="14"/>
    </row>
    <row r="189">
      <c r="B189" s="10"/>
      <c r="O189" s="14"/>
    </row>
    <row r="190">
      <c r="B190" s="10"/>
      <c r="O190" s="14"/>
    </row>
    <row r="191">
      <c r="B191" s="10"/>
      <c r="O191" s="14"/>
    </row>
    <row r="192">
      <c r="B192" s="10"/>
      <c r="O192" s="14"/>
    </row>
    <row r="193">
      <c r="B193" s="10"/>
      <c r="O193" s="14"/>
    </row>
    <row r="194">
      <c r="B194" s="10"/>
      <c r="O194" s="14"/>
    </row>
    <row r="195">
      <c r="B195" s="10"/>
      <c r="O195" s="14"/>
    </row>
    <row r="196">
      <c r="B196" s="10"/>
      <c r="O196" s="14"/>
    </row>
    <row r="197">
      <c r="B197" s="10"/>
      <c r="O197" s="14"/>
    </row>
    <row r="198">
      <c r="B198" s="10"/>
      <c r="O198" s="14"/>
    </row>
    <row r="199">
      <c r="B199" s="10"/>
      <c r="O199" s="14"/>
    </row>
    <row r="200">
      <c r="B200" s="10"/>
      <c r="O200" s="14"/>
    </row>
    <row r="201">
      <c r="B201" s="10"/>
      <c r="O201" s="14"/>
    </row>
    <row r="202">
      <c r="B202" s="10"/>
      <c r="O202" s="14"/>
    </row>
    <row r="203">
      <c r="B203" s="10"/>
      <c r="O203" s="14"/>
    </row>
    <row r="204">
      <c r="B204" s="10"/>
      <c r="O204" s="14"/>
    </row>
    <row r="205">
      <c r="B205" s="10"/>
      <c r="O205" s="14"/>
    </row>
    <row r="206">
      <c r="B206" s="10"/>
      <c r="O206" s="14"/>
    </row>
    <row r="207">
      <c r="B207" s="10"/>
      <c r="O207" s="14"/>
    </row>
    <row r="208">
      <c r="B208" s="10"/>
      <c r="O208" s="14"/>
    </row>
    <row r="209">
      <c r="B209" s="10"/>
      <c r="O209" s="14"/>
    </row>
    <row r="210">
      <c r="B210" s="10"/>
      <c r="O210" s="14"/>
    </row>
    <row r="211">
      <c r="B211" s="10"/>
      <c r="O211" s="14"/>
    </row>
    <row r="212">
      <c r="B212" s="10"/>
      <c r="O212" s="14"/>
    </row>
    <row r="213">
      <c r="B213" s="10"/>
      <c r="O213" s="14"/>
    </row>
    <row r="214">
      <c r="B214" s="10"/>
      <c r="O214" s="14"/>
    </row>
    <row r="215">
      <c r="B215" s="10"/>
      <c r="O215" s="14"/>
    </row>
    <row r="216">
      <c r="B216" s="10"/>
      <c r="O216" s="14"/>
    </row>
    <row r="217">
      <c r="B217" s="10"/>
      <c r="O217" s="14"/>
    </row>
    <row r="218">
      <c r="B218" s="10"/>
      <c r="O218" s="14"/>
    </row>
    <row r="219">
      <c r="B219" s="10"/>
      <c r="O219" s="14"/>
    </row>
    <row r="220">
      <c r="B220" s="10"/>
      <c r="O220" s="14"/>
    </row>
    <row r="221">
      <c r="B221" s="10"/>
      <c r="O221" s="14"/>
    </row>
    <row r="222">
      <c r="B222" s="10"/>
      <c r="O222" s="14"/>
    </row>
    <row r="223">
      <c r="B223" s="10"/>
      <c r="O223" s="14"/>
    </row>
    <row r="224">
      <c r="B224" s="10"/>
      <c r="O224" s="14"/>
    </row>
    <row r="225">
      <c r="B225" s="10"/>
      <c r="O225" s="14"/>
    </row>
    <row r="226">
      <c r="B226" s="10"/>
      <c r="O226" s="14"/>
    </row>
    <row r="227">
      <c r="B227" s="10"/>
      <c r="O227" s="14"/>
    </row>
    <row r="228">
      <c r="B228" s="10"/>
      <c r="O228" s="14"/>
    </row>
    <row r="229">
      <c r="B229" s="10"/>
      <c r="O229" s="14"/>
    </row>
    <row r="230">
      <c r="B230" s="10"/>
      <c r="O230" s="14"/>
    </row>
    <row r="231">
      <c r="B231" s="10"/>
      <c r="O231" s="14"/>
    </row>
    <row r="232">
      <c r="B232" s="10"/>
      <c r="O232" s="14"/>
    </row>
    <row r="233">
      <c r="B233" s="10"/>
      <c r="O233" s="14"/>
    </row>
    <row r="234">
      <c r="B234" s="10"/>
      <c r="O234" s="14"/>
    </row>
    <row r="235">
      <c r="B235" s="10"/>
      <c r="O235" s="14"/>
    </row>
    <row r="236">
      <c r="B236" s="10"/>
      <c r="O236" s="14"/>
    </row>
    <row r="237">
      <c r="B237" s="10"/>
      <c r="O237" s="14"/>
    </row>
    <row r="238">
      <c r="B238" s="10"/>
      <c r="O238" s="14"/>
    </row>
    <row r="239">
      <c r="B239" s="10"/>
      <c r="O239" s="14"/>
    </row>
    <row r="240">
      <c r="B240" s="10"/>
      <c r="O240" s="14"/>
    </row>
    <row r="241">
      <c r="B241" s="10"/>
      <c r="O241" s="14"/>
    </row>
    <row r="242">
      <c r="B242" s="10"/>
      <c r="O242" s="14"/>
    </row>
    <row r="243">
      <c r="B243" s="10"/>
      <c r="O243" s="14"/>
    </row>
    <row r="244">
      <c r="B244" s="10"/>
      <c r="O244" s="14"/>
    </row>
    <row r="245">
      <c r="B245" s="10"/>
      <c r="O245" s="14"/>
    </row>
    <row r="246">
      <c r="B246" s="10"/>
      <c r="O246" s="14"/>
    </row>
    <row r="247">
      <c r="B247" s="10"/>
      <c r="O247" s="14"/>
    </row>
    <row r="248">
      <c r="B248" s="10"/>
      <c r="O248" s="14"/>
    </row>
    <row r="249">
      <c r="B249" s="10"/>
      <c r="O249" s="14"/>
    </row>
    <row r="250">
      <c r="B250" s="10"/>
      <c r="O250" s="14"/>
    </row>
    <row r="251">
      <c r="B251" s="10"/>
      <c r="O251" s="14"/>
    </row>
    <row r="252">
      <c r="B252" s="10"/>
      <c r="O252" s="14"/>
    </row>
    <row r="253">
      <c r="B253" s="10"/>
      <c r="O253" s="14"/>
    </row>
    <row r="254">
      <c r="B254" s="10"/>
      <c r="O254" s="14"/>
    </row>
    <row r="255">
      <c r="B255" s="10"/>
      <c r="O255" s="14"/>
    </row>
    <row r="256">
      <c r="B256" s="10"/>
      <c r="O256" s="14"/>
    </row>
    <row r="257">
      <c r="B257" s="10"/>
      <c r="O257" s="14"/>
    </row>
    <row r="258">
      <c r="B258" s="10"/>
      <c r="O258" s="14"/>
    </row>
    <row r="259">
      <c r="B259" s="10"/>
      <c r="O259" s="14"/>
    </row>
    <row r="260">
      <c r="B260" s="10"/>
      <c r="O260" s="14"/>
    </row>
    <row r="261">
      <c r="B261" s="10"/>
      <c r="O261" s="14"/>
    </row>
    <row r="262">
      <c r="B262" s="10"/>
      <c r="O262" s="14"/>
    </row>
    <row r="263">
      <c r="B263" s="10"/>
      <c r="O263" s="14"/>
    </row>
    <row r="264">
      <c r="B264" s="10"/>
      <c r="O264" s="14"/>
    </row>
    <row r="265">
      <c r="B265" s="10"/>
      <c r="O265" s="14"/>
    </row>
    <row r="266">
      <c r="B266" s="10"/>
      <c r="O266" s="14"/>
    </row>
    <row r="267">
      <c r="B267" s="10"/>
      <c r="O267" s="14"/>
    </row>
    <row r="268">
      <c r="B268" s="10"/>
      <c r="O268" s="14"/>
    </row>
    <row r="269">
      <c r="B269" s="10"/>
      <c r="O269" s="14"/>
    </row>
    <row r="270">
      <c r="B270" s="10"/>
      <c r="O270" s="14"/>
    </row>
    <row r="271">
      <c r="B271" s="10"/>
      <c r="O271" s="14"/>
    </row>
    <row r="272">
      <c r="B272" s="10"/>
      <c r="O272" s="14"/>
    </row>
    <row r="273">
      <c r="B273" s="10"/>
      <c r="O273" s="14"/>
    </row>
    <row r="274">
      <c r="B274" s="10"/>
      <c r="O274" s="14"/>
    </row>
    <row r="275">
      <c r="B275" s="10"/>
      <c r="O275" s="14"/>
    </row>
    <row r="276">
      <c r="B276" s="10"/>
      <c r="O276" s="14"/>
    </row>
    <row r="277">
      <c r="B277" s="10"/>
      <c r="O277" s="14"/>
    </row>
    <row r="278">
      <c r="B278" s="10"/>
      <c r="O278" s="14"/>
    </row>
    <row r="279">
      <c r="B279" s="10"/>
      <c r="O279" s="14"/>
    </row>
    <row r="280">
      <c r="B280" s="10"/>
      <c r="O280" s="14"/>
    </row>
    <row r="281">
      <c r="B281" s="10"/>
      <c r="O281" s="14"/>
    </row>
    <row r="282">
      <c r="B282" s="10"/>
      <c r="O282" s="14"/>
    </row>
    <row r="283">
      <c r="B283" s="10"/>
      <c r="O283" s="14"/>
    </row>
    <row r="284">
      <c r="B284" s="10"/>
      <c r="O284" s="14"/>
    </row>
    <row r="285">
      <c r="B285" s="10"/>
      <c r="O285" s="14"/>
    </row>
    <row r="286">
      <c r="B286" s="10"/>
      <c r="O286" s="14"/>
    </row>
    <row r="287">
      <c r="B287" s="10"/>
      <c r="O287" s="14"/>
    </row>
    <row r="288">
      <c r="B288" s="10"/>
      <c r="O288" s="14"/>
    </row>
    <row r="289">
      <c r="B289" s="10"/>
      <c r="O289" s="14"/>
    </row>
    <row r="290">
      <c r="B290" s="10"/>
      <c r="O290" s="14"/>
    </row>
    <row r="291">
      <c r="B291" s="10"/>
      <c r="O291" s="14"/>
    </row>
    <row r="292">
      <c r="B292" s="10"/>
      <c r="O292" s="14"/>
    </row>
    <row r="293">
      <c r="B293" s="10"/>
      <c r="O293" s="14"/>
    </row>
    <row r="294">
      <c r="B294" s="10"/>
      <c r="O294" s="14"/>
    </row>
    <row r="295">
      <c r="B295" s="10"/>
      <c r="O295" s="14"/>
    </row>
    <row r="296">
      <c r="B296" s="10"/>
      <c r="O296" s="14"/>
    </row>
    <row r="297">
      <c r="B297" s="10"/>
      <c r="O297" s="14"/>
    </row>
    <row r="298">
      <c r="B298" s="10"/>
      <c r="O298" s="14"/>
    </row>
    <row r="299">
      <c r="B299" s="10"/>
      <c r="O299" s="14"/>
    </row>
    <row r="300">
      <c r="B300" s="10"/>
      <c r="O300" s="14"/>
    </row>
    <row r="301">
      <c r="B301" s="10"/>
      <c r="O301" s="14"/>
    </row>
    <row r="302">
      <c r="B302" s="10"/>
      <c r="O302" s="14"/>
    </row>
    <row r="303">
      <c r="B303" s="10"/>
      <c r="O303" s="14"/>
    </row>
    <row r="304">
      <c r="B304" s="10"/>
      <c r="O304" s="14"/>
    </row>
    <row r="305">
      <c r="B305" s="10"/>
      <c r="O305" s="14"/>
    </row>
    <row r="306">
      <c r="B306" s="10"/>
      <c r="O306" s="14"/>
    </row>
    <row r="307">
      <c r="B307" s="10"/>
      <c r="O307" s="14"/>
    </row>
    <row r="308">
      <c r="B308" s="10"/>
      <c r="O308" s="14"/>
    </row>
    <row r="309">
      <c r="B309" s="10"/>
      <c r="O309" s="14"/>
    </row>
    <row r="310">
      <c r="B310" s="10"/>
      <c r="O310" s="14"/>
    </row>
    <row r="311">
      <c r="B311" s="10"/>
      <c r="O311" s="14"/>
    </row>
    <row r="312">
      <c r="B312" s="10"/>
      <c r="O312" s="14"/>
    </row>
    <row r="313">
      <c r="B313" s="10"/>
      <c r="O313" s="14"/>
    </row>
    <row r="314">
      <c r="B314" s="10"/>
      <c r="O314" s="14"/>
    </row>
    <row r="315">
      <c r="B315" s="10"/>
      <c r="O315" s="14"/>
    </row>
    <row r="316">
      <c r="B316" s="10"/>
      <c r="O316" s="14"/>
    </row>
    <row r="317">
      <c r="B317" s="10"/>
      <c r="O317" s="14"/>
    </row>
    <row r="318">
      <c r="B318" s="10"/>
      <c r="O318" s="14"/>
    </row>
    <row r="319">
      <c r="B319" s="10"/>
      <c r="O319" s="14"/>
    </row>
    <row r="320">
      <c r="B320" s="10"/>
      <c r="O320" s="14"/>
    </row>
    <row r="321">
      <c r="B321" s="10"/>
      <c r="O321" s="14"/>
    </row>
    <row r="322">
      <c r="B322" s="10"/>
      <c r="O322" s="14"/>
    </row>
    <row r="323">
      <c r="B323" s="10"/>
      <c r="O323" s="14"/>
    </row>
    <row r="324">
      <c r="B324" s="10"/>
      <c r="O324" s="14"/>
    </row>
    <row r="325">
      <c r="B325" s="10"/>
      <c r="O325" s="14"/>
    </row>
    <row r="326">
      <c r="B326" s="10"/>
      <c r="O326" s="14"/>
    </row>
    <row r="327">
      <c r="B327" s="10"/>
      <c r="O327" s="14"/>
    </row>
    <row r="328">
      <c r="B328" s="10"/>
      <c r="O328" s="14"/>
    </row>
    <row r="329">
      <c r="B329" s="10"/>
      <c r="O329" s="14"/>
    </row>
    <row r="330">
      <c r="B330" s="10"/>
      <c r="O330" s="14"/>
    </row>
    <row r="331">
      <c r="B331" s="10"/>
      <c r="O331" s="14"/>
    </row>
    <row r="332">
      <c r="B332" s="10"/>
      <c r="O332" s="14"/>
    </row>
    <row r="333">
      <c r="B333" s="10"/>
      <c r="O333" s="14"/>
    </row>
    <row r="334">
      <c r="B334" s="10"/>
      <c r="O334" s="14"/>
    </row>
    <row r="335">
      <c r="B335" s="10"/>
      <c r="O335" s="14"/>
    </row>
    <row r="336">
      <c r="B336" s="10"/>
      <c r="O336" s="14"/>
    </row>
    <row r="337">
      <c r="B337" s="10"/>
      <c r="O337" s="14"/>
    </row>
    <row r="338">
      <c r="B338" s="10"/>
      <c r="O338" s="14"/>
    </row>
    <row r="339">
      <c r="B339" s="10"/>
      <c r="O339" s="14"/>
    </row>
    <row r="340">
      <c r="B340" s="10"/>
      <c r="O340" s="14"/>
    </row>
    <row r="341">
      <c r="B341" s="10"/>
      <c r="O341" s="14"/>
    </row>
    <row r="342">
      <c r="B342" s="10"/>
      <c r="O342" s="14"/>
    </row>
    <row r="343">
      <c r="B343" s="10"/>
      <c r="O343" s="14"/>
    </row>
    <row r="344">
      <c r="B344" s="10"/>
      <c r="O344" s="14"/>
    </row>
    <row r="345">
      <c r="B345" s="10"/>
      <c r="O345" s="14"/>
    </row>
    <row r="346">
      <c r="B346" s="10"/>
      <c r="O346" s="14"/>
    </row>
    <row r="347">
      <c r="B347" s="10"/>
      <c r="O347" s="14"/>
    </row>
    <row r="348">
      <c r="B348" s="10"/>
      <c r="O348" s="14"/>
    </row>
    <row r="349">
      <c r="B349" s="10"/>
      <c r="O349" s="14"/>
    </row>
    <row r="350">
      <c r="B350" s="10"/>
      <c r="O350" s="14"/>
    </row>
    <row r="351">
      <c r="B351" s="10"/>
      <c r="O351" s="14"/>
    </row>
    <row r="352">
      <c r="B352" s="10"/>
      <c r="O352" s="14"/>
    </row>
    <row r="353">
      <c r="B353" s="10"/>
      <c r="O353" s="14"/>
    </row>
    <row r="354">
      <c r="B354" s="10"/>
      <c r="O354" s="14"/>
    </row>
    <row r="355">
      <c r="B355" s="10"/>
      <c r="O355" s="14"/>
    </row>
    <row r="356">
      <c r="B356" s="10"/>
      <c r="O356" s="14"/>
    </row>
    <row r="357">
      <c r="B357" s="10"/>
      <c r="O357" s="14"/>
    </row>
    <row r="358">
      <c r="B358" s="10"/>
      <c r="O358" s="14"/>
    </row>
    <row r="359">
      <c r="B359" s="10"/>
      <c r="O359" s="14"/>
    </row>
    <row r="360">
      <c r="B360" s="10"/>
      <c r="O360" s="14"/>
    </row>
    <row r="361">
      <c r="B361" s="10"/>
      <c r="O361" s="14"/>
    </row>
    <row r="362">
      <c r="B362" s="10"/>
      <c r="O362" s="14"/>
    </row>
    <row r="363">
      <c r="B363" s="10"/>
      <c r="O363" s="14"/>
    </row>
    <row r="364">
      <c r="B364" s="10"/>
      <c r="O364" s="14"/>
    </row>
    <row r="365">
      <c r="B365" s="10"/>
      <c r="O365" s="14"/>
    </row>
    <row r="366">
      <c r="B366" s="10"/>
      <c r="O366" s="14"/>
    </row>
    <row r="367">
      <c r="B367" s="10"/>
      <c r="O367" s="14"/>
    </row>
    <row r="368">
      <c r="B368" s="10"/>
      <c r="O368" s="14"/>
    </row>
    <row r="369">
      <c r="B369" s="10"/>
      <c r="O369" s="14"/>
    </row>
    <row r="370">
      <c r="B370" s="10"/>
      <c r="O370" s="14"/>
    </row>
    <row r="371">
      <c r="B371" s="10"/>
      <c r="O371" s="14"/>
    </row>
    <row r="372">
      <c r="B372" s="10"/>
      <c r="O372" s="14"/>
    </row>
    <row r="373">
      <c r="B373" s="10"/>
      <c r="O373" s="14"/>
    </row>
    <row r="374">
      <c r="B374" s="10"/>
      <c r="O374" s="14"/>
    </row>
    <row r="375">
      <c r="B375" s="10"/>
      <c r="O375" s="14"/>
    </row>
    <row r="376">
      <c r="B376" s="10"/>
      <c r="O376" s="14"/>
    </row>
    <row r="377">
      <c r="B377" s="10"/>
      <c r="O377" s="14"/>
    </row>
    <row r="378">
      <c r="B378" s="10"/>
      <c r="O378" s="14"/>
    </row>
    <row r="379">
      <c r="B379" s="10"/>
      <c r="O379" s="14"/>
    </row>
    <row r="380">
      <c r="B380" s="10"/>
      <c r="O380" s="14"/>
    </row>
    <row r="381">
      <c r="B381" s="10"/>
      <c r="O381" s="14"/>
    </row>
    <row r="382">
      <c r="B382" s="10"/>
      <c r="O382" s="14"/>
    </row>
    <row r="383">
      <c r="B383" s="10"/>
      <c r="O383" s="14"/>
    </row>
    <row r="384">
      <c r="B384" s="10"/>
      <c r="O384" s="14"/>
    </row>
    <row r="385">
      <c r="B385" s="10"/>
      <c r="O385" s="14"/>
    </row>
    <row r="386">
      <c r="B386" s="10"/>
      <c r="O386" s="14"/>
    </row>
    <row r="387">
      <c r="B387" s="10"/>
      <c r="O387" s="14"/>
    </row>
    <row r="388">
      <c r="B388" s="10"/>
      <c r="O388" s="14"/>
    </row>
    <row r="389">
      <c r="B389" s="10"/>
      <c r="O389" s="14"/>
    </row>
    <row r="390">
      <c r="B390" s="10"/>
      <c r="O390" s="14"/>
    </row>
    <row r="391">
      <c r="B391" s="10"/>
      <c r="O391" s="14"/>
    </row>
    <row r="392">
      <c r="B392" s="10"/>
      <c r="O392" s="14"/>
    </row>
    <row r="393">
      <c r="B393" s="10"/>
      <c r="O393" s="14"/>
    </row>
    <row r="394">
      <c r="B394" s="10"/>
      <c r="O394" s="14"/>
    </row>
    <row r="395">
      <c r="B395" s="10"/>
      <c r="O395" s="14"/>
    </row>
    <row r="396">
      <c r="B396" s="10"/>
      <c r="O396" s="14"/>
    </row>
    <row r="397">
      <c r="B397" s="10"/>
      <c r="O397" s="14"/>
    </row>
    <row r="398">
      <c r="B398" s="10"/>
      <c r="O398" s="14"/>
    </row>
    <row r="399">
      <c r="B399" s="10"/>
      <c r="O399" s="14"/>
    </row>
    <row r="400">
      <c r="B400" s="10"/>
      <c r="O400" s="14"/>
    </row>
    <row r="401">
      <c r="B401" s="10"/>
      <c r="O401" s="14"/>
    </row>
    <row r="402">
      <c r="B402" s="10"/>
      <c r="O402" s="14"/>
    </row>
    <row r="403">
      <c r="B403" s="10"/>
      <c r="O403" s="14"/>
    </row>
    <row r="404">
      <c r="B404" s="10"/>
      <c r="O404" s="14"/>
    </row>
    <row r="405">
      <c r="B405" s="10"/>
      <c r="O405" s="14"/>
    </row>
    <row r="406">
      <c r="B406" s="10"/>
      <c r="O406" s="14"/>
    </row>
    <row r="407">
      <c r="B407" s="10"/>
      <c r="O407" s="14"/>
    </row>
    <row r="408">
      <c r="B408" s="10"/>
      <c r="O408" s="14"/>
    </row>
    <row r="409">
      <c r="B409" s="10"/>
      <c r="O409" s="14"/>
    </row>
    <row r="410">
      <c r="B410" s="10"/>
      <c r="O410" s="14"/>
    </row>
    <row r="411">
      <c r="B411" s="10"/>
      <c r="O411" s="14"/>
    </row>
    <row r="412">
      <c r="B412" s="10"/>
      <c r="O412" s="14"/>
    </row>
    <row r="413">
      <c r="B413" s="10"/>
      <c r="O413" s="14"/>
    </row>
    <row r="414">
      <c r="B414" s="10"/>
      <c r="O414" s="14"/>
    </row>
    <row r="415">
      <c r="B415" s="10"/>
      <c r="O415" s="14"/>
    </row>
    <row r="416">
      <c r="B416" s="10"/>
      <c r="O416" s="14"/>
    </row>
    <row r="417">
      <c r="B417" s="10"/>
      <c r="O417" s="14"/>
    </row>
    <row r="418">
      <c r="B418" s="10"/>
      <c r="O418" s="14"/>
    </row>
    <row r="419">
      <c r="B419" s="10"/>
      <c r="O419" s="14"/>
    </row>
    <row r="420">
      <c r="B420" s="10"/>
      <c r="O420" s="14"/>
    </row>
    <row r="421">
      <c r="B421" s="10"/>
      <c r="O421" s="14"/>
    </row>
    <row r="422">
      <c r="B422" s="10"/>
      <c r="O422" s="14"/>
    </row>
    <row r="423">
      <c r="B423" s="10"/>
      <c r="O423" s="14"/>
    </row>
    <row r="424">
      <c r="B424" s="10"/>
      <c r="O424" s="14"/>
    </row>
    <row r="425">
      <c r="B425" s="10"/>
      <c r="O425" s="14"/>
    </row>
    <row r="426">
      <c r="B426" s="10"/>
      <c r="O426" s="14"/>
    </row>
    <row r="427">
      <c r="B427" s="10"/>
      <c r="O427" s="14"/>
    </row>
    <row r="428">
      <c r="B428" s="10"/>
      <c r="O428" s="14"/>
    </row>
    <row r="429">
      <c r="B429" s="10"/>
      <c r="O429" s="14"/>
    </row>
    <row r="430">
      <c r="B430" s="10"/>
      <c r="O430" s="14"/>
    </row>
    <row r="431">
      <c r="B431" s="10"/>
      <c r="O431" s="14"/>
    </row>
    <row r="432">
      <c r="B432" s="10"/>
      <c r="O432" s="14"/>
    </row>
    <row r="433">
      <c r="B433" s="10"/>
      <c r="O433" s="14"/>
    </row>
    <row r="434">
      <c r="B434" s="10"/>
      <c r="O434" s="14"/>
    </row>
    <row r="435">
      <c r="B435" s="10"/>
      <c r="O435" s="14"/>
    </row>
    <row r="436">
      <c r="B436" s="10"/>
      <c r="O436" s="14"/>
    </row>
    <row r="437">
      <c r="B437" s="10"/>
      <c r="O437" s="14"/>
    </row>
    <row r="438">
      <c r="B438" s="10"/>
      <c r="O438" s="14"/>
    </row>
    <row r="439">
      <c r="B439" s="10"/>
      <c r="O439" s="14"/>
    </row>
    <row r="440">
      <c r="B440" s="10"/>
      <c r="O440" s="14"/>
    </row>
    <row r="441">
      <c r="B441" s="10"/>
      <c r="O441" s="14"/>
    </row>
    <row r="442">
      <c r="B442" s="10"/>
      <c r="O442" s="14"/>
    </row>
    <row r="443">
      <c r="B443" s="10"/>
      <c r="O443" s="14"/>
    </row>
    <row r="444">
      <c r="B444" s="10"/>
      <c r="O444" s="14"/>
    </row>
    <row r="445">
      <c r="B445" s="10"/>
      <c r="O445" s="14"/>
    </row>
    <row r="446">
      <c r="B446" s="10"/>
      <c r="O446" s="14"/>
    </row>
    <row r="447">
      <c r="B447" s="10"/>
      <c r="O447" s="14"/>
    </row>
    <row r="448">
      <c r="B448" s="10"/>
      <c r="O448" s="14"/>
    </row>
    <row r="449">
      <c r="B449" s="10"/>
      <c r="O449" s="14"/>
    </row>
    <row r="450">
      <c r="B450" s="10"/>
      <c r="O450" s="14"/>
    </row>
    <row r="451">
      <c r="B451" s="10"/>
      <c r="O451" s="14"/>
    </row>
    <row r="452">
      <c r="B452" s="10"/>
      <c r="O452" s="14"/>
    </row>
    <row r="453">
      <c r="B453" s="10"/>
      <c r="O453" s="14"/>
    </row>
    <row r="454">
      <c r="B454" s="10"/>
      <c r="O454" s="14"/>
    </row>
    <row r="455">
      <c r="B455" s="10"/>
      <c r="O455" s="14"/>
    </row>
    <row r="456">
      <c r="B456" s="10"/>
      <c r="O456" s="14"/>
    </row>
    <row r="457">
      <c r="B457" s="10"/>
      <c r="O457" s="14"/>
    </row>
    <row r="458">
      <c r="B458" s="10"/>
      <c r="O458" s="14"/>
    </row>
    <row r="459">
      <c r="B459" s="10"/>
      <c r="O459" s="14"/>
    </row>
    <row r="460">
      <c r="B460" s="10"/>
      <c r="O460" s="14"/>
    </row>
    <row r="461">
      <c r="B461" s="10"/>
      <c r="O461" s="14"/>
    </row>
    <row r="462">
      <c r="B462" s="10"/>
      <c r="O462" s="14"/>
    </row>
    <row r="463">
      <c r="B463" s="10"/>
      <c r="O463" s="14"/>
    </row>
    <row r="464">
      <c r="B464" s="10"/>
      <c r="O464" s="14"/>
    </row>
    <row r="465">
      <c r="B465" s="10"/>
      <c r="O465" s="14"/>
    </row>
    <row r="466">
      <c r="B466" s="10"/>
      <c r="O466" s="14"/>
    </row>
    <row r="467">
      <c r="B467" s="10"/>
      <c r="O467" s="14"/>
    </row>
    <row r="468">
      <c r="B468" s="10"/>
      <c r="O468" s="14"/>
    </row>
    <row r="469">
      <c r="B469" s="10"/>
      <c r="O469" s="14"/>
    </row>
    <row r="470">
      <c r="B470" s="10"/>
      <c r="O470" s="14"/>
    </row>
    <row r="471">
      <c r="B471" s="10"/>
      <c r="O471" s="14"/>
    </row>
    <row r="472">
      <c r="B472" s="10"/>
      <c r="O472" s="14"/>
    </row>
    <row r="473">
      <c r="B473" s="10"/>
      <c r="O473" s="14"/>
    </row>
    <row r="474">
      <c r="B474" s="10"/>
      <c r="O474" s="14"/>
    </row>
    <row r="475">
      <c r="B475" s="10"/>
      <c r="O475" s="14"/>
    </row>
    <row r="476">
      <c r="B476" s="10"/>
      <c r="O476" s="14"/>
    </row>
    <row r="477">
      <c r="B477" s="10"/>
      <c r="O477" s="14"/>
    </row>
    <row r="478">
      <c r="B478" s="10"/>
      <c r="O478" s="14"/>
    </row>
    <row r="479">
      <c r="B479" s="10"/>
      <c r="O479" s="14"/>
    </row>
    <row r="480">
      <c r="B480" s="10"/>
      <c r="O480" s="14"/>
    </row>
    <row r="481">
      <c r="B481" s="10"/>
      <c r="O481" s="14"/>
    </row>
    <row r="482">
      <c r="B482" s="10"/>
      <c r="O482" s="14"/>
    </row>
    <row r="483">
      <c r="B483" s="10"/>
      <c r="O483" s="14"/>
    </row>
    <row r="484">
      <c r="B484" s="10"/>
      <c r="O484" s="14"/>
    </row>
    <row r="485">
      <c r="B485" s="10"/>
      <c r="O485" s="14"/>
    </row>
    <row r="486">
      <c r="B486" s="10"/>
      <c r="O486" s="14"/>
    </row>
    <row r="487">
      <c r="B487" s="10"/>
      <c r="O487" s="14"/>
    </row>
    <row r="488">
      <c r="B488" s="10"/>
      <c r="O488" s="14"/>
    </row>
    <row r="489">
      <c r="B489" s="10"/>
      <c r="O489" s="14"/>
    </row>
    <row r="490">
      <c r="B490" s="10"/>
      <c r="O490" s="14"/>
    </row>
    <row r="491">
      <c r="B491" s="10"/>
      <c r="O491" s="14"/>
    </row>
    <row r="492">
      <c r="B492" s="10"/>
      <c r="O492" s="14"/>
    </row>
    <row r="493">
      <c r="B493" s="10"/>
      <c r="O493" s="14"/>
    </row>
    <row r="494">
      <c r="B494" s="10"/>
      <c r="O494" s="14"/>
    </row>
    <row r="495">
      <c r="B495" s="10"/>
      <c r="O495" s="14"/>
    </row>
    <row r="496">
      <c r="B496" s="10"/>
      <c r="O496" s="14"/>
    </row>
    <row r="497">
      <c r="B497" s="10"/>
      <c r="O497" s="14"/>
    </row>
    <row r="498">
      <c r="B498" s="10"/>
      <c r="O498" s="14"/>
    </row>
    <row r="499">
      <c r="B499" s="10"/>
      <c r="O499" s="14"/>
    </row>
    <row r="500">
      <c r="B500" s="10"/>
      <c r="O500" s="14"/>
    </row>
    <row r="501">
      <c r="B501" s="10"/>
      <c r="O501" s="14"/>
    </row>
    <row r="502">
      <c r="B502" s="10"/>
      <c r="O502" s="14"/>
    </row>
    <row r="503">
      <c r="B503" s="10"/>
      <c r="O503" s="14"/>
    </row>
    <row r="504">
      <c r="B504" s="10"/>
      <c r="O504" s="14"/>
    </row>
    <row r="505">
      <c r="B505" s="10"/>
      <c r="O505" s="14"/>
    </row>
    <row r="506">
      <c r="B506" s="10"/>
      <c r="O506" s="14"/>
    </row>
    <row r="507">
      <c r="B507" s="10"/>
      <c r="O507" s="14"/>
    </row>
    <row r="508">
      <c r="B508" s="10"/>
      <c r="O508" s="14"/>
    </row>
    <row r="509">
      <c r="B509" s="10"/>
      <c r="O509" s="14"/>
    </row>
    <row r="510">
      <c r="B510" s="10"/>
      <c r="O510" s="14"/>
    </row>
    <row r="511">
      <c r="B511" s="10"/>
      <c r="O511" s="14"/>
    </row>
    <row r="512">
      <c r="B512" s="10"/>
      <c r="O512" s="14"/>
    </row>
    <row r="513">
      <c r="B513" s="10"/>
      <c r="O513" s="14"/>
    </row>
    <row r="514">
      <c r="B514" s="10"/>
      <c r="O514" s="14"/>
    </row>
    <row r="515">
      <c r="B515" s="10"/>
      <c r="O515" s="14"/>
    </row>
    <row r="516">
      <c r="B516" s="10"/>
      <c r="O516" s="14"/>
    </row>
    <row r="517">
      <c r="B517" s="10"/>
      <c r="O517" s="14"/>
    </row>
    <row r="518">
      <c r="B518" s="10"/>
      <c r="O518" s="14"/>
    </row>
    <row r="519">
      <c r="B519" s="10"/>
      <c r="O519" s="14"/>
    </row>
    <row r="520">
      <c r="B520" s="10"/>
      <c r="O520" s="14"/>
    </row>
    <row r="521">
      <c r="B521" s="10"/>
      <c r="O521" s="14"/>
    </row>
    <row r="522">
      <c r="B522" s="10"/>
      <c r="O522" s="14"/>
    </row>
    <row r="523">
      <c r="B523" s="10"/>
      <c r="O523" s="14"/>
    </row>
    <row r="524">
      <c r="B524" s="10"/>
      <c r="O524" s="14"/>
    </row>
    <row r="525">
      <c r="B525" s="10"/>
      <c r="O525" s="14"/>
    </row>
    <row r="526">
      <c r="B526" s="10"/>
      <c r="O526" s="14"/>
    </row>
    <row r="527">
      <c r="B527" s="10"/>
      <c r="O527" s="14"/>
    </row>
    <row r="528">
      <c r="B528" s="10"/>
      <c r="O528" s="14"/>
    </row>
    <row r="529">
      <c r="B529" s="10"/>
      <c r="O529" s="14"/>
    </row>
    <row r="530">
      <c r="B530" s="10"/>
      <c r="O530" s="14"/>
    </row>
    <row r="531">
      <c r="B531" s="10"/>
      <c r="O531" s="14"/>
    </row>
    <row r="532">
      <c r="B532" s="10"/>
      <c r="O532" s="14"/>
    </row>
    <row r="533">
      <c r="B533" s="10"/>
      <c r="O533" s="14"/>
    </row>
    <row r="534">
      <c r="B534" s="10"/>
      <c r="O534" s="14"/>
    </row>
    <row r="535">
      <c r="B535" s="10"/>
      <c r="O535" s="14"/>
    </row>
    <row r="536">
      <c r="B536" s="10"/>
      <c r="O536" s="14"/>
    </row>
    <row r="537">
      <c r="B537" s="10"/>
      <c r="O537" s="14"/>
    </row>
    <row r="538">
      <c r="B538" s="10"/>
      <c r="O538" s="14"/>
    </row>
    <row r="539">
      <c r="B539" s="10"/>
      <c r="O539" s="14"/>
    </row>
    <row r="540">
      <c r="B540" s="10"/>
      <c r="O540" s="14"/>
    </row>
    <row r="541">
      <c r="B541" s="10"/>
      <c r="O541" s="14"/>
    </row>
    <row r="542">
      <c r="B542" s="10"/>
      <c r="O542" s="14"/>
    </row>
    <row r="543">
      <c r="B543" s="10"/>
      <c r="O543" s="14"/>
    </row>
    <row r="544">
      <c r="B544" s="10"/>
      <c r="O544" s="14"/>
    </row>
    <row r="545">
      <c r="B545" s="10"/>
      <c r="O545" s="14"/>
    </row>
    <row r="546">
      <c r="B546" s="10"/>
      <c r="O546" s="14"/>
    </row>
    <row r="547">
      <c r="B547" s="10"/>
      <c r="O547" s="14"/>
    </row>
    <row r="548">
      <c r="B548" s="10"/>
      <c r="O548" s="14"/>
    </row>
    <row r="549">
      <c r="B549" s="10"/>
      <c r="O549" s="14"/>
    </row>
    <row r="550">
      <c r="B550" s="10"/>
      <c r="O550" s="14"/>
    </row>
    <row r="551">
      <c r="B551" s="10"/>
      <c r="O551" s="14"/>
    </row>
    <row r="552">
      <c r="B552" s="10"/>
      <c r="O552" s="14"/>
    </row>
    <row r="553">
      <c r="B553" s="10"/>
      <c r="O553" s="14"/>
    </row>
    <row r="554">
      <c r="B554" s="10"/>
      <c r="O554" s="14"/>
    </row>
    <row r="555">
      <c r="B555" s="10"/>
      <c r="O555" s="14"/>
    </row>
    <row r="556">
      <c r="B556" s="10"/>
      <c r="O556" s="14"/>
    </row>
    <row r="557">
      <c r="B557" s="10"/>
      <c r="O557" s="14"/>
    </row>
    <row r="558">
      <c r="B558" s="10"/>
      <c r="O558" s="14"/>
    </row>
    <row r="559">
      <c r="B559" s="10"/>
      <c r="O559" s="14"/>
    </row>
    <row r="560">
      <c r="B560" s="10"/>
      <c r="O560" s="14"/>
    </row>
    <row r="561">
      <c r="B561" s="10"/>
      <c r="O561" s="14"/>
    </row>
    <row r="562">
      <c r="B562" s="10"/>
      <c r="O562" s="14"/>
    </row>
    <row r="563">
      <c r="B563" s="10"/>
      <c r="O563" s="14"/>
    </row>
    <row r="564">
      <c r="B564" s="10"/>
      <c r="O564" s="14"/>
    </row>
    <row r="565">
      <c r="B565" s="10"/>
      <c r="O565" s="14"/>
    </row>
    <row r="566">
      <c r="B566" s="10"/>
      <c r="O566" s="14"/>
    </row>
    <row r="567">
      <c r="B567" s="10"/>
      <c r="O567" s="14"/>
    </row>
    <row r="568">
      <c r="B568" s="10"/>
      <c r="O568" s="14"/>
    </row>
    <row r="569">
      <c r="B569" s="10"/>
      <c r="O569" s="14"/>
    </row>
    <row r="570">
      <c r="B570" s="10"/>
      <c r="O570" s="14"/>
    </row>
    <row r="571">
      <c r="B571" s="10"/>
      <c r="O571" s="14"/>
    </row>
    <row r="572">
      <c r="B572" s="10"/>
      <c r="O572" s="14"/>
    </row>
  </sheetData>
  <hyperlinks>
    <hyperlink r:id="rId1" ref="F2"/>
    <hyperlink r:id="rId2" ref="H2"/>
    <hyperlink r:id="rId3" ref="N2"/>
    <hyperlink r:id="rId4" ref="F3"/>
    <hyperlink r:id="rId5" ref="H3"/>
    <hyperlink r:id="rId6" ref="N3"/>
    <hyperlink r:id="rId7" ref="F4"/>
    <hyperlink r:id="rId8" ref="H4"/>
    <hyperlink r:id="rId9" ref="N4"/>
    <hyperlink r:id="rId10" ref="F5"/>
    <hyperlink r:id="rId11" ref="H5"/>
    <hyperlink r:id="rId12" ref="N5"/>
    <hyperlink r:id="rId13" ref="F6"/>
    <hyperlink r:id="rId14" ref="H6"/>
    <hyperlink r:id="rId15" ref="N6"/>
    <hyperlink r:id="rId16" ref="F7"/>
    <hyperlink r:id="rId17" ref="H7"/>
    <hyperlink r:id="rId18" ref="N7"/>
    <hyperlink r:id="rId19" ref="F8"/>
    <hyperlink r:id="rId20" ref="H8"/>
    <hyperlink r:id="rId21" ref="N8"/>
    <hyperlink r:id="rId22" ref="H9"/>
    <hyperlink r:id="rId23" ref="N9"/>
    <hyperlink r:id="rId24" ref="F10"/>
    <hyperlink r:id="rId25" ref="H10"/>
    <hyperlink r:id="rId26" ref="N10"/>
    <hyperlink r:id="rId27" ref="F11"/>
    <hyperlink r:id="rId28" ref="H11"/>
    <hyperlink r:id="rId29" ref="N11"/>
    <hyperlink r:id="rId30" ref="F12"/>
    <hyperlink r:id="rId31" ref="H12"/>
    <hyperlink r:id="rId32" ref="N12"/>
    <hyperlink r:id="rId33" ref="H13"/>
    <hyperlink r:id="rId34" ref="N13"/>
    <hyperlink r:id="rId35" ref="F14"/>
    <hyperlink r:id="rId36" ref="H14"/>
    <hyperlink r:id="rId37" ref="N14"/>
    <hyperlink r:id="rId38" ref="F15"/>
    <hyperlink r:id="rId39" ref="H15"/>
    <hyperlink r:id="rId40" ref="N15"/>
    <hyperlink r:id="rId41" ref="F16"/>
    <hyperlink r:id="rId42" ref="H16"/>
    <hyperlink r:id="rId43" ref="N16"/>
    <hyperlink r:id="rId44" ref="F17"/>
    <hyperlink r:id="rId45" ref="H17"/>
    <hyperlink r:id="rId46" ref="N17"/>
    <hyperlink r:id="rId47" ref="F18"/>
    <hyperlink r:id="rId48" ref="H18"/>
    <hyperlink r:id="rId49" ref="N18"/>
    <hyperlink r:id="rId50" ref="F19"/>
    <hyperlink r:id="rId51" ref="H19"/>
    <hyperlink r:id="rId52" ref="N19"/>
    <hyperlink r:id="rId53" ref="F20"/>
    <hyperlink r:id="rId54" ref="H20"/>
    <hyperlink r:id="rId55" ref="N20"/>
    <hyperlink r:id="rId56" ref="F21"/>
    <hyperlink r:id="rId57" ref="H21"/>
    <hyperlink r:id="rId58" ref="N21"/>
    <hyperlink r:id="rId59" ref="F22"/>
    <hyperlink r:id="rId60" ref="H22"/>
    <hyperlink r:id="rId61" ref="N22"/>
    <hyperlink r:id="rId62" ref="F23"/>
    <hyperlink r:id="rId63" ref="H23"/>
    <hyperlink r:id="rId64" ref="N23"/>
    <hyperlink r:id="rId65" ref="F24"/>
    <hyperlink r:id="rId66" ref="H24"/>
    <hyperlink r:id="rId67" ref="N24"/>
    <hyperlink r:id="rId68" ref="F25"/>
    <hyperlink r:id="rId69" ref="H25"/>
    <hyperlink r:id="rId70" ref="N25"/>
    <hyperlink r:id="rId71" ref="H26"/>
    <hyperlink r:id="rId72" ref="N26"/>
    <hyperlink r:id="rId73" ref="H27"/>
    <hyperlink r:id="rId74" ref="N27"/>
    <hyperlink r:id="rId75" ref="F28"/>
    <hyperlink r:id="rId76" ref="H28"/>
    <hyperlink r:id="rId77" ref="N28"/>
    <hyperlink r:id="rId78" ref="F29"/>
    <hyperlink r:id="rId79" ref="H29"/>
    <hyperlink r:id="rId80" ref="N29"/>
    <hyperlink r:id="rId81" ref="F30"/>
    <hyperlink r:id="rId82" ref="H30"/>
    <hyperlink r:id="rId83" ref="N30"/>
    <hyperlink r:id="rId84" ref="F31"/>
    <hyperlink r:id="rId85" ref="H31"/>
    <hyperlink r:id="rId86" ref="N31"/>
    <hyperlink r:id="rId87" ref="F32"/>
    <hyperlink r:id="rId88" ref="H32"/>
    <hyperlink r:id="rId89" ref="N32"/>
    <hyperlink r:id="rId90" ref="F33"/>
    <hyperlink r:id="rId91" ref="H33"/>
    <hyperlink r:id="rId92" ref="N33"/>
    <hyperlink r:id="rId93" ref="H34"/>
    <hyperlink r:id="rId94" ref="N34"/>
    <hyperlink r:id="rId95" ref="H35"/>
    <hyperlink r:id="rId96" ref="N35"/>
    <hyperlink r:id="rId97" ref="H36"/>
    <hyperlink r:id="rId98" ref="N36"/>
    <hyperlink r:id="rId99" ref="F37"/>
    <hyperlink r:id="rId100" ref="H37"/>
    <hyperlink r:id="rId101" ref="N37"/>
    <hyperlink r:id="rId102" ref="F38"/>
    <hyperlink r:id="rId103" ref="H38"/>
    <hyperlink r:id="rId104" ref="N38"/>
    <hyperlink r:id="rId105" ref="F39"/>
    <hyperlink r:id="rId106" ref="H39"/>
    <hyperlink r:id="rId107" ref="N39"/>
    <hyperlink r:id="rId108" ref="F40"/>
    <hyperlink r:id="rId109" ref="H40"/>
    <hyperlink r:id="rId110" ref="F41"/>
    <hyperlink r:id="rId111" ref="H41"/>
    <hyperlink r:id="rId112" ref="N41"/>
    <hyperlink r:id="rId113" ref="F42"/>
    <hyperlink r:id="rId114" ref="H42"/>
    <hyperlink r:id="rId115" ref="N42"/>
    <hyperlink r:id="rId116" ref="F43"/>
    <hyperlink r:id="rId117" ref="H43"/>
    <hyperlink r:id="rId118" ref="N43"/>
    <hyperlink r:id="rId119" ref="F44"/>
    <hyperlink r:id="rId120" ref="H44"/>
    <hyperlink r:id="rId121" ref="N44"/>
    <hyperlink r:id="rId122" ref="F45"/>
    <hyperlink r:id="rId123" ref="H45"/>
    <hyperlink r:id="rId124" ref="N45"/>
    <hyperlink r:id="rId125" ref="F46"/>
    <hyperlink r:id="rId126" ref="H46"/>
    <hyperlink r:id="rId127" ref="N46"/>
    <hyperlink r:id="rId128" ref="F47"/>
    <hyperlink r:id="rId129" ref="H47"/>
    <hyperlink r:id="rId130" ref="N47"/>
    <hyperlink r:id="rId131" ref="F48"/>
    <hyperlink r:id="rId132" ref="H48"/>
    <hyperlink r:id="rId133" ref="N48"/>
    <hyperlink r:id="rId134" ref="F49"/>
    <hyperlink r:id="rId135" ref="H49"/>
    <hyperlink r:id="rId136" ref="N49"/>
    <hyperlink r:id="rId137" ref="F50"/>
    <hyperlink r:id="rId138" ref="H50"/>
    <hyperlink r:id="rId139" ref="N50"/>
    <hyperlink r:id="rId140" ref="F51"/>
    <hyperlink r:id="rId141" ref="H51"/>
    <hyperlink r:id="rId142" ref="N51"/>
    <hyperlink r:id="rId143" ref="F52"/>
    <hyperlink r:id="rId144" ref="H52"/>
    <hyperlink r:id="rId145" ref="N52"/>
    <hyperlink r:id="rId146" ref="H53"/>
    <hyperlink r:id="rId147" ref="N53"/>
    <hyperlink r:id="rId148" ref="F54"/>
    <hyperlink r:id="rId149" ref="H54"/>
    <hyperlink r:id="rId150" ref="N54"/>
    <hyperlink r:id="rId151" ref="F55"/>
    <hyperlink r:id="rId152" ref="H55"/>
    <hyperlink r:id="rId153" ref="N55"/>
    <hyperlink r:id="rId154" ref="F56"/>
    <hyperlink r:id="rId155" ref="H56"/>
    <hyperlink r:id="rId156" ref="N56"/>
    <hyperlink r:id="rId157" ref="F57"/>
    <hyperlink r:id="rId158" ref="H57"/>
    <hyperlink r:id="rId159" ref="N57"/>
    <hyperlink r:id="rId160" ref="F58"/>
    <hyperlink r:id="rId161" ref="H58"/>
    <hyperlink r:id="rId162" ref="N58"/>
    <hyperlink r:id="rId163" ref="F59"/>
    <hyperlink r:id="rId164" ref="H59"/>
    <hyperlink r:id="rId165" ref="N59"/>
    <hyperlink r:id="rId166" ref="F60"/>
    <hyperlink r:id="rId167" ref="H60"/>
    <hyperlink r:id="rId168" ref="N60"/>
    <hyperlink r:id="rId169" ref="F61"/>
    <hyperlink r:id="rId170" ref="H61"/>
    <hyperlink r:id="rId171" ref="N61"/>
    <hyperlink r:id="rId172" ref="F62"/>
    <hyperlink r:id="rId173" ref="H62"/>
    <hyperlink r:id="rId174" ref="N62"/>
    <hyperlink r:id="rId175" ref="F63"/>
    <hyperlink r:id="rId176" ref="H63"/>
    <hyperlink r:id="rId177" ref="N63"/>
    <hyperlink r:id="rId178" ref="F64"/>
    <hyperlink r:id="rId179" ref="H64"/>
    <hyperlink r:id="rId180" ref="N64"/>
    <hyperlink r:id="rId181" ref="F65"/>
    <hyperlink r:id="rId182" ref="H65"/>
    <hyperlink r:id="rId183" ref="N65"/>
    <hyperlink r:id="rId184" ref="H66"/>
    <hyperlink r:id="rId185" ref="N66"/>
    <hyperlink r:id="rId186" ref="F67"/>
    <hyperlink r:id="rId187" ref="H67"/>
    <hyperlink r:id="rId188" ref="N67"/>
    <hyperlink r:id="rId189" ref="F68"/>
    <hyperlink r:id="rId190" ref="H68"/>
    <hyperlink r:id="rId191" ref="N68"/>
    <hyperlink r:id="rId192" ref="F69"/>
    <hyperlink r:id="rId193" ref="H69"/>
    <hyperlink r:id="rId194" ref="N69"/>
    <hyperlink r:id="rId195" ref="F70"/>
    <hyperlink r:id="rId196" ref="H70"/>
    <hyperlink r:id="rId197" ref="N70"/>
    <hyperlink r:id="rId198" ref="F71"/>
    <hyperlink r:id="rId199" ref="H71"/>
    <hyperlink r:id="rId200" ref="N71"/>
    <hyperlink r:id="rId201" ref="F72"/>
    <hyperlink r:id="rId202" ref="H72"/>
    <hyperlink r:id="rId203" ref="N72"/>
  </hyperlinks>
  <drawing r:id="rId20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883</v>
      </c>
      <c r="B1" s="18" t="s">
        <v>884</v>
      </c>
      <c r="C1" s="18" t="s">
        <v>885</v>
      </c>
      <c r="D1" s="18" t="s">
        <v>886</v>
      </c>
      <c r="E1" s="18" t="s">
        <v>887</v>
      </c>
      <c r="F1" s="18" t="s">
        <v>888</v>
      </c>
      <c r="G1" s="18" t="s">
        <v>889</v>
      </c>
      <c r="H1" s="18" t="s">
        <v>890</v>
      </c>
      <c r="I1" s="18" t="s">
        <v>891</v>
      </c>
      <c r="J1" s="18" t="s">
        <v>892</v>
      </c>
      <c r="K1" s="18" t="s">
        <v>893</v>
      </c>
      <c r="L1" s="18" t="s">
        <v>894</v>
      </c>
      <c r="M1" s="18" t="s">
        <v>895</v>
      </c>
      <c r="N1" s="18" t="s">
        <v>896</v>
      </c>
      <c r="O1" s="18" t="s">
        <v>897</v>
      </c>
      <c r="P1" s="18" t="s">
        <v>898</v>
      </c>
      <c r="Q1" s="18" t="s">
        <v>899</v>
      </c>
      <c r="R1" s="18" t="s">
        <v>900</v>
      </c>
      <c r="S1" s="18" t="s">
        <v>901</v>
      </c>
      <c r="T1" s="18" t="s">
        <v>902</v>
      </c>
      <c r="U1" s="18" t="s">
        <v>903</v>
      </c>
      <c r="V1" s="18" t="s">
        <v>904</v>
      </c>
      <c r="W1" s="18" t="s">
        <v>905</v>
      </c>
      <c r="X1" s="18" t="s">
        <v>906</v>
      </c>
      <c r="Y1" s="18" t="s">
        <v>907</v>
      </c>
      <c r="Z1" s="18" t="s">
        <v>908</v>
      </c>
      <c r="AA1" s="18" t="s">
        <v>909</v>
      </c>
      <c r="AB1" s="18" t="s">
        <v>910</v>
      </c>
      <c r="AC1" s="18" t="s">
        <v>911</v>
      </c>
      <c r="AD1" s="18" t="s">
        <v>912</v>
      </c>
      <c r="AE1" s="18" t="s">
        <v>913</v>
      </c>
      <c r="AF1" s="18" t="s">
        <v>914</v>
      </c>
      <c r="AG1" s="18" t="s">
        <v>915</v>
      </c>
      <c r="AH1" s="18" t="s">
        <v>916</v>
      </c>
      <c r="AI1" s="18" t="s">
        <v>917</v>
      </c>
      <c r="AJ1" s="18" t="s">
        <v>918</v>
      </c>
      <c r="AK1" s="18" t="s">
        <v>919</v>
      </c>
      <c r="AL1" s="18" t="s">
        <v>920</v>
      </c>
      <c r="AM1" s="18" t="s">
        <v>921</v>
      </c>
      <c r="AN1" s="18" t="s">
        <v>922</v>
      </c>
      <c r="AO1" s="18" t="s">
        <v>923</v>
      </c>
      <c r="AP1" s="18" t="s">
        <v>924</v>
      </c>
      <c r="AQ1" s="18" t="s">
        <v>925</v>
      </c>
      <c r="AR1" s="18" t="s">
        <v>926</v>
      </c>
      <c r="AS1" s="18" t="s">
        <v>927</v>
      </c>
      <c r="AT1" s="18" t="s">
        <v>928</v>
      </c>
      <c r="AU1" s="18" t="s">
        <v>929</v>
      </c>
      <c r="AV1" s="18" t="s">
        <v>930</v>
      </c>
      <c r="AW1" s="18" t="s">
        <v>931</v>
      </c>
      <c r="AX1" s="18" t="s">
        <v>932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573</v>
      </c>
    </row>
    <row r="2">
      <c r="A2" s="15" t="s">
        <v>574</v>
      </c>
    </row>
    <row r="3">
      <c r="A3" s="15" t="s">
        <v>575</v>
      </c>
    </row>
    <row r="4">
      <c r="A4" s="15" t="s">
        <v>576</v>
      </c>
    </row>
    <row r="5">
      <c r="A5" s="15" t="s">
        <v>577</v>
      </c>
    </row>
    <row r="6">
      <c r="A6" s="15" t="s">
        <v>578</v>
      </c>
    </row>
    <row r="7">
      <c r="A7" s="15" t="s">
        <v>579</v>
      </c>
    </row>
    <row r="8">
      <c r="A8" s="15" t="s">
        <v>580</v>
      </c>
    </row>
    <row r="9">
      <c r="A9" s="15" t="s">
        <v>581</v>
      </c>
    </row>
    <row r="10">
      <c r="A10" s="15" t="s">
        <v>582</v>
      </c>
    </row>
    <row r="11">
      <c r="A11" s="15" t="s">
        <v>583</v>
      </c>
    </row>
    <row r="12">
      <c r="A12" s="15" t="s">
        <v>584</v>
      </c>
    </row>
    <row r="13">
      <c r="A13" s="15" t="s">
        <v>585</v>
      </c>
    </row>
    <row r="14">
      <c r="A14" s="15" t="s">
        <v>586</v>
      </c>
    </row>
    <row r="15">
      <c r="A15" s="15" t="s">
        <v>587</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s>
  <drawing r:id="rId1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883</v>
      </c>
      <c r="B1" s="18" t="s">
        <v>884</v>
      </c>
      <c r="C1" s="18" t="s">
        <v>885</v>
      </c>
      <c r="D1" s="18" t="s">
        <v>886</v>
      </c>
      <c r="E1" s="18" t="s">
        <v>887</v>
      </c>
      <c r="F1" s="18" t="s">
        <v>888</v>
      </c>
      <c r="G1" s="18" t="s">
        <v>889</v>
      </c>
      <c r="H1" s="18" t="s">
        <v>890</v>
      </c>
      <c r="I1" s="18" t="s">
        <v>891</v>
      </c>
      <c r="J1" s="18" t="s">
        <v>892</v>
      </c>
      <c r="K1" s="18" t="s">
        <v>893</v>
      </c>
      <c r="L1" s="18" t="s">
        <v>894</v>
      </c>
      <c r="M1" s="18" t="s">
        <v>895</v>
      </c>
      <c r="N1" s="18" t="s">
        <v>896</v>
      </c>
      <c r="O1" s="18" t="s">
        <v>897</v>
      </c>
      <c r="P1" s="18" t="s">
        <v>898</v>
      </c>
      <c r="Q1" s="18" t="s">
        <v>899</v>
      </c>
      <c r="R1" s="18" t="s">
        <v>900</v>
      </c>
      <c r="S1" s="18" t="s">
        <v>901</v>
      </c>
      <c r="T1" s="18" t="s">
        <v>902</v>
      </c>
      <c r="U1" s="18" t="s">
        <v>903</v>
      </c>
      <c r="V1" s="18" t="s">
        <v>904</v>
      </c>
      <c r="W1" s="18" t="s">
        <v>905</v>
      </c>
      <c r="X1" s="18" t="s">
        <v>906</v>
      </c>
      <c r="Y1" s="18" t="s">
        <v>907</v>
      </c>
      <c r="Z1" s="18" t="s">
        <v>908</v>
      </c>
      <c r="AA1" s="18" t="s">
        <v>909</v>
      </c>
      <c r="AB1" s="18" t="s">
        <v>909</v>
      </c>
      <c r="AC1" s="18" t="s">
        <v>911</v>
      </c>
      <c r="AD1" s="18" t="s">
        <v>912</v>
      </c>
      <c r="AE1" s="18" t="s">
        <v>913</v>
      </c>
      <c r="AF1" s="18" t="s">
        <v>914</v>
      </c>
      <c r="AG1" s="18" t="s">
        <v>915</v>
      </c>
      <c r="AH1" s="18" t="s">
        <v>916</v>
      </c>
      <c r="AI1" s="18" t="s">
        <v>917</v>
      </c>
      <c r="AJ1" s="18" t="s">
        <v>918</v>
      </c>
      <c r="AK1" s="18" t="s">
        <v>919</v>
      </c>
      <c r="AL1" s="18" t="s">
        <v>920</v>
      </c>
      <c r="AM1" s="18" t="s">
        <v>921</v>
      </c>
      <c r="AN1" s="18" t="s">
        <v>922</v>
      </c>
      <c r="AO1" s="18" t="s">
        <v>923</v>
      </c>
      <c r="AP1" s="18" t="s">
        <v>924</v>
      </c>
      <c r="AQ1" s="18" t="s">
        <v>925</v>
      </c>
      <c r="AR1" s="18" t="s">
        <v>926</v>
      </c>
      <c r="AS1" s="18" t="s">
        <v>927</v>
      </c>
      <c r="AT1" s="18" t="s">
        <v>928</v>
      </c>
      <c r="AU1" s="18" t="s">
        <v>929</v>
      </c>
      <c r="AV1" s="18" t="s">
        <v>930</v>
      </c>
      <c r="AW1" s="18" t="s">
        <v>931</v>
      </c>
      <c r="AX1" s="18" t="s">
        <v>932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588</v>
      </c>
    </row>
    <row r="2">
      <c r="A2" s="15" t="s">
        <v>589</v>
      </c>
    </row>
    <row r="3">
      <c r="A3" s="15" t="s">
        <v>590</v>
      </c>
    </row>
    <row r="4">
      <c r="A4" s="15" t="s">
        <v>591</v>
      </c>
    </row>
    <row r="5">
      <c r="A5" s="15" t="s">
        <v>592</v>
      </c>
    </row>
    <row r="6">
      <c r="A6" s="15" t="s">
        <v>593</v>
      </c>
    </row>
    <row r="7">
      <c r="A7" s="15" t="s">
        <v>594</v>
      </c>
    </row>
    <row r="8">
      <c r="A8" s="15" t="s">
        <v>595</v>
      </c>
    </row>
    <row r="9">
      <c r="A9" s="15" t="s">
        <v>596</v>
      </c>
    </row>
    <row r="10">
      <c r="A10" s="15" t="s">
        <v>597</v>
      </c>
    </row>
    <row r="11">
      <c r="A11" s="15" t="s">
        <v>598</v>
      </c>
    </row>
    <row r="12">
      <c r="A12" s="15" t="s">
        <v>599</v>
      </c>
    </row>
    <row r="13">
      <c r="A13" s="15" t="s">
        <v>600</v>
      </c>
    </row>
    <row r="14">
      <c r="A14" s="15" t="s">
        <v>601</v>
      </c>
    </row>
    <row r="15">
      <c r="A15" s="15" t="s">
        <v>602</v>
      </c>
    </row>
    <row r="16">
      <c r="A16" s="15" t="s">
        <v>603</v>
      </c>
    </row>
    <row r="17">
      <c r="A17" s="15" t="s">
        <v>604</v>
      </c>
    </row>
    <row r="18">
      <c r="A18" s="15" t="s">
        <v>605</v>
      </c>
    </row>
    <row r="19">
      <c r="A19" s="15" t="s">
        <v>606</v>
      </c>
    </row>
    <row r="20">
      <c r="A20" s="15" t="s">
        <v>607</v>
      </c>
    </row>
    <row r="21">
      <c r="A21" s="15" t="s">
        <v>608</v>
      </c>
    </row>
    <row r="22">
      <c r="A22" s="15" t="s">
        <v>609</v>
      </c>
    </row>
    <row r="23">
      <c r="A23" s="15" t="s">
        <v>610</v>
      </c>
    </row>
    <row r="24">
      <c r="A24" s="15" t="s">
        <v>611</v>
      </c>
    </row>
    <row r="25">
      <c r="A25" s="15" t="s">
        <v>612</v>
      </c>
    </row>
    <row r="26">
      <c r="A26" s="15" t="s">
        <v>613</v>
      </c>
    </row>
    <row r="27">
      <c r="A27" s="15" t="s">
        <v>614</v>
      </c>
    </row>
    <row r="28">
      <c r="A28" s="15" t="s">
        <v>615</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s>
  <drawing r:id="rId29"/>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883</v>
      </c>
      <c r="B1" s="18" t="s">
        <v>884</v>
      </c>
      <c r="C1" s="18" t="s">
        <v>885</v>
      </c>
      <c r="D1" s="18" t="s">
        <v>886</v>
      </c>
      <c r="E1" s="18" t="s">
        <v>887</v>
      </c>
      <c r="F1" s="18" t="s">
        <v>888</v>
      </c>
      <c r="G1" s="18" t="s">
        <v>889</v>
      </c>
      <c r="H1" s="18" t="s">
        <v>890</v>
      </c>
      <c r="I1" s="18" t="s">
        <v>891</v>
      </c>
      <c r="J1" s="18" t="s">
        <v>892</v>
      </c>
      <c r="K1" s="18" t="s">
        <v>893</v>
      </c>
      <c r="L1" s="18" t="s">
        <v>894</v>
      </c>
      <c r="M1" s="18" t="s">
        <v>895</v>
      </c>
      <c r="N1" s="18" t="s">
        <v>896</v>
      </c>
      <c r="O1" s="18" t="s">
        <v>897</v>
      </c>
      <c r="P1" s="18" t="s">
        <v>898</v>
      </c>
      <c r="Q1" s="18" t="s">
        <v>899</v>
      </c>
      <c r="R1" s="18" t="s">
        <v>900</v>
      </c>
      <c r="S1" s="18" t="s">
        <v>901</v>
      </c>
      <c r="T1" s="18" t="s">
        <v>902</v>
      </c>
      <c r="U1" s="18" t="s">
        <v>903</v>
      </c>
      <c r="V1" s="18" t="s">
        <v>904</v>
      </c>
      <c r="W1" s="18" t="s">
        <v>905</v>
      </c>
      <c r="X1" s="18" t="s">
        <v>906</v>
      </c>
      <c r="Y1" s="18" t="s">
        <v>907</v>
      </c>
      <c r="Z1" s="18" t="s">
        <v>908</v>
      </c>
      <c r="AA1" s="18" t="s">
        <v>909</v>
      </c>
      <c r="AB1" s="18" t="s">
        <v>909</v>
      </c>
      <c r="AC1" s="18" t="s">
        <v>911</v>
      </c>
      <c r="AD1" s="18" t="s">
        <v>912</v>
      </c>
      <c r="AE1" s="18" t="s">
        <v>913</v>
      </c>
      <c r="AF1" s="18" t="s">
        <v>914</v>
      </c>
      <c r="AG1" s="18" t="s">
        <v>915</v>
      </c>
      <c r="AH1" s="18" t="s">
        <v>916</v>
      </c>
      <c r="AI1" s="18" t="s">
        <v>917</v>
      </c>
      <c r="AJ1" s="18" t="s">
        <v>918</v>
      </c>
      <c r="AK1" s="18" t="s">
        <v>919</v>
      </c>
      <c r="AL1" s="18" t="s">
        <v>920</v>
      </c>
      <c r="AM1" s="18" t="s">
        <v>921</v>
      </c>
      <c r="AN1" s="18" t="s">
        <v>922</v>
      </c>
      <c r="AO1" s="18" t="s">
        <v>923</v>
      </c>
      <c r="AP1" s="18" t="s">
        <v>924</v>
      </c>
      <c r="AQ1" s="18" t="s">
        <v>925</v>
      </c>
      <c r="AR1" s="18" t="s">
        <v>926</v>
      </c>
      <c r="AS1" s="18" t="s">
        <v>927</v>
      </c>
      <c r="AT1" s="18" t="s">
        <v>928</v>
      </c>
      <c r="AU1" s="18" t="s">
        <v>929</v>
      </c>
      <c r="AV1" s="18" t="s">
        <v>930</v>
      </c>
      <c r="AW1" s="18" t="s">
        <v>931</v>
      </c>
      <c r="AX1" s="18" t="s">
        <v>932</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883</v>
      </c>
      <c r="B1" s="18" t="s">
        <v>884</v>
      </c>
      <c r="C1" s="18" t="s">
        <v>885</v>
      </c>
      <c r="D1" s="18" t="s">
        <v>886</v>
      </c>
      <c r="E1" s="18" t="s">
        <v>887</v>
      </c>
      <c r="F1" s="18" t="s">
        <v>888</v>
      </c>
      <c r="G1" s="18" t="s">
        <v>889</v>
      </c>
      <c r="H1" s="18" t="s">
        <v>890</v>
      </c>
      <c r="I1" s="18" t="s">
        <v>891</v>
      </c>
      <c r="J1" s="18" t="s">
        <v>892</v>
      </c>
      <c r="K1" s="18" t="s">
        <v>893</v>
      </c>
      <c r="L1" s="18" t="s">
        <v>894</v>
      </c>
      <c r="M1" s="18" t="s">
        <v>895</v>
      </c>
      <c r="N1" s="18" t="s">
        <v>896</v>
      </c>
      <c r="O1" s="18" t="s">
        <v>897</v>
      </c>
      <c r="P1" s="18" t="s">
        <v>898</v>
      </c>
      <c r="Q1" s="18" t="s">
        <v>899</v>
      </c>
      <c r="R1" s="18" t="s">
        <v>900</v>
      </c>
      <c r="S1" s="18" t="s">
        <v>901</v>
      </c>
      <c r="T1" s="18" t="s">
        <v>902</v>
      </c>
      <c r="U1" s="18" t="s">
        <v>903</v>
      </c>
      <c r="V1" s="18" t="s">
        <v>904</v>
      </c>
      <c r="W1" s="18" t="s">
        <v>905</v>
      </c>
      <c r="X1" s="18" t="s">
        <v>906</v>
      </c>
      <c r="Y1" s="18" t="s">
        <v>907</v>
      </c>
      <c r="Z1" s="18" t="s">
        <v>908</v>
      </c>
      <c r="AA1" s="18" t="s">
        <v>909</v>
      </c>
      <c r="AB1" s="18" t="s">
        <v>909</v>
      </c>
      <c r="AC1" s="18" t="s">
        <v>911</v>
      </c>
      <c r="AD1" s="18" t="s">
        <v>912</v>
      </c>
      <c r="AE1" s="18" t="s">
        <v>913</v>
      </c>
      <c r="AF1" s="18" t="s">
        <v>914</v>
      </c>
      <c r="AG1" s="18" t="s">
        <v>915</v>
      </c>
      <c r="AH1" s="18" t="s">
        <v>916</v>
      </c>
      <c r="AI1" s="18" t="s">
        <v>917</v>
      </c>
      <c r="AJ1" s="18" t="s">
        <v>918</v>
      </c>
      <c r="AK1" s="18" t="s">
        <v>919</v>
      </c>
      <c r="AL1" s="18" t="s">
        <v>920</v>
      </c>
      <c r="AM1" s="18" t="s">
        <v>921</v>
      </c>
      <c r="AN1" s="18" t="s">
        <v>922</v>
      </c>
      <c r="AO1" s="18" t="s">
        <v>923</v>
      </c>
      <c r="AP1" s="18" t="s">
        <v>924</v>
      </c>
      <c r="AQ1" s="18" t="s">
        <v>925</v>
      </c>
      <c r="AR1" s="18" t="s">
        <v>926</v>
      </c>
      <c r="AS1" s="18" t="s">
        <v>927</v>
      </c>
      <c r="AT1" s="18" t="s">
        <v>928</v>
      </c>
      <c r="AU1" s="18" t="s">
        <v>929</v>
      </c>
      <c r="AV1" s="18" t="s">
        <v>930</v>
      </c>
      <c r="AW1" s="18" t="s">
        <v>931</v>
      </c>
      <c r="AX1" s="18" t="s">
        <v>932</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616</v>
      </c>
    </row>
    <row r="2">
      <c r="A2" s="16" t="s">
        <v>617</v>
      </c>
    </row>
    <row r="3">
      <c r="A3" s="16" t="s">
        <v>618</v>
      </c>
    </row>
    <row r="4">
      <c r="A4" s="16" t="s">
        <v>619</v>
      </c>
    </row>
    <row r="5">
      <c r="A5" s="16" t="s">
        <v>620</v>
      </c>
    </row>
    <row r="6">
      <c r="A6" s="16" t="s">
        <v>621</v>
      </c>
    </row>
    <row r="7">
      <c r="A7" s="16" t="s">
        <v>622</v>
      </c>
    </row>
    <row r="8">
      <c r="A8" s="16" t="s">
        <v>623</v>
      </c>
    </row>
    <row r="9">
      <c r="A9" s="16" t="s">
        <v>624</v>
      </c>
    </row>
    <row r="10">
      <c r="A10" s="16" t="s">
        <v>625</v>
      </c>
    </row>
    <row r="11">
      <c r="A11" s="16" t="s">
        <v>626</v>
      </c>
    </row>
    <row r="12">
      <c r="A12" s="16" t="s">
        <v>627</v>
      </c>
    </row>
    <row r="13">
      <c r="A13" s="16" t="s">
        <v>628</v>
      </c>
    </row>
    <row r="14">
      <c r="A14" s="16" t="s">
        <v>629</v>
      </c>
    </row>
    <row r="15">
      <c r="A15" s="16" t="s">
        <v>630</v>
      </c>
    </row>
    <row r="16">
      <c r="A16" s="16" t="s">
        <v>631</v>
      </c>
    </row>
    <row r="17">
      <c r="A17" s="16" t="s">
        <v>632</v>
      </c>
    </row>
    <row r="18">
      <c r="A18" s="16" t="s">
        <v>633</v>
      </c>
    </row>
    <row r="19">
      <c r="A19" s="16" t="s">
        <v>634</v>
      </c>
    </row>
    <row r="20">
      <c r="A20" s="16" t="s">
        <v>635</v>
      </c>
    </row>
    <row r="21">
      <c r="A21" s="16" t="s">
        <v>636</v>
      </c>
    </row>
    <row r="22">
      <c r="A22" s="16" t="s">
        <v>637</v>
      </c>
    </row>
    <row r="23">
      <c r="A23" s="16" t="s">
        <v>638</v>
      </c>
    </row>
    <row r="24">
      <c r="A24" s="16" t="s">
        <v>639</v>
      </c>
    </row>
    <row r="25">
      <c r="A25" s="16" t="s">
        <v>640</v>
      </c>
    </row>
    <row r="26">
      <c r="A26" s="16" t="s">
        <v>641</v>
      </c>
    </row>
    <row r="27">
      <c r="A27" s="16" t="s">
        <v>642</v>
      </c>
    </row>
    <row r="28">
      <c r="A28" s="16" t="s">
        <v>643</v>
      </c>
    </row>
    <row r="29">
      <c r="A29" s="16" t="s">
        <v>644</v>
      </c>
    </row>
    <row r="30">
      <c r="A30" s="16" t="s">
        <v>645</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s>
  <drawing r:id="rId3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883</v>
      </c>
      <c r="B1" s="18" t="s">
        <v>884</v>
      </c>
      <c r="C1" s="18" t="s">
        <v>885</v>
      </c>
      <c r="D1" s="18" t="s">
        <v>886</v>
      </c>
      <c r="E1" s="18" t="s">
        <v>887</v>
      </c>
      <c r="F1" s="18" t="s">
        <v>888</v>
      </c>
      <c r="G1" s="18" t="s">
        <v>889</v>
      </c>
      <c r="H1" s="18" t="s">
        <v>890</v>
      </c>
      <c r="I1" s="18" t="s">
        <v>891</v>
      </c>
      <c r="J1" s="18" t="s">
        <v>892</v>
      </c>
      <c r="K1" s="18" t="s">
        <v>893</v>
      </c>
      <c r="L1" s="18" t="s">
        <v>894</v>
      </c>
      <c r="M1" s="18" t="s">
        <v>895</v>
      </c>
      <c r="N1" s="18" t="s">
        <v>896</v>
      </c>
      <c r="O1" s="18" t="s">
        <v>897</v>
      </c>
      <c r="P1" s="18" t="s">
        <v>898</v>
      </c>
      <c r="Q1" s="18" t="s">
        <v>899</v>
      </c>
      <c r="R1" s="18" t="s">
        <v>900</v>
      </c>
      <c r="S1" s="18" t="s">
        <v>901</v>
      </c>
      <c r="T1" s="18" t="s">
        <v>902</v>
      </c>
      <c r="U1" s="18" t="s">
        <v>903</v>
      </c>
      <c r="V1" s="18" t="s">
        <v>904</v>
      </c>
      <c r="W1" s="18" t="s">
        <v>905</v>
      </c>
      <c r="X1" s="18" t="s">
        <v>906</v>
      </c>
      <c r="Y1" s="18" t="s">
        <v>907</v>
      </c>
      <c r="Z1" s="18" t="s">
        <v>908</v>
      </c>
      <c r="AA1" s="18" t="s">
        <v>909</v>
      </c>
      <c r="AB1" s="18" t="s">
        <v>909</v>
      </c>
      <c r="AC1" s="18" t="s">
        <v>911</v>
      </c>
      <c r="AD1" s="18" t="s">
        <v>912</v>
      </c>
      <c r="AE1" s="18" t="s">
        <v>913</v>
      </c>
      <c r="AF1" s="18" t="s">
        <v>914</v>
      </c>
      <c r="AG1" s="18" t="s">
        <v>915</v>
      </c>
      <c r="AH1" s="18" t="s">
        <v>916</v>
      </c>
      <c r="AI1" s="18" t="s">
        <v>917</v>
      </c>
      <c r="AJ1" s="18" t="s">
        <v>918</v>
      </c>
      <c r="AK1" s="18" t="s">
        <v>919</v>
      </c>
      <c r="AL1" s="18" t="s">
        <v>920</v>
      </c>
      <c r="AM1" s="18" t="s">
        <v>921</v>
      </c>
      <c r="AN1" s="18" t="s">
        <v>922</v>
      </c>
      <c r="AO1" s="18" t="s">
        <v>923</v>
      </c>
      <c r="AP1" s="18" t="s">
        <v>924</v>
      </c>
      <c r="AQ1" s="18" t="s">
        <v>925</v>
      </c>
      <c r="AR1" s="18" t="s">
        <v>926</v>
      </c>
      <c r="AS1" s="18" t="s">
        <v>927</v>
      </c>
      <c r="AT1" s="18" t="s">
        <v>928</v>
      </c>
      <c r="AU1" s="18" t="s">
        <v>929</v>
      </c>
      <c r="AV1" s="18" t="s">
        <v>930</v>
      </c>
      <c r="AW1" s="18" t="s">
        <v>931</v>
      </c>
      <c r="AX1" s="18" t="s">
        <v>932</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646</v>
      </c>
    </row>
    <row r="2">
      <c r="A2" s="15" t="s">
        <v>647</v>
      </c>
    </row>
    <row r="3">
      <c r="A3" s="15" t="s">
        <v>648</v>
      </c>
    </row>
    <row r="4">
      <c r="A4" s="15" t="s">
        <v>649</v>
      </c>
    </row>
    <row r="5">
      <c r="A5" s="15" t="s">
        <v>650</v>
      </c>
    </row>
    <row r="6">
      <c r="A6" s="15" t="s">
        <v>651</v>
      </c>
    </row>
    <row r="7">
      <c r="A7" s="15" t="s">
        <v>652</v>
      </c>
    </row>
    <row r="8">
      <c r="A8" s="15" t="s">
        <v>653</v>
      </c>
    </row>
    <row r="9">
      <c r="A9" s="15" t="s">
        <v>654</v>
      </c>
    </row>
    <row r="10">
      <c r="A10" s="15" t="s">
        <v>655</v>
      </c>
    </row>
    <row r="11">
      <c r="A11" s="15" t="s">
        <v>656</v>
      </c>
    </row>
    <row r="12">
      <c r="A12" s="15" t="s">
        <v>657</v>
      </c>
    </row>
    <row r="13">
      <c r="A13" s="15" t="s">
        <v>658</v>
      </c>
    </row>
    <row r="14">
      <c r="A14" s="15" t="s">
        <v>659</v>
      </c>
    </row>
    <row r="15">
      <c r="A15" s="15" t="s">
        <v>660</v>
      </c>
    </row>
    <row r="16">
      <c r="A16" s="15" t="s">
        <v>661</v>
      </c>
    </row>
    <row r="17">
      <c r="A17" s="15" t="s">
        <v>662</v>
      </c>
    </row>
    <row r="18">
      <c r="A18" s="15" t="s">
        <v>663</v>
      </c>
    </row>
    <row r="19">
      <c r="A19" s="15" t="s">
        <v>664</v>
      </c>
    </row>
    <row r="20">
      <c r="A20" s="15" t="s">
        <v>665</v>
      </c>
    </row>
    <row r="21">
      <c r="A21" s="15" t="s">
        <v>666</v>
      </c>
    </row>
    <row r="22">
      <c r="A22" s="15" t="s">
        <v>667</v>
      </c>
    </row>
    <row r="23">
      <c r="A23" s="15" t="s">
        <v>668</v>
      </c>
    </row>
    <row r="24">
      <c r="A24" s="15" t="s">
        <v>669</v>
      </c>
    </row>
    <row r="25">
      <c r="A25" s="15" t="s">
        <v>670</v>
      </c>
    </row>
    <row r="26">
      <c r="A26" s="15" t="s">
        <v>671</v>
      </c>
    </row>
    <row r="27">
      <c r="A27" s="15" t="s">
        <v>672</v>
      </c>
    </row>
    <row r="28">
      <c r="A28" s="15" t="s">
        <v>673</v>
      </c>
    </row>
    <row r="29">
      <c r="A29" s="15" t="s">
        <v>674</v>
      </c>
    </row>
    <row r="30">
      <c r="A30" s="15" t="s">
        <v>675</v>
      </c>
    </row>
    <row r="31">
      <c r="A31" s="15" t="s">
        <v>676</v>
      </c>
    </row>
    <row r="32">
      <c r="A32" s="15" t="s">
        <v>677</v>
      </c>
    </row>
    <row r="33">
      <c r="A33" s="15" t="s">
        <v>678</v>
      </c>
    </row>
    <row r="34">
      <c r="A34" s="15" t="s">
        <v>679</v>
      </c>
    </row>
    <row r="35">
      <c r="A35" s="15" t="s">
        <v>680</v>
      </c>
    </row>
    <row r="36">
      <c r="A36" s="15" t="s">
        <v>681</v>
      </c>
    </row>
    <row r="37">
      <c r="A37" s="15" t="s">
        <v>682</v>
      </c>
    </row>
    <row r="38">
      <c r="A38" s="15" t="s">
        <v>683</v>
      </c>
    </row>
    <row r="39">
      <c r="A39" s="15" t="s">
        <v>684</v>
      </c>
    </row>
    <row r="40">
      <c r="A40" s="15" t="s">
        <v>685</v>
      </c>
    </row>
    <row r="41">
      <c r="A41" s="15" t="s">
        <v>686</v>
      </c>
    </row>
    <row r="42">
      <c r="A42" s="15" t="s">
        <v>687</v>
      </c>
    </row>
    <row r="43">
      <c r="A43" s="15" t="s">
        <v>688</v>
      </c>
    </row>
    <row r="44">
      <c r="A44" s="15" t="s">
        <v>689</v>
      </c>
    </row>
    <row r="45">
      <c r="A45" s="15" t="s">
        <v>690</v>
      </c>
    </row>
    <row r="46">
      <c r="A46" s="15" t="s">
        <v>691</v>
      </c>
    </row>
    <row r="47">
      <c r="A47" s="15" t="s">
        <v>692</v>
      </c>
    </row>
    <row r="48">
      <c r="A48" s="15" t="s">
        <v>693</v>
      </c>
    </row>
    <row r="49">
      <c r="A49" s="15" t="s">
        <v>694</v>
      </c>
    </row>
    <row r="50">
      <c r="A50" s="15" t="s">
        <v>695</v>
      </c>
    </row>
    <row r="51">
      <c r="A51" s="15" t="s">
        <v>696</v>
      </c>
    </row>
    <row r="52">
      <c r="A52" s="15" t="s">
        <v>697</v>
      </c>
    </row>
    <row r="53">
      <c r="A53" s="15" t="s">
        <v>698</v>
      </c>
    </row>
    <row r="54">
      <c r="A54" s="15" t="s">
        <v>699</v>
      </c>
    </row>
    <row r="55">
      <c r="A55" s="15" t="s">
        <v>700</v>
      </c>
    </row>
    <row r="56">
      <c r="A56" s="15" t="s">
        <v>701</v>
      </c>
    </row>
    <row r="57">
      <c r="A57" s="15" t="s">
        <v>702</v>
      </c>
    </row>
    <row r="58">
      <c r="A58" s="15" t="s">
        <v>703</v>
      </c>
    </row>
    <row r="59">
      <c r="A59" s="15" t="s">
        <v>704</v>
      </c>
    </row>
    <row r="60">
      <c r="A60" s="15" t="s">
        <v>705</v>
      </c>
    </row>
    <row r="61">
      <c r="A61" s="15" t="s">
        <v>706</v>
      </c>
    </row>
    <row r="62">
      <c r="A62" s="15" t="s">
        <v>707</v>
      </c>
    </row>
    <row r="63">
      <c r="A63" s="15" t="s">
        <v>708</v>
      </c>
    </row>
    <row r="64">
      <c r="A64" s="17" t="s">
        <v>709</v>
      </c>
    </row>
    <row r="65">
      <c r="A65" s="15" t="s">
        <v>710</v>
      </c>
    </row>
    <row r="66">
      <c r="A66" s="15" t="s">
        <v>711</v>
      </c>
    </row>
    <row r="67">
      <c r="A67" s="15" t="s">
        <v>712</v>
      </c>
    </row>
    <row r="68">
      <c r="A68" s="15" t="s">
        <v>713</v>
      </c>
    </row>
    <row r="69">
      <c r="A69" s="15" t="s">
        <v>714</v>
      </c>
    </row>
    <row r="70">
      <c r="A70" s="15" t="s">
        <v>715</v>
      </c>
    </row>
    <row r="71">
      <c r="A71" s="15" t="s">
        <v>716</v>
      </c>
    </row>
    <row r="72">
      <c r="A72" s="15" t="s">
        <v>717</v>
      </c>
    </row>
    <row r="73">
      <c r="A73" s="15" t="s">
        <v>718</v>
      </c>
    </row>
    <row r="74">
      <c r="A74" s="15" t="s">
        <v>719</v>
      </c>
    </row>
    <row r="75">
      <c r="A75" s="15" t="s">
        <v>720</v>
      </c>
    </row>
    <row r="76">
      <c r="A76" s="15" t="s">
        <v>721</v>
      </c>
    </row>
    <row r="77">
      <c r="A77" s="15" t="s">
        <v>722</v>
      </c>
    </row>
    <row r="78">
      <c r="A78" s="15" t="s">
        <v>723</v>
      </c>
    </row>
    <row r="79">
      <c r="A79" s="15" t="s">
        <v>724</v>
      </c>
    </row>
    <row r="80">
      <c r="A80" s="15" t="s">
        <v>725</v>
      </c>
    </row>
    <row r="81">
      <c r="A81" s="15" t="s">
        <v>726</v>
      </c>
    </row>
    <row r="82">
      <c r="A82" s="15" t="s">
        <v>727</v>
      </c>
    </row>
    <row r="83">
      <c r="A83" s="15" t="s">
        <v>728</v>
      </c>
    </row>
    <row r="84">
      <c r="A84" s="15" t="s">
        <v>729</v>
      </c>
    </row>
    <row r="85">
      <c r="A85" s="15" t="s">
        <v>730</v>
      </c>
    </row>
    <row r="86">
      <c r="A86" s="15" t="s">
        <v>731</v>
      </c>
    </row>
    <row r="87">
      <c r="A87" s="15" t="s">
        <v>732</v>
      </c>
    </row>
    <row r="88">
      <c r="A88" s="15" t="s">
        <v>733</v>
      </c>
    </row>
    <row r="89">
      <c r="A89" s="15" t="s">
        <v>734</v>
      </c>
    </row>
    <row r="90">
      <c r="A90" s="15" t="s">
        <v>735</v>
      </c>
    </row>
    <row r="91">
      <c r="A91" s="15" t="s">
        <v>736</v>
      </c>
    </row>
    <row r="92">
      <c r="A92" s="15" t="s">
        <v>737</v>
      </c>
    </row>
    <row r="93">
      <c r="A93" s="15" t="s">
        <v>738</v>
      </c>
    </row>
    <row r="94">
      <c r="A94" s="15" t="s">
        <v>739</v>
      </c>
    </row>
    <row r="95">
      <c r="A95" s="15" t="s">
        <v>740</v>
      </c>
    </row>
    <row r="96">
      <c r="A96" s="15" t="s">
        <v>741</v>
      </c>
    </row>
    <row r="97">
      <c r="A97" s="15" t="s">
        <v>742</v>
      </c>
    </row>
    <row r="98">
      <c r="A98" s="15" t="s">
        <v>743</v>
      </c>
    </row>
    <row r="99">
      <c r="A99" s="15" t="s">
        <v>744</v>
      </c>
    </row>
    <row r="100">
      <c r="A100" s="15" t="s">
        <v>745</v>
      </c>
    </row>
    <row r="101">
      <c r="A101" s="15" t="s">
        <v>746</v>
      </c>
    </row>
    <row r="102">
      <c r="A102" s="15" t="s">
        <v>747</v>
      </c>
    </row>
    <row r="103">
      <c r="A103" s="15" t="s">
        <v>748</v>
      </c>
    </row>
    <row r="104">
      <c r="A104" s="15" t="s">
        <v>749</v>
      </c>
    </row>
    <row r="105">
      <c r="A105" s="15" t="s">
        <v>750</v>
      </c>
    </row>
    <row r="106">
      <c r="A106" s="15" t="s">
        <v>751</v>
      </c>
    </row>
    <row r="107">
      <c r="A107" s="15" t="s">
        <v>752</v>
      </c>
    </row>
    <row r="108">
      <c r="A108" s="15" t="s">
        <v>753</v>
      </c>
    </row>
    <row r="109">
      <c r="A109" s="15" t="s">
        <v>754</v>
      </c>
    </row>
    <row r="110">
      <c r="A110" s="15" t="s">
        <v>755</v>
      </c>
    </row>
    <row r="111">
      <c r="A111" s="15" t="s">
        <v>756</v>
      </c>
    </row>
    <row r="112">
      <c r="A112" s="15" t="s">
        <v>757</v>
      </c>
    </row>
    <row r="113">
      <c r="A113" s="15" t="s">
        <v>758</v>
      </c>
    </row>
    <row r="114">
      <c r="A114" s="15" t="s">
        <v>759</v>
      </c>
    </row>
    <row r="115">
      <c r="A115" s="15" t="s">
        <v>760</v>
      </c>
    </row>
    <row r="116">
      <c r="A116" s="15" t="s">
        <v>761</v>
      </c>
    </row>
    <row r="117">
      <c r="A117" s="15" t="s">
        <v>762</v>
      </c>
    </row>
    <row r="118">
      <c r="A118" s="15" t="s">
        <v>763</v>
      </c>
    </row>
    <row r="119">
      <c r="A119" s="15" t="s">
        <v>764</v>
      </c>
    </row>
    <row r="120">
      <c r="A120" s="15" t="s">
        <v>765</v>
      </c>
    </row>
    <row r="121">
      <c r="A121" s="15" t="s">
        <v>766</v>
      </c>
    </row>
    <row r="122">
      <c r="A122" s="15" t="s">
        <v>767</v>
      </c>
    </row>
    <row r="123">
      <c r="A123" s="15" t="s">
        <v>768</v>
      </c>
    </row>
    <row r="124">
      <c r="A124" s="15" t="s">
        <v>769</v>
      </c>
    </row>
    <row r="125">
      <c r="A125" s="15" t="s">
        <v>770</v>
      </c>
    </row>
    <row r="126">
      <c r="A126" s="15" t="s">
        <v>771</v>
      </c>
    </row>
    <row r="127">
      <c r="A127" s="15" t="s">
        <v>772</v>
      </c>
    </row>
    <row r="128">
      <c r="A128" s="15" t="s">
        <v>773</v>
      </c>
    </row>
    <row r="129">
      <c r="A129" s="15" t="s">
        <v>774</v>
      </c>
    </row>
    <row r="130">
      <c r="A130" s="15" t="s">
        <v>775</v>
      </c>
    </row>
    <row r="131">
      <c r="A131" s="15" t="s">
        <v>776</v>
      </c>
    </row>
    <row r="132">
      <c r="A132" s="15" t="s">
        <v>777</v>
      </c>
    </row>
    <row r="133">
      <c r="A133" s="15" t="s">
        <v>778</v>
      </c>
    </row>
    <row r="134">
      <c r="A134" s="15" t="s">
        <v>779</v>
      </c>
    </row>
    <row r="135">
      <c r="A135" s="15" t="s">
        <v>780</v>
      </c>
    </row>
    <row r="136">
      <c r="A136" s="15" t="s">
        <v>781</v>
      </c>
    </row>
    <row r="137">
      <c r="A137" s="15" t="s">
        <v>782</v>
      </c>
    </row>
    <row r="138">
      <c r="A138" s="15" t="s">
        <v>783</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s>
  <drawing r:id="rId138"/>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9.13"/>
  </cols>
  <sheetData>
    <row r="1">
      <c r="A1" s="19"/>
      <c r="B1" s="20" t="s">
        <v>933</v>
      </c>
      <c r="C1" s="21" t="s">
        <v>934</v>
      </c>
      <c r="D1" s="22" t="s">
        <v>935</v>
      </c>
      <c r="E1" s="23" t="s">
        <v>936</v>
      </c>
      <c r="F1" s="21" t="s">
        <v>937</v>
      </c>
      <c r="G1" s="19" t="s">
        <v>938</v>
      </c>
      <c r="H1" s="21" t="s">
        <v>939</v>
      </c>
      <c r="J1" s="24" t="s">
        <v>940</v>
      </c>
    </row>
    <row r="2" hidden="1">
      <c r="A2" s="25" t="str">
        <f t="shared" ref="A2:A462" si="1">CONCATENATE($L$2, B2, $M$2)</f>
        <v>Jiujitsu gym in Abbeville Alabama</v>
      </c>
      <c r="B2" s="26" t="s">
        <v>941</v>
      </c>
      <c r="C2" s="27" t="s">
        <v>942</v>
      </c>
      <c r="D2" s="28" t="s">
        <v>943</v>
      </c>
      <c r="E2" s="29">
        <v>2358.0</v>
      </c>
      <c r="F2" s="29">
        <v>2688.0</v>
      </c>
      <c r="G2" s="30" t="s">
        <v>944</v>
      </c>
      <c r="H2" s="31">
        <v>15.54</v>
      </c>
      <c r="I2" s="31">
        <v>40.2</v>
      </c>
      <c r="J2" s="27" t="s">
        <v>945</v>
      </c>
      <c r="L2" s="4" t="s">
        <v>946</v>
      </c>
      <c r="M2" s="4" t="s">
        <v>947</v>
      </c>
    </row>
    <row r="3" hidden="1">
      <c r="A3" s="25" t="str">
        <f t="shared" si="1"/>
        <v>Jiujitsu gym in Adamsville Alabama</v>
      </c>
      <c r="B3" s="22" t="s">
        <v>948</v>
      </c>
      <c r="C3" s="27" t="s">
        <v>942</v>
      </c>
      <c r="D3" s="28" t="s">
        <v>949</v>
      </c>
      <c r="E3" s="29">
        <v>4366.0</v>
      </c>
      <c r="F3" s="29">
        <v>4522.0</v>
      </c>
      <c r="G3" s="30" t="s">
        <v>950</v>
      </c>
      <c r="H3" s="31">
        <v>25.13</v>
      </c>
      <c r="I3" s="31">
        <v>65.1</v>
      </c>
      <c r="J3" s="27" t="s">
        <v>951</v>
      </c>
    </row>
    <row r="4" hidden="1">
      <c r="A4" s="25" t="str">
        <f t="shared" si="1"/>
        <v>Jiujitsu gym in Addison Alabama</v>
      </c>
      <c r="B4" s="22" t="s">
        <v>952</v>
      </c>
      <c r="C4" s="27" t="s">
        <v>953</v>
      </c>
      <c r="D4" s="28" t="s">
        <v>954</v>
      </c>
      <c r="E4" s="32">
        <v>659.0</v>
      </c>
      <c r="F4" s="32">
        <v>758.0</v>
      </c>
      <c r="G4" s="30" t="s">
        <v>955</v>
      </c>
      <c r="H4" s="31">
        <v>3.77</v>
      </c>
      <c r="I4" s="31">
        <v>9.8</v>
      </c>
      <c r="J4" s="27" t="s">
        <v>956</v>
      </c>
    </row>
    <row r="5" hidden="1">
      <c r="A5" s="25" t="str">
        <f t="shared" si="1"/>
        <v>Jiujitsu gym in Akron Alabama</v>
      </c>
      <c r="B5" s="22" t="s">
        <v>957</v>
      </c>
      <c r="C5" s="27" t="s">
        <v>953</v>
      </c>
      <c r="D5" s="28" t="s">
        <v>958</v>
      </c>
      <c r="E5" s="32">
        <v>225.0</v>
      </c>
      <c r="F5" s="32">
        <v>356.0</v>
      </c>
      <c r="G5" s="30" t="s">
        <v>959</v>
      </c>
      <c r="H5" s="31">
        <v>0.69</v>
      </c>
      <c r="I5" s="31">
        <v>1.8</v>
      </c>
      <c r="J5" s="27" t="s">
        <v>960</v>
      </c>
    </row>
    <row r="6">
      <c r="A6" s="25" t="str">
        <f t="shared" si="1"/>
        <v>Jiujitsu gym in Alabaster Alabama</v>
      </c>
      <c r="B6" s="22" t="s">
        <v>961</v>
      </c>
      <c r="C6" s="27" t="s">
        <v>942</v>
      </c>
      <c r="D6" s="28" t="s">
        <v>962</v>
      </c>
      <c r="E6" s="29">
        <v>33284.0</v>
      </c>
      <c r="F6" s="29">
        <v>30352.0</v>
      </c>
      <c r="G6" s="33">
        <f>+9.7%</f>
        <v>0.097</v>
      </c>
      <c r="H6" s="31">
        <v>25.04</v>
      </c>
      <c r="I6" s="31">
        <v>64.9</v>
      </c>
      <c r="J6" s="27" t="s">
        <v>963</v>
      </c>
    </row>
    <row r="7">
      <c r="A7" s="25" t="str">
        <f t="shared" si="1"/>
        <v>Jiujitsu gym in Albertville Alabama</v>
      </c>
      <c r="B7" s="22" t="s">
        <v>964</v>
      </c>
      <c r="C7" s="27" t="s">
        <v>942</v>
      </c>
      <c r="D7" s="28" t="s">
        <v>965</v>
      </c>
      <c r="E7" s="29">
        <v>22386.0</v>
      </c>
      <c r="F7" s="29">
        <v>21160.0</v>
      </c>
      <c r="G7" s="33">
        <f>+5.8%</f>
        <v>0.058</v>
      </c>
      <c r="H7" s="31">
        <v>26.56</v>
      </c>
      <c r="I7" s="31">
        <v>68.8</v>
      </c>
      <c r="J7" s="27" t="s">
        <v>966</v>
      </c>
      <c r="N7" s="34"/>
    </row>
    <row r="8">
      <c r="A8" s="25" t="str">
        <f t="shared" si="1"/>
        <v>Jiujitsu gym in Alexander City Alabama</v>
      </c>
      <c r="B8" s="22" t="s">
        <v>967</v>
      </c>
      <c r="C8" s="27" t="s">
        <v>942</v>
      </c>
      <c r="D8" s="28" t="s">
        <v>968</v>
      </c>
      <c r="E8" s="29">
        <v>14843.0</v>
      </c>
      <c r="F8" s="29">
        <v>14875.0</v>
      </c>
      <c r="G8" s="30" t="s">
        <v>969</v>
      </c>
      <c r="H8" s="31">
        <v>40.84</v>
      </c>
      <c r="I8" s="31">
        <v>105.8</v>
      </c>
      <c r="J8" s="27" t="s">
        <v>970</v>
      </c>
    </row>
    <row r="9" hidden="1">
      <c r="A9" s="25" t="str">
        <f t="shared" si="1"/>
        <v>Jiujitsu gym in Aliceville Alabama</v>
      </c>
      <c r="B9" s="22" t="s">
        <v>971</v>
      </c>
      <c r="C9" s="27" t="s">
        <v>942</v>
      </c>
      <c r="D9" s="28" t="s">
        <v>972</v>
      </c>
      <c r="E9" s="29">
        <v>2177.0</v>
      </c>
      <c r="F9" s="29">
        <v>2486.0</v>
      </c>
      <c r="G9" s="30" t="s">
        <v>973</v>
      </c>
      <c r="H9" s="31">
        <v>4.56</v>
      </c>
      <c r="I9" s="31">
        <v>11.8</v>
      </c>
      <c r="J9" s="27" t="s">
        <v>974</v>
      </c>
    </row>
    <row r="10" hidden="1">
      <c r="A10" s="25" t="str">
        <f t="shared" si="1"/>
        <v>Jiujitsu gym in Allgood Alabama</v>
      </c>
      <c r="B10" s="22" t="s">
        <v>975</v>
      </c>
      <c r="C10" s="27" t="s">
        <v>953</v>
      </c>
      <c r="D10" s="28" t="s">
        <v>976</v>
      </c>
      <c r="E10" s="32">
        <v>548.0</v>
      </c>
      <c r="F10" s="32">
        <v>622.0</v>
      </c>
      <c r="G10" s="30" t="s">
        <v>977</v>
      </c>
      <c r="H10" s="31">
        <v>1.04</v>
      </c>
      <c r="I10" s="31">
        <v>2.7</v>
      </c>
      <c r="J10" s="27" t="s">
        <v>978</v>
      </c>
    </row>
    <row r="11" hidden="1">
      <c r="A11" s="25" t="str">
        <f t="shared" si="1"/>
        <v>Jiujitsu gym in Altoona Alabama</v>
      </c>
      <c r="B11" s="22" t="s">
        <v>979</v>
      </c>
      <c r="C11" s="27" t="s">
        <v>953</v>
      </c>
      <c r="D11" s="28" t="s">
        <v>980</v>
      </c>
      <c r="E11" s="32">
        <v>948.0</v>
      </c>
      <c r="F11" s="32">
        <v>933.0</v>
      </c>
      <c r="G11" s="33">
        <f>+1.6%</f>
        <v>0.016</v>
      </c>
      <c r="H11" s="31">
        <v>4.32</v>
      </c>
      <c r="I11" s="31">
        <v>11.2</v>
      </c>
      <c r="J11" s="27" t="s">
        <v>981</v>
      </c>
    </row>
    <row r="12">
      <c r="A12" s="25" t="str">
        <f t="shared" si="1"/>
        <v>Jiujitsu gym in Andalusia Alabama</v>
      </c>
      <c r="B12" s="26" t="s">
        <v>982</v>
      </c>
      <c r="C12" s="27" t="s">
        <v>942</v>
      </c>
      <c r="D12" s="28" t="s">
        <v>983</v>
      </c>
      <c r="E12" s="29">
        <v>8805.0</v>
      </c>
      <c r="F12" s="29">
        <v>9015.0</v>
      </c>
      <c r="G12" s="30" t="s">
        <v>984</v>
      </c>
      <c r="H12" s="31">
        <v>19.66</v>
      </c>
      <c r="I12" s="31">
        <v>50.9</v>
      </c>
      <c r="J12" s="27" t="s">
        <v>985</v>
      </c>
    </row>
    <row r="13" hidden="1">
      <c r="A13" s="25" t="str">
        <f t="shared" si="1"/>
        <v>Jiujitsu gym in Anderson Alabama</v>
      </c>
      <c r="B13" s="22" t="s">
        <v>986</v>
      </c>
      <c r="C13" s="27" t="s">
        <v>953</v>
      </c>
      <c r="D13" s="28" t="s">
        <v>987</v>
      </c>
      <c r="E13" s="32">
        <v>254.0</v>
      </c>
      <c r="F13" s="32">
        <v>282.0</v>
      </c>
      <c r="G13" s="30" t="s">
        <v>988</v>
      </c>
      <c r="H13" s="31">
        <v>1.29</v>
      </c>
      <c r="I13" s="31">
        <v>3.3</v>
      </c>
      <c r="J13" s="27" t="s">
        <v>989</v>
      </c>
    </row>
    <row r="14">
      <c r="A14" s="25" t="str">
        <f t="shared" si="1"/>
        <v>Jiujitsu gym in Anniston Alabama</v>
      </c>
      <c r="B14" s="26" t="s">
        <v>990</v>
      </c>
      <c r="C14" s="27" t="s">
        <v>942</v>
      </c>
      <c r="D14" s="28" t="s">
        <v>991</v>
      </c>
      <c r="E14" s="29">
        <v>21564.0</v>
      </c>
      <c r="F14" s="29">
        <v>23106.0</v>
      </c>
      <c r="G14" s="30" t="s">
        <v>992</v>
      </c>
      <c r="H14" s="31">
        <v>45.64</v>
      </c>
      <c r="I14" s="31">
        <v>118.2</v>
      </c>
      <c r="J14" s="27" t="s">
        <v>993</v>
      </c>
    </row>
    <row r="15">
      <c r="A15" s="25" t="str">
        <f t="shared" si="1"/>
        <v>Jiujitsu gym in Arab Alabama</v>
      </c>
      <c r="B15" s="22" t="s">
        <v>994</v>
      </c>
      <c r="C15" s="27" t="s">
        <v>942</v>
      </c>
      <c r="D15" s="28" t="s">
        <v>995</v>
      </c>
      <c r="E15" s="29">
        <v>8461.0</v>
      </c>
      <c r="F15" s="29">
        <v>8050.0</v>
      </c>
      <c r="G15" s="33">
        <f>+5.1%</f>
        <v>0.051</v>
      </c>
      <c r="H15" s="31">
        <v>12.98</v>
      </c>
      <c r="I15" s="31">
        <v>33.6</v>
      </c>
      <c r="J15" s="27" t="s">
        <v>996</v>
      </c>
    </row>
    <row r="16" hidden="1">
      <c r="A16" s="25" t="str">
        <f t="shared" si="1"/>
        <v>Jiujitsu gym in Ardmore Alabama</v>
      </c>
      <c r="B16" s="22" t="s">
        <v>997</v>
      </c>
      <c r="C16" s="27" t="s">
        <v>953</v>
      </c>
      <c r="D16" s="28" t="s">
        <v>998</v>
      </c>
      <c r="E16" s="29">
        <v>1321.0</v>
      </c>
      <c r="F16" s="29">
        <v>1194.0</v>
      </c>
      <c r="G16" s="33">
        <f>+10.6%</f>
        <v>0.106</v>
      </c>
      <c r="H16" s="31">
        <v>2.04</v>
      </c>
      <c r="I16" s="31">
        <v>5.3</v>
      </c>
      <c r="J16" s="27" t="s">
        <v>999</v>
      </c>
    </row>
    <row r="17" hidden="1">
      <c r="A17" s="25" t="str">
        <f t="shared" si="1"/>
        <v>Jiujitsu gym in Argo Alabama</v>
      </c>
      <c r="B17" s="22" t="s">
        <v>1000</v>
      </c>
      <c r="C17" s="27" t="s">
        <v>953</v>
      </c>
      <c r="D17" s="28" t="s">
        <v>1001</v>
      </c>
      <c r="E17" s="29">
        <v>4368.0</v>
      </c>
      <c r="F17" s="29">
        <v>4071.0</v>
      </c>
      <c r="G17" s="33">
        <f>+7.3%</f>
        <v>0.073</v>
      </c>
      <c r="H17" s="31">
        <v>10.77</v>
      </c>
      <c r="I17" s="31">
        <v>27.9</v>
      </c>
      <c r="J17" s="27" t="s">
        <v>1002</v>
      </c>
    </row>
    <row r="18" hidden="1">
      <c r="A18" s="25" t="str">
        <f t="shared" si="1"/>
        <v>Jiujitsu gym in Ariton Alabama</v>
      </c>
      <c r="B18" s="22" t="s">
        <v>1003</v>
      </c>
      <c r="C18" s="27" t="s">
        <v>953</v>
      </c>
      <c r="D18" s="28" t="s">
        <v>1004</v>
      </c>
      <c r="E18" s="32">
        <v>662.0</v>
      </c>
      <c r="F18" s="32">
        <v>764.0</v>
      </c>
      <c r="G18" s="30" t="s">
        <v>1005</v>
      </c>
      <c r="H18" s="31">
        <v>5.09</v>
      </c>
      <c r="I18" s="31">
        <v>13.2</v>
      </c>
      <c r="J18" s="27" t="s">
        <v>1006</v>
      </c>
    </row>
    <row r="19" hidden="1">
      <c r="A19" s="25" t="str">
        <f t="shared" si="1"/>
        <v>Jiujitsu gym in Arley Alabama</v>
      </c>
      <c r="B19" s="22" t="s">
        <v>1007</v>
      </c>
      <c r="C19" s="27" t="s">
        <v>953</v>
      </c>
      <c r="D19" s="28" t="s">
        <v>1008</v>
      </c>
      <c r="E19" s="32">
        <v>330.0</v>
      </c>
      <c r="F19" s="32">
        <v>357.0</v>
      </c>
      <c r="G19" s="30" t="s">
        <v>1009</v>
      </c>
      <c r="H19" s="31">
        <v>3.76</v>
      </c>
      <c r="I19" s="31">
        <v>9.7</v>
      </c>
      <c r="J19" s="27" t="s">
        <v>1010</v>
      </c>
    </row>
    <row r="20" hidden="1">
      <c r="A20" s="25" t="str">
        <f t="shared" si="1"/>
        <v>Jiujitsu gym in Ashford Alabama</v>
      </c>
      <c r="B20" s="22" t="s">
        <v>1011</v>
      </c>
      <c r="C20" s="27" t="s">
        <v>953</v>
      </c>
      <c r="D20" s="28" t="s">
        <v>1012</v>
      </c>
      <c r="E20" s="29">
        <v>2246.0</v>
      </c>
      <c r="F20" s="29">
        <v>2148.0</v>
      </c>
      <c r="G20" s="33">
        <f>+4.6%</f>
        <v>0.046</v>
      </c>
      <c r="H20" s="31">
        <v>6.3</v>
      </c>
      <c r="I20" s="31">
        <v>16.3</v>
      </c>
      <c r="J20" s="27" t="s">
        <v>1013</v>
      </c>
    </row>
    <row r="21" hidden="1">
      <c r="A21" s="25" t="str">
        <f t="shared" si="1"/>
        <v>Jiujitsu gym in Ashland Alabama</v>
      </c>
      <c r="B21" s="26" t="s">
        <v>1014</v>
      </c>
      <c r="C21" s="27" t="s">
        <v>953</v>
      </c>
      <c r="D21" s="28" t="s">
        <v>1015</v>
      </c>
      <c r="E21" s="29">
        <v>1984.0</v>
      </c>
      <c r="F21" s="29">
        <v>2037.0</v>
      </c>
      <c r="G21" s="30" t="s">
        <v>1016</v>
      </c>
      <c r="H21" s="31">
        <v>7.32</v>
      </c>
      <c r="I21" s="31">
        <v>19.0</v>
      </c>
      <c r="J21" s="27" t="s">
        <v>1017</v>
      </c>
    </row>
    <row r="22" hidden="1">
      <c r="A22" s="25" t="str">
        <f t="shared" si="1"/>
        <v>Jiujitsu gym in Ashville Alabama</v>
      </c>
      <c r="B22" s="26" t="s">
        <v>1018</v>
      </c>
      <c r="C22" s="27" t="s">
        <v>942</v>
      </c>
      <c r="D22" s="28" t="s">
        <v>1019</v>
      </c>
      <c r="E22" s="29">
        <v>2346.0</v>
      </c>
      <c r="F22" s="29">
        <v>2212.0</v>
      </c>
      <c r="G22" s="33">
        <f>+6.1%</f>
        <v>0.061</v>
      </c>
      <c r="H22" s="31">
        <v>19.21</v>
      </c>
      <c r="I22" s="31">
        <v>49.8</v>
      </c>
      <c r="J22" s="27" t="s">
        <v>1020</v>
      </c>
    </row>
    <row r="23">
      <c r="A23" s="25" t="str">
        <f t="shared" si="1"/>
        <v>Jiujitsu gym in Athens Alabama</v>
      </c>
      <c r="B23" s="26" t="s">
        <v>1021</v>
      </c>
      <c r="C23" s="27" t="s">
        <v>942</v>
      </c>
      <c r="D23" s="28" t="s">
        <v>1022</v>
      </c>
      <c r="E23" s="29">
        <v>25406.0</v>
      </c>
      <c r="F23" s="29">
        <v>21897.0</v>
      </c>
      <c r="G23" s="33">
        <f>+16%</f>
        <v>0.16</v>
      </c>
      <c r="H23" s="31">
        <v>39.54</v>
      </c>
      <c r="I23" s="31">
        <v>102.4</v>
      </c>
      <c r="J23" s="27" t="s">
        <v>1023</v>
      </c>
    </row>
    <row r="24">
      <c r="A24" s="25" t="str">
        <f t="shared" si="1"/>
        <v>Jiujitsu gym in Atmore Alabama</v>
      </c>
      <c r="B24" s="22" t="s">
        <v>1024</v>
      </c>
      <c r="C24" s="27" t="s">
        <v>942</v>
      </c>
      <c r="D24" s="28" t="s">
        <v>1025</v>
      </c>
      <c r="E24" s="29">
        <v>8391.0</v>
      </c>
      <c r="F24" s="29">
        <v>10194.0</v>
      </c>
      <c r="G24" s="30" t="s">
        <v>1026</v>
      </c>
      <c r="H24" s="31">
        <v>21.85</v>
      </c>
      <c r="I24" s="31">
        <v>56.6</v>
      </c>
      <c r="J24" s="27" t="s">
        <v>1027</v>
      </c>
    </row>
    <row r="25">
      <c r="A25" s="25" t="str">
        <f t="shared" si="1"/>
        <v>Jiujitsu gym in Attalla Alabama</v>
      </c>
      <c r="B25" s="22" t="s">
        <v>1028</v>
      </c>
      <c r="C25" s="27" t="s">
        <v>942</v>
      </c>
      <c r="D25" s="28" t="s">
        <v>1029</v>
      </c>
      <c r="E25" s="29">
        <v>5827.0</v>
      </c>
      <c r="F25" s="29">
        <v>6048.0</v>
      </c>
      <c r="G25" s="30" t="s">
        <v>1030</v>
      </c>
      <c r="H25" s="31">
        <v>6.98</v>
      </c>
      <c r="I25" s="31">
        <v>18.1</v>
      </c>
      <c r="J25" s="27" t="s">
        <v>1031</v>
      </c>
    </row>
    <row r="26">
      <c r="A26" s="25" t="str">
        <f t="shared" si="1"/>
        <v>Jiujitsu gym in Auburn Alabama</v>
      </c>
      <c r="B26" s="22" t="s">
        <v>1032</v>
      </c>
      <c r="C26" s="27" t="s">
        <v>942</v>
      </c>
      <c r="D26" s="28" t="s">
        <v>1033</v>
      </c>
      <c r="E26" s="29">
        <v>76143.0</v>
      </c>
      <c r="F26" s="29">
        <v>53380.0</v>
      </c>
      <c r="G26" s="33">
        <f>+42.6%</f>
        <v>0.426</v>
      </c>
      <c r="H26" s="31">
        <v>58.07</v>
      </c>
      <c r="I26" s="31">
        <v>150.4</v>
      </c>
      <c r="J26" s="27" t="s">
        <v>1034</v>
      </c>
    </row>
    <row r="27" hidden="1">
      <c r="A27" s="25" t="str">
        <f t="shared" si="1"/>
        <v>Jiujitsu gym in Autaugaville Alabama</v>
      </c>
      <c r="B27" s="22" t="s">
        <v>1035</v>
      </c>
      <c r="C27" s="27" t="s">
        <v>953</v>
      </c>
      <c r="D27" s="28" t="s">
        <v>1036</v>
      </c>
      <c r="E27" s="32">
        <v>795.0</v>
      </c>
      <c r="F27" s="32">
        <v>870.0</v>
      </c>
      <c r="G27" s="30" t="s">
        <v>1037</v>
      </c>
      <c r="H27" s="31">
        <v>7.62</v>
      </c>
      <c r="I27" s="31">
        <v>19.7</v>
      </c>
      <c r="J27" s="27" t="s">
        <v>1038</v>
      </c>
    </row>
    <row r="28" hidden="1">
      <c r="A28" s="25" t="str">
        <f t="shared" si="1"/>
        <v>Jiujitsu gym in Avon Alabama</v>
      </c>
      <c r="B28" s="22" t="s">
        <v>1039</v>
      </c>
      <c r="C28" s="27" t="s">
        <v>953</v>
      </c>
      <c r="D28" s="28" t="s">
        <v>1040</v>
      </c>
      <c r="E28" s="32">
        <v>465.0</v>
      </c>
      <c r="F28" s="32">
        <v>543.0</v>
      </c>
      <c r="G28" s="30" t="s">
        <v>1041</v>
      </c>
      <c r="H28" s="31">
        <v>2.65</v>
      </c>
      <c r="I28" s="31">
        <v>6.9</v>
      </c>
      <c r="J28" s="27" t="s">
        <v>1042</v>
      </c>
    </row>
    <row r="29" hidden="1">
      <c r="A29" s="25" t="str">
        <f t="shared" si="1"/>
        <v>Jiujitsu gym in Babbie Alabama</v>
      </c>
      <c r="B29" s="22" t="s">
        <v>1043</v>
      </c>
      <c r="C29" s="27" t="s">
        <v>953</v>
      </c>
      <c r="D29" s="28" t="s">
        <v>1044</v>
      </c>
      <c r="E29" s="32">
        <v>625.0</v>
      </c>
      <c r="F29" s="32">
        <v>603.0</v>
      </c>
      <c r="G29" s="33">
        <f>+3.6%</f>
        <v>0.036</v>
      </c>
      <c r="H29" s="31">
        <v>11.47</v>
      </c>
      <c r="I29" s="31">
        <v>29.7</v>
      </c>
      <c r="J29" s="27" t="s">
        <v>1045</v>
      </c>
    </row>
    <row r="30" hidden="1">
      <c r="A30" s="25" t="str">
        <f t="shared" si="1"/>
        <v>Jiujitsu gym in Baileyton Alabama</v>
      </c>
      <c r="B30" s="22" t="s">
        <v>1046</v>
      </c>
      <c r="C30" s="27" t="s">
        <v>953</v>
      </c>
      <c r="D30" s="28" t="s">
        <v>1047</v>
      </c>
      <c r="E30" s="32">
        <v>649.0</v>
      </c>
      <c r="F30" s="32">
        <v>610.0</v>
      </c>
      <c r="G30" s="33">
        <f>+6.4%</f>
        <v>0.064</v>
      </c>
      <c r="H30" s="31">
        <v>5.26</v>
      </c>
      <c r="I30" s="31">
        <v>13.6</v>
      </c>
      <c r="J30" s="27" t="s">
        <v>1048</v>
      </c>
    </row>
    <row r="31" hidden="1">
      <c r="A31" s="25" t="str">
        <f t="shared" si="1"/>
        <v>Jiujitsu gym in Bakerhill Alabama</v>
      </c>
      <c r="B31" s="22" t="s">
        <v>1049</v>
      </c>
      <c r="C31" s="27" t="s">
        <v>953</v>
      </c>
      <c r="D31" s="28" t="s">
        <v>1050</v>
      </c>
      <c r="E31" s="32">
        <v>211.0</v>
      </c>
      <c r="F31" s="32">
        <v>279.0</v>
      </c>
      <c r="G31" s="30" t="s">
        <v>1051</v>
      </c>
      <c r="H31" s="31">
        <v>2.75</v>
      </c>
      <c r="I31" s="31">
        <v>7.1</v>
      </c>
      <c r="J31" s="27" t="s">
        <v>1052</v>
      </c>
    </row>
    <row r="32" hidden="1">
      <c r="A32" s="25" t="str">
        <f t="shared" si="1"/>
        <v>Jiujitsu gym in Banks Alabama</v>
      </c>
      <c r="B32" s="22" t="s">
        <v>1053</v>
      </c>
      <c r="C32" s="27" t="s">
        <v>953</v>
      </c>
      <c r="D32" s="28" t="s">
        <v>1054</v>
      </c>
      <c r="E32" s="32">
        <v>156.0</v>
      </c>
      <c r="F32" s="32">
        <v>179.0</v>
      </c>
      <c r="G32" s="30" t="s">
        <v>1055</v>
      </c>
      <c r="H32" s="31">
        <v>1.99</v>
      </c>
      <c r="I32" s="31">
        <v>5.2</v>
      </c>
      <c r="J32" s="27" t="s">
        <v>1056</v>
      </c>
    </row>
    <row r="33">
      <c r="A33" s="25" t="str">
        <f t="shared" si="1"/>
        <v>Jiujitsu gym in Bay Minette Alabama</v>
      </c>
      <c r="B33" s="26" t="s">
        <v>1057</v>
      </c>
      <c r="C33" s="27" t="s">
        <v>942</v>
      </c>
      <c r="D33" s="28" t="s">
        <v>1058</v>
      </c>
      <c r="E33" s="29">
        <v>8107.0</v>
      </c>
      <c r="F33" s="29">
        <v>8044.0</v>
      </c>
      <c r="G33" s="33">
        <f>+0.8%</f>
        <v>0.008</v>
      </c>
      <c r="H33" s="31">
        <v>8.57</v>
      </c>
      <c r="I33" s="31">
        <v>22.2</v>
      </c>
      <c r="J33" s="27" t="s">
        <v>1059</v>
      </c>
    </row>
    <row r="34" hidden="1">
      <c r="A34" s="25" t="str">
        <f t="shared" si="1"/>
        <v>Jiujitsu gym in Bayou La Batre Alabama</v>
      </c>
      <c r="B34" s="22" t="s">
        <v>1060</v>
      </c>
      <c r="C34" s="27" t="s">
        <v>942</v>
      </c>
      <c r="D34" s="28" t="s">
        <v>1061</v>
      </c>
      <c r="E34" s="29">
        <v>2204.0</v>
      </c>
      <c r="F34" s="29">
        <v>2558.0</v>
      </c>
      <c r="G34" s="30" t="s">
        <v>1062</v>
      </c>
      <c r="H34" s="31">
        <v>7.48</v>
      </c>
      <c r="I34" s="31">
        <v>19.4</v>
      </c>
      <c r="J34" s="27" t="s">
        <v>1063</v>
      </c>
    </row>
    <row r="35" hidden="1">
      <c r="A35" s="25" t="str">
        <f t="shared" si="1"/>
        <v>Jiujitsu gym in Bear Creek Alabama</v>
      </c>
      <c r="B35" s="22" t="s">
        <v>1064</v>
      </c>
      <c r="C35" s="27" t="s">
        <v>953</v>
      </c>
      <c r="D35" s="28" t="s">
        <v>1065</v>
      </c>
      <c r="E35" s="29">
        <v>1047.0</v>
      </c>
      <c r="F35" s="29">
        <v>1070.0</v>
      </c>
      <c r="G35" s="30" t="s">
        <v>1066</v>
      </c>
      <c r="H35" s="31">
        <v>13.63</v>
      </c>
      <c r="I35" s="31">
        <v>35.3</v>
      </c>
      <c r="J35" s="27" t="s">
        <v>1067</v>
      </c>
    </row>
    <row r="36" hidden="1">
      <c r="A36" s="25" t="str">
        <f t="shared" si="1"/>
        <v>Jiujitsu gym in Beatrice Alabama</v>
      </c>
      <c r="B36" s="22" t="s">
        <v>1068</v>
      </c>
      <c r="C36" s="27" t="s">
        <v>953</v>
      </c>
      <c r="D36" s="28" t="s">
        <v>1069</v>
      </c>
      <c r="E36" s="32">
        <v>204.0</v>
      </c>
      <c r="F36" s="32">
        <v>301.0</v>
      </c>
      <c r="G36" s="30" t="s">
        <v>1070</v>
      </c>
      <c r="H36" s="31">
        <v>1.35</v>
      </c>
      <c r="I36" s="31">
        <v>3.5</v>
      </c>
      <c r="J36" s="27" t="s">
        <v>1071</v>
      </c>
    </row>
    <row r="37" hidden="1">
      <c r="A37" s="25" t="str">
        <f t="shared" si="1"/>
        <v>Jiujitsu gym in Beaverton Alabama</v>
      </c>
      <c r="B37" s="22" t="s">
        <v>1072</v>
      </c>
      <c r="C37" s="27" t="s">
        <v>953</v>
      </c>
      <c r="D37" s="28" t="s">
        <v>1073</v>
      </c>
      <c r="E37" s="32">
        <v>187.0</v>
      </c>
      <c r="F37" s="32">
        <v>201.0</v>
      </c>
      <c r="G37" s="30" t="s">
        <v>1074</v>
      </c>
      <c r="H37" s="31">
        <v>4.59</v>
      </c>
      <c r="I37" s="31">
        <v>11.9</v>
      </c>
      <c r="J37" s="27" t="s">
        <v>1075</v>
      </c>
    </row>
    <row r="38" hidden="1">
      <c r="A38" s="25" t="str">
        <f t="shared" si="1"/>
        <v>Jiujitsu gym in Belk Alabama</v>
      </c>
      <c r="B38" s="22" t="s">
        <v>1076</v>
      </c>
      <c r="C38" s="27" t="s">
        <v>953</v>
      </c>
      <c r="D38" s="28" t="s">
        <v>1077</v>
      </c>
      <c r="E38" s="32">
        <v>186.0</v>
      </c>
      <c r="F38" s="32">
        <v>215.0</v>
      </c>
      <c r="G38" s="30" t="s">
        <v>1078</v>
      </c>
      <c r="H38" s="31">
        <v>1.39</v>
      </c>
      <c r="I38" s="31">
        <v>3.6</v>
      </c>
      <c r="J38" s="27" t="s">
        <v>1079</v>
      </c>
    </row>
    <row r="39" hidden="1">
      <c r="A39" s="25" t="str">
        <f t="shared" si="1"/>
        <v>Jiujitsu gym in Benton Alabama</v>
      </c>
      <c r="B39" s="22" t="s">
        <v>1080</v>
      </c>
      <c r="C39" s="27" t="s">
        <v>953</v>
      </c>
      <c r="D39" s="28" t="s">
        <v>1081</v>
      </c>
      <c r="E39" s="32">
        <v>41.0</v>
      </c>
      <c r="F39" s="32">
        <v>49.0</v>
      </c>
      <c r="G39" s="30" t="s">
        <v>1082</v>
      </c>
      <c r="H39" s="31">
        <v>0.3</v>
      </c>
      <c r="I39" s="31">
        <v>0.78</v>
      </c>
      <c r="J39" s="27" t="s">
        <v>1083</v>
      </c>
    </row>
    <row r="40" hidden="1">
      <c r="A40" s="25" t="str">
        <f t="shared" si="1"/>
        <v>Jiujitsu gym in Berlin[b] Alabama</v>
      </c>
      <c r="B40" s="22" t="s">
        <v>1084</v>
      </c>
      <c r="C40" s="27" t="s">
        <v>953</v>
      </c>
      <c r="D40" s="28" t="s">
        <v>1085</v>
      </c>
      <c r="E40" s="32">
        <v>476.0</v>
      </c>
      <c r="F40" s="35"/>
      <c r="G40" s="35"/>
      <c r="H40" s="31">
        <v>0.83</v>
      </c>
      <c r="I40" s="31">
        <v>2.1</v>
      </c>
      <c r="J40" s="27" t="s">
        <v>1086</v>
      </c>
    </row>
    <row r="41" hidden="1">
      <c r="A41" s="25" t="str">
        <f t="shared" si="1"/>
        <v>Jiujitsu gym in Berry Alabama</v>
      </c>
      <c r="B41" s="22" t="s">
        <v>1087</v>
      </c>
      <c r="C41" s="27" t="s">
        <v>953</v>
      </c>
      <c r="D41" s="28" t="s">
        <v>1088</v>
      </c>
      <c r="E41" s="29">
        <v>1216.0</v>
      </c>
      <c r="F41" s="29">
        <v>1148.0</v>
      </c>
      <c r="G41" s="33">
        <f>+5.9%</f>
        <v>0.059</v>
      </c>
      <c r="H41" s="31">
        <v>10.77</v>
      </c>
      <c r="I41" s="31">
        <v>27.9</v>
      </c>
      <c r="J41" s="27" t="s">
        <v>1089</v>
      </c>
    </row>
    <row r="42">
      <c r="A42" s="25" t="str">
        <f t="shared" si="1"/>
        <v>Jiujitsu gym in Bessemer Alabama</v>
      </c>
      <c r="B42" s="22" t="s">
        <v>1090</v>
      </c>
      <c r="C42" s="27" t="s">
        <v>942</v>
      </c>
      <c r="D42" s="28" t="s">
        <v>1091</v>
      </c>
      <c r="E42" s="29">
        <v>26019.0</v>
      </c>
      <c r="F42" s="29">
        <v>27456.0</v>
      </c>
      <c r="G42" s="30" t="s">
        <v>1092</v>
      </c>
      <c r="H42" s="31">
        <v>39.85</v>
      </c>
      <c r="I42" s="31">
        <v>103.2</v>
      </c>
      <c r="J42" s="27" t="s">
        <v>1093</v>
      </c>
    </row>
    <row r="43" hidden="1">
      <c r="A43" s="25" t="str">
        <f t="shared" si="1"/>
        <v>Jiujitsu gym in Billingsley Alabama</v>
      </c>
      <c r="B43" s="22" t="s">
        <v>1094</v>
      </c>
      <c r="C43" s="27" t="s">
        <v>953</v>
      </c>
      <c r="D43" s="28" t="s">
        <v>1095</v>
      </c>
      <c r="E43" s="32">
        <v>125.0</v>
      </c>
      <c r="F43" s="32">
        <v>144.0</v>
      </c>
      <c r="G43" s="30" t="s">
        <v>1096</v>
      </c>
      <c r="H43" s="31">
        <v>1.31</v>
      </c>
      <c r="I43" s="31">
        <v>3.4</v>
      </c>
      <c r="J43" s="27" t="s">
        <v>1097</v>
      </c>
    </row>
    <row r="44">
      <c r="A44" s="25" t="str">
        <f t="shared" si="1"/>
        <v>Jiujitsu gym in Birmingham Alabama</v>
      </c>
      <c r="B44" s="26" t="s">
        <v>1098</v>
      </c>
      <c r="C44" s="27" t="s">
        <v>942</v>
      </c>
      <c r="D44" s="28" t="s">
        <v>1099</v>
      </c>
      <c r="E44" s="29">
        <v>200733.0</v>
      </c>
      <c r="F44" s="29">
        <v>212237.0</v>
      </c>
      <c r="G44" s="30" t="s">
        <v>1100</v>
      </c>
      <c r="H44" s="31">
        <v>146.07</v>
      </c>
      <c r="I44" s="31">
        <v>378.3</v>
      </c>
      <c r="J44" s="27" t="s">
        <v>1101</v>
      </c>
    </row>
    <row r="45" hidden="1">
      <c r="A45" s="25" t="str">
        <f t="shared" si="1"/>
        <v>Jiujitsu gym in Black Alabama</v>
      </c>
      <c r="B45" s="22" t="s">
        <v>1102</v>
      </c>
      <c r="C45" s="27" t="s">
        <v>953</v>
      </c>
      <c r="D45" s="28" t="s">
        <v>1103</v>
      </c>
      <c r="E45" s="32">
        <v>221.0</v>
      </c>
      <c r="F45" s="32">
        <v>207.0</v>
      </c>
      <c r="G45" s="33">
        <f>+6.8%</f>
        <v>0.068</v>
      </c>
      <c r="H45" s="31">
        <v>3.08</v>
      </c>
      <c r="I45" s="31">
        <v>8.0</v>
      </c>
      <c r="J45" s="27" t="s">
        <v>1104</v>
      </c>
    </row>
    <row r="46" hidden="1">
      <c r="A46" s="25" t="str">
        <f t="shared" si="1"/>
        <v>Jiujitsu gym in Blountsville Alabama</v>
      </c>
      <c r="B46" s="22" t="s">
        <v>1105</v>
      </c>
      <c r="C46" s="27" t="s">
        <v>953</v>
      </c>
      <c r="D46" s="28" t="s">
        <v>1106</v>
      </c>
      <c r="E46" s="29">
        <v>1826.0</v>
      </c>
      <c r="F46" s="29">
        <v>1684.0</v>
      </c>
      <c r="G46" s="33">
        <f>+8.4%</f>
        <v>0.084</v>
      </c>
      <c r="H46" s="31">
        <v>5.42</v>
      </c>
      <c r="I46" s="31">
        <v>14.0</v>
      </c>
      <c r="J46" s="27" t="s">
        <v>1107</v>
      </c>
    </row>
    <row r="47" hidden="1">
      <c r="A47" s="25" t="str">
        <f t="shared" si="1"/>
        <v>Jiujitsu gym in Blue Springs Alabama</v>
      </c>
      <c r="B47" s="22" t="s">
        <v>1108</v>
      </c>
      <c r="C47" s="27" t="s">
        <v>953</v>
      </c>
      <c r="D47" s="28" t="s">
        <v>1109</v>
      </c>
      <c r="E47" s="32">
        <v>84.0</v>
      </c>
      <c r="F47" s="32">
        <v>96.0</v>
      </c>
      <c r="G47" s="30" t="s">
        <v>1110</v>
      </c>
      <c r="H47" s="31">
        <v>2.9</v>
      </c>
      <c r="I47" s="31">
        <v>7.5</v>
      </c>
      <c r="J47" s="27" t="s">
        <v>1111</v>
      </c>
    </row>
    <row r="48">
      <c r="A48" s="25" t="str">
        <f t="shared" si="1"/>
        <v>Jiujitsu gym in Boaz Alabama</v>
      </c>
      <c r="B48" s="22" t="s">
        <v>1112</v>
      </c>
      <c r="C48" s="27" t="s">
        <v>942</v>
      </c>
      <c r="D48" s="28" t="s">
        <v>1113</v>
      </c>
      <c r="E48" s="29">
        <v>10107.0</v>
      </c>
      <c r="F48" s="29">
        <v>9551.0</v>
      </c>
      <c r="G48" s="33">
        <f>+5.8%</f>
        <v>0.058</v>
      </c>
      <c r="H48" s="31">
        <v>14.55</v>
      </c>
      <c r="I48" s="31">
        <v>37.7</v>
      </c>
      <c r="J48" s="27" t="s">
        <v>1114</v>
      </c>
    </row>
    <row r="49" hidden="1">
      <c r="A49" s="25" t="str">
        <f t="shared" si="1"/>
        <v>Jiujitsu gym in Boligee Alabama</v>
      </c>
      <c r="B49" s="22" t="s">
        <v>1115</v>
      </c>
      <c r="C49" s="27" t="s">
        <v>953</v>
      </c>
      <c r="D49" s="28" t="s">
        <v>1116</v>
      </c>
      <c r="E49" s="32">
        <v>301.0</v>
      </c>
      <c r="F49" s="32">
        <v>328.0</v>
      </c>
      <c r="G49" s="30" t="s">
        <v>1117</v>
      </c>
      <c r="H49" s="31">
        <v>3.95</v>
      </c>
      <c r="I49" s="31">
        <v>10.2</v>
      </c>
      <c r="J49" s="27" t="s">
        <v>1118</v>
      </c>
    </row>
    <row r="50" hidden="1">
      <c r="A50" s="25" t="str">
        <f t="shared" si="1"/>
        <v>Jiujitsu gym in Bon Air Alabama</v>
      </c>
      <c r="B50" s="22" t="s">
        <v>1119</v>
      </c>
      <c r="C50" s="27" t="s">
        <v>953</v>
      </c>
      <c r="D50" s="28" t="s">
        <v>1120</v>
      </c>
      <c r="E50" s="32">
        <v>172.0</v>
      </c>
      <c r="F50" s="32">
        <v>116.0</v>
      </c>
      <c r="G50" s="33">
        <f>+48.3%</f>
        <v>0.483</v>
      </c>
      <c r="H50" s="31">
        <v>1.33</v>
      </c>
      <c r="I50" s="31">
        <v>3.4</v>
      </c>
      <c r="J50" s="27" t="s">
        <v>1121</v>
      </c>
    </row>
    <row r="51" hidden="1">
      <c r="A51" s="25" t="str">
        <f t="shared" si="1"/>
        <v>Jiujitsu gym in Brantley Alabama</v>
      </c>
      <c r="B51" s="22" t="s">
        <v>1122</v>
      </c>
      <c r="C51" s="27" t="s">
        <v>953</v>
      </c>
      <c r="D51" s="28" t="s">
        <v>1123</v>
      </c>
      <c r="E51" s="32">
        <v>825.0</v>
      </c>
      <c r="F51" s="32">
        <v>809.0</v>
      </c>
      <c r="G51" s="33">
        <f>+2%</f>
        <v>0.02</v>
      </c>
      <c r="H51" s="31">
        <v>3.11</v>
      </c>
      <c r="I51" s="31">
        <v>8.1</v>
      </c>
      <c r="J51" s="27" t="s">
        <v>1124</v>
      </c>
    </row>
    <row r="52" hidden="1">
      <c r="A52" s="25" t="str">
        <f t="shared" si="1"/>
        <v>Jiujitsu gym in Brent Alabama</v>
      </c>
      <c r="B52" s="22" t="s">
        <v>1125</v>
      </c>
      <c r="C52" s="27" t="s">
        <v>942</v>
      </c>
      <c r="D52" s="28" t="s">
        <v>1126</v>
      </c>
      <c r="E52" s="29">
        <v>2972.0</v>
      </c>
      <c r="F52" s="29">
        <v>4947.0</v>
      </c>
      <c r="G52" s="30" t="s">
        <v>1127</v>
      </c>
      <c r="H52" s="31">
        <v>8.78</v>
      </c>
      <c r="I52" s="31">
        <v>22.7</v>
      </c>
      <c r="J52" s="27" t="s">
        <v>1128</v>
      </c>
    </row>
    <row r="53">
      <c r="A53" s="25" t="str">
        <f t="shared" si="1"/>
        <v>Jiujitsu gym in Brewton Alabama</v>
      </c>
      <c r="B53" s="26" t="s">
        <v>1129</v>
      </c>
      <c r="C53" s="27" t="s">
        <v>942</v>
      </c>
      <c r="D53" s="28" t="s">
        <v>1130</v>
      </c>
      <c r="E53" s="29">
        <v>5276.0</v>
      </c>
      <c r="F53" s="29">
        <v>5408.0</v>
      </c>
      <c r="G53" s="30" t="s">
        <v>1131</v>
      </c>
      <c r="H53" s="31">
        <v>11.2</v>
      </c>
      <c r="I53" s="31">
        <v>29.0</v>
      </c>
      <c r="J53" s="27" t="s">
        <v>1132</v>
      </c>
    </row>
    <row r="54" hidden="1">
      <c r="A54" s="25" t="str">
        <f t="shared" si="1"/>
        <v>Jiujitsu gym in Bridgeport Alabama</v>
      </c>
      <c r="B54" s="22" t="s">
        <v>1133</v>
      </c>
      <c r="C54" s="27" t="s">
        <v>942</v>
      </c>
      <c r="D54" s="28" t="s">
        <v>1134</v>
      </c>
      <c r="E54" s="29">
        <v>2264.0</v>
      </c>
      <c r="F54" s="29">
        <v>2418.0</v>
      </c>
      <c r="G54" s="30" t="s">
        <v>1135</v>
      </c>
      <c r="H54" s="31">
        <v>4.41</v>
      </c>
      <c r="I54" s="31">
        <v>11.4</v>
      </c>
      <c r="J54" s="27" t="s">
        <v>1136</v>
      </c>
    </row>
    <row r="55" hidden="1">
      <c r="A55" s="25" t="str">
        <f t="shared" si="1"/>
        <v>Jiujitsu gym in Brighton Alabama</v>
      </c>
      <c r="B55" s="22" t="s">
        <v>1137</v>
      </c>
      <c r="C55" s="27" t="s">
        <v>942</v>
      </c>
      <c r="D55" s="28" t="s">
        <v>1138</v>
      </c>
      <c r="E55" s="29">
        <v>2337.0</v>
      </c>
      <c r="F55" s="29">
        <v>2945.0</v>
      </c>
      <c r="G55" s="30" t="s">
        <v>1139</v>
      </c>
      <c r="H55" s="31">
        <v>1.42</v>
      </c>
      <c r="I55" s="31">
        <v>3.7</v>
      </c>
      <c r="J55" s="27" t="s">
        <v>1140</v>
      </c>
    </row>
    <row r="56" hidden="1">
      <c r="A56" s="25" t="str">
        <f t="shared" si="1"/>
        <v>Jiujitsu gym in Brilliant Alabama</v>
      </c>
      <c r="B56" s="22" t="s">
        <v>1141</v>
      </c>
      <c r="C56" s="27" t="s">
        <v>953</v>
      </c>
      <c r="D56" s="28" t="s">
        <v>1142</v>
      </c>
      <c r="E56" s="32">
        <v>845.0</v>
      </c>
      <c r="F56" s="32">
        <v>900.0</v>
      </c>
      <c r="G56" s="30" t="s">
        <v>1143</v>
      </c>
      <c r="H56" s="31">
        <v>10.69</v>
      </c>
      <c r="I56" s="31">
        <v>27.7</v>
      </c>
      <c r="J56" s="27" t="s">
        <v>1144</v>
      </c>
    </row>
    <row r="57" hidden="1">
      <c r="A57" s="25" t="str">
        <f t="shared" si="1"/>
        <v>Jiujitsu gym in Brookside Alabama</v>
      </c>
      <c r="B57" s="22" t="s">
        <v>1145</v>
      </c>
      <c r="C57" s="27" t="s">
        <v>953</v>
      </c>
      <c r="D57" s="28" t="s">
        <v>1146</v>
      </c>
      <c r="E57" s="29">
        <v>1253.0</v>
      </c>
      <c r="F57" s="29">
        <v>1363.0</v>
      </c>
      <c r="G57" s="30" t="s">
        <v>1147</v>
      </c>
      <c r="H57" s="31">
        <v>6.4</v>
      </c>
      <c r="I57" s="31">
        <v>16.6</v>
      </c>
      <c r="J57" s="27" t="s">
        <v>1148</v>
      </c>
    </row>
    <row r="58" hidden="1">
      <c r="A58" s="25" t="str">
        <f t="shared" si="1"/>
        <v>Jiujitsu gym in Brookwood Alabama</v>
      </c>
      <c r="B58" s="22" t="s">
        <v>1149</v>
      </c>
      <c r="C58" s="27" t="s">
        <v>953</v>
      </c>
      <c r="D58" s="28" t="s">
        <v>1150</v>
      </c>
      <c r="E58" s="29">
        <v>2504.0</v>
      </c>
      <c r="F58" s="29">
        <v>1828.0</v>
      </c>
      <c r="G58" s="33">
        <f>+37%</f>
        <v>0.37</v>
      </c>
      <c r="H58" s="31">
        <v>8.36</v>
      </c>
      <c r="I58" s="31">
        <v>21.7</v>
      </c>
      <c r="J58" s="27" t="s">
        <v>1151</v>
      </c>
    </row>
    <row r="59" hidden="1">
      <c r="A59" s="25" t="str">
        <f t="shared" si="1"/>
        <v>Jiujitsu gym in Brundidge Alabama</v>
      </c>
      <c r="B59" s="22" t="s">
        <v>1152</v>
      </c>
      <c r="C59" s="27" t="s">
        <v>942</v>
      </c>
      <c r="D59" s="28" t="s">
        <v>1153</v>
      </c>
      <c r="E59" s="29">
        <v>2073.0</v>
      </c>
      <c r="F59" s="29">
        <v>2076.0</v>
      </c>
      <c r="G59" s="30" t="s">
        <v>1154</v>
      </c>
      <c r="H59" s="31">
        <v>9.75</v>
      </c>
      <c r="I59" s="31">
        <v>25.3</v>
      </c>
      <c r="J59" s="27" t="s">
        <v>1155</v>
      </c>
    </row>
    <row r="60" hidden="1">
      <c r="A60" s="25" t="str">
        <f t="shared" si="1"/>
        <v>Jiujitsu gym in Butler Alabama</v>
      </c>
      <c r="B60" s="26" t="s">
        <v>1156</v>
      </c>
      <c r="C60" s="27" t="s">
        <v>953</v>
      </c>
      <c r="D60" s="28" t="s">
        <v>1157</v>
      </c>
      <c r="E60" s="29">
        <v>1871.0</v>
      </c>
      <c r="F60" s="29">
        <v>1894.0</v>
      </c>
      <c r="G60" s="30" t="s">
        <v>1158</v>
      </c>
      <c r="H60" s="31">
        <v>5.57</v>
      </c>
      <c r="I60" s="31">
        <v>14.4</v>
      </c>
      <c r="J60" s="27" t="s">
        <v>1159</v>
      </c>
    </row>
    <row r="61">
      <c r="A61" s="25" t="str">
        <f t="shared" si="1"/>
        <v>Jiujitsu gym in Calera Alabama</v>
      </c>
      <c r="B61" s="22" t="s">
        <v>1160</v>
      </c>
      <c r="C61" s="27" t="s">
        <v>942</v>
      </c>
      <c r="D61" s="28" t="s">
        <v>1161</v>
      </c>
      <c r="E61" s="29">
        <v>16494.0</v>
      </c>
      <c r="F61" s="29">
        <v>11620.0</v>
      </c>
      <c r="G61" s="33">
        <f>+41.9%</f>
        <v>0.419</v>
      </c>
      <c r="H61" s="31">
        <v>24.09</v>
      </c>
      <c r="I61" s="31">
        <v>62.4</v>
      </c>
      <c r="J61" s="27" t="s">
        <v>1162</v>
      </c>
    </row>
    <row r="62" hidden="1">
      <c r="A62" s="25" t="str">
        <f t="shared" si="1"/>
        <v>Jiujitsu gym in Camden Alabama</v>
      </c>
      <c r="B62" s="26" t="s">
        <v>1163</v>
      </c>
      <c r="C62" s="27" t="s">
        <v>942</v>
      </c>
      <c r="D62" s="28" t="s">
        <v>1164</v>
      </c>
      <c r="E62" s="29">
        <v>1927.0</v>
      </c>
      <c r="F62" s="29">
        <v>2020.0</v>
      </c>
      <c r="G62" s="30" t="s">
        <v>1165</v>
      </c>
      <c r="H62" s="31">
        <v>4.18</v>
      </c>
      <c r="I62" s="31">
        <v>10.8</v>
      </c>
      <c r="J62" s="27" t="s">
        <v>1166</v>
      </c>
    </row>
    <row r="63" hidden="1">
      <c r="A63" s="25" t="str">
        <f t="shared" si="1"/>
        <v>Jiujitsu gym in Camp Hill Alabama</v>
      </c>
      <c r="B63" s="22" t="s">
        <v>1167</v>
      </c>
      <c r="C63" s="27" t="s">
        <v>953</v>
      </c>
      <c r="D63" s="28" t="s">
        <v>1168</v>
      </c>
      <c r="E63" s="29">
        <v>1006.0</v>
      </c>
      <c r="F63" s="29">
        <v>1014.0</v>
      </c>
      <c r="G63" s="30" t="s">
        <v>1169</v>
      </c>
      <c r="H63" s="31">
        <v>8.99</v>
      </c>
      <c r="I63" s="31">
        <v>23.3</v>
      </c>
      <c r="J63" s="27" t="s">
        <v>1170</v>
      </c>
    </row>
    <row r="64" hidden="1">
      <c r="A64" s="25" t="str">
        <f t="shared" si="1"/>
        <v>Jiujitsu gym in Carbon Hill Alabama</v>
      </c>
      <c r="B64" s="22" t="s">
        <v>1171</v>
      </c>
      <c r="C64" s="27" t="s">
        <v>942</v>
      </c>
      <c r="D64" s="28" t="s">
        <v>1172</v>
      </c>
      <c r="E64" s="29">
        <v>1769.0</v>
      </c>
      <c r="F64" s="29">
        <v>2021.0</v>
      </c>
      <c r="G64" s="30" t="s">
        <v>1110</v>
      </c>
      <c r="H64" s="31">
        <v>5.5</v>
      </c>
      <c r="I64" s="31">
        <v>14.2</v>
      </c>
      <c r="J64" s="27" t="s">
        <v>1173</v>
      </c>
    </row>
    <row r="65" hidden="1">
      <c r="A65" s="25" t="str">
        <f t="shared" si="1"/>
        <v>Jiujitsu gym in Cardiff Alabama</v>
      </c>
      <c r="B65" s="22" t="s">
        <v>1174</v>
      </c>
      <c r="C65" s="27" t="s">
        <v>953</v>
      </c>
      <c r="D65" s="28" t="s">
        <v>1175</v>
      </c>
      <c r="E65" s="32">
        <v>52.0</v>
      </c>
      <c r="F65" s="32">
        <v>55.0</v>
      </c>
      <c r="G65" s="30" t="s">
        <v>1176</v>
      </c>
      <c r="H65" s="31">
        <v>0.25</v>
      </c>
      <c r="I65" s="31">
        <v>0.65</v>
      </c>
      <c r="J65" s="27" t="s">
        <v>1177</v>
      </c>
    </row>
    <row r="66" hidden="1">
      <c r="A66" s="25" t="str">
        <f t="shared" si="1"/>
        <v>Jiujitsu gym in Carolina Alabama</v>
      </c>
      <c r="B66" s="22" t="s">
        <v>1178</v>
      </c>
      <c r="C66" s="27" t="s">
        <v>953</v>
      </c>
      <c r="D66" s="28" t="s">
        <v>1179</v>
      </c>
      <c r="E66" s="32">
        <v>286.0</v>
      </c>
      <c r="F66" s="32">
        <v>297.0</v>
      </c>
      <c r="G66" s="30" t="s">
        <v>1030</v>
      </c>
      <c r="H66" s="31">
        <v>1.11</v>
      </c>
      <c r="I66" s="31">
        <v>2.9</v>
      </c>
      <c r="J66" s="27" t="s">
        <v>1180</v>
      </c>
    </row>
    <row r="67" hidden="1">
      <c r="A67" s="25" t="str">
        <f t="shared" si="1"/>
        <v>Jiujitsu gym in Carrollton Alabama</v>
      </c>
      <c r="B67" s="26" t="s">
        <v>1181</v>
      </c>
      <c r="C67" s="27" t="s">
        <v>953</v>
      </c>
      <c r="D67" s="28" t="s">
        <v>1182</v>
      </c>
      <c r="E67" s="29">
        <v>1023.0</v>
      </c>
      <c r="F67" s="29">
        <v>1019.0</v>
      </c>
      <c r="G67" s="33">
        <f>+0.4%</f>
        <v>0.004</v>
      </c>
      <c r="H67" s="31">
        <v>2.06</v>
      </c>
      <c r="I67" s="31">
        <v>5.3</v>
      </c>
      <c r="J67" s="27" t="s">
        <v>1183</v>
      </c>
    </row>
    <row r="68" hidden="1">
      <c r="A68" s="25" t="str">
        <f t="shared" si="1"/>
        <v>Jiujitsu gym in Castleberry Alabama</v>
      </c>
      <c r="B68" s="22" t="s">
        <v>1184</v>
      </c>
      <c r="C68" s="27" t="s">
        <v>953</v>
      </c>
      <c r="D68" s="28" t="s">
        <v>1185</v>
      </c>
      <c r="E68" s="32">
        <v>486.0</v>
      </c>
      <c r="F68" s="32">
        <v>583.0</v>
      </c>
      <c r="G68" s="30" t="s">
        <v>1186</v>
      </c>
      <c r="H68" s="31">
        <v>1.71</v>
      </c>
      <c r="I68" s="31">
        <v>4.4</v>
      </c>
      <c r="J68" s="27" t="s">
        <v>1187</v>
      </c>
    </row>
    <row r="69" hidden="1">
      <c r="A69" s="25" t="str">
        <f t="shared" si="1"/>
        <v>Jiujitsu gym in Cedar Bluff Alabama</v>
      </c>
      <c r="B69" s="22" t="s">
        <v>1188</v>
      </c>
      <c r="C69" s="27" t="s">
        <v>953</v>
      </c>
      <c r="D69" s="28" t="s">
        <v>1189</v>
      </c>
      <c r="E69" s="29">
        <v>1845.0</v>
      </c>
      <c r="F69" s="29">
        <v>1820.0</v>
      </c>
      <c r="G69" s="33">
        <f>+1.4%</f>
        <v>0.014</v>
      </c>
      <c r="H69" s="31">
        <v>5.07</v>
      </c>
      <c r="I69" s="31">
        <v>13.1</v>
      </c>
      <c r="J69" s="27" t="s">
        <v>1190</v>
      </c>
    </row>
    <row r="70">
      <c r="A70" s="25" t="str">
        <f t="shared" si="1"/>
        <v>Jiujitsu gym in Center Point Alabama</v>
      </c>
      <c r="B70" s="22" t="s">
        <v>1191</v>
      </c>
      <c r="C70" s="27" t="s">
        <v>942</v>
      </c>
      <c r="D70" s="28" t="s">
        <v>1192</v>
      </c>
      <c r="E70" s="29">
        <v>16406.0</v>
      </c>
      <c r="F70" s="29">
        <v>16921.0</v>
      </c>
      <c r="G70" s="30" t="s">
        <v>1193</v>
      </c>
      <c r="H70" s="31">
        <v>6.12</v>
      </c>
      <c r="I70" s="31">
        <v>15.9</v>
      </c>
      <c r="J70" s="27" t="s">
        <v>1194</v>
      </c>
    </row>
    <row r="71" hidden="1">
      <c r="A71" s="25" t="str">
        <f t="shared" si="1"/>
        <v>Jiujitsu gym in Centre Alabama</v>
      </c>
      <c r="B71" s="26" t="s">
        <v>1195</v>
      </c>
      <c r="C71" s="27" t="s">
        <v>942</v>
      </c>
      <c r="D71" s="28" t="s">
        <v>1196</v>
      </c>
      <c r="E71" s="29">
        <v>3587.0</v>
      </c>
      <c r="F71" s="29">
        <v>3489.0</v>
      </c>
      <c r="G71" s="33">
        <f>+2.8%</f>
        <v>0.028</v>
      </c>
      <c r="H71" s="31">
        <v>11.44</v>
      </c>
      <c r="I71" s="31">
        <v>29.6</v>
      </c>
      <c r="J71" s="27" t="s">
        <v>1197</v>
      </c>
    </row>
    <row r="72" hidden="1">
      <c r="A72" s="25" t="str">
        <f t="shared" si="1"/>
        <v>Jiujitsu gym in Centreville Alabama</v>
      </c>
      <c r="B72" s="26" t="s">
        <v>1198</v>
      </c>
      <c r="C72" s="27" t="s">
        <v>942</v>
      </c>
      <c r="D72" s="28" t="s">
        <v>1199</v>
      </c>
      <c r="E72" s="29">
        <v>2800.0</v>
      </c>
      <c r="F72" s="29">
        <v>2778.0</v>
      </c>
      <c r="G72" s="33">
        <f>+0.8%</f>
        <v>0.008</v>
      </c>
      <c r="H72" s="31">
        <v>9.45</v>
      </c>
      <c r="I72" s="31">
        <v>24.5</v>
      </c>
      <c r="J72" s="27" t="s">
        <v>1200</v>
      </c>
    </row>
    <row r="73" hidden="1">
      <c r="A73" s="25" t="str">
        <f t="shared" si="1"/>
        <v>Jiujitsu gym in Chatom Alabama</v>
      </c>
      <c r="B73" s="26" t="s">
        <v>1201</v>
      </c>
      <c r="C73" s="27" t="s">
        <v>953</v>
      </c>
      <c r="D73" s="28" t="s">
        <v>1202</v>
      </c>
      <c r="E73" s="29">
        <v>1104.0</v>
      </c>
      <c r="F73" s="29">
        <v>1288.0</v>
      </c>
      <c r="G73" s="30" t="s">
        <v>1203</v>
      </c>
      <c r="H73" s="31">
        <v>10.72</v>
      </c>
      <c r="I73" s="31">
        <v>27.8</v>
      </c>
      <c r="J73" s="27" t="s">
        <v>1204</v>
      </c>
    </row>
    <row r="74">
      <c r="A74" s="25" t="str">
        <f t="shared" si="1"/>
        <v>Jiujitsu gym in Chelsea Alabama</v>
      </c>
      <c r="B74" s="22" t="s">
        <v>1205</v>
      </c>
      <c r="C74" s="27" t="s">
        <v>942</v>
      </c>
      <c r="D74" s="28" t="s">
        <v>1206</v>
      </c>
      <c r="E74" s="29">
        <v>14982.0</v>
      </c>
      <c r="F74" s="29">
        <v>10183.0</v>
      </c>
      <c r="G74" s="33">
        <f>+47.1%</f>
        <v>0.471</v>
      </c>
      <c r="H74" s="31">
        <v>21.35</v>
      </c>
      <c r="I74" s="31">
        <v>55.3</v>
      </c>
      <c r="J74" s="27" t="s">
        <v>1207</v>
      </c>
    </row>
    <row r="75" hidden="1">
      <c r="A75" s="25" t="str">
        <f t="shared" si="1"/>
        <v>Jiujitsu gym in Cherokee Alabama</v>
      </c>
      <c r="B75" s="22" t="s">
        <v>1208</v>
      </c>
      <c r="C75" s="27" t="s">
        <v>953</v>
      </c>
      <c r="D75" s="28" t="s">
        <v>1209</v>
      </c>
      <c r="E75" s="32">
        <v>970.0</v>
      </c>
      <c r="F75" s="29">
        <v>1048.0</v>
      </c>
      <c r="G75" s="30" t="s">
        <v>1210</v>
      </c>
      <c r="H75" s="31">
        <v>2.22</v>
      </c>
      <c r="I75" s="31">
        <v>5.7</v>
      </c>
      <c r="J75" s="27" t="s">
        <v>1211</v>
      </c>
    </row>
    <row r="76">
      <c r="A76" s="25" t="str">
        <f t="shared" si="1"/>
        <v>Jiujitsu gym in Chickasaw Alabama</v>
      </c>
      <c r="B76" s="22" t="s">
        <v>1212</v>
      </c>
      <c r="C76" s="27" t="s">
        <v>942</v>
      </c>
      <c r="D76" s="28" t="s">
        <v>1213</v>
      </c>
      <c r="E76" s="29">
        <v>6457.0</v>
      </c>
      <c r="F76" s="29">
        <v>6106.0</v>
      </c>
      <c r="G76" s="33">
        <f>+5.7%</f>
        <v>0.057</v>
      </c>
      <c r="H76" s="31">
        <v>4.21</v>
      </c>
      <c r="I76" s="31">
        <v>10.9</v>
      </c>
      <c r="J76" s="27" t="s">
        <v>1214</v>
      </c>
    </row>
    <row r="77" hidden="1">
      <c r="A77" s="25" t="str">
        <f t="shared" si="1"/>
        <v>Jiujitsu gym in Childersburg Alabama</v>
      </c>
      <c r="B77" s="22" t="s">
        <v>1215</v>
      </c>
      <c r="C77" s="27" t="s">
        <v>942</v>
      </c>
      <c r="D77" s="28" t="s">
        <v>1216</v>
      </c>
      <c r="E77" s="29">
        <v>4754.0</v>
      </c>
      <c r="F77" s="29">
        <v>5175.0</v>
      </c>
      <c r="G77" s="30" t="s">
        <v>1147</v>
      </c>
      <c r="H77" s="31">
        <v>12.35</v>
      </c>
      <c r="I77" s="31">
        <v>32.0</v>
      </c>
      <c r="J77" s="27" t="s">
        <v>1217</v>
      </c>
    </row>
    <row r="78" hidden="1">
      <c r="A78" s="25" t="str">
        <f t="shared" si="1"/>
        <v>Jiujitsu gym in Citronelle Alabama</v>
      </c>
      <c r="B78" s="22" t="s">
        <v>1218</v>
      </c>
      <c r="C78" s="27" t="s">
        <v>942</v>
      </c>
      <c r="D78" s="28" t="s">
        <v>1219</v>
      </c>
      <c r="E78" s="29">
        <v>3946.0</v>
      </c>
      <c r="F78" s="29">
        <v>3905.0</v>
      </c>
      <c r="G78" s="33">
        <f>+1%</f>
        <v>0.01</v>
      </c>
      <c r="H78" s="31">
        <v>25.73</v>
      </c>
      <c r="I78" s="31">
        <v>66.6</v>
      </c>
      <c r="J78" s="27" t="s">
        <v>1220</v>
      </c>
    </row>
    <row r="79">
      <c r="A79" s="25" t="str">
        <f t="shared" si="1"/>
        <v>Jiujitsu gym in Clanton Alabama</v>
      </c>
      <c r="B79" s="26" t="s">
        <v>1221</v>
      </c>
      <c r="C79" s="27" t="s">
        <v>942</v>
      </c>
      <c r="D79" s="28" t="s">
        <v>1222</v>
      </c>
      <c r="E79" s="29">
        <v>8768.0</v>
      </c>
      <c r="F79" s="29">
        <v>8619.0</v>
      </c>
      <c r="G79" s="33">
        <f>+1.7%</f>
        <v>0.017</v>
      </c>
      <c r="H79" s="31">
        <v>21.94</v>
      </c>
      <c r="I79" s="31">
        <v>56.8</v>
      </c>
      <c r="J79" s="27" t="s">
        <v>1223</v>
      </c>
    </row>
    <row r="80">
      <c r="A80" s="25" t="str">
        <f t="shared" si="1"/>
        <v>Jiujitsu gym in Clay Alabama</v>
      </c>
      <c r="B80" s="22" t="s">
        <v>1224</v>
      </c>
      <c r="C80" s="27" t="s">
        <v>942</v>
      </c>
      <c r="D80" s="28" t="s">
        <v>1225</v>
      </c>
      <c r="E80" s="29">
        <v>10291.0</v>
      </c>
      <c r="F80" s="29">
        <v>9708.0</v>
      </c>
      <c r="G80" s="33">
        <f>+6%</f>
        <v>0.06</v>
      </c>
      <c r="H80" s="31">
        <v>9.93</v>
      </c>
      <c r="I80" s="31">
        <v>25.7</v>
      </c>
      <c r="J80" s="27" t="s">
        <v>1226</v>
      </c>
    </row>
    <row r="81" hidden="1">
      <c r="A81" s="25" t="str">
        <f t="shared" si="1"/>
        <v>Jiujitsu gym in Clayhatchee Alabama</v>
      </c>
      <c r="B81" s="22" t="s">
        <v>1227</v>
      </c>
      <c r="C81" s="27" t="s">
        <v>953</v>
      </c>
      <c r="D81" s="28" t="s">
        <v>1228</v>
      </c>
      <c r="E81" s="32">
        <v>466.0</v>
      </c>
      <c r="F81" s="32">
        <v>589.0</v>
      </c>
      <c r="G81" s="30" t="s">
        <v>1229</v>
      </c>
      <c r="H81" s="31">
        <v>2.72</v>
      </c>
      <c r="I81" s="31">
        <v>7.0</v>
      </c>
      <c r="J81" s="27" t="s">
        <v>1230</v>
      </c>
    </row>
    <row r="82" hidden="1">
      <c r="A82" s="25" t="str">
        <f t="shared" si="1"/>
        <v>Jiujitsu gym in Clayton Alabama</v>
      </c>
      <c r="B82" s="26" t="s">
        <v>1231</v>
      </c>
      <c r="C82" s="27" t="s">
        <v>953</v>
      </c>
      <c r="D82" s="28" t="s">
        <v>1232</v>
      </c>
      <c r="E82" s="29">
        <v>2265.0</v>
      </c>
      <c r="F82" s="29">
        <v>3008.0</v>
      </c>
      <c r="G82" s="30" t="s">
        <v>1233</v>
      </c>
      <c r="H82" s="31">
        <v>6.68</v>
      </c>
      <c r="I82" s="31">
        <v>17.3</v>
      </c>
      <c r="J82" s="27" t="s">
        <v>1234</v>
      </c>
    </row>
    <row r="83" hidden="1">
      <c r="A83" s="25" t="str">
        <f t="shared" si="1"/>
        <v>Jiujitsu gym in Cleveland Alabama</v>
      </c>
      <c r="B83" s="22" t="s">
        <v>1235</v>
      </c>
      <c r="C83" s="27" t="s">
        <v>953</v>
      </c>
      <c r="D83" s="28" t="s">
        <v>1236</v>
      </c>
      <c r="E83" s="29">
        <v>1245.0</v>
      </c>
      <c r="F83" s="29">
        <v>1303.0</v>
      </c>
      <c r="G83" s="30" t="s">
        <v>1237</v>
      </c>
      <c r="H83" s="31">
        <v>7.84</v>
      </c>
      <c r="I83" s="31">
        <v>20.3</v>
      </c>
      <c r="J83" s="27" t="s">
        <v>1238</v>
      </c>
    </row>
    <row r="84" hidden="1">
      <c r="A84" s="25" t="str">
        <f t="shared" si="1"/>
        <v>Jiujitsu gym in Clio Alabama</v>
      </c>
      <c r="B84" s="22" t="s">
        <v>1239</v>
      </c>
      <c r="C84" s="27" t="s">
        <v>942</v>
      </c>
      <c r="D84" s="28" t="s">
        <v>1240</v>
      </c>
      <c r="E84" s="29">
        <v>1220.0</v>
      </c>
      <c r="F84" s="29">
        <v>1399.0</v>
      </c>
      <c r="G84" s="30" t="s">
        <v>1055</v>
      </c>
      <c r="H84" s="31">
        <v>10.07</v>
      </c>
      <c r="I84" s="31">
        <v>26.1</v>
      </c>
      <c r="J84" s="27" t="s">
        <v>1241</v>
      </c>
    </row>
    <row r="85" hidden="1">
      <c r="A85" s="25" t="str">
        <f t="shared" si="1"/>
        <v>Jiujitsu gym in Coaling Alabama</v>
      </c>
      <c r="B85" s="22" t="s">
        <v>1242</v>
      </c>
      <c r="C85" s="27" t="s">
        <v>953</v>
      </c>
      <c r="D85" s="28" t="s">
        <v>1243</v>
      </c>
      <c r="E85" s="29">
        <v>2035.0</v>
      </c>
      <c r="F85" s="29">
        <v>1657.0</v>
      </c>
      <c r="G85" s="33">
        <f>+22.8%</f>
        <v>0.228</v>
      </c>
      <c r="H85" s="31">
        <v>5.02</v>
      </c>
      <c r="I85" s="31">
        <v>13.0</v>
      </c>
      <c r="J85" s="27" t="s">
        <v>1244</v>
      </c>
    </row>
    <row r="86" hidden="1">
      <c r="A86" s="25" t="str">
        <f t="shared" si="1"/>
        <v>Jiujitsu gym in Coffee Springs Alabama</v>
      </c>
      <c r="B86" s="22" t="s">
        <v>1245</v>
      </c>
      <c r="C86" s="27" t="s">
        <v>953</v>
      </c>
      <c r="D86" s="28" t="s">
        <v>1246</v>
      </c>
      <c r="E86" s="32">
        <v>206.0</v>
      </c>
      <c r="F86" s="32">
        <v>228.0</v>
      </c>
      <c r="G86" s="30" t="s">
        <v>1247</v>
      </c>
      <c r="H86" s="31">
        <v>0.78</v>
      </c>
      <c r="I86" s="31">
        <v>2.0</v>
      </c>
      <c r="J86" s="27" t="s">
        <v>1248</v>
      </c>
    </row>
    <row r="87" hidden="1">
      <c r="A87" s="25" t="str">
        <f t="shared" si="1"/>
        <v>Jiujitsu gym in Coffeeville Alabama</v>
      </c>
      <c r="B87" s="22" t="s">
        <v>1249</v>
      </c>
      <c r="C87" s="27" t="s">
        <v>953</v>
      </c>
      <c r="D87" s="28" t="s">
        <v>1250</v>
      </c>
      <c r="E87" s="32">
        <v>263.0</v>
      </c>
      <c r="F87" s="32">
        <v>352.0</v>
      </c>
      <c r="G87" s="30" t="s">
        <v>1251</v>
      </c>
      <c r="H87" s="31">
        <v>4.52</v>
      </c>
      <c r="I87" s="31">
        <v>11.7</v>
      </c>
      <c r="J87" s="27" t="s">
        <v>1252</v>
      </c>
    </row>
    <row r="88" hidden="1">
      <c r="A88" s="25" t="str">
        <f t="shared" si="1"/>
        <v>Jiujitsu gym in Coker Alabama</v>
      </c>
      <c r="B88" s="22" t="s">
        <v>1253</v>
      </c>
      <c r="C88" s="27" t="s">
        <v>953</v>
      </c>
      <c r="D88" s="28" t="s">
        <v>1254</v>
      </c>
      <c r="E88" s="32">
        <v>904.0</v>
      </c>
      <c r="F88" s="32">
        <v>979.0</v>
      </c>
      <c r="G88" s="30" t="s">
        <v>1255</v>
      </c>
      <c r="H88" s="31">
        <v>2.03</v>
      </c>
      <c r="I88" s="31">
        <v>5.3</v>
      </c>
      <c r="J88" s="27" t="s">
        <v>1256</v>
      </c>
    </row>
    <row r="89" hidden="1">
      <c r="A89" s="25" t="str">
        <f t="shared" si="1"/>
        <v>Jiujitsu gym in Collinsville Alabama</v>
      </c>
      <c r="B89" s="22" t="s">
        <v>1257</v>
      </c>
      <c r="C89" s="27" t="s">
        <v>953</v>
      </c>
      <c r="D89" s="28" t="s">
        <v>1258</v>
      </c>
      <c r="E89" s="29">
        <v>2059.0</v>
      </c>
      <c r="F89" s="29">
        <v>1983.0</v>
      </c>
      <c r="G89" s="33">
        <f>+3.8%</f>
        <v>0.038</v>
      </c>
      <c r="H89" s="31">
        <v>3.92</v>
      </c>
      <c r="I89" s="31">
        <v>10.2</v>
      </c>
      <c r="J89" s="27" t="s">
        <v>1259</v>
      </c>
    </row>
    <row r="90" hidden="1">
      <c r="A90" s="25" t="str">
        <f t="shared" si="1"/>
        <v>Jiujitsu gym in Colony Alabama</v>
      </c>
      <c r="B90" s="22" t="s">
        <v>1260</v>
      </c>
      <c r="C90" s="27" t="s">
        <v>953</v>
      </c>
      <c r="D90" s="28" t="s">
        <v>1261</v>
      </c>
      <c r="E90" s="32">
        <v>264.0</v>
      </c>
      <c r="F90" s="32">
        <v>268.0</v>
      </c>
      <c r="G90" s="30" t="s">
        <v>1262</v>
      </c>
      <c r="H90" s="31">
        <v>2.25</v>
      </c>
      <c r="I90" s="31">
        <v>5.8</v>
      </c>
      <c r="J90" s="27" t="s">
        <v>1263</v>
      </c>
    </row>
    <row r="91" hidden="1">
      <c r="A91" s="25" t="str">
        <f t="shared" si="1"/>
        <v>Jiujitsu gym in Columbia Alabama</v>
      </c>
      <c r="B91" s="22" t="s">
        <v>1264</v>
      </c>
      <c r="C91" s="27" t="s">
        <v>953</v>
      </c>
      <c r="D91" s="28" t="s">
        <v>1265</v>
      </c>
      <c r="E91" s="32">
        <v>690.0</v>
      </c>
      <c r="F91" s="32">
        <v>740.0</v>
      </c>
      <c r="G91" s="30" t="s">
        <v>1266</v>
      </c>
      <c r="H91" s="31">
        <v>3.93</v>
      </c>
      <c r="I91" s="31">
        <v>10.2</v>
      </c>
      <c r="J91" s="27" t="s">
        <v>1267</v>
      </c>
    </row>
    <row r="92" hidden="1">
      <c r="A92" s="25" t="str">
        <f t="shared" si="1"/>
        <v>Jiujitsu gym in Columbiana Alabama</v>
      </c>
      <c r="B92" s="26" t="s">
        <v>1268</v>
      </c>
      <c r="C92" s="27" t="s">
        <v>942</v>
      </c>
      <c r="D92" s="28" t="s">
        <v>1269</v>
      </c>
      <c r="E92" s="29">
        <v>4462.0</v>
      </c>
      <c r="F92" s="29">
        <v>4197.0</v>
      </c>
      <c r="G92" s="33">
        <f>+6.3%</f>
        <v>0.063</v>
      </c>
      <c r="H92" s="31">
        <v>16.09</v>
      </c>
      <c r="I92" s="31">
        <v>41.7</v>
      </c>
      <c r="J92" s="27" t="s">
        <v>1270</v>
      </c>
    </row>
    <row r="93" hidden="1">
      <c r="A93" s="25" t="str">
        <f t="shared" si="1"/>
        <v>Jiujitsu gym in Coosada Alabama</v>
      </c>
      <c r="B93" s="22" t="s">
        <v>1271</v>
      </c>
      <c r="C93" s="27" t="s">
        <v>953</v>
      </c>
      <c r="D93" s="28" t="s">
        <v>1272</v>
      </c>
      <c r="E93" s="29">
        <v>1217.0</v>
      </c>
      <c r="F93" s="29">
        <v>1224.0</v>
      </c>
      <c r="G93" s="30" t="s">
        <v>1273</v>
      </c>
      <c r="H93" s="31">
        <v>7.08</v>
      </c>
      <c r="I93" s="31">
        <v>18.3</v>
      </c>
      <c r="J93" s="27" t="s">
        <v>1274</v>
      </c>
    </row>
    <row r="94" hidden="1">
      <c r="A94" s="25" t="str">
        <f t="shared" si="1"/>
        <v>Jiujitsu gym in Cordova Alabama</v>
      </c>
      <c r="B94" s="22" t="s">
        <v>1275</v>
      </c>
      <c r="C94" s="27" t="s">
        <v>942</v>
      </c>
      <c r="D94" s="28" t="s">
        <v>1276</v>
      </c>
      <c r="E94" s="29">
        <v>1728.0</v>
      </c>
      <c r="F94" s="29">
        <v>2095.0</v>
      </c>
      <c r="G94" s="30" t="s">
        <v>1277</v>
      </c>
      <c r="H94" s="31">
        <v>5.83</v>
      </c>
      <c r="I94" s="31">
        <v>15.1</v>
      </c>
      <c r="J94" s="27" t="s">
        <v>1278</v>
      </c>
    </row>
    <row r="95" hidden="1">
      <c r="A95" s="25" t="str">
        <f t="shared" si="1"/>
        <v>Jiujitsu gym in Cottonwood Alabama</v>
      </c>
      <c r="B95" s="22" t="s">
        <v>1279</v>
      </c>
      <c r="C95" s="27" t="s">
        <v>953</v>
      </c>
      <c r="D95" s="28" t="s">
        <v>1280</v>
      </c>
      <c r="E95" s="29">
        <v>1048.0</v>
      </c>
      <c r="F95" s="29">
        <v>1289.0</v>
      </c>
      <c r="G95" s="30" t="s">
        <v>1281</v>
      </c>
      <c r="H95" s="31">
        <v>5.77</v>
      </c>
      <c r="I95" s="31">
        <v>14.9</v>
      </c>
      <c r="J95" s="27" t="s">
        <v>1282</v>
      </c>
    </row>
    <row r="96" hidden="1">
      <c r="A96" s="25" t="str">
        <f t="shared" si="1"/>
        <v>Jiujitsu gym in County Line Alabama</v>
      </c>
      <c r="B96" s="22" t="s">
        <v>1283</v>
      </c>
      <c r="C96" s="27" t="s">
        <v>953</v>
      </c>
      <c r="D96" s="28" t="s">
        <v>1284</v>
      </c>
      <c r="E96" s="32">
        <v>311.0</v>
      </c>
      <c r="F96" s="32">
        <v>258.0</v>
      </c>
      <c r="G96" s="33">
        <f>+20.5%</f>
        <v>0.205</v>
      </c>
      <c r="H96" s="31">
        <v>0.97</v>
      </c>
      <c r="I96" s="31">
        <v>2.5</v>
      </c>
      <c r="J96" s="27" t="s">
        <v>1285</v>
      </c>
    </row>
    <row r="97" hidden="1">
      <c r="A97" s="25" t="str">
        <f t="shared" si="1"/>
        <v>Jiujitsu gym in Courtland Alabama</v>
      </c>
      <c r="B97" s="22" t="s">
        <v>1286</v>
      </c>
      <c r="C97" s="27" t="s">
        <v>953</v>
      </c>
      <c r="D97" s="28" t="s">
        <v>1287</v>
      </c>
      <c r="E97" s="32">
        <v>583.0</v>
      </c>
      <c r="F97" s="32">
        <v>609.0</v>
      </c>
      <c r="G97" s="30" t="s">
        <v>1288</v>
      </c>
      <c r="H97" s="31">
        <v>2.92</v>
      </c>
      <c r="I97" s="31">
        <v>7.6</v>
      </c>
      <c r="J97" s="27" t="s">
        <v>1289</v>
      </c>
    </row>
    <row r="98" hidden="1">
      <c r="A98" s="25" t="str">
        <f t="shared" si="1"/>
        <v>Jiujitsu gym in Cowarts Alabama</v>
      </c>
      <c r="B98" s="22" t="s">
        <v>1290</v>
      </c>
      <c r="C98" s="27" t="s">
        <v>953</v>
      </c>
      <c r="D98" s="28" t="s">
        <v>1291</v>
      </c>
      <c r="E98" s="29">
        <v>1930.0</v>
      </c>
      <c r="F98" s="29">
        <v>1871.0</v>
      </c>
      <c r="G98" s="33">
        <f>+3.2%</f>
        <v>0.032</v>
      </c>
      <c r="H98" s="31">
        <v>7.25</v>
      </c>
      <c r="I98" s="31">
        <v>18.8</v>
      </c>
      <c r="J98" s="27" t="s">
        <v>1292</v>
      </c>
    </row>
    <row r="99" hidden="1">
      <c r="A99" s="25" t="str">
        <f t="shared" si="1"/>
        <v>Jiujitsu gym in Creola Alabama</v>
      </c>
      <c r="B99" s="22" t="s">
        <v>1293</v>
      </c>
      <c r="C99" s="27" t="s">
        <v>942</v>
      </c>
      <c r="D99" s="28" t="s">
        <v>1294</v>
      </c>
      <c r="E99" s="29">
        <v>1936.0</v>
      </c>
      <c r="F99" s="29">
        <v>1926.0</v>
      </c>
      <c r="G99" s="33">
        <f>+0.5%</f>
        <v>0.005</v>
      </c>
      <c r="H99" s="31">
        <v>14.24</v>
      </c>
      <c r="I99" s="31">
        <v>36.9</v>
      </c>
      <c r="J99" s="27" t="s">
        <v>1295</v>
      </c>
    </row>
    <row r="100" hidden="1">
      <c r="A100" s="25" t="str">
        <f t="shared" si="1"/>
        <v>Jiujitsu gym in Crossville Alabama</v>
      </c>
      <c r="B100" s="22" t="s">
        <v>1296</v>
      </c>
      <c r="C100" s="27" t="s">
        <v>953</v>
      </c>
      <c r="D100" s="28" t="s">
        <v>1297</v>
      </c>
      <c r="E100" s="29">
        <v>1830.0</v>
      </c>
      <c r="F100" s="29">
        <v>1862.0</v>
      </c>
      <c r="G100" s="30" t="s">
        <v>1298</v>
      </c>
      <c r="H100" s="31">
        <v>8.37</v>
      </c>
      <c r="I100" s="31">
        <v>21.7</v>
      </c>
      <c r="J100" s="27" t="s">
        <v>1299</v>
      </c>
    </row>
    <row r="101" hidden="1">
      <c r="A101" s="25" t="str">
        <f t="shared" si="1"/>
        <v>Jiujitsu gym in Cuba Alabama</v>
      </c>
      <c r="B101" s="22" t="s">
        <v>1300</v>
      </c>
      <c r="C101" s="27" t="s">
        <v>953</v>
      </c>
      <c r="D101" s="28" t="s">
        <v>1301</v>
      </c>
      <c r="E101" s="32">
        <v>306.0</v>
      </c>
      <c r="F101" s="32">
        <v>346.0</v>
      </c>
      <c r="G101" s="30" t="s">
        <v>1302</v>
      </c>
      <c r="H101" s="31">
        <v>4.06</v>
      </c>
      <c r="I101" s="31">
        <v>10.5</v>
      </c>
      <c r="J101" s="27" t="s">
        <v>1303</v>
      </c>
    </row>
    <row r="102">
      <c r="A102" s="25" t="str">
        <f t="shared" si="1"/>
        <v>Jiujitsu gym in Cullman Alabama</v>
      </c>
      <c r="B102" s="26" t="s">
        <v>1304</v>
      </c>
      <c r="C102" s="27" t="s">
        <v>942</v>
      </c>
      <c r="D102" s="28" t="s">
        <v>1305</v>
      </c>
      <c r="E102" s="29">
        <v>18213.0</v>
      </c>
      <c r="F102" s="29">
        <v>14775.0</v>
      </c>
      <c r="G102" s="33">
        <f>+23.3%</f>
        <v>0.233</v>
      </c>
      <c r="H102" s="31">
        <v>19.38</v>
      </c>
      <c r="I102" s="31">
        <v>50.2</v>
      </c>
      <c r="J102" s="27" t="s">
        <v>1306</v>
      </c>
    </row>
    <row r="103" hidden="1">
      <c r="A103" s="25" t="str">
        <f t="shared" si="1"/>
        <v>Jiujitsu gym in Cusseta Alabama</v>
      </c>
      <c r="B103" s="22" t="s">
        <v>1307</v>
      </c>
      <c r="C103" s="27" t="s">
        <v>953</v>
      </c>
      <c r="D103" s="28" t="s">
        <v>1308</v>
      </c>
      <c r="E103" s="32">
        <v>152.0</v>
      </c>
      <c r="F103" s="32">
        <v>123.0</v>
      </c>
      <c r="G103" s="33">
        <f>+23.6%</f>
        <v>0.236</v>
      </c>
      <c r="H103" s="31">
        <v>2.62</v>
      </c>
      <c r="I103" s="31">
        <v>6.8</v>
      </c>
      <c r="J103" s="27" t="s">
        <v>1309</v>
      </c>
    </row>
    <row r="104" hidden="1">
      <c r="A104" s="25" t="str">
        <f t="shared" si="1"/>
        <v>Jiujitsu gym in Dadeville Alabama</v>
      </c>
      <c r="B104" s="26" t="s">
        <v>1310</v>
      </c>
      <c r="C104" s="27" t="s">
        <v>942</v>
      </c>
      <c r="D104" s="28" t="s">
        <v>1311</v>
      </c>
      <c r="E104" s="29">
        <v>3084.0</v>
      </c>
      <c r="F104" s="29">
        <v>3230.0</v>
      </c>
      <c r="G104" s="30" t="s">
        <v>1237</v>
      </c>
      <c r="H104" s="31">
        <v>15.94</v>
      </c>
      <c r="I104" s="31">
        <v>41.3</v>
      </c>
      <c r="J104" s="27" t="s">
        <v>1312</v>
      </c>
    </row>
    <row r="105" hidden="1">
      <c r="A105" s="25" t="str">
        <f t="shared" si="1"/>
        <v>Jiujitsu gym in Daleville Alabama</v>
      </c>
      <c r="B105" s="22" t="s">
        <v>1313</v>
      </c>
      <c r="C105" s="27" t="s">
        <v>942</v>
      </c>
      <c r="D105" s="28" t="s">
        <v>1314</v>
      </c>
      <c r="E105" s="29">
        <v>4866.0</v>
      </c>
      <c r="F105" s="29">
        <v>5295.0</v>
      </c>
      <c r="G105" s="30" t="s">
        <v>1147</v>
      </c>
      <c r="H105" s="31">
        <v>14.09</v>
      </c>
      <c r="I105" s="31">
        <v>36.5</v>
      </c>
      <c r="J105" s="27" t="s">
        <v>1315</v>
      </c>
    </row>
    <row r="106">
      <c r="A106" s="25" t="str">
        <f t="shared" si="1"/>
        <v>Jiujitsu gym in Daphne Alabama</v>
      </c>
      <c r="B106" s="22" t="s">
        <v>1316</v>
      </c>
      <c r="C106" s="27" t="s">
        <v>942</v>
      </c>
      <c r="D106" s="28" t="s">
        <v>1317</v>
      </c>
      <c r="E106" s="29">
        <v>27462.0</v>
      </c>
      <c r="F106" s="29">
        <v>21570.0</v>
      </c>
      <c r="G106" s="33">
        <f>+27.3%</f>
        <v>0.273</v>
      </c>
      <c r="H106" s="31">
        <v>16.24</v>
      </c>
      <c r="I106" s="31">
        <v>42.1</v>
      </c>
      <c r="J106" s="27" t="s">
        <v>1318</v>
      </c>
    </row>
    <row r="107" hidden="1">
      <c r="A107" s="25" t="str">
        <f t="shared" si="1"/>
        <v>Jiujitsu gym in Dauphin Island Alabama</v>
      </c>
      <c r="B107" s="22" t="s">
        <v>1319</v>
      </c>
      <c r="C107" s="27" t="s">
        <v>953</v>
      </c>
      <c r="D107" s="28" t="s">
        <v>1320</v>
      </c>
      <c r="E107" s="29">
        <v>1778.0</v>
      </c>
      <c r="F107" s="29">
        <v>1238.0</v>
      </c>
      <c r="G107" s="33">
        <f>+43.6%</f>
        <v>0.436</v>
      </c>
      <c r="H107" s="31">
        <v>6.35</v>
      </c>
      <c r="I107" s="31">
        <v>16.4</v>
      </c>
      <c r="J107" s="27" t="s">
        <v>1321</v>
      </c>
    </row>
    <row r="108" hidden="1">
      <c r="A108" s="25" t="str">
        <f t="shared" si="1"/>
        <v>Jiujitsu gym in Daviston Alabama</v>
      </c>
      <c r="B108" s="22" t="s">
        <v>1322</v>
      </c>
      <c r="C108" s="27" t="s">
        <v>953</v>
      </c>
      <c r="D108" s="28" t="s">
        <v>1323</v>
      </c>
      <c r="E108" s="32">
        <v>174.0</v>
      </c>
      <c r="F108" s="32">
        <v>214.0</v>
      </c>
      <c r="G108" s="30" t="s">
        <v>1281</v>
      </c>
      <c r="H108" s="31">
        <v>9.14</v>
      </c>
      <c r="I108" s="31">
        <v>23.7</v>
      </c>
      <c r="J108" s="27" t="s">
        <v>1324</v>
      </c>
    </row>
    <row r="109" hidden="1">
      <c r="A109" s="25" t="str">
        <f t="shared" si="1"/>
        <v>Jiujitsu gym in Dayton Alabama</v>
      </c>
      <c r="B109" s="22" t="s">
        <v>1325</v>
      </c>
      <c r="C109" s="27" t="s">
        <v>953</v>
      </c>
      <c r="D109" s="28" t="s">
        <v>1326</v>
      </c>
      <c r="E109" s="32">
        <v>28.0</v>
      </c>
      <c r="F109" s="32">
        <v>52.0</v>
      </c>
      <c r="G109" s="30" t="s">
        <v>1327</v>
      </c>
      <c r="H109" s="31">
        <v>1.0</v>
      </c>
      <c r="I109" s="31">
        <v>2.6</v>
      </c>
      <c r="J109" s="27" t="s">
        <v>1328</v>
      </c>
    </row>
    <row r="110" hidden="1">
      <c r="A110" s="25" t="str">
        <f t="shared" si="1"/>
        <v>Jiujitsu gym in Deatsville Alabama</v>
      </c>
      <c r="B110" s="22" t="s">
        <v>1329</v>
      </c>
      <c r="C110" s="27" t="s">
        <v>953</v>
      </c>
      <c r="D110" s="28" t="s">
        <v>1330</v>
      </c>
      <c r="E110" s="29">
        <v>1679.0</v>
      </c>
      <c r="F110" s="29">
        <v>1154.0</v>
      </c>
      <c r="G110" s="33">
        <f>+45.5%</f>
        <v>0.455</v>
      </c>
      <c r="H110" s="31">
        <v>4.66</v>
      </c>
      <c r="I110" s="31">
        <v>12.1</v>
      </c>
      <c r="J110" s="27" t="s">
        <v>1331</v>
      </c>
    </row>
    <row r="111">
      <c r="A111" s="25" t="str">
        <f t="shared" si="1"/>
        <v>Jiujitsu gym in Decatur Alabama</v>
      </c>
      <c r="B111" s="26" t="s">
        <v>1332</v>
      </c>
      <c r="C111" s="27" t="s">
        <v>942</v>
      </c>
      <c r="D111" s="28" t="s">
        <v>1333</v>
      </c>
      <c r="E111" s="29">
        <v>57938.0</v>
      </c>
      <c r="F111" s="29">
        <v>55683.0</v>
      </c>
      <c r="G111" s="33">
        <f>+4%</f>
        <v>0.04</v>
      </c>
      <c r="H111" s="31">
        <v>53.67</v>
      </c>
      <c r="I111" s="31">
        <v>139.0</v>
      </c>
      <c r="J111" s="27" t="s">
        <v>1334</v>
      </c>
    </row>
    <row r="112">
      <c r="A112" s="25" t="str">
        <f t="shared" si="1"/>
        <v>Jiujitsu gym in Demopolis Alabama</v>
      </c>
      <c r="B112" s="22" t="s">
        <v>1335</v>
      </c>
      <c r="C112" s="27" t="s">
        <v>942</v>
      </c>
      <c r="D112" s="28" t="s">
        <v>1336</v>
      </c>
      <c r="E112" s="29">
        <v>7162.0</v>
      </c>
      <c r="F112" s="29">
        <v>7483.0</v>
      </c>
      <c r="G112" s="30" t="s">
        <v>1288</v>
      </c>
      <c r="H112" s="31">
        <v>17.74</v>
      </c>
      <c r="I112" s="31">
        <v>45.9</v>
      </c>
      <c r="J112" s="27" t="s">
        <v>1337</v>
      </c>
    </row>
    <row r="113" hidden="1">
      <c r="A113" s="25" t="str">
        <f t="shared" si="1"/>
        <v>Jiujitsu gym in Detroit Alabama</v>
      </c>
      <c r="B113" s="22" t="s">
        <v>1338</v>
      </c>
      <c r="C113" s="27" t="s">
        <v>953</v>
      </c>
      <c r="D113" s="28" t="s">
        <v>1339</v>
      </c>
      <c r="E113" s="32">
        <v>230.0</v>
      </c>
      <c r="F113" s="32">
        <v>237.0</v>
      </c>
      <c r="G113" s="30" t="s">
        <v>1193</v>
      </c>
      <c r="H113" s="31">
        <v>1.33</v>
      </c>
      <c r="I113" s="31">
        <v>3.4</v>
      </c>
      <c r="J113" s="27" t="s">
        <v>1340</v>
      </c>
    </row>
    <row r="114" hidden="1">
      <c r="A114" s="25" t="str">
        <f t="shared" si="1"/>
        <v>Jiujitsu gym in Dodge City Alabama</v>
      </c>
      <c r="B114" s="22" t="s">
        <v>1341</v>
      </c>
      <c r="C114" s="27" t="s">
        <v>953</v>
      </c>
      <c r="D114" s="28" t="s">
        <v>1342</v>
      </c>
      <c r="E114" s="32">
        <v>548.0</v>
      </c>
      <c r="F114" s="32">
        <v>593.0</v>
      </c>
      <c r="G114" s="30" t="s">
        <v>1009</v>
      </c>
      <c r="H114" s="31">
        <v>3.44</v>
      </c>
      <c r="I114" s="31">
        <v>8.9</v>
      </c>
      <c r="J114" s="27" t="s">
        <v>1343</v>
      </c>
    </row>
    <row r="115" hidden="1">
      <c r="A115" s="25" t="str">
        <f t="shared" si="1"/>
        <v>Jiujitsu gym in Dora Alabama</v>
      </c>
      <c r="B115" s="22" t="s">
        <v>1344</v>
      </c>
      <c r="C115" s="27" t="s">
        <v>942</v>
      </c>
      <c r="D115" s="28" t="s">
        <v>1345</v>
      </c>
      <c r="E115" s="29">
        <v>2297.0</v>
      </c>
      <c r="F115" s="29">
        <v>2025.0</v>
      </c>
      <c r="G115" s="33">
        <f>+13.4%</f>
        <v>0.134</v>
      </c>
      <c r="H115" s="31">
        <v>7.51</v>
      </c>
      <c r="I115" s="31">
        <v>19.5</v>
      </c>
      <c r="J115" s="27" t="s">
        <v>1346</v>
      </c>
    </row>
    <row r="116">
      <c r="A116" s="25" t="str">
        <f t="shared" si="1"/>
        <v>Jiujitsu gym in Dothan Alabama</v>
      </c>
      <c r="B116" s="26" t="s">
        <v>1347</v>
      </c>
      <c r="C116" s="27" t="s">
        <v>942</v>
      </c>
      <c r="D116" s="28" t="s">
        <v>1348</v>
      </c>
      <c r="E116" s="29">
        <v>71072.0</v>
      </c>
      <c r="F116" s="29">
        <v>65496.0</v>
      </c>
      <c r="G116" s="33">
        <f>+8.5%</f>
        <v>0.085</v>
      </c>
      <c r="H116" s="31">
        <v>89.4</v>
      </c>
      <c r="I116" s="31">
        <v>231.5</v>
      </c>
      <c r="J116" s="27" t="s">
        <v>1349</v>
      </c>
    </row>
    <row r="117" hidden="1">
      <c r="A117" s="25" t="str">
        <f t="shared" si="1"/>
        <v>Jiujitsu gym in Double Springs Alabama</v>
      </c>
      <c r="B117" s="26" t="s">
        <v>1350</v>
      </c>
      <c r="C117" s="27" t="s">
        <v>953</v>
      </c>
      <c r="D117" s="28" t="s">
        <v>1351</v>
      </c>
      <c r="E117" s="29">
        <v>1119.0</v>
      </c>
      <c r="F117" s="29">
        <v>1083.0</v>
      </c>
      <c r="G117" s="33">
        <f>+3.3%</f>
        <v>0.033</v>
      </c>
      <c r="H117" s="31">
        <v>4.11</v>
      </c>
      <c r="I117" s="31">
        <v>10.6</v>
      </c>
      <c r="J117" s="27" t="s">
        <v>1352</v>
      </c>
    </row>
    <row r="118" hidden="1">
      <c r="A118" s="25" t="str">
        <f t="shared" si="1"/>
        <v>Jiujitsu gym in Douglas Alabama</v>
      </c>
      <c r="B118" s="22" t="s">
        <v>1353</v>
      </c>
      <c r="C118" s="27" t="s">
        <v>953</v>
      </c>
      <c r="D118" s="28" t="s">
        <v>1354</v>
      </c>
      <c r="E118" s="32">
        <v>761.0</v>
      </c>
      <c r="F118" s="32">
        <v>744.0</v>
      </c>
      <c r="G118" s="33">
        <f>+2.3%</f>
        <v>0.023</v>
      </c>
      <c r="H118" s="31">
        <v>3.4</v>
      </c>
      <c r="I118" s="31">
        <v>8.8</v>
      </c>
      <c r="J118" s="27" t="s">
        <v>1355</v>
      </c>
    </row>
    <row r="119" hidden="1">
      <c r="A119" s="25" t="str">
        <f t="shared" si="1"/>
        <v>Jiujitsu gym in Dozier Alabama</v>
      </c>
      <c r="B119" s="22" t="s">
        <v>1356</v>
      </c>
      <c r="C119" s="27" t="s">
        <v>953</v>
      </c>
      <c r="D119" s="28" t="s">
        <v>1357</v>
      </c>
      <c r="E119" s="32">
        <v>285.0</v>
      </c>
      <c r="F119" s="32">
        <v>329.0</v>
      </c>
      <c r="G119" s="30" t="s">
        <v>1005</v>
      </c>
      <c r="H119" s="31">
        <v>2.96</v>
      </c>
      <c r="I119" s="31">
        <v>7.7</v>
      </c>
      <c r="J119" s="27" t="s">
        <v>1358</v>
      </c>
    </row>
    <row r="120" hidden="1">
      <c r="A120" s="25" t="str">
        <f t="shared" si="1"/>
        <v>Jiujitsu gym in Dutton Alabama</v>
      </c>
      <c r="B120" s="22" t="s">
        <v>1359</v>
      </c>
      <c r="C120" s="27" t="s">
        <v>953</v>
      </c>
      <c r="D120" s="28" t="s">
        <v>1360</v>
      </c>
      <c r="E120" s="32">
        <v>330.0</v>
      </c>
      <c r="F120" s="32">
        <v>315.0</v>
      </c>
      <c r="G120" s="33">
        <f>+4.8%</f>
        <v>0.048</v>
      </c>
      <c r="H120" s="31">
        <v>0.86</v>
      </c>
      <c r="I120" s="31">
        <v>2.2</v>
      </c>
      <c r="J120" s="27" t="s">
        <v>1361</v>
      </c>
    </row>
    <row r="121" hidden="1">
      <c r="A121" s="25" t="str">
        <f t="shared" si="1"/>
        <v>Jiujitsu gym in East Brewton Alabama</v>
      </c>
      <c r="B121" s="22" t="s">
        <v>1362</v>
      </c>
      <c r="C121" s="27" t="s">
        <v>942</v>
      </c>
      <c r="D121" s="28" t="s">
        <v>1363</v>
      </c>
      <c r="E121" s="29">
        <v>2293.0</v>
      </c>
      <c r="F121" s="29">
        <v>2478.0</v>
      </c>
      <c r="G121" s="30" t="s">
        <v>1364</v>
      </c>
      <c r="H121" s="31">
        <v>3.41</v>
      </c>
      <c r="I121" s="31">
        <v>8.8</v>
      </c>
      <c r="J121" s="27" t="s">
        <v>1365</v>
      </c>
    </row>
    <row r="122" hidden="1">
      <c r="A122" s="25" t="str">
        <f t="shared" si="1"/>
        <v>Jiujitsu gym in Eclectic Alabama</v>
      </c>
      <c r="B122" s="22" t="s">
        <v>1366</v>
      </c>
      <c r="C122" s="27" t="s">
        <v>953</v>
      </c>
      <c r="D122" s="28" t="s">
        <v>1367</v>
      </c>
      <c r="E122" s="29">
        <v>1193.0</v>
      </c>
      <c r="F122" s="29">
        <v>1001.0</v>
      </c>
      <c r="G122" s="33">
        <f>+19.2%</f>
        <v>0.192</v>
      </c>
      <c r="H122" s="31">
        <v>4.21</v>
      </c>
      <c r="I122" s="31">
        <v>10.9</v>
      </c>
      <c r="J122" s="27" t="s">
        <v>1368</v>
      </c>
    </row>
    <row r="123" hidden="1">
      <c r="A123" s="25" t="str">
        <f t="shared" si="1"/>
        <v>Jiujitsu gym in Edwardsville Alabama</v>
      </c>
      <c r="B123" s="22" t="s">
        <v>1369</v>
      </c>
      <c r="C123" s="27" t="s">
        <v>953</v>
      </c>
      <c r="D123" s="28" t="s">
        <v>1370</v>
      </c>
      <c r="E123" s="32">
        <v>206.0</v>
      </c>
      <c r="F123" s="32">
        <v>202.0</v>
      </c>
      <c r="G123" s="33">
        <f>+2%</f>
        <v>0.02</v>
      </c>
      <c r="H123" s="31">
        <v>16.44</v>
      </c>
      <c r="I123" s="31">
        <v>42.6</v>
      </c>
      <c r="J123" s="27" t="s">
        <v>1371</v>
      </c>
    </row>
    <row r="124" hidden="1">
      <c r="A124" s="25" t="str">
        <f t="shared" si="1"/>
        <v>Jiujitsu gym in Elba Alabama</v>
      </c>
      <c r="B124" s="26" t="s">
        <v>1372</v>
      </c>
      <c r="C124" s="27" t="s">
        <v>942</v>
      </c>
      <c r="D124" s="28" t="s">
        <v>1373</v>
      </c>
      <c r="E124" s="29">
        <v>3508.0</v>
      </c>
      <c r="F124" s="29">
        <v>3940.0</v>
      </c>
      <c r="G124" s="30" t="s">
        <v>1374</v>
      </c>
      <c r="H124" s="31">
        <v>15.34</v>
      </c>
      <c r="I124" s="31">
        <v>39.7</v>
      </c>
      <c r="J124" s="27" t="s">
        <v>1375</v>
      </c>
    </row>
    <row r="125" hidden="1">
      <c r="A125" s="25" t="str">
        <f t="shared" si="1"/>
        <v>Jiujitsu gym in Elberta Alabama</v>
      </c>
      <c r="B125" s="22" t="s">
        <v>1376</v>
      </c>
      <c r="C125" s="27" t="s">
        <v>953</v>
      </c>
      <c r="D125" s="28" t="s">
        <v>1377</v>
      </c>
      <c r="E125" s="29">
        <v>1974.0</v>
      </c>
      <c r="F125" s="29">
        <v>1498.0</v>
      </c>
      <c r="G125" s="33">
        <f>+31.8%</f>
        <v>0.318</v>
      </c>
      <c r="H125" s="31">
        <v>6.76</v>
      </c>
      <c r="I125" s="31">
        <v>17.5</v>
      </c>
      <c r="J125" s="27" t="s">
        <v>1378</v>
      </c>
    </row>
    <row r="126" hidden="1">
      <c r="A126" s="25" t="str">
        <f t="shared" si="1"/>
        <v>Jiujitsu gym in Eldridge Alabama</v>
      </c>
      <c r="B126" s="22" t="s">
        <v>1379</v>
      </c>
      <c r="C126" s="27" t="s">
        <v>953</v>
      </c>
      <c r="D126" s="28" t="s">
        <v>1380</v>
      </c>
      <c r="E126" s="32">
        <v>136.0</v>
      </c>
      <c r="F126" s="32">
        <v>130.0</v>
      </c>
      <c r="G126" s="33">
        <f>+4.6%</f>
        <v>0.046</v>
      </c>
      <c r="H126" s="31">
        <v>0.7</v>
      </c>
      <c r="I126" s="31">
        <v>1.8</v>
      </c>
      <c r="J126" s="27" t="s">
        <v>1381</v>
      </c>
    </row>
    <row r="127" hidden="1">
      <c r="A127" s="25" t="str">
        <f t="shared" si="1"/>
        <v>Jiujitsu gym in Elkmont Alabama</v>
      </c>
      <c r="B127" s="22" t="s">
        <v>1382</v>
      </c>
      <c r="C127" s="27" t="s">
        <v>953</v>
      </c>
      <c r="D127" s="28" t="s">
        <v>1383</v>
      </c>
      <c r="E127" s="32">
        <v>411.0</v>
      </c>
      <c r="F127" s="32">
        <v>434.0</v>
      </c>
      <c r="G127" s="30" t="s">
        <v>1384</v>
      </c>
      <c r="H127" s="31">
        <v>1.63</v>
      </c>
      <c r="I127" s="31">
        <v>4.2</v>
      </c>
      <c r="J127" s="27" t="s">
        <v>1385</v>
      </c>
    </row>
    <row r="128" hidden="1">
      <c r="A128" s="25" t="str">
        <f t="shared" si="1"/>
        <v>Jiujitsu gym in Elmore Alabama</v>
      </c>
      <c r="B128" s="22" t="s">
        <v>1386</v>
      </c>
      <c r="C128" s="27" t="s">
        <v>953</v>
      </c>
      <c r="D128" s="28" t="s">
        <v>1387</v>
      </c>
      <c r="E128" s="29">
        <v>1280.0</v>
      </c>
      <c r="F128" s="29">
        <v>1262.0</v>
      </c>
      <c r="G128" s="33">
        <f>+1.4%</f>
        <v>0.014</v>
      </c>
      <c r="H128" s="31">
        <v>3.95</v>
      </c>
      <c r="I128" s="31">
        <v>10.2</v>
      </c>
      <c r="J128" s="27" t="s">
        <v>1388</v>
      </c>
    </row>
    <row r="129" hidden="1">
      <c r="A129" s="25" t="str">
        <f t="shared" si="1"/>
        <v>Jiujitsu gym in Emelle Alabama</v>
      </c>
      <c r="B129" s="22" t="s">
        <v>1389</v>
      </c>
      <c r="C129" s="27" t="s">
        <v>953</v>
      </c>
      <c r="D129" s="28" t="s">
        <v>1390</v>
      </c>
      <c r="E129" s="32">
        <v>32.0</v>
      </c>
      <c r="F129" s="32">
        <v>53.0</v>
      </c>
      <c r="G129" s="30" t="s">
        <v>1391</v>
      </c>
      <c r="H129" s="31">
        <v>0.21</v>
      </c>
      <c r="I129" s="31">
        <v>0.54</v>
      </c>
      <c r="J129" s="27" t="s">
        <v>1392</v>
      </c>
    </row>
    <row r="130">
      <c r="A130" s="25" t="str">
        <f t="shared" si="1"/>
        <v>Jiujitsu gym in Enterprise Alabama</v>
      </c>
      <c r="B130" s="22" t="s">
        <v>1393</v>
      </c>
      <c r="C130" s="27" t="s">
        <v>942</v>
      </c>
      <c r="D130" s="28" t="s">
        <v>1394</v>
      </c>
      <c r="E130" s="29">
        <v>28711.0</v>
      </c>
      <c r="F130" s="29">
        <v>26562.0</v>
      </c>
      <c r="G130" s="33">
        <f>+8.1%</f>
        <v>0.081</v>
      </c>
      <c r="H130" s="31">
        <v>31.24</v>
      </c>
      <c r="I130" s="31">
        <v>80.9</v>
      </c>
      <c r="J130" s="27" t="s">
        <v>1395</v>
      </c>
    </row>
    <row r="131" hidden="1">
      <c r="A131" s="25" t="str">
        <f t="shared" si="1"/>
        <v>Jiujitsu gym in Epes Alabama</v>
      </c>
      <c r="B131" s="22" t="s">
        <v>1396</v>
      </c>
      <c r="C131" s="27" t="s">
        <v>953</v>
      </c>
      <c r="D131" s="28" t="s">
        <v>1397</v>
      </c>
      <c r="E131" s="32">
        <v>272.0</v>
      </c>
      <c r="F131" s="32">
        <v>192.0</v>
      </c>
      <c r="G131" s="33">
        <f>+41.7%</f>
        <v>0.417</v>
      </c>
      <c r="H131" s="31">
        <v>1.92</v>
      </c>
      <c r="I131" s="31">
        <v>5.0</v>
      </c>
      <c r="J131" s="27" t="s">
        <v>1398</v>
      </c>
    </row>
    <row r="132" hidden="1">
      <c r="A132" s="25" t="str">
        <f t="shared" si="1"/>
        <v>Jiujitsu gym in Ethelsville Alabama</v>
      </c>
      <c r="B132" s="22" t="s">
        <v>1399</v>
      </c>
      <c r="C132" s="27" t="s">
        <v>953</v>
      </c>
      <c r="D132" s="28" t="s">
        <v>1400</v>
      </c>
      <c r="E132" s="32">
        <v>49.0</v>
      </c>
      <c r="F132" s="32">
        <v>81.0</v>
      </c>
      <c r="G132" s="30" t="s">
        <v>1401</v>
      </c>
      <c r="H132" s="31">
        <v>0.57</v>
      </c>
      <c r="I132" s="31">
        <v>1.5</v>
      </c>
      <c r="J132" s="27" t="s">
        <v>1402</v>
      </c>
    </row>
    <row r="133">
      <c r="A133" s="25" t="str">
        <f t="shared" si="1"/>
        <v>Jiujitsu gym in Eufaula Alabama</v>
      </c>
      <c r="B133" s="22" t="s">
        <v>1403</v>
      </c>
      <c r="C133" s="27" t="s">
        <v>942</v>
      </c>
      <c r="D133" s="28" t="s">
        <v>1404</v>
      </c>
      <c r="E133" s="29">
        <v>12882.0</v>
      </c>
      <c r="F133" s="29">
        <v>13137.0</v>
      </c>
      <c r="G133" s="30" t="s">
        <v>1405</v>
      </c>
      <c r="H133" s="31">
        <v>59.39</v>
      </c>
      <c r="I133" s="31">
        <v>153.8</v>
      </c>
      <c r="J133" s="27" t="s">
        <v>1406</v>
      </c>
    </row>
    <row r="134" hidden="1">
      <c r="A134" s="25" t="str">
        <f t="shared" si="1"/>
        <v>Jiujitsu gym in Eutaw Alabama</v>
      </c>
      <c r="B134" s="26" t="s">
        <v>1407</v>
      </c>
      <c r="C134" s="27" t="s">
        <v>942</v>
      </c>
      <c r="D134" s="28" t="s">
        <v>1408</v>
      </c>
      <c r="E134" s="29">
        <v>2937.0</v>
      </c>
      <c r="F134" s="29">
        <v>2934.0</v>
      </c>
      <c r="G134" s="33">
        <f>+0.1%</f>
        <v>0.001</v>
      </c>
      <c r="H134" s="31">
        <v>11.93</v>
      </c>
      <c r="I134" s="31">
        <v>30.9</v>
      </c>
      <c r="J134" s="27" t="s">
        <v>1409</v>
      </c>
    </row>
    <row r="135" hidden="1">
      <c r="A135" s="25" t="str">
        <f t="shared" si="1"/>
        <v>Jiujitsu gym in Eva Alabama</v>
      </c>
      <c r="B135" s="22" t="s">
        <v>1410</v>
      </c>
      <c r="C135" s="27" t="s">
        <v>953</v>
      </c>
      <c r="D135" s="28" t="s">
        <v>1411</v>
      </c>
      <c r="E135" s="32">
        <v>589.0</v>
      </c>
      <c r="F135" s="32">
        <v>519.0</v>
      </c>
      <c r="G135" s="33">
        <f>+13.5%</f>
        <v>0.135</v>
      </c>
      <c r="H135" s="31">
        <v>4.07</v>
      </c>
      <c r="I135" s="31">
        <v>10.5</v>
      </c>
      <c r="J135" s="27" t="s">
        <v>1412</v>
      </c>
    </row>
    <row r="136" hidden="1">
      <c r="A136" s="25" t="str">
        <f t="shared" si="1"/>
        <v>Jiujitsu gym in Evergreen Alabama</v>
      </c>
      <c r="B136" s="26" t="s">
        <v>1413</v>
      </c>
      <c r="C136" s="27" t="s">
        <v>942</v>
      </c>
      <c r="D136" s="28" t="s">
        <v>1414</v>
      </c>
      <c r="E136" s="29">
        <v>3520.0</v>
      </c>
      <c r="F136" s="29">
        <v>3944.0</v>
      </c>
      <c r="G136" s="30" t="s">
        <v>1415</v>
      </c>
      <c r="H136" s="31">
        <v>15.6</v>
      </c>
      <c r="I136" s="31">
        <v>40.4</v>
      </c>
      <c r="J136" s="27" t="s">
        <v>1416</v>
      </c>
    </row>
    <row r="137" hidden="1">
      <c r="A137" s="25" t="str">
        <f t="shared" si="1"/>
        <v>Jiujitsu gym in Excel Alabama</v>
      </c>
      <c r="B137" s="22" t="s">
        <v>1417</v>
      </c>
      <c r="C137" s="27" t="s">
        <v>953</v>
      </c>
      <c r="D137" s="28" t="s">
        <v>1418</v>
      </c>
      <c r="E137" s="32">
        <v>557.0</v>
      </c>
      <c r="F137" s="32">
        <v>723.0</v>
      </c>
      <c r="G137" s="30" t="s">
        <v>1419</v>
      </c>
      <c r="H137" s="31">
        <v>1.65</v>
      </c>
      <c r="I137" s="31">
        <v>4.3</v>
      </c>
      <c r="J137" s="27" t="s">
        <v>1420</v>
      </c>
    </row>
    <row r="138">
      <c r="A138" s="25" t="str">
        <f t="shared" si="1"/>
        <v>Jiujitsu gym in Fairfield Alabama</v>
      </c>
      <c r="B138" s="22" t="s">
        <v>1421</v>
      </c>
      <c r="C138" s="27" t="s">
        <v>942</v>
      </c>
      <c r="D138" s="28" t="s">
        <v>1422</v>
      </c>
      <c r="E138" s="29">
        <v>10000.0</v>
      </c>
      <c r="F138" s="29">
        <v>11117.0</v>
      </c>
      <c r="G138" s="30" t="s">
        <v>1423</v>
      </c>
      <c r="H138" s="31">
        <v>3.47</v>
      </c>
      <c r="I138" s="31">
        <v>9.0</v>
      </c>
      <c r="J138" s="27" t="s">
        <v>1424</v>
      </c>
    </row>
    <row r="139">
      <c r="A139" s="25" t="str">
        <f t="shared" si="1"/>
        <v>Jiujitsu gym in Fairhope Alabama</v>
      </c>
      <c r="B139" s="22" t="s">
        <v>1425</v>
      </c>
      <c r="C139" s="27" t="s">
        <v>942</v>
      </c>
      <c r="D139" s="28" t="s">
        <v>1426</v>
      </c>
      <c r="E139" s="29">
        <v>22477.0</v>
      </c>
      <c r="F139" s="29">
        <v>15326.0</v>
      </c>
      <c r="G139" s="33">
        <f>+46.7%</f>
        <v>0.467</v>
      </c>
      <c r="H139" s="31">
        <v>12.06</v>
      </c>
      <c r="I139" s="31">
        <v>31.2</v>
      </c>
      <c r="J139" s="27" t="s">
        <v>1427</v>
      </c>
    </row>
    <row r="140" hidden="1">
      <c r="A140" s="25" t="str">
        <f t="shared" si="1"/>
        <v>Jiujitsu gym in Fairview Alabama</v>
      </c>
      <c r="B140" s="22" t="s">
        <v>1428</v>
      </c>
      <c r="C140" s="27" t="s">
        <v>953</v>
      </c>
      <c r="D140" s="28" t="s">
        <v>1429</v>
      </c>
      <c r="E140" s="32">
        <v>543.0</v>
      </c>
      <c r="F140" s="32">
        <v>446.0</v>
      </c>
      <c r="G140" s="33">
        <f>+21.7%</f>
        <v>0.217</v>
      </c>
      <c r="H140" s="31">
        <v>2.71</v>
      </c>
      <c r="I140" s="31">
        <v>7.0</v>
      </c>
      <c r="J140" s="27" t="s">
        <v>1430</v>
      </c>
    </row>
    <row r="141" hidden="1">
      <c r="A141" s="25" t="str">
        <f t="shared" si="1"/>
        <v>Jiujitsu gym in Falkville Alabama</v>
      </c>
      <c r="B141" s="22" t="s">
        <v>1431</v>
      </c>
      <c r="C141" s="27" t="s">
        <v>953</v>
      </c>
      <c r="D141" s="28" t="s">
        <v>1432</v>
      </c>
      <c r="E141" s="29">
        <v>1197.0</v>
      </c>
      <c r="F141" s="29">
        <v>1279.0</v>
      </c>
      <c r="G141" s="30" t="s">
        <v>1135</v>
      </c>
      <c r="H141" s="31">
        <v>3.78</v>
      </c>
      <c r="I141" s="31">
        <v>9.8</v>
      </c>
      <c r="J141" s="27" t="s">
        <v>1433</v>
      </c>
    </row>
    <row r="142" hidden="1">
      <c r="A142" s="25" t="str">
        <f t="shared" si="1"/>
        <v>Jiujitsu gym in Faunsdale Alabama</v>
      </c>
      <c r="B142" s="22" t="s">
        <v>1434</v>
      </c>
      <c r="C142" s="27" t="s">
        <v>953</v>
      </c>
      <c r="D142" s="28" t="s">
        <v>1435</v>
      </c>
      <c r="E142" s="32">
        <v>90.0</v>
      </c>
      <c r="F142" s="32">
        <v>98.0</v>
      </c>
      <c r="G142" s="30" t="s">
        <v>1117</v>
      </c>
      <c r="H142" s="31">
        <v>0.28</v>
      </c>
      <c r="I142" s="31">
        <v>0.73</v>
      </c>
      <c r="J142" s="27" t="s">
        <v>1436</v>
      </c>
    </row>
    <row r="143" hidden="1">
      <c r="A143" s="25" t="str">
        <f t="shared" si="1"/>
        <v>Jiujitsu gym in Fayette Alabama</v>
      </c>
      <c r="B143" s="26" t="s">
        <v>1437</v>
      </c>
      <c r="C143" s="27" t="s">
        <v>942</v>
      </c>
      <c r="D143" s="28" t="s">
        <v>1438</v>
      </c>
      <c r="E143" s="29">
        <v>4285.0</v>
      </c>
      <c r="F143" s="29">
        <v>4619.0</v>
      </c>
      <c r="G143" s="30" t="s">
        <v>1439</v>
      </c>
      <c r="H143" s="31">
        <v>8.55</v>
      </c>
      <c r="I143" s="31">
        <v>22.1</v>
      </c>
      <c r="J143" s="27" t="s">
        <v>1440</v>
      </c>
    </row>
    <row r="144" hidden="1">
      <c r="A144" s="25" t="str">
        <f t="shared" si="1"/>
        <v>Jiujitsu gym in Five Points Alabama</v>
      </c>
      <c r="B144" s="22" t="s">
        <v>1441</v>
      </c>
      <c r="C144" s="27" t="s">
        <v>953</v>
      </c>
      <c r="D144" s="28" t="s">
        <v>1442</v>
      </c>
      <c r="E144" s="32">
        <v>114.0</v>
      </c>
      <c r="F144" s="32">
        <v>141.0</v>
      </c>
      <c r="G144" s="30" t="s">
        <v>1443</v>
      </c>
      <c r="H144" s="31">
        <v>1.03</v>
      </c>
      <c r="I144" s="31">
        <v>2.7</v>
      </c>
      <c r="J144" s="27" t="s">
        <v>1444</v>
      </c>
    </row>
    <row r="145" hidden="1">
      <c r="A145" s="25" t="str">
        <f t="shared" si="1"/>
        <v>Jiujitsu gym in Flomaton Alabama</v>
      </c>
      <c r="B145" s="22" t="s">
        <v>1445</v>
      </c>
      <c r="C145" s="27" t="s">
        <v>953</v>
      </c>
      <c r="D145" s="28" t="s">
        <v>1446</v>
      </c>
      <c r="E145" s="29">
        <v>1466.0</v>
      </c>
      <c r="F145" s="29">
        <v>1440.0</v>
      </c>
      <c r="G145" s="33">
        <f>+1.8%</f>
        <v>0.018</v>
      </c>
      <c r="H145" s="31">
        <v>5.09</v>
      </c>
      <c r="I145" s="31">
        <v>13.2</v>
      </c>
      <c r="J145" s="27" t="s">
        <v>1447</v>
      </c>
    </row>
    <row r="146" hidden="1">
      <c r="A146" s="25" t="str">
        <f t="shared" si="1"/>
        <v>Jiujitsu gym in Florala Alabama</v>
      </c>
      <c r="B146" s="22" t="s">
        <v>1448</v>
      </c>
      <c r="C146" s="27" t="s">
        <v>953</v>
      </c>
      <c r="D146" s="28" t="s">
        <v>1449</v>
      </c>
      <c r="E146" s="29">
        <v>1923.0</v>
      </c>
      <c r="F146" s="29">
        <v>1980.0</v>
      </c>
      <c r="G146" s="30" t="s">
        <v>1450</v>
      </c>
      <c r="H146" s="31">
        <v>10.53</v>
      </c>
      <c r="I146" s="31">
        <v>27.3</v>
      </c>
      <c r="J146" s="27" t="s">
        <v>1451</v>
      </c>
    </row>
    <row r="147">
      <c r="A147" s="25" t="str">
        <f t="shared" si="1"/>
        <v>Jiujitsu gym in Florence Alabama</v>
      </c>
      <c r="B147" s="26" t="s">
        <v>1452</v>
      </c>
      <c r="C147" s="27" t="s">
        <v>942</v>
      </c>
      <c r="D147" s="28" t="s">
        <v>1453</v>
      </c>
      <c r="E147" s="29">
        <v>40184.0</v>
      </c>
      <c r="F147" s="29">
        <v>39319.0</v>
      </c>
      <c r="G147" s="33">
        <f>+2.2%</f>
        <v>0.022</v>
      </c>
      <c r="H147" s="31">
        <v>26.0</v>
      </c>
      <c r="I147" s="31">
        <v>67.3</v>
      </c>
      <c r="J147" s="27" t="s">
        <v>1454</v>
      </c>
    </row>
    <row r="148">
      <c r="A148" s="25" t="str">
        <f t="shared" si="1"/>
        <v>Jiujitsu gym in Foley Alabama</v>
      </c>
      <c r="B148" s="22" t="s">
        <v>1455</v>
      </c>
      <c r="C148" s="27" t="s">
        <v>942</v>
      </c>
      <c r="D148" s="28" t="s">
        <v>1456</v>
      </c>
      <c r="E148" s="29">
        <v>20335.0</v>
      </c>
      <c r="F148" s="29">
        <v>14618.0</v>
      </c>
      <c r="G148" s="33">
        <f>+39.1%</f>
        <v>0.391</v>
      </c>
      <c r="H148" s="31">
        <v>25.77</v>
      </c>
      <c r="I148" s="31">
        <v>66.7</v>
      </c>
      <c r="J148" s="27" t="s">
        <v>1457</v>
      </c>
    </row>
    <row r="149" hidden="1">
      <c r="A149" s="25" t="str">
        <f t="shared" si="1"/>
        <v>Jiujitsu gym in Forkland Alabama</v>
      </c>
      <c r="B149" s="22" t="s">
        <v>1458</v>
      </c>
      <c r="C149" s="27" t="s">
        <v>953</v>
      </c>
      <c r="D149" s="28" t="s">
        <v>1459</v>
      </c>
      <c r="E149" s="32">
        <v>445.0</v>
      </c>
      <c r="F149" s="32">
        <v>649.0</v>
      </c>
      <c r="G149" s="30" t="s">
        <v>1460</v>
      </c>
      <c r="H149" s="31">
        <v>3.49</v>
      </c>
      <c r="I149" s="31">
        <v>9.0</v>
      </c>
      <c r="J149" s="27" t="s">
        <v>1461</v>
      </c>
    </row>
    <row r="150" hidden="1">
      <c r="A150" s="25" t="str">
        <f t="shared" si="1"/>
        <v>Jiujitsu gym in Fort Deposit Alabama</v>
      </c>
      <c r="B150" s="22" t="s">
        <v>1462</v>
      </c>
      <c r="C150" s="27" t="s">
        <v>953</v>
      </c>
      <c r="D150" s="28" t="s">
        <v>1463</v>
      </c>
      <c r="E150" s="29">
        <v>1225.0</v>
      </c>
      <c r="F150" s="29">
        <v>1344.0</v>
      </c>
      <c r="G150" s="30" t="s">
        <v>1464</v>
      </c>
      <c r="H150" s="31">
        <v>5.66</v>
      </c>
      <c r="I150" s="31">
        <v>14.7</v>
      </c>
      <c r="J150" s="27" t="s">
        <v>1465</v>
      </c>
    </row>
    <row r="151">
      <c r="A151" s="25" t="str">
        <f t="shared" si="1"/>
        <v>Jiujitsu gym in Fort Payne Alabama</v>
      </c>
      <c r="B151" s="26" t="s">
        <v>1466</v>
      </c>
      <c r="C151" s="27" t="s">
        <v>942</v>
      </c>
      <c r="D151" s="28" t="s">
        <v>1467</v>
      </c>
      <c r="E151" s="29">
        <v>14877.0</v>
      </c>
      <c r="F151" s="29">
        <v>14012.0</v>
      </c>
      <c r="G151" s="33">
        <f>+6.2%</f>
        <v>0.062</v>
      </c>
      <c r="H151" s="31">
        <v>55.49</v>
      </c>
      <c r="I151" s="31">
        <v>143.7</v>
      </c>
      <c r="J151" s="27" t="s">
        <v>1468</v>
      </c>
    </row>
    <row r="152" hidden="1">
      <c r="A152" s="25" t="str">
        <f t="shared" si="1"/>
        <v>Jiujitsu gym in Franklin Alabama</v>
      </c>
      <c r="B152" s="22" t="s">
        <v>1469</v>
      </c>
      <c r="C152" s="27" t="s">
        <v>953</v>
      </c>
      <c r="D152" s="28" t="s">
        <v>1470</v>
      </c>
      <c r="E152" s="32">
        <v>590.0</v>
      </c>
      <c r="F152" s="32">
        <v>149.0</v>
      </c>
      <c r="G152" s="33">
        <f>+296%</f>
        <v>2.96</v>
      </c>
      <c r="H152" s="31">
        <v>4.47</v>
      </c>
      <c r="I152" s="31">
        <v>11.6</v>
      </c>
      <c r="J152" s="27" t="s">
        <v>1471</v>
      </c>
    </row>
    <row r="153" hidden="1">
      <c r="A153" s="25" t="str">
        <f t="shared" si="1"/>
        <v>Jiujitsu gym in Frisco City Alabama</v>
      </c>
      <c r="B153" s="22" t="s">
        <v>1472</v>
      </c>
      <c r="C153" s="27" t="s">
        <v>953</v>
      </c>
      <c r="D153" s="28" t="s">
        <v>1473</v>
      </c>
      <c r="E153" s="29">
        <v>1170.0</v>
      </c>
      <c r="F153" s="29">
        <v>1309.0</v>
      </c>
      <c r="G153" s="30" t="s">
        <v>1474</v>
      </c>
      <c r="H153" s="31">
        <v>4.03</v>
      </c>
      <c r="I153" s="31">
        <v>10.4</v>
      </c>
      <c r="J153" s="27" t="s">
        <v>1475</v>
      </c>
    </row>
    <row r="154" hidden="1">
      <c r="A154" s="25" t="str">
        <f t="shared" si="1"/>
        <v>Jiujitsu gym in Fruithurst Alabama</v>
      </c>
      <c r="B154" s="22" t="s">
        <v>1476</v>
      </c>
      <c r="C154" s="27" t="s">
        <v>953</v>
      </c>
      <c r="D154" s="28" t="s">
        <v>1477</v>
      </c>
      <c r="E154" s="32">
        <v>235.0</v>
      </c>
      <c r="F154" s="32">
        <v>284.0</v>
      </c>
      <c r="G154" s="30" t="s">
        <v>1478</v>
      </c>
      <c r="H154" s="31">
        <v>1.0</v>
      </c>
      <c r="I154" s="31">
        <v>2.6</v>
      </c>
      <c r="J154" s="27" t="s">
        <v>1479</v>
      </c>
    </row>
    <row r="155" hidden="1">
      <c r="A155" s="25" t="str">
        <f t="shared" si="1"/>
        <v>Jiujitsu gym in Fulton Alabama</v>
      </c>
      <c r="B155" s="22" t="s">
        <v>1480</v>
      </c>
      <c r="C155" s="27" t="s">
        <v>953</v>
      </c>
      <c r="D155" s="28" t="s">
        <v>1481</v>
      </c>
      <c r="E155" s="32">
        <v>223.0</v>
      </c>
      <c r="F155" s="32">
        <v>272.0</v>
      </c>
      <c r="G155" s="30" t="s">
        <v>1482</v>
      </c>
      <c r="H155" s="31">
        <v>2.45</v>
      </c>
      <c r="I155" s="31">
        <v>6.3</v>
      </c>
      <c r="J155" s="27" t="s">
        <v>1483</v>
      </c>
    </row>
    <row r="156">
      <c r="A156" s="25" t="str">
        <f t="shared" si="1"/>
        <v>Jiujitsu gym in Fultondale Alabama</v>
      </c>
      <c r="B156" s="22" t="s">
        <v>1484</v>
      </c>
      <c r="C156" s="27" t="s">
        <v>942</v>
      </c>
      <c r="D156" s="28" t="s">
        <v>1485</v>
      </c>
      <c r="E156" s="29">
        <v>9876.0</v>
      </c>
      <c r="F156" s="29">
        <v>8380.0</v>
      </c>
      <c r="G156" s="33">
        <f>+17.9%</f>
        <v>0.179</v>
      </c>
      <c r="H156" s="31">
        <v>12.2</v>
      </c>
      <c r="I156" s="31">
        <v>31.6</v>
      </c>
      <c r="J156" s="27" t="s">
        <v>1486</v>
      </c>
    </row>
    <row r="157" hidden="1">
      <c r="A157" s="25" t="str">
        <f t="shared" si="1"/>
        <v>Jiujitsu gym in Fyffe Alabama</v>
      </c>
      <c r="B157" s="22" t="s">
        <v>1487</v>
      </c>
      <c r="C157" s="27" t="s">
        <v>953</v>
      </c>
      <c r="D157" s="28" t="s">
        <v>1488</v>
      </c>
      <c r="E157" s="32">
        <v>967.0</v>
      </c>
      <c r="F157" s="29">
        <v>1018.0</v>
      </c>
      <c r="G157" s="30" t="s">
        <v>1489</v>
      </c>
      <c r="H157" s="31">
        <v>4.41</v>
      </c>
      <c r="I157" s="31">
        <v>11.4</v>
      </c>
      <c r="J157" s="27" t="s">
        <v>1490</v>
      </c>
    </row>
    <row r="158">
      <c r="A158" s="25" t="str">
        <f t="shared" si="1"/>
        <v>Jiujitsu gym in Gadsden Alabama</v>
      </c>
      <c r="B158" s="26" t="s">
        <v>1491</v>
      </c>
      <c r="C158" s="27" t="s">
        <v>942</v>
      </c>
      <c r="D158" s="28" t="s">
        <v>1492</v>
      </c>
      <c r="E158" s="29">
        <v>33945.0</v>
      </c>
      <c r="F158" s="29">
        <v>36856.0</v>
      </c>
      <c r="G158" s="30" t="s">
        <v>1493</v>
      </c>
      <c r="H158" s="31">
        <v>37.16</v>
      </c>
      <c r="I158" s="31">
        <v>96.2</v>
      </c>
      <c r="J158" s="27" t="s">
        <v>1494</v>
      </c>
    </row>
    <row r="159" hidden="1">
      <c r="A159" s="25" t="str">
        <f t="shared" si="1"/>
        <v>Jiujitsu gym in Gainesville Alabama</v>
      </c>
      <c r="B159" s="22" t="s">
        <v>1495</v>
      </c>
      <c r="C159" s="27" t="s">
        <v>953</v>
      </c>
      <c r="D159" s="28" t="s">
        <v>1496</v>
      </c>
      <c r="E159" s="32">
        <v>172.0</v>
      </c>
      <c r="F159" s="32">
        <v>208.0</v>
      </c>
      <c r="G159" s="30" t="s">
        <v>1478</v>
      </c>
      <c r="H159" s="31">
        <v>1.72</v>
      </c>
      <c r="I159" s="31">
        <v>4.5</v>
      </c>
      <c r="J159" s="27" t="s">
        <v>1497</v>
      </c>
    </row>
    <row r="160" hidden="1">
      <c r="A160" s="25" t="str">
        <f t="shared" si="1"/>
        <v>Jiujitsu gym in Gantt Alabama</v>
      </c>
      <c r="B160" s="22" t="s">
        <v>1498</v>
      </c>
      <c r="C160" s="27" t="s">
        <v>953</v>
      </c>
      <c r="D160" s="28" t="s">
        <v>1499</v>
      </c>
      <c r="E160" s="32">
        <v>196.0</v>
      </c>
      <c r="F160" s="32">
        <v>222.0</v>
      </c>
      <c r="G160" s="30" t="s">
        <v>1500</v>
      </c>
      <c r="H160" s="31">
        <v>0.65</v>
      </c>
      <c r="I160" s="31">
        <v>1.7</v>
      </c>
      <c r="J160" s="27" t="s">
        <v>1501</v>
      </c>
    </row>
    <row r="161" hidden="1">
      <c r="A161" s="25" t="str">
        <f t="shared" si="1"/>
        <v>Jiujitsu gym in Garden City Alabama</v>
      </c>
      <c r="B161" s="22" t="s">
        <v>1502</v>
      </c>
      <c r="C161" s="27" t="s">
        <v>953</v>
      </c>
      <c r="D161" s="28" t="s">
        <v>1503</v>
      </c>
      <c r="E161" s="32">
        <v>528.0</v>
      </c>
      <c r="F161" s="32">
        <v>492.0</v>
      </c>
      <c r="G161" s="33">
        <f>+7.3%</f>
        <v>0.073</v>
      </c>
      <c r="H161" s="31">
        <v>3.01</v>
      </c>
      <c r="I161" s="31">
        <v>7.8</v>
      </c>
      <c r="J161" s="27" t="s">
        <v>1504</v>
      </c>
    </row>
    <row r="162">
      <c r="A162" s="25" t="str">
        <f t="shared" si="1"/>
        <v>Jiujitsu gym in Gardendale Alabama</v>
      </c>
      <c r="B162" s="22" t="s">
        <v>1505</v>
      </c>
      <c r="C162" s="27" t="s">
        <v>942</v>
      </c>
      <c r="D162" s="28" t="s">
        <v>1506</v>
      </c>
      <c r="E162" s="29">
        <v>16044.0</v>
      </c>
      <c r="F162" s="29">
        <v>13893.0</v>
      </c>
      <c r="G162" s="33">
        <f>+15.5%</f>
        <v>0.155</v>
      </c>
      <c r="H162" s="31">
        <v>22.55</v>
      </c>
      <c r="I162" s="31">
        <v>58.4</v>
      </c>
      <c r="J162" s="27" t="s">
        <v>1507</v>
      </c>
    </row>
    <row r="163" hidden="1">
      <c r="A163" s="25" t="str">
        <f t="shared" si="1"/>
        <v>Jiujitsu gym in Gaylesville Alabama</v>
      </c>
      <c r="B163" s="22" t="s">
        <v>1508</v>
      </c>
      <c r="C163" s="27" t="s">
        <v>953</v>
      </c>
      <c r="D163" s="28" t="s">
        <v>1509</v>
      </c>
      <c r="E163" s="32">
        <v>170.0</v>
      </c>
      <c r="F163" s="32">
        <v>144.0</v>
      </c>
      <c r="G163" s="33">
        <f>+18.1%</f>
        <v>0.181</v>
      </c>
      <c r="H163" s="31">
        <v>0.34</v>
      </c>
      <c r="I163" s="31">
        <v>0.88</v>
      </c>
      <c r="J163" s="27" t="s">
        <v>1510</v>
      </c>
    </row>
    <row r="164" hidden="1">
      <c r="A164" s="25" t="str">
        <f t="shared" si="1"/>
        <v>Jiujitsu gym in Geiger Alabama</v>
      </c>
      <c r="B164" s="22" t="s">
        <v>1511</v>
      </c>
      <c r="C164" s="27" t="s">
        <v>953</v>
      </c>
      <c r="D164" s="28" t="s">
        <v>1512</v>
      </c>
      <c r="E164" s="32">
        <v>155.0</v>
      </c>
      <c r="F164" s="32">
        <v>170.0</v>
      </c>
      <c r="G164" s="30" t="s">
        <v>1513</v>
      </c>
      <c r="H164" s="31">
        <v>0.95</v>
      </c>
      <c r="I164" s="31">
        <v>2.5</v>
      </c>
      <c r="J164" s="27" t="s">
        <v>1514</v>
      </c>
    </row>
    <row r="165" hidden="1">
      <c r="A165" s="25" t="str">
        <f t="shared" si="1"/>
        <v>Jiujitsu gym in Geneva Alabama</v>
      </c>
      <c r="B165" s="26" t="s">
        <v>1515</v>
      </c>
      <c r="C165" s="27" t="s">
        <v>942</v>
      </c>
      <c r="D165" s="28" t="s">
        <v>1516</v>
      </c>
      <c r="E165" s="29">
        <v>4245.0</v>
      </c>
      <c r="F165" s="29">
        <v>4452.0</v>
      </c>
      <c r="G165" s="30" t="s">
        <v>1165</v>
      </c>
      <c r="H165" s="31">
        <v>15.87</v>
      </c>
      <c r="I165" s="31">
        <v>41.1</v>
      </c>
      <c r="J165" s="27" t="s">
        <v>1517</v>
      </c>
    </row>
    <row r="166" hidden="1">
      <c r="A166" s="25" t="str">
        <f t="shared" si="1"/>
        <v>Jiujitsu gym in Georgiana Alabama</v>
      </c>
      <c r="B166" s="22" t="s">
        <v>1518</v>
      </c>
      <c r="C166" s="27" t="s">
        <v>953</v>
      </c>
      <c r="D166" s="28" t="s">
        <v>1519</v>
      </c>
      <c r="E166" s="29">
        <v>1324.0</v>
      </c>
      <c r="F166" s="29">
        <v>1738.0</v>
      </c>
      <c r="G166" s="30" t="s">
        <v>1520</v>
      </c>
      <c r="H166" s="31">
        <v>6.24</v>
      </c>
      <c r="I166" s="31">
        <v>16.2</v>
      </c>
      <c r="J166" s="27" t="s">
        <v>1521</v>
      </c>
    </row>
    <row r="167" hidden="1">
      <c r="A167" s="25" t="str">
        <f t="shared" si="1"/>
        <v>Jiujitsu gym in Geraldine Alabama</v>
      </c>
      <c r="B167" s="22" t="s">
        <v>1522</v>
      </c>
      <c r="C167" s="27" t="s">
        <v>953</v>
      </c>
      <c r="D167" s="28" t="s">
        <v>1523</v>
      </c>
      <c r="E167" s="32">
        <v>910.0</v>
      </c>
      <c r="F167" s="32">
        <v>896.0</v>
      </c>
      <c r="G167" s="33">
        <f>+1.6%</f>
        <v>0.016</v>
      </c>
      <c r="H167" s="31">
        <v>3.92</v>
      </c>
      <c r="I167" s="31">
        <v>10.2</v>
      </c>
      <c r="J167" s="27" t="s">
        <v>1524</v>
      </c>
    </row>
    <row r="168" hidden="1">
      <c r="A168" s="25" t="str">
        <f t="shared" si="1"/>
        <v>Jiujitsu gym in Gilbertown Alabama</v>
      </c>
      <c r="B168" s="22" t="s">
        <v>1525</v>
      </c>
      <c r="C168" s="27" t="s">
        <v>953</v>
      </c>
      <c r="D168" s="28" t="s">
        <v>1526</v>
      </c>
      <c r="E168" s="32">
        <v>739.0</v>
      </c>
      <c r="F168" s="32">
        <v>215.0</v>
      </c>
      <c r="G168" s="33">
        <f>+243.7%</f>
        <v>2.437</v>
      </c>
      <c r="H168" s="31">
        <v>0.78</v>
      </c>
      <c r="I168" s="31">
        <v>2.0</v>
      </c>
      <c r="J168" s="27" t="s">
        <v>1527</v>
      </c>
    </row>
    <row r="169" hidden="1">
      <c r="A169" s="25" t="str">
        <f t="shared" si="1"/>
        <v>Jiujitsu gym in Glen Allen Alabama</v>
      </c>
      <c r="B169" s="22" t="s">
        <v>1528</v>
      </c>
      <c r="C169" s="27" t="s">
        <v>953</v>
      </c>
      <c r="D169" s="28" t="s">
        <v>1529</v>
      </c>
      <c r="E169" s="32">
        <v>433.0</v>
      </c>
      <c r="F169" s="32">
        <v>510.0</v>
      </c>
      <c r="G169" s="30" t="s">
        <v>1530</v>
      </c>
      <c r="H169" s="31">
        <v>6.55</v>
      </c>
      <c r="I169" s="31">
        <v>17.0</v>
      </c>
      <c r="J169" s="27" t="s">
        <v>1531</v>
      </c>
    </row>
    <row r="170">
      <c r="A170" s="25" t="str">
        <f t="shared" si="1"/>
        <v>Jiujitsu gym in Glencoe Alabama</v>
      </c>
      <c r="B170" s="22" t="s">
        <v>1532</v>
      </c>
      <c r="C170" s="27" t="s">
        <v>942</v>
      </c>
      <c r="D170" s="28" t="s">
        <v>1533</v>
      </c>
      <c r="E170" s="29">
        <v>5372.0</v>
      </c>
      <c r="F170" s="29">
        <v>5160.0</v>
      </c>
      <c r="G170" s="33">
        <f>+4.1%</f>
        <v>0.041</v>
      </c>
      <c r="H170" s="31">
        <v>16.93</v>
      </c>
      <c r="I170" s="31">
        <v>43.8</v>
      </c>
      <c r="J170" s="27" t="s">
        <v>1534</v>
      </c>
    </row>
    <row r="171" hidden="1">
      <c r="A171" s="25" t="str">
        <f t="shared" si="1"/>
        <v>Jiujitsu gym in Glenwood Alabama</v>
      </c>
      <c r="B171" s="22" t="s">
        <v>1535</v>
      </c>
      <c r="C171" s="27" t="s">
        <v>953</v>
      </c>
      <c r="D171" s="28" t="s">
        <v>1536</v>
      </c>
      <c r="E171" s="32">
        <v>152.0</v>
      </c>
      <c r="F171" s="32">
        <v>187.0</v>
      </c>
      <c r="G171" s="30" t="s">
        <v>1281</v>
      </c>
      <c r="H171" s="31">
        <v>0.73</v>
      </c>
      <c r="I171" s="31">
        <v>1.9</v>
      </c>
      <c r="J171" s="27" t="s">
        <v>1537</v>
      </c>
    </row>
    <row r="172" hidden="1">
      <c r="A172" s="25" t="str">
        <f t="shared" si="1"/>
        <v>Jiujitsu gym in Goldville Alabama</v>
      </c>
      <c r="B172" s="22" t="s">
        <v>1538</v>
      </c>
      <c r="C172" s="27" t="s">
        <v>953</v>
      </c>
      <c r="D172" s="28" t="s">
        <v>1539</v>
      </c>
      <c r="E172" s="32">
        <v>52.0</v>
      </c>
      <c r="F172" s="32">
        <v>55.0</v>
      </c>
      <c r="G172" s="30" t="s">
        <v>1176</v>
      </c>
      <c r="H172" s="31">
        <v>0.99</v>
      </c>
      <c r="I172" s="31">
        <v>2.6</v>
      </c>
      <c r="J172" s="27" t="s">
        <v>1540</v>
      </c>
    </row>
    <row r="173" hidden="1">
      <c r="A173" s="25" t="str">
        <f t="shared" si="1"/>
        <v>Jiujitsu gym in Good Hope Alabama</v>
      </c>
      <c r="B173" s="22" t="s">
        <v>1541</v>
      </c>
      <c r="C173" s="27" t="s">
        <v>953</v>
      </c>
      <c r="D173" s="28" t="s">
        <v>1542</v>
      </c>
      <c r="E173" s="29">
        <v>2483.0</v>
      </c>
      <c r="F173" s="29">
        <v>2264.0</v>
      </c>
      <c r="G173" s="33">
        <f>+9.7%</f>
        <v>0.097</v>
      </c>
      <c r="H173" s="31">
        <v>7.94</v>
      </c>
      <c r="I173" s="31">
        <v>20.6</v>
      </c>
      <c r="J173" s="27" t="s">
        <v>1543</v>
      </c>
    </row>
    <row r="174" hidden="1">
      <c r="A174" s="25" t="str">
        <f t="shared" si="1"/>
        <v>Jiujitsu gym in Goodwater Alabama</v>
      </c>
      <c r="B174" s="22" t="s">
        <v>1544</v>
      </c>
      <c r="C174" s="27" t="s">
        <v>953</v>
      </c>
      <c r="D174" s="28" t="s">
        <v>1545</v>
      </c>
      <c r="E174" s="29">
        <v>1291.0</v>
      </c>
      <c r="F174" s="29">
        <v>1475.0</v>
      </c>
      <c r="G174" s="30" t="s">
        <v>1110</v>
      </c>
      <c r="H174" s="31">
        <v>6.49</v>
      </c>
      <c r="I174" s="31">
        <v>16.8</v>
      </c>
      <c r="J174" s="27" t="s">
        <v>1546</v>
      </c>
    </row>
    <row r="175" hidden="1">
      <c r="A175" s="25" t="str">
        <f t="shared" si="1"/>
        <v>Jiujitsu gym in Gordo Alabama</v>
      </c>
      <c r="B175" s="22" t="s">
        <v>1547</v>
      </c>
      <c r="C175" s="27" t="s">
        <v>953</v>
      </c>
      <c r="D175" s="28" t="s">
        <v>1548</v>
      </c>
      <c r="E175" s="29">
        <v>1628.0</v>
      </c>
      <c r="F175" s="29">
        <v>1750.0</v>
      </c>
      <c r="G175" s="30" t="s">
        <v>1074</v>
      </c>
      <c r="H175" s="31">
        <v>3.25</v>
      </c>
      <c r="I175" s="31">
        <v>8.4</v>
      </c>
      <c r="J175" s="27" t="s">
        <v>1549</v>
      </c>
    </row>
    <row r="176" hidden="1">
      <c r="A176" s="25" t="str">
        <f t="shared" si="1"/>
        <v>Jiujitsu gym in Gordon Alabama</v>
      </c>
      <c r="B176" s="22" t="s">
        <v>1550</v>
      </c>
      <c r="C176" s="27" t="s">
        <v>953</v>
      </c>
      <c r="D176" s="28" t="s">
        <v>1551</v>
      </c>
      <c r="E176" s="32">
        <v>294.0</v>
      </c>
      <c r="F176" s="32">
        <v>332.0</v>
      </c>
      <c r="G176" s="30" t="s">
        <v>1552</v>
      </c>
      <c r="H176" s="31">
        <v>3.2</v>
      </c>
      <c r="I176" s="31">
        <v>8.3</v>
      </c>
      <c r="J176" s="27" t="s">
        <v>1553</v>
      </c>
    </row>
    <row r="177" hidden="1">
      <c r="A177" s="25" t="str">
        <f t="shared" si="1"/>
        <v>Jiujitsu gym in Gordonville Alabama</v>
      </c>
      <c r="B177" s="22" t="s">
        <v>1554</v>
      </c>
      <c r="C177" s="27" t="s">
        <v>953</v>
      </c>
      <c r="D177" s="28" t="s">
        <v>1555</v>
      </c>
      <c r="E177" s="32">
        <v>245.0</v>
      </c>
      <c r="F177" s="32">
        <v>326.0</v>
      </c>
      <c r="G177" s="30" t="s">
        <v>1556</v>
      </c>
      <c r="H177" s="31">
        <v>5.54</v>
      </c>
      <c r="I177" s="31">
        <v>14.3</v>
      </c>
      <c r="J177" s="27" t="s">
        <v>1557</v>
      </c>
    </row>
    <row r="178" hidden="1">
      <c r="A178" s="25" t="str">
        <f t="shared" si="1"/>
        <v>Jiujitsu gym in Goshen Alabama</v>
      </c>
      <c r="B178" s="22" t="s">
        <v>1558</v>
      </c>
      <c r="C178" s="27" t="s">
        <v>953</v>
      </c>
      <c r="D178" s="28" t="s">
        <v>1559</v>
      </c>
      <c r="E178" s="32">
        <v>269.0</v>
      </c>
      <c r="F178" s="32">
        <v>266.0</v>
      </c>
      <c r="G178" s="33">
        <f>+1.1%</f>
        <v>0.011</v>
      </c>
      <c r="H178" s="31">
        <v>2.56</v>
      </c>
      <c r="I178" s="31">
        <v>6.6</v>
      </c>
      <c r="J178" s="27" t="s">
        <v>1560</v>
      </c>
    </row>
    <row r="179" hidden="1">
      <c r="A179" s="25" t="str">
        <f t="shared" si="1"/>
        <v>Jiujitsu gym in Grant Alabama</v>
      </c>
      <c r="B179" s="22" t="s">
        <v>1561</v>
      </c>
      <c r="C179" s="27" t="s">
        <v>953</v>
      </c>
      <c r="D179" s="28" t="s">
        <v>1562</v>
      </c>
      <c r="E179" s="29">
        <v>1039.0</v>
      </c>
      <c r="F179" s="32">
        <v>896.0</v>
      </c>
      <c r="G179" s="33">
        <f>+16%</f>
        <v>0.16</v>
      </c>
      <c r="H179" s="31">
        <v>1.78</v>
      </c>
      <c r="I179" s="31">
        <v>4.6</v>
      </c>
      <c r="J179" s="27" t="s">
        <v>1563</v>
      </c>
    </row>
    <row r="180" hidden="1">
      <c r="A180" s="25" t="str">
        <f t="shared" si="1"/>
        <v>Jiujitsu gym in Graysville Alabama</v>
      </c>
      <c r="B180" s="22" t="s">
        <v>1564</v>
      </c>
      <c r="C180" s="27" t="s">
        <v>942</v>
      </c>
      <c r="D180" s="28" t="s">
        <v>1565</v>
      </c>
      <c r="E180" s="29">
        <v>1950.0</v>
      </c>
      <c r="F180" s="29">
        <v>2165.0</v>
      </c>
      <c r="G180" s="30" t="s">
        <v>988</v>
      </c>
      <c r="H180" s="31">
        <v>16.92</v>
      </c>
      <c r="I180" s="31">
        <v>43.8</v>
      </c>
      <c r="J180" s="27" t="s">
        <v>1566</v>
      </c>
    </row>
    <row r="181" hidden="1">
      <c r="A181" s="25" t="str">
        <f t="shared" si="1"/>
        <v>Jiujitsu gym in Greensboro Alabama</v>
      </c>
      <c r="B181" s="26" t="s">
        <v>1567</v>
      </c>
      <c r="C181" s="27" t="s">
        <v>942</v>
      </c>
      <c r="D181" s="28" t="s">
        <v>1568</v>
      </c>
      <c r="E181" s="29">
        <v>2218.0</v>
      </c>
      <c r="F181" s="29">
        <v>2497.0</v>
      </c>
      <c r="G181" s="30" t="s">
        <v>1569</v>
      </c>
      <c r="H181" s="31">
        <v>2.38</v>
      </c>
      <c r="I181" s="31">
        <v>6.2</v>
      </c>
      <c r="J181" s="27" t="s">
        <v>1570</v>
      </c>
    </row>
    <row r="182">
      <c r="A182" s="25" t="str">
        <f t="shared" si="1"/>
        <v>Jiujitsu gym in Greenville Alabama</v>
      </c>
      <c r="B182" s="26" t="s">
        <v>1571</v>
      </c>
      <c r="C182" s="27" t="s">
        <v>942</v>
      </c>
      <c r="D182" s="28" t="s">
        <v>1572</v>
      </c>
      <c r="E182" s="29">
        <v>7374.0</v>
      </c>
      <c r="F182" s="29">
        <v>8135.0</v>
      </c>
      <c r="G182" s="30" t="s">
        <v>1573</v>
      </c>
      <c r="H182" s="31">
        <v>21.36</v>
      </c>
      <c r="I182" s="31">
        <v>55.3</v>
      </c>
      <c r="J182" s="27" t="s">
        <v>1574</v>
      </c>
    </row>
    <row r="183" hidden="1">
      <c r="A183" s="25" t="str">
        <f t="shared" si="1"/>
        <v>Jiujitsu gym in Grimes Alabama</v>
      </c>
      <c r="B183" s="22" t="s">
        <v>1575</v>
      </c>
      <c r="C183" s="27" t="s">
        <v>953</v>
      </c>
      <c r="D183" s="28" t="s">
        <v>1576</v>
      </c>
      <c r="E183" s="32">
        <v>573.0</v>
      </c>
      <c r="F183" s="32">
        <v>558.0</v>
      </c>
      <c r="G183" s="33">
        <f>+2.7%</f>
        <v>0.027</v>
      </c>
      <c r="H183" s="31">
        <v>1.25</v>
      </c>
      <c r="I183" s="31">
        <v>3.2</v>
      </c>
      <c r="J183" s="27" t="s">
        <v>1577</v>
      </c>
    </row>
    <row r="184" hidden="1">
      <c r="A184" s="25" t="str">
        <f t="shared" si="1"/>
        <v>Jiujitsu gym in Grove Hill Alabama</v>
      </c>
      <c r="B184" s="26" t="s">
        <v>1578</v>
      </c>
      <c r="C184" s="27" t="s">
        <v>953</v>
      </c>
      <c r="D184" s="28" t="s">
        <v>1579</v>
      </c>
      <c r="E184" s="29">
        <v>1818.0</v>
      </c>
      <c r="F184" s="29">
        <v>1570.0</v>
      </c>
      <c r="G184" s="33">
        <f>+15.8%</f>
        <v>0.158</v>
      </c>
      <c r="H184" s="31">
        <v>4.97</v>
      </c>
      <c r="I184" s="31">
        <v>12.9</v>
      </c>
      <c r="J184" s="27" t="s">
        <v>1580</v>
      </c>
    </row>
    <row r="185" hidden="1">
      <c r="A185" s="25" t="str">
        <f t="shared" si="1"/>
        <v>Jiujitsu gym in Guin Alabama</v>
      </c>
      <c r="B185" s="22" t="s">
        <v>1581</v>
      </c>
      <c r="C185" s="27" t="s">
        <v>942</v>
      </c>
      <c r="D185" s="28" t="s">
        <v>1582</v>
      </c>
      <c r="E185" s="29">
        <v>2195.0</v>
      </c>
      <c r="F185" s="29">
        <v>2376.0</v>
      </c>
      <c r="G185" s="30" t="s">
        <v>1009</v>
      </c>
      <c r="H185" s="31">
        <v>14.96</v>
      </c>
      <c r="I185" s="31">
        <v>38.7</v>
      </c>
      <c r="J185" s="27" t="s">
        <v>1583</v>
      </c>
    </row>
    <row r="186">
      <c r="A186" s="25" t="str">
        <f t="shared" si="1"/>
        <v>Jiujitsu gym in Gulf Shores Alabama</v>
      </c>
      <c r="B186" s="22" t="s">
        <v>1584</v>
      </c>
      <c r="C186" s="27" t="s">
        <v>942</v>
      </c>
      <c r="D186" s="28" t="s">
        <v>1585</v>
      </c>
      <c r="E186" s="29">
        <v>15014.0</v>
      </c>
      <c r="F186" s="29">
        <v>9741.0</v>
      </c>
      <c r="G186" s="33">
        <f>+54.1%</f>
        <v>0.541</v>
      </c>
      <c r="H186" s="31">
        <v>23.16</v>
      </c>
      <c r="I186" s="31">
        <v>60.0</v>
      </c>
      <c r="J186" s="27" t="s">
        <v>1586</v>
      </c>
    </row>
    <row r="187">
      <c r="A187" s="25" t="str">
        <f t="shared" si="1"/>
        <v>Jiujitsu gym in Guntersville Alabama</v>
      </c>
      <c r="B187" s="26" t="s">
        <v>1587</v>
      </c>
      <c r="C187" s="27" t="s">
        <v>942</v>
      </c>
      <c r="D187" s="28" t="s">
        <v>1588</v>
      </c>
      <c r="E187" s="29">
        <v>8553.0</v>
      </c>
      <c r="F187" s="29">
        <v>8197.0</v>
      </c>
      <c r="G187" s="33">
        <f>+4.3%</f>
        <v>0.043</v>
      </c>
      <c r="H187" s="31">
        <v>25.39</v>
      </c>
      <c r="I187" s="31">
        <v>65.8</v>
      </c>
      <c r="J187" s="27" t="s">
        <v>1107</v>
      </c>
    </row>
    <row r="188" hidden="1">
      <c r="A188" s="25" t="str">
        <f t="shared" si="1"/>
        <v>Jiujitsu gym in Gurley Alabama</v>
      </c>
      <c r="B188" s="22" t="s">
        <v>1589</v>
      </c>
      <c r="C188" s="27" t="s">
        <v>953</v>
      </c>
      <c r="D188" s="28" t="s">
        <v>1590</v>
      </c>
      <c r="E188" s="32">
        <v>816.0</v>
      </c>
      <c r="F188" s="32">
        <v>801.0</v>
      </c>
      <c r="G188" s="33">
        <f>+1.9%</f>
        <v>0.019</v>
      </c>
      <c r="H188" s="31">
        <v>3.52</v>
      </c>
      <c r="I188" s="31">
        <v>9.1</v>
      </c>
      <c r="J188" s="27" t="s">
        <v>1591</v>
      </c>
    </row>
    <row r="189" hidden="1">
      <c r="A189" s="25" t="str">
        <f t="shared" si="1"/>
        <v>Jiujitsu gym in Gu-Win Alabama</v>
      </c>
      <c r="B189" s="22" t="s">
        <v>1592</v>
      </c>
      <c r="C189" s="27" t="s">
        <v>953</v>
      </c>
      <c r="D189" s="28" t="s">
        <v>1593</v>
      </c>
      <c r="E189" s="32">
        <v>141.0</v>
      </c>
      <c r="F189" s="32">
        <v>176.0</v>
      </c>
      <c r="G189" s="30" t="s">
        <v>1594</v>
      </c>
      <c r="H189" s="31">
        <v>1.94</v>
      </c>
      <c r="I189" s="31">
        <v>5.0</v>
      </c>
      <c r="J189" s="27" t="s">
        <v>1595</v>
      </c>
    </row>
    <row r="190" hidden="1">
      <c r="A190" s="25" t="str">
        <f t="shared" si="1"/>
        <v>Jiujitsu gym in Hackleburg Alabama</v>
      </c>
      <c r="B190" s="22" t="s">
        <v>1596</v>
      </c>
      <c r="C190" s="27" t="s">
        <v>953</v>
      </c>
      <c r="D190" s="28" t="s">
        <v>1597</v>
      </c>
      <c r="E190" s="29">
        <v>1425.0</v>
      </c>
      <c r="F190" s="29">
        <v>1516.0</v>
      </c>
      <c r="G190" s="30" t="s">
        <v>1598</v>
      </c>
      <c r="H190" s="31">
        <v>15.27</v>
      </c>
      <c r="I190" s="31">
        <v>39.5</v>
      </c>
      <c r="J190" s="27" t="s">
        <v>1599</v>
      </c>
    </row>
    <row r="191" hidden="1">
      <c r="A191" s="25" t="str">
        <f t="shared" si="1"/>
        <v>Jiujitsu gym in Haleburg Alabama</v>
      </c>
      <c r="B191" s="22" t="s">
        <v>1600</v>
      </c>
      <c r="C191" s="27" t="s">
        <v>953</v>
      </c>
      <c r="D191" s="28" t="s">
        <v>1601</v>
      </c>
      <c r="E191" s="32">
        <v>112.0</v>
      </c>
      <c r="F191" s="32">
        <v>103.0</v>
      </c>
      <c r="G191" s="33">
        <f>+8.7%</f>
        <v>0.087</v>
      </c>
      <c r="H191" s="31">
        <v>3.84</v>
      </c>
      <c r="I191" s="31">
        <v>9.9</v>
      </c>
      <c r="J191" s="27" t="s">
        <v>1602</v>
      </c>
    </row>
    <row r="192" hidden="1">
      <c r="A192" s="25" t="str">
        <f t="shared" si="1"/>
        <v>Jiujitsu gym in Haleyville Alabama</v>
      </c>
      <c r="B192" s="22" t="s">
        <v>1603</v>
      </c>
      <c r="C192" s="27" t="s">
        <v>942</v>
      </c>
      <c r="D192" s="28" t="s">
        <v>1604</v>
      </c>
      <c r="E192" s="29">
        <v>4361.0</v>
      </c>
      <c r="F192" s="29">
        <v>4173.0</v>
      </c>
      <c r="G192" s="33">
        <f>+4.5%</f>
        <v>0.045</v>
      </c>
      <c r="H192" s="31">
        <v>8.29</v>
      </c>
      <c r="I192" s="31">
        <v>21.5</v>
      </c>
      <c r="J192" s="27" t="s">
        <v>1605</v>
      </c>
    </row>
    <row r="193">
      <c r="A193" s="25" t="str">
        <f t="shared" si="1"/>
        <v>Jiujitsu gym in Hamilton Alabama</v>
      </c>
      <c r="B193" s="26" t="s">
        <v>1606</v>
      </c>
      <c r="C193" s="27" t="s">
        <v>942</v>
      </c>
      <c r="D193" s="28" t="s">
        <v>1607</v>
      </c>
      <c r="E193" s="29">
        <v>7042.0</v>
      </c>
      <c r="F193" s="29">
        <v>6885.0</v>
      </c>
      <c r="G193" s="33">
        <f>+2.3%</f>
        <v>0.023</v>
      </c>
      <c r="H193" s="31">
        <v>38.06</v>
      </c>
      <c r="I193" s="31">
        <v>98.6</v>
      </c>
      <c r="J193" s="27" t="s">
        <v>1608</v>
      </c>
    </row>
    <row r="194" hidden="1">
      <c r="A194" s="25" t="str">
        <f t="shared" si="1"/>
        <v>Jiujitsu gym in Hammondville Alabama</v>
      </c>
      <c r="B194" s="22" t="s">
        <v>1609</v>
      </c>
      <c r="C194" s="27" t="s">
        <v>953</v>
      </c>
      <c r="D194" s="28" t="s">
        <v>1610</v>
      </c>
      <c r="E194" s="32">
        <v>425.0</v>
      </c>
      <c r="F194" s="32">
        <v>488.0</v>
      </c>
      <c r="G194" s="30" t="s">
        <v>1611</v>
      </c>
      <c r="H194" s="31">
        <v>4.9</v>
      </c>
      <c r="I194" s="31">
        <v>12.7</v>
      </c>
      <c r="J194" s="27" t="s">
        <v>1612</v>
      </c>
    </row>
    <row r="195" hidden="1">
      <c r="A195" s="25" t="str">
        <f t="shared" si="1"/>
        <v>Jiujitsu gym in Hanceville Alabama</v>
      </c>
      <c r="B195" s="22" t="s">
        <v>1613</v>
      </c>
      <c r="C195" s="27" t="s">
        <v>942</v>
      </c>
      <c r="D195" s="28" t="s">
        <v>1614</v>
      </c>
      <c r="E195" s="29">
        <v>3217.0</v>
      </c>
      <c r="F195" s="29">
        <v>2982.0</v>
      </c>
      <c r="G195" s="33">
        <f>+7.9%</f>
        <v>0.079</v>
      </c>
      <c r="H195" s="31">
        <v>4.21</v>
      </c>
      <c r="I195" s="31">
        <v>10.9</v>
      </c>
      <c r="J195" s="27" t="s">
        <v>1615</v>
      </c>
    </row>
    <row r="196" hidden="1">
      <c r="A196" s="25" t="str">
        <f t="shared" si="1"/>
        <v>Jiujitsu gym in Harpersville Alabama</v>
      </c>
      <c r="B196" s="22" t="s">
        <v>1616</v>
      </c>
      <c r="C196" s="27" t="s">
        <v>953</v>
      </c>
      <c r="D196" s="28" t="s">
        <v>1617</v>
      </c>
      <c r="E196" s="29">
        <v>1614.0</v>
      </c>
      <c r="F196" s="29">
        <v>1637.0</v>
      </c>
      <c r="G196" s="30" t="s">
        <v>1618</v>
      </c>
      <c r="H196" s="31">
        <v>20.73</v>
      </c>
      <c r="I196" s="31">
        <v>53.7</v>
      </c>
      <c r="J196" s="27" t="s">
        <v>1619</v>
      </c>
    </row>
    <row r="197" hidden="1">
      <c r="A197" s="25" t="str">
        <f t="shared" si="1"/>
        <v>Jiujitsu gym in Hartford Alabama</v>
      </c>
      <c r="B197" s="22" t="s">
        <v>1620</v>
      </c>
      <c r="C197" s="27" t="s">
        <v>942</v>
      </c>
      <c r="D197" s="28" t="s">
        <v>1621</v>
      </c>
      <c r="E197" s="29">
        <v>2651.0</v>
      </c>
      <c r="F197" s="29">
        <v>2624.0</v>
      </c>
      <c r="G197" s="33">
        <f>+1%</f>
        <v>0.01</v>
      </c>
      <c r="H197" s="31">
        <v>6.24</v>
      </c>
      <c r="I197" s="31">
        <v>16.2</v>
      </c>
      <c r="J197" s="27" t="s">
        <v>1622</v>
      </c>
    </row>
    <row r="198">
      <c r="A198" s="25" t="str">
        <f t="shared" si="1"/>
        <v>Jiujitsu gym in Hartselle Alabama</v>
      </c>
      <c r="B198" s="22" t="s">
        <v>1623</v>
      </c>
      <c r="C198" s="27" t="s">
        <v>942</v>
      </c>
      <c r="D198" s="28" t="s">
        <v>1624</v>
      </c>
      <c r="E198" s="29">
        <v>15455.0</v>
      </c>
      <c r="F198" s="29">
        <v>14255.0</v>
      </c>
      <c r="G198" s="33">
        <f>+8.4%</f>
        <v>0.084</v>
      </c>
      <c r="H198" s="31">
        <v>16.26</v>
      </c>
      <c r="I198" s="31">
        <v>42.1</v>
      </c>
      <c r="J198" s="27" t="s">
        <v>1625</v>
      </c>
    </row>
    <row r="199" hidden="1">
      <c r="A199" s="25" t="str">
        <f t="shared" si="1"/>
        <v>Jiujitsu gym in Hayden Alabama</v>
      </c>
      <c r="B199" s="22" t="s">
        <v>1626</v>
      </c>
      <c r="C199" s="27" t="s">
        <v>953</v>
      </c>
      <c r="D199" s="28" t="s">
        <v>1627</v>
      </c>
      <c r="E199" s="29">
        <v>1342.0</v>
      </c>
      <c r="F199" s="32">
        <v>444.0</v>
      </c>
      <c r="G199" s="33">
        <f>+202.3%</f>
        <v>2.023</v>
      </c>
      <c r="H199" s="31">
        <v>1.12</v>
      </c>
      <c r="I199" s="31">
        <v>2.9</v>
      </c>
      <c r="J199" s="27" t="s">
        <v>1628</v>
      </c>
    </row>
    <row r="200" hidden="1">
      <c r="A200" s="25" t="str">
        <f t="shared" si="1"/>
        <v>Jiujitsu gym in Hayneville Alabama</v>
      </c>
      <c r="B200" s="26" t="s">
        <v>1629</v>
      </c>
      <c r="C200" s="27" t="s">
        <v>953</v>
      </c>
      <c r="D200" s="28" t="s">
        <v>1630</v>
      </c>
      <c r="E200" s="32">
        <v>830.0</v>
      </c>
      <c r="F200" s="32">
        <v>932.0</v>
      </c>
      <c r="G200" s="30" t="s">
        <v>1631</v>
      </c>
      <c r="H200" s="31">
        <v>1.86</v>
      </c>
      <c r="I200" s="31">
        <v>4.8</v>
      </c>
      <c r="J200" s="27" t="s">
        <v>1632</v>
      </c>
    </row>
    <row r="201" hidden="1">
      <c r="A201" s="25" t="str">
        <f t="shared" si="1"/>
        <v>Jiujitsu gym in Headland Alabama</v>
      </c>
      <c r="B201" s="22" t="s">
        <v>1633</v>
      </c>
      <c r="C201" s="27" t="s">
        <v>942</v>
      </c>
      <c r="D201" s="28" t="s">
        <v>1634</v>
      </c>
      <c r="E201" s="29">
        <v>4973.0</v>
      </c>
      <c r="F201" s="29">
        <v>4510.0</v>
      </c>
      <c r="G201" s="33">
        <f>+10.3%</f>
        <v>0.103</v>
      </c>
      <c r="H201" s="31">
        <v>30.28</v>
      </c>
      <c r="I201" s="31">
        <v>78.4</v>
      </c>
      <c r="J201" s="27" t="s">
        <v>1635</v>
      </c>
    </row>
    <row r="202" hidden="1">
      <c r="A202" s="25" t="str">
        <f t="shared" si="1"/>
        <v>Jiujitsu gym in Heath Alabama</v>
      </c>
      <c r="B202" s="22" t="s">
        <v>1636</v>
      </c>
      <c r="C202" s="27" t="s">
        <v>953</v>
      </c>
      <c r="D202" s="28" t="s">
        <v>1637</v>
      </c>
      <c r="E202" s="32">
        <v>236.0</v>
      </c>
      <c r="F202" s="32">
        <v>254.0</v>
      </c>
      <c r="G202" s="30" t="s">
        <v>1638</v>
      </c>
      <c r="H202" s="31">
        <v>0.89</v>
      </c>
      <c r="I202" s="31">
        <v>2.3</v>
      </c>
      <c r="J202" s="27" t="s">
        <v>1639</v>
      </c>
    </row>
    <row r="203" hidden="1">
      <c r="A203" s="25" t="str">
        <f t="shared" si="1"/>
        <v>Jiujitsu gym in Heflin Alabama</v>
      </c>
      <c r="B203" s="26" t="s">
        <v>1640</v>
      </c>
      <c r="C203" s="27" t="s">
        <v>942</v>
      </c>
      <c r="D203" s="28" t="s">
        <v>1641</v>
      </c>
      <c r="E203" s="29">
        <v>3431.0</v>
      </c>
      <c r="F203" s="29">
        <v>3480.0</v>
      </c>
      <c r="G203" s="30" t="s">
        <v>1618</v>
      </c>
      <c r="H203" s="31">
        <v>16.05</v>
      </c>
      <c r="I203" s="31">
        <v>41.6</v>
      </c>
      <c r="J203" s="27" t="s">
        <v>1642</v>
      </c>
    </row>
    <row r="204">
      <c r="A204" s="25" t="str">
        <f t="shared" si="1"/>
        <v>Jiujitsu gym in Helena Alabama</v>
      </c>
      <c r="B204" s="22" t="s">
        <v>1643</v>
      </c>
      <c r="C204" s="27" t="s">
        <v>942</v>
      </c>
      <c r="D204" s="28" t="s">
        <v>1644</v>
      </c>
      <c r="E204" s="29">
        <v>20914.0</v>
      </c>
      <c r="F204" s="29">
        <v>16793.0</v>
      </c>
      <c r="G204" s="33">
        <f>+24.5%</f>
        <v>0.245</v>
      </c>
      <c r="H204" s="31">
        <v>20.35</v>
      </c>
      <c r="I204" s="31">
        <v>52.7</v>
      </c>
      <c r="J204" s="27" t="s">
        <v>1645</v>
      </c>
    </row>
    <row r="205" hidden="1">
      <c r="A205" s="25" t="str">
        <f t="shared" si="1"/>
        <v>Jiujitsu gym in Henagar Alabama</v>
      </c>
      <c r="B205" s="22" t="s">
        <v>1646</v>
      </c>
      <c r="C205" s="27" t="s">
        <v>942</v>
      </c>
      <c r="D205" s="28" t="s">
        <v>1647</v>
      </c>
      <c r="E205" s="29">
        <v>2292.0</v>
      </c>
      <c r="F205" s="29">
        <v>2344.0</v>
      </c>
      <c r="G205" s="30" t="s">
        <v>1648</v>
      </c>
      <c r="H205" s="31">
        <v>22.27</v>
      </c>
      <c r="I205" s="31">
        <v>57.7</v>
      </c>
      <c r="J205" s="27" t="s">
        <v>1649</v>
      </c>
    </row>
    <row r="206" hidden="1">
      <c r="A206" s="25" t="str">
        <f t="shared" si="1"/>
        <v>Jiujitsu gym in Highland Lake Alabama</v>
      </c>
      <c r="B206" s="22" t="s">
        <v>1650</v>
      </c>
      <c r="C206" s="27" t="s">
        <v>953</v>
      </c>
      <c r="D206" s="28" t="s">
        <v>1651</v>
      </c>
      <c r="E206" s="32">
        <v>412.0</v>
      </c>
      <c r="F206" s="32">
        <v>412.0</v>
      </c>
      <c r="G206" s="36">
        <v>0.0</v>
      </c>
      <c r="H206" s="31">
        <v>1.63</v>
      </c>
      <c r="I206" s="31">
        <v>4.2</v>
      </c>
      <c r="J206" s="27" t="s">
        <v>1652</v>
      </c>
    </row>
    <row r="207" hidden="1">
      <c r="A207" s="25" t="str">
        <f t="shared" si="1"/>
        <v>Jiujitsu gym in Hillsboro Alabama</v>
      </c>
      <c r="B207" s="22" t="s">
        <v>1653</v>
      </c>
      <c r="C207" s="27" t="s">
        <v>953</v>
      </c>
      <c r="D207" s="28" t="s">
        <v>1654</v>
      </c>
      <c r="E207" s="32">
        <v>407.0</v>
      </c>
      <c r="F207" s="32">
        <v>552.0</v>
      </c>
      <c r="G207" s="30" t="s">
        <v>1655</v>
      </c>
      <c r="H207" s="31">
        <v>1.88</v>
      </c>
      <c r="I207" s="31">
        <v>4.9</v>
      </c>
      <c r="J207" s="27" t="s">
        <v>1656</v>
      </c>
    </row>
    <row r="208" hidden="1">
      <c r="A208" s="25" t="str">
        <f t="shared" si="1"/>
        <v>Jiujitsu gym in Hobson City Alabama</v>
      </c>
      <c r="B208" s="22" t="s">
        <v>1657</v>
      </c>
      <c r="C208" s="27" t="s">
        <v>953</v>
      </c>
      <c r="D208" s="28" t="s">
        <v>1658</v>
      </c>
      <c r="E208" s="32">
        <v>759.0</v>
      </c>
      <c r="F208" s="32">
        <v>771.0</v>
      </c>
      <c r="G208" s="30" t="s">
        <v>1659</v>
      </c>
      <c r="H208" s="31">
        <v>1.04</v>
      </c>
      <c r="I208" s="31">
        <v>2.7</v>
      </c>
      <c r="J208" s="27" t="s">
        <v>1660</v>
      </c>
    </row>
    <row r="209" hidden="1">
      <c r="A209" s="25" t="str">
        <f t="shared" si="1"/>
        <v>Jiujitsu gym in Hodges Alabama</v>
      </c>
      <c r="B209" s="22" t="s">
        <v>1661</v>
      </c>
      <c r="C209" s="27" t="s">
        <v>953</v>
      </c>
      <c r="D209" s="28" t="s">
        <v>1662</v>
      </c>
      <c r="E209" s="32">
        <v>265.0</v>
      </c>
      <c r="F209" s="32">
        <v>288.0</v>
      </c>
      <c r="G209" s="30" t="s">
        <v>1663</v>
      </c>
      <c r="H209" s="31">
        <v>4.14</v>
      </c>
      <c r="I209" s="31">
        <v>10.7</v>
      </c>
      <c r="J209" s="27" t="s">
        <v>1664</v>
      </c>
    </row>
    <row r="210" hidden="1">
      <c r="A210" s="25" t="str">
        <f t="shared" si="1"/>
        <v>Jiujitsu gym in Hokes Bluff Alabama</v>
      </c>
      <c r="B210" s="22" t="s">
        <v>1665</v>
      </c>
      <c r="C210" s="27" t="s">
        <v>942</v>
      </c>
      <c r="D210" s="28" t="s">
        <v>1666</v>
      </c>
      <c r="E210" s="29">
        <v>4446.0</v>
      </c>
      <c r="F210" s="29">
        <v>4286.0</v>
      </c>
      <c r="G210" s="33">
        <f>+3.7%</f>
        <v>0.037</v>
      </c>
      <c r="H210" s="31">
        <v>11.94</v>
      </c>
      <c r="I210" s="31">
        <v>30.9</v>
      </c>
      <c r="J210" s="27" t="s">
        <v>1667</v>
      </c>
    </row>
    <row r="211" hidden="1">
      <c r="A211" s="25" t="str">
        <f t="shared" si="1"/>
        <v>Jiujitsu gym in Holly Pond Alabama</v>
      </c>
      <c r="B211" s="22" t="s">
        <v>1668</v>
      </c>
      <c r="C211" s="27" t="s">
        <v>953</v>
      </c>
      <c r="D211" s="28" t="s">
        <v>1669</v>
      </c>
      <c r="E211" s="32">
        <v>851.0</v>
      </c>
      <c r="F211" s="32">
        <v>798.0</v>
      </c>
      <c r="G211" s="33">
        <f>+6.6%</f>
        <v>0.066</v>
      </c>
      <c r="H211" s="31">
        <v>4.44</v>
      </c>
      <c r="I211" s="31">
        <v>11.5</v>
      </c>
      <c r="J211" s="27" t="s">
        <v>1670</v>
      </c>
    </row>
    <row r="212" hidden="1">
      <c r="A212" s="25" t="str">
        <f t="shared" si="1"/>
        <v>Jiujitsu gym in Hollywood Alabama</v>
      </c>
      <c r="B212" s="22" t="s">
        <v>1671</v>
      </c>
      <c r="C212" s="27" t="s">
        <v>953</v>
      </c>
      <c r="D212" s="28" t="s">
        <v>1672</v>
      </c>
      <c r="E212" s="32">
        <v>914.0</v>
      </c>
      <c r="F212" s="29">
        <v>1000.0</v>
      </c>
      <c r="G212" s="30" t="s">
        <v>1037</v>
      </c>
      <c r="H212" s="31">
        <v>8.92</v>
      </c>
      <c r="I212" s="31">
        <v>23.1</v>
      </c>
      <c r="J212" s="27" t="s">
        <v>1673</v>
      </c>
    </row>
    <row r="213">
      <c r="A213" s="25" t="str">
        <f t="shared" si="1"/>
        <v>Jiujitsu gym in Homewood Alabama</v>
      </c>
      <c r="B213" s="22" t="s">
        <v>1674</v>
      </c>
      <c r="C213" s="27" t="s">
        <v>942</v>
      </c>
      <c r="D213" s="28" t="s">
        <v>1675</v>
      </c>
      <c r="E213" s="29">
        <v>26414.0</v>
      </c>
      <c r="F213" s="29">
        <v>25167.0</v>
      </c>
      <c r="G213" s="33">
        <f>+5%</f>
        <v>0.05</v>
      </c>
      <c r="H213" s="31">
        <v>8.36</v>
      </c>
      <c r="I213" s="31">
        <v>21.7</v>
      </c>
      <c r="J213" s="27" t="s">
        <v>1676</v>
      </c>
    </row>
    <row r="214">
      <c r="A214" s="25" t="str">
        <f t="shared" si="1"/>
        <v>Jiujitsu gym in Hoover Alabama</v>
      </c>
      <c r="B214" s="22" t="s">
        <v>1677</v>
      </c>
      <c r="C214" s="27" t="s">
        <v>942</v>
      </c>
      <c r="D214" s="28" t="s">
        <v>1678</v>
      </c>
      <c r="E214" s="29">
        <v>92606.0</v>
      </c>
      <c r="F214" s="29">
        <v>81619.0</v>
      </c>
      <c r="G214" s="33">
        <f>+13.5%</f>
        <v>0.135</v>
      </c>
      <c r="H214" s="31">
        <v>47.16</v>
      </c>
      <c r="I214" s="31">
        <v>122.1</v>
      </c>
      <c r="J214" s="27" t="s">
        <v>1679</v>
      </c>
    </row>
    <row r="215" hidden="1">
      <c r="A215" s="25" t="str">
        <f t="shared" si="1"/>
        <v>Jiujitsu gym in Horn Hill Alabama</v>
      </c>
      <c r="B215" s="22" t="s">
        <v>1680</v>
      </c>
      <c r="C215" s="27" t="s">
        <v>953</v>
      </c>
      <c r="D215" s="28" t="s">
        <v>1681</v>
      </c>
      <c r="E215" s="32">
        <v>207.0</v>
      </c>
      <c r="F215" s="32">
        <v>228.0</v>
      </c>
      <c r="G215" s="30" t="s">
        <v>1682</v>
      </c>
      <c r="H215" s="31">
        <v>2.56</v>
      </c>
      <c r="I215" s="31">
        <v>6.6</v>
      </c>
      <c r="J215" s="27" t="s">
        <v>1683</v>
      </c>
    </row>
    <row r="216">
      <c r="A216" s="25" t="str">
        <f t="shared" si="1"/>
        <v>Jiujitsu gym in Hueytown Alabama</v>
      </c>
      <c r="B216" s="22" t="s">
        <v>1684</v>
      </c>
      <c r="C216" s="27" t="s">
        <v>942</v>
      </c>
      <c r="D216" s="28" t="s">
        <v>1685</v>
      </c>
      <c r="E216" s="29">
        <v>16776.0</v>
      </c>
      <c r="F216" s="29">
        <v>16105.0</v>
      </c>
      <c r="G216" s="33">
        <f>+4.2%</f>
        <v>0.042</v>
      </c>
      <c r="H216" s="31">
        <v>19.45</v>
      </c>
      <c r="I216" s="31">
        <v>50.4</v>
      </c>
      <c r="J216" s="27" t="s">
        <v>1686</v>
      </c>
    </row>
    <row r="217">
      <c r="A217" s="25" t="str">
        <f t="shared" si="1"/>
        <v>Jiujitsu gym in Huntsville Alabama</v>
      </c>
      <c r="B217" s="26" t="s">
        <v>1687</v>
      </c>
      <c r="C217" s="27" t="s">
        <v>942</v>
      </c>
      <c r="D217" s="28" t="s">
        <v>1688</v>
      </c>
      <c r="E217" s="29">
        <v>215006.0</v>
      </c>
      <c r="F217" s="29">
        <v>180105.0</v>
      </c>
      <c r="G217" s="33">
        <f>+19.4%</f>
        <v>0.194</v>
      </c>
      <c r="H217" s="31">
        <v>209.05</v>
      </c>
      <c r="I217" s="31">
        <v>541.4</v>
      </c>
      <c r="J217" s="27" t="s">
        <v>1689</v>
      </c>
    </row>
    <row r="218" hidden="1">
      <c r="A218" s="25" t="str">
        <f t="shared" si="1"/>
        <v>Jiujitsu gym in Hurtsboro Alabama</v>
      </c>
      <c r="B218" s="22" t="s">
        <v>1690</v>
      </c>
      <c r="C218" s="27" t="s">
        <v>953</v>
      </c>
      <c r="D218" s="28" t="s">
        <v>1691</v>
      </c>
      <c r="E218" s="32">
        <v>349.0</v>
      </c>
      <c r="F218" s="32">
        <v>553.0</v>
      </c>
      <c r="G218" s="30" t="s">
        <v>1692</v>
      </c>
      <c r="H218" s="31">
        <v>1.03</v>
      </c>
      <c r="I218" s="31">
        <v>2.7</v>
      </c>
      <c r="J218" s="27" t="s">
        <v>1693</v>
      </c>
    </row>
    <row r="219" hidden="1">
      <c r="A219" s="25" t="str">
        <f t="shared" si="1"/>
        <v>Jiujitsu gym in Hytop Alabama</v>
      </c>
      <c r="B219" s="22" t="s">
        <v>1694</v>
      </c>
      <c r="C219" s="27" t="s">
        <v>953</v>
      </c>
      <c r="D219" s="28" t="s">
        <v>1695</v>
      </c>
      <c r="E219" s="32">
        <v>441.0</v>
      </c>
      <c r="F219" s="32">
        <v>354.0</v>
      </c>
      <c r="G219" s="33">
        <f>+24.6%</f>
        <v>0.246</v>
      </c>
      <c r="H219" s="31">
        <v>2.27</v>
      </c>
      <c r="I219" s="31">
        <v>5.9</v>
      </c>
      <c r="J219" s="27" t="s">
        <v>1381</v>
      </c>
    </row>
    <row r="220" hidden="1">
      <c r="A220" s="25" t="str">
        <f t="shared" si="1"/>
        <v>Jiujitsu gym in Ider Alabama</v>
      </c>
      <c r="B220" s="22" t="s">
        <v>1696</v>
      </c>
      <c r="C220" s="27" t="s">
        <v>953</v>
      </c>
      <c r="D220" s="28" t="s">
        <v>1697</v>
      </c>
      <c r="E220" s="32">
        <v>735.0</v>
      </c>
      <c r="F220" s="32">
        <v>723.0</v>
      </c>
      <c r="G220" s="33">
        <f>+1.7%</f>
        <v>0.017</v>
      </c>
      <c r="H220" s="31">
        <v>5.44</v>
      </c>
      <c r="I220" s="31">
        <v>14.1</v>
      </c>
      <c r="J220" s="27" t="s">
        <v>1698</v>
      </c>
    </row>
    <row r="221" hidden="1">
      <c r="A221" s="25" t="str">
        <f t="shared" si="1"/>
        <v>Jiujitsu gym in Indian Springs Village Alabama</v>
      </c>
      <c r="B221" s="22" t="s">
        <v>1699</v>
      </c>
      <c r="C221" s="27" t="s">
        <v>953</v>
      </c>
      <c r="D221" s="28" t="s">
        <v>1700</v>
      </c>
      <c r="E221" s="29">
        <v>2481.0</v>
      </c>
      <c r="F221" s="29">
        <v>2363.0</v>
      </c>
      <c r="G221" s="33">
        <f>+5%</f>
        <v>0.05</v>
      </c>
      <c r="H221" s="31">
        <v>3.8</v>
      </c>
      <c r="I221" s="31">
        <v>9.8</v>
      </c>
      <c r="J221" s="27" t="s">
        <v>1093</v>
      </c>
    </row>
    <row r="222">
      <c r="A222" s="25" t="str">
        <f t="shared" si="1"/>
        <v>Jiujitsu gym in Irondale Alabama</v>
      </c>
      <c r="B222" s="22" t="s">
        <v>1701</v>
      </c>
      <c r="C222" s="27" t="s">
        <v>942</v>
      </c>
      <c r="D222" s="28" t="s">
        <v>1702</v>
      </c>
      <c r="E222" s="29">
        <v>13497.0</v>
      </c>
      <c r="F222" s="29">
        <v>12349.0</v>
      </c>
      <c r="G222" s="33">
        <f>+9.3%</f>
        <v>0.093</v>
      </c>
      <c r="H222" s="31">
        <v>17.31</v>
      </c>
      <c r="I222" s="31">
        <v>44.8</v>
      </c>
      <c r="J222" s="27" t="s">
        <v>1703</v>
      </c>
    </row>
    <row r="223" hidden="1">
      <c r="A223" s="25" t="str">
        <f t="shared" si="1"/>
        <v>Jiujitsu gym in Jackson Alabama</v>
      </c>
      <c r="B223" s="22" t="s">
        <v>1704</v>
      </c>
      <c r="C223" s="27" t="s">
        <v>942</v>
      </c>
      <c r="D223" s="28" t="s">
        <v>1705</v>
      </c>
      <c r="E223" s="29">
        <v>4748.0</v>
      </c>
      <c r="F223" s="29">
        <v>5228.0</v>
      </c>
      <c r="G223" s="30" t="s">
        <v>1682</v>
      </c>
      <c r="H223" s="31">
        <v>15.64</v>
      </c>
      <c r="I223" s="31">
        <v>40.5</v>
      </c>
      <c r="J223" s="27" t="s">
        <v>1706</v>
      </c>
    </row>
    <row r="224" hidden="1">
      <c r="A224" s="25" t="str">
        <f t="shared" si="1"/>
        <v>Jiujitsu gym in Jackson's Gap Alabama</v>
      </c>
      <c r="B224" s="22" t="s">
        <v>1707</v>
      </c>
      <c r="C224" s="27" t="s">
        <v>953</v>
      </c>
      <c r="D224" s="28" t="s">
        <v>1708</v>
      </c>
      <c r="E224" s="32">
        <v>747.0</v>
      </c>
      <c r="F224" s="32">
        <v>829.0</v>
      </c>
      <c r="G224" s="30" t="s">
        <v>988</v>
      </c>
      <c r="H224" s="31">
        <v>8.52</v>
      </c>
      <c r="I224" s="31">
        <v>22.1</v>
      </c>
      <c r="J224" s="27" t="s">
        <v>1709</v>
      </c>
    </row>
    <row r="225">
      <c r="A225" s="25" t="str">
        <f t="shared" si="1"/>
        <v>Jiujitsu gym in Jacksonville Alabama</v>
      </c>
      <c r="B225" s="22" t="s">
        <v>1710</v>
      </c>
      <c r="C225" s="27" t="s">
        <v>942</v>
      </c>
      <c r="D225" s="28" t="s">
        <v>1711</v>
      </c>
      <c r="E225" s="29">
        <v>14385.0</v>
      </c>
      <c r="F225" s="29">
        <v>12548.0</v>
      </c>
      <c r="G225" s="33">
        <f>+14.6%</f>
        <v>0.146</v>
      </c>
      <c r="H225" s="31">
        <v>9.84</v>
      </c>
      <c r="I225" s="31">
        <v>25.5</v>
      </c>
      <c r="J225" s="27" t="s">
        <v>1712</v>
      </c>
    </row>
    <row r="226">
      <c r="A226" s="25" t="str">
        <f t="shared" si="1"/>
        <v>Jiujitsu gym in Jasper Alabama</v>
      </c>
      <c r="B226" s="26" t="s">
        <v>1713</v>
      </c>
      <c r="C226" s="27" t="s">
        <v>942</v>
      </c>
      <c r="D226" s="28" t="s">
        <v>1714</v>
      </c>
      <c r="E226" s="29">
        <v>14572.0</v>
      </c>
      <c r="F226" s="29">
        <v>13857.0</v>
      </c>
      <c r="G226" s="33">
        <f>+5.2%</f>
        <v>0.052</v>
      </c>
      <c r="H226" s="31">
        <v>28.46</v>
      </c>
      <c r="I226" s="31">
        <v>73.7</v>
      </c>
      <c r="J226" s="27" t="s">
        <v>1715</v>
      </c>
    </row>
    <row r="227" hidden="1">
      <c r="A227" s="25" t="str">
        <f t="shared" si="1"/>
        <v>Jiujitsu gym in Jemison Alabama</v>
      </c>
      <c r="B227" s="22" t="s">
        <v>1716</v>
      </c>
      <c r="C227" s="27" t="s">
        <v>942</v>
      </c>
      <c r="D227" s="28" t="s">
        <v>1717</v>
      </c>
      <c r="E227" s="29">
        <v>2642.0</v>
      </c>
      <c r="F227" s="29">
        <v>2585.0</v>
      </c>
      <c r="G227" s="33">
        <f>+2.2%</f>
        <v>0.022</v>
      </c>
      <c r="H227" s="31">
        <v>11.19</v>
      </c>
      <c r="I227" s="31">
        <v>29.0</v>
      </c>
      <c r="J227" s="27" t="s">
        <v>1718</v>
      </c>
    </row>
    <row r="228" hidden="1">
      <c r="A228" s="25" t="str">
        <f t="shared" si="1"/>
        <v>Jiujitsu gym in Kansas Alabama</v>
      </c>
      <c r="B228" s="22" t="s">
        <v>1719</v>
      </c>
      <c r="C228" s="27" t="s">
        <v>953</v>
      </c>
      <c r="D228" s="28" t="s">
        <v>1720</v>
      </c>
      <c r="E228" s="32">
        <v>180.0</v>
      </c>
      <c r="F228" s="32">
        <v>226.0</v>
      </c>
      <c r="G228" s="30" t="s">
        <v>1721</v>
      </c>
      <c r="H228" s="31">
        <v>1.02</v>
      </c>
      <c r="I228" s="31">
        <v>2.6</v>
      </c>
      <c r="J228" s="27" t="s">
        <v>1722</v>
      </c>
    </row>
    <row r="229" hidden="1">
      <c r="A229" s="25" t="str">
        <f t="shared" si="1"/>
        <v>Jiujitsu gym in Kellyton Alabama</v>
      </c>
      <c r="B229" s="22" t="s">
        <v>1723</v>
      </c>
      <c r="C229" s="27" t="s">
        <v>953</v>
      </c>
      <c r="D229" s="28" t="s">
        <v>1724</v>
      </c>
      <c r="E229" s="32">
        <v>129.0</v>
      </c>
      <c r="F229" s="32">
        <v>217.0</v>
      </c>
      <c r="G229" s="30" t="s">
        <v>1725</v>
      </c>
      <c r="H229" s="31">
        <v>0.96</v>
      </c>
      <c r="I229" s="31">
        <v>2.5</v>
      </c>
      <c r="J229" s="27" t="s">
        <v>1726</v>
      </c>
    </row>
    <row r="230" hidden="1">
      <c r="A230" s="25" t="str">
        <f t="shared" si="1"/>
        <v>Jiujitsu gym in Kennedy Alabama</v>
      </c>
      <c r="B230" s="22" t="s">
        <v>1727</v>
      </c>
      <c r="C230" s="27" t="s">
        <v>953</v>
      </c>
      <c r="D230" s="28" t="s">
        <v>1728</v>
      </c>
      <c r="E230" s="32">
        <v>435.0</v>
      </c>
      <c r="F230" s="32">
        <v>447.0</v>
      </c>
      <c r="G230" s="30" t="s">
        <v>1729</v>
      </c>
      <c r="H230" s="31">
        <v>3.07</v>
      </c>
      <c r="I230" s="31">
        <v>8.0</v>
      </c>
      <c r="J230" s="27" t="s">
        <v>1398</v>
      </c>
    </row>
    <row r="231" hidden="1">
      <c r="A231" s="25" t="str">
        <f t="shared" si="1"/>
        <v>Jiujitsu gym in Killen Alabama</v>
      </c>
      <c r="B231" s="22" t="s">
        <v>1730</v>
      </c>
      <c r="C231" s="27" t="s">
        <v>953</v>
      </c>
      <c r="D231" s="28" t="s">
        <v>1731</v>
      </c>
      <c r="E231" s="29">
        <v>1034.0</v>
      </c>
      <c r="F231" s="29">
        <v>1108.0</v>
      </c>
      <c r="G231" s="30" t="s">
        <v>992</v>
      </c>
      <c r="H231" s="31">
        <v>1.97</v>
      </c>
      <c r="I231" s="31">
        <v>5.1</v>
      </c>
      <c r="J231" s="27" t="s">
        <v>1732</v>
      </c>
    </row>
    <row r="232" hidden="1">
      <c r="A232" s="25" t="str">
        <f t="shared" si="1"/>
        <v>Jiujitsu gym in Kimberly Alabama</v>
      </c>
      <c r="B232" s="22" t="s">
        <v>1733</v>
      </c>
      <c r="C232" s="27" t="s">
        <v>942</v>
      </c>
      <c r="D232" s="28" t="s">
        <v>1734</v>
      </c>
      <c r="E232" s="29">
        <v>3841.0</v>
      </c>
      <c r="F232" s="29">
        <v>2711.0</v>
      </c>
      <c r="G232" s="33">
        <f>+41.7%</f>
        <v>0.417</v>
      </c>
      <c r="H232" s="31">
        <v>5.85</v>
      </c>
      <c r="I232" s="31">
        <v>15.2</v>
      </c>
      <c r="J232" s="27" t="s">
        <v>1735</v>
      </c>
    </row>
    <row r="233" hidden="1">
      <c r="A233" s="25" t="str">
        <f t="shared" si="1"/>
        <v>Jiujitsu gym in Kinsey Alabama</v>
      </c>
      <c r="B233" s="22" t="s">
        <v>1736</v>
      </c>
      <c r="C233" s="27" t="s">
        <v>953</v>
      </c>
      <c r="D233" s="28" t="s">
        <v>1737</v>
      </c>
      <c r="E233" s="29">
        <v>2203.0</v>
      </c>
      <c r="F233" s="29">
        <v>2198.0</v>
      </c>
      <c r="G233" s="33">
        <f>+0.2%</f>
        <v>0.002</v>
      </c>
      <c r="H233" s="31">
        <v>12.1</v>
      </c>
      <c r="I233" s="31">
        <v>31.3</v>
      </c>
      <c r="J233" s="27" t="s">
        <v>1738</v>
      </c>
    </row>
    <row r="234" hidden="1">
      <c r="A234" s="25" t="str">
        <f t="shared" si="1"/>
        <v>Jiujitsu gym in Kinston Alabama</v>
      </c>
      <c r="B234" s="22" t="s">
        <v>1739</v>
      </c>
      <c r="C234" s="27" t="s">
        <v>953</v>
      </c>
      <c r="D234" s="28" t="s">
        <v>1740</v>
      </c>
      <c r="E234" s="32">
        <v>580.0</v>
      </c>
      <c r="F234" s="32">
        <v>540.0</v>
      </c>
      <c r="G234" s="33">
        <f>+7.4%</f>
        <v>0.074</v>
      </c>
      <c r="H234" s="31">
        <v>4.89</v>
      </c>
      <c r="I234" s="31">
        <v>12.7</v>
      </c>
      <c r="J234" s="27" t="s">
        <v>1741</v>
      </c>
    </row>
    <row r="235" hidden="1">
      <c r="A235" s="25" t="str">
        <f t="shared" si="1"/>
        <v>Jiujitsu gym in LaFayette Alabama</v>
      </c>
      <c r="B235" s="26" t="s">
        <v>1742</v>
      </c>
      <c r="C235" s="27" t="s">
        <v>942</v>
      </c>
      <c r="D235" s="28" t="s">
        <v>1743</v>
      </c>
      <c r="E235" s="29">
        <v>2684.0</v>
      </c>
      <c r="F235" s="29">
        <v>3003.0</v>
      </c>
      <c r="G235" s="30" t="s">
        <v>1474</v>
      </c>
      <c r="H235" s="31">
        <v>8.86</v>
      </c>
      <c r="I235" s="31">
        <v>22.9</v>
      </c>
      <c r="J235" s="27" t="s">
        <v>1744</v>
      </c>
    </row>
    <row r="236" hidden="1">
      <c r="A236" s="25" t="str">
        <f t="shared" si="1"/>
        <v>Jiujitsu gym in Lake View Alabama</v>
      </c>
      <c r="B236" s="22" t="s">
        <v>1745</v>
      </c>
      <c r="C236" s="27" t="s">
        <v>953</v>
      </c>
      <c r="D236" s="28" t="s">
        <v>1746</v>
      </c>
      <c r="E236" s="29">
        <v>3560.0</v>
      </c>
      <c r="F236" s="29">
        <v>1943.0</v>
      </c>
      <c r="G236" s="33">
        <f>+83.2%</f>
        <v>0.832</v>
      </c>
      <c r="H236" s="31">
        <v>1.6</v>
      </c>
      <c r="I236" s="31">
        <v>4.1</v>
      </c>
      <c r="J236" s="27" t="s">
        <v>1747</v>
      </c>
    </row>
    <row r="237" hidden="1">
      <c r="A237" s="25" t="str">
        <f t="shared" si="1"/>
        <v>Jiujitsu gym in Lakeview Alabama</v>
      </c>
      <c r="B237" s="22" t="s">
        <v>1748</v>
      </c>
      <c r="C237" s="27" t="s">
        <v>953</v>
      </c>
      <c r="D237" s="28" t="s">
        <v>1749</v>
      </c>
      <c r="E237" s="32">
        <v>161.0</v>
      </c>
      <c r="F237" s="32">
        <v>143.0</v>
      </c>
      <c r="G237" s="33">
        <f>+12.6%</f>
        <v>0.126</v>
      </c>
      <c r="H237" s="31">
        <v>0.63</v>
      </c>
      <c r="I237" s="31">
        <v>1.6</v>
      </c>
      <c r="J237" s="27" t="s">
        <v>1750</v>
      </c>
    </row>
    <row r="238">
      <c r="A238" s="25" t="str">
        <f t="shared" si="1"/>
        <v>Jiujitsu gym in Lanett Alabama</v>
      </c>
      <c r="B238" s="22" t="s">
        <v>1751</v>
      </c>
      <c r="C238" s="27" t="s">
        <v>942</v>
      </c>
      <c r="D238" s="28" t="s">
        <v>1752</v>
      </c>
      <c r="E238" s="29">
        <v>6970.0</v>
      </c>
      <c r="F238" s="29">
        <v>6468.0</v>
      </c>
      <c r="G238" s="33">
        <f>+7.8%</f>
        <v>0.078</v>
      </c>
      <c r="H238" s="31">
        <v>6.22</v>
      </c>
      <c r="I238" s="31">
        <v>16.1</v>
      </c>
      <c r="J238" s="27" t="s">
        <v>1753</v>
      </c>
    </row>
    <row r="239" hidden="1">
      <c r="A239" s="25" t="str">
        <f t="shared" si="1"/>
        <v>Jiujitsu gym in Langston Alabama</v>
      </c>
      <c r="B239" s="22" t="s">
        <v>1754</v>
      </c>
      <c r="C239" s="27" t="s">
        <v>953</v>
      </c>
      <c r="D239" s="28" t="s">
        <v>1755</v>
      </c>
      <c r="E239" s="32">
        <v>265.0</v>
      </c>
      <c r="F239" s="32">
        <v>270.0</v>
      </c>
      <c r="G239" s="30" t="s">
        <v>1405</v>
      </c>
      <c r="H239" s="31">
        <v>4.93</v>
      </c>
      <c r="I239" s="31">
        <v>12.8</v>
      </c>
      <c r="J239" s="27" t="s">
        <v>1756</v>
      </c>
    </row>
    <row r="240">
      <c r="A240" s="25" t="str">
        <f t="shared" si="1"/>
        <v>Jiujitsu gym in Leeds Alabama</v>
      </c>
      <c r="B240" s="22" t="s">
        <v>1757</v>
      </c>
      <c r="C240" s="27" t="s">
        <v>942</v>
      </c>
      <c r="D240" s="28" t="s">
        <v>1758</v>
      </c>
      <c r="E240" s="29">
        <v>12324.0</v>
      </c>
      <c r="F240" s="29">
        <v>11773.0</v>
      </c>
      <c r="G240" s="33">
        <f>+4.7%</f>
        <v>0.047</v>
      </c>
      <c r="H240" s="31">
        <v>22.86</v>
      </c>
      <c r="I240" s="31">
        <v>59.2</v>
      </c>
      <c r="J240" s="27" t="s">
        <v>1759</v>
      </c>
    </row>
    <row r="241" hidden="1">
      <c r="A241" s="25" t="str">
        <f t="shared" si="1"/>
        <v>Jiujitsu gym in Leesburg Alabama</v>
      </c>
      <c r="B241" s="22" t="s">
        <v>1760</v>
      </c>
      <c r="C241" s="27" t="s">
        <v>953</v>
      </c>
      <c r="D241" s="28" t="s">
        <v>1761</v>
      </c>
      <c r="E241" s="32">
        <v>911.0</v>
      </c>
      <c r="F241" s="29">
        <v>1027.0</v>
      </c>
      <c r="G241" s="30" t="s">
        <v>1762</v>
      </c>
      <c r="H241" s="31">
        <v>6.42</v>
      </c>
      <c r="I241" s="31">
        <v>16.6</v>
      </c>
      <c r="J241" s="27" t="s">
        <v>1763</v>
      </c>
    </row>
    <row r="242" hidden="1">
      <c r="A242" s="25" t="str">
        <f t="shared" si="1"/>
        <v>Jiujitsu gym in Leighton Alabama</v>
      </c>
      <c r="B242" s="22" t="s">
        <v>1764</v>
      </c>
      <c r="C242" s="27" t="s">
        <v>953</v>
      </c>
      <c r="D242" s="28" t="s">
        <v>1765</v>
      </c>
      <c r="E242" s="32">
        <v>665.0</v>
      </c>
      <c r="F242" s="32">
        <v>729.0</v>
      </c>
      <c r="G242" s="30" t="s">
        <v>1513</v>
      </c>
      <c r="H242" s="31">
        <v>0.99</v>
      </c>
      <c r="I242" s="31">
        <v>2.6</v>
      </c>
      <c r="J242" s="27" t="s">
        <v>1766</v>
      </c>
    </row>
    <row r="243" hidden="1">
      <c r="A243" s="25" t="str">
        <f t="shared" si="1"/>
        <v>Jiujitsu gym in Lester Alabama</v>
      </c>
      <c r="B243" s="22" t="s">
        <v>1767</v>
      </c>
      <c r="C243" s="27" t="s">
        <v>953</v>
      </c>
      <c r="D243" s="28" t="s">
        <v>1768</v>
      </c>
      <c r="E243" s="32">
        <v>111.0</v>
      </c>
      <c r="F243" s="32">
        <v>111.0</v>
      </c>
      <c r="G243" s="36">
        <v>0.0</v>
      </c>
      <c r="H243" s="31">
        <v>1.83</v>
      </c>
      <c r="I243" s="31">
        <v>4.7</v>
      </c>
      <c r="J243" s="27" t="s">
        <v>1769</v>
      </c>
    </row>
    <row r="244" hidden="1">
      <c r="A244" s="25" t="str">
        <f t="shared" si="1"/>
        <v>Jiujitsu gym in Level Plains Alabama</v>
      </c>
      <c r="B244" s="22" t="s">
        <v>1770</v>
      </c>
      <c r="C244" s="27" t="s">
        <v>942</v>
      </c>
      <c r="D244" s="28" t="s">
        <v>1771</v>
      </c>
      <c r="E244" s="29">
        <v>1825.0</v>
      </c>
      <c r="F244" s="29">
        <v>2085.0</v>
      </c>
      <c r="G244" s="30" t="s">
        <v>1110</v>
      </c>
      <c r="H244" s="31">
        <v>3.06</v>
      </c>
      <c r="I244" s="31">
        <v>7.9</v>
      </c>
      <c r="J244" s="27" t="s">
        <v>1772</v>
      </c>
    </row>
    <row r="245" hidden="1">
      <c r="A245" s="25" t="str">
        <f t="shared" si="1"/>
        <v>Jiujitsu gym in Lexington Alabama</v>
      </c>
      <c r="B245" s="22" t="s">
        <v>1773</v>
      </c>
      <c r="C245" s="27" t="s">
        <v>953</v>
      </c>
      <c r="D245" s="28" t="s">
        <v>1774</v>
      </c>
      <c r="E245" s="32">
        <v>727.0</v>
      </c>
      <c r="F245" s="32">
        <v>735.0</v>
      </c>
      <c r="G245" s="30" t="s">
        <v>1775</v>
      </c>
      <c r="H245" s="31">
        <v>3.24</v>
      </c>
      <c r="I245" s="31">
        <v>8.4</v>
      </c>
      <c r="J245" s="27" t="s">
        <v>1776</v>
      </c>
    </row>
    <row r="246" hidden="1">
      <c r="A246" s="25" t="str">
        <f t="shared" si="1"/>
        <v>Jiujitsu gym in Libertyville Alabama</v>
      </c>
      <c r="B246" s="22" t="s">
        <v>1777</v>
      </c>
      <c r="C246" s="27" t="s">
        <v>953</v>
      </c>
      <c r="D246" s="28" t="s">
        <v>1778</v>
      </c>
      <c r="E246" s="32">
        <v>108.0</v>
      </c>
      <c r="F246" s="32">
        <v>117.0</v>
      </c>
      <c r="G246" s="30" t="s">
        <v>1255</v>
      </c>
      <c r="H246" s="31">
        <v>0.52</v>
      </c>
      <c r="I246" s="31">
        <v>1.3</v>
      </c>
      <c r="J246" s="27" t="s">
        <v>1779</v>
      </c>
    </row>
    <row r="247">
      <c r="A247" s="25" t="str">
        <f t="shared" si="1"/>
        <v>Jiujitsu gym in Lincoln Alabama</v>
      </c>
      <c r="B247" s="22" t="s">
        <v>1780</v>
      </c>
      <c r="C247" s="27" t="s">
        <v>942</v>
      </c>
      <c r="D247" s="28" t="s">
        <v>1781</v>
      </c>
      <c r="E247" s="29">
        <v>6845.0</v>
      </c>
      <c r="F247" s="29">
        <v>6266.0</v>
      </c>
      <c r="G247" s="33">
        <f>+9.2%</f>
        <v>0.092</v>
      </c>
      <c r="H247" s="31">
        <v>25.1</v>
      </c>
      <c r="I247" s="31">
        <v>65.0</v>
      </c>
      <c r="J247" s="27" t="s">
        <v>1782</v>
      </c>
    </row>
    <row r="248" hidden="1">
      <c r="A248" s="25" t="str">
        <f t="shared" si="1"/>
        <v>Jiujitsu gym in Linden Alabama</v>
      </c>
      <c r="B248" s="26" t="s">
        <v>1783</v>
      </c>
      <c r="C248" s="27" t="s">
        <v>942</v>
      </c>
      <c r="D248" s="28" t="s">
        <v>1784</v>
      </c>
      <c r="E248" s="29">
        <v>1930.0</v>
      </c>
      <c r="F248" s="29">
        <v>2123.0</v>
      </c>
      <c r="G248" s="30" t="s">
        <v>1785</v>
      </c>
      <c r="H248" s="31">
        <v>3.58</v>
      </c>
      <c r="I248" s="31">
        <v>9.3</v>
      </c>
      <c r="J248" s="27" t="s">
        <v>1759</v>
      </c>
    </row>
    <row r="249" hidden="1">
      <c r="A249" s="25" t="str">
        <f t="shared" si="1"/>
        <v>Jiujitsu gym in Lineville Alabama</v>
      </c>
      <c r="B249" s="22" t="s">
        <v>1786</v>
      </c>
      <c r="C249" s="27" t="s">
        <v>942</v>
      </c>
      <c r="D249" s="28" t="s">
        <v>1787</v>
      </c>
      <c r="E249" s="29">
        <v>2489.0</v>
      </c>
      <c r="F249" s="29">
        <v>2395.0</v>
      </c>
      <c r="G249" s="33">
        <f>+3.9%</f>
        <v>0.039</v>
      </c>
      <c r="H249" s="31">
        <v>8.94</v>
      </c>
      <c r="I249" s="31">
        <v>23.2</v>
      </c>
      <c r="J249" s="27" t="s">
        <v>1788</v>
      </c>
    </row>
    <row r="250" hidden="1">
      <c r="A250" s="25" t="str">
        <f t="shared" si="1"/>
        <v>Jiujitsu gym in Lipscomb Alabama</v>
      </c>
      <c r="B250" s="22" t="s">
        <v>1789</v>
      </c>
      <c r="C250" s="27" t="s">
        <v>942</v>
      </c>
      <c r="D250" s="28" t="s">
        <v>1790</v>
      </c>
      <c r="E250" s="29">
        <v>2086.0</v>
      </c>
      <c r="F250" s="29">
        <v>2210.0</v>
      </c>
      <c r="G250" s="30" t="s">
        <v>1791</v>
      </c>
      <c r="H250" s="31">
        <v>1.17</v>
      </c>
      <c r="I250" s="31">
        <v>3.0</v>
      </c>
      <c r="J250" s="27" t="s">
        <v>1792</v>
      </c>
    </row>
    <row r="251" hidden="1">
      <c r="A251" s="25" t="str">
        <f t="shared" si="1"/>
        <v>Jiujitsu gym in Lisman Alabama</v>
      </c>
      <c r="B251" s="22" t="s">
        <v>1793</v>
      </c>
      <c r="C251" s="27" t="s">
        <v>953</v>
      </c>
      <c r="D251" s="28" t="s">
        <v>1794</v>
      </c>
      <c r="E251" s="32">
        <v>427.0</v>
      </c>
      <c r="F251" s="32">
        <v>539.0</v>
      </c>
      <c r="G251" s="30" t="s">
        <v>1795</v>
      </c>
      <c r="H251" s="31">
        <v>2.59</v>
      </c>
      <c r="I251" s="31">
        <v>6.7</v>
      </c>
      <c r="J251" s="27" t="s">
        <v>1796</v>
      </c>
    </row>
    <row r="252" hidden="1">
      <c r="A252" s="25" t="str">
        <f t="shared" si="1"/>
        <v>Jiujitsu gym in Littleville Alabama</v>
      </c>
      <c r="B252" s="22" t="s">
        <v>1797</v>
      </c>
      <c r="C252" s="27" t="s">
        <v>953</v>
      </c>
      <c r="D252" s="28" t="s">
        <v>1798</v>
      </c>
      <c r="E252" s="29">
        <v>1038.0</v>
      </c>
      <c r="F252" s="29">
        <v>1011.0</v>
      </c>
      <c r="G252" s="33">
        <f>+2.7%</f>
        <v>0.027</v>
      </c>
      <c r="H252" s="31">
        <v>4.97</v>
      </c>
      <c r="I252" s="31">
        <v>12.9</v>
      </c>
      <c r="J252" s="27" t="s">
        <v>1799</v>
      </c>
    </row>
    <row r="253" hidden="1">
      <c r="A253" s="25" t="str">
        <f t="shared" si="1"/>
        <v>Jiujitsu gym in Livingston Alabama</v>
      </c>
      <c r="B253" s="26" t="s">
        <v>1800</v>
      </c>
      <c r="C253" s="27" t="s">
        <v>942</v>
      </c>
      <c r="D253" s="28" t="s">
        <v>1801</v>
      </c>
      <c r="E253" s="29">
        <v>3436.0</v>
      </c>
      <c r="F253" s="29">
        <v>3485.0</v>
      </c>
      <c r="G253" s="30" t="s">
        <v>1618</v>
      </c>
      <c r="H253" s="31">
        <v>7.13</v>
      </c>
      <c r="I253" s="31">
        <v>18.5</v>
      </c>
      <c r="J253" s="27" t="s">
        <v>1802</v>
      </c>
    </row>
    <row r="254" hidden="1">
      <c r="A254" s="25" t="str">
        <f t="shared" si="1"/>
        <v>Jiujitsu gym in Loachapoka Alabama</v>
      </c>
      <c r="B254" s="22" t="s">
        <v>1803</v>
      </c>
      <c r="C254" s="27" t="s">
        <v>953</v>
      </c>
      <c r="D254" s="28" t="s">
        <v>1804</v>
      </c>
      <c r="E254" s="32">
        <v>160.0</v>
      </c>
      <c r="F254" s="32">
        <v>180.0</v>
      </c>
      <c r="G254" s="30" t="s">
        <v>1805</v>
      </c>
      <c r="H254" s="31">
        <v>1.14</v>
      </c>
      <c r="I254" s="31" t="s">
        <v>1806</v>
      </c>
      <c r="J254" s="27" t="s">
        <v>1807</v>
      </c>
    </row>
    <row r="255" hidden="1">
      <c r="A255" s="25" t="str">
        <f t="shared" si="1"/>
        <v>Jiujitsu gym in Lockhart Alabama</v>
      </c>
      <c r="B255" s="22" t="s">
        <v>1808</v>
      </c>
      <c r="C255" s="27" t="s">
        <v>953</v>
      </c>
      <c r="D255" s="28" t="s">
        <v>1809</v>
      </c>
      <c r="E255" s="32">
        <v>445.0</v>
      </c>
      <c r="F255" s="32">
        <v>516.0</v>
      </c>
      <c r="G255" s="30" t="s">
        <v>1062</v>
      </c>
      <c r="H255" s="31">
        <v>1.09</v>
      </c>
      <c r="I255" s="31">
        <v>2.8</v>
      </c>
      <c r="J255" s="27" t="s">
        <v>1810</v>
      </c>
    </row>
    <row r="256" hidden="1">
      <c r="A256" s="25" t="str">
        <f t="shared" si="1"/>
        <v>Jiujitsu gym in Locust Fork Alabama</v>
      </c>
      <c r="B256" s="22" t="s">
        <v>1811</v>
      </c>
      <c r="C256" s="27" t="s">
        <v>953</v>
      </c>
      <c r="D256" s="28" t="s">
        <v>1812</v>
      </c>
      <c r="E256" s="29">
        <v>1192.0</v>
      </c>
      <c r="F256" s="29">
        <v>1186.0</v>
      </c>
      <c r="G256" s="33">
        <f>+0.5%</f>
        <v>0.005</v>
      </c>
      <c r="H256" s="31">
        <v>3.85</v>
      </c>
      <c r="I256" s="31">
        <v>10.0</v>
      </c>
      <c r="J256" s="27" t="s">
        <v>1813</v>
      </c>
    </row>
    <row r="257" hidden="1">
      <c r="A257" s="25" t="str">
        <f t="shared" si="1"/>
        <v>Jiujitsu gym in Louisville Alabama</v>
      </c>
      <c r="B257" s="22" t="s">
        <v>1814</v>
      </c>
      <c r="C257" s="27" t="s">
        <v>953</v>
      </c>
      <c r="D257" s="28" t="s">
        <v>1815</v>
      </c>
      <c r="E257" s="32">
        <v>395.0</v>
      </c>
      <c r="F257" s="32">
        <v>519.0</v>
      </c>
      <c r="G257" s="30" t="s">
        <v>1816</v>
      </c>
      <c r="H257" s="31">
        <v>2.75</v>
      </c>
      <c r="I257" s="31">
        <v>7.1</v>
      </c>
      <c r="J257" s="27" t="s">
        <v>1817</v>
      </c>
    </row>
    <row r="258" hidden="1">
      <c r="A258" s="25" t="str">
        <f t="shared" si="1"/>
        <v>Jiujitsu gym in Lowndesboro Alabama</v>
      </c>
      <c r="B258" s="22" t="s">
        <v>1818</v>
      </c>
      <c r="C258" s="27" t="s">
        <v>953</v>
      </c>
      <c r="D258" s="28" t="s">
        <v>1819</v>
      </c>
      <c r="E258" s="32">
        <v>89.0</v>
      </c>
      <c r="F258" s="32">
        <v>115.0</v>
      </c>
      <c r="G258" s="30" t="s">
        <v>1820</v>
      </c>
      <c r="H258" s="31">
        <v>0.79</v>
      </c>
      <c r="I258" s="31">
        <v>2.0</v>
      </c>
      <c r="J258" s="27" t="s">
        <v>1821</v>
      </c>
    </row>
    <row r="259" hidden="1">
      <c r="A259" s="25" t="str">
        <f t="shared" si="1"/>
        <v>Jiujitsu gym in Loxley Alabama</v>
      </c>
      <c r="B259" s="22" t="s">
        <v>1822</v>
      </c>
      <c r="C259" s="27" t="s">
        <v>953</v>
      </c>
      <c r="D259" s="28" t="s">
        <v>1823</v>
      </c>
      <c r="E259" s="29">
        <v>3710.0</v>
      </c>
      <c r="F259" s="29">
        <v>1632.0</v>
      </c>
      <c r="G259" s="33">
        <f>+127.3%</f>
        <v>1.273</v>
      </c>
      <c r="H259" s="31">
        <v>31.85</v>
      </c>
      <c r="I259" s="31">
        <v>82.5</v>
      </c>
      <c r="J259" s="27" t="s">
        <v>1824</v>
      </c>
    </row>
    <row r="260" hidden="1">
      <c r="A260" s="25" t="str">
        <f t="shared" si="1"/>
        <v>Jiujitsu gym in Luverne Alabama</v>
      </c>
      <c r="B260" s="26" t="s">
        <v>1825</v>
      </c>
      <c r="C260" s="27" t="s">
        <v>942</v>
      </c>
      <c r="D260" s="28" t="s">
        <v>1826</v>
      </c>
      <c r="E260" s="29">
        <v>2765.0</v>
      </c>
      <c r="F260" s="29">
        <v>2800.0</v>
      </c>
      <c r="G260" s="30" t="s">
        <v>1158</v>
      </c>
      <c r="H260" s="31">
        <v>15.65</v>
      </c>
      <c r="I260" s="31">
        <v>40.5</v>
      </c>
      <c r="J260" s="27" t="s">
        <v>1827</v>
      </c>
    </row>
    <row r="261" hidden="1">
      <c r="A261" s="25" t="str">
        <f t="shared" si="1"/>
        <v>Jiujitsu gym in Lynn Alabama</v>
      </c>
      <c r="B261" s="22" t="s">
        <v>1828</v>
      </c>
      <c r="C261" s="27" t="s">
        <v>953</v>
      </c>
      <c r="D261" s="28" t="s">
        <v>1829</v>
      </c>
      <c r="E261" s="32">
        <v>610.0</v>
      </c>
      <c r="F261" s="32">
        <v>659.0</v>
      </c>
      <c r="G261" s="30" t="s">
        <v>1210</v>
      </c>
      <c r="H261" s="31">
        <v>10.65</v>
      </c>
      <c r="I261" s="31">
        <v>27.6</v>
      </c>
      <c r="J261" s="27" t="s">
        <v>1830</v>
      </c>
    </row>
    <row r="262">
      <c r="A262" s="25" t="str">
        <f t="shared" si="1"/>
        <v>Jiujitsu gym in Madison Alabama</v>
      </c>
      <c r="B262" s="22" t="s">
        <v>1831</v>
      </c>
      <c r="C262" s="27" t="s">
        <v>942</v>
      </c>
      <c r="D262" s="28" t="s">
        <v>1832</v>
      </c>
      <c r="E262" s="29">
        <v>56933.0</v>
      </c>
      <c r="F262" s="29">
        <v>42938.0</v>
      </c>
      <c r="G262" s="33">
        <f>+32.6%</f>
        <v>0.326</v>
      </c>
      <c r="H262" s="31">
        <v>29.59</v>
      </c>
      <c r="I262" s="31">
        <v>76.6</v>
      </c>
      <c r="J262" s="27" t="s">
        <v>1833</v>
      </c>
    </row>
    <row r="263" hidden="1">
      <c r="A263" s="25" t="str">
        <f t="shared" si="1"/>
        <v>Jiujitsu gym in Madrid Alabama</v>
      </c>
      <c r="B263" s="22" t="s">
        <v>1834</v>
      </c>
      <c r="C263" s="27" t="s">
        <v>953</v>
      </c>
      <c r="D263" s="28" t="s">
        <v>1835</v>
      </c>
      <c r="E263" s="32">
        <v>265.0</v>
      </c>
      <c r="F263" s="32">
        <v>350.0</v>
      </c>
      <c r="G263" s="30" t="s">
        <v>1836</v>
      </c>
      <c r="H263" s="31">
        <v>1.94</v>
      </c>
      <c r="I263" s="31">
        <v>5.0</v>
      </c>
      <c r="J263" s="27" t="s">
        <v>1837</v>
      </c>
    </row>
    <row r="264" hidden="1">
      <c r="A264" s="25" t="str">
        <f t="shared" si="1"/>
        <v>Jiujitsu gym in Magnolia Springs Alabama</v>
      </c>
      <c r="B264" s="22" t="s">
        <v>1838</v>
      </c>
      <c r="C264" s="27" t="s">
        <v>953</v>
      </c>
      <c r="D264" s="28" t="s">
        <v>1839</v>
      </c>
      <c r="E264" s="32">
        <v>811.0</v>
      </c>
      <c r="F264" s="32">
        <v>723.0</v>
      </c>
      <c r="G264" s="33">
        <f>+12.2%</f>
        <v>0.122</v>
      </c>
      <c r="H264" s="31">
        <v>0.9</v>
      </c>
      <c r="I264" s="31">
        <v>2.3</v>
      </c>
      <c r="J264" s="27" t="s">
        <v>1840</v>
      </c>
    </row>
    <row r="265" hidden="1">
      <c r="A265" s="25" t="str">
        <f t="shared" si="1"/>
        <v>Jiujitsu gym in Malvern Alabama</v>
      </c>
      <c r="B265" s="22" t="s">
        <v>1841</v>
      </c>
      <c r="C265" s="27" t="s">
        <v>953</v>
      </c>
      <c r="D265" s="28" t="s">
        <v>1842</v>
      </c>
      <c r="E265" s="29">
        <v>1536.0</v>
      </c>
      <c r="F265" s="29">
        <v>1448.0</v>
      </c>
      <c r="G265" s="33">
        <f>+6.1%</f>
        <v>0.061</v>
      </c>
      <c r="H265" s="31">
        <v>14.02</v>
      </c>
      <c r="I265" s="31">
        <v>36.3</v>
      </c>
      <c r="J265" s="27" t="s">
        <v>1843</v>
      </c>
    </row>
    <row r="266" hidden="1">
      <c r="A266" s="25" t="str">
        <f t="shared" si="1"/>
        <v>Jiujitsu gym in Maplesville Alabama</v>
      </c>
      <c r="B266" s="22" t="s">
        <v>1844</v>
      </c>
      <c r="C266" s="27" t="s">
        <v>953</v>
      </c>
      <c r="D266" s="28" t="s">
        <v>1845</v>
      </c>
      <c r="E266" s="32">
        <v>637.0</v>
      </c>
      <c r="F266" s="32">
        <v>708.0</v>
      </c>
      <c r="G266" s="30" t="s">
        <v>1423</v>
      </c>
      <c r="H266" s="31">
        <v>3.27</v>
      </c>
      <c r="I266" s="31">
        <v>8.5</v>
      </c>
      <c r="J266" s="27" t="s">
        <v>1846</v>
      </c>
    </row>
    <row r="267">
      <c r="A267" s="25" t="str">
        <f t="shared" si="1"/>
        <v>Jiujitsu gym in Margaret Alabama</v>
      </c>
      <c r="B267" s="22" t="s">
        <v>1847</v>
      </c>
      <c r="C267" s="27" t="s">
        <v>942</v>
      </c>
      <c r="D267" s="28" t="s">
        <v>1848</v>
      </c>
      <c r="E267" s="29">
        <v>5106.0</v>
      </c>
      <c r="F267" s="29">
        <v>4428.0</v>
      </c>
      <c r="G267" s="33">
        <f>+15.3%</f>
        <v>0.153</v>
      </c>
      <c r="H267" s="31">
        <v>9.82</v>
      </c>
      <c r="I267" s="31">
        <v>25.4</v>
      </c>
      <c r="J267" s="27" t="s">
        <v>1849</v>
      </c>
    </row>
    <row r="268" hidden="1">
      <c r="A268" s="25" t="str">
        <f t="shared" si="1"/>
        <v>Jiujitsu gym in Marion Alabama</v>
      </c>
      <c r="B268" s="26" t="s">
        <v>1850</v>
      </c>
      <c r="C268" s="27" t="s">
        <v>942</v>
      </c>
      <c r="D268" s="28" t="s">
        <v>1851</v>
      </c>
      <c r="E268" s="29">
        <v>3176.0</v>
      </c>
      <c r="F268" s="29">
        <v>3686.0</v>
      </c>
      <c r="G268" s="30" t="s">
        <v>1062</v>
      </c>
      <c r="H268" s="31">
        <v>10.57</v>
      </c>
      <c r="I268" s="31">
        <v>27.4</v>
      </c>
      <c r="J268" s="27" t="s">
        <v>1852</v>
      </c>
    </row>
    <row r="269" hidden="1">
      <c r="A269" s="25" t="str">
        <f t="shared" si="1"/>
        <v>Jiujitsu gym in Maytown Alabama</v>
      </c>
      <c r="B269" s="22" t="s">
        <v>1853</v>
      </c>
      <c r="C269" s="27" t="s">
        <v>953</v>
      </c>
      <c r="D269" s="28" t="s">
        <v>1854</v>
      </c>
      <c r="E269" s="32">
        <v>316.0</v>
      </c>
      <c r="F269" s="32">
        <v>385.0</v>
      </c>
      <c r="G269" s="30" t="s">
        <v>1855</v>
      </c>
      <c r="H269" s="31">
        <v>2.68</v>
      </c>
      <c r="I269" s="31">
        <v>6.9</v>
      </c>
      <c r="J269" s="27" t="s">
        <v>1856</v>
      </c>
    </row>
    <row r="270" hidden="1">
      <c r="A270" s="25" t="str">
        <f t="shared" si="1"/>
        <v>Jiujitsu gym in McIntosh Alabama</v>
      </c>
      <c r="B270" s="22" t="s">
        <v>1857</v>
      </c>
      <c r="C270" s="27" t="s">
        <v>953</v>
      </c>
      <c r="D270" s="28" t="s">
        <v>1858</v>
      </c>
      <c r="E270" s="32">
        <v>206.0</v>
      </c>
      <c r="F270" s="32">
        <v>238.0</v>
      </c>
      <c r="G270" s="30" t="s">
        <v>1005</v>
      </c>
      <c r="H270" s="31">
        <v>1.0</v>
      </c>
      <c r="I270" s="31">
        <v>2.6</v>
      </c>
      <c r="J270" s="27" t="s">
        <v>1859</v>
      </c>
    </row>
    <row r="271" hidden="1">
      <c r="A271" s="25" t="str">
        <f t="shared" si="1"/>
        <v>Jiujitsu gym in McKenzie Alabama</v>
      </c>
      <c r="B271" s="22" t="s">
        <v>1860</v>
      </c>
      <c r="C271" s="27" t="s">
        <v>953</v>
      </c>
      <c r="D271" s="28" t="s">
        <v>1861</v>
      </c>
      <c r="E271" s="32">
        <v>507.0</v>
      </c>
      <c r="F271" s="32">
        <v>530.0</v>
      </c>
      <c r="G271" s="30" t="s">
        <v>1288</v>
      </c>
      <c r="H271" s="31">
        <v>3.72</v>
      </c>
      <c r="I271" s="31">
        <v>9.6</v>
      </c>
      <c r="J271" s="27" t="s">
        <v>1862</v>
      </c>
    </row>
    <row r="272" hidden="1">
      <c r="A272" s="25" t="str">
        <f t="shared" si="1"/>
        <v>Jiujitsu gym in McMullen Alabama</v>
      </c>
      <c r="B272" s="22" t="s">
        <v>1863</v>
      </c>
      <c r="C272" s="27" t="s">
        <v>953</v>
      </c>
      <c r="D272" s="28" t="s">
        <v>1864</v>
      </c>
      <c r="E272" s="32">
        <v>32.0</v>
      </c>
      <c r="F272" s="32">
        <v>10.0</v>
      </c>
      <c r="G272" s="33">
        <f>+220%</f>
        <v>2.2</v>
      </c>
      <c r="H272" s="31">
        <v>0.11</v>
      </c>
      <c r="I272" s="31">
        <v>0.28</v>
      </c>
      <c r="J272" s="27" t="s">
        <v>1865</v>
      </c>
    </row>
    <row r="273" hidden="1">
      <c r="A273" s="25" t="str">
        <f t="shared" si="1"/>
        <v>Jiujitsu gym in Memphis Alabama</v>
      </c>
      <c r="B273" s="22" t="s">
        <v>1866</v>
      </c>
      <c r="C273" s="27" t="s">
        <v>953</v>
      </c>
      <c r="D273" s="28" t="s">
        <v>1867</v>
      </c>
      <c r="E273" s="32">
        <v>29.0</v>
      </c>
      <c r="F273" s="32">
        <v>29.0</v>
      </c>
      <c r="G273" s="36">
        <v>0.0</v>
      </c>
      <c r="H273" s="31">
        <v>0.39</v>
      </c>
      <c r="I273" s="31">
        <v>1.0</v>
      </c>
      <c r="J273" s="27" t="s">
        <v>1868</v>
      </c>
    </row>
    <row r="274" hidden="1">
      <c r="A274" s="25" t="str">
        <f t="shared" si="1"/>
        <v>Jiujitsu gym in Mentone Alabama</v>
      </c>
      <c r="B274" s="22" t="s">
        <v>1869</v>
      </c>
      <c r="C274" s="27" t="s">
        <v>953</v>
      </c>
      <c r="D274" s="28" t="s">
        <v>1870</v>
      </c>
      <c r="E274" s="32">
        <v>319.0</v>
      </c>
      <c r="F274" s="32">
        <v>360.0</v>
      </c>
      <c r="G274" s="30" t="s">
        <v>1552</v>
      </c>
      <c r="H274" s="31">
        <v>4.67</v>
      </c>
      <c r="I274" s="31">
        <v>12.1</v>
      </c>
      <c r="J274" s="27" t="s">
        <v>1871</v>
      </c>
    </row>
    <row r="275">
      <c r="A275" s="25" t="str">
        <f t="shared" si="1"/>
        <v>Jiujitsu gym in Midfield Alabama</v>
      </c>
      <c r="B275" s="22" t="s">
        <v>1872</v>
      </c>
      <c r="C275" s="27" t="s">
        <v>942</v>
      </c>
      <c r="D275" s="28" t="s">
        <v>1873</v>
      </c>
      <c r="E275" s="29">
        <v>5211.0</v>
      </c>
      <c r="F275" s="29">
        <v>5365.0</v>
      </c>
      <c r="G275" s="30" t="s">
        <v>1450</v>
      </c>
      <c r="H275" s="31">
        <v>2.65</v>
      </c>
      <c r="I275" s="31">
        <v>6.9</v>
      </c>
      <c r="J275" s="27" t="s">
        <v>1874</v>
      </c>
    </row>
    <row r="276" hidden="1">
      <c r="A276" s="25" t="str">
        <f t="shared" si="1"/>
        <v>Jiujitsu gym in Midland City Alabama</v>
      </c>
      <c r="B276" s="22" t="s">
        <v>1875</v>
      </c>
      <c r="C276" s="27" t="s">
        <v>953</v>
      </c>
      <c r="D276" s="28" t="s">
        <v>1876</v>
      </c>
      <c r="E276" s="29">
        <v>2239.0</v>
      </c>
      <c r="F276" s="29">
        <v>2344.0</v>
      </c>
      <c r="G276" s="30" t="s">
        <v>1237</v>
      </c>
      <c r="H276" s="31">
        <v>6.08</v>
      </c>
      <c r="I276" s="31">
        <v>15.7</v>
      </c>
      <c r="J276" s="27" t="s">
        <v>1877</v>
      </c>
    </row>
    <row r="277" hidden="1">
      <c r="A277" s="25" t="str">
        <f t="shared" si="1"/>
        <v>Jiujitsu gym in Midway Alabama</v>
      </c>
      <c r="B277" s="22" t="s">
        <v>1878</v>
      </c>
      <c r="C277" s="27" t="s">
        <v>953</v>
      </c>
      <c r="D277" s="28" t="s">
        <v>1879</v>
      </c>
      <c r="E277" s="32">
        <v>421.0</v>
      </c>
      <c r="F277" s="32">
        <v>499.0</v>
      </c>
      <c r="G277" s="30" t="s">
        <v>1880</v>
      </c>
      <c r="H277" s="31">
        <v>3.31</v>
      </c>
      <c r="I277" s="31">
        <v>8.6</v>
      </c>
      <c r="J277" s="27" t="s">
        <v>1881</v>
      </c>
    </row>
    <row r="278">
      <c r="A278" s="25" t="str">
        <f t="shared" si="1"/>
        <v>Jiujitsu gym in Millbrook Alabama</v>
      </c>
      <c r="B278" s="22" t="s">
        <v>1882</v>
      </c>
      <c r="C278" s="27" t="s">
        <v>942</v>
      </c>
      <c r="D278" s="28" t="s">
        <v>1883</v>
      </c>
      <c r="E278" s="29">
        <v>16564.0</v>
      </c>
      <c r="F278" s="29">
        <v>14640.0</v>
      </c>
      <c r="G278" s="33">
        <f>+13.1%</f>
        <v>0.131</v>
      </c>
      <c r="H278" s="31">
        <v>12.81</v>
      </c>
      <c r="I278" s="31">
        <v>33.2</v>
      </c>
      <c r="J278" s="27" t="s">
        <v>1884</v>
      </c>
    </row>
    <row r="279" hidden="1">
      <c r="A279" s="25" t="str">
        <f t="shared" si="1"/>
        <v>Jiujitsu gym in Millport Alabama</v>
      </c>
      <c r="B279" s="22" t="s">
        <v>1885</v>
      </c>
      <c r="C279" s="27" t="s">
        <v>953</v>
      </c>
      <c r="D279" s="28" t="s">
        <v>1886</v>
      </c>
      <c r="E279" s="29">
        <v>1010.0</v>
      </c>
      <c r="F279" s="29">
        <v>1049.0</v>
      </c>
      <c r="G279" s="30" t="s">
        <v>1030</v>
      </c>
      <c r="H279" s="31">
        <v>5.49</v>
      </c>
      <c r="I279" s="31">
        <v>14.2</v>
      </c>
      <c r="J279" s="27" t="s">
        <v>1887</v>
      </c>
    </row>
    <row r="280" hidden="1">
      <c r="A280" s="25" t="str">
        <f t="shared" si="1"/>
        <v>Jiujitsu gym in Millry Alabama</v>
      </c>
      <c r="B280" s="22" t="s">
        <v>1888</v>
      </c>
      <c r="C280" s="27" t="s">
        <v>953</v>
      </c>
      <c r="D280" s="28" t="s">
        <v>1889</v>
      </c>
      <c r="E280" s="32">
        <v>450.0</v>
      </c>
      <c r="F280" s="32">
        <v>546.0</v>
      </c>
      <c r="G280" s="30" t="s">
        <v>1890</v>
      </c>
      <c r="H280" s="31">
        <v>7.49</v>
      </c>
      <c r="I280" s="31">
        <v>19.4</v>
      </c>
      <c r="J280" s="27" t="s">
        <v>1891</v>
      </c>
    </row>
    <row r="281">
      <c r="A281" s="25" t="str">
        <f t="shared" si="1"/>
        <v>Jiujitsu gym in Mobile[c] Alabama</v>
      </c>
      <c r="B281" s="26" t="s">
        <v>1892</v>
      </c>
      <c r="C281" s="27" t="s">
        <v>942</v>
      </c>
      <c r="D281" s="28" t="s">
        <v>1893</v>
      </c>
      <c r="E281" s="29">
        <v>187041.0</v>
      </c>
      <c r="F281" s="29">
        <v>195111.0</v>
      </c>
      <c r="G281" s="30" t="s">
        <v>1894</v>
      </c>
      <c r="H281" s="31">
        <v>117.9</v>
      </c>
      <c r="I281" s="31">
        <v>305.4</v>
      </c>
      <c r="J281" s="27" t="s">
        <v>1895</v>
      </c>
    </row>
    <row r="282">
      <c r="A282" s="25" t="str">
        <f t="shared" si="1"/>
        <v>Jiujitsu gym in Monroeville Alabama</v>
      </c>
      <c r="B282" s="26" t="s">
        <v>1896</v>
      </c>
      <c r="C282" s="27" t="s">
        <v>942</v>
      </c>
      <c r="D282" s="28" t="s">
        <v>1897</v>
      </c>
      <c r="E282" s="29">
        <v>5951.0</v>
      </c>
      <c r="F282" s="29">
        <v>6519.0</v>
      </c>
      <c r="G282" s="30" t="s">
        <v>1898</v>
      </c>
      <c r="H282" s="31">
        <v>13.37</v>
      </c>
      <c r="I282" s="31">
        <v>34.6</v>
      </c>
      <c r="J282" s="27" t="s">
        <v>1899</v>
      </c>
    </row>
    <row r="283">
      <c r="A283" s="25" t="str">
        <f t="shared" si="1"/>
        <v>Jiujitsu gym in Montevallo Alabama</v>
      </c>
      <c r="B283" s="22" t="s">
        <v>1900</v>
      </c>
      <c r="C283" s="27" t="s">
        <v>942</v>
      </c>
      <c r="D283" s="28" t="s">
        <v>1901</v>
      </c>
      <c r="E283" s="29">
        <v>7229.0</v>
      </c>
      <c r="F283" s="29">
        <v>6323.0</v>
      </c>
      <c r="G283" s="33">
        <f>+14.3%</f>
        <v>0.143</v>
      </c>
      <c r="H283" s="31">
        <v>12.59</v>
      </c>
      <c r="I283" s="31">
        <v>32.6</v>
      </c>
      <c r="J283" s="27" t="s">
        <v>1902</v>
      </c>
    </row>
    <row r="284">
      <c r="A284" s="25" t="str">
        <f t="shared" si="1"/>
        <v>Jiujitsu gym in Montgomery‡ Alabama</v>
      </c>
      <c r="B284" s="22" t="s">
        <v>1903</v>
      </c>
      <c r="C284" s="27" t="s">
        <v>942</v>
      </c>
      <c r="D284" s="28" t="s">
        <v>1904</v>
      </c>
      <c r="E284" s="29">
        <v>200603.0</v>
      </c>
      <c r="F284" s="29">
        <v>205764.0</v>
      </c>
      <c r="G284" s="30" t="s">
        <v>1905</v>
      </c>
      <c r="H284" s="31">
        <v>159.57</v>
      </c>
      <c r="I284" s="31">
        <v>413.3</v>
      </c>
      <c r="J284" s="27" t="s">
        <v>1906</v>
      </c>
    </row>
    <row r="285">
      <c r="A285" s="25" t="str">
        <f t="shared" si="1"/>
        <v>Jiujitsu gym in Moody Alabama</v>
      </c>
      <c r="B285" s="22" t="s">
        <v>1907</v>
      </c>
      <c r="C285" s="27" t="s">
        <v>942</v>
      </c>
      <c r="D285" s="28" t="s">
        <v>1908</v>
      </c>
      <c r="E285" s="29">
        <v>13170.0</v>
      </c>
      <c r="F285" s="29">
        <v>11726.0</v>
      </c>
      <c r="G285" s="33">
        <f>+12.3%</f>
        <v>0.123</v>
      </c>
      <c r="H285" s="31">
        <v>24.4</v>
      </c>
      <c r="I285" s="31">
        <v>63.2</v>
      </c>
      <c r="J285" s="27" t="s">
        <v>1909</v>
      </c>
    </row>
    <row r="286" hidden="1">
      <c r="A286" s="25" t="str">
        <f t="shared" si="1"/>
        <v>Jiujitsu gym in Mooresville Alabama</v>
      </c>
      <c r="B286" s="22" t="s">
        <v>1910</v>
      </c>
      <c r="C286" s="27" t="s">
        <v>953</v>
      </c>
      <c r="D286" s="28" t="s">
        <v>1911</v>
      </c>
      <c r="E286" s="32">
        <v>47.0</v>
      </c>
      <c r="F286" s="32">
        <v>53.0</v>
      </c>
      <c r="G286" s="30" t="s">
        <v>1762</v>
      </c>
      <c r="H286" s="31">
        <v>0.12</v>
      </c>
      <c r="I286" s="31">
        <v>0.31</v>
      </c>
      <c r="J286" s="27" t="s">
        <v>1912</v>
      </c>
    </row>
    <row r="287" hidden="1">
      <c r="A287" s="25" t="str">
        <f t="shared" si="1"/>
        <v>Jiujitsu gym in Morris Alabama</v>
      </c>
      <c r="B287" s="22" t="s">
        <v>1913</v>
      </c>
      <c r="C287" s="27" t="s">
        <v>953</v>
      </c>
      <c r="D287" s="28" t="s">
        <v>1914</v>
      </c>
      <c r="E287" s="29">
        <v>2259.0</v>
      </c>
      <c r="F287" s="29">
        <v>1859.0</v>
      </c>
      <c r="G287" s="33">
        <f>+21.5%</f>
        <v>0.215</v>
      </c>
      <c r="H287" s="31">
        <v>3.03</v>
      </c>
      <c r="I287" s="31">
        <v>7.8</v>
      </c>
      <c r="J287" s="27" t="s">
        <v>1915</v>
      </c>
    </row>
    <row r="288" hidden="1">
      <c r="A288" s="25" t="str">
        <f t="shared" si="1"/>
        <v>Jiujitsu gym in Mosses Alabama</v>
      </c>
      <c r="B288" s="22" t="s">
        <v>1916</v>
      </c>
      <c r="C288" s="27" t="s">
        <v>953</v>
      </c>
      <c r="D288" s="28" t="s">
        <v>1917</v>
      </c>
      <c r="E288" s="32">
        <v>834.0</v>
      </c>
      <c r="F288" s="29">
        <v>1029.0</v>
      </c>
      <c r="G288" s="30" t="s">
        <v>1918</v>
      </c>
      <c r="H288" s="31">
        <v>4.74</v>
      </c>
      <c r="I288" s="31">
        <v>12.3</v>
      </c>
      <c r="J288" s="27" t="s">
        <v>1919</v>
      </c>
    </row>
    <row r="289" hidden="1">
      <c r="A289" s="25" t="str">
        <f t="shared" si="1"/>
        <v>Jiujitsu gym in Moulton Alabama</v>
      </c>
      <c r="B289" s="26" t="s">
        <v>1920</v>
      </c>
      <c r="C289" s="27" t="s">
        <v>942</v>
      </c>
      <c r="D289" s="28" t="s">
        <v>1921</v>
      </c>
      <c r="E289" s="29">
        <v>3398.0</v>
      </c>
      <c r="F289" s="29">
        <v>3471.0</v>
      </c>
      <c r="G289" s="30" t="s">
        <v>1066</v>
      </c>
      <c r="H289" s="31">
        <v>5.99</v>
      </c>
      <c r="I289" s="31">
        <v>15.5</v>
      </c>
      <c r="J289" s="27" t="s">
        <v>1922</v>
      </c>
    </row>
    <row r="290" hidden="1">
      <c r="A290" s="25" t="str">
        <f t="shared" si="1"/>
        <v>Jiujitsu gym in Moundville Alabama</v>
      </c>
      <c r="B290" s="22" t="s">
        <v>1923</v>
      </c>
      <c r="C290" s="27" t="s">
        <v>953</v>
      </c>
      <c r="D290" s="28" t="s">
        <v>1924</v>
      </c>
      <c r="E290" s="29">
        <v>3024.0</v>
      </c>
      <c r="F290" s="29">
        <v>2427.0</v>
      </c>
      <c r="G290" s="33">
        <f>+24.6%</f>
        <v>0.246</v>
      </c>
      <c r="H290" s="31">
        <v>4.59</v>
      </c>
      <c r="I290" s="31">
        <v>11.9</v>
      </c>
      <c r="J290" s="27" t="s">
        <v>1925</v>
      </c>
    </row>
    <row r="291" hidden="1">
      <c r="A291" s="25" t="str">
        <f t="shared" si="1"/>
        <v>Jiujitsu gym in Mount Vernon Alabama</v>
      </c>
      <c r="B291" s="22" t="s">
        <v>1926</v>
      </c>
      <c r="C291" s="27" t="s">
        <v>953</v>
      </c>
      <c r="D291" s="28" t="s">
        <v>1927</v>
      </c>
      <c r="E291" s="29">
        <v>1354.0</v>
      </c>
      <c r="F291" s="29">
        <v>1574.0</v>
      </c>
      <c r="G291" s="30" t="s">
        <v>1928</v>
      </c>
      <c r="H291" s="31">
        <v>5.22</v>
      </c>
      <c r="I291" s="31">
        <v>13.5</v>
      </c>
      <c r="J291" s="27" t="s">
        <v>1929</v>
      </c>
    </row>
    <row r="292">
      <c r="A292" s="25" t="str">
        <f t="shared" si="1"/>
        <v>Jiujitsu gym in Mountain Brook Alabama</v>
      </c>
      <c r="B292" s="22" t="s">
        <v>1930</v>
      </c>
      <c r="C292" s="27" t="s">
        <v>942</v>
      </c>
      <c r="D292" s="28" t="s">
        <v>1931</v>
      </c>
      <c r="E292" s="29">
        <v>22461.0</v>
      </c>
      <c r="F292" s="29">
        <v>20413.0</v>
      </c>
      <c r="G292" s="33">
        <f>+10%</f>
        <v>0.1</v>
      </c>
      <c r="H292" s="31">
        <v>12.79</v>
      </c>
      <c r="I292" s="31">
        <v>33.1</v>
      </c>
      <c r="J292" s="27" t="s">
        <v>1932</v>
      </c>
    </row>
    <row r="293" hidden="1">
      <c r="A293" s="25" t="str">
        <f t="shared" si="1"/>
        <v>Jiujitsu gym in Mulga Alabama</v>
      </c>
      <c r="B293" s="22" t="s">
        <v>1933</v>
      </c>
      <c r="C293" s="27" t="s">
        <v>953</v>
      </c>
      <c r="D293" s="28" t="s">
        <v>1934</v>
      </c>
      <c r="E293" s="32">
        <v>784.0</v>
      </c>
      <c r="F293" s="32">
        <v>836.0</v>
      </c>
      <c r="G293" s="30" t="s">
        <v>1935</v>
      </c>
      <c r="H293" s="31">
        <v>0.62</v>
      </c>
      <c r="I293" s="31">
        <v>1.6</v>
      </c>
      <c r="J293" s="27" t="s">
        <v>1936</v>
      </c>
    </row>
    <row r="294" hidden="1">
      <c r="A294" s="25" t="str">
        <f t="shared" si="1"/>
        <v>Jiujitsu gym in Munford Alabama</v>
      </c>
      <c r="B294" s="22" t="s">
        <v>1937</v>
      </c>
      <c r="C294" s="27" t="s">
        <v>953</v>
      </c>
      <c r="D294" s="28" t="s">
        <v>1938</v>
      </c>
      <c r="E294" s="29">
        <v>1351.0</v>
      </c>
      <c r="F294" s="29">
        <v>1292.0</v>
      </c>
      <c r="G294" s="33">
        <f>+4.6%</f>
        <v>0.046</v>
      </c>
      <c r="H294" s="31">
        <v>2.21</v>
      </c>
      <c r="I294" s="31">
        <v>5.7</v>
      </c>
      <c r="J294" s="27" t="s">
        <v>1939</v>
      </c>
    </row>
    <row r="295">
      <c r="A295" s="25" t="str">
        <f t="shared" si="1"/>
        <v>Jiujitsu gym in Muscle Shoals Alabama</v>
      </c>
      <c r="B295" s="22" t="s">
        <v>1940</v>
      </c>
      <c r="C295" s="27" t="s">
        <v>942</v>
      </c>
      <c r="D295" s="28" t="s">
        <v>1941</v>
      </c>
      <c r="E295" s="29">
        <v>16275.0</v>
      </c>
      <c r="F295" s="29">
        <v>13146.0</v>
      </c>
      <c r="G295" s="33">
        <f>+23.8%</f>
        <v>0.238</v>
      </c>
      <c r="H295" s="31">
        <v>15.53</v>
      </c>
      <c r="I295" s="31">
        <v>40.2</v>
      </c>
      <c r="J295" s="27" t="s">
        <v>1942</v>
      </c>
    </row>
    <row r="296" hidden="1">
      <c r="A296" s="25" t="str">
        <f t="shared" si="1"/>
        <v>Jiujitsu gym in Myrtlewood Alabama</v>
      </c>
      <c r="B296" s="22" t="s">
        <v>1943</v>
      </c>
      <c r="C296" s="27" t="s">
        <v>953</v>
      </c>
      <c r="D296" s="28" t="s">
        <v>1944</v>
      </c>
      <c r="E296" s="32">
        <v>70.0</v>
      </c>
      <c r="F296" s="32">
        <v>130.0</v>
      </c>
      <c r="G296" s="30" t="s">
        <v>1327</v>
      </c>
      <c r="H296" s="31">
        <v>2.59</v>
      </c>
      <c r="I296" s="31">
        <v>6.7</v>
      </c>
      <c r="J296" s="27" t="s">
        <v>1945</v>
      </c>
    </row>
    <row r="297" hidden="1">
      <c r="A297" s="25" t="str">
        <f t="shared" si="1"/>
        <v>Jiujitsu gym in Napier Field Alabama</v>
      </c>
      <c r="B297" s="22" t="s">
        <v>1946</v>
      </c>
      <c r="C297" s="27" t="s">
        <v>953</v>
      </c>
      <c r="D297" s="28" t="s">
        <v>1947</v>
      </c>
      <c r="E297" s="32">
        <v>409.0</v>
      </c>
      <c r="F297" s="32">
        <v>354.0</v>
      </c>
      <c r="G297" s="33">
        <f>+15.5%</f>
        <v>0.155</v>
      </c>
      <c r="H297" s="31">
        <v>0.26</v>
      </c>
      <c r="I297" s="31">
        <v>0.67</v>
      </c>
      <c r="J297" s="27" t="s">
        <v>1948</v>
      </c>
    </row>
    <row r="298" hidden="1">
      <c r="A298" s="25" t="str">
        <f t="shared" si="1"/>
        <v>Jiujitsu gym in Natural Bridge Alabama</v>
      </c>
      <c r="B298" s="22" t="s">
        <v>1949</v>
      </c>
      <c r="C298" s="27" t="s">
        <v>953</v>
      </c>
      <c r="D298" s="28" t="s">
        <v>1950</v>
      </c>
      <c r="E298" s="32">
        <v>32.0</v>
      </c>
      <c r="F298" s="32">
        <v>37.0</v>
      </c>
      <c r="G298" s="30" t="s">
        <v>1078</v>
      </c>
      <c r="H298" s="31">
        <v>0.43</v>
      </c>
      <c r="I298" s="31">
        <v>1.1</v>
      </c>
      <c r="J298" s="27" t="s">
        <v>1868</v>
      </c>
    </row>
    <row r="299" hidden="1">
      <c r="A299" s="25" t="str">
        <f t="shared" si="1"/>
        <v>Jiujitsu gym in Nauvoo Alabama</v>
      </c>
      <c r="B299" s="22" t="s">
        <v>1951</v>
      </c>
      <c r="C299" s="27" t="s">
        <v>953</v>
      </c>
      <c r="D299" s="28" t="s">
        <v>1952</v>
      </c>
      <c r="E299" s="32">
        <v>185.0</v>
      </c>
      <c r="F299" s="32">
        <v>221.0</v>
      </c>
      <c r="G299" s="30" t="s">
        <v>1082</v>
      </c>
      <c r="H299" s="31">
        <v>0.99</v>
      </c>
      <c r="I299" s="31">
        <v>2.6</v>
      </c>
      <c r="J299" s="27" t="s">
        <v>1953</v>
      </c>
    </row>
    <row r="300" hidden="1">
      <c r="A300" s="25" t="str">
        <f t="shared" si="1"/>
        <v>Jiujitsu gym in Nectar Alabama</v>
      </c>
      <c r="B300" s="22" t="s">
        <v>1954</v>
      </c>
      <c r="C300" s="27" t="s">
        <v>953</v>
      </c>
      <c r="D300" s="28" t="s">
        <v>1955</v>
      </c>
      <c r="E300" s="32">
        <v>379.0</v>
      </c>
      <c r="F300" s="32">
        <v>345.0</v>
      </c>
      <c r="G300" s="33">
        <f>+9.9%</f>
        <v>0.099</v>
      </c>
      <c r="H300" s="31">
        <v>1.81</v>
      </c>
      <c r="I300" s="31">
        <v>4.7</v>
      </c>
      <c r="J300" s="27" t="s">
        <v>1956</v>
      </c>
    </row>
    <row r="301" hidden="1">
      <c r="A301" s="25" t="str">
        <f t="shared" si="1"/>
        <v>Jiujitsu gym in Needham Alabama</v>
      </c>
      <c r="B301" s="22" t="s">
        <v>1957</v>
      </c>
      <c r="C301" s="27" t="s">
        <v>953</v>
      </c>
      <c r="D301" s="28" t="s">
        <v>1958</v>
      </c>
      <c r="E301" s="32">
        <v>73.0</v>
      </c>
      <c r="F301" s="32">
        <v>94.0</v>
      </c>
      <c r="G301" s="30" t="s">
        <v>1959</v>
      </c>
      <c r="H301" s="31">
        <v>0.57</v>
      </c>
      <c r="I301" s="31">
        <v>1.5</v>
      </c>
      <c r="J301" s="27" t="s">
        <v>1960</v>
      </c>
    </row>
    <row r="302" hidden="1">
      <c r="A302" s="25" t="str">
        <f t="shared" si="1"/>
        <v>Jiujitsu gym in New Brockton Alabama</v>
      </c>
      <c r="B302" s="22" t="s">
        <v>1961</v>
      </c>
      <c r="C302" s="27" t="s">
        <v>953</v>
      </c>
      <c r="D302" s="28" t="s">
        <v>1962</v>
      </c>
      <c r="E302" s="29">
        <v>1428.0</v>
      </c>
      <c r="F302" s="29">
        <v>1146.0</v>
      </c>
      <c r="G302" s="33">
        <f>+24.6%</f>
        <v>0.246</v>
      </c>
      <c r="H302" s="31">
        <v>7.99</v>
      </c>
      <c r="I302" s="31">
        <v>20.7</v>
      </c>
      <c r="J302" s="27" t="s">
        <v>1963</v>
      </c>
    </row>
    <row r="303" hidden="1">
      <c r="A303" s="25" t="str">
        <f t="shared" si="1"/>
        <v>Jiujitsu gym in New Hope Alabama</v>
      </c>
      <c r="B303" s="22" t="s">
        <v>1964</v>
      </c>
      <c r="C303" s="27" t="s">
        <v>942</v>
      </c>
      <c r="D303" s="28" t="s">
        <v>1965</v>
      </c>
      <c r="E303" s="29">
        <v>2889.0</v>
      </c>
      <c r="F303" s="29">
        <v>2810.0</v>
      </c>
      <c r="G303" s="33">
        <f>+2.8%</f>
        <v>0.028</v>
      </c>
      <c r="H303" s="31">
        <v>8.66</v>
      </c>
      <c r="I303" s="31">
        <v>22.4</v>
      </c>
      <c r="J303" s="27" t="s">
        <v>1966</v>
      </c>
    </row>
    <row r="304" hidden="1">
      <c r="A304" s="25" t="str">
        <f t="shared" si="1"/>
        <v>Jiujitsu gym in New Site Alabama</v>
      </c>
      <c r="B304" s="22" t="s">
        <v>1967</v>
      </c>
      <c r="C304" s="27" t="s">
        <v>953</v>
      </c>
      <c r="D304" s="28" t="s">
        <v>1968</v>
      </c>
      <c r="E304" s="32">
        <v>773.0</v>
      </c>
      <c r="F304" s="32">
        <v>773.0</v>
      </c>
      <c r="G304" s="36">
        <v>0.0</v>
      </c>
      <c r="H304" s="31">
        <v>9.87</v>
      </c>
      <c r="I304" s="31">
        <v>25.6</v>
      </c>
      <c r="J304" s="27" t="s">
        <v>1969</v>
      </c>
    </row>
    <row r="305" hidden="1">
      <c r="A305" s="25" t="str">
        <f t="shared" si="1"/>
        <v>Jiujitsu gym in Newbern Alabama</v>
      </c>
      <c r="B305" s="22" t="s">
        <v>1970</v>
      </c>
      <c r="C305" s="27" t="s">
        <v>953</v>
      </c>
      <c r="D305" s="28" t="s">
        <v>1971</v>
      </c>
      <c r="E305" s="32">
        <v>133.0</v>
      </c>
      <c r="F305" s="32">
        <v>186.0</v>
      </c>
      <c r="G305" s="30" t="s">
        <v>1972</v>
      </c>
      <c r="H305" s="31">
        <v>1.16</v>
      </c>
      <c r="I305" s="31">
        <v>3.0</v>
      </c>
      <c r="J305" s="27" t="s">
        <v>1973</v>
      </c>
    </row>
    <row r="306" hidden="1">
      <c r="A306" s="25" t="str">
        <f t="shared" si="1"/>
        <v>Jiujitsu gym in Newton Alabama</v>
      </c>
      <c r="B306" s="22" t="s">
        <v>1974</v>
      </c>
      <c r="C306" s="27" t="s">
        <v>953</v>
      </c>
      <c r="D306" s="28" t="s">
        <v>1975</v>
      </c>
      <c r="E306" s="29">
        <v>1607.0</v>
      </c>
      <c r="F306" s="29">
        <v>1511.0</v>
      </c>
      <c r="G306" s="33">
        <f>+6.4%</f>
        <v>0.064</v>
      </c>
      <c r="H306" s="31">
        <v>14.25</v>
      </c>
      <c r="I306" s="31">
        <v>36.9</v>
      </c>
      <c r="J306" s="27" t="s">
        <v>1976</v>
      </c>
    </row>
    <row r="307" hidden="1">
      <c r="A307" s="25" t="str">
        <f t="shared" si="1"/>
        <v>Jiujitsu gym in Newville Alabama</v>
      </c>
      <c r="B307" s="22" t="s">
        <v>1977</v>
      </c>
      <c r="C307" s="27" t="s">
        <v>953</v>
      </c>
      <c r="D307" s="28" t="s">
        <v>1978</v>
      </c>
      <c r="E307" s="32">
        <v>544.0</v>
      </c>
      <c r="F307" s="32">
        <v>539.0</v>
      </c>
      <c r="G307" s="33">
        <f>+0.9%</f>
        <v>0.009</v>
      </c>
      <c r="H307" s="31">
        <v>4.02</v>
      </c>
      <c r="I307" s="31">
        <v>10.4</v>
      </c>
      <c r="J307" s="27" t="s">
        <v>1979</v>
      </c>
    </row>
    <row r="308" hidden="1">
      <c r="A308" s="25" t="str">
        <f t="shared" si="1"/>
        <v>Jiujitsu gym in North Courtland Alabama</v>
      </c>
      <c r="B308" s="22" t="s">
        <v>1980</v>
      </c>
      <c r="C308" s="27" t="s">
        <v>953</v>
      </c>
      <c r="D308" s="28" t="s">
        <v>1981</v>
      </c>
      <c r="E308" s="32">
        <v>483.0</v>
      </c>
      <c r="F308" s="32">
        <v>632.0</v>
      </c>
      <c r="G308" s="30" t="s">
        <v>1982</v>
      </c>
      <c r="H308" s="31">
        <v>0.65</v>
      </c>
      <c r="I308" s="31">
        <v>1.7</v>
      </c>
      <c r="J308" s="27" t="s">
        <v>1983</v>
      </c>
    </row>
    <row r="309" hidden="1">
      <c r="A309" s="25" t="str">
        <f t="shared" si="1"/>
        <v>Jiujitsu gym in North Johns Alabama</v>
      </c>
      <c r="B309" s="22" t="s">
        <v>1984</v>
      </c>
      <c r="C309" s="27" t="s">
        <v>953</v>
      </c>
      <c r="D309" s="28" t="s">
        <v>1985</v>
      </c>
      <c r="E309" s="32">
        <v>127.0</v>
      </c>
      <c r="F309" s="32">
        <v>145.0</v>
      </c>
      <c r="G309" s="30" t="s">
        <v>973</v>
      </c>
      <c r="H309" s="31">
        <v>0.2</v>
      </c>
      <c r="I309" s="31">
        <v>0.52</v>
      </c>
      <c r="J309" s="27" t="s">
        <v>1986</v>
      </c>
    </row>
    <row r="310">
      <c r="A310" s="25" t="str">
        <f t="shared" si="1"/>
        <v>Jiujitsu gym in Northport Alabama</v>
      </c>
      <c r="B310" s="22" t="s">
        <v>1987</v>
      </c>
      <c r="C310" s="27" t="s">
        <v>942</v>
      </c>
      <c r="D310" s="28" t="s">
        <v>1988</v>
      </c>
      <c r="E310" s="29">
        <v>31125.0</v>
      </c>
      <c r="F310" s="29">
        <v>23330.0</v>
      </c>
      <c r="G310" s="33">
        <f>+33.4%</f>
        <v>0.334</v>
      </c>
      <c r="H310" s="31">
        <v>16.75</v>
      </c>
      <c r="I310" s="31">
        <v>43.4</v>
      </c>
      <c r="J310" s="27" t="s">
        <v>1989</v>
      </c>
    </row>
    <row r="311" hidden="1">
      <c r="A311" s="25" t="str">
        <f t="shared" si="1"/>
        <v>Jiujitsu gym in Notasulga Alabama</v>
      </c>
      <c r="B311" s="22" t="s">
        <v>1990</v>
      </c>
      <c r="C311" s="27" t="s">
        <v>953</v>
      </c>
      <c r="D311" s="28" t="s">
        <v>1991</v>
      </c>
      <c r="E311" s="32">
        <v>914.0</v>
      </c>
      <c r="F311" s="32">
        <v>965.0</v>
      </c>
      <c r="G311" s="30" t="s">
        <v>1384</v>
      </c>
      <c r="H311" s="31">
        <v>13.81</v>
      </c>
      <c r="I311" s="31">
        <v>35.8</v>
      </c>
      <c r="J311" s="27" t="s">
        <v>1992</v>
      </c>
    </row>
    <row r="312" hidden="1">
      <c r="A312" s="25" t="str">
        <f t="shared" si="1"/>
        <v>Jiujitsu gym in Oak Grove Alabama</v>
      </c>
      <c r="B312" s="22" t="s">
        <v>1993</v>
      </c>
      <c r="C312" s="27" t="s">
        <v>953</v>
      </c>
      <c r="D312" s="28" t="s">
        <v>1994</v>
      </c>
      <c r="E312" s="32">
        <v>564.0</v>
      </c>
      <c r="F312" s="32">
        <v>528.0</v>
      </c>
      <c r="G312" s="33">
        <f>+6.8%</f>
        <v>0.068</v>
      </c>
      <c r="H312" s="31">
        <v>1.78</v>
      </c>
      <c r="I312" s="31">
        <v>4.6</v>
      </c>
      <c r="J312" s="27" t="s">
        <v>1995</v>
      </c>
    </row>
    <row r="313" hidden="1">
      <c r="A313" s="25" t="str">
        <f t="shared" si="1"/>
        <v>Jiujitsu gym in Oak Hill Alabama</v>
      </c>
      <c r="B313" s="22" t="s">
        <v>1996</v>
      </c>
      <c r="C313" s="27" t="s">
        <v>953</v>
      </c>
      <c r="D313" s="28" t="s">
        <v>1997</v>
      </c>
      <c r="E313" s="32">
        <v>14.0</v>
      </c>
      <c r="F313" s="32">
        <v>26.0</v>
      </c>
      <c r="G313" s="30" t="s">
        <v>1327</v>
      </c>
      <c r="H313" s="31">
        <v>0.56</v>
      </c>
      <c r="I313" s="31">
        <v>1.5</v>
      </c>
      <c r="J313" s="27" t="s">
        <v>1998</v>
      </c>
    </row>
    <row r="314" hidden="1">
      <c r="A314" s="25" t="str">
        <f t="shared" si="1"/>
        <v>Jiujitsu gym in Oakman Alabama</v>
      </c>
      <c r="B314" s="22" t="s">
        <v>1999</v>
      </c>
      <c r="C314" s="27" t="s">
        <v>953</v>
      </c>
      <c r="D314" s="28" t="s">
        <v>2000</v>
      </c>
      <c r="E314" s="32">
        <v>771.0</v>
      </c>
      <c r="F314" s="32">
        <v>789.0</v>
      </c>
      <c r="G314" s="30" t="s">
        <v>984</v>
      </c>
      <c r="H314" s="31">
        <v>3.08</v>
      </c>
      <c r="I314" s="31">
        <v>8.0</v>
      </c>
      <c r="J314" s="27" t="s">
        <v>2001</v>
      </c>
    </row>
    <row r="315" hidden="1">
      <c r="A315" s="25" t="str">
        <f t="shared" si="1"/>
        <v>Jiujitsu gym in Odenville Alabama</v>
      </c>
      <c r="B315" s="22" t="s">
        <v>2002</v>
      </c>
      <c r="C315" s="27" t="s">
        <v>953</v>
      </c>
      <c r="D315" s="28" t="s">
        <v>2003</v>
      </c>
      <c r="E315" s="29">
        <v>4969.0</v>
      </c>
      <c r="F315" s="29">
        <v>3585.0</v>
      </c>
      <c r="G315" s="33">
        <f>+38.6%</f>
        <v>0.386</v>
      </c>
      <c r="H315" s="31">
        <v>13.56</v>
      </c>
      <c r="I315" s="31">
        <v>35.1</v>
      </c>
      <c r="J315" s="27" t="s">
        <v>2004</v>
      </c>
    </row>
    <row r="316" hidden="1">
      <c r="A316" s="25" t="str">
        <f t="shared" si="1"/>
        <v>Jiujitsu gym in Ohatchee Alabama</v>
      </c>
      <c r="B316" s="22" t="s">
        <v>2005</v>
      </c>
      <c r="C316" s="27" t="s">
        <v>953</v>
      </c>
      <c r="D316" s="28" t="s">
        <v>2006</v>
      </c>
      <c r="E316" s="29">
        <v>1157.0</v>
      </c>
      <c r="F316" s="29">
        <v>1170.0</v>
      </c>
      <c r="G316" s="30" t="s">
        <v>1775</v>
      </c>
      <c r="H316" s="31">
        <v>5.9</v>
      </c>
      <c r="I316" s="31">
        <v>15.3</v>
      </c>
      <c r="J316" s="27" t="s">
        <v>2007</v>
      </c>
    </row>
    <row r="317">
      <c r="A317" s="25" t="str">
        <f t="shared" si="1"/>
        <v>Jiujitsu gym in Oneonta Alabama</v>
      </c>
      <c r="B317" s="26" t="s">
        <v>2008</v>
      </c>
      <c r="C317" s="27" t="s">
        <v>942</v>
      </c>
      <c r="D317" s="28" t="s">
        <v>2009</v>
      </c>
      <c r="E317" s="29">
        <v>6938.0</v>
      </c>
      <c r="F317" s="29">
        <v>6567.0</v>
      </c>
      <c r="G317" s="33">
        <f>+5.6%</f>
        <v>0.056</v>
      </c>
      <c r="H317" s="31">
        <v>15.17</v>
      </c>
      <c r="I317" s="31">
        <v>39.3</v>
      </c>
      <c r="J317" s="27" t="s">
        <v>2010</v>
      </c>
    </row>
    <row r="318" hidden="1">
      <c r="A318" s="25" t="str">
        <f t="shared" si="1"/>
        <v>Jiujitsu gym in Onycha Alabama</v>
      </c>
      <c r="B318" s="22" t="s">
        <v>2011</v>
      </c>
      <c r="C318" s="27" t="s">
        <v>953</v>
      </c>
      <c r="D318" s="28" t="s">
        <v>2012</v>
      </c>
      <c r="E318" s="32">
        <v>167.0</v>
      </c>
      <c r="F318" s="32">
        <v>184.0</v>
      </c>
      <c r="G318" s="30" t="s">
        <v>1682</v>
      </c>
      <c r="H318" s="31">
        <v>0.79</v>
      </c>
      <c r="I318" s="31">
        <v>2.0</v>
      </c>
      <c r="J318" s="27" t="s">
        <v>2013</v>
      </c>
    </row>
    <row r="319">
      <c r="A319" s="25" t="str">
        <f t="shared" si="1"/>
        <v>Jiujitsu gym in Opelika Alabama</v>
      </c>
      <c r="B319" s="26" t="s">
        <v>2014</v>
      </c>
      <c r="C319" s="27" t="s">
        <v>942</v>
      </c>
      <c r="D319" s="28" t="s">
        <v>2015</v>
      </c>
      <c r="E319" s="29">
        <v>30995.0</v>
      </c>
      <c r="F319" s="29">
        <v>26477.0</v>
      </c>
      <c r="G319" s="33">
        <f>+17.1%</f>
        <v>0.171</v>
      </c>
      <c r="H319" s="31">
        <v>59.59</v>
      </c>
      <c r="I319" s="31">
        <v>154.3</v>
      </c>
      <c r="J319" s="27" t="s">
        <v>2016</v>
      </c>
    </row>
    <row r="320">
      <c r="A320" s="25" t="str">
        <f t="shared" si="1"/>
        <v>Jiujitsu gym in Opp Alabama</v>
      </c>
      <c r="B320" s="22" t="s">
        <v>2017</v>
      </c>
      <c r="C320" s="27" t="s">
        <v>942</v>
      </c>
      <c r="D320" s="28" t="s">
        <v>2018</v>
      </c>
      <c r="E320" s="29">
        <v>6771.0</v>
      </c>
      <c r="F320" s="29">
        <v>6659.0</v>
      </c>
      <c r="G320" s="33">
        <f>+1.7%</f>
        <v>0.017</v>
      </c>
      <c r="H320" s="31">
        <v>23.66</v>
      </c>
      <c r="I320" s="31">
        <v>61.3</v>
      </c>
      <c r="J320" s="27" t="s">
        <v>2019</v>
      </c>
    </row>
    <row r="321">
      <c r="A321" s="25" t="str">
        <f t="shared" si="1"/>
        <v>Jiujitsu gym in Orange Beach Alabama</v>
      </c>
      <c r="B321" s="22" t="s">
        <v>2020</v>
      </c>
      <c r="C321" s="27" t="s">
        <v>942</v>
      </c>
      <c r="D321" s="28" t="s">
        <v>2021</v>
      </c>
      <c r="E321" s="29">
        <v>8095.0</v>
      </c>
      <c r="F321" s="29">
        <v>5441.0</v>
      </c>
      <c r="G321" s="33">
        <f>+48.8%</f>
        <v>0.488</v>
      </c>
      <c r="H321" s="31">
        <v>14.7</v>
      </c>
      <c r="I321" s="31">
        <v>38.1</v>
      </c>
      <c r="J321" s="27" t="s">
        <v>2022</v>
      </c>
    </row>
    <row r="322" hidden="1">
      <c r="A322" s="25" t="str">
        <f t="shared" si="1"/>
        <v>Jiujitsu gym in Orrville Alabama</v>
      </c>
      <c r="B322" s="22" t="s">
        <v>2023</v>
      </c>
      <c r="C322" s="27" t="s">
        <v>953</v>
      </c>
      <c r="D322" s="28" t="s">
        <v>2024</v>
      </c>
      <c r="E322" s="32">
        <v>150.0</v>
      </c>
      <c r="F322" s="32">
        <v>204.0</v>
      </c>
      <c r="G322" s="30" t="s">
        <v>2025</v>
      </c>
      <c r="H322" s="31">
        <v>1.04</v>
      </c>
      <c r="I322" s="31">
        <v>2.7</v>
      </c>
      <c r="J322" s="27" t="s">
        <v>2026</v>
      </c>
    </row>
    <row r="323" hidden="1">
      <c r="A323" s="25" t="str">
        <f t="shared" si="1"/>
        <v>Jiujitsu gym in Owens Cross Roads Alabama</v>
      </c>
      <c r="B323" s="22" t="s">
        <v>2027</v>
      </c>
      <c r="C323" s="27" t="s">
        <v>942</v>
      </c>
      <c r="D323" s="28" t="s">
        <v>2028</v>
      </c>
      <c r="E323" s="29">
        <v>2594.0</v>
      </c>
      <c r="F323" s="29">
        <v>1521.0</v>
      </c>
      <c r="G323" s="33">
        <f>+70.5%</f>
        <v>0.705</v>
      </c>
      <c r="H323" s="31">
        <v>8.3</v>
      </c>
      <c r="I323" s="31">
        <v>21.5</v>
      </c>
      <c r="J323" s="27" t="s">
        <v>2029</v>
      </c>
    </row>
    <row r="324">
      <c r="A324" s="25" t="str">
        <f t="shared" si="1"/>
        <v>Jiujitsu gym in Oxford Alabama</v>
      </c>
      <c r="B324" s="22" t="s">
        <v>2030</v>
      </c>
      <c r="C324" s="27" t="s">
        <v>942</v>
      </c>
      <c r="D324" s="28" t="s">
        <v>2031</v>
      </c>
      <c r="E324" s="29">
        <v>22069.0</v>
      </c>
      <c r="F324" s="29">
        <v>21348.0</v>
      </c>
      <c r="G324" s="33">
        <f>+3.4%</f>
        <v>0.034</v>
      </c>
      <c r="H324" s="31">
        <v>30.67</v>
      </c>
      <c r="I324" s="31">
        <v>79.4</v>
      </c>
      <c r="J324" s="27" t="s">
        <v>2032</v>
      </c>
    </row>
    <row r="325">
      <c r="A325" s="25" t="str">
        <f t="shared" si="1"/>
        <v>Jiujitsu gym in Ozark Alabama</v>
      </c>
      <c r="B325" s="26" t="s">
        <v>2033</v>
      </c>
      <c r="C325" s="27" t="s">
        <v>942</v>
      </c>
      <c r="D325" s="28" t="s">
        <v>2034</v>
      </c>
      <c r="E325" s="29">
        <v>14368.0</v>
      </c>
      <c r="F325" s="29">
        <v>14907.0</v>
      </c>
      <c r="G325" s="30" t="s">
        <v>2035</v>
      </c>
      <c r="H325" s="31">
        <v>34.09</v>
      </c>
      <c r="I325" s="31">
        <v>88.3</v>
      </c>
      <c r="J325" s="27" t="s">
        <v>2036</v>
      </c>
    </row>
    <row r="326" hidden="1">
      <c r="A326" s="25" t="str">
        <f t="shared" si="1"/>
        <v>Jiujitsu gym in Paint Rock Alabama</v>
      </c>
      <c r="B326" s="22" t="s">
        <v>2037</v>
      </c>
      <c r="C326" s="27" t="s">
        <v>953</v>
      </c>
      <c r="D326" s="28" t="s">
        <v>2038</v>
      </c>
      <c r="E326" s="32">
        <v>182.0</v>
      </c>
      <c r="F326" s="32">
        <v>210.0</v>
      </c>
      <c r="G326" s="30" t="s">
        <v>2039</v>
      </c>
      <c r="H326" s="31">
        <v>0.43</v>
      </c>
      <c r="I326" s="31">
        <v>1.1</v>
      </c>
      <c r="J326" s="27" t="s">
        <v>2040</v>
      </c>
    </row>
    <row r="327" hidden="1">
      <c r="A327" s="25" t="str">
        <f t="shared" si="1"/>
        <v>Jiujitsu gym in Parrish Alabama</v>
      </c>
      <c r="B327" s="22" t="s">
        <v>2041</v>
      </c>
      <c r="C327" s="27" t="s">
        <v>953</v>
      </c>
      <c r="D327" s="28" t="s">
        <v>2042</v>
      </c>
      <c r="E327" s="32">
        <v>982.0</v>
      </c>
      <c r="F327" s="32">
        <v>982.0</v>
      </c>
      <c r="G327" s="36">
        <v>0.0</v>
      </c>
      <c r="H327" s="31">
        <v>2.09</v>
      </c>
      <c r="I327" s="31">
        <v>5.4</v>
      </c>
      <c r="J327" s="27" t="s">
        <v>2043</v>
      </c>
    </row>
    <row r="328">
      <c r="A328" s="25" t="str">
        <f t="shared" si="1"/>
        <v>Jiujitsu gym in Pelham Alabama</v>
      </c>
      <c r="B328" s="22" t="s">
        <v>2044</v>
      </c>
      <c r="C328" s="27" t="s">
        <v>942</v>
      </c>
      <c r="D328" s="28" t="s">
        <v>2045</v>
      </c>
      <c r="E328" s="29">
        <v>24318.0</v>
      </c>
      <c r="F328" s="29">
        <v>21352.0</v>
      </c>
      <c r="G328" s="33">
        <f>+13.9%</f>
        <v>0.139</v>
      </c>
      <c r="H328" s="31">
        <v>39.02</v>
      </c>
      <c r="I328" s="31">
        <v>101.1</v>
      </c>
      <c r="J328" s="27" t="s">
        <v>2046</v>
      </c>
    </row>
    <row r="329">
      <c r="A329" s="25" t="str">
        <f t="shared" si="1"/>
        <v>Jiujitsu gym in Pell City Alabama</v>
      </c>
      <c r="B329" s="26" t="s">
        <v>2047</v>
      </c>
      <c r="C329" s="27" t="s">
        <v>942</v>
      </c>
      <c r="D329" s="28" t="s">
        <v>2048</v>
      </c>
      <c r="E329" s="29">
        <v>12939.0</v>
      </c>
      <c r="F329" s="29">
        <v>12695.0</v>
      </c>
      <c r="G329" s="33">
        <f>+1.9%</f>
        <v>0.019</v>
      </c>
      <c r="H329" s="31">
        <v>24.75</v>
      </c>
      <c r="I329" s="31">
        <v>64.1</v>
      </c>
      <c r="J329" s="27" t="s">
        <v>2049</v>
      </c>
    </row>
    <row r="330" hidden="1">
      <c r="A330" s="25" t="str">
        <f t="shared" si="1"/>
        <v>Jiujitsu gym in Pennington Alabama</v>
      </c>
      <c r="B330" s="22" t="s">
        <v>2050</v>
      </c>
      <c r="C330" s="27" t="s">
        <v>953</v>
      </c>
      <c r="D330" s="28" t="s">
        <v>2051</v>
      </c>
      <c r="E330" s="32">
        <v>329.0</v>
      </c>
      <c r="F330" s="32">
        <v>221.0</v>
      </c>
      <c r="G330" s="33">
        <f>+48.9%</f>
        <v>0.489</v>
      </c>
      <c r="H330" s="31">
        <v>1.96</v>
      </c>
      <c r="I330" s="31">
        <v>5.1</v>
      </c>
      <c r="J330" s="27" t="s">
        <v>2052</v>
      </c>
    </row>
    <row r="331" hidden="1">
      <c r="A331" s="25" t="str">
        <f t="shared" si="1"/>
        <v>Jiujitsu gym in Perdido Beach Alabama</v>
      </c>
      <c r="B331" s="22" t="s">
        <v>2053</v>
      </c>
      <c r="C331" s="27" t="s">
        <v>953</v>
      </c>
      <c r="D331" s="28" t="s">
        <v>2054</v>
      </c>
      <c r="E331" s="32">
        <v>555.0</v>
      </c>
      <c r="F331" s="32">
        <v>581.0</v>
      </c>
      <c r="G331" s="30" t="s">
        <v>1237</v>
      </c>
      <c r="H331" s="31">
        <v>1.24</v>
      </c>
      <c r="I331" s="31">
        <v>3.2</v>
      </c>
      <c r="J331" s="27" t="s">
        <v>2055</v>
      </c>
    </row>
    <row r="332" hidden="1">
      <c r="A332" s="25" t="str">
        <f t="shared" si="1"/>
        <v>Jiujitsu gym in Petrey Alabama</v>
      </c>
      <c r="B332" s="22" t="s">
        <v>2056</v>
      </c>
      <c r="C332" s="27" t="s">
        <v>953</v>
      </c>
      <c r="D332" s="28" t="s">
        <v>2057</v>
      </c>
      <c r="E332" s="32">
        <v>67.0</v>
      </c>
      <c r="F332" s="32">
        <v>58.0</v>
      </c>
      <c r="G332" s="33">
        <f>+15.5%</f>
        <v>0.155</v>
      </c>
      <c r="H332" s="31">
        <v>0.73</v>
      </c>
      <c r="I332" s="31">
        <v>1.9</v>
      </c>
      <c r="J332" s="27" t="s">
        <v>2058</v>
      </c>
    </row>
    <row r="333">
      <c r="A333" s="25" t="str">
        <f t="shared" si="1"/>
        <v>Jiujitsu gym in Phenix City Alabama</v>
      </c>
      <c r="B333" s="26" t="s">
        <v>2059</v>
      </c>
      <c r="C333" s="27" t="s">
        <v>942</v>
      </c>
      <c r="D333" s="28" t="s">
        <v>2060</v>
      </c>
      <c r="E333" s="29">
        <v>38816.0</v>
      </c>
      <c r="F333" s="29">
        <v>32822.0</v>
      </c>
      <c r="G333" s="33">
        <f>+18.3%</f>
        <v>0.183</v>
      </c>
      <c r="H333" s="31">
        <v>27.75</v>
      </c>
      <c r="I333" s="31">
        <v>71.9</v>
      </c>
      <c r="J333" s="27" t="s">
        <v>2061</v>
      </c>
    </row>
    <row r="334" hidden="1">
      <c r="A334" s="25" t="str">
        <f t="shared" si="1"/>
        <v>Jiujitsu gym in Phil Campbell Alabama</v>
      </c>
      <c r="B334" s="22" t="s">
        <v>2062</v>
      </c>
      <c r="C334" s="27" t="s">
        <v>953</v>
      </c>
      <c r="D334" s="28" t="s">
        <v>2063</v>
      </c>
      <c r="E334" s="32">
        <v>992.0</v>
      </c>
      <c r="F334" s="29">
        <v>1148.0</v>
      </c>
      <c r="G334" s="30" t="s">
        <v>2064</v>
      </c>
      <c r="H334" s="31">
        <v>4.07</v>
      </c>
      <c r="I334" s="31">
        <v>10.5</v>
      </c>
      <c r="J334" s="27" t="s">
        <v>2065</v>
      </c>
    </row>
    <row r="335" hidden="1">
      <c r="A335" s="25" t="str">
        <f t="shared" si="1"/>
        <v>Jiujitsu gym in Pickensville Alabama</v>
      </c>
      <c r="B335" s="22" t="s">
        <v>2066</v>
      </c>
      <c r="C335" s="27" t="s">
        <v>953</v>
      </c>
      <c r="D335" s="28" t="s">
        <v>2067</v>
      </c>
      <c r="E335" s="32">
        <v>557.0</v>
      </c>
      <c r="F335" s="32">
        <v>608.0</v>
      </c>
      <c r="G335" s="30" t="s">
        <v>2068</v>
      </c>
      <c r="H335" s="31">
        <v>7.73</v>
      </c>
      <c r="I335" s="31">
        <v>20.0</v>
      </c>
      <c r="J335" s="27" t="s">
        <v>2069</v>
      </c>
    </row>
    <row r="336" hidden="1">
      <c r="A336" s="25" t="str">
        <f t="shared" si="1"/>
        <v>Jiujitsu gym in Piedmont Alabama</v>
      </c>
      <c r="B336" s="22" t="s">
        <v>2070</v>
      </c>
      <c r="C336" s="27" t="s">
        <v>942</v>
      </c>
      <c r="D336" s="28" t="s">
        <v>2071</v>
      </c>
      <c r="E336" s="29">
        <v>4787.0</v>
      </c>
      <c r="F336" s="29">
        <v>4878.0</v>
      </c>
      <c r="G336" s="30" t="s">
        <v>1405</v>
      </c>
      <c r="H336" s="31">
        <v>9.81</v>
      </c>
      <c r="I336" s="31">
        <v>25.4</v>
      </c>
      <c r="J336" s="27" t="s">
        <v>2072</v>
      </c>
    </row>
    <row r="337">
      <c r="A337" s="25" t="str">
        <f t="shared" si="1"/>
        <v>Jiujitsu gym in Pike Road Alabama</v>
      </c>
      <c r="B337" s="22" t="s">
        <v>2073</v>
      </c>
      <c r="C337" s="27" t="s">
        <v>953</v>
      </c>
      <c r="D337" s="28" t="s">
        <v>2074</v>
      </c>
      <c r="E337" s="29">
        <v>9439.0</v>
      </c>
      <c r="F337" s="29">
        <v>5406.0</v>
      </c>
      <c r="G337" s="33">
        <f>+74.6%</f>
        <v>0.746</v>
      </c>
      <c r="H337" s="31">
        <v>31.64</v>
      </c>
      <c r="I337" s="31">
        <v>81.9</v>
      </c>
      <c r="J337" s="27" t="s">
        <v>2075</v>
      </c>
    </row>
    <row r="338" hidden="1">
      <c r="A338" s="25" t="str">
        <f t="shared" si="1"/>
        <v>Jiujitsu gym in Pinckard Alabama</v>
      </c>
      <c r="B338" s="22" t="s">
        <v>2076</v>
      </c>
      <c r="C338" s="27" t="s">
        <v>953</v>
      </c>
      <c r="D338" s="28" t="s">
        <v>2077</v>
      </c>
      <c r="E338" s="32">
        <v>582.0</v>
      </c>
      <c r="F338" s="32">
        <v>647.0</v>
      </c>
      <c r="G338" s="30" t="s">
        <v>1423</v>
      </c>
      <c r="H338" s="31">
        <v>5.33</v>
      </c>
      <c r="I338" s="31">
        <v>13.8</v>
      </c>
      <c r="J338" s="27" t="s">
        <v>2078</v>
      </c>
    </row>
    <row r="339" hidden="1">
      <c r="A339" s="25" t="str">
        <f t="shared" si="1"/>
        <v>Jiujitsu gym in Pine Apple Alabama</v>
      </c>
      <c r="B339" s="22" t="s">
        <v>2079</v>
      </c>
      <c r="C339" s="27" t="s">
        <v>953</v>
      </c>
      <c r="D339" s="28" t="s">
        <v>2080</v>
      </c>
      <c r="E339" s="32">
        <v>143.0</v>
      </c>
      <c r="F339" s="32">
        <v>132.0</v>
      </c>
      <c r="G339" s="33">
        <f>+8.3%</f>
        <v>0.083</v>
      </c>
      <c r="H339" s="31">
        <v>3.1</v>
      </c>
      <c r="I339" s="31">
        <v>8.0</v>
      </c>
      <c r="J339" s="27" t="s">
        <v>2081</v>
      </c>
    </row>
    <row r="340" hidden="1">
      <c r="A340" s="25" t="str">
        <f t="shared" si="1"/>
        <v>Jiujitsu gym in Pine Hill Alabama</v>
      </c>
      <c r="B340" s="22" t="s">
        <v>2082</v>
      </c>
      <c r="C340" s="27" t="s">
        <v>953</v>
      </c>
      <c r="D340" s="28" t="s">
        <v>2083</v>
      </c>
      <c r="E340" s="32">
        <v>758.0</v>
      </c>
      <c r="F340" s="32">
        <v>975.0</v>
      </c>
      <c r="G340" s="30" t="s">
        <v>1959</v>
      </c>
      <c r="H340" s="31">
        <v>3.82</v>
      </c>
      <c r="I340" s="31">
        <v>9.9</v>
      </c>
      <c r="J340" s="27" t="s">
        <v>2084</v>
      </c>
    </row>
    <row r="341" hidden="1">
      <c r="A341" s="25" t="str">
        <f t="shared" si="1"/>
        <v>Jiujitsu gym in Pine Level[d] Alabama</v>
      </c>
      <c r="B341" s="22" t="s">
        <v>2085</v>
      </c>
      <c r="C341" s="27" t="s">
        <v>953</v>
      </c>
      <c r="D341" s="28" t="s">
        <v>2086</v>
      </c>
      <c r="E341" s="35"/>
      <c r="F341" s="35"/>
      <c r="G341" s="35"/>
      <c r="H341" s="35"/>
      <c r="I341" s="35"/>
    </row>
    <row r="342" hidden="1">
      <c r="A342" s="25" t="str">
        <f t="shared" si="1"/>
        <v>Jiujitsu gym in Pine Ridge Alabama</v>
      </c>
      <c r="B342" s="22" t="s">
        <v>2087</v>
      </c>
      <c r="C342" s="27" t="s">
        <v>953</v>
      </c>
      <c r="D342" s="28" t="s">
        <v>2088</v>
      </c>
      <c r="E342" s="32">
        <v>263.0</v>
      </c>
      <c r="F342" s="32">
        <v>282.0</v>
      </c>
      <c r="G342" s="30" t="s">
        <v>992</v>
      </c>
      <c r="H342" s="31">
        <v>1.3</v>
      </c>
      <c r="I342" s="31">
        <v>3.4</v>
      </c>
      <c r="J342" s="27" t="s">
        <v>2089</v>
      </c>
    </row>
    <row r="343">
      <c r="A343" s="25" t="str">
        <f t="shared" si="1"/>
        <v>Jiujitsu gym in Pinson Alabama</v>
      </c>
      <c r="B343" s="22" t="s">
        <v>2090</v>
      </c>
      <c r="C343" s="27" t="s">
        <v>942</v>
      </c>
      <c r="D343" s="28" t="s">
        <v>2091</v>
      </c>
      <c r="E343" s="29">
        <v>7215.0</v>
      </c>
      <c r="F343" s="29">
        <v>7163.0</v>
      </c>
      <c r="G343" s="33">
        <f>+0.7%</f>
        <v>0.007</v>
      </c>
      <c r="H343" s="31">
        <v>10.1</v>
      </c>
      <c r="I343" s="31">
        <v>26.2</v>
      </c>
      <c r="J343" s="27" t="s">
        <v>2092</v>
      </c>
    </row>
    <row r="344" hidden="1">
      <c r="A344" s="25" t="str">
        <f t="shared" si="1"/>
        <v>Jiujitsu gym in Pisgah Alabama</v>
      </c>
      <c r="B344" s="22" t="s">
        <v>2093</v>
      </c>
      <c r="C344" s="27" t="s">
        <v>953</v>
      </c>
      <c r="D344" s="28" t="s">
        <v>2094</v>
      </c>
      <c r="E344" s="32">
        <v>681.0</v>
      </c>
      <c r="F344" s="32">
        <v>722.0</v>
      </c>
      <c r="G344" s="30" t="s">
        <v>2095</v>
      </c>
      <c r="H344" s="31">
        <v>4.8</v>
      </c>
      <c r="I344" s="31">
        <v>12.4</v>
      </c>
      <c r="J344" s="27" t="s">
        <v>1763</v>
      </c>
    </row>
    <row r="345">
      <c r="A345" s="25" t="str">
        <f t="shared" si="1"/>
        <v>Jiujitsu gym in Pleasant Grove Alabama</v>
      </c>
      <c r="B345" s="22" t="s">
        <v>2096</v>
      </c>
      <c r="C345" s="27" t="s">
        <v>942</v>
      </c>
      <c r="D345" s="28" t="s">
        <v>2097</v>
      </c>
      <c r="E345" s="29">
        <v>9544.0</v>
      </c>
      <c r="F345" s="29">
        <v>10110.0</v>
      </c>
      <c r="G345" s="30" t="s">
        <v>1791</v>
      </c>
      <c r="H345" s="31">
        <v>9.89</v>
      </c>
      <c r="I345" s="31">
        <v>25.6</v>
      </c>
      <c r="J345" s="27" t="s">
        <v>2098</v>
      </c>
    </row>
    <row r="346" hidden="1">
      <c r="A346" s="25" t="str">
        <f t="shared" si="1"/>
        <v>Jiujitsu gym in Pleasant Groves Alabama</v>
      </c>
      <c r="B346" s="22" t="s">
        <v>2099</v>
      </c>
      <c r="C346" s="27" t="s">
        <v>953</v>
      </c>
      <c r="D346" s="28" t="s">
        <v>2100</v>
      </c>
      <c r="E346" s="32">
        <v>426.0</v>
      </c>
      <c r="F346" s="32">
        <v>420.0</v>
      </c>
      <c r="G346" s="33">
        <f>+1.4%</f>
        <v>0.014</v>
      </c>
      <c r="H346" s="31">
        <v>3.65</v>
      </c>
      <c r="I346" s="31">
        <v>9.5</v>
      </c>
      <c r="J346" s="27" t="s">
        <v>2101</v>
      </c>
    </row>
    <row r="347" hidden="1">
      <c r="A347" s="25" t="str">
        <f t="shared" si="1"/>
        <v>Jiujitsu gym in Pollard Alabama</v>
      </c>
      <c r="B347" s="22" t="s">
        <v>2102</v>
      </c>
      <c r="C347" s="27" t="s">
        <v>953</v>
      </c>
      <c r="D347" s="28" t="s">
        <v>2103</v>
      </c>
      <c r="E347" s="32">
        <v>128.0</v>
      </c>
      <c r="F347" s="32">
        <v>137.0</v>
      </c>
      <c r="G347" s="30" t="s">
        <v>2104</v>
      </c>
      <c r="H347" s="31">
        <v>1.11</v>
      </c>
      <c r="I347" s="31">
        <v>2.9</v>
      </c>
      <c r="J347" s="27" t="s">
        <v>2105</v>
      </c>
    </row>
    <row r="348" hidden="1">
      <c r="A348" s="25" t="str">
        <f t="shared" si="1"/>
        <v>Jiujitsu gym in Powell Alabama</v>
      </c>
      <c r="B348" s="22" t="s">
        <v>2106</v>
      </c>
      <c r="C348" s="27" t="s">
        <v>953</v>
      </c>
      <c r="D348" s="28" t="s">
        <v>2107</v>
      </c>
      <c r="E348" s="32">
        <v>901.0</v>
      </c>
      <c r="F348" s="32">
        <v>955.0</v>
      </c>
      <c r="G348" s="30" t="s">
        <v>2095</v>
      </c>
      <c r="H348" s="31">
        <v>4.96</v>
      </c>
      <c r="I348" s="31">
        <v>12.8</v>
      </c>
      <c r="J348" s="27" t="s">
        <v>2108</v>
      </c>
    </row>
    <row r="349">
      <c r="A349" s="25" t="str">
        <f t="shared" si="1"/>
        <v>Jiujitsu gym in Prattville Alabama</v>
      </c>
      <c r="B349" s="26" t="s">
        <v>2109</v>
      </c>
      <c r="C349" s="27" t="s">
        <v>942</v>
      </c>
      <c r="D349" s="28" t="s">
        <v>2110</v>
      </c>
      <c r="E349" s="29">
        <v>37781.0</v>
      </c>
      <c r="F349" s="29">
        <v>33960.0</v>
      </c>
      <c r="G349" s="33">
        <f>+11.3%</f>
        <v>0.113</v>
      </c>
      <c r="H349" s="31">
        <v>32.86</v>
      </c>
      <c r="I349" s="31">
        <v>85.1</v>
      </c>
      <c r="J349" s="27" t="s">
        <v>2111</v>
      </c>
    </row>
    <row r="350" hidden="1">
      <c r="A350" s="25" t="str">
        <f t="shared" si="1"/>
        <v>Jiujitsu gym in Priceville Alabama</v>
      </c>
      <c r="B350" s="22" t="s">
        <v>2112</v>
      </c>
      <c r="C350" s="27" t="s">
        <v>953</v>
      </c>
      <c r="D350" s="28" t="s">
        <v>2113</v>
      </c>
      <c r="E350" s="29">
        <v>3512.0</v>
      </c>
      <c r="F350" s="29">
        <v>2658.0</v>
      </c>
      <c r="G350" s="33">
        <f>+32.1%</f>
        <v>0.321</v>
      </c>
      <c r="H350" s="31">
        <v>5.23</v>
      </c>
      <c r="I350" s="31">
        <v>13.5</v>
      </c>
      <c r="J350" s="27" t="s">
        <v>2114</v>
      </c>
    </row>
    <row r="351">
      <c r="A351" s="25" t="str">
        <f t="shared" si="1"/>
        <v>Jiujitsu gym in Prichard Alabama</v>
      </c>
      <c r="B351" s="22" t="s">
        <v>2115</v>
      </c>
      <c r="C351" s="27" t="s">
        <v>942</v>
      </c>
      <c r="D351" s="28" t="s">
        <v>2116</v>
      </c>
      <c r="E351" s="29">
        <v>19322.0</v>
      </c>
      <c r="F351" s="29">
        <v>22659.0</v>
      </c>
      <c r="G351" s="30" t="s">
        <v>2117</v>
      </c>
      <c r="H351" s="31">
        <v>25.29</v>
      </c>
      <c r="I351" s="31">
        <v>65.5</v>
      </c>
      <c r="J351" s="27" t="s">
        <v>2118</v>
      </c>
    </row>
    <row r="352" hidden="1">
      <c r="A352" s="25" t="str">
        <f t="shared" si="1"/>
        <v>Jiujitsu gym in Providence Alabama</v>
      </c>
      <c r="B352" s="22" t="s">
        <v>2119</v>
      </c>
      <c r="C352" s="27" t="s">
        <v>953</v>
      </c>
      <c r="D352" s="28" t="s">
        <v>2120</v>
      </c>
      <c r="E352" s="32">
        <v>167.0</v>
      </c>
      <c r="F352" s="32">
        <v>223.0</v>
      </c>
      <c r="G352" s="30" t="s">
        <v>2121</v>
      </c>
      <c r="H352" s="31">
        <v>1.75</v>
      </c>
      <c r="I352" s="31">
        <v>4.5</v>
      </c>
      <c r="J352" s="27" t="s">
        <v>1097</v>
      </c>
    </row>
    <row r="353" hidden="1">
      <c r="A353" s="25" t="str">
        <f t="shared" si="1"/>
        <v>Jiujitsu gym in Ragland Alabama</v>
      </c>
      <c r="B353" s="22" t="s">
        <v>2122</v>
      </c>
      <c r="C353" s="27" t="s">
        <v>953</v>
      </c>
      <c r="D353" s="28" t="s">
        <v>2123</v>
      </c>
      <c r="E353" s="29">
        <v>1693.0</v>
      </c>
      <c r="F353" s="29">
        <v>1639.0</v>
      </c>
      <c r="G353" s="33">
        <f>+3.3%</f>
        <v>0.033</v>
      </c>
      <c r="H353" s="31">
        <v>16.83</v>
      </c>
      <c r="I353" s="31">
        <v>43.6</v>
      </c>
      <c r="J353" s="27" t="s">
        <v>2124</v>
      </c>
    </row>
    <row r="354">
      <c r="A354" s="25" t="str">
        <f t="shared" si="1"/>
        <v>Jiujitsu gym in Rainbow City Alabama</v>
      </c>
      <c r="B354" s="22" t="s">
        <v>2125</v>
      </c>
      <c r="C354" s="27" t="s">
        <v>942</v>
      </c>
      <c r="D354" s="28" t="s">
        <v>2126</v>
      </c>
      <c r="E354" s="29">
        <v>10191.0</v>
      </c>
      <c r="F354" s="29">
        <v>9602.0</v>
      </c>
      <c r="G354" s="33">
        <f>+6.1%</f>
        <v>0.061</v>
      </c>
      <c r="H354" s="31">
        <v>25.46</v>
      </c>
      <c r="I354" s="31">
        <v>65.9</v>
      </c>
      <c r="J354" s="27" t="s">
        <v>2127</v>
      </c>
    </row>
    <row r="355">
      <c r="A355" s="25" t="str">
        <f t="shared" si="1"/>
        <v>Jiujitsu gym in Rainsville Alabama</v>
      </c>
      <c r="B355" s="22" t="s">
        <v>2128</v>
      </c>
      <c r="C355" s="27" t="s">
        <v>942</v>
      </c>
      <c r="D355" s="28" t="s">
        <v>2129</v>
      </c>
      <c r="E355" s="29">
        <v>5505.0</v>
      </c>
      <c r="F355" s="29">
        <v>4948.0</v>
      </c>
      <c r="G355" s="33">
        <f>+11.3%</f>
        <v>0.113</v>
      </c>
      <c r="H355" s="31">
        <v>20.56</v>
      </c>
      <c r="I355" s="31">
        <v>53.3</v>
      </c>
      <c r="J355" s="27" t="s">
        <v>2130</v>
      </c>
    </row>
    <row r="356" hidden="1">
      <c r="A356" s="25" t="str">
        <f t="shared" si="1"/>
        <v>Jiujitsu gym in Ranburne Alabama</v>
      </c>
      <c r="B356" s="22" t="s">
        <v>2131</v>
      </c>
      <c r="C356" s="27" t="s">
        <v>953</v>
      </c>
      <c r="D356" s="28" t="s">
        <v>2132</v>
      </c>
      <c r="E356" s="32">
        <v>422.0</v>
      </c>
      <c r="F356" s="32">
        <v>409.0</v>
      </c>
      <c r="G356" s="33">
        <f>+3.2%</f>
        <v>0.032</v>
      </c>
      <c r="H356" s="31">
        <v>1.59</v>
      </c>
      <c r="I356" s="31">
        <v>4.1</v>
      </c>
      <c r="J356" s="27" t="s">
        <v>2133</v>
      </c>
    </row>
    <row r="357" hidden="1">
      <c r="A357" s="25" t="str">
        <f t="shared" si="1"/>
        <v>Jiujitsu gym in Red Bay Alabama</v>
      </c>
      <c r="B357" s="22" t="s">
        <v>2134</v>
      </c>
      <c r="C357" s="27" t="s">
        <v>942</v>
      </c>
      <c r="D357" s="28" t="s">
        <v>2135</v>
      </c>
      <c r="E357" s="29">
        <v>3232.0</v>
      </c>
      <c r="F357" s="29">
        <v>3158.0</v>
      </c>
      <c r="G357" s="33">
        <f>+2.3%</f>
        <v>0.023</v>
      </c>
      <c r="H357" s="31">
        <v>9.74</v>
      </c>
      <c r="I357" s="31">
        <v>25.2</v>
      </c>
      <c r="J357" s="27" t="s">
        <v>2136</v>
      </c>
    </row>
    <row r="358" hidden="1">
      <c r="A358" s="25" t="str">
        <f t="shared" si="1"/>
        <v>Jiujitsu gym in Red Level Alabama</v>
      </c>
      <c r="B358" s="22" t="s">
        <v>2137</v>
      </c>
      <c r="C358" s="27" t="s">
        <v>953</v>
      </c>
      <c r="D358" s="28" t="s">
        <v>2138</v>
      </c>
      <c r="E358" s="32">
        <v>432.0</v>
      </c>
      <c r="F358" s="32">
        <v>487.0</v>
      </c>
      <c r="G358" s="30" t="s">
        <v>1762</v>
      </c>
      <c r="H358" s="31">
        <v>1.92</v>
      </c>
      <c r="I358" s="31">
        <v>5.0</v>
      </c>
      <c r="J358" s="27" t="s">
        <v>2139</v>
      </c>
    </row>
    <row r="359" hidden="1">
      <c r="A359" s="25" t="str">
        <f t="shared" si="1"/>
        <v>Jiujitsu gym in Reece City Alabama</v>
      </c>
      <c r="B359" s="22" t="s">
        <v>2140</v>
      </c>
      <c r="C359" s="27" t="s">
        <v>953</v>
      </c>
      <c r="D359" s="28" t="s">
        <v>2141</v>
      </c>
      <c r="E359" s="32">
        <v>615.0</v>
      </c>
      <c r="F359" s="32">
        <v>653.0</v>
      </c>
      <c r="G359" s="30" t="s">
        <v>2142</v>
      </c>
      <c r="H359" s="31">
        <v>3.56</v>
      </c>
      <c r="I359" s="31">
        <v>9.2</v>
      </c>
      <c r="J359" s="27" t="s">
        <v>2143</v>
      </c>
    </row>
    <row r="360" hidden="1">
      <c r="A360" s="25" t="str">
        <f t="shared" si="1"/>
        <v>Jiujitsu gym in Reform Alabama</v>
      </c>
      <c r="B360" s="22" t="s">
        <v>2144</v>
      </c>
      <c r="C360" s="27" t="s">
        <v>942</v>
      </c>
      <c r="D360" s="28" t="s">
        <v>2145</v>
      </c>
      <c r="E360" s="29">
        <v>1520.0</v>
      </c>
      <c r="F360" s="29">
        <v>1702.0</v>
      </c>
      <c r="G360" s="30" t="s">
        <v>2146</v>
      </c>
      <c r="H360" s="31">
        <v>8.01</v>
      </c>
      <c r="I360" s="31">
        <v>20.7</v>
      </c>
      <c r="J360" s="27" t="s">
        <v>2147</v>
      </c>
    </row>
    <row r="361" hidden="1">
      <c r="A361" s="25" t="str">
        <f t="shared" si="1"/>
        <v>Jiujitsu gym in Rehobeth Alabama</v>
      </c>
      <c r="B361" s="22" t="s">
        <v>2148</v>
      </c>
      <c r="C361" s="27" t="s">
        <v>953</v>
      </c>
      <c r="D361" s="28" t="s">
        <v>2149</v>
      </c>
      <c r="E361" s="29">
        <v>1791.0</v>
      </c>
      <c r="F361" s="29">
        <v>1297.0</v>
      </c>
      <c r="G361" s="33">
        <f>+38.1%</f>
        <v>0.381</v>
      </c>
      <c r="H361" s="31">
        <v>7.58</v>
      </c>
      <c r="I361" s="31">
        <v>19.6</v>
      </c>
      <c r="J361" s="27" t="s">
        <v>2150</v>
      </c>
    </row>
    <row r="362" hidden="1">
      <c r="A362" s="25" t="str">
        <f t="shared" si="1"/>
        <v>Jiujitsu gym in Repton Alabama</v>
      </c>
      <c r="B362" s="22" t="s">
        <v>2151</v>
      </c>
      <c r="C362" s="27" t="s">
        <v>953</v>
      </c>
      <c r="D362" s="28" t="s">
        <v>2152</v>
      </c>
      <c r="E362" s="32">
        <v>235.0</v>
      </c>
      <c r="F362" s="32">
        <v>282.0</v>
      </c>
      <c r="G362" s="30" t="s">
        <v>2153</v>
      </c>
      <c r="H362" s="31">
        <v>0.96</v>
      </c>
      <c r="I362" s="31">
        <v>2.5</v>
      </c>
      <c r="J362" s="27" t="s">
        <v>2154</v>
      </c>
    </row>
    <row r="363" hidden="1">
      <c r="A363" s="25" t="str">
        <f t="shared" si="1"/>
        <v>Jiujitsu gym in Ridgeville Alabama</v>
      </c>
      <c r="B363" s="22" t="s">
        <v>2155</v>
      </c>
      <c r="C363" s="27" t="s">
        <v>953</v>
      </c>
      <c r="D363" s="28" t="s">
        <v>2156</v>
      </c>
      <c r="E363" s="32">
        <v>83.0</v>
      </c>
      <c r="F363" s="32">
        <v>112.0</v>
      </c>
      <c r="G363" s="30" t="s">
        <v>2157</v>
      </c>
      <c r="H363" s="31">
        <v>0.82</v>
      </c>
      <c r="I363" s="31">
        <v>2.1</v>
      </c>
      <c r="J363" s="27" t="s">
        <v>2158</v>
      </c>
    </row>
    <row r="364" hidden="1">
      <c r="A364" s="25" t="str">
        <f t="shared" si="1"/>
        <v>Jiujitsu gym in River Falls Alabama</v>
      </c>
      <c r="B364" s="22" t="s">
        <v>2159</v>
      </c>
      <c r="C364" s="27" t="s">
        <v>953</v>
      </c>
      <c r="D364" s="28" t="s">
        <v>2160</v>
      </c>
      <c r="E364" s="32">
        <v>479.0</v>
      </c>
      <c r="F364" s="32">
        <v>526.0</v>
      </c>
      <c r="G364" s="30" t="s">
        <v>1464</v>
      </c>
      <c r="H364" s="31">
        <v>6.84</v>
      </c>
      <c r="I364" s="31">
        <v>17.7</v>
      </c>
      <c r="J364" s="27" t="s">
        <v>2161</v>
      </c>
    </row>
    <row r="365" hidden="1">
      <c r="A365" s="25" t="str">
        <f t="shared" si="1"/>
        <v>Jiujitsu gym in Riverside Alabama</v>
      </c>
      <c r="B365" s="22" t="s">
        <v>2162</v>
      </c>
      <c r="C365" s="27" t="s">
        <v>953</v>
      </c>
      <c r="D365" s="28" t="s">
        <v>2163</v>
      </c>
      <c r="E365" s="29">
        <v>2227.0</v>
      </c>
      <c r="F365" s="29">
        <v>2208.0</v>
      </c>
      <c r="G365" s="33">
        <f>+0.9%</f>
        <v>0.009</v>
      </c>
      <c r="H365" s="31">
        <v>8.67</v>
      </c>
      <c r="I365" s="31">
        <v>22.5</v>
      </c>
      <c r="J365" s="27" t="s">
        <v>2164</v>
      </c>
    </row>
    <row r="366" hidden="1">
      <c r="A366" s="25" t="str">
        <f t="shared" si="1"/>
        <v>Jiujitsu gym in Riverview Alabama</v>
      </c>
      <c r="B366" s="22" t="s">
        <v>2165</v>
      </c>
      <c r="C366" s="27" t="s">
        <v>953</v>
      </c>
      <c r="D366" s="28" t="s">
        <v>2166</v>
      </c>
      <c r="E366" s="32">
        <v>163.0</v>
      </c>
      <c r="F366" s="32">
        <v>184.0</v>
      </c>
      <c r="G366" s="30" t="s">
        <v>1552</v>
      </c>
      <c r="H366" s="31">
        <v>1.45</v>
      </c>
      <c r="I366" s="31">
        <v>3.8</v>
      </c>
      <c r="J366" s="27" t="s">
        <v>2167</v>
      </c>
    </row>
    <row r="367">
      <c r="A367" s="25" t="str">
        <f t="shared" si="1"/>
        <v>Jiujitsu gym in Roanoke Alabama</v>
      </c>
      <c r="B367" s="22" t="s">
        <v>2168</v>
      </c>
      <c r="C367" s="27" t="s">
        <v>942</v>
      </c>
      <c r="D367" s="28" t="s">
        <v>2169</v>
      </c>
      <c r="E367" s="29">
        <v>5311.0</v>
      </c>
      <c r="F367" s="29">
        <v>6074.0</v>
      </c>
      <c r="G367" s="30" t="s">
        <v>2170</v>
      </c>
      <c r="H367" s="31">
        <v>18.73</v>
      </c>
      <c r="I367" s="31">
        <v>48.5</v>
      </c>
      <c r="J367" s="27" t="s">
        <v>2171</v>
      </c>
    </row>
    <row r="368">
      <c r="A368" s="25" t="str">
        <f t="shared" si="1"/>
        <v>Jiujitsu gym in Robertsdale Alabama</v>
      </c>
      <c r="B368" s="22" t="s">
        <v>2172</v>
      </c>
      <c r="C368" s="27" t="s">
        <v>942</v>
      </c>
      <c r="D368" s="28" t="s">
        <v>2173</v>
      </c>
      <c r="E368" s="29">
        <v>6708.0</v>
      </c>
      <c r="F368" s="29">
        <v>5276.0</v>
      </c>
      <c r="G368" s="33">
        <f>+27.1%</f>
        <v>0.271</v>
      </c>
      <c r="H368" s="31">
        <v>5.45</v>
      </c>
      <c r="I368" s="31">
        <v>14.1</v>
      </c>
      <c r="J368" s="27" t="s">
        <v>2174</v>
      </c>
    </row>
    <row r="369" hidden="1">
      <c r="A369" s="25" t="str">
        <f t="shared" si="1"/>
        <v>Jiujitsu gym in Rockford Alabama</v>
      </c>
      <c r="B369" s="26" t="s">
        <v>2175</v>
      </c>
      <c r="C369" s="27" t="s">
        <v>953</v>
      </c>
      <c r="D369" s="28" t="s">
        <v>2176</v>
      </c>
      <c r="E369" s="32">
        <v>349.0</v>
      </c>
      <c r="F369" s="32">
        <v>477.0</v>
      </c>
      <c r="G369" s="30" t="s">
        <v>2177</v>
      </c>
      <c r="H369" s="31">
        <v>3.31</v>
      </c>
      <c r="I369" s="31">
        <v>8.6</v>
      </c>
      <c r="J369" s="27" t="s">
        <v>2178</v>
      </c>
    </row>
    <row r="370" hidden="1">
      <c r="A370" s="25" t="str">
        <f t="shared" si="1"/>
        <v>Jiujitsu gym in Rogersville Alabama</v>
      </c>
      <c r="B370" s="22" t="s">
        <v>2179</v>
      </c>
      <c r="C370" s="27" t="s">
        <v>953</v>
      </c>
      <c r="D370" s="28" t="s">
        <v>2180</v>
      </c>
      <c r="E370" s="29">
        <v>1286.0</v>
      </c>
      <c r="F370" s="29">
        <v>1257.0</v>
      </c>
      <c r="G370" s="33">
        <f>+2.3%</f>
        <v>0.023</v>
      </c>
      <c r="H370" s="31">
        <v>3.03</v>
      </c>
      <c r="I370" s="31">
        <v>7.8</v>
      </c>
      <c r="J370" s="27" t="s">
        <v>2181</v>
      </c>
    </row>
    <row r="371" hidden="1">
      <c r="A371" s="25" t="str">
        <f t="shared" si="1"/>
        <v>Jiujitsu gym in Rosa Alabama</v>
      </c>
      <c r="B371" s="22" t="s">
        <v>2182</v>
      </c>
      <c r="C371" s="27" t="s">
        <v>953</v>
      </c>
      <c r="D371" s="28" t="s">
        <v>2183</v>
      </c>
      <c r="E371" s="32">
        <v>376.0</v>
      </c>
      <c r="F371" s="32">
        <v>316.0</v>
      </c>
      <c r="G371" s="33">
        <f>+19%</f>
        <v>0.19</v>
      </c>
      <c r="H371" s="31">
        <v>3.77</v>
      </c>
      <c r="I371" s="31">
        <v>9.8</v>
      </c>
      <c r="J371" s="27" t="s">
        <v>2184</v>
      </c>
    </row>
    <row r="372">
      <c r="A372" s="25" t="str">
        <f t="shared" si="1"/>
        <v>Jiujitsu gym in Russellville Alabama</v>
      </c>
      <c r="B372" s="26" t="s">
        <v>2185</v>
      </c>
      <c r="C372" s="27" t="s">
        <v>942</v>
      </c>
      <c r="D372" s="28" t="s">
        <v>2186</v>
      </c>
      <c r="E372" s="29">
        <v>10855.0</v>
      </c>
      <c r="F372" s="29">
        <v>9830.0</v>
      </c>
      <c r="G372" s="33">
        <f>+10.4%</f>
        <v>0.104</v>
      </c>
      <c r="H372" s="31">
        <v>13.4</v>
      </c>
      <c r="I372" s="31">
        <v>34.7</v>
      </c>
      <c r="J372" s="27" t="s">
        <v>2187</v>
      </c>
    </row>
    <row r="373" hidden="1">
      <c r="A373" s="25" t="str">
        <f t="shared" si="1"/>
        <v>Jiujitsu gym in Rutledge Alabama</v>
      </c>
      <c r="B373" s="22" t="s">
        <v>2188</v>
      </c>
      <c r="C373" s="27" t="s">
        <v>953</v>
      </c>
      <c r="D373" s="28" t="s">
        <v>2189</v>
      </c>
      <c r="E373" s="32">
        <v>351.0</v>
      </c>
      <c r="F373" s="32">
        <v>467.0</v>
      </c>
      <c r="G373" s="30" t="s">
        <v>1556</v>
      </c>
      <c r="H373" s="31">
        <v>5.86</v>
      </c>
      <c r="I373" s="31">
        <v>15.2</v>
      </c>
      <c r="J373" s="27" t="s">
        <v>2190</v>
      </c>
    </row>
    <row r="374" hidden="1">
      <c r="A374" s="25" t="str">
        <f t="shared" si="1"/>
        <v>Jiujitsu gym in St. Florian Alabama</v>
      </c>
      <c r="B374" s="22" t="s">
        <v>2191</v>
      </c>
      <c r="C374" s="27" t="s">
        <v>953</v>
      </c>
      <c r="D374" s="28" t="s">
        <v>2192</v>
      </c>
      <c r="E374" s="32">
        <v>584.0</v>
      </c>
      <c r="F374" s="32">
        <v>413.0</v>
      </c>
      <c r="G374" s="33">
        <f>+41.4%</f>
        <v>0.414</v>
      </c>
      <c r="H374" s="31">
        <v>3.67</v>
      </c>
      <c r="I374" s="31">
        <v>9.5</v>
      </c>
      <c r="J374" s="27" t="s">
        <v>2193</v>
      </c>
    </row>
    <row r="375" hidden="1">
      <c r="A375" s="25" t="str">
        <f t="shared" si="1"/>
        <v>Jiujitsu gym in Samson Alabama</v>
      </c>
      <c r="B375" s="22" t="s">
        <v>2194</v>
      </c>
      <c r="C375" s="27" t="s">
        <v>942</v>
      </c>
      <c r="D375" s="28" t="s">
        <v>2195</v>
      </c>
      <c r="E375" s="29">
        <v>1874.0</v>
      </c>
      <c r="F375" s="29">
        <v>1940.0</v>
      </c>
      <c r="G375" s="30" t="s">
        <v>950</v>
      </c>
      <c r="H375" s="31">
        <v>3.62</v>
      </c>
      <c r="I375" s="31">
        <v>9.4</v>
      </c>
      <c r="J375" s="27" t="s">
        <v>2196</v>
      </c>
    </row>
    <row r="376" hidden="1">
      <c r="A376" s="25" t="str">
        <f t="shared" si="1"/>
        <v>Jiujitsu gym in Sand Rock Alabama</v>
      </c>
      <c r="B376" s="22" t="s">
        <v>2197</v>
      </c>
      <c r="C376" s="27" t="s">
        <v>953</v>
      </c>
      <c r="D376" s="28" t="s">
        <v>2198</v>
      </c>
      <c r="E376" s="32">
        <v>591.0</v>
      </c>
      <c r="F376" s="32">
        <v>560.0</v>
      </c>
      <c r="G376" s="33">
        <f>+5.5%</f>
        <v>0.055</v>
      </c>
      <c r="H376" s="31">
        <v>4.36</v>
      </c>
      <c r="I376" s="31">
        <v>11.3</v>
      </c>
      <c r="J376" s="27" t="s">
        <v>2199</v>
      </c>
    </row>
    <row r="377" hidden="1">
      <c r="A377" s="25" t="str">
        <f t="shared" si="1"/>
        <v>Jiujitsu gym in Sanford Alabama</v>
      </c>
      <c r="B377" s="22" t="s">
        <v>2200</v>
      </c>
      <c r="C377" s="27" t="s">
        <v>953</v>
      </c>
      <c r="D377" s="28" t="s">
        <v>2201</v>
      </c>
      <c r="E377" s="32">
        <v>257.0</v>
      </c>
      <c r="F377" s="32">
        <v>241.0</v>
      </c>
      <c r="G377" s="33">
        <f>+6.6%</f>
        <v>0.066</v>
      </c>
      <c r="H377" s="31">
        <v>4.18</v>
      </c>
      <c r="I377" s="31">
        <v>10.8</v>
      </c>
      <c r="J377" s="27" t="s">
        <v>2202</v>
      </c>
    </row>
    <row r="378">
      <c r="A378" s="25" t="str">
        <f t="shared" si="1"/>
        <v>Jiujitsu gym in Saraland Alabama</v>
      </c>
      <c r="B378" s="22" t="s">
        <v>2203</v>
      </c>
      <c r="C378" s="27" t="s">
        <v>942</v>
      </c>
      <c r="D378" s="28" t="s">
        <v>2204</v>
      </c>
      <c r="E378" s="29">
        <v>16171.0</v>
      </c>
      <c r="F378" s="29">
        <v>13405.0</v>
      </c>
      <c r="G378" s="33">
        <f>+20.6%</f>
        <v>0.206</v>
      </c>
      <c r="H378" s="31">
        <v>23.18</v>
      </c>
      <c r="I378" s="31">
        <v>60.0</v>
      </c>
      <c r="J378" s="27" t="s">
        <v>2205</v>
      </c>
    </row>
    <row r="379" hidden="1">
      <c r="A379" s="25" t="str">
        <f t="shared" si="1"/>
        <v>Jiujitsu gym in Sardis City Alabama</v>
      </c>
      <c r="B379" s="22" t="s">
        <v>2206</v>
      </c>
      <c r="C379" s="27" t="s">
        <v>953</v>
      </c>
      <c r="D379" s="28" t="s">
        <v>2207</v>
      </c>
      <c r="E379" s="29">
        <v>1814.0</v>
      </c>
      <c r="F379" s="29">
        <v>1704.0</v>
      </c>
      <c r="G379" s="33">
        <f>+6.5%</f>
        <v>0.065</v>
      </c>
      <c r="H379" s="31">
        <v>7.85</v>
      </c>
      <c r="I379" s="31">
        <v>20.3</v>
      </c>
      <c r="J379" s="27" t="s">
        <v>2208</v>
      </c>
    </row>
    <row r="380">
      <c r="A380" s="25" t="str">
        <f t="shared" si="1"/>
        <v>Jiujitsu gym in Satsuma Alabama</v>
      </c>
      <c r="B380" s="22" t="s">
        <v>2209</v>
      </c>
      <c r="C380" s="27" t="s">
        <v>942</v>
      </c>
      <c r="D380" s="28" t="s">
        <v>2210</v>
      </c>
      <c r="E380" s="29">
        <v>6749.0</v>
      </c>
      <c r="F380" s="29">
        <v>6168.0</v>
      </c>
      <c r="G380" s="33">
        <f>+9.4%</f>
        <v>0.094</v>
      </c>
      <c r="H380" s="31">
        <v>7.52</v>
      </c>
      <c r="I380" s="31">
        <v>19.5</v>
      </c>
      <c r="J380" s="27" t="s">
        <v>2211</v>
      </c>
    </row>
    <row r="381">
      <c r="A381" s="25" t="str">
        <f t="shared" si="1"/>
        <v>Jiujitsu gym in Scottsboro Alabama</v>
      </c>
      <c r="B381" s="26" t="s">
        <v>2212</v>
      </c>
      <c r="C381" s="27" t="s">
        <v>942</v>
      </c>
      <c r="D381" s="28" t="s">
        <v>2213</v>
      </c>
      <c r="E381" s="29">
        <v>15578.0</v>
      </c>
      <c r="F381" s="29">
        <v>14770.0</v>
      </c>
      <c r="G381" s="33">
        <f>+5.5%</f>
        <v>0.055</v>
      </c>
      <c r="H381" s="31">
        <v>50.65</v>
      </c>
      <c r="I381" s="31">
        <v>131.2</v>
      </c>
      <c r="J381" s="27" t="s">
        <v>2214</v>
      </c>
    </row>
    <row r="382" hidden="1">
      <c r="A382" s="25" t="str">
        <f t="shared" si="1"/>
        <v>Jiujitsu gym in Section Alabama</v>
      </c>
      <c r="B382" s="22" t="s">
        <v>2215</v>
      </c>
      <c r="C382" s="27" t="s">
        <v>953</v>
      </c>
      <c r="D382" s="28" t="s">
        <v>2216</v>
      </c>
      <c r="E382" s="32">
        <v>756.0</v>
      </c>
      <c r="F382" s="32">
        <v>770.0</v>
      </c>
      <c r="G382" s="30" t="s">
        <v>2217</v>
      </c>
      <c r="H382" s="31">
        <v>4.57</v>
      </c>
      <c r="I382" s="31">
        <v>11.8</v>
      </c>
      <c r="J382" s="27" t="s">
        <v>2218</v>
      </c>
    </row>
    <row r="383">
      <c r="A383" s="25" t="str">
        <f t="shared" si="1"/>
        <v>Jiujitsu gym in Selma Alabama</v>
      </c>
      <c r="B383" s="26" t="s">
        <v>2219</v>
      </c>
      <c r="C383" s="27" t="s">
        <v>942</v>
      </c>
      <c r="D383" s="28" t="s">
        <v>2220</v>
      </c>
      <c r="E383" s="29">
        <v>17971.0</v>
      </c>
      <c r="F383" s="29">
        <v>20756.0</v>
      </c>
      <c r="G383" s="30" t="s">
        <v>1005</v>
      </c>
      <c r="H383" s="31">
        <v>13.81</v>
      </c>
      <c r="I383" s="31">
        <v>35.8</v>
      </c>
      <c r="J383" s="27" t="s">
        <v>2221</v>
      </c>
    </row>
    <row r="384">
      <c r="A384" s="25" t="str">
        <f t="shared" si="1"/>
        <v>Jiujitsu gym in Sheffield Alabama</v>
      </c>
      <c r="B384" s="22" t="s">
        <v>2222</v>
      </c>
      <c r="C384" s="27" t="s">
        <v>942</v>
      </c>
      <c r="D384" s="28" t="s">
        <v>2223</v>
      </c>
      <c r="E384" s="29">
        <v>9403.0</v>
      </c>
      <c r="F384" s="29">
        <v>9039.0</v>
      </c>
      <c r="G384" s="33">
        <f>+4%</f>
        <v>0.04</v>
      </c>
      <c r="H384" s="31">
        <v>6.37</v>
      </c>
      <c r="I384" s="31">
        <v>16.5</v>
      </c>
      <c r="J384" s="27" t="s">
        <v>2224</v>
      </c>
    </row>
    <row r="385" hidden="1">
      <c r="A385" s="25" t="str">
        <f t="shared" si="1"/>
        <v>Jiujitsu gym in Shiloh Alabama</v>
      </c>
      <c r="B385" s="22" t="s">
        <v>2225</v>
      </c>
      <c r="C385" s="27" t="s">
        <v>953</v>
      </c>
      <c r="D385" s="28" t="s">
        <v>2226</v>
      </c>
      <c r="E385" s="32">
        <v>321.0</v>
      </c>
      <c r="F385" s="32">
        <v>274.0</v>
      </c>
      <c r="G385" s="33">
        <f>+17.2%</f>
        <v>0.172</v>
      </c>
      <c r="H385" s="31">
        <v>1.71</v>
      </c>
      <c r="I385" s="31">
        <v>4.4</v>
      </c>
      <c r="J385" s="27" t="s">
        <v>2227</v>
      </c>
    </row>
    <row r="386" hidden="1">
      <c r="A386" s="25" t="str">
        <f t="shared" si="1"/>
        <v>Jiujitsu gym in Shorter Alabama</v>
      </c>
      <c r="B386" s="22" t="s">
        <v>2228</v>
      </c>
      <c r="C386" s="27" t="s">
        <v>953</v>
      </c>
      <c r="D386" s="28" t="s">
        <v>2229</v>
      </c>
      <c r="E386" s="32">
        <v>385.0</v>
      </c>
      <c r="F386" s="32">
        <v>474.0</v>
      </c>
      <c r="G386" s="30" t="s">
        <v>2230</v>
      </c>
      <c r="H386" s="31">
        <v>4.54</v>
      </c>
      <c r="I386" s="31">
        <v>11.8</v>
      </c>
      <c r="J386" s="27" t="s">
        <v>2231</v>
      </c>
    </row>
    <row r="387" hidden="1">
      <c r="A387" s="25" t="str">
        <f t="shared" si="1"/>
        <v>Jiujitsu gym in Silas Alabama</v>
      </c>
      <c r="B387" s="22" t="s">
        <v>2232</v>
      </c>
      <c r="C387" s="27" t="s">
        <v>953</v>
      </c>
      <c r="D387" s="28" t="s">
        <v>2233</v>
      </c>
      <c r="E387" s="32">
        <v>377.0</v>
      </c>
      <c r="F387" s="32">
        <v>452.0</v>
      </c>
      <c r="G387" s="30" t="s">
        <v>1186</v>
      </c>
      <c r="H387" s="31">
        <v>5.21</v>
      </c>
      <c r="I387" s="31">
        <v>13.5</v>
      </c>
      <c r="J387" s="27" t="s">
        <v>2234</v>
      </c>
    </row>
    <row r="388" hidden="1">
      <c r="A388" s="25" t="str">
        <f t="shared" si="1"/>
        <v>Jiujitsu gym in Silverhill Alabama</v>
      </c>
      <c r="B388" s="22" t="s">
        <v>2235</v>
      </c>
      <c r="C388" s="27" t="s">
        <v>953</v>
      </c>
      <c r="D388" s="28" t="s">
        <v>2236</v>
      </c>
      <c r="E388" s="32">
        <v>768.0</v>
      </c>
      <c r="F388" s="32">
        <v>706.0</v>
      </c>
      <c r="G388" s="33">
        <f>+8.8%</f>
        <v>0.088</v>
      </c>
      <c r="H388" s="31">
        <v>1.2</v>
      </c>
      <c r="I388" s="31">
        <v>3.1</v>
      </c>
      <c r="J388" s="27" t="s">
        <v>2237</v>
      </c>
    </row>
    <row r="389" hidden="1">
      <c r="A389" s="25" t="str">
        <f t="shared" si="1"/>
        <v>Jiujitsu gym in Sipsey Alabama</v>
      </c>
      <c r="B389" s="22" t="s">
        <v>2238</v>
      </c>
      <c r="C389" s="27" t="s">
        <v>953</v>
      </c>
      <c r="D389" s="28" t="s">
        <v>2239</v>
      </c>
      <c r="E389" s="32">
        <v>363.0</v>
      </c>
      <c r="F389" s="32">
        <v>437.0</v>
      </c>
      <c r="G389" s="30" t="s">
        <v>2240</v>
      </c>
      <c r="H389" s="31">
        <v>0.48</v>
      </c>
      <c r="I389" s="31">
        <v>1.2</v>
      </c>
      <c r="J389" s="27" t="s">
        <v>2241</v>
      </c>
    </row>
    <row r="390" hidden="1">
      <c r="A390" s="25" t="str">
        <f t="shared" si="1"/>
        <v>Jiujitsu gym in Skyline Alabama</v>
      </c>
      <c r="B390" s="22" t="s">
        <v>2242</v>
      </c>
      <c r="C390" s="27" t="s">
        <v>953</v>
      </c>
      <c r="D390" s="28" t="s">
        <v>2243</v>
      </c>
      <c r="E390" s="32">
        <v>834.0</v>
      </c>
      <c r="F390" s="32">
        <v>851.0</v>
      </c>
      <c r="G390" s="30" t="s">
        <v>2244</v>
      </c>
      <c r="H390" s="31">
        <v>3.99</v>
      </c>
      <c r="I390" s="31">
        <v>10.3</v>
      </c>
      <c r="J390" s="27" t="s">
        <v>2245</v>
      </c>
    </row>
    <row r="391" hidden="1">
      <c r="A391" s="25" t="str">
        <f t="shared" si="1"/>
        <v>Jiujitsu gym in Slocomb Alabama</v>
      </c>
      <c r="B391" s="22" t="s">
        <v>2246</v>
      </c>
      <c r="C391" s="27" t="s">
        <v>942</v>
      </c>
      <c r="D391" s="28" t="s">
        <v>2247</v>
      </c>
      <c r="E391" s="29">
        <v>2082.0</v>
      </c>
      <c r="F391" s="29">
        <v>1980.0</v>
      </c>
      <c r="G391" s="33">
        <f>+5.2%</f>
        <v>0.052</v>
      </c>
      <c r="H391" s="31">
        <v>9.49</v>
      </c>
      <c r="I391" s="31">
        <v>24.6</v>
      </c>
      <c r="J391" s="27" t="s">
        <v>981</v>
      </c>
    </row>
    <row r="392">
      <c r="A392" s="25" t="str">
        <f t="shared" si="1"/>
        <v>Jiujitsu gym in Smiths Station Alabama</v>
      </c>
      <c r="B392" s="22" t="s">
        <v>2248</v>
      </c>
      <c r="C392" s="27" t="s">
        <v>942</v>
      </c>
      <c r="D392" s="28" t="s">
        <v>2249</v>
      </c>
      <c r="E392" s="29">
        <v>5384.0</v>
      </c>
      <c r="F392" s="29">
        <v>4926.0</v>
      </c>
      <c r="G392" s="33">
        <f>+9.3%</f>
        <v>0.093</v>
      </c>
      <c r="H392" s="31">
        <v>6.59</v>
      </c>
      <c r="I392" s="31">
        <v>17.1</v>
      </c>
      <c r="J392" s="27" t="s">
        <v>2250</v>
      </c>
    </row>
    <row r="393" hidden="1">
      <c r="A393" s="25" t="str">
        <f t="shared" si="1"/>
        <v>Jiujitsu gym in Snead Alabama</v>
      </c>
      <c r="B393" s="22" t="s">
        <v>2251</v>
      </c>
      <c r="C393" s="27" t="s">
        <v>953</v>
      </c>
      <c r="D393" s="28" t="s">
        <v>2252</v>
      </c>
      <c r="E393" s="29">
        <v>1032.0</v>
      </c>
      <c r="F393" s="32">
        <v>835.0</v>
      </c>
      <c r="G393" s="33">
        <f>+23.6%</f>
        <v>0.236</v>
      </c>
      <c r="H393" s="31">
        <v>5.26</v>
      </c>
      <c r="I393" s="31">
        <v>13.6</v>
      </c>
      <c r="J393" s="27" t="s">
        <v>2253</v>
      </c>
    </row>
    <row r="394" hidden="1">
      <c r="A394" s="25" t="str">
        <f t="shared" si="1"/>
        <v>Jiujitsu gym in Somerville Alabama</v>
      </c>
      <c r="B394" s="22" t="s">
        <v>2254</v>
      </c>
      <c r="C394" s="27" t="s">
        <v>953</v>
      </c>
      <c r="D394" s="28" t="s">
        <v>2255</v>
      </c>
      <c r="E394" s="32">
        <v>796.0</v>
      </c>
      <c r="F394" s="32">
        <v>724.0</v>
      </c>
      <c r="G394" s="33">
        <f>+9.9%</f>
        <v>0.099</v>
      </c>
      <c r="H394" s="31">
        <v>2.74</v>
      </c>
      <c r="I394" s="31">
        <v>7.1</v>
      </c>
      <c r="J394" s="27" t="s">
        <v>2256</v>
      </c>
    </row>
    <row r="395" hidden="1">
      <c r="A395" s="25" t="str">
        <f t="shared" si="1"/>
        <v>Jiujitsu gym in South Vinemont Alabama</v>
      </c>
      <c r="B395" s="22" t="s">
        <v>2257</v>
      </c>
      <c r="C395" s="27" t="s">
        <v>953</v>
      </c>
      <c r="D395" s="28" t="s">
        <v>2258</v>
      </c>
      <c r="E395" s="32">
        <v>558.0</v>
      </c>
      <c r="F395" s="32">
        <v>749.0</v>
      </c>
      <c r="G395" s="30" t="s">
        <v>2259</v>
      </c>
      <c r="H395" s="31">
        <v>0.88</v>
      </c>
      <c r="I395" s="31">
        <v>2.3</v>
      </c>
      <c r="J395" s="27" t="s">
        <v>2260</v>
      </c>
    </row>
    <row r="396">
      <c r="A396" s="25" t="str">
        <f t="shared" si="1"/>
        <v>Jiujitsu gym in Southside Alabama</v>
      </c>
      <c r="B396" s="22" t="s">
        <v>2261</v>
      </c>
      <c r="C396" s="27" t="s">
        <v>942</v>
      </c>
      <c r="D396" s="28" t="s">
        <v>2262</v>
      </c>
      <c r="E396" s="29">
        <v>9426.0</v>
      </c>
      <c r="F396" s="29">
        <v>8412.0</v>
      </c>
      <c r="G396" s="33">
        <f>+12.1%</f>
        <v>0.121</v>
      </c>
      <c r="H396" s="31">
        <v>18.98</v>
      </c>
      <c r="I396" s="31">
        <v>49.2</v>
      </c>
      <c r="J396" s="27" t="s">
        <v>1183</v>
      </c>
    </row>
    <row r="397">
      <c r="A397" s="25" t="str">
        <f t="shared" si="1"/>
        <v>Jiujitsu gym in Spanish Fort Alabama</v>
      </c>
      <c r="B397" s="22" t="s">
        <v>2263</v>
      </c>
      <c r="C397" s="27" t="s">
        <v>942</v>
      </c>
      <c r="D397" s="28" t="s">
        <v>2264</v>
      </c>
      <c r="E397" s="29">
        <v>10049.0</v>
      </c>
      <c r="F397" s="29">
        <v>6798.0</v>
      </c>
      <c r="G397" s="33">
        <f>+47.8%</f>
        <v>0.478</v>
      </c>
      <c r="H397" s="31">
        <v>28.71</v>
      </c>
      <c r="I397" s="31">
        <v>74.4</v>
      </c>
      <c r="J397" s="27" t="s">
        <v>2265</v>
      </c>
    </row>
    <row r="398" hidden="1">
      <c r="A398" s="25" t="str">
        <f t="shared" si="1"/>
        <v>Jiujitsu gym in Springville Alabama</v>
      </c>
      <c r="B398" s="22" t="s">
        <v>2266</v>
      </c>
      <c r="C398" s="27" t="s">
        <v>942</v>
      </c>
      <c r="D398" s="28" t="s">
        <v>2267</v>
      </c>
      <c r="E398" s="29">
        <v>4786.0</v>
      </c>
      <c r="F398" s="29">
        <v>4080.0</v>
      </c>
      <c r="G398" s="33">
        <f>+17.3%</f>
        <v>0.173</v>
      </c>
      <c r="H398" s="31">
        <v>8.9</v>
      </c>
      <c r="I398" s="31">
        <v>23.1</v>
      </c>
      <c r="J398" s="27" t="s">
        <v>2268</v>
      </c>
    </row>
    <row r="399" hidden="1">
      <c r="A399" s="25" t="str">
        <f t="shared" si="1"/>
        <v>Jiujitsu gym in Steele Alabama</v>
      </c>
      <c r="B399" s="22" t="s">
        <v>2269</v>
      </c>
      <c r="C399" s="27" t="s">
        <v>953</v>
      </c>
      <c r="D399" s="28" t="s">
        <v>2270</v>
      </c>
      <c r="E399" s="32">
        <v>992.0</v>
      </c>
      <c r="F399" s="29">
        <v>1043.0</v>
      </c>
      <c r="G399" s="30" t="s">
        <v>2271</v>
      </c>
      <c r="H399" s="31">
        <v>6.71</v>
      </c>
      <c r="I399" s="31">
        <v>17.4</v>
      </c>
      <c r="J399" s="27" t="s">
        <v>2272</v>
      </c>
    </row>
    <row r="400" hidden="1">
      <c r="A400" s="25" t="str">
        <f t="shared" si="1"/>
        <v>Jiujitsu gym in Stevenson Alabama</v>
      </c>
      <c r="B400" s="22" t="s">
        <v>2273</v>
      </c>
      <c r="C400" s="27" t="s">
        <v>942</v>
      </c>
      <c r="D400" s="28" t="s">
        <v>2274</v>
      </c>
      <c r="E400" s="29">
        <v>1955.0</v>
      </c>
      <c r="F400" s="29">
        <v>2046.0</v>
      </c>
      <c r="G400" s="30" t="s">
        <v>2275</v>
      </c>
      <c r="H400" s="31">
        <v>7.72</v>
      </c>
      <c r="I400" s="31">
        <v>20.0</v>
      </c>
      <c r="J400" s="27" t="s">
        <v>2276</v>
      </c>
    </row>
    <row r="401" hidden="1">
      <c r="A401" s="25" t="str">
        <f t="shared" si="1"/>
        <v>Jiujitsu gym in Sulligent Alabama</v>
      </c>
      <c r="B401" s="22" t="s">
        <v>2277</v>
      </c>
      <c r="C401" s="27" t="s">
        <v>942</v>
      </c>
      <c r="D401" s="28" t="s">
        <v>2278</v>
      </c>
      <c r="E401" s="29">
        <v>1879.0</v>
      </c>
      <c r="F401" s="29">
        <v>1927.0</v>
      </c>
      <c r="G401" s="30" t="s">
        <v>1905</v>
      </c>
      <c r="H401" s="31">
        <v>7.83</v>
      </c>
      <c r="I401" s="31">
        <v>20.3</v>
      </c>
      <c r="J401" s="27" t="s">
        <v>2279</v>
      </c>
    </row>
    <row r="402" hidden="1">
      <c r="A402" s="25" t="str">
        <f t="shared" si="1"/>
        <v>Jiujitsu gym in Sumiton Alabama</v>
      </c>
      <c r="B402" s="22" t="s">
        <v>2280</v>
      </c>
      <c r="C402" s="27" t="s">
        <v>942</v>
      </c>
      <c r="D402" s="28" t="s">
        <v>2281</v>
      </c>
      <c r="E402" s="29">
        <v>2444.0</v>
      </c>
      <c r="F402" s="29">
        <v>2520.0</v>
      </c>
      <c r="G402" s="30" t="s">
        <v>1193</v>
      </c>
      <c r="H402" s="31">
        <v>5.22</v>
      </c>
      <c r="I402" s="31">
        <v>13.5</v>
      </c>
      <c r="J402" s="27" t="s">
        <v>2282</v>
      </c>
    </row>
    <row r="403" hidden="1">
      <c r="A403" s="25" t="str">
        <f t="shared" si="1"/>
        <v>Jiujitsu gym in Summerdale Alabama</v>
      </c>
      <c r="B403" s="22" t="s">
        <v>2283</v>
      </c>
      <c r="C403" s="27" t="s">
        <v>953</v>
      </c>
      <c r="D403" s="28" t="s">
        <v>2284</v>
      </c>
      <c r="E403" s="29">
        <v>1468.0</v>
      </c>
      <c r="F403" s="32">
        <v>862.0</v>
      </c>
      <c r="G403" s="33">
        <f>+70.3%</f>
        <v>0.703</v>
      </c>
      <c r="H403" s="31">
        <v>9.69</v>
      </c>
      <c r="I403" s="31">
        <v>25.1</v>
      </c>
      <c r="J403" s="27" t="s">
        <v>2285</v>
      </c>
    </row>
    <row r="404" hidden="1">
      <c r="A404" s="25" t="str">
        <f t="shared" si="1"/>
        <v>Jiujitsu gym in Susan Moore Alabama</v>
      </c>
      <c r="B404" s="22" t="s">
        <v>2286</v>
      </c>
      <c r="C404" s="27" t="s">
        <v>953</v>
      </c>
      <c r="D404" s="28" t="s">
        <v>2287</v>
      </c>
      <c r="E404" s="32">
        <v>787.0</v>
      </c>
      <c r="F404" s="32">
        <v>763.0</v>
      </c>
      <c r="G404" s="33">
        <f>+3.1%</f>
        <v>0.031</v>
      </c>
      <c r="H404" s="31">
        <v>5.23</v>
      </c>
      <c r="I404" s="31">
        <v>13.5</v>
      </c>
      <c r="J404" s="27" t="s">
        <v>2288</v>
      </c>
    </row>
    <row r="405" hidden="1">
      <c r="A405" s="25" t="str">
        <f t="shared" si="1"/>
        <v>Jiujitsu gym in Sweet Water Alabama</v>
      </c>
      <c r="B405" s="22" t="s">
        <v>2289</v>
      </c>
      <c r="C405" s="27" t="s">
        <v>953</v>
      </c>
      <c r="D405" s="28" t="s">
        <v>2290</v>
      </c>
      <c r="E405" s="32">
        <v>228.0</v>
      </c>
      <c r="F405" s="32">
        <v>258.0</v>
      </c>
      <c r="G405" s="30" t="s">
        <v>1302</v>
      </c>
      <c r="H405" s="31">
        <v>2.02</v>
      </c>
      <c r="I405" s="31">
        <v>5.2</v>
      </c>
      <c r="J405" s="27" t="s">
        <v>1089</v>
      </c>
    </row>
    <row r="406">
      <c r="A406" s="25" t="str">
        <f t="shared" si="1"/>
        <v>Jiujitsu gym in Sylacauga Alabama</v>
      </c>
      <c r="B406" s="22" t="s">
        <v>2291</v>
      </c>
      <c r="C406" s="27" t="s">
        <v>942</v>
      </c>
      <c r="D406" s="28" t="s">
        <v>2292</v>
      </c>
      <c r="E406" s="29">
        <v>12578.0</v>
      </c>
      <c r="F406" s="29">
        <v>12749.0</v>
      </c>
      <c r="G406" s="30" t="s">
        <v>2293</v>
      </c>
      <c r="H406" s="31">
        <v>19.49</v>
      </c>
      <c r="I406" s="31">
        <v>50.5</v>
      </c>
      <c r="J406" s="27" t="s">
        <v>2294</v>
      </c>
    </row>
    <row r="407" hidden="1">
      <c r="A407" s="25" t="str">
        <f t="shared" si="1"/>
        <v>Jiujitsu gym in Sylvan Springs Alabama</v>
      </c>
      <c r="B407" s="22" t="s">
        <v>2295</v>
      </c>
      <c r="C407" s="27" t="s">
        <v>953</v>
      </c>
      <c r="D407" s="28" t="s">
        <v>2296</v>
      </c>
      <c r="E407" s="29">
        <v>1653.0</v>
      </c>
      <c r="F407" s="29">
        <v>1542.0</v>
      </c>
      <c r="G407" s="33">
        <f>+7.2%</f>
        <v>0.072</v>
      </c>
      <c r="H407" s="31">
        <v>8.69</v>
      </c>
      <c r="I407" s="31">
        <v>22.5</v>
      </c>
      <c r="J407" s="27" t="s">
        <v>2297</v>
      </c>
    </row>
    <row r="408" hidden="1">
      <c r="A408" s="25" t="str">
        <f t="shared" si="1"/>
        <v>Jiujitsu gym in Sylvania Alabama</v>
      </c>
      <c r="B408" s="22" t="s">
        <v>2298</v>
      </c>
      <c r="C408" s="27" t="s">
        <v>953</v>
      </c>
      <c r="D408" s="28" t="s">
        <v>2299</v>
      </c>
      <c r="E408" s="29">
        <v>1790.0</v>
      </c>
      <c r="F408" s="29">
        <v>1837.0</v>
      </c>
      <c r="G408" s="30" t="s">
        <v>1016</v>
      </c>
      <c r="H408" s="31">
        <v>8.47</v>
      </c>
      <c r="I408" s="31">
        <v>21.9</v>
      </c>
      <c r="J408" s="27" t="s">
        <v>2300</v>
      </c>
    </row>
    <row r="409" hidden="1">
      <c r="A409" s="25" t="str">
        <f t="shared" si="1"/>
        <v>Jiujitsu gym in Talladega Springs Alabama</v>
      </c>
      <c r="B409" s="22" t="s">
        <v>2301</v>
      </c>
      <c r="C409" s="27" t="s">
        <v>953</v>
      </c>
      <c r="D409" s="28" t="s">
        <v>2302</v>
      </c>
      <c r="E409" s="32">
        <v>144.0</v>
      </c>
      <c r="F409" s="32">
        <v>166.0</v>
      </c>
      <c r="G409" s="30" t="s">
        <v>2039</v>
      </c>
      <c r="H409" s="31">
        <v>1.23</v>
      </c>
      <c r="I409" s="31">
        <v>3.2</v>
      </c>
      <c r="J409" s="27" t="s">
        <v>2303</v>
      </c>
    </row>
    <row r="410">
      <c r="A410" s="25" t="str">
        <f t="shared" si="1"/>
        <v>Jiujitsu gym in Talladega Alabama</v>
      </c>
      <c r="B410" s="26" t="s">
        <v>2304</v>
      </c>
      <c r="C410" s="27" t="s">
        <v>942</v>
      </c>
      <c r="D410" s="28" t="s">
        <v>2305</v>
      </c>
      <c r="E410" s="29">
        <v>15861.0</v>
      </c>
      <c r="F410" s="29">
        <v>15676.0</v>
      </c>
      <c r="G410" s="33">
        <f>+1.2%</f>
        <v>0.012</v>
      </c>
      <c r="H410" s="31">
        <v>23.98</v>
      </c>
      <c r="I410" s="31">
        <v>62.1</v>
      </c>
      <c r="J410" s="27" t="s">
        <v>2306</v>
      </c>
    </row>
    <row r="411" hidden="1">
      <c r="A411" s="25" t="str">
        <f t="shared" si="1"/>
        <v>Jiujitsu gym in Tallassee Alabama</v>
      </c>
      <c r="B411" s="22" t="s">
        <v>2307</v>
      </c>
      <c r="C411" s="27" t="s">
        <v>942</v>
      </c>
      <c r="D411" s="28" t="s">
        <v>2308</v>
      </c>
      <c r="E411" s="29">
        <v>4763.0</v>
      </c>
      <c r="F411" s="29">
        <v>4819.0</v>
      </c>
      <c r="G411" s="30" t="s">
        <v>1158</v>
      </c>
      <c r="H411" s="31">
        <v>9.67</v>
      </c>
      <c r="I411" s="31">
        <v>25.0</v>
      </c>
      <c r="J411" s="27" t="s">
        <v>2309</v>
      </c>
    </row>
    <row r="412">
      <c r="A412" s="25" t="str">
        <f t="shared" si="1"/>
        <v>Jiujitsu gym in Tarrant Alabama</v>
      </c>
      <c r="B412" s="22" t="s">
        <v>2310</v>
      </c>
      <c r="C412" s="27" t="s">
        <v>942</v>
      </c>
      <c r="D412" s="28" t="s">
        <v>2311</v>
      </c>
      <c r="E412" s="29">
        <v>6124.0</v>
      </c>
      <c r="F412" s="29">
        <v>6397.0</v>
      </c>
      <c r="G412" s="30" t="s">
        <v>1288</v>
      </c>
      <c r="H412" s="31">
        <v>6.36</v>
      </c>
      <c r="I412" s="31">
        <v>16.5</v>
      </c>
      <c r="J412" s="27" t="s">
        <v>2312</v>
      </c>
    </row>
    <row r="413" hidden="1">
      <c r="A413" s="25" t="str">
        <f t="shared" si="1"/>
        <v>Jiujitsu gym in Taylor Alabama</v>
      </c>
      <c r="B413" s="22" t="s">
        <v>2313</v>
      </c>
      <c r="C413" s="27" t="s">
        <v>953</v>
      </c>
      <c r="D413" s="28" t="s">
        <v>2314</v>
      </c>
      <c r="E413" s="29">
        <v>2262.0</v>
      </c>
      <c r="F413" s="29">
        <v>2375.0</v>
      </c>
      <c r="G413" s="30" t="s">
        <v>2315</v>
      </c>
      <c r="H413" s="31">
        <v>7.36</v>
      </c>
      <c r="I413" s="31">
        <v>19.1</v>
      </c>
      <c r="J413" s="27" t="s">
        <v>2316</v>
      </c>
    </row>
    <row r="414" hidden="1">
      <c r="A414" s="25" t="str">
        <f t="shared" si="1"/>
        <v>Jiujitsu gym in Thomaston Alabama</v>
      </c>
      <c r="B414" s="22" t="s">
        <v>2317</v>
      </c>
      <c r="C414" s="27" t="s">
        <v>953</v>
      </c>
      <c r="D414" s="28" t="s">
        <v>2318</v>
      </c>
      <c r="E414" s="32">
        <v>326.0</v>
      </c>
      <c r="F414" s="32">
        <v>417.0</v>
      </c>
      <c r="G414" s="30" t="s">
        <v>2319</v>
      </c>
      <c r="H414" s="31">
        <v>2.01</v>
      </c>
      <c r="I414" s="31">
        <v>5.2</v>
      </c>
      <c r="J414" s="27" t="s">
        <v>2320</v>
      </c>
    </row>
    <row r="415" hidden="1">
      <c r="A415" s="25" t="str">
        <f t="shared" si="1"/>
        <v>Jiujitsu gym in Thomasville Alabama</v>
      </c>
      <c r="B415" s="22" t="s">
        <v>2321</v>
      </c>
      <c r="C415" s="27" t="s">
        <v>942</v>
      </c>
      <c r="D415" s="28" t="s">
        <v>2322</v>
      </c>
      <c r="E415" s="29">
        <v>3649.0</v>
      </c>
      <c r="F415" s="29">
        <v>4209.0</v>
      </c>
      <c r="G415" s="30" t="s">
        <v>2039</v>
      </c>
      <c r="H415" s="31">
        <v>8.73</v>
      </c>
      <c r="I415" s="31">
        <v>22.6</v>
      </c>
      <c r="J415" s="27" t="s">
        <v>2323</v>
      </c>
    </row>
    <row r="416" hidden="1">
      <c r="A416" s="25" t="str">
        <f t="shared" si="1"/>
        <v>Jiujitsu gym in Thorsby Alabama</v>
      </c>
      <c r="B416" s="22" t="s">
        <v>2324</v>
      </c>
      <c r="C416" s="27" t="s">
        <v>953</v>
      </c>
      <c r="D416" s="28" t="s">
        <v>2325</v>
      </c>
      <c r="E416" s="29">
        <v>2064.0</v>
      </c>
      <c r="F416" s="29">
        <v>1980.0</v>
      </c>
      <c r="G416" s="33">
        <f>+4.2%</f>
        <v>0.042</v>
      </c>
      <c r="H416" s="31">
        <v>5.13</v>
      </c>
      <c r="I416" s="31">
        <v>13.3</v>
      </c>
      <c r="J416" s="27" t="s">
        <v>2326</v>
      </c>
    </row>
    <row r="417" hidden="1">
      <c r="A417" s="25" t="str">
        <f t="shared" si="1"/>
        <v>Jiujitsu gym in Town Creek Alabama</v>
      </c>
      <c r="B417" s="22" t="s">
        <v>2327</v>
      </c>
      <c r="C417" s="27" t="s">
        <v>953</v>
      </c>
      <c r="D417" s="28" t="s">
        <v>2328</v>
      </c>
      <c r="E417" s="29">
        <v>1052.0</v>
      </c>
      <c r="F417" s="29">
        <v>1100.0</v>
      </c>
      <c r="G417" s="30" t="s">
        <v>2275</v>
      </c>
      <c r="H417" s="31">
        <v>2.68</v>
      </c>
      <c r="I417" s="31">
        <v>6.9</v>
      </c>
      <c r="J417" s="27" t="s">
        <v>2329</v>
      </c>
    </row>
    <row r="418" hidden="1">
      <c r="A418" s="25" t="str">
        <f t="shared" si="1"/>
        <v>Jiujitsu gym in Toxey Alabama</v>
      </c>
      <c r="B418" s="22" t="s">
        <v>2330</v>
      </c>
      <c r="C418" s="27" t="s">
        <v>953</v>
      </c>
      <c r="D418" s="28" t="s">
        <v>2331</v>
      </c>
      <c r="E418" s="32">
        <v>145.0</v>
      </c>
      <c r="F418" s="32">
        <v>137.0</v>
      </c>
      <c r="G418" s="33">
        <f>+5.8%</f>
        <v>0.058</v>
      </c>
      <c r="H418" s="31">
        <v>0.68</v>
      </c>
      <c r="I418" s="31">
        <v>1.8</v>
      </c>
      <c r="J418" s="27" t="s">
        <v>2332</v>
      </c>
    </row>
    <row r="419" hidden="1">
      <c r="A419" s="25" t="str">
        <f t="shared" si="1"/>
        <v>Jiujitsu gym in Trafford Alabama</v>
      </c>
      <c r="B419" s="22" t="s">
        <v>2333</v>
      </c>
      <c r="C419" s="27" t="s">
        <v>953</v>
      </c>
      <c r="D419" s="28" t="s">
        <v>2334</v>
      </c>
      <c r="E419" s="32">
        <v>613.0</v>
      </c>
      <c r="F419" s="32">
        <v>646.0</v>
      </c>
      <c r="G419" s="30" t="s">
        <v>2335</v>
      </c>
      <c r="H419" s="31">
        <v>2.44</v>
      </c>
      <c r="I419" s="31">
        <v>6.3</v>
      </c>
      <c r="J419" s="27" t="s">
        <v>2336</v>
      </c>
    </row>
    <row r="420" hidden="1">
      <c r="A420" s="25" t="str">
        <f t="shared" si="1"/>
        <v>Jiujitsu gym in Triana Alabama</v>
      </c>
      <c r="B420" s="22" t="s">
        <v>2337</v>
      </c>
      <c r="C420" s="27" t="s">
        <v>953</v>
      </c>
      <c r="D420" s="28" t="s">
        <v>2338</v>
      </c>
      <c r="E420" s="29">
        <v>2890.0</v>
      </c>
      <c r="F420" s="32">
        <v>496.0</v>
      </c>
      <c r="G420" s="33">
        <f>+482.7%</f>
        <v>4.827</v>
      </c>
      <c r="H420" s="31">
        <v>1.25</v>
      </c>
      <c r="I420" s="31">
        <v>3.2</v>
      </c>
      <c r="J420" s="27" t="s">
        <v>2339</v>
      </c>
    </row>
    <row r="421" hidden="1">
      <c r="A421" s="25" t="str">
        <f t="shared" si="1"/>
        <v>Jiujitsu gym in Trinity Alabama</v>
      </c>
      <c r="B421" s="22" t="s">
        <v>2340</v>
      </c>
      <c r="C421" s="27" t="s">
        <v>953</v>
      </c>
      <c r="D421" s="28" t="s">
        <v>2341</v>
      </c>
      <c r="E421" s="29">
        <v>2526.0</v>
      </c>
      <c r="F421" s="29">
        <v>2095.0</v>
      </c>
      <c r="G421" s="33">
        <f>+20.6%</f>
        <v>0.206</v>
      </c>
      <c r="H421" s="31">
        <v>4.41</v>
      </c>
      <c r="I421" s="31">
        <v>11.4</v>
      </c>
      <c r="J421" s="27" t="s">
        <v>2342</v>
      </c>
    </row>
    <row r="422">
      <c r="A422" s="25" t="str">
        <f t="shared" si="1"/>
        <v>Jiujitsu gym in Troy Alabama</v>
      </c>
      <c r="B422" s="26" t="s">
        <v>2343</v>
      </c>
      <c r="C422" s="27" t="s">
        <v>942</v>
      </c>
      <c r="D422" s="28" t="s">
        <v>2344</v>
      </c>
      <c r="E422" s="29">
        <v>17727.0</v>
      </c>
      <c r="F422" s="29">
        <v>18033.0</v>
      </c>
      <c r="G422" s="30" t="s">
        <v>1298</v>
      </c>
      <c r="H422" s="31">
        <v>27.63</v>
      </c>
      <c r="I422" s="31">
        <v>71.6</v>
      </c>
      <c r="J422" s="27" t="s">
        <v>2345</v>
      </c>
    </row>
    <row r="423">
      <c r="A423" s="25" t="str">
        <f t="shared" si="1"/>
        <v>Jiujitsu gym in Trussville Alabama</v>
      </c>
      <c r="B423" s="22" t="s">
        <v>2346</v>
      </c>
      <c r="C423" s="27" t="s">
        <v>942</v>
      </c>
      <c r="D423" s="28" t="s">
        <v>2347</v>
      </c>
      <c r="E423" s="29">
        <v>26123.0</v>
      </c>
      <c r="F423" s="29">
        <v>19933.0</v>
      </c>
      <c r="G423" s="33">
        <f>+31.1%</f>
        <v>0.311</v>
      </c>
      <c r="H423" s="31">
        <v>33.03</v>
      </c>
      <c r="I423" s="31">
        <v>85.5</v>
      </c>
      <c r="J423" s="27" t="s">
        <v>2348</v>
      </c>
    </row>
    <row r="424">
      <c r="A424" s="25" t="str">
        <f t="shared" si="1"/>
        <v>Jiujitsu gym in Tuscaloosa Alabama</v>
      </c>
      <c r="B424" s="26" t="s">
        <v>2349</v>
      </c>
      <c r="C424" s="27" t="s">
        <v>942</v>
      </c>
      <c r="D424" s="28" t="s">
        <v>2350</v>
      </c>
      <c r="E424" s="29">
        <v>99600.0</v>
      </c>
      <c r="F424" s="29">
        <v>90468.0</v>
      </c>
      <c r="G424" s="33">
        <f>+10.1%</f>
        <v>0.101</v>
      </c>
      <c r="H424" s="31">
        <v>60.23</v>
      </c>
      <c r="I424" s="31">
        <v>156.0</v>
      </c>
      <c r="J424" s="27" t="s">
        <v>2351</v>
      </c>
    </row>
    <row r="425">
      <c r="A425" s="25" t="str">
        <f t="shared" si="1"/>
        <v>Jiujitsu gym in Tuscumbia Alabama</v>
      </c>
      <c r="B425" s="26" t="s">
        <v>2352</v>
      </c>
      <c r="C425" s="27" t="s">
        <v>942</v>
      </c>
      <c r="D425" s="28" t="s">
        <v>2353</v>
      </c>
      <c r="E425" s="29">
        <v>9054.0</v>
      </c>
      <c r="F425" s="29">
        <v>8423.0</v>
      </c>
      <c r="G425" s="33">
        <f>+7.5%</f>
        <v>0.075</v>
      </c>
      <c r="H425" s="31">
        <v>8.75</v>
      </c>
      <c r="I425" s="31">
        <v>22.7</v>
      </c>
      <c r="J425" s="27" t="s">
        <v>2354</v>
      </c>
    </row>
    <row r="426">
      <c r="A426" s="25" t="str">
        <f t="shared" si="1"/>
        <v>Jiujitsu gym in Tuskegee Alabama</v>
      </c>
      <c r="B426" s="26" t="s">
        <v>2355</v>
      </c>
      <c r="C426" s="27" t="s">
        <v>942</v>
      </c>
      <c r="D426" s="28" t="s">
        <v>2356</v>
      </c>
      <c r="E426" s="29">
        <v>9395.0</v>
      </c>
      <c r="F426" s="29">
        <v>9865.0</v>
      </c>
      <c r="G426" s="30" t="s">
        <v>2315</v>
      </c>
      <c r="H426" s="31">
        <v>16.09</v>
      </c>
      <c r="I426" s="31">
        <v>41.7</v>
      </c>
      <c r="J426" s="27" t="s">
        <v>2357</v>
      </c>
    </row>
    <row r="427" hidden="1">
      <c r="A427" s="25" t="str">
        <f t="shared" si="1"/>
        <v>Jiujitsu gym in Twin Alabama</v>
      </c>
      <c r="B427" s="22" t="s">
        <v>2358</v>
      </c>
      <c r="C427" s="27" t="s">
        <v>953</v>
      </c>
      <c r="D427" s="28" t="s">
        <v>2359</v>
      </c>
      <c r="E427" s="32">
        <v>359.0</v>
      </c>
      <c r="F427" s="32">
        <v>399.0</v>
      </c>
      <c r="G427" s="30" t="s">
        <v>1423</v>
      </c>
      <c r="H427" s="31">
        <v>3.37</v>
      </c>
      <c r="I427" s="31">
        <v>8.7</v>
      </c>
      <c r="J427" s="27" t="s">
        <v>2360</v>
      </c>
    </row>
    <row r="428" hidden="1">
      <c r="A428" s="25" t="str">
        <f t="shared" si="1"/>
        <v>Jiujitsu gym in Union Grove Alabama</v>
      </c>
      <c r="B428" s="22" t="s">
        <v>2361</v>
      </c>
      <c r="C428" s="27" t="s">
        <v>953</v>
      </c>
      <c r="D428" s="28" t="s">
        <v>2362</v>
      </c>
      <c r="E428" s="32">
        <v>67.0</v>
      </c>
      <c r="F428" s="32">
        <v>77.0</v>
      </c>
      <c r="G428" s="30" t="s">
        <v>2363</v>
      </c>
      <c r="H428" s="31">
        <v>0.56</v>
      </c>
      <c r="I428" s="31">
        <v>1.5</v>
      </c>
      <c r="J428" s="27" t="s">
        <v>2364</v>
      </c>
    </row>
    <row r="429" hidden="1">
      <c r="A429" s="25" t="str">
        <f t="shared" si="1"/>
        <v>Jiujitsu gym in Union Springs Alabama</v>
      </c>
      <c r="B429" s="26" t="s">
        <v>2365</v>
      </c>
      <c r="C429" s="27" t="s">
        <v>942</v>
      </c>
      <c r="D429" s="28" t="s">
        <v>2366</v>
      </c>
      <c r="E429" s="29">
        <v>3358.0</v>
      </c>
      <c r="F429" s="29">
        <v>3980.0</v>
      </c>
      <c r="G429" s="30" t="s">
        <v>1880</v>
      </c>
      <c r="H429" s="31">
        <v>6.63</v>
      </c>
      <c r="I429" s="31">
        <v>17.2</v>
      </c>
      <c r="J429" s="27" t="s">
        <v>2367</v>
      </c>
    </row>
    <row r="430" hidden="1">
      <c r="A430" s="25" t="str">
        <f t="shared" si="1"/>
        <v>Jiujitsu gym in Union Alabama</v>
      </c>
      <c r="B430" s="22" t="s">
        <v>2368</v>
      </c>
      <c r="C430" s="27" t="s">
        <v>953</v>
      </c>
      <c r="D430" s="28" t="s">
        <v>2369</v>
      </c>
      <c r="E430" s="32">
        <v>180.0</v>
      </c>
      <c r="F430" s="32">
        <v>237.0</v>
      </c>
      <c r="G430" s="30" t="s">
        <v>2370</v>
      </c>
      <c r="H430" s="31">
        <v>0.82</v>
      </c>
      <c r="I430" s="31">
        <v>2.1</v>
      </c>
      <c r="J430" s="27" t="s">
        <v>2371</v>
      </c>
    </row>
    <row r="431" hidden="1">
      <c r="A431" s="25" t="str">
        <f t="shared" si="1"/>
        <v>Jiujitsu gym in Uniontown Alabama</v>
      </c>
      <c r="B431" s="22" t="s">
        <v>2372</v>
      </c>
      <c r="C431" s="27" t="s">
        <v>942</v>
      </c>
      <c r="D431" s="28" t="s">
        <v>2373</v>
      </c>
      <c r="E431" s="29">
        <v>2107.0</v>
      </c>
      <c r="F431" s="29">
        <v>1775.0</v>
      </c>
      <c r="G431" s="33">
        <f>+18.7%</f>
        <v>0.187</v>
      </c>
      <c r="H431" s="31">
        <v>1.33</v>
      </c>
      <c r="I431" s="31">
        <v>3.4</v>
      </c>
      <c r="J431" s="27" t="s">
        <v>2374</v>
      </c>
    </row>
    <row r="432">
      <c r="A432" s="25" t="str">
        <f t="shared" si="1"/>
        <v>Jiujitsu gym in Valley Alabama</v>
      </c>
      <c r="B432" s="22" t="s">
        <v>2375</v>
      </c>
      <c r="C432" s="27" t="s">
        <v>942</v>
      </c>
      <c r="D432" s="28" t="s">
        <v>2376</v>
      </c>
      <c r="E432" s="29">
        <v>10529.0</v>
      </c>
      <c r="F432" s="29">
        <v>9524.0</v>
      </c>
      <c r="G432" s="33">
        <f>+10.6%</f>
        <v>0.106</v>
      </c>
      <c r="H432" s="31">
        <v>11.03</v>
      </c>
      <c r="I432" s="31">
        <v>28.6</v>
      </c>
      <c r="J432" s="27" t="s">
        <v>2377</v>
      </c>
    </row>
    <row r="433" hidden="1">
      <c r="A433" s="25" t="str">
        <f t="shared" si="1"/>
        <v>Jiujitsu gym in Valley Grande Alabama</v>
      </c>
      <c r="B433" s="22" t="s">
        <v>2378</v>
      </c>
      <c r="C433" s="27" t="s">
        <v>942</v>
      </c>
      <c r="D433" s="28" t="s">
        <v>2379</v>
      </c>
      <c r="E433" s="29">
        <v>4190.0</v>
      </c>
      <c r="F433" s="29">
        <v>4020.0</v>
      </c>
      <c r="G433" s="33">
        <f>+4.2%</f>
        <v>0.042</v>
      </c>
      <c r="H433" s="31">
        <v>33.51</v>
      </c>
      <c r="I433" s="31">
        <v>86.8</v>
      </c>
      <c r="J433" s="27" t="s">
        <v>2380</v>
      </c>
    </row>
    <row r="434" hidden="1">
      <c r="A434" s="25" t="str">
        <f t="shared" si="1"/>
        <v>Jiujitsu gym in Valley Head Alabama</v>
      </c>
      <c r="B434" s="22" t="s">
        <v>2381</v>
      </c>
      <c r="C434" s="27" t="s">
        <v>953</v>
      </c>
      <c r="D434" s="28" t="s">
        <v>2382</v>
      </c>
      <c r="E434" s="32">
        <v>577.0</v>
      </c>
      <c r="F434" s="32">
        <v>558.0</v>
      </c>
      <c r="G434" s="33">
        <f>+3.4%</f>
        <v>0.034</v>
      </c>
      <c r="H434" s="31">
        <v>3.47</v>
      </c>
      <c r="I434" s="31">
        <v>9.0</v>
      </c>
      <c r="J434" s="27" t="s">
        <v>2383</v>
      </c>
    </row>
    <row r="435" hidden="1">
      <c r="A435" s="25" t="str">
        <f t="shared" si="1"/>
        <v>Jiujitsu gym in Vance Alabama</v>
      </c>
      <c r="B435" s="22" t="s">
        <v>2384</v>
      </c>
      <c r="C435" s="27" t="s">
        <v>953</v>
      </c>
      <c r="D435" s="28" t="s">
        <v>2385</v>
      </c>
      <c r="E435" s="29">
        <v>2092.0</v>
      </c>
      <c r="F435" s="29">
        <v>1529.0</v>
      </c>
      <c r="G435" s="33">
        <f>+36.8%</f>
        <v>0.368</v>
      </c>
      <c r="H435" s="31">
        <v>10.18</v>
      </c>
      <c r="I435" s="31">
        <v>26.4</v>
      </c>
      <c r="J435" s="27" t="s">
        <v>2386</v>
      </c>
    </row>
    <row r="436" hidden="1">
      <c r="A436" s="25" t="str">
        <f t="shared" si="1"/>
        <v>Jiujitsu gym in Vernon Alabama</v>
      </c>
      <c r="B436" s="26" t="s">
        <v>2387</v>
      </c>
      <c r="C436" s="27" t="s">
        <v>942</v>
      </c>
      <c r="D436" s="28" t="s">
        <v>2388</v>
      </c>
      <c r="E436" s="29">
        <v>1921.0</v>
      </c>
      <c r="F436" s="29">
        <v>2000.0</v>
      </c>
      <c r="G436" s="30" t="s">
        <v>2389</v>
      </c>
      <c r="H436" s="31">
        <v>5.88</v>
      </c>
      <c r="I436" s="31">
        <v>15.2</v>
      </c>
      <c r="J436" s="27" t="s">
        <v>2390</v>
      </c>
    </row>
    <row r="437">
      <c r="A437" s="25" t="str">
        <f t="shared" si="1"/>
        <v>Jiujitsu gym in Vestavia Hills Alabama</v>
      </c>
      <c r="B437" s="22" t="s">
        <v>2391</v>
      </c>
      <c r="C437" s="27" t="s">
        <v>942</v>
      </c>
      <c r="D437" s="28" t="s">
        <v>2392</v>
      </c>
      <c r="E437" s="29">
        <v>39102.0</v>
      </c>
      <c r="F437" s="29">
        <v>34033.0</v>
      </c>
      <c r="G437" s="33">
        <f>+14.9%</f>
        <v>0.149</v>
      </c>
      <c r="H437" s="31">
        <v>19.41</v>
      </c>
      <c r="I437" s="31">
        <v>50.3</v>
      </c>
      <c r="J437" s="27" t="s">
        <v>2393</v>
      </c>
    </row>
    <row r="438" hidden="1">
      <c r="A438" s="25" t="str">
        <f t="shared" si="1"/>
        <v>Jiujitsu gym in Vina Alabama</v>
      </c>
      <c r="B438" s="22" t="s">
        <v>2394</v>
      </c>
      <c r="C438" s="27" t="s">
        <v>953</v>
      </c>
      <c r="D438" s="28" t="s">
        <v>2395</v>
      </c>
      <c r="E438" s="32">
        <v>325.0</v>
      </c>
      <c r="F438" s="32">
        <v>358.0</v>
      </c>
      <c r="G438" s="30" t="s">
        <v>1682</v>
      </c>
      <c r="H438" s="31">
        <v>4.8</v>
      </c>
      <c r="I438" s="31">
        <v>12.4</v>
      </c>
      <c r="J438" s="27" t="s">
        <v>2396</v>
      </c>
    </row>
    <row r="439" hidden="1">
      <c r="A439" s="25" t="str">
        <f t="shared" si="1"/>
        <v>Jiujitsu gym in Vincent Alabama</v>
      </c>
      <c r="B439" s="22" t="s">
        <v>2397</v>
      </c>
      <c r="C439" s="27" t="s">
        <v>953</v>
      </c>
      <c r="D439" s="28" t="s">
        <v>2398</v>
      </c>
      <c r="E439" s="29">
        <v>1982.0</v>
      </c>
      <c r="F439" s="29">
        <v>1988.0</v>
      </c>
      <c r="G439" s="30" t="s">
        <v>2399</v>
      </c>
      <c r="H439" s="31">
        <v>19.57</v>
      </c>
      <c r="I439" s="31">
        <v>50.7</v>
      </c>
      <c r="J439" s="27" t="s">
        <v>2400</v>
      </c>
    </row>
    <row r="440" hidden="1">
      <c r="A440" s="25" t="str">
        <f t="shared" si="1"/>
        <v>Jiujitsu gym in Vredenburgh Alabama</v>
      </c>
      <c r="B440" s="22" t="s">
        <v>2401</v>
      </c>
      <c r="C440" s="27" t="s">
        <v>953</v>
      </c>
      <c r="D440" s="28" t="s">
        <v>2402</v>
      </c>
      <c r="E440" s="32">
        <v>222.0</v>
      </c>
      <c r="F440" s="32">
        <v>312.0</v>
      </c>
      <c r="G440" s="30" t="s">
        <v>2403</v>
      </c>
      <c r="H440" s="31">
        <v>1.5</v>
      </c>
      <c r="I440" s="31">
        <v>3.9</v>
      </c>
      <c r="J440" s="27" t="s">
        <v>2404</v>
      </c>
    </row>
    <row r="441" hidden="1">
      <c r="A441" s="25" t="str">
        <f t="shared" si="1"/>
        <v>Jiujitsu gym in Wadley Alabama</v>
      </c>
      <c r="B441" s="22" t="s">
        <v>2405</v>
      </c>
      <c r="C441" s="27" t="s">
        <v>953</v>
      </c>
      <c r="D441" s="28" t="s">
        <v>2406</v>
      </c>
      <c r="E441" s="32">
        <v>659.0</v>
      </c>
      <c r="F441" s="32">
        <v>751.0</v>
      </c>
      <c r="G441" s="30" t="s">
        <v>944</v>
      </c>
      <c r="H441" s="31">
        <v>1.46</v>
      </c>
      <c r="I441" s="31">
        <v>3.8</v>
      </c>
      <c r="J441" s="27" t="s">
        <v>2407</v>
      </c>
    </row>
    <row r="442" hidden="1">
      <c r="A442" s="25" t="str">
        <f t="shared" si="1"/>
        <v>Jiujitsu gym in Waldo Alabama</v>
      </c>
      <c r="B442" s="22" t="s">
        <v>2408</v>
      </c>
      <c r="C442" s="27" t="s">
        <v>953</v>
      </c>
      <c r="D442" s="28" t="s">
        <v>2409</v>
      </c>
      <c r="E442" s="32">
        <v>258.0</v>
      </c>
      <c r="F442" s="32">
        <v>283.0</v>
      </c>
      <c r="G442" s="30" t="s">
        <v>1513</v>
      </c>
      <c r="H442" s="31">
        <v>2.81</v>
      </c>
      <c r="I442" s="31">
        <v>7.3</v>
      </c>
      <c r="J442" s="27" t="s">
        <v>2058</v>
      </c>
    </row>
    <row r="443" hidden="1">
      <c r="A443" s="25" t="str">
        <f t="shared" si="1"/>
        <v>Jiujitsu gym in Walnut Grove Alabama</v>
      </c>
      <c r="B443" s="22" t="s">
        <v>2410</v>
      </c>
      <c r="C443" s="27" t="s">
        <v>953</v>
      </c>
      <c r="D443" s="28" t="s">
        <v>2411</v>
      </c>
      <c r="E443" s="32">
        <v>773.0</v>
      </c>
      <c r="F443" s="32">
        <v>698.0</v>
      </c>
      <c r="G443" s="33">
        <f>+10.7%</f>
        <v>0.107</v>
      </c>
      <c r="H443" s="31">
        <v>5.03</v>
      </c>
      <c r="I443" s="31">
        <v>13.0</v>
      </c>
      <c r="J443" s="27" t="s">
        <v>2412</v>
      </c>
    </row>
    <row r="444" hidden="1">
      <c r="A444" s="25" t="str">
        <f t="shared" si="1"/>
        <v>Jiujitsu gym in Warrior Alabama</v>
      </c>
      <c r="B444" s="22" t="s">
        <v>2413</v>
      </c>
      <c r="C444" s="27" t="s">
        <v>942</v>
      </c>
      <c r="D444" s="28" t="s">
        <v>2414</v>
      </c>
      <c r="E444" s="29">
        <v>3224.0</v>
      </c>
      <c r="F444" s="29">
        <v>3176.0</v>
      </c>
      <c r="G444" s="33">
        <f>+1.5%</f>
        <v>0.015</v>
      </c>
      <c r="H444" s="31">
        <v>9.77</v>
      </c>
      <c r="I444" s="31">
        <v>25.3</v>
      </c>
      <c r="J444" s="27" t="s">
        <v>2415</v>
      </c>
    </row>
    <row r="445" hidden="1">
      <c r="A445" s="25" t="str">
        <f t="shared" si="1"/>
        <v>Jiujitsu gym in Waterloo Alabama</v>
      </c>
      <c r="B445" s="22" t="s">
        <v>2416</v>
      </c>
      <c r="C445" s="27" t="s">
        <v>953</v>
      </c>
      <c r="D445" s="28" t="s">
        <v>2417</v>
      </c>
      <c r="E445" s="32">
        <v>178.0</v>
      </c>
      <c r="F445" s="32">
        <v>203.0</v>
      </c>
      <c r="G445" s="30" t="s">
        <v>944</v>
      </c>
      <c r="H445" s="31">
        <v>0.75</v>
      </c>
      <c r="I445" s="31">
        <v>1.9</v>
      </c>
      <c r="J445" s="27" t="s">
        <v>2418</v>
      </c>
    </row>
    <row r="446" hidden="1">
      <c r="A446" s="25" t="str">
        <f t="shared" si="1"/>
        <v>Jiujitsu gym in Waverly Alabama</v>
      </c>
      <c r="B446" s="22" t="s">
        <v>2419</v>
      </c>
      <c r="C446" s="27" t="s">
        <v>953</v>
      </c>
      <c r="D446" s="28" t="s">
        <v>2420</v>
      </c>
      <c r="E446" s="32">
        <v>159.0</v>
      </c>
      <c r="F446" s="32">
        <v>145.0</v>
      </c>
      <c r="G446" s="33">
        <f>+9.7%</f>
        <v>0.097</v>
      </c>
      <c r="H446" s="31">
        <v>2.72</v>
      </c>
      <c r="I446" s="31">
        <v>7.0</v>
      </c>
      <c r="J446" s="27" t="s">
        <v>2421</v>
      </c>
    </row>
    <row r="447" hidden="1">
      <c r="A447" s="25" t="str">
        <f t="shared" si="1"/>
        <v>Jiujitsu gym in Weaver Alabama</v>
      </c>
      <c r="B447" s="22" t="s">
        <v>2422</v>
      </c>
      <c r="C447" s="27" t="s">
        <v>942</v>
      </c>
      <c r="D447" s="28" t="s">
        <v>2423</v>
      </c>
      <c r="E447" s="29">
        <v>3339.0</v>
      </c>
      <c r="F447" s="29">
        <v>3038.0</v>
      </c>
      <c r="G447" s="33">
        <f>+9.9%</f>
        <v>0.099</v>
      </c>
      <c r="H447" s="31">
        <v>3.47</v>
      </c>
      <c r="I447" s="31">
        <v>9.0</v>
      </c>
      <c r="J447" s="27" t="s">
        <v>2424</v>
      </c>
    </row>
    <row r="448" hidden="1">
      <c r="A448" s="25" t="str">
        <f t="shared" si="1"/>
        <v>Jiujitsu gym in Webb Alabama</v>
      </c>
      <c r="B448" s="22" t="s">
        <v>2425</v>
      </c>
      <c r="C448" s="27" t="s">
        <v>953</v>
      </c>
      <c r="D448" s="28" t="s">
        <v>2426</v>
      </c>
      <c r="E448" s="29">
        <v>1270.0</v>
      </c>
      <c r="F448" s="29">
        <v>1430.0</v>
      </c>
      <c r="G448" s="30" t="s">
        <v>1569</v>
      </c>
      <c r="H448" s="31">
        <v>11.4</v>
      </c>
      <c r="I448" s="31">
        <v>29.5</v>
      </c>
      <c r="J448" s="27" t="s">
        <v>2427</v>
      </c>
    </row>
    <row r="449" hidden="1">
      <c r="A449" s="25" t="str">
        <f t="shared" si="1"/>
        <v>Jiujitsu gym in Wedowee Alabama</v>
      </c>
      <c r="B449" s="26" t="s">
        <v>2428</v>
      </c>
      <c r="C449" s="27" t="s">
        <v>953</v>
      </c>
      <c r="D449" s="28" t="s">
        <v>2429</v>
      </c>
      <c r="E449" s="32">
        <v>737.0</v>
      </c>
      <c r="F449" s="32">
        <v>823.0</v>
      </c>
      <c r="G449" s="30" t="s">
        <v>2430</v>
      </c>
      <c r="H449" s="31">
        <v>3.49</v>
      </c>
      <c r="I449" s="31">
        <v>9.0</v>
      </c>
      <c r="J449" s="27" t="s">
        <v>2431</v>
      </c>
    </row>
    <row r="450" hidden="1">
      <c r="A450" s="25" t="str">
        <f t="shared" si="1"/>
        <v>Jiujitsu gym in West Blocton Alabama</v>
      </c>
      <c r="B450" s="22" t="s">
        <v>2432</v>
      </c>
      <c r="C450" s="27" t="s">
        <v>953</v>
      </c>
      <c r="D450" s="28" t="s">
        <v>2433</v>
      </c>
      <c r="E450" s="29">
        <v>1217.0</v>
      </c>
      <c r="F450" s="29">
        <v>1240.0</v>
      </c>
      <c r="G450" s="30" t="s">
        <v>1405</v>
      </c>
      <c r="H450" s="31">
        <v>4.57</v>
      </c>
      <c r="I450" s="31">
        <v>11.8</v>
      </c>
      <c r="J450" s="27" t="s">
        <v>2434</v>
      </c>
    </row>
    <row r="451" hidden="1">
      <c r="A451" s="25" t="str">
        <f t="shared" si="1"/>
        <v>Jiujitsu gym in West Jefferson Alabama</v>
      </c>
      <c r="B451" s="22" t="s">
        <v>2435</v>
      </c>
      <c r="C451" s="27" t="s">
        <v>953</v>
      </c>
      <c r="D451" s="28" t="s">
        <v>2436</v>
      </c>
      <c r="E451" s="32">
        <v>417.0</v>
      </c>
      <c r="F451" s="32">
        <v>338.0</v>
      </c>
      <c r="G451" s="33">
        <f>+23.4%</f>
        <v>0.234</v>
      </c>
      <c r="H451" s="31">
        <v>0.93</v>
      </c>
      <c r="I451" s="31">
        <v>2.4</v>
      </c>
      <c r="J451" s="27" t="s">
        <v>2437</v>
      </c>
    </row>
    <row r="452" hidden="1">
      <c r="A452" s="25" t="str">
        <f t="shared" si="1"/>
        <v>Jiujitsu gym in West Point Alabama</v>
      </c>
      <c r="B452" s="22" t="s">
        <v>2438</v>
      </c>
      <c r="C452" s="27" t="s">
        <v>953</v>
      </c>
      <c r="D452" s="28" t="s">
        <v>2439</v>
      </c>
      <c r="E452" s="32">
        <v>584.0</v>
      </c>
      <c r="F452" s="32">
        <v>586.0</v>
      </c>
      <c r="G452" s="30" t="s">
        <v>2399</v>
      </c>
      <c r="H452" s="31">
        <v>3.42</v>
      </c>
      <c r="I452" s="31">
        <v>8.9</v>
      </c>
      <c r="J452" s="27" t="s">
        <v>2440</v>
      </c>
    </row>
    <row r="453" hidden="1">
      <c r="A453" s="25" t="str">
        <f t="shared" si="1"/>
        <v>Jiujitsu gym in Westover Alabama</v>
      </c>
      <c r="B453" s="22" t="s">
        <v>2441</v>
      </c>
      <c r="C453" s="27" t="s">
        <v>942</v>
      </c>
      <c r="D453" s="28" t="s">
        <v>2442</v>
      </c>
      <c r="E453" s="29">
        <v>1766.0</v>
      </c>
      <c r="F453" s="29">
        <v>1275.0</v>
      </c>
      <c r="G453" s="33">
        <f>+38.5%</f>
        <v>0.385</v>
      </c>
      <c r="H453" s="31">
        <v>18.41</v>
      </c>
      <c r="I453" s="31">
        <v>47.7</v>
      </c>
      <c r="J453" s="27" t="s">
        <v>2443</v>
      </c>
    </row>
    <row r="454">
      <c r="A454" s="25" t="str">
        <f t="shared" si="1"/>
        <v>Jiujitsu gym in Wetumpka Alabama</v>
      </c>
      <c r="B454" s="26" t="s">
        <v>2444</v>
      </c>
      <c r="C454" s="27" t="s">
        <v>942</v>
      </c>
      <c r="D454" s="28" t="s">
        <v>2445</v>
      </c>
      <c r="E454" s="29">
        <v>7220.0</v>
      </c>
      <c r="F454" s="29">
        <v>6528.0</v>
      </c>
      <c r="G454" s="33">
        <f>+10.6%</f>
        <v>0.106</v>
      </c>
      <c r="H454" s="31">
        <v>10.11</v>
      </c>
      <c r="I454" s="31">
        <v>26.2</v>
      </c>
      <c r="J454" s="27" t="s">
        <v>2446</v>
      </c>
    </row>
    <row r="455" hidden="1">
      <c r="A455" s="25" t="str">
        <f t="shared" si="1"/>
        <v>Jiujitsu gym in White Hall Alabama</v>
      </c>
      <c r="B455" s="22" t="s">
        <v>2447</v>
      </c>
      <c r="C455" s="27" t="s">
        <v>953</v>
      </c>
      <c r="D455" s="28" t="s">
        <v>2448</v>
      </c>
      <c r="E455" s="32">
        <v>806.0</v>
      </c>
      <c r="F455" s="32">
        <v>858.0</v>
      </c>
      <c r="G455" s="30" t="s">
        <v>1143</v>
      </c>
      <c r="H455" s="31">
        <v>15.3</v>
      </c>
      <c r="I455" s="31">
        <v>39.6</v>
      </c>
      <c r="J455" s="27" t="s">
        <v>2449</v>
      </c>
    </row>
    <row r="456" hidden="1">
      <c r="A456" s="25" t="str">
        <f t="shared" si="1"/>
        <v>Jiujitsu gym in Wilsonville Alabama</v>
      </c>
      <c r="B456" s="22" t="s">
        <v>2450</v>
      </c>
      <c r="C456" s="27" t="s">
        <v>953</v>
      </c>
      <c r="D456" s="28" t="s">
        <v>2451</v>
      </c>
      <c r="E456" s="29">
        <v>1857.0</v>
      </c>
      <c r="F456" s="29">
        <v>1827.0</v>
      </c>
      <c r="G456" s="33">
        <f>+1.6%</f>
        <v>0.016</v>
      </c>
      <c r="H456" s="31">
        <v>9.62</v>
      </c>
      <c r="I456" s="31">
        <v>24.9</v>
      </c>
      <c r="J456" s="27" t="s">
        <v>2452</v>
      </c>
    </row>
    <row r="457" hidden="1">
      <c r="A457" s="25" t="str">
        <f t="shared" si="1"/>
        <v>Jiujitsu gym in Wilton Alabama</v>
      </c>
      <c r="B457" s="22" t="s">
        <v>2453</v>
      </c>
      <c r="C457" s="27" t="s">
        <v>953</v>
      </c>
      <c r="D457" s="28" t="s">
        <v>2454</v>
      </c>
      <c r="E457" s="32">
        <v>587.0</v>
      </c>
      <c r="F457" s="32">
        <v>687.0</v>
      </c>
      <c r="G457" s="30" t="s">
        <v>2455</v>
      </c>
      <c r="H457" s="31">
        <v>0.99</v>
      </c>
      <c r="I457" s="31">
        <v>2.6</v>
      </c>
      <c r="J457" s="27" t="s">
        <v>2456</v>
      </c>
    </row>
    <row r="458" hidden="1">
      <c r="A458" s="25" t="str">
        <f t="shared" si="1"/>
        <v>Jiujitsu gym in Winfield Alabama</v>
      </c>
      <c r="B458" s="22" t="s">
        <v>2457</v>
      </c>
      <c r="C458" s="27" t="s">
        <v>942</v>
      </c>
      <c r="D458" s="28" t="s">
        <v>2458</v>
      </c>
      <c r="E458" s="29">
        <v>4845.0</v>
      </c>
      <c r="F458" s="29">
        <v>4717.0</v>
      </c>
      <c r="G458" s="33">
        <f>+2.7%</f>
        <v>0.027</v>
      </c>
      <c r="H458" s="31">
        <v>17.28</v>
      </c>
      <c r="I458" s="31">
        <v>44.8</v>
      </c>
      <c r="J458" s="27" t="s">
        <v>2459</v>
      </c>
    </row>
    <row r="459" hidden="1">
      <c r="A459" s="25" t="str">
        <f t="shared" si="1"/>
        <v>Jiujitsu gym in Woodland Alabama</v>
      </c>
      <c r="B459" s="22" t="s">
        <v>2460</v>
      </c>
      <c r="C459" s="27" t="s">
        <v>953</v>
      </c>
      <c r="D459" s="28" t="s">
        <v>2461</v>
      </c>
      <c r="E459" s="32">
        <v>221.0</v>
      </c>
      <c r="F459" s="32">
        <v>184.0</v>
      </c>
      <c r="G459" s="33">
        <f>+20.1%</f>
        <v>0.201</v>
      </c>
      <c r="H459" s="31">
        <v>1.56</v>
      </c>
      <c r="I459" s="31">
        <v>4.0</v>
      </c>
      <c r="J459" s="27" t="s">
        <v>1398</v>
      </c>
    </row>
    <row r="460" hidden="1">
      <c r="A460" s="25" t="str">
        <f t="shared" si="1"/>
        <v>Jiujitsu gym in Woodstock Alabama</v>
      </c>
      <c r="B460" s="22" t="s">
        <v>2462</v>
      </c>
      <c r="C460" s="27" t="s">
        <v>953</v>
      </c>
      <c r="D460" s="28" t="s">
        <v>2463</v>
      </c>
      <c r="E460" s="29">
        <v>1472.0</v>
      </c>
      <c r="F460" s="29">
        <v>1428.0</v>
      </c>
      <c r="G460" s="33">
        <f>+3.1%</f>
        <v>0.031</v>
      </c>
      <c r="H460" s="31">
        <v>7.08</v>
      </c>
      <c r="I460" s="31">
        <v>18.3</v>
      </c>
      <c r="J460" s="27" t="s">
        <v>2464</v>
      </c>
    </row>
    <row r="461" hidden="1">
      <c r="A461" s="25" t="str">
        <f t="shared" si="1"/>
        <v>Jiujitsu gym in Woodville Alabama</v>
      </c>
      <c r="B461" s="22" t="s">
        <v>2465</v>
      </c>
      <c r="C461" s="27" t="s">
        <v>953</v>
      </c>
      <c r="D461" s="28" t="s">
        <v>2466</v>
      </c>
      <c r="E461" s="32">
        <v>746.0</v>
      </c>
      <c r="F461" s="32">
        <v>746.0</v>
      </c>
      <c r="G461" s="36">
        <v>0.0</v>
      </c>
      <c r="H461" s="31">
        <v>6.62</v>
      </c>
      <c r="I461" s="31">
        <v>17.1</v>
      </c>
      <c r="J461" s="27" t="s">
        <v>1821</v>
      </c>
    </row>
    <row r="462" hidden="1">
      <c r="A462" s="25" t="str">
        <f t="shared" si="1"/>
        <v>Jiujitsu gym in Yellow Bluff Alabama</v>
      </c>
      <c r="B462" s="22" t="s">
        <v>2467</v>
      </c>
      <c r="C462" s="27" t="s">
        <v>953</v>
      </c>
      <c r="D462" s="28" t="s">
        <v>2468</v>
      </c>
      <c r="E462" s="32">
        <v>208.0</v>
      </c>
      <c r="F462" s="32">
        <v>188.0</v>
      </c>
      <c r="G462" s="33">
        <f>+10.6%</f>
        <v>0.106</v>
      </c>
      <c r="H462" s="31">
        <v>0.46</v>
      </c>
      <c r="I462" s="31">
        <v>1.2</v>
      </c>
      <c r="J462" s="27" t="s">
        <v>2469</v>
      </c>
    </row>
    <row r="463" hidden="1"/>
    <row r="464" hidden="1"/>
    <row r="465" hidden="1">
      <c r="C465" s="4"/>
    </row>
    <row r="466" hidden="1">
      <c r="A466" s="4"/>
    </row>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sheetData>
  <autoFilter ref="$E$1:$E$998">
    <filterColumn colId="0">
      <customFilters>
        <customFilter operator="greaterThanOrEqual" val="5000"/>
      </customFilters>
    </filterColumn>
  </autoFilter>
  <mergeCells count="1">
    <mergeCell ref="H1:I1"/>
  </mergeCells>
  <hyperlinks>
    <hyperlink r:id="rId1" location="cite_note-Census_2010-2" ref="C1"/>
    <hyperlink r:id="rId2" ref="D1"/>
    <hyperlink r:id="rId3" location="cite_note-Census_2010-2" ref="F1"/>
    <hyperlink r:id="rId4" location="cite_note-Census_2010-2" ref="H1"/>
    <hyperlink r:id="rId5" ref="B2"/>
    <hyperlink r:id="rId6" ref="D2"/>
    <hyperlink r:id="rId7" ref="B3"/>
    <hyperlink r:id="rId8" ref="D3"/>
    <hyperlink r:id="rId9" ref="B4"/>
    <hyperlink r:id="rId10" ref="D4"/>
    <hyperlink r:id="rId11" ref="B5"/>
    <hyperlink r:id="rId12" ref="D5"/>
    <hyperlink r:id="rId13" ref="B6"/>
    <hyperlink r:id="rId14" ref="D6"/>
    <hyperlink r:id="rId15" ref="B7"/>
    <hyperlink r:id="rId16" ref="D7"/>
    <hyperlink r:id="rId17" ref="B8"/>
    <hyperlink r:id="rId18" ref="D8"/>
    <hyperlink r:id="rId19" ref="B9"/>
    <hyperlink r:id="rId20" ref="D9"/>
    <hyperlink r:id="rId21" ref="B10"/>
    <hyperlink r:id="rId22" ref="D10"/>
    <hyperlink r:id="rId23" ref="B11"/>
    <hyperlink r:id="rId24" ref="D11"/>
    <hyperlink r:id="rId25" ref="B12"/>
    <hyperlink r:id="rId26" ref="D12"/>
    <hyperlink r:id="rId27" ref="B13"/>
    <hyperlink r:id="rId28" ref="D13"/>
    <hyperlink r:id="rId29" ref="B14"/>
    <hyperlink r:id="rId30" ref="D14"/>
    <hyperlink r:id="rId31" ref="B15"/>
    <hyperlink r:id="rId32" ref="D15"/>
    <hyperlink r:id="rId33" ref="B16"/>
    <hyperlink r:id="rId34" ref="D16"/>
    <hyperlink r:id="rId35" ref="B17"/>
    <hyperlink r:id="rId36" ref="D17"/>
    <hyperlink r:id="rId37" ref="B18"/>
    <hyperlink r:id="rId38" ref="D18"/>
    <hyperlink r:id="rId39" ref="B19"/>
    <hyperlink r:id="rId40" ref="D19"/>
    <hyperlink r:id="rId41" ref="B20"/>
    <hyperlink r:id="rId42" ref="D20"/>
    <hyperlink r:id="rId43" ref="B21"/>
    <hyperlink r:id="rId44" ref="D21"/>
    <hyperlink r:id="rId45" ref="B22"/>
    <hyperlink r:id="rId46" ref="D22"/>
    <hyperlink r:id="rId47" ref="B23"/>
    <hyperlink r:id="rId48" ref="D23"/>
    <hyperlink r:id="rId49" ref="B24"/>
    <hyperlink r:id="rId50" ref="D24"/>
    <hyperlink r:id="rId51" ref="B25"/>
    <hyperlink r:id="rId52" ref="D25"/>
    <hyperlink r:id="rId53" ref="B26"/>
    <hyperlink r:id="rId54" ref="D26"/>
    <hyperlink r:id="rId55" ref="B27"/>
    <hyperlink r:id="rId56" ref="D27"/>
    <hyperlink r:id="rId57" ref="B28"/>
    <hyperlink r:id="rId58" ref="D28"/>
    <hyperlink r:id="rId59" ref="B29"/>
    <hyperlink r:id="rId60" ref="D29"/>
    <hyperlink r:id="rId61" ref="B30"/>
    <hyperlink r:id="rId62" ref="D30"/>
    <hyperlink r:id="rId63" ref="B31"/>
    <hyperlink r:id="rId64" ref="D31"/>
    <hyperlink r:id="rId65" ref="B32"/>
    <hyperlink r:id="rId66" ref="D32"/>
    <hyperlink r:id="rId67" ref="B33"/>
    <hyperlink r:id="rId68" ref="D33"/>
    <hyperlink r:id="rId69" ref="B34"/>
    <hyperlink r:id="rId70" ref="D34"/>
    <hyperlink r:id="rId71" ref="B35"/>
    <hyperlink r:id="rId72" ref="D35"/>
    <hyperlink r:id="rId73" ref="B36"/>
    <hyperlink r:id="rId74" ref="D36"/>
    <hyperlink r:id="rId75" ref="B37"/>
    <hyperlink r:id="rId76" ref="D37"/>
    <hyperlink r:id="rId77" ref="B38"/>
    <hyperlink r:id="rId78" ref="D38"/>
    <hyperlink r:id="rId79" ref="B39"/>
    <hyperlink r:id="rId80" ref="D39"/>
    <hyperlink r:id="rId81" ref="B40"/>
    <hyperlink r:id="rId82" ref="D40"/>
    <hyperlink r:id="rId83" ref="B41"/>
    <hyperlink r:id="rId84" ref="D41"/>
    <hyperlink r:id="rId85" ref="B42"/>
    <hyperlink r:id="rId86" ref="D42"/>
    <hyperlink r:id="rId87" ref="B43"/>
    <hyperlink r:id="rId88" ref="D43"/>
    <hyperlink r:id="rId89" ref="B44"/>
    <hyperlink r:id="rId90" ref="D44"/>
    <hyperlink r:id="rId91" ref="B45"/>
    <hyperlink r:id="rId92" ref="D45"/>
    <hyperlink r:id="rId93" ref="B46"/>
    <hyperlink r:id="rId94" ref="D46"/>
    <hyperlink r:id="rId95" ref="B47"/>
    <hyperlink r:id="rId96" ref="D47"/>
    <hyperlink r:id="rId97" ref="B48"/>
    <hyperlink r:id="rId98" ref="D48"/>
    <hyperlink r:id="rId99" ref="B49"/>
    <hyperlink r:id="rId100" ref="D49"/>
    <hyperlink r:id="rId101" ref="B50"/>
    <hyperlink r:id="rId102" ref="D50"/>
    <hyperlink r:id="rId103" ref="B51"/>
    <hyperlink r:id="rId104" ref="D51"/>
    <hyperlink r:id="rId105" ref="B52"/>
    <hyperlink r:id="rId106" ref="D52"/>
    <hyperlink r:id="rId107" ref="B53"/>
    <hyperlink r:id="rId108" ref="D53"/>
    <hyperlink r:id="rId109" ref="B54"/>
    <hyperlink r:id="rId110" ref="D54"/>
    <hyperlink r:id="rId111" ref="B55"/>
    <hyperlink r:id="rId112" ref="D55"/>
    <hyperlink r:id="rId113" ref="B56"/>
    <hyperlink r:id="rId114" ref="D56"/>
    <hyperlink r:id="rId115" ref="B57"/>
    <hyperlink r:id="rId116" ref="D57"/>
    <hyperlink r:id="rId117" ref="B58"/>
    <hyperlink r:id="rId118" ref="D58"/>
    <hyperlink r:id="rId119" ref="B59"/>
    <hyperlink r:id="rId120" ref="D59"/>
    <hyperlink r:id="rId121" ref="B60"/>
    <hyperlink r:id="rId122" ref="D60"/>
    <hyperlink r:id="rId123" ref="B61"/>
    <hyperlink r:id="rId124" ref="D61"/>
    <hyperlink r:id="rId125" ref="B62"/>
    <hyperlink r:id="rId126" ref="D62"/>
    <hyperlink r:id="rId127" ref="B63"/>
    <hyperlink r:id="rId128" ref="D63"/>
    <hyperlink r:id="rId129" ref="B64"/>
    <hyperlink r:id="rId130" ref="D64"/>
    <hyperlink r:id="rId131" ref="B65"/>
    <hyperlink r:id="rId132" ref="D65"/>
    <hyperlink r:id="rId133" ref="B66"/>
    <hyperlink r:id="rId134" ref="D66"/>
    <hyperlink r:id="rId135" ref="B67"/>
    <hyperlink r:id="rId136" ref="D67"/>
    <hyperlink r:id="rId137" ref="B68"/>
    <hyperlink r:id="rId138" ref="D68"/>
    <hyperlink r:id="rId139" ref="B69"/>
    <hyperlink r:id="rId140" ref="D69"/>
    <hyperlink r:id="rId141" ref="B70"/>
    <hyperlink r:id="rId142" ref="D70"/>
    <hyperlink r:id="rId143" ref="B71"/>
    <hyperlink r:id="rId144" ref="D71"/>
    <hyperlink r:id="rId145" ref="B72"/>
    <hyperlink r:id="rId146" ref="D72"/>
    <hyperlink r:id="rId147" ref="B73"/>
    <hyperlink r:id="rId148" ref="D73"/>
    <hyperlink r:id="rId149" ref="B74"/>
    <hyperlink r:id="rId150" ref="D74"/>
    <hyperlink r:id="rId151" ref="B75"/>
    <hyperlink r:id="rId152" ref="D75"/>
    <hyperlink r:id="rId153" ref="B76"/>
    <hyperlink r:id="rId154" ref="D76"/>
    <hyperlink r:id="rId155" ref="B77"/>
    <hyperlink r:id="rId156" ref="D77"/>
    <hyperlink r:id="rId157" ref="B78"/>
    <hyperlink r:id="rId158" ref="D78"/>
    <hyperlink r:id="rId159" ref="B79"/>
    <hyperlink r:id="rId160" ref="D79"/>
    <hyperlink r:id="rId161" ref="B80"/>
    <hyperlink r:id="rId162" ref="D80"/>
    <hyperlink r:id="rId163" ref="B81"/>
    <hyperlink r:id="rId164" ref="D81"/>
    <hyperlink r:id="rId165" ref="B82"/>
    <hyperlink r:id="rId166" ref="D82"/>
    <hyperlink r:id="rId167" ref="B83"/>
    <hyperlink r:id="rId168" ref="D83"/>
    <hyperlink r:id="rId169" ref="B84"/>
    <hyperlink r:id="rId170" ref="D84"/>
    <hyperlink r:id="rId171" ref="B85"/>
    <hyperlink r:id="rId172" ref="D85"/>
    <hyperlink r:id="rId173" ref="B86"/>
    <hyperlink r:id="rId174" ref="D86"/>
    <hyperlink r:id="rId175" ref="B87"/>
    <hyperlink r:id="rId176" ref="D87"/>
    <hyperlink r:id="rId177" ref="B88"/>
    <hyperlink r:id="rId178" ref="D88"/>
    <hyperlink r:id="rId179" ref="B89"/>
    <hyperlink r:id="rId180" ref="D89"/>
    <hyperlink r:id="rId181" ref="B90"/>
    <hyperlink r:id="rId182" ref="D90"/>
    <hyperlink r:id="rId183" ref="B91"/>
    <hyperlink r:id="rId184" ref="D91"/>
    <hyperlink r:id="rId185" ref="B92"/>
    <hyperlink r:id="rId186" ref="D92"/>
    <hyperlink r:id="rId187" ref="B93"/>
    <hyperlink r:id="rId188" ref="D93"/>
    <hyperlink r:id="rId189" ref="B94"/>
    <hyperlink r:id="rId190" ref="D94"/>
    <hyperlink r:id="rId191" ref="B95"/>
    <hyperlink r:id="rId192" ref="D95"/>
    <hyperlink r:id="rId193" ref="B96"/>
    <hyperlink r:id="rId194" ref="D96"/>
    <hyperlink r:id="rId195" ref="B97"/>
    <hyperlink r:id="rId196" ref="D97"/>
    <hyperlink r:id="rId197" ref="B98"/>
    <hyperlink r:id="rId198" ref="D98"/>
    <hyperlink r:id="rId199" ref="B99"/>
    <hyperlink r:id="rId200" ref="D99"/>
    <hyperlink r:id="rId201" ref="B100"/>
    <hyperlink r:id="rId202" ref="D100"/>
    <hyperlink r:id="rId203" ref="B101"/>
    <hyperlink r:id="rId204" ref="D101"/>
    <hyperlink r:id="rId205" ref="B102"/>
    <hyperlink r:id="rId206" ref="D102"/>
    <hyperlink r:id="rId207" ref="B103"/>
    <hyperlink r:id="rId208" ref="D103"/>
    <hyperlink r:id="rId209" ref="B104"/>
    <hyperlink r:id="rId210" ref="D104"/>
    <hyperlink r:id="rId211" ref="B105"/>
    <hyperlink r:id="rId212" ref="D105"/>
    <hyperlink r:id="rId213" ref="B106"/>
    <hyperlink r:id="rId214" ref="D106"/>
    <hyperlink r:id="rId215" ref="B107"/>
    <hyperlink r:id="rId216" ref="D107"/>
    <hyperlink r:id="rId217" ref="B108"/>
    <hyperlink r:id="rId218" ref="D108"/>
    <hyperlink r:id="rId219" ref="B109"/>
    <hyperlink r:id="rId220" ref="D109"/>
    <hyperlink r:id="rId221" ref="B110"/>
    <hyperlink r:id="rId222" ref="D110"/>
    <hyperlink r:id="rId223" ref="B111"/>
    <hyperlink r:id="rId224" ref="D111"/>
    <hyperlink r:id="rId225" ref="B112"/>
    <hyperlink r:id="rId226" ref="D112"/>
    <hyperlink r:id="rId227" ref="B113"/>
    <hyperlink r:id="rId228" ref="D113"/>
    <hyperlink r:id="rId229" ref="B114"/>
    <hyperlink r:id="rId230" ref="D114"/>
    <hyperlink r:id="rId231" ref="B115"/>
    <hyperlink r:id="rId232" ref="D115"/>
    <hyperlink r:id="rId233" ref="B116"/>
    <hyperlink r:id="rId234" ref="D116"/>
    <hyperlink r:id="rId235" ref="B117"/>
    <hyperlink r:id="rId236" ref="D117"/>
    <hyperlink r:id="rId237" ref="B118"/>
    <hyperlink r:id="rId238" ref="D118"/>
    <hyperlink r:id="rId239" ref="B119"/>
    <hyperlink r:id="rId240" ref="D119"/>
    <hyperlink r:id="rId241" ref="B120"/>
    <hyperlink r:id="rId242" ref="D120"/>
    <hyperlink r:id="rId243" ref="B121"/>
    <hyperlink r:id="rId244" ref="D121"/>
    <hyperlink r:id="rId245" ref="B122"/>
    <hyperlink r:id="rId246" ref="D122"/>
    <hyperlink r:id="rId247" ref="B123"/>
    <hyperlink r:id="rId248" ref="D123"/>
    <hyperlink r:id="rId249" ref="B124"/>
    <hyperlink r:id="rId250" ref="D124"/>
    <hyperlink r:id="rId251" ref="B125"/>
    <hyperlink r:id="rId252" ref="D125"/>
    <hyperlink r:id="rId253" ref="B126"/>
    <hyperlink r:id="rId254" ref="D126"/>
    <hyperlink r:id="rId255" ref="B127"/>
    <hyperlink r:id="rId256" ref="D127"/>
    <hyperlink r:id="rId257" ref="B128"/>
    <hyperlink r:id="rId258" ref="D128"/>
    <hyperlink r:id="rId259" ref="B129"/>
    <hyperlink r:id="rId260" ref="D129"/>
    <hyperlink r:id="rId261" ref="B130"/>
    <hyperlink r:id="rId262" ref="D130"/>
    <hyperlink r:id="rId263" ref="B131"/>
    <hyperlink r:id="rId264" ref="D131"/>
    <hyperlink r:id="rId265" ref="B132"/>
    <hyperlink r:id="rId266" ref="D132"/>
    <hyperlink r:id="rId267" ref="B133"/>
    <hyperlink r:id="rId268" ref="D133"/>
    <hyperlink r:id="rId269" ref="B134"/>
    <hyperlink r:id="rId270" ref="D134"/>
    <hyperlink r:id="rId271" ref="B135"/>
    <hyperlink r:id="rId272" ref="D135"/>
    <hyperlink r:id="rId273" ref="B136"/>
    <hyperlink r:id="rId274" ref="D136"/>
    <hyperlink r:id="rId275" ref="B137"/>
    <hyperlink r:id="rId276" ref="D137"/>
    <hyperlink r:id="rId277" ref="B138"/>
    <hyperlink r:id="rId278" ref="D138"/>
    <hyperlink r:id="rId279" ref="B139"/>
    <hyperlink r:id="rId280" ref="D139"/>
    <hyperlink r:id="rId281" ref="B140"/>
    <hyperlink r:id="rId282" ref="D140"/>
    <hyperlink r:id="rId283" ref="B141"/>
    <hyperlink r:id="rId284" ref="D141"/>
    <hyperlink r:id="rId285" ref="B142"/>
    <hyperlink r:id="rId286" ref="D142"/>
    <hyperlink r:id="rId287" ref="B143"/>
    <hyperlink r:id="rId288" ref="D143"/>
    <hyperlink r:id="rId289" ref="B144"/>
    <hyperlink r:id="rId290" ref="D144"/>
    <hyperlink r:id="rId291" ref="B145"/>
    <hyperlink r:id="rId292" ref="D145"/>
    <hyperlink r:id="rId293" ref="B146"/>
    <hyperlink r:id="rId294" ref="D146"/>
    <hyperlink r:id="rId295" ref="B147"/>
    <hyperlink r:id="rId296" ref="D147"/>
    <hyperlink r:id="rId297" ref="B148"/>
    <hyperlink r:id="rId298" ref="D148"/>
    <hyperlink r:id="rId299" ref="B149"/>
    <hyperlink r:id="rId300" ref="D149"/>
    <hyperlink r:id="rId301" ref="B150"/>
    <hyperlink r:id="rId302" ref="D150"/>
    <hyperlink r:id="rId303" ref="B151"/>
    <hyperlink r:id="rId304" ref="D151"/>
    <hyperlink r:id="rId305" ref="B152"/>
    <hyperlink r:id="rId306" ref="D152"/>
    <hyperlink r:id="rId307" ref="B153"/>
    <hyperlink r:id="rId308" ref="D153"/>
    <hyperlink r:id="rId309" ref="B154"/>
    <hyperlink r:id="rId310" ref="D154"/>
    <hyperlink r:id="rId311" ref="B155"/>
    <hyperlink r:id="rId312" ref="D155"/>
    <hyperlink r:id="rId313" ref="B156"/>
    <hyperlink r:id="rId314" ref="D156"/>
    <hyperlink r:id="rId315" ref="B157"/>
    <hyperlink r:id="rId316" ref="D157"/>
    <hyperlink r:id="rId317" ref="B158"/>
    <hyperlink r:id="rId318" ref="D158"/>
    <hyperlink r:id="rId319" ref="B159"/>
    <hyperlink r:id="rId320" ref="D159"/>
    <hyperlink r:id="rId321" ref="B160"/>
    <hyperlink r:id="rId322" ref="D160"/>
    <hyperlink r:id="rId323" ref="B161"/>
    <hyperlink r:id="rId324" ref="D161"/>
    <hyperlink r:id="rId325" ref="B162"/>
    <hyperlink r:id="rId326" ref="D162"/>
    <hyperlink r:id="rId327" ref="B163"/>
    <hyperlink r:id="rId328" ref="D163"/>
    <hyperlink r:id="rId329" ref="B164"/>
    <hyperlink r:id="rId330" ref="D164"/>
    <hyperlink r:id="rId331" ref="B165"/>
    <hyperlink r:id="rId332" ref="D165"/>
    <hyperlink r:id="rId333" ref="B166"/>
    <hyperlink r:id="rId334" ref="D166"/>
    <hyperlink r:id="rId335" ref="B167"/>
    <hyperlink r:id="rId336" ref="D167"/>
    <hyperlink r:id="rId337" ref="B168"/>
    <hyperlink r:id="rId338" ref="D168"/>
    <hyperlink r:id="rId339" ref="B169"/>
    <hyperlink r:id="rId340" ref="D169"/>
    <hyperlink r:id="rId341" ref="B170"/>
    <hyperlink r:id="rId342" ref="D170"/>
    <hyperlink r:id="rId343" ref="B171"/>
    <hyperlink r:id="rId344" ref="D171"/>
    <hyperlink r:id="rId345" ref="B172"/>
    <hyperlink r:id="rId346" ref="D172"/>
    <hyperlink r:id="rId347" ref="B173"/>
    <hyperlink r:id="rId348" ref="D173"/>
    <hyperlink r:id="rId349" ref="B174"/>
    <hyperlink r:id="rId350" ref="D174"/>
    <hyperlink r:id="rId351" ref="B175"/>
    <hyperlink r:id="rId352" ref="D175"/>
    <hyperlink r:id="rId353" ref="B176"/>
    <hyperlink r:id="rId354" ref="D176"/>
    <hyperlink r:id="rId355" ref="B177"/>
    <hyperlink r:id="rId356" ref="D177"/>
    <hyperlink r:id="rId357" ref="B178"/>
    <hyperlink r:id="rId358" ref="D178"/>
    <hyperlink r:id="rId359" ref="B179"/>
    <hyperlink r:id="rId360" ref="D179"/>
    <hyperlink r:id="rId361" ref="B180"/>
    <hyperlink r:id="rId362" ref="D180"/>
    <hyperlink r:id="rId363" ref="B181"/>
    <hyperlink r:id="rId364" ref="D181"/>
    <hyperlink r:id="rId365" ref="B182"/>
    <hyperlink r:id="rId366" ref="D182"/>
    <hyperlink r:id="rId367" ref="B183"/>
    <hyperlink r:id="rId368" ref="D183"/>
    <hyperlink r:id="rId369" ref="B184"/>
    <hyperlink r:id="rId370" ref="D184"/>
    <hyperlink r:id="rId371" ref="B185"/>
    <hyperlink r:id="rId372" ref="D185"/>
    <hyperlink r:id="rId373" ref="B186"/>
    <hyperlink r:id="rId374" ref="D186"/>
    <hyperlink r:id="rId375" ref="B187"/>
    <hyperlink r:id="rId376" ref="D187"/>
    <hyperlink r:id="rId377" ref="B188"/>
    <hyperlink r:id="rId378" ref="D188"/>
    <hyperlink r:id="rId379" ref="B189"/>
    <hyperlink r:id="rId380" ref="D189"/>
    <hyperlink r:id="rId381" ref="B190"/>
    <hyperlink r:id="rId382" ref="D190"/>
    <hyperlink r:id="rId383" ref="B191"/>
    <hyperlink r:id="rId384" ref="D191"/>
    <hyperlink r:id="rId385" ref="B192"/>
    <hyperlink r:id="rId386" ref="D192"/>
    <hyperlink r:id="rId387" ref="B193"/>
    <hyperlink r:id="rId388" ref="D193"/>
    <hyperlink r:id="rId389" ref="B194"/>
    <hyperlink r:id="rId390" ref="D194"/>
    <hyperlink r:id="rId391" ref="B195"/>
    <hyperlink r:id="rId392" ref="D195"/>
    <hyperlink r:id="rId393" ref="B196"/>
    <hyperlink r:id="rId394" ref="D196"/>
    <hyperlink r:id="rId395" ref="B197"/>
    <hyperlink r:id="rId396" ref="D197"/>
    <hyperlink r:id="rId397" ref="B198"/>
    <hyperlink r:id="rId398" ref="D198"/>
    <hyperlink r:id="rId399" ref="B199"/>
    <hyperlink r:id="rId400" ref="D199"/>
    <hyperlink r:id="rId401" ref="B200"/>
    <hyperlink r:id="rId402" ref="D200"/>
    <hyperlink r:id="rId403" ref="B201"/>
    <hyperlink r:id="rId404" ref="D201"/>
    <hyperlink r:id="rId405" ref="B202"/>
    <hyperlink r:id="rId406" ref="D202"/>
    <hyperlink r:id="rId407" ref="B203"/>
    <hyperlink r:id="rId408" ref="D203"/>
    <hyperlink r:id="rId409" ref="B204"/>
    <hyperlink r:id="rId410" ref="D204"/>
    <hyperlink r:id="rId411" ref="B205"/>
    <hyperlink r:id="rId412" ref="D205"/>
    <hyperlink r:id="rId413" ref="B206"/>
    <hyperlink r:id="rId414" ref="D206"/>
    <hyperlink r:id="rId415" ref="B207"/>
    <hyperlink r:id="rId416" ref="D207"/>
    <hyperlink r:id="rId417" ref="B208"/>
    <hyperlink r:id="rId418" ref="D208"/>
    <hyperlink r:id="rId419" ref="B209"/>
    <hyperlink r:id="rId420" ref="D209"/>
    <hyperlink r:id="rId421" ref="B210"/>
    <hyperlink r:id="rId422" ref="D210"/>
    <hyperlink r:id="rId423" ref="B211"/>
    <hyperlink r:id="rId424" ref="D211"/>
    <hyperlink r:id="rId425" ref="B212"/>
    <hyperlink r:id="rId426" ref="D212"/>
    <hyperlink r:id="rId427" ref="B213"/>
    <hyperlink r:id="rId428" ref="D213"/>
    <hyperlink r:id="rId429" ref="B214"/>
    <hyperlink r:id="rId430" ref="D214"/>
    <hyperlink r:id="rId431" ref="B215"/>
    <hyperlink r:id="rId432" ref="D215"/>
    <hyperlink r:id="rId433" ref="B216"/>
    <hyperlink r:id="rId434" ref="D216"/>
    <hyperlink r:id="rId435" ref="B217"/>
    <hyperlink r:id="rId436" ref="D217"/>
    <hyperlink r:id="rId437" ref="B218"/>
    <hyperlink r:id="rId438" ref="D218"/>
    <hyperlink r:id="rId439" ref="B219"/>
    <hyperlink r:id="rId440" ref="D219"/>
    <hyperlink r:id="rId441" ref="B220"/>
    <hyperlink r:id="rId442" ref="D220"/>
    <hyperlink r:id="rId443" ref="B221"/>
    <hyperlink r:id="rId444" ref="D221"/>
    <hyperlink r:id="rId445" ref="B222"/>
    <hyperlink r:id="rId446" ref="D222"/>
    <hyperlink r:id="rId447" ref="B223"/>
    <hyperlink r:id="rId448" ref="D223"/>
    <hyperlink r:id="rId449" ref="B224"/>
    <hyperlink r:id="rId450" ref="D224"/>
    <hyperlink r:id="rId451" ref="B225"/>
    <hyperlink r:id="rId452" ref="D225"/>
    <hyperlink r:id="rId453" ref="B226"/>
    <hyperlink r:id="rId454" ref="D226"/>
    <hyperlink r:id="rId455" ref="B227"/>
    <hyperlink r:id="rId456" ref="D227"/>
    <hyperlink r:id="rId457" ref="B228"/>
    <hyperlink r:id="rId458" ref="D228"/>
    <hyperlink r:id="rId459" ref="B229"/>
    <hyperlink r:id="rId460" ref="D229"/>
    <hyperlink r:id="rId461" ref="B230"/>
    <hyperlink r:id="rId462" ref="D230"/>
    <hyperlink r:id="rId463" ref="B231"/>
    <hyperlink r:id="rId464" ref="D231"/>
    <hyperlink r:id="rId465" ref="B232"/>
    <hyperlink r:id="rId466" ref="D232"/>
    <hyperlink r:id="rId467" ref="B233"/>
    <hyperlink r:id="rId468" ref="D233"/>
    <hyperlink r:id="rId469" ref="B234"/>
    <hyperlink r:id="rId470" ref="D234"/>
    <hyperlink r:id="rId471" ref="B235"/>
    <hyperlink r:id="rId472" ref="D235"/>
    <hyperlink r:id="rId473" ref="B236"/>
    <hyperlink r:id="rId474" ref="D236"/>
    <hyperlink r:id="rId475" ref="B237"/>
    <hyperlink r:id="rId476" ref="D237"/>
    <hyperlink r:id="rId477" ref="B238"/>
    <hyperlink r:id="rId478" ref="D238"/>
    <hyperlink r:id="rId479" ref="B239"/>
    <hyperlink r:id="rId480" ref="D239"/>
    <hyperlink r:id="rId481" ref="B240"/>
    <hyperlink r:id="rId482" ref="D240"/>
    <hyperlink r:id="rId483" ref="B241"/>
    <hyperlink r:id="rId484" ref="D241"/>
    <hyperlink r:id="rId485" ref="B242"/>
    <hyperlink r:id="rId486" ref="D242"/>
    <hyperlink r:id="rId487" ref="B243"/>
    <hyperlink r:id="rId488" ref="D243"/>
    <hyperlink r:id="rId489" ref="B244"/>
    <hyperlink r:id="rId490" ref="D244"/>
    <hyperlink r:id="rId491" ref="B245"/>
    <hyperlink r:id="rId492" ref="D245"/>
    <hyperlink r:id="rId493" ref="B246"/>
    <hyperlink r:id="rId494" ref="D246"/>
    <hyperlink r:id="rId495" ref="B247"/>
    <hyperlink r:id="rId496" ref="D247"/>
    <hyperlink r:id="rId497" ref="B248"/>
    <hyperlink r:id="rId498" ref="D248"/>
    <hyperlink r:id="rId499" ref="B249"/>
    <hyperlink r:id="rId500" ref="D249"/>
    <hyperlink r:id="rId501" ref="B250"/>
    <hyperlink r:id="rId502" ref="D250"/>
    <hyperlink r:id="rId503" ref="B251"/>
    <hyperlink r:id="rId504" ref="D251"/>
    <hyperlink r:id="rId505" ref="B252"/>
    <hyperlink r:id="rId506" ref="D252"/>
    <hyperlink r:id="rId507" ref="B253"/>
    <hyperlink r:id="rId508" ref="D253"/>
    <hyperlink r:id="rId509" ref="B254"/>
    <hyperlink r:id="rId510" ref="D254"/>
    <hyperlink r:id="rId511" ref="B255"/>
    <hyperlink r:id="rId512" ref="D255"/>
    <hyperlink r:id="rId513" ref="B256"/>
    <hyperlink r:id="rId514" ref="D256"/>
    <hyperlink r:id="rId515" ref="B257"/>
    <hyperlink r:id="rId516" ref="D257"/>
    <hyperlink r:id="rId517" ref="B258"/>
    <hyperlink r:id="rId518" ref="D258"/>
    <hyperlink r:id="rId519" ref="B259"/>
    <hyperlink r:id="rId520" ref="D259"/>
    <hyperlink r:id="rId521" ref="B260"/>
    <hyperlink r:id="rId522" ref="D260"/>
    <hyperlink r:id="rId523" ref="B261"/>
    <hyperlink r:id="rId524" ref="D261"/>
    <hyperlink r:id="rId525" ref="B262"/>
    <hyperlink r:id="rId526" ref="D262"/>
    <hyperlink r:id="rId527" ref="B263"/>
    <hyperlink r:id="rId528" ref="D263"/>
    <hyperlink r:id="rId529" ref="B264"/>
    <hyperlink r:id="rId530" ref="D264"/>
    <hyperlink r:id="rId531" ref="B265"/>
    <hyperlink r:id="rId532" ref="D265"/>
    <hyperlink r:id="rId533" ref="B266"/>
    <hyperlink r:id="rId534" ref="D266"/>
    <hyperlink r:id="rId535" ref="B267"/>
    <hyperlink r:id="rId536" ref="D267"/>
    <hyperlink r:id="rId537" ref="B268"/>
    <hyperlink r:id="rId538" ref="D268"/>
    <hyperlink r:id="rId539" ref="B269"/>
    <hyperlink r:id="rId540" ref="D269"/>
    <hyperlink r:id="rId541" ref="B270"/>
    <hyperlink r:id="rId542" ref="D270"/>
    <hyperlink r:id="rId543" ref="B271"/>
    <hyperlink r:id="rId544" ref="D271"/>
    <hyperlink r:id="rId545" ref="B272"/>
    <hyperlink r:id="rId546" ref="D272"/>
    <hyperlink r:id="rId547" ref="B273"/>
    <hyperlink r:id="rId548" ref="D273"/>
    <hyperlink r:id="rId549" ref="B274"/>
    <hyperlink r:id="rId550" ref="D274"/>
    <hyperlink r:id="rId551" ref="B275"/>
    <hyperlink r:id="rId552" ref="D275"/>
    <hyperlink r:id="rId553" ref="B276"/>
    <hyperlink r:id="rId554" ref="D276"/>
    <hyperlink r:id="rId555" ref="B277"/>
    <hyperlink r:id="rId556" ref="D277"/>
    <hyperlink r:id="rId557" ref="B278"/>
    <hyperlink r:id="rId558" ref="D278"/>
    <hyperlink r:id="rId559" ref="B279"/>
    <hyperlink r:id="rId560" ref="D279"/>
    <hyperlink r:id="rId561" ref="B280"/>
    <hyperlink r:id="rId562" ref="D280"/>
    <hyperlink r:id="rId563" ref="B281"/>
    <hyperlink r:id="rId564" ref="D281"/>
    <hyperlink r:id="rId565" ref="B282"/>
    <hyperlink r:id="rId566" ref="D282"/>
    <hyperlink r:id="rId567" ref="B283"/>
    <hyperlink r:id="rId568" ref="D283"/>
    <hyperlink r:id="rId569" ref="B284"/>
    <hyperlink r:id="rId570" ref="D284"/>
    <hyperlink r:id="rId571" ref="B285"/>
    <hyperlink r:id="rId572" ref="D285"/>
    <hyperlink r:id="rId573" ref="B286"/>
    <hyperlink r:id="rId574" ref="D286"/>
    <hyperlink r:id="rId575" ref="B287"/>
    <hyperlink r:id="rId576" ref="D287"/>
    <hyperlink r:id="rId577" ref="B288"/>
    <hyperlink r:id="rId578" ref="D288"/>
    <hyperlink r:id="rId579" ref="B289"/>
    <hyperlink r:id="rId580" ref="D289"/>
    <hyperlink r:id="rId581" ref="B290"/>
    <hyperlink r:id="rId582" ref="D290"/>
    <hyperlink r:id="rId583" ref="B291"/>
    <hyperlink r:id="rId584" ref="D291"/>
    <hyperlink r:id="rId585" ref="B292"/>
    <hyperlink r:id="rId586" ref="D292"/>
    <hyperlink r:id="rId587" ref="B293"/>
    <hyperlink r:id="rId588" ref="D293"/>
    <hyperlink r:id="rId589" ref="B294"/>
    <hyperlink r:id="rId590" ref="D294"/>
    <hyperlink r:id="rId591" ref="B295"/>
    <hyperlink r:id="rId592" ref="D295"/>
    <hyperlink r:id="rId593" ref="B296"/>
    <hyperlink r:id="rId594" ref="D296"/>
    <hyperlink r:id="rId595" ref="B297"/>
    <hyperlink r:id="rId596" ref="D297"/>
    <hyperlink r:id="rId597" ref="B298"/>
    <hyperlink r:id="rId598" ref="D298"/>
    <hyperlink r:id="rId599" ref="B299"/>
    <hyperlink r:id="rId600" ref="D299"/>
    <hyperlink r:id="rId601" ref="B300"/>
    <hyperlink r:id="rId602" ref="D300"/>
    <hyperlink r:id="rId603" ref="B301"/>
    <hyperlink r:id="rId604" ref="D301"/>
    <hyperlink r:id="rId605" ref="B302"/>
    <hyperlink r:id="rId606" ref="D302"/>
    <hyperlink r:id="rId607" ref="B303"/>
    <hyperlink r:id="rId608" ref="D303"/>
    <hyperlink r:id="rId609" ref="B304"/>
    <hyperlink r:id="rId610" ref="D304"/>
    <hyperlink r:id="rId611" ref="B305"/>
    <hyperlink r:id="rId612" ref="D305"/>
    <hyperlink r:id="rId613" ref="B306"/>
    <hyperlink r:id="rId614" ref="D306"/>
    <hyperlink r:id="rId615" ref="B307"/>
    <hyperlink r:id="rId616" ref="D307"/>
    <hyperlink r:id="rId617" ref="B308"/>
    <hyperlink r:id="rId618" ref="D308"/>
    <hyperlink r:id="rId619" ref="B309"/>
    <hyperlink r:id="rId620" ref="D309"/>
    <hyperlink r:id="rId621" ref="B310"/>
    <hyperlink r:id="rId622" ref="D310"/>
    <hyperlink r:id="rId623" ref="B311"/>
    <hyperlink r:id="rId624" ref="D311"/>
    <hyperlink r:id="rId625" ref="B312"/>
    <hyperlink r:id="rId626" ref="D312"/>
    <hyperlink r:id="rId627" ref="B313"/>
    <hyperlink r:id="rId628" ref="D313"/>
    <hyperlink r:id="rId629" ref="B314"/>
    <hyperlink r:id="rId630" ref="D314"/>
    <hyperlink r:id="rId631" ref="B315"/>
    <hyperlink r:id="rId632" ref="D315"/>
    <hyperlink r:id="rId633" ref="B316"/>
    <hyperlink r:id="rId634" ref="D316"/>
    <hyperlink r:id="rId635" ref="B317"/>
    <hyperlink r:id="rId636" ref="D317"/>
    <hyperlink r:id="rId637" ref="B318"/>
    <hyperlink r:id="rId638" ref="D318"/>
    <hyperlink r:id="rId639" ref="B319"/>
    <hyperlink r:id="rId640" ref="D319"/>
    <hyperlink r:id="rId641" ref="B320"/>
    <hyperlink r:id="rId642" ref="D320"/>
    <hyperlink r:id="rId643" ref="B321"/>
    <hyperlink r:id="rId644" ref="D321"/>
    <hyperlink r:id="rId645" ref="B322"/>
    <hyperlink r:id="rId646" ref="D322"/>
    <hyperlink r:id="rId647" ref="B323"/>
    <hyperlink r:id="rId648" ref="D323"/>
    <hyperlink r:id="rId649" ref="B324"/>
    <hyperlink r:id="rId650" ref="D324"/>
    <hyperlink r:id="rId651" ref="B325"/>
    <hyperlink r:id="rId652" ref="D325"/>
    <hyperlink r:id="rId653" ref="B326"/>
    <hyperlink r:id="rId654" ref="D326"/>
    <hyperlink r:id="rId655" ref="B327"/>
    <hyperlink r:id="rId656" ref="D327"/>
    <hyperlink r:id="rId657" ref="B328"/>
    <hyperlink r:id="rId658" ref="D328"/>
    <hyperlink r:id="rId659" ref="B329"/>
    <hyperlink r:id="rId660" ref="D329"/>
    <hyperlink r:id="rId661" ref="B330"/>
    <hyperlink r:id="rId662" ref="D330"/>
    <hyperlink r:id="rId663" ref="B331"/>
    <hyperlink r:id="rId664" ref="D331"/>
    <hyperlink r:id="rId665" ref="B332"/>
    <hyperlink r:id="rId666" ref="D332"/>
    <hyperlink r:id="rId667" ref="B333"/>
    <hyperlink r:id="rId668" ref="D333"/>
    <hyperlink r:id="rId669" ref="B334"/>
    <hyperlink r:id="rId670" ref="D334"/>
    <hyperlink r:id="rId671" ref="B335"/>
    <hyperlink r:id="rId672" ref="D335"/>
    <hyperlink r:id="rId673" ref="B336"/>
    <hyperlink r:id="rId674" ref="D336"/>
    <hyperlink r:id="rId675" ref="B337"/>
    <hyperlink r:id="rId676" ref="D337"/>
    <hyperlink r:id="rId677" ref="B338"/>
    <hyperlink r:id="rId678" ref="D338"/>
    <hyperlink r:id="rId679" ref="B339"/>
    <hyperlink r:id="rId680" ref="D339"/>
    <hyperlink r:id="rId681" ref="B340"/>
    <hyperlink r:id="rId682" ref="D340"/>
    <hyperlink r:id="rId683" ref="B341"/>
    <hyperlink r:id="rId684" ref="D341"/>
    <hyperlink r:id="rId685" ref="B342"/>
    <hyperlink r:id="rId686" ref="D342"/>
    <hyperlink r:id="rId687" ref="B343"/>
    <hyperlink r:id="rId688" ref="D343"/>
    <hyperlink r:id="rId689" ref="B344"/>
    <hyperlink r:id="rId690" ref="D344"/>
    <hyperlink r:id="rId691" ref="B345"/>
    <hyperlink r:id="rId692" ref="D345"/>
    <hyperlink r:id="rId693" ref="B346"/>
    <hyperlink r:id="rId694" ref="D346"/>
    <hyperlink r:id="rId695" ref="B347"/>
    <hyperlink r:id="rId696" ref="D347"/>
    <hyperlink r:id="rId697" ref="B348"/>
    <hyperlink r:id="rId698" ref="D348"/>
    <hyperlink r:id="rId699" ref="B349"/>
    <hyperlink r:id="rId700" ref="D349"/>
    <hyperlink r:id="rId701" ref="B350"/>
    <hyperlink r:id="rId702" ref="D350"/>
    <hyperlink r:id="rId703" ref="B351"/>
    <hyperlink r:id="rId704" ref="D351"/>
    <hyperlink r:id="rId705" ref="B352"/>
    <hyperlink r:id="rId706" ref="D352"/>
    <hyperlink r:id="rId707" ref="B353"/>
    <hyperlink r:id="rId708" ref="D353"/>
    <hyperlink r:id="rId709" ref="B354"/>
    <hyperlink r:id="rId710" ref="D354"/>
    <hyperlink r:id="rId711" ref="B355"/>
    <hyperlink r:id="rId712" ref="D355"/>
    <hyperlink r:id="rId713" ref="B356"/>
    <hyperlink r:id="rId714" ref="D356"/>
    <hyperlink r:id="rId715" ref="B357"/>
    <hyperlink r:id="rId716" ref="D357"/>
    <hyperlink r:id="rId717" ref="B358"/>
    <hyperlink r:id="rId718" ref="D358"/>
    <hyperlink r:id="rId719" ref="B359"/>
    <hyperlink r:id="rId720" ref="D359"/>
    <hyperlink r:id="rId721" ref="B360"/>
    <hyperlink r:id="rId722" ref="D360"/>
    <hyperlink r:id="rId723" ref="B361"/>
    <hyperlink r:id="rId724" ref="D361"/>
    <hyperlink r:id="rId725" ref="B362"/>
    <hyperlink r:id="rId726" ref="D362"/>
    <hyperlink r:id="rId727" ref="B363"/>
    <hyperlink r:id="rId728" ref="D363"/>
    <hyperlink r:id="rId729" ref="B364"/>
    <hyperlink r:id="rId730" ref="D364"/>
    <hyperlink r:id="rId731" ref="B365"/>
    <hyperlink r:id="rId732" ref="D365"/>
    <hyperlink r:id="rId733" ref="B366"/>
    <hyperlink r:id="rId734" ref="D366"/>
    <hyperlink r:id="rId735" ref="B367"/>
    <hyperlink r:id="rId736" ref="D367"/>
    <hyperlink r:id="rId737" ref="B368"/>
    <hyperlink r:id="rId738" ref="D368"/>
    <hyperlink r:id="rId739" ref="B369"/>
    <hyperlink r:id="rId740" ref="D369"/>
    <hyperlink r:id="rId741" ref="B370"/>
    <hyperlink r:id="rId742" ref="D370"/>
    <hyperlink r:id="rId743" ref="B371"/>
    <hyperlink r:id="rId744" ref="D371"/>
    <hyperlink r:id="rId745" ref="B372"/>
    <hyperlink r:id="rId746" ref="D372"/>
    <hyperlink r:id="rId747" ref="B373"/>
    <hyperlink r:id="rId748" ref="D373"/>
    <hyperlink r:id="rId749" ref="B374"/>
    <hyperlink r:id="rId750" ref="D374"/>
    <hyperlink r:id="rId751" ref="B375"/>
    <hyperlink r:id="rId752" ref="D375"/>
    <hyperlink r:id="rId753" ref="B376"/>
    <hyperlink r:id="rId754" ref="D376"/>
    <hyperlink r:id="rId755" ref="B377"/>
    <hyperlink r:id="rId756" ref="D377"/>
    <hyperlink r:id="rId757" ref="B378"/>
    <hyperlink r:id="rId758" ref="D378"/>
    <hyperlink r:id="rId759" ref="B379"/>
    <hyperlink r:id="rId760" ref="D379"/>
    <hyperlink r:id="rId761" ref="B380"/>
    <hyperlink r:id="rId762" ref="D380"/>
    <hyperlink r:id="rId763" ref="B381"/>
    <hyperlink r:id="rId764" ref="D381"/>
    <hyperlink r:id="rId765" ref="B382"/>
    <hyperlink r:id="rId766" ref="D382"/>
    <hyperlink r:id="rId767" ref="B383"/>
    <hyperlink r:id="rId768" ref="D383"/>
    <hyperlink r:id="rId769" ref="B384"/>
    <hyperlink r:id="rId770" ref="D384"/>
    <hyperlink r:id="rId771" ref="B385"/>
    <hyperlink r:id="rId772" ref="D385"/>
    <hyperlink r:id="rId773" ref="B386"/>
    <hyperlink r:id="rId774" ref="D386"/>
    <hyperlink r:id="rId775" ref="B387"/>
    <hyperlink r:id="rId776" ref="D387"/>
    <hyperlink r:id="rId777" ref="B388"/>
    <hyperlink r:id="rId778" ref="D388"/>
    <hyperlink r:id="rId779" ref="B389"/>
    <hyperlink r:id="rId780" ref="D389"/>
    <hyperlink r:id="rId781" ref="B390"/>
    <hyperlink r:id="rId782" ref="D390"/>
    <hyperlink r:id="rId783" ref="B391"/>
    <hyperlink r:id="rId784" ref="D391"/>
    <hyperlink r:id="rId785" ref="B392"/>
    <hyperlink r:id="rId786" ref="D392"/>
    <hyperlink r:id="rId787" ref="B393"/>
    <hyperlink r:id="rId788" ref="D393"/>
    <hyperlink r:id="rId789" ref="B394"/>
    <hyperlink r:id="rId790" ref="D394"/>
    <hyperlink r:id="rId791" ref="B395"/>
    <hyperlink r:id="rId792" ref="D395"/>
    <hyperlink r:id="rId793" ref="B396"/>
    <hyperlink r:id="rId794" ref="D396"/>
    <hyperlink r:id="rId795" ref="B397"/>
    <hyperlink r:id="rId796" ref="D397"/>
    <hyperlink r:id="rId797" ref="B398"/>
    <hyperlink r:id="rId798" ref="D398"/>
    <hyperlink r:id="rId799" ref="B399"/>
    <hyperlink r:id="rId800" ref="D399"/>
    <hyperlink r:id="rId801" ref="B400"/>
    <hyperlink r:id="rId802" ref="D400"/>
    <hyperlink r:id="rId803" ref="B401"/>
    <hyperlink r:id="rId804" ref="D401"/>
    <hyperlink r:id="rId805" ref="B402"/>
    <hyperlink r:id="rId806" ref="D402"/>
    <hyperlink r:id="rId807" ref="B403"/>
    <hyperlink r:id="rId808" ref="D403"/>
    <hyperlink r:id="rId809" ref="B404"/>
    <hyperlink r:id="rId810" ref="D404"/>
    <hyperlink r:id="rId811" ref="B405"/>
    <hyperlink r:id="rId812" ref="D405"/>
    <hyperlink r:id="rId813" ref="B406"/>
    <hyperlink r:id="rId814" ref="D406"/>
    <hyperlink r:id="rId815" ref="B407"/>
    <hyperlink r:id="rId816" ref="D407"/>
    <hyperlink r:id="rId817" ref="B408"/>
    <hyperlink r:id="rId818" ref="D408"/>
    <hyperlink r:id="rId819" ref="B409"/>
    <hyperlink r:id="rId820" ref="D409"/>
    <hyperlink r:id="rId821" ref="B410"/>
    <hyperlink r:id="rId822" ref="D410"/>
    <hyperlink r:id="rId823" ref="B411"/>
    <hyperlink r:id="rId824" ref="D411"/>
    <hyperlink r:id="rId825" ref="B412"/>
    <hyperlink r:id="rId826" ref="D412"/>
    <hyperlink r:id="rId827" ref="B413"/>
    <hyperlink r:id="rId828" ref="D413"/>
    <hyperlink r:id="rId829" ref="B414"/>
    <hyperlink r:id="rId830" ref="D414"/>
    <hyperlink r:id="rId831" ref="B415"/>
    <hyperlink r:id="rId832" ref="D415"/>
    <hyperlink r:id="rId833" ref="B416"/>
    <hyperlink r:id="rId834" ref="D416"/>
    <hyperlink r:id="rId835" ref="B417"/>
    <hyperlink r:id="rId836" ref="D417"/>
    <hyperlink r:id="rId837" ref="B418"/>
    <hyperlink r:id="rId838" ref="D418"/>
    <hyperlink r:id="rId839" ref="B419"/>
    <hyperlink r:id="rId840" ref="D419"/>
    <hyperlink r:id="rId841" ref="B420"/>
    <hyperlink r:id="rId842" ref="D420"/>
    <hyperlink r:id="rId843" ref="B421"/>
    <hyperlink r:id="rId844" ref="D421"/>
    <hyperlink r:id="rId845" ref="B422"/>
    <hyperlink r:id="rId846" ref="D422"/>
    <hyperlink r:id="rId847" ref="B423"/>
    <hyperlink r:id="rId848" ref="D423"/>
    <hyperlink r:id="rId849" ref="B424"/>
    <hyperlink r:id="rId850" ref="D424"/>
    <hyperlink r:id="rId851" ref="B425"/>
    <hyperlink r:id="rId852" ref="D425"/>
    <hyperlink r:id="rId853" ref="B426"/>
    <hyperlink r:id="rId854" ref="D426"/>
    <hyperlink r:id="rId855" ref="B427"/>
    <hyperlink r:id="rId856" ref="D427"/>
    <hyperlink r:id="rId857" ref="B428"/>
    <hyperlink r:id="rId858" ref="D428"/>
    <hyperlink r:id="rId859" ref="B429"/>
    <hyperlink r:id="rId860" ref="D429"/>
    <hyperlink r:id="rId861" ref="B430"/>
    <hyperlink r:id="rId862" ref="D430"/>
    <hyperlink r:id="rId863" ref="B431"/>
    <hyperlink r:id="rId864" ref="D431"/>
    <hyperlink r:id="rId865" ref="B432"/>
    <hyperlink r:id="rId866" ref="D432"/>
    <hyperlink r:id="rId867" ref="B433"/>
    <hyperlink r:id="rId868" ref="D433"/>
    <hyperlink r:id="rId869" ref="B434"/>
    <hyperlink r:id="rId870" ref="D434"/>
    <hyperlink r:id="rId871" ref="B435"/>
    <hyperlink r:id="rId872" ref="D435"/>
    <hyperlink r:id="rId873" ref="B436"/>
    <hyperlink r:id="rId874" ref="D436"/>
    <hyperlink r:id="rId875" ref="B437"/>
    <hyperlink r:id="rId876" ref="D437"/>
    <hyperlink r:id="rId877" ref="B438"/>
    <hyperlink r:id="rId878" ref="D438"/>
    <hyperlink r:id="rId879" ref="B439"/>
    <hyperlink r:id="rId880" ref="D439"/>
    <hyperlink r:id="rId881" ref="B440"/>
    <hyperlink r:id="rId882" ref="D440"/>
    <hyperlink r:id="rId883" ref="B441"/>
    <hyperlink r:id="rId884" ref="D441"/>
    <hyperlink r:id="rId885" ref="B442"/>
    <hyperlink r:id="rId886" ref="D442"/>
    <hyperlink r:id="rId887" ref="B443"/>
    <hyperlink r:id="rId888" ref="D443"/>
    <hyperlink r:id="rId889" ref="B444"/>
    <hyperlink r:id="rId890" ref="D444"/>
    <hyperlink r:id="rId891" ref="B445"/>
    <hyperlink r:id="rId892" ref="D445"/>
    <hyperlink r:id="rId893" ref="B446"/>
    <hyperlink r:id="rId894" ref="D446"/>
    <hyperlink r:id="rId895" ref="B447"/>
    <hyperlink r:id="rId896" ref="D447"/>
    <hyperlink r:id="rId897" ref="B448"/>
    <hyperlink r:id="rId898" ref="D448"/>
    <hyperlink r:id="rId899" ref="B449"/>
    <hyperlink r:id="rId900" ref="D449"/>
    <hyperlink r:id="rId901" ref="B450"/>
    <hyperlink r:id="rId902" ref="D450"/>
    <hyperlink r:id="rId903" ref="B451"/>
    <hyperlink r:id="rId904" ref="D451"/>
    <hyperlink r:id="rId905" ref="B452"/>
    <hyperlink r:id="rId906" ref="D452"/>
    <hyperlink r:id="rId907" ref="B453"/>
    <hyperlink r:id="rId908" ref="D453"/>
    <hyperlink r:id="rId909" ref="B454"/>
    <hyperlink r:id="rId910" ref="D454"/>
    <hyperlink r:id="rId911" ref="B455"/>
    <hyperlink r:id="rId912" ref="D455"/>
    <hyperlink r:id="rId913" ref="B456"/>
    <hyperlink r:id="rId914" ref="D456"/>
    <hyperlink r:id="rId915" ref="B457"/>
    <hyperlink r:id="rId916" ref="D457"/>
    <hyperlink r:id="rId917" ref="B458"/>
    <hyperlink r:id="rId918" ref="D458"/>
    <hyperlink r:id="rId919" ref="B459"/>
    <hyperlink r:id="rId920" ref="D459"/>
    <hyperlink r:id="rId921" ref="B460"/>
    <hyperlink r:id="rId922" ref="D460"/>
    <hyperlink r:id="rId923" ref="B461"/>
    <hyperlink r:id="rId924" ref="D461"/>
    <hyperlink r:id="rId925" ref="B462"/>
    <hyperlink r:id="rId926" ref="D462"/>
  </hyperlinks>
  <drawing r:id="rId9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784</v>
      </c>
    </row>
    <row r="2">
      <c r="A2" s="15" t="s">
        <v>785</v>
      </c>
    </row>
    <row r="3">
      <c r="A3" s="15" t="s">
        <v>786</v>
      </c>
    </row>
    <row r="4">
      <c r="A4" s="15" t="s">
        <v>787</v>
      </c>
    </row>
    <row r="5">
      <c r="A5" s="15" t="s">
        <v>788</v>
      </c>
    </row>
    <row r="6">
      <c r="A6" s="15" t="s">
        <v>789</v>
      </c>
    </row>
    <row r="7">
      <c r="A7" s="15" t="s">
        <v>790</v>
      </c>
    </row>
    <row r="8">
      <c r="A8" s="15" t="s">
        <v>791</v>
      </c>
    </row>
    <row r="9">
      <c r="A9" s="15" t="s">
        <v>792</v>
      </c>
    </row>
    <row r="10">
      <c r="A10" s="15" t="s">
        <v>793</v>
      </c>
    </row>
    <row r="11">
      <c r="A11" s="15" t="s">
        <v>794</v>
      </c>
    </row>
    <row r="12">
      <c r="A12" s="15" t="s">
        <v>795</v>
      </c>
    </row>
    <row r="13">
      <c r="A13" s="15" t="s">
        <v>796</v>
      </c>
    </row>
    <row r="14">
      <c r="A14" s="15" t="s">
        <v>797</v>
      </c>
    </row>
    <row r="15">
      <c r="A15" s="15" t="s">
        <v>798</v>
      </c>
    </row>
    <row r="16">
      <c r="A16" s="15" t="s">
        <v>799</v>
      </c>
    </row>
    <row r="17">
      <c r="A17" s="15" t="s">
        <v>800</v>
      </c>
    </row>
    <row r="18">
      <c r="A18" s="15" t="s">
        <v>801</v>
      </c>
    </row>
    <row r="19">
      <c r="A19" s="15" t="s">
        <v>802</v>
      </c>
    </row>
    <row r="20">
      <c r="A20" s="15" t="s">
        <v>803</v>
      </c>
    </row>
    <row r="21">
      <c r="A21" s="15" t="s">
        <v>804</v>
      </c>
    </row>
    <row r="22">
      <c r="A22" s="15" t="s">
        <v>805</v>
      </c>
    </row>
    <row r="23">
      <c r="A23" s="15" t="s">
        <v>806</v>
      </c>
    </row>
    <row r="24">
      <c r="A24" s="15" t="s">
        <v>807</v>
      </c>
    </row>
    <row r="25">
      <c r="A25" s="15" t="s">
        <v>808</v>
      </c>
    </row>
    <row r="26">
      <c r="A26" s="15" t="s">
        <v>809</v>
      </c>
    </row>
    <row r="27">
      <c r="A27" s="15" t="s">
        <v>810</v>
      </c>
    </row>
    <row r="28">
      <c r="A28" s="15" t="s">
        <v>811</v>
      </c>
    </row>
    <row r="29">
      <c r="A29" s="15" t="s">
        <v>812</v>
      </c>
    </row>
    <row r="30">
      <c r="A30" s="15" t="s">
        <v>813</v>
      </c>
    </row>
    <row r="31">
      <c r="A31" s="15" t="s">
        <v>814</v>
      </c>
    </row>
    <row r="32">
      <c r="A32" s="15" t="s">
        <v>815</v>
      </c>
    </row>
    <row r="33">
      <c r="A33" s="15" t="s">
        <v>816</v>
      </c>
    </row>
    <row r="34">
      <c r="A34" s="15" t="s">
        <v>817</v>
      </c>
    </row>
    <row r="35">
      <c r="A35" s="15" t="s">
        <v>818</v>
      </c>
    </row>
    <row r="36">
      <c r="A36" s="15" t="s">
        <v>819</v>
      </c>
    </row>
    <row r="37">
      <c r="A37" s="15" t="s">
        <v>820</v>
      </c>
    </row>
    <row r="38">
      <c r="A38" s="15" t="s">
        <v>821</v>
      </c>
    </row>
    <row r="39">
      <c r="A39" s="15" t="s">
        <v>822</v>
      </c>
    </row>
    <row r="40">
      <c r="A40" s="15" t="s">
        <v>823</v>
      </c>
    </row>
    <row r="41">
      <c r="A41" s="15" t="s">
        <v>824</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s>
  <drawing r:id="rId4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825</v>
      </c>
    </row>
    <row r="2">
      <c r="A2" s="15" t="s">
        <v>826</v>
      </c>
    </row>
    <row r="3">
      <c r="A3" s="15" t="s">
        <v>827</v>
      </c>
    </row>
    <row r="4">
      <c r="A4" s="15" t="s">
        <v>828</v>
      </c>
    </row>
    <row r="5">
      <c r="A5" s="15" t="s">
        <v>829</v>
      </c>
    </row>
    <row r="6">
      <c r="A6" s="15" t="s">
        <v>830</v>
      </c>
    </row>
    <row r="7">
      <c r="A7" s="15" t="s">
        <v>831</v>
      </c>
    </row>
    <row r="8">
      <c r="A8" s="15" t="s">
        <v>832</v>
      </c>
    </row>
    <row r="9">
      <c r="A9" s="15" t="s">
        <v>833</v>
      </c>
    </row>
    <row r="10">
      <c r="A10" s="15" t="s">
        <v>834</v>
      </c>
    </row>
    <row r="11">
      <c r="A11" s="15" t="s">
        <v>835</v>
      </c>
    </row>
    <row r="12">
      <c r="A12" s="15" t="s">
        <v>836</v>
      </c>
    </row>
    <row r="13">
      <c r="A13" s="15" t="s">
        <v>837</v>
      </c>
    </row>
    <row r="14">
      <c r="A14" s="15" t="s">
        <v>838</v>
      </c>
    </row>
    <row r="15">
      <c r="A15" s="15" t="s">
        <v>839</v>
      </c>
    </row>
    <row r="16">
      <c r="A16" s="15" t="s">
        <v>840</v>
      </c>
    </row>
    <row r="17">
      <c r="A17" s="15" t="s">
        <v>841</v>
      </c>
    </row>
    <row r="18">
      <c r="A18" s="15" t="s">
        <v>842</v>
      </c>
    </row>
    <row r="19">
      <c r="A19" s="15" t="s">
        <v>843</v>
      </c>
    </row>
    <row r="20">
      <c r="A20" s="15" t="s">
        <v>844</v>
      </c>
    </row>
    <row r="21">
      <c r="A21" s="15" t="s">
        <v>845</v>
      </c>
    </row>
    <row r="22">
      <c r="A22" s="15" t="s">
        <v>846</v>
      </c>
    </row>
    <row r="23">
      <c r="A23" s="15" t="s">
        <v>847</v>
      </c>
    </row>
    <row r="24">
      <c r="A24" s="15" t="s">
        <v>848</v>
      </c>
    </row>
    <row r="25">
      <c r="A25" s="15" t="s">
        <v>849</v>
      </c>
    </row>
    <row r="26">
      <c r="A26" s="15" t="s">
        <v>850</v>
      </c>
    </row>
    <row r="27">
      <c r="A27" s="15" t="s">
        <v>851</v>
      </c>
    </row>
    <row r="28">
      <c r="A28" s="15" t="s">
        <v>852</v>
      </c>
    </row>
    <row r="29">
      <c r="A29" s="15" t="s">
        <v>853</v>
      </c>
    </row>
    <row r="30">
      <c r="A30" s="15" t="s">
        <v>854</v>
      </c>
    </row>
    <row r="31">
      <c r="A31" s="15" t="s">
        <v>855</v>
      </c>
    </row>
    <row r="32">
      <c r="A32" s="15" t="s">
        <v>856</v>
      </c>
    </row>
    <row r="33">
      <c r="A33" s="15" t="s">
        <v>857</v>
      </c>
    </row>
    <row r="34">
      <c r="A34" s="15" t="s">
        <v>858</v>
      </c>
    </row>
    <row r="35">
      <c r="A35" s="15" t="s">
        <v>859</v>
      </c>
    </row>
    <row r="36">
      <c r="A36" s="15" t="s">
        <v>860</v>
      </c>
    </row>
    <row r="37">
      <c r="A37" s="15" t="s">
        <v>861</v>
      </c>
    </row>
    <row r="38">
      <c r="A38" s="15" t="s">
        <v>862</v>
      </c>
    </row>
    <row r="39">
      <c r="A39" s="15" t="s">
        <v>863</v>
      </c>
    </row>
    <row r="40">
      <c r="A40" s="15" t="s">
        <v>864</v>
      </c>
    </row>
    <row r="41">
      <c r="A41" s="15" t="s">
        <v>865</v>
      </c>
    </row>
    <row r="42">
      <c r="A42" s="15" t="s">
        <v>866</v>
      </c>
    </row>
    <row r="43">
      <c r="A43" s="15" t="s">
        <v>867</v>
      </c>
    </row>
    <row r="44">
      <c r="A44" s="15" t="s">
        <v>868</v>
      </c>
    </row>
    <row r="45">
      <c r="A45" s="15" t="s">
        <v>869</v>
      </c>
    </row>
    <row r="46">
      <c r="A46" s="15" t="s">
        <v>870</v>
      </c>
    </row>
    <row r="47">
      <c r="A47" s="15" t="s">
        <v>871</v>
      </c>
    </row>
    <row r="48">
      <c r="A48" s="15" t="s">
        <v>872</v>
      </c>
    </row>
    <row r="49">
      <c r="A49" s="15" t="s">
        <v>873</v>
      </c>
    </row>
    <row r="50">
      <c r="A50" s="15" t="s">
        <v>874</v>
      </c>
    </row>
    <row r="51">
      <c r="A51" s="15" t="s">
        <v>875</v>
      </c>
    </row>
    <row r="52">
      <c r="A52" s="15" t="s">
        <v>876</v>
      </c>
    </row>
    <row r="53">
      <c r="A53" s="15" t="s">
        <v>877</v>
      </c>
    </row>
    <row r="54">
      <c r="A54" s="15" t="s">
        <v>878</v>
      </c>
    </row>
    <row r="55">
      <c r="A55" s="15" t="s">
        <v>879</v>
      </c>
    </row>
    <row r="56">
      <c r="A56" s="15" t="s">
        <v>880</v>
      </c>
    </row>
    <row r="57">
      <c r="A57" s="15" t="s">
        <v>881</v>
      </c>
    </row>
    <row r="58">
      <c r="A58" s="15" t="s">
        <v>882</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s>
  <drawing r:id="rId5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