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bn\Downloads\Tata Projects EPC\30th_may\"/>
    </mc:Choice>
  </mc:AlternateContent>
  <xr:revisionPtr revIDLastSave="0" documentId="13_ncr:1_{AA015A02-168A-4C52-A3F7-0C61ED6AE8B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7" r:id="rId1"/>
    <sheet name="Mar-24" sheetId="1" r:id="rId2"/>
    <sheet name="Summary" sheetId="6" r:id="rId3"/>
    <sheet name="Analysed data" sheetId="2" r:id="rId4"/>
    <sheet name="GPS HMR" sheetId="3" r:id="rId5"/>
    <sheet name="GPS KMR" sheetId="4" r:id="rId6"/>
  </sheets>
  <externalReferences>
    <externalReference r:id="rId7"/>
    <externalReference r:id="rId8"/>
    <externalReference r:id="rId9"/>
  </externalReferences>
  <definedNames>
    <definedName name="\c">'[1]BOQ WADI BW&amp;RD'!#REF!</definedName>
    <definedName name="\s">'[1]BOQ WADI BW&amp;RD'!#REF!</definedName>
    <definedName name="_Fill" hidden="1">#REF!</definedName>
    <definedName name="_xlnm._FilterDatabase" localSheetId="3" hidden="1">'Analysed data'!$A$2:$AI$106</definedName>
    <definedName name="_xlnm._FilterDatabase" localSheetId="4" hidden="1">'GPS HMR'!$A$1:$AL$135</definedName>
    <definedName name="_xlnm._FilterDatabase" localSheetId="1" hidden="1">'Mar-24'!$A$1:$BS$105</definedName>
    <definedName name="a">'[2]PLK Old Price'!#REF!</definedName>
    <definedName name="AFAEG">'[1]BOQ WADI BW&amp;RD'!#REF!</definedName>
    <definedName name="AFSAEF">'[2]PLK Old Price'!#REF!</definedName>
    <definedName name="asfgkosbjvlksnlksd">'[1]BOQ WADI BW&amp;RD'!#REF!</definedName>
    <definedName name="awegter">'[1]BOQ WADI BW&amp;RD'!#REF!</definedName>
    <definedName name="beyvygg">'[2]PLK Old Price'!#REF!</definedName>
    <definedName name="bfdgtgh" hidden="1">#REF!</definedName>
    <definedName name="bnmlpjk" hidden="1">#REF!</definedName>
    <definedName name="bsfdbfgd" hidden="1">#REF!</definedName>
    <definedName name="dfdfhsdhft">'[2]PLK Old Price'!#REF!</definedName>
    <definedName name="dfgbsdfg">'[1]BOQ WADI BW&amp;RD'!#REF!</definedName>
    <definedName name="dfgdrg">'[2]PLK Old Price'!#REF!</definedName>
    <definedName name="dfgfdgsfg">'[1]BOQ WADI BW&amp;RD'!#REF!</definedName>
    <definedName name="dfghdfgh">[3]TPL!#REF!</definedName>
    <definedName name="dfghdg">'[1]BOQ WADI BW&amp;RD'!#REF!</definedName>
    <definedName name="dfghsdfhsdfg" hidden="1">#REF!</definedName>
    <definedName name="dfgjdfgbfgjhsfgh" hidden="1">#REF!</definedName>
    <definedName name="dfgjdfgjt">[3]TPL!#REF!</definedName>
    <definedName name="dfgjdfthyt">'[1]BOQ WADI BW&amp;RD'!#REF!</definedName>
    <definedName name="dfgjdftjhytj">'[2]PLK Old Price'!#REF!</definedName>
    <definedName name="dfgjdtyjtd" hidden="1">#REF!</definedName>
    <definedName name="dfgjfssdfhfgh">#REF!</definedName>
    <definedName name="dfgsfghsfg">'[1]BOQ WADI BW&amp;RD'!#REF!</definedName>
    <definedName name="dfhdfth">'[1]BOQ WADI BW&amp;RD'!#REF!</definedName>
    <definedName name="dfhdyth">'[1]BOQ WADI BW&amp;RD'!#REF!</definedName>
    <definedName name="dfhndfgh">[3]TPL!#REF!</definedName>
    <definedName name="dfhsdhdfhd">[3]TPL!#REF!</definedName>
    <definedName name="dfhsdhtrys">[3]TPL!#REF!</definedName>
    <definedName name="dfhth">[3]TPL!#REF!</definedName>
    <definedName name="dfjdfgbfgh" hidden="1">#REF!</definedName>
    <definedName name="dfjdfhgfdgjytdj">#REF!</definedName>
    <definedName name="dfjfdhy">'[2]PLK Old Price'!#REF!</definedName>
    <definedName name="dfjfhsfhbfgjfdghf">[3]TPL!#REF!</definedName>
    <definedName name="dfjhfdth">'[2]PLK Old Price'!#REF!</definedName>
    <definedName name="dfjhfdthdfth" hidden="1">#REF!</definedName>
    <definedName name="dfnth">'[1]BOQ WADI BW&amp;RD'!#REF!</definedName>
    <definedName name="dfthdfgh" hidden="1">#REF!</definedName>
    <definedName name="dfthgsftjhsftg" hidden="1">#REF!</definedName>
    <definedName name="dfthndthdyth" hidden="1">#REF!</definedName>
    <definedName name="dfthsdfgh">[3]TPL!#REF!</definedName>
    <definedName name="dftjhdfg">'[2]PLK Old Price'!#REF!</definedName>
    <definedName name="dgdrg">#REF!</definedName>
    <definedName name="dgdrgrg" hidden="1">#REF!</definedName>
    <definedName name="dgfsg">'[1]BOQ WADI BW&amp;RD'!#REF!</definedName>
    <definedName name="dghrdthrt">[3]TPL!#REF!</definedName>
    <definedName name="dgjsfhsfgh">'[1]BOQ WADI BW&amp;RD'!#REF!</definedName>
    <definedName name="dgnsfgjhfg">[3]TPL!#REF!</definedName>
    <definedName name="dgtjhdfghdfth">'[2]PLK Old Price'!#REF!</definedName>
    <definedName name="dgyjkdghnghdj">'[2]PLK Old Price'!#REF!</definedName>
    <definedName name="dhdftjhfdtjd">'[1]BOQ WADI BW&amp;RD'!#REF!</definedName>
    <definedName name="djdfhndfgjhfdgjh">'[2]PLK Old Price'!#REF!</definedName>
    <definedName name="djdyhdr" hidden="1">#REF!</definedName>
    <definedName name="djgdhdygh" hidden="1">#REF!</definedName>
    <definedName name="drhdshg">'[1]BOQ WADI BW&amp;RD'!#REF!</definedName>
    <definedName name="drthsrtgh" hidden="1">#REF!</definedName>
    <definedName name="dthdfthdrth">'[1]BOQ WADI BW&amp;RD'!#REF!</definedName>
    <definedName name="dthdrftjdft">#REF!</definedName>
    <definedName name="dthfdht">'[1]BOQ WADI BW&amp;RD'!#REF!</definedName>
    <definedName name="dthjdtyhdfr">#REF!</definedName>
    <definedName name="dtjdfthdrfth">'[2]PLK Old Price'!#REF!</definedName>
    <definedName name="dtjdfthrdfth">[3]TPL!#REF!</definedName>
    <definedName name="dtjhdfthgdrghs">'[1]BOQ WADI BW&amp;RD'!#REF!</definedName>
    <definedName name="dtjsfhfntsft">[3]TPL!#REF!</definedName>
    <definedName name="dtuftdhrdth">#REF!</definedName>
    <definedName name="dtydf">[3]TPL!#REF!</definedName>
    <definedName name="dtyufdghdrthf">#REF!</definedName>
    <definedName name="dyjfykgytj" hidden="1">#REF!</definedName>
    <definedName name="ebysvtuu">#REF!</definedName>
    <definedName name="egerher">'[2]PLK Old Price'!#REF!</definedName>
    <definedName name="EGREW4T54T">#REF!</definedName>
    <definedName name="ergergerg">'[2]PLK Old Price'!#REF!</definedName>
    <definedName name="ergregregh">[3]TPL!#REF!</definedName>
    <definedName name="FAEFEFR">#REF!</definedName>
    <definedName name="fbfghfgh" hidden="1">#REF!</definedName>
    <definedName name="fdbfgd">'[1]BOQ WADI BW&amp;RD'!#REF!</definedName>
    <definedName name="fdgbsdfbsfd" hidden="1">#REF!</definedName>
    <definedName name="fdgjfdgbfgjjdfgh">'[2]PLK Old Price'!#REF!</definedName>
    <definedName name="fdhdht">'[2]PLK Old Price'!#REF!</definedName>
    <definedName name="fdhfhyjh">'[1]BOQ WADI BW&amp;RD'!#REF!</definedName>
    <definedName name="fdyjkfdfghsfgh">[3]TPL!#REF!</definedName>
    <definedName name="fgbfgjfgh">#REF!</definedName>
    <definedName name="fgfgh" hidden="1">#REF!</definedName>
    <definedName name="fgfumyujyu" hidden="1">#REF!</definedName>
    <definedName name="fghjfgjh">'[1]BOQ WADI BW&amp;RD'!#REF!</definedName>
    <definedName name="fghjfgyjh" hidden="1">#REF!</definedName>
    <definedName name="fghjgfhkghfh">'[1]BOQ WADI BW&amp;RD'!#REF!</definedName>
    <definedName name="fghjghnukfgh">[3]TPL!#REF!</definedName>
    <definedName name="fghjgkjfgyjty">'[1]BOQ WADI BW&amp;RD'!#REF!</definedName>
    <definedName name="fghjkjh" hidden="1">#REF!</definedName>
    <definedName name="fghjygkgfhgy">[3]TPL!#REF!</definedName>
    <definedName name="fghkugk" hidden="1">#REF!</definedName>
    <definedName name="fghkyujyj">'[1]BOQ WADI BW&amp;RD'!#REF!</definedName>
    <definedName name="fghsfgbsfghfgh">'[1]BOQ WADI BW&amp;RD'!#REF!</definedName>
    <definedName name="fgjfjf">#REF!</definedName>
    <definedName name="fgjftyjftyj">[3]TPL!#REF!</definedName>
    <definedName name="fgjgjgyj">'[1]BOQ WADI BW&amp;RD'!#REF!</definedName>
    <definedName name="fgjkgjk">'[2]PLK Old Price'!#REF!</definedName>
    <definedName name="fgjumyuju">[3]TPL!#REF!</definedName>
    <definedName name="fgyjdytgn">'[1]BOQ WADI BW&amp;RD'!#REF!</definedName>
    <definedName name="fgyjfghnfynj">'[1]BOQ WADI BW&amp;RD'!#REF!</definedName>
    <definedName name="fgyjkumfgyj">'[2]PLK Old Price'!#REF!</definedName>
    <definedName name="fgykjuku" hidden="1">#REF!</definedName>
    <definedName name="fhth">'[1]BOQ WADI BW&amp;RD'!#REF!</definedName>
    <definedName name="fjfghjfg">'[1]BOQ WADI BW&amp;RD'!#REF!</definedName>
    <definedName name="fjfgjfgh">'[2]PLK Old Price'!#REF!</definedName>
    <definedName name="fjyht">[3]TPL!#REF!</definedName>
    <definedName name="fkfkfy">'[1]BOQ WADI BW&amp;RD'!#REF!</definedName>
    <definedName name="fshsfgbsfdg">'[1]BOQ WADI BW&amp;RD'!#REF!</definedName>
    <definedName name="fthftht">'[1]BOQ WADI BW&amp;RD'!#REF!</definedName>
    <definedName name="ftyjtdyjhty">[3]TPL!#REF!</definedName>
    <definedName name="ftyjtyjht">'[1]BOQ WADI BW&amp;RD'!#REF!</definedName>
    <definedName name="fyjmfyukyuj">'[1]BOQ WADI BW&amp;RD'!#REF!</definedName>
    <definedName name="fykdghjdtfh">[3]TPL!#REF!</definedName>
    <definedName name="fykjryft" hidden="1">#REF!</definedName>
    <definedName name="GAFAEF">'[1]BOQ WADI BW&amp;RD'!#REF!</definedName>
    <definedName name="geergegreg">'[1]BOQ WADI BW&amp;RD'!#REF!</definedName>
    <definedName name="geergrhre" hidden="1">#REF!</definedName>
    <definedName name="gegergher" hidden="1">#REF!</definedName>
    <definedName name="gergergerg">[3]TPL!#REF!</definedName>
    <definedName name="gfgnjtg" hidden="1">#REF!</definedName>
    <definedName name="gfhjdtyj">'[1]BOQ WADI BW&amp;RD'!#REF!</definedName>
    <definedName name="ghdghnfghmnjh">[3]TPL!#REF!</definedName>
    <definedName name="ghergerg">'[1]BOQ WADI BW&amp;RD'!#REF!</definedName>
    <definedName name="ghjgkg">[3]TPL!#REF!</definedName>
    <definedName name="ghjkghj">#REF!</definedName>
    <definedName name="ghjkghjkh">'[1]BOQ WADI BW&amp;RD'!#REF!</definedName>
    <definedName name="ghjkghjuk" hidden="1">#REF!</definedName>
    <definedName name="ghjkghjukhg">[3]TPL!#REF!</definedName>
    <definedName name="ghjkghujkh">[3]TPL!#REF!</definedName>
    <definedName name="ghjkhjkhj">#REF!</definedName>
    <definedName name="ghjkhkjhg">#REF!</definedName>
    <definedName name="ghjtghty">'[1]BOQ WADI BW&amp;RD'!#REF!</definedName>
    <definedName name="ghjytgjkfgyj">[3]TPL!#REF!</definedName>
    <definedName name="ghkfghjdghkjgfj">'[2]PLK Old Price'!#REF!</definedName>
    <definedName name="ghkjghukjhg">[3]TPL!#REF!</definedName>
    <definedName name="ghukilguki">#REF!</definedName>
    <definedName name="ghukyukyuik" hidden="1">#REF!</definedName>
    <definedName name="ghvghvgv" hidden="1">#REF!</definedName>
    <definedName name="gjfghjukhukhj">'[1]BOQ WADI BW&amp;RD'!#REF!</definedName>
    <definedName name="gjfygjtyj">'[1]BOQ WADI BW&amp;RD'!#REF!</definedName>
    <definedName name="gjhkhuihg">#REF!</definedName>
    <definedName name="gjkukgfj">[3]TPL!#REF!</definedName>
    <definedName name="GSEFGERG">'[1]BOQ WADI BW&amp;RD'!#REF!</definedName>
    <definedName name="GSERG4ET">[3]TPL!#REF!</definedName>
    <definedName name="gserger">'[1]BOQ WADI BW&amp;RD'!#REF!</definedName>
    <definedName name="GSFSER" hidden="1">#REF!</definedName>
    <definedName name="GSGSAEGRRE">'[2]PLK Old Price'!#REF!</definedName>
    <definedName name="gyj7igjyt">[3]TPL!#REF!</definedName>
    <definedName name="gyjdrtyt" hidden="1">#REF!</definedName>
    <definedName name="gyjhkghjkhj" hidden="1">#REF!</definedName>
    <definedName name="gyujfyjyu">'[2]PLK Old Price'!#REF!</definedName>
    <definedName name="gyukfhgjk">'[1]BOQ WADI BW&amp;RD'!#REF!</definedName>
    <definedName name="hdthth">#REF!</definedName>
    <definedName name="hgjkghjk">'[2]PLK Old Price'!#REF!</definedName>
    <definedName name="hgjkyuk">#REF!</definedName>
    <definedName name="hgliluilui">'[2]PLK Old Price'!#REF!</definedName>
    <definedName name="hilyuil">'[2]PLK Old Price'!#REF!</definedName>
    <definedName name="hjkghjuk">'[1]BOQ WADI BW&amp;RD'!#REF!</definedName>
    <definedName name="hjkghukhu">'[1]BOQ WADI BW&amp;RD'!#REF!</definedName>
    <definedName name="hjmhkhkh">'[1]BOQ WADI BW&amp;RD'!#REF!</definedName>
    <definedName name="hkgyjtyjyti">[3]TPL!#REF!</definedName>
    <definedName name="hmjhjkhjkhkl">[3]TPL!#REF!</definedName>
    <definedName name="hnjfghjkgfhjfgh">'[1]BOQ WADI BW&amp;RD'!#REF!</definedName>
    <definedName name="hrebrehrth">'[1]BOQ WADI BW&amp;RD'!#REF!</definedName>
    <definedName name="hrewrhrth">'[2]PLK Old Price'!#REF!</definedName>
    <definedName name="ilijlkil">'[1]BOQ WADI BW&amp;RD'!#REF!</definedName>
    <definedName name="jfgynghjy">[3]TPL!#REF!</definedName>
    <definedName name="jgdydgjndghj">[3]TPL!#REF!</definedName>
    <definedName name="jhtykuk">'[1]BOQ WADI BW&amp;RD'!#REF!</definedName>
    <definedName name="jkuiyujyj">#REF!</definedName>
    <definedName name="jlhilyi" hidden="1">#REF!</definedName>
    <definedName name="jtyjtyj">#REF!</definedName>
    <definedName name="jtytyutkr" hidden="1">#REF!</definedName>
    <definedName name="Kamal">#REF!</definedName>
    <definedName name="kytjtyyu">'[1]BOQ WADI BW&amp;RD'!#REF!</definedName>
    <definedName name="ljbsbfjhjvjkg">[3]TPL!#REF!</definedName>
    <definedName name="mjhjkhjmjh">#REF!</definedName>
    <definedName name="mkli">[3]TPL!#REF!</definedName>
    <definedName name="mnmkjjkh">'[1]BOQ WADI BW&amp;RD'!#REF!</definedName>
    <definedName name="PROJMGT">[3]TPL!#REF!</definedName>
    <definedName name="rdhdfthg">'[1]BOQ WADI BW&amp;RD'!#REF!</definedName>
    <definedName name="regerge">[3]TPL!#REF!</definedName>
    <definedName name="REGHSE4GTR" hidden="1">#REF!</definedName>
    <definedName name="RESGWEG">#REF!</definedName>
    <definedName name="rghsrth" hidden="1">#REF!</definedName>
    <definedName name="rherghreht" hidden="1">#REF!</definedName>
    <definedName name="rhgrtger">#REF!</definedName>
    <definedName name="rthreth">'[1]BOQ WADI BW&amp;RD'!#REF!</definedName>
    <definedName name="rthrethe">'[1]BOQ WADI BW&amp;RD'!#REF!</definedName>
    <definedName name="rthrth">'[2]PLK Old Price'!#REF!</definedName>
    <definedName name="rthrthr" hidden="1">#REF!</definedName>
    <definedName name="rthsrg">'[1]BOQ WADI BW&amp;RD'!#REF!</definedName>
    <definedName name="rtydsgrtg">'[1]BOQ WADI BW&amp;RD'!#REF!</definedName>
    <definedName name="ryhfg">#REF!</definedName>
    <definedName name="ryrt">#REF!</definedName>
    <definedName name="sabdeg">'[1]BOQ WADI BW&amp;RD'!#REF!</definedName>
    <definedName name="SAEGFAEGF" hidden="1">#REF!</definedName>
    <definedName name="SAGFASF" hidden="1">#REF!</definedName>
    <definedName name="sdfgdfgv" hidden="1">#REF!</definedName>
    <definedName name="sdfgsfdghsrtg">'[1]BOQ WADI BW&amp;RD'!#REF!</definedName>
    <definedName name="sdfsdaf">'[1]BOQ WADI BW&amp;RD'!#REF!</definedName>
    <definedName name="sdfsdf">[3]TPL!#REF!</definedName>
    <definedName name="sdfvsadf">'[1]BOQ WADI BW&amp;RD'!#REF!</definedName>
    <definedName name="sdgeagerg">'[1]BOQ WADI BW&amp;RD'!#REF!</definedName>
    <definedName name="sdgfserg">'[2]PLK Old Price'!#REF!</definedName>
    <definedName name="sdgsdfg">'[2]PLK Old Price'!#REF!</definedName>
    <definedName name="sdgsdgsdfgv">'[1]BOQ WADI BW&amp;RD'!#REF!</definedName>
    <definedName name="sdhgfdthytj" hidden="1">#REF!</definedName>
    <definedName name="sdhsdfbfgd" hidden="1">#REF!</definedName>
    <definedName name="sdvsad">'[2]PLK Old Price'!#REF!</definedName>
    <definedName name="SERGES4GE">'[2]PLK Old Price'!#REF!</definedName>
    <definedName name="sfdbsfdb" hidden="1">#REF!</definedName>
    <definedName name="sfdghsdfgsd" hidden="1">#REF!</definedName>
    <definedName name="sfdtjdfghsdfh">'[1]BOQ WADI BW&amp;RD'!#REF!</definedName>
    <definedName name="sfsgeg">[3]TPL!#REF!</definedName>
    <definedName name="sfsgerher">'[1]BOQ WADI BW&amp;RD'!#REF!</definedName>
    <definedName name="sftjfgbsf">'[1]BOQ WADI BW&amp;RD'!#REF!</definedName>
    <definedName name="SFWSFE">[3]TPL!#REF!</definedName>
    <definedName name="SGFEGAF">'[1]BOQ WADI BW&amp;RD'!#REF!</definedName>
    <definedName name="SRGRTE">'[1]BOQ WADI BW&amp;RD'!#REF!</definedName>
    <definedName name="srhsfjhatrhsfg" hidden="1">#REF!</definedName>
    <definedName name="srthsrth">'[1]BOQ WADI BW&amp;RD'!#REF!</definedName>
    <definedName name="tfhdfth">'[2]PLK Old Price'!#REF!</definedName>
    <definedName name="thndtyh">[3]TPL!#REF!</definedName>
    <definedName name="THRDTHRJH">[3]TPL!#REF!</definedName>
    <definedName name="thrdtht" hidden="1">#REF!</definedName>
    <definedName name="thrtdhrtf">'[2]PLK Old Price'!#REF!</definedName>
    <definedName name="THRTHRH" hidden="1">#REF!</definedName>
    <definedName name="tjyukujm">'[1]BOQ WADI BW&amp;RD'!#REF!</definedName>
    <definedName name="trjhytj">'[2]PLK Old Price'!#REF!</definedName>
    <definedName name="tryerth">'[1]BOQ WADI BW&amp;RD'!#REF!</definedName>
    <definedName name="TYE4TETE5T" hidden="1">#REF!</definedName>
    <definedName name="tyjdtyjdftgh">[3]TPL!#REF!</definedName>
    <definedName name="tytfg">#REF!</definedName>
    <definedName name="tyut6hyth">[3]TPL!#REF!</definedName>
    <definedName name="ughliuouk">'[1]BOQ WADI BW&amp;RD'!#REF!</definedName>
    <definedName name="ukghjfgjhfyt" hidden="1">#REF!</definedName>
    <definedName name="uklghjfgkjgkjfghj">'[2]PLK Old Price'!#REF!</definedName>
    <definedName name="wawbrwet" hidden="1">#REF!</definedName>
    <definedName name="wer" hidden="1">#REF!</definedName>
    <definedName name="yfujrytj">[3]TPL!#REF!</definedName>
    <definedName name="yjdgjdfghdfg">'[1]BOQ WADI BW&amp;RD'!#REF!</definedName>
    <definedName name="yjfdgfg">[3]TPL!#REF!</definedName>
    <definedName name="ytkdgyjytj">'[1]BOQ WADI BW&amp;RD'!#REF!</definedName>
    <definedName name="yyigyjghf">'[1]BOQ WADI BW&amp;RD'!#REF!</definedName>
  </definedNames>
  <calcPr calcId="191029"/>
  <pivotCaches>
    <pivotCache cacheId="0" r:id="rId10"/>
    <pivotCache cacheId="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3" i="1" l="1" a="1"/>
  <c r="AT3" i="1" s="1"/>
  <c r="AT4" i="1" a="1"/>
  <c r="AT4" i="1" s="1"/>
  <c r="AT5" i="1" a="1"/>
  <c r="AT5" i="1" s="1"/>
  <c r="AT6" i="1" a="1"/>
  <c r="AT6" i="1" s="1"/>
  <c r="AT7" i="1" a="1"/>
  <c r="AT7" i="1" s="1"/>
  <c r="AT8" i="1" a="1"/>
  <c r="AT8" i="1" s="1"/>
  <c r="AT9" i="1" a="1"/>
  <c r="AT9" i="1" s="1"/>
  <c r="AT10" i="1" a="1"/>
  <c r="AT10" i="1" s="1"/>
  <c r="AT11" i="1" a="1"/>
  <c r="AT11" i="1" s="1"/>
  <c r="AT12" i="1" a="1"/>
  <c r="AT12" i="1" s="1"/>
  <c r="AT13" i="1" a="1"/>
  <c r="AT13" i="1" s="1"/>
  <c r="AT14" i="1" a="1"/>
  <c r="AT14" i="1" s="1"/>
  <c r="AT15" i="1" a="1"/>
  <c r="AT15" i="1" s="1"/>
  <c r="AT16" i="1" a="1"/>
  <c r="AT16" i="1" s="1"/>
  <c r="AT17" i="1" a="1"/>
  <c r="AT17" i="1" s="1"/>
  <c r="AT18" i="1" a="1"/>
  <c r="AT18" i="1" s="1"/>
  <c r="AT19" i="1" a="1"/>
  <c r="AT19" i="1" s="1"/>
  <c r="AT20" i="1" a="1"/>
  <c r="AT20" i="1" s="1"/>
  <c r="AT21" i="1" a="1"/>
  <c r="AT21" i="1" s="1"/>
  <c r="AT22" i="1" a="1"/>
  <c r="AT22" i="1" s="1"/>
  <c r="AT23" i="1" a="1"/>
  <c r="AT23" i="1" s="1"/>
  <c r="AT24" i="1" a="1"/>
  <c r="AT24" i="1" s="1"/>
  <c r="AT25" i="1" a="1"/>
  <c r="AT25" i="1" s="1"/>
  <c r="AT26" i="1" a="1"/>
  <c r="AT26" i="1" s="1"/>
  <c r="AT27" i="1" a="1"/>
  <c r="AT27" i="1" s="1"/>
  <c r="AT28" i="1" a="1"/>
  <c r="AT28" i="1" s="1"/>
  <c r="AT29" i="1" a="1"/>
  <c r="AT29" i="1" s="1"/>
  <c r="AT30" i="1" a="1"/>
  <c r="AT30" i="1" s="1"/>
  <c r="AT31" i="1" a="1"/>
  <c r="AT31" i="1" s="1"/>
  <c r="AT32" i="1" a="1"/>
  <c r="AT32" i="1" s="1"/>
  <c r="AT33" i="1" a="1"/>
  <c r="AT33" i="1" s="1"/>
  <c r="AT34" i="1" a="1"/>
  <c r="AT34" i="1" s="1"/>
  <c r="AT35" i="1" a="1"/>
  <c r="AT35" i="1" s="1"/>
  <c r="AT36" i="1" a="1"/>
  <c r="AT36" i="1" s="1"/>
  <c r="AT37" i="1" a="1"/>
  <c r="AT37" i="1" s="1"/>
  <c r="AT38" i="1" a="1"/>
  <c r="AT38" i="1" s="1"/>
  <c r="AT39" i="1" a="1"/>
  <c r="AT39" i="1" s="1"/>
  <c r="AT40" i="1" a="1"/>
  <c r="AT40" i="1" s="1"/>
  <c r="AT41" i="1" a="1"/>
  <c r="AT41" i="1" s="1"/>
  <c r="AT42" i="1" a="1"/>
  <c r="AT42" i="1" s="1"/>
  <c r="AT43" i="1" a="1"/>
  <c r="AT43" i="1" s="1"/>
  <c r="AT44" i="1" a="1"/>
  <c r="AT44" i="1" s="1"/>
  <c r="AT45" i="1" a="1"/>
  <c r="AT45" i="1" s="1"/>
  <c r="AT46" i="1" a="1"/>
  <c r="AT46" i="1" s="1"/>
  <c r="AT47" i="1" a="1"/>
  <c r="AT47" i="1"/>
  <c r="AT48" i="1" a="1"/>
  <c r="AT48" i="1" s="1"/>
  <c r="AT49" i="1" a="1"/>
  <c r="AT49" i="1" s="1"/>
  <c r="AT50" i="1" a="1"/>
  <c r="AT50" i="1" s="1"/>
  <c r="AT51" i="1" a="1"/>
  <c r="AT51" i="1" s="1"/>
  <c r="AT52" i="1" a="1"/>
  <c r="AT52" i="1" s="1"/>
  <c r="AT53" i="1" a="1"/>
  <c r="AT53" i="1" s="1"/>
  <c r="AT54" i="1" a="1"/>
  <c r="AT54" i="1" s="1"/>
  <c r="AT55" i="1" a="1"/>
  <c r="AT55" i="1" s="1"/>
  <c r="AT56" i="1" a="1"/>
  <c r="AT56" i="1" s="1"/>
  <c r="AT57" i="1" a="1"/>
  <c r="AT57" i="1" s="1"/>
  <c r="AT58" i="1" a="1"/>
  <c r="AT58" i="1" s="1"/>
  <c r="AT59" i="1" a="1"/>
  <c r="AT59" i="1" s="1"/>
  <c r="AT60" i="1" a="1"/>
  <c r="AT60" i="1" s="1"/>
  <c r="AT61" i="1" a="1"/>
  <c r="AT61" i="1" s="1"/>
  <c r="AT62" i="1" a="1"/>
  <c r="AT62" i="1" s="1"/>
  <c r="AT63" i="1" a="1"/>
  <c r="AT63" i="1" s="1"/>
  <c r="AT64" i="1" a="1"/>
  <c r="AT64" i="1" s="1"/>
  <c r="AT65" i="1" a="1"/>
  <c r="AT65" i="1" s="1"/>
  <c r="AT66" i="1" a="1"/>
  <c r="AT66" i="1" s="1"/>
  <c r="AT67" i="1" a="1"/>
  <c r="AT67" i="1" s="1"/>
  <c r="AT68" i="1" a="1"/>
  <c r="AT68" i="1" s="1"/>
  <c r="AT69" i="1" a="1"/>
  <c r="AT69" i="1" s="1"/>
  <c r="AT70" i="1" a="1"/>
  <c r="AT70" i="1" s="1"/>
  <c r="AT71" i="1" a="1"/>
  <c r="AT71" i="1"/>
  <c r="AT72" i="1" a="1"/>
  <c r="AT72" i="1" s="1"/>
  <c r="AT73" i="1" a="1"/>
  <c r="AT73" i="1" s="1"/>
  <c r="AT74" i="1" a="1"/>
  <c r="AT74" i="1" s="1"/>
  <c r="AT75" i="1" a="1"/>
  <c r="AT75" i="1" s="1"/>
  <c r="AT76" i="1" a="1"/>
  <c r="AT76" i="1" s="1"/>
  <c r="AT77" i="1" a="1"/>
  <c r="AT77" i="1" s="1"/>
  <c r="AT78" i="1" a="1"/>
  <c r="AT78" i="1" s="1"/>
  <c r="AT79" i="1" a="1"/>
  <c r="AT79" i="1" s="1"/>
  <c r="AT80" i="1" a="1"/>
  <c r="AT80" i="1" s="1"/>
  <c r="AT81" i="1" a="1"/>
  <c r="AT81" i="1" s="1"/>
  <c r="AT82" i="1" a="1"/>
  <c r="AT82" i="1" s="1"/>
  <c r="AT83" i="1" a="1"/>
  <c r="AT83" i="1" s="1"/>
  <c r="AT84" i="1" a="1"/>
  <c r="AT84" i="1" s="1"/>
  <c r="AT85" i="1" a="1"/>
  <c r="AT85" i="1" s="1"/>
  <c r="AT86" i="1" a="1"/>
  <c r="AT86" i="1" s="1"/>
  <c r="AT87" i="1" a="1"/>
  <c r="AT87" i="1" s="1"/>
  <c r="AT88" i="1" a="1"/>
  <c r="AT88" i="1" s="1"/>
  <c r="AT89" i="1" a="1"/>
  <c r="AT89" i="1" s="1"/>
  <c r="AT90" i="1" a="1"/>
  <c r="AT90" i="1" s="1"/>
  <c r="AT91" i="1" a="1"/>
  <c r="AT91" i="1" s="1"/>
  <c r="AT92" i="1" a="1"/>
  <c r="AT92" i="1" s="1"/>
  <c r="AT93" i="1" a="1"/>
  <c r="AT93" i="1" s="1"/>
  <c r="AT94" i="1" a="1"/>
  <c r="AT94" i="1" s="1"/>
  <c r="AT95" i="1" a="1"/>
  <c r="AT95" i="1" s="1"/>
  <c r="AT96" i="1" a="1"/>
  <c r="AT96" i="1" s="1"/>
  <c r="AT97" i="1" a="1"/>
  <c r="AT97" i="1" s="1"/>
  <c r="AT98" i="1" a="1"/>
  <c r="AT98" i="1" s="1"/>
  <c r="AT99" i="1" a="1"/>
  <c r="AT99" i="1" s="1"/>
  <c r="AT100" i="1" a="1"/>
  <c r="AT100" i="1" s="1"/>
  <c r="AT101" i="1" a="1"/>
  <c r="AT101" i="1" s="1"/>
  <c r="AT102" i="1" a="1"/>
  <c r="AT102" i="1" s="1"/>
  <c r="AT103" i="1" a="1"/>
  <c r="AT103" i="1" s="1"/>
  <c r="AT104" i="1" a="1"/>
  <c r="AT104" i="1" s="1"/>
  <c r="AT105" i="1" a="1"/>
  <c r="AT105" i="1" s="1"/>
  <c r="AT2" i="1" a="1"/>
  <c r="AT2" i="1" s="1"/>
  <c r="W94" i="2"/>
  <c r="AC94" i="2" s="1"/>
  <c r="W88" i="2"/>
  <c r="AC88" i="2" s="1"/>
  <c r="W82" i="2"/>
  <c r="X82" i="2" s="1"/>
  <c r="Y82" i="2" s="1"/>
  <c r="AA82" i="2" s="1"/>
  <c r="AD82" i="2" s="1"/>
  <c r="W81" i="2"/>
  <c r="AC81" i="2" s="1"/>
  <c r="W17" i="2"/>
  <c r="X17" i="2" s="1"/>
  <c r="Y17" i="2" s="1"/>
  <c r="AA17" i="2" s="1"/>
  <c r="AD17" i="2" s="1"/>
  <c r="W105" i="2"/>
  <c r="W63" i="2"/>
  <c r="W87" i="2"/>
  <c r="W70" i="2"/>
  <c r="W67" i="2"/>
  <c r="X67" i="2" s="1"/>
  <c r="Y67" i="2" s="1"/>
  <c r="AA67" i="2" s="1"/>
  <c r="AD67" i="2" s="1"/>
  <c r="W106" i="2"/>
  <c r="X106" i="2" s="1"/>
  <c r="Y106" i="2" s="1"/>
  <c r="AA106" i="2" s="1"/>
  <c r="AD106" i="2" s="1"/>
  <c r="W76" i="2"/>
  <c r="W74" i="2"/>
  <c r="W64" i="2"/>
  <c r="X64" i="2" s="1"/>
  <c r="Y64" i="2" s="1"/>
  <c r="AA64" i="2" s="1"/>
  <c r="AD64" i="2" s="1"/>
  <c r="W45" i="2"/>
  <c r="W43" i="2"/>
  <c r="W22" i="2"/>
  <c r="W13" i="2"/>
  <c r="X13" i="2" s="1"/>
  <c r="Y13" i="2" s="1"/>
  <c r="AA13" i="2" s="1"/>
  <c r="AD13" i="2" s="1"/>
  <c r="W11" i="2"/>
  <c r="W5" i="2"/>
  <c r="AL82" i="4"/>
  <c r="AL81" i="4"/>
  <c r="AL48" i="4"/>
  <c r="AL47" i="4"/>
  <c r="S81" i="2"/>
  <c r="U81" i="2" s="1"/>
  <c r="AL26" i="4"/>
  <c r="AL25" i="4"/>
  <c r="AL6" i="4"/>
  <c r="AL5" i="4"/>
  <c r="AL63" i="4"/>
  <c r="AL62" i="4"/>
  <c r="AL89" i="4"/>
  <c r="AL90" i="4"/>
  <c r="AL52" i="4"/>
  <c r="AL51" i="4"/>
  <c r="AL87" i="3"/>
  <c r="AL93" i="3"/>
  <c r="AL23" i="3"/>
  <c r="AL22" i="3"/>
  <c r="AL47" i="3"/>
  <c r="AL46" i="3"/>
  <c r="AL12" i="3"/>
  <c r="AL11" i="3"/>
  <c r="AL10" i="3"/>
  <c r="AL125" i="3"/>
  <c r="AL124" i="3"/>
  <c r="AL15" i="3"/>
  <c r="AL14" i="3"/>
  <c r="AL32" i="3"/>
  <c r="AL31" i="3"/>
  <c r="AL54" i="3"/>
  <c r="AL53" i="3"/>
  <c r="AL89" i="3"/>
  <c r="AL88" i="3"/>
  <c r="AL38" i="3"/>
  <c r="AL37" i="3"/>
  <c r="AL17" i="3"/>
  <c r="AL129" i="3"/>
  <c r="AL128" i="3"/>
  <c r="AL77" i="3"/>
  <c r="AL76" i="3"/>
  <c r="AL133" i="3"/>
  <c r="AL132" i="3"/>
  <c r="AL65" i="3"/>
  <c r="AL58" i="3"/>
  <c r="AL57" i="3"/>
  <c r="AL119" i="3"/>
  <c r="AL118" i="3"/>
  <c r="AL42" i="3"/>
  <c r="AL48" i="3"/>
  <c r="AL80" i="3"/>
  <c r="AL50" i="3"/>
  <c r="AL44" i="3"/>
  <c r="AL62" i="3"/>
  <c r="AL61" i="3"/>
  <c r="AL36" i="3"/>
  <c r="AL35" i="3"/>
  <c r="AL3" i="3"/>
  <c r="AL2" i="3"/>
  <c r="AL95" i="3"/>
  <c r="AL94" i="3"/>
  <c r="AL6" i="3"/>
  <c r="AL5" i="3"/>
  <c r="AL40" i="3"/>
  <c r="AL39" i="3"/>
  <c r="AL103" i="3"/>
  <c r="AL102" i="3"/>
  <c r="AL101" i="3"/>
  <c r="AL75" i="3"/>
  <c r="AL74" i="3"/>
  <c r="AL110" i="3"/>
  <c r="AL109" i="3"/>
  <c r="AL108" i="3"/>
  <c r="AL107" i="3"/>
  <c r="AL106" i="3"/>
  <c r="AL105" i="3"/>
  <c r="AL21" i="3"/>
  <c r="AL20" i="3"/>
  <c r="X88" i="2" l="1"/>
  <c r="Y88" i="2" s="1"/>
  <c r="AA88" i="2" s="1"/>
  <c r="AD88" i="2" s="1"/>
  <c r="X105" i="2"/>
  <c r="Y105" i="2" s="1"/>
  <c r="AA105" i="2" s="1"/>
  <c r="AC105" i="2"/>
  <c r="X22" i="2"/>
  <c r="Y22" i="2" s="1"/>
  <c r="AA22" i="2" s="1"/>
  <c r="AC22" i="2"/>
  <c r="X74" i="2"/>
  <c r="Y74" i="2" s="1"/>
  <c r="AA74" i="2" s="1"/>
  <c r="AC74" i="2"/>
  <c r="X70" i="2"/>
  <c r="Y70" i="2" s="1"/>
  <c r="AA70" i="2" s="1"/>
  <c r="AC70" i="2"/>
  <c r="X5" i="2"/>
  <c r="Y5" i="2" s="1"/>
  <c r="AA5" i="2" s="1"/>
  <c r="AC5" i="2"/>
  <c r="X43" i="2"/>
  <c r="Y43" i="2" s="1"/>
  <c r="AA43" i="2" s="1"/>
  <c r="AC43" i="2"/>
  <c r="X76" i="2"/>
  <c r="Y76" i="2" s="1"/>
  <c r="AA76" i="2" s="1"/>
  <c r="AC76" i="2"/>
  <c r="X87" i="2"/>
  <c r="Y87" i="2" s="1"/>
  <c r="AA87" i="2" s="1"/>
  <c r="AC87" i="2"/>
  <c r="X94" i="2"/>
  <c r="Y94" i="2" s="1"/>
  <c r="AA94" i="2" s="1"/>
  <c r="AD94" i="2" s="1"/>
  <c r="X11" i="2"/>
  <c r="Y11" i="2" s="1"/>
  <c r="AA11" i="2" s="1"/>
  <c r="AC11" i="2"/>
  <c r="X45" i="2"/>
  <c r="Y45" i="2" s="1"/>
  <c r="AA45" i="2" s="1"/>
  <c r="AC45" i="2"/>
  <c r="X63" i="2"/>
  <c r="Y63" i="2" s="1"/>
  <c r="AA63" i="2" s="1"/>
  <c r="AC63" i="2"/>
  <c r="X81" i="2"/>
  <c r="Y81" i="2" s="1"/>
  <c r="AA81" i="2" s="1"/>
  <c r="AD81" i="2" s="1"/>
  <c r="S94" i="2"/>
  <c r="U94" i="2" s="1"/>
  <c r="S88" i="2"/>
  <c r="U88" i="2" s="1"/>
  <c r="S82" i="2"/>
  <c r="U82" i="2" s="1"/>
  <c r="Q95" i="2"/>
  <c r="Q93" i="2"/>
  <c r="Q92" i="2"/>
  <c r="Q85" i="2"/>
  <c r="Q84" i="2"/>
  <c r="Q83" i="2"/>
  <c r="Q29" i="2"/>
  <c r="Q28" i="2"/>
  <c r="Q27" i="2"/>
  <c r="T17" i="2"/>
  <c r="V17" i="2" s="1"/>
  <c r="T106" i="2"/>
  <c r="V106" i="2" s="1"/>
  <c r="T105" i="2"/>
  <c r="V105" i="2" s="1"/>
  <c r="T64" i="2"/>
  <c r="V64" i="2" s="1"/>
  <c r="T43" i="2"/>
  <c r="V43" i="2" s="1"/>
  <c r="S87" i="2"/>
  <c r="U87" i="2" s="1"/>
  <c r="S70" i="2"/>
  <c r="U70" i="2" s="1"/>
  <c r="S67" i="2"/>
  <c r="U67" i="2" s="1"/>
  <c r="Q98" i="2"/>
  <c r="Q97" i="2"/>
  <c r="Q71" i="2"/>
  <c r="Q69" i="2"/>
  <c r="Q68" i="2"/>
  <c r="Q62" i="2"/>
  <c r="Q61" i="2"/>
  <c r="Q42" i="2"/>
  <c r="Q34" i="2"/>
  <c r="T76" i="2"/>
  <c r="V76" i="2" s="1"/>
  <c r="T74" i="2"/>
  <c r="V74" i="2" s="1"/>
  <c r="T45" i="2"/>
  <c r="V45" i="2" s="1"/>
  <c r="T22" i="2"/>
  <c r="T13" i="2"/>
  <c r="V13" i="2" s="1"/>
  <c r="T11" i="2"/>
  <c r="T5" i="2"/>
  <c r="V5" i="2" s="1"/>
  <c r="R100" i="2"/>
  <c r="R90" i="2"/>
  <c r="R80" i="2"/>
  <c r="R60" i="2"/>
  <c r="R44" i="2"/>
  <c r="R30" i="2"/>
  <c r="R19" i="2"/>
  <c r="R18" i="2"/>
  <c r="R104" i="2"/>
  <c r="R103" i="2"/>
  <c r="R102" i="2"/>
  <c r="R101" i="2"/>
  <c r="R99" i="2"/>
  <c r="R96" i="2"/>
  <c r="R91" i="2"/>
  <c r="R89" i="2"/>
  <c r="R86" i="2"/>
  <c r="R79" i="2"/>
  <c r="R78" i="2"/>
  <c r="R77" i="2"/>
  <c r="R75" i="2"/>
  <c r="R73" i="2"/>
  <c r="R72" i="2"/>
  <c r="R66" i="2"/>
  <c r="R65" i="2"/>
  <c r="R59" i="2"/>
  <c r="R58" i="2"/>
  <c r="R57" i="2"/>
  <c r="R56" i="2"/>
  <c r="R55" i="2"/>
  <c r="R54" i="2"/>
  <c r="R53" i="2"/>
  <c r="R52" i="2"/>
  <c r="R51" i="2"/>
  <c r="R50" i="2"/>
  <c r="R49" i="2"/>
  <c r="R48" i="2"/>
  <c r="R47" i="2"/>
  <c r="R46" i="2"/>
  <c r="R41" i="2"/>
  <c r="R40" i="2"/>
  <c r="R39" i="2"/>
  <c r="R38" i="2"/>
  <c r="R37" i="2"/>
  <c r="R36" i="2"/>
  <c r="R35" i="2"/>
  <c r="R33" i="2"/>
  <c r="R32" i="2"/>
  <c r="R31" i="2"/>
  <c r="R26" i="2"/>
  <c r="R25" i="2"/>
  <c r="R24" i="2"/>
  <c r="R23" i="2"/>
  <c r="R21" i="2"/>
  <c r="R20" i="2"/>
  <c r="R16" i="2"/>
  <c r="R15" i="2"/>
  <c r="R14" i="2"/>
  <c r="R12" i="2"/>
  <c r="R10" i="2"/>
  <c r="R9" i="2"/>
  <c r="R8" i="2"/>
  <c r="R7" i="2"/>
  <c r="R6" i="2"/>
  <c r="R4" i="2"/>
  <c r="R3" i="2"/>
  <c r="AD45" i="2" l="1"/>
  <c r="AD76" i="2"/>
  <c r="AD63" i="2"/>
  <c r="AD5" i="2"/>
  <c r="AD11" i="2"/>
  <c r="AD74" i="2"/>
  <c r="AD105" i="2"/>
  <c r="AD87" i="2"/>
  <c r="AD43" i="2"/>
  <c r="AD70" i="2"/>
  <c r="AD22" i="2"/>
  <c r="S27" i="2"/>
  <c r="U27" i="2" s="1"/>
  <c r="W27" i="2"/>
  <c r="X27" i="2" s="1"/>
  <c r="Y27" i="2" s="1"/>
  <c r="AA27" i="2" s="1"/>
  <c r="AD27" i="2" s="1"/>
  <c r="S84" i="2"/>
  <c r="U84" i="2" s="1"/>
  <c r="W84" i="2"/>
  <c r="S28" i="2"/>
  <c r="U28" i="2" s="1"/>
  <c r="W28" i="2"/>
  <c r="X28" i="2" s="1"/>
  <c r="Y28" i="2" s="1"/>
  <c r="AA28" i="2" s="1"/>
  <c r="AD28" i="2" s="1"/>
  <c r="S85" i="2"/>
  <c r="U85" i="2" s="1"/>
  <c r="W85" i="2"/>
  <c r="X85" i="2" s="1"/>
  <c r="Y85" i="2" s="1"/>
  <c r="AA85" i="2" s="1"/>
  <c r="AD85" i="2" s="1"/>
  <c r="S29" i="2"/>
  <c r="U29" i="2" s="1"/>
  <c r="W29" i="2"/>
  <c r="X29" i="2" s="1"/>
  <c r="Y29" i="2" s="1"/>
  <c r="AA29" i="2" s="1"/>
  <c r="AD29" i="2" s="1"/>
  <c r="S92" i="2"/>
  <c r="U92" i="2" s="1"/>
  <c r="W92" i="2"/>
  <c r="S95" i="2"/>
  <c r="U95" i="2" s="1"/>
  <c r="W95" i="2"/>
  <c r="S83" i="2"/>
  <c r="U83" i="2" s="1"/>
  <c r="W83" i="2"/>
  <c r="S93" i="2"/>
  <c r="U93" i="2" s="1"/>
  <c r="W93" i="2"/>
  <c r="S42" i="2"/>
  <c r="U42" i="2" s="1"/>
  <c r="W42" i="2"/>
  <c r="S61" i="2"/>
  <c r="U61" i="2" s="1"/>
  <c r="W61" i="2"/>
  <c r="S71" i="2"/>
  <c r="U71" i="2" s="1"/>
  <c r="W71" i="2"/>
  <c r="X71" i="2" s="1"/>
  <c r="Y71" i="2" s="1"/>
  <c r="AA71" i="2" s="1"/>
  <c r="AD71" i="2" s="1"/>
  <c r="S69" i="2"/>
  <c r="U69" i="2" s="1"/>
  <c r="W69" i="2"/>
  <c r="X69" i="2" s="1"/>
  <c r="Y69" i="2" s="1"/>
  <c r="AA69" i="2" s="1"/>
  <c r="AD69" i="2" s="1"/>
  <c r="S62" i="2"/>
  <c r="U62" i="2" s="1"/>
  <c r="W62" i="2"/>
  <c r="S97" i="2"/>
  <c r="U97" i="2" s="1"/>
  <c r="W97" i="2"/>
  <c r="S34" i="2"/>
  <c r="U34" i="2" s="1"/>
  <c r="W34" i="2"/>
  <c r="X34" i="2" s="1"/>
  <c r="Y34" i="2" s="1"/>
  <c r="AA34" i="2" s="1"/>
  <c r="AD34" i="2" s="1"/>
  <c r="S68" i="2"/>
  <c r="U68" i="2" s="1"/>
  <c r="W68" i="2"/>
  <c r="S98" i="2"/>
  <c r="U98" i="2" s="1"/>
  <c r="W98" i="2"/>
  <c r="T6" i="2"/>
  <c r="V6" i="2" s="1"/>
  <c r="W6" i="2"/>
  <c r="X6" i="2" s="1"/>
  <c r="Y6" i="2" s="1"/>
  <c r="AA6" i="2" s="1"/>
  <c r="AD6" i="2" s="1"/>
  <c r="T16" i="2"/>
  <c r="V16" i="2" s="1"/>
  <c r="W16" i="2"/>
  <c r="X16" i="2" s="1"/>
  <c r="Y16" i="2" s="1"/>
  <c r="AA16" i="2" s="1"/>
  <c r="AD16" i="2" s="1"/>
  <c r="T24" i="2"/>
  <c r="V24" i="2" s="1"/>
  <c r="W24" i="2"/>
  <c r="X24" i="2" s="1"/>
  <c r="Y24" i="2" s="1"/>
  <c r="AA24" i="2" s="1"/>
  <c r="AD24" i="2" s="1"/>
  <c r="T41" i="2"/>
  <c r="V41" i="2" s="1"/>
  <c r="W41" i="2"/>
  <c r="T57" i="2"/>
  <c r="V57" i="2" s="1"/>
  <c r="W57" i="2"/>
  <c r="T89" i="2"/>
  <c r="V89" i="2" s="1"/>
  <c r="W89" i="2"/>
  <c r="T101" i="2"/>
  <c r="V101" i="2" s="1"/>
  <c r="W101" i="2"/>
  <c r="X101" i="2" s="1"/>
  <c r="Y101" i="2" s="1"/>
  <c r="AA101" i="2" s="1"/>
  <c r="AD101" i="2" s="1"/>
  <c r="T18" i="2"/>
  <c r="V18" i="2" s="1"/>
  <c r="W18" i="2"/>
  <c r="X18" i="2" s="1"/>
  <c r="Y18" i="2" s="1"/>
  <c r="AA18" i="2" s="1"/>
  <c r="AD18" i="2" s="1"/>
  <c r="T7" i="2"/>
  <c r="V7" i="2" s="1"/>
  <c r="W7" i="2"/>
  <c r="X7" i="2" s="1"/>
  <c r="Y7" i="2" s="1"/>
  <c r="AA7" i="2" s="1"/>
  <c r="AD7" i="2" s="1"/>
  <c r="T25" i="2"/>
  <c r="V25" i="2" s="1"/>
  <c r="W25" i="2"/>
  <c r="X25" i="2" s="1"/>
  <c r="Y25" i="2" s="1"/>
  <c r="AA25" i="2" s="1"/>
  <c r="AD25" i="2" s="1"/>
  <c r="T46" i="2"/>
  <c r="V46" i="2" s="1"/>
  <c r="W46" i="2"/>
  <c r="X46" i="2" s="1"/>
  <c r="Y46" i="2" s="1"/>
  <c r="AA46" i="2" s="1"/>
  <c r="AD46" i="2" s="1"/>
  <c r="T50" i="2"/>
  <c r="V50" i="2" s="1"/>
  <c r="W50" i="2"/>
  <c r="T58" i="2"/>
  <c r="V58" i="2" s="1"/>
  <c r="W58" i="2"/>
  <c r="T78" i="2"/>
  <c r="V78" i="2" s="1"/>
  <c r="W78" i="2"/>
  <c r="X78" i="2" s="1"/>
  <c r="Y78" i="2" s="1"/>
  <c r="AA78" i="2" s="1"/>
  <c r="AD78" i="2" s="1"/>
  <c r="T102" i="2"/>
  <c r="V102" i="2" s="1"/>
  <c r="W102" i="2"/>
  <c r="T19" i="2"/>
  <c r="V19" i="2" s="1"/>
  <c r="W19" i="2"/>
  <c r="X19" i="2" s="1"/>
  <c r="Y19" i="2" s="1"/>
  <c r="AA19" i="2" s="1"/>
  <c r="AD19" i="2" s="1"/>
  <c r="T80" i="2"/>
  <c r="V80" i="2" s="1"/>
  <c r="W80" i="2"/>
  <c r="T3" i="2"/>
  <c r="V3" i="2" s="1"/>
  <c r="W3" i="2"/>
  <c r="X3" i="2" s="1"/>
  <c r="Y3" i="2" s="1"/>
  <c r="AA3" i="2" s="1"/>
  <c r="AD3" i="2" s="1"/>
  <c r="T8" i="2"/>
  <c r="V8" i="2" s="1"/>
  <c r="W8" i="2"/>
  <c r="X8" i="2" s="1"/>
  <c r="Y8" i="2" s="1"/>
  <c r="AA8" i="2" s="1"/>
  <c r="AD8" i="2" s="1"/>
  <c r="T14" i="2"/>
  <c r="V14" i="2" s="1"/>
  <c r="W14" i="2"/>
  <c r="X14" i="2" s="1"/>
  <c r="Y14" i="2" s="1"/>
  <c r="AA14" i="2" s="1"/>
  <c r="AD14" i="2" s="1"/>
  <c r="T21" i="2"/>
  <c r="V21" i="2" s="1"/>
  <c r="W21" i="2"/>
  <c r="X21" i="2" s="1"/>
  <c r="Y21" i="2" s="1"/>
  <c r="AA21" i="2" s="1"/>
  <c r="AD21" i="2" s="1"/>
  <c r="T26" i="2"/>
  <c r="V26" i="2" s="1"/>
  <c r="W26" i="2"/>
  <c r="X26" i="2" s="1"/>
  <c r="Y26" i="2" s="1"/>
  <c r="AA26" i="2" s="1"/>
  <c r="AD26" i="2" s="1"/>
  <c r="T35" i="2"/>
  <c r="V35" i="2" s="1"/>
  <c r="W35" i="2"/>
  <c r="X35" i="2" s="1"/>
  <c r="Y35" i="2" s="1"/>
  <c r="AA35" i="2" s="1"/>
  <c r="AD35" i="2" s="1"/>
  <c r="T39" i="2"/>
  <c r="V39" i="2" s="1"/>
  <c r="W39" i="2"/>
  <c r="T47" i="2"/>
  <c r="V47" i="2" s="1"/>
  <c r="W47" i="2"/>
  <c r="T51" i="2"/>
  <c r="V51" i="2" s="1"/>
  <c r="W51" i="2"/>
  <c r="X51" i="2" s="1"/>
  <c r="Y51" i="2" s="1"/>
  <c r="AA51" i="2" s="1"/>
  <c r="AD51" i="2" s="1"/>
  <c r="T55" i="2"/>
  <c r="V55" i="2" s="1"/>
  <c r="W55" i="2"/>
  <c r="T59" i="2"/>
  <c r="V59" i="2" s="1"/>
  <c r="W59" i="2"/>
  <c r="T73" i="2"/>
  <c r="V73" i="2" s="1"/>
  <c r="W73" i="2"/>
  <c r="X73" i="2" s="1"/>
  <c r="Y73" i="2" s="1"/>
  <c r="AA73" i="2" s="1"/>
  <c r="AD73" i="2" s="1"/>
  <c r="T79" i="2"/>
  <c r="V79" i="2" s="1"/>
  <c r="W79" i="2"/>
  <c r="T96" i="2"/>
  <c r="V96" i="2" s="1"/>
  <c r="W96" i="2"/>
  <c r="X96" i="2" s="1"/>
  <c r="Y96" i="2" s="1"/>
  <c r="AA96" i="2" s="1"/>
  <c r="AD96" i="2" s="1"/>
  <c r="T103" i="2"/>
  <c r="V103" i="2" s="1"/>
  <c r="W103" i="2"/>
  <c r="X103" i="2" s="1"/>
  <c r="Y103" i="2" s="1"/>
  <c r="AA103" i="2" s="1"/>
  <c r="AD103" i="2" s="1"/>
  <c r="T30" i="2"/>
  <c r="V30" i="2" s="1"/>
  <c r="W30" i="2"/>
  <c r="T90" i="2"/>
  <c r="V90" i="2" s="1"/>
  <c r="W90" i="2"/>
  <c r="X90" i="2" s="1"/>
  <c r="Y90" i="2" s="1"/>
  <c r="AA90" i="2" s="1"/>
  <c r="AD90" i="2" s="1"/>
  <c r="T10" i="2"/>
  <c r="V10" i="2" s="1"/>
  <c r="W10" i="2"/>
  <c r="X10" i="2" s="1"/>
  <c r="Y10" i="2" s="1"/>
  <c r="AA10" i="2" s="1"/>
  <c r="AD10" i="2" s="1"/>
  <c r="T32" i="2"/>
  <c r="W32" i="2"/>
  <c r="T37" i="2"/>
  <c r="V37" i="2" s="1"/>
  <c r="W37" i="2"/>
  <c r="T49" i="2"/>
  <c r="V49" i="2" s="1"/>
  <c r="W49" i="2"/>
  <c r="T53" i="2"/>
  <c r="V53" i="2" s="1"/>
  <c r="W53" i="2"/>
  <c r="X53" i="2" s="1"/>
  <c r="Y53" i="2" s="1"/>
  <c r="AA53" i="2" s="1"/>
  <c r="AD53" i="2" s="1"/>
  <c r="T66" i="2"/>
  <c r="V66" i="2" s="1"/>
  <c r="W66" i="2"/>
  <c r="T77" i="2"/>
  <c r="V77" i="2" s="1"/>
  <c r="W77" i="2"/>
  <c r="X77" i="2" s="1"/>
  <c r="Y77" i="2" s="1"/>
  <c r="AA77" i="2" s="1"/>
  <c r="AD77" i="2" s="1"/>
  <c r="T60" i="2"/>
  <c r="V60" i="2" s="1"/>
  <c r="W60" i="2"/>
  <c r="T12" i="2"/>
  <c r="V12" i="2" s="1"/>
  <c r="W12" i="2"/>
  <c r="T20" i="2"/>
  <c r="V20" i="2" s="1"/>
  <c r="W20" i="2"/>
  <c r="X20" i="2" s="1"/>
  <c r="Y20" i="2" s="1"/>
  <c r="AA20" i="2" s="1"/>
  <c r="AD20" i="2" s="1"/>
  <c r="T33" i="2"/>
  <c r="V33" i="2" s="1"/>
  <c r="W33" i="2"/>
  <c r="T38" i="2"/>
  <c r="V38" i="2" s="1"/>
  <c r="W38" i="2"/>
  <c r="T54" i="2"/>
  <c r="V54" i="2" s="1"/>
  <c r="W54" i="2"/>
  <c r="T72" i="2"/>
  <c r="V72" i="2" s="1"/>
  <c r="W72" i="2"/>
  <c r="X72" i="2" s="1"/>
  <c r="Y72" i="2" s="1"/>
  <c r="AA72" i="2" s="1"/>
  <c r="AD72" i="2" s="1"/>
  <c r="T91" i="2"/>
  <c r="V91" i="2" s="1"/>
  <c r="W91" i="2"/>
  <c r="T4" i="2"/>
  <c r="V4" i="2" s="1"/>
  <c r="W4" i="2"/>
  <c r="X4" i="2" s="1"/>
  <c r="Y4" i="2" s="1"/>
  <c r="AA4" i="2" s="1"/>
  <c r="AD4" i="2" s="1"/>
  <c r="T9" i="2"/>
  <c r="V9" i="2" s="1"/>
  <c r="W9" i="2"/>
  <c r="X9" i="2" s="1"/>
  <c r="Y9" i="2" s="1"/>
  <c r="AA9" i="2" s="1"/>
  <c r="AD9" i="2" s="1"/>
  <c r="T15" i="2"/>
  <c r="V15" i="2" s="1"/>
  <c r="W15" i="2"/>
  <c r="X15" i="2" s="1"/>
  <c r="Y15" i="2" s="1"/>
  <c r="AA15" i="2" s="1"/>
  <c r="AD15" i="2" s="1"/>
  <c r="T23" i="2"/>
  <c r="V23" i="2" s="1"/>
  <c r="W23" i="2"/>
  <c r="X23" i="2" s="1"/>
  <c r="Y23" i="2" s="1"/>
  <c r="AA23" i="2" s="1"/>
  <c r="AD23" i="2" s="1"/>
  <c r="T31" i="2"/>
  <c r="V31" i="2" s="1"/>
  <c r="W31" i="2"/>
  <c r="X31" i="2" s="1"/>
  <c r="Y31" i="2" s="1"/>
  <c r="AA31" i="2" s="1"/>
  <c r="AD31" i="2" s="1"/>
  <c r="T36" i="2"/>
  <c r="V36" i="2" s="1"/>
  <c r="W36" i="2"/>
  <c r="X36" i="2" s="1"/>
  <c r="Y36" i="2" s="1"/>
  <c r="AA36" i="2" s="1"/>
  <c r="AD36" i="2" s="1"/>
  <c r="T40" i="2"/>
  <c r="V40" i="2" s="1"/>
  <c r="W40" i="2"/>
  <c r="X40" i="2" s="1"/>
  <c r="Y40" i="2" s="1"/>
  <c r="AA40" i="2" s="1"/>
  <c r="AD40" i="2" s="1"/>
  <c r="T48" i="2"/>
  <c r="V48" i="2" s="1"/>
  <c r="W48" i="2"/>
  <c r="T52" i="2"/>
  <c r="V52" i="2" s="1"/>
  <c r="W52" i="2"/>
  <c r="T56" i="2"/>
  <c r="V56" i="2" s="1"/>
  <c r="W56" i="2"/>
  <c r="T65" i="2"/>
  <c r="V65" i="2" s="1"/>
  <c r="W65" i="2"/>
  <c r="X65" i="2" s="1"/>
  <c r="Y65" i="2" s="1"/>
  <c r="AA65" i="2" s="1"/>
  <c r="AD65" i="2" s="1"/>
  <c r="T75" i="2"/>
  <c r="V75" i="2" s="1"/>
  <c r="W75" i="2"/>
  <c r="X75" i="2" s="1"/>
  <c r="Y75" i="2" s="1"/>
  <c r="AA75" i="2" s="1"/>
  <c r="AD75" i="2" s="1"/>
  <c r="T86" i="2"/>
  <c r="V86" i="2" s="1"/>
  <c r="W86" i="2"/>
  <c r="X86" i="2" s="1"/>
  <c r="Y86" i="2" s="1"/>
  <c r="AA86" i="2" s="1"/>
  <c r="AD86" i="2" s="1"/>
  <c r="T99" i="2"/>
  <c r="V99" i="2" s="1"/>
  <c r="W99" i="2"/>
  <c r="X99" i="2" s="1"/>
  <c r="Y99" i="2" s="1"/>
  <c r="AA99" i="2" s="1"/>
  <c r="AD99" i="2" s="1"/>
  <c r="T104" i="2"/>
  <c r="V104" i="2" s="1"/>
  <c r="W104" i="2"/>
  <c r="T44" i="2"/>
  <c r="V44" i="2" s="1"/>
  <c r="W44" i="2"/>
  <c r="T100" i="2"/>
  <c r="V100" i="2" s="1"/>
  <c r="W100" i="2"/>
  <c r="AU15" i="1"/>
  <c r="X100" i="2" l="1"/>
  <c r="Y100" i="2" s="1"/>
  <c r="AA100" i="2" s="1"/>
  <c r="AC100" i="2"/>
  <c r="X104" i="2"/>
  <c r="Y104" i="2" s="1"/>
  <c r="AA104" i="2" s="1"/>
  <c r="AD104" i="2" s="1"/>
  <c r="AC104" i="2"/>
  <c r="X52" i="2"/>
  <c r="Y52" i="2" s="1"/>
  <c r="AA52" i="2" s="1"/>
  <c r="AC52" i="2"/>
  <c r="X38" i="2"/>
  <c r="Y38" i="2" s="1"/>
  <c r="AA38" i="2" s="1"/>
  <c r="AC38" i="2"/>
  <c r="X60" i="2"/>
  <c r="Y60" i="2" s="1"/>
  <c r="AA60" i="2" s="1"/>
  <c r="AC60" i="2"/>
  <c r="X66" i="2"/>
  <c r="Y66" i="2" s="1"/>
  <c r="AA66" i="2" s="1"/>
  <c r="AC66" i="2"/>
  <c r="X49" i="2"/>
  <c r="Y49" i="2" s="1"/>
  <c r="AA49" i="2" s="1"/>
  <c r="AC49" i="2"/>
  <c r="X32" i="2"/>
  <c r="Y32" i="2" s="1"/>
  <c r="AA32" i="2" s="1"/>
  <c r="AD32" i="2" s="1"/>
  <c r="AC32" i="2"/>
  <c r="X79" i="2"/>
  <c r="Y79" i="2" s="1"/>
  <c r="AA79" i="2" s="1"/>
  <c r="AC79" i="2"/>
  <c r="X59" i="2"/>
  <c r="Y59" i="2" s="1"/>
  <c r="AA59" i="2" s="1"/>
  <c r="AC59" i="2"/>
  <c r="X39" i="2"/>
  <c r="Y39" i="2" s="1"/>
  <c r="AA39" i="2" s="1"/>
  <c r="AC39" i="2"/>
  <c r="X50" i="2"/>
  <c r="Y50" i="2" s="1"/>
  <c r="AA50" i="2" s="1"/>
  <c r="AC50" i="2"/>
  <c r="X89" i="2"/>
  <c r="Y89" i="2" s="1"/>
  <c r="AA89" i="2" s="1"/>
  <c r="AC89" i="2"/>
  <c r="X41" i="2"/>
  <c r="Y41" i="2" s="1"/>
  <c r="AA41" i="2" s="1"/>
  <c r="AD41" i="2" s="1"/>
  <c r="AC41" i="2"/>
  <c r="X98" i="2"/>
  <c r="Y98" i="2" s="1"/>
  <c r="AA98" i="2" s="1"/>
  <c r="AC98" i="2"/>
  <c r="X62" i="2"/>
  <c r="Y62" i="2" s="1"/>
  <c r="AA62" i="2" s="1"/>
  <c r="AC62" i="2"/>
  <c r="X42" i="2"/>
  <c r="Y42" i="2" s="1"/>
  <c r="AA42" i="2" s="1"/>
  <c r="AC42" i="2"/>
  <c r="X83" i="2"/>
  <c r="Y83" i="2" s="1"/>
  <c r="AA83" i="2" s="1"/>
  <c r="AC83" i="2"/>
  <c r="X92" i="2"/>
  <c r="Y92" i="2" s="1"/>
  <c r="AA92" i="2" s="1"/>
  <c r="AC92" i="2"/>
  <c r="X84" i="2"/>
  <c r="Y84" i="2" s="1"/>
  <c r="AA84" i="2" s="1"/>
  <c r="AD84" i="2" s="1"/>
  <c r="AC84" i="2"/>
  <c r="X44" i="2"/>
  <c r="Y44" i="2" s="1"/>
  <c r="AA44" i="2" s="1"/>
  <c r="AC44" i="2"/>
  <c r="X56" i="2"/>
  <c r="Y56" i="2" s="1"/>
  <c r="AA56" i="2" s="1"/>
  <c r="AC56" i="2"/>
  <c r="X48" i="2"/>
  <c r="Y48" i="2" s="1"/>
  <c r="AA48" i="2" s="1"/>
  <c r="AC48" i="2"/>
  <c r="X54" i="2"/>
  <c r="Y54" i="2" s="1"/>
  <c r="AA54" i="2" s="1"/>
  <c r="AC54" i="2"/>
  <c r="X33" i="2"/>
  <c r="Y33" i="2" s="1"/>
  <c r="AA33" i="2" s="1"/>
  <c r="AC33" i="2"/>
  <c r="X12" i="2"/>
  <c r="Y12" i="2" s="1"/>
  <c r="AA12" i="2" s="1"/>
  <c r="AD12" i="2" s="1"/>
  <c r="AC12" i="2"/>
  <c r="X37" i="2"/>
  <c r="Y37" i="2" s="1"/>
  <c r="AA37" i="2" s="1"/>
  <c r="AC37" i="2"/>
  <c r="X30" i="2"/>
  <c r="Y30" i="2" s="1"/>
  <c r="AA30" i="2" s="1"/>
  <c r="AC30" i="2"/>
  <c r="X47" i="2"/>
  <c r="Y47" i="2" s="1"/>
  <c r="AA47" i="2" s="1"/>
  <c r="AC47" i="2"/>
  <c r="X80" i="2"/>
  <c r="Y80" i="2" s="1"/>
  <c r="AA80" i="2" s="1"/>
  <c r="AC80" i="2"/>
  <c r="X102" i="2"/>
  <c r="Y102" i="2" s="1"/>
  <c r="AA102" i="2" s="1"/>
  <c r="AC102" i="2"/>
  <c r="X58" i="2"/>
  <c r="Y58" i="2" s="1"/>
  <c r="AA58" i="2" s="1"/>
  <c r="AD58" i="2" s="1"/>
  <c r="AC58" i="2"/>
  <c r="X57" i="2"/>
  <c r="Y57" i="2" s="1"/>
  <c r="AA57" i="2" s="1"/>
  <c r="AC57" i="2"/>
  <c r="X68" i="2"/>
  <c r="Y68" i="2" s="1"/>
  <c r="AA68" i="2" s="1"/>
  <c r="AC68" i="2"/>
  <c r="X97" i="2"/>
  <c r="Y97" i="2" s="1"/>
  <c r="AA97" i="2" s="1"/>
  <c r="AC97" i="2"/>
  <c r="X61" i="2"/>
  <c r="Y61" i="2" s="1"/>
  <c r="AA61" i="2" s="1"/>
  <c r="AC61" i="2"/>
  <c r="X93" i="2"/>
  <c r="Y93" i="2" s="1"/>
  <c r="AA93" i="2" s="1"/>
  <c r="AC93" i="2"/>
  <c r="X95" i="2"/>
  <c r="Y95" i="2" s="1"/>
  <c r="AA95" i="2" s="1"/>
  <c r="AD95" i="2" s="1"/>
  <c r="AC95" i="2"/>
  <c r="X91" i="2"/>
  <c r="Y91" i="2" s="1"/>
  <c r="AA91" i="2" s="1"/>
  <c r="AC91" i="2"/>
  <c r="X55" i="2"/>
  <c r="Y55" i="2" s="1"/>
  <c r="AA55" i="2" s="1"/>
  <c r="AC55" i="2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D61" i="2" l="1"/>
  <c r="AD54" i="2"/>
  <c r="AD50" i="2"/>
  <c r="AD97" i="2"/>
  <c r="AD48" i="2"/>
  <c r="AD39" i="2"/>
  <c r="AD55" i="2"/>
  <c r="AD68" i="2"/>
  <c r="AD30" i="2"/>
  <c r="AD56" i="2"/>
  <c r="AD62" i="2"/>
  <c r="AD59" i="2"/>
  <c r="AD38" i="2"/>
  <c r="AD91" i="2"/>
  <c r="AD57" i="2"/>
  <c r="AD37" i="2"/>
  <c r="AD44" i="2"/>
  <c r="AD98" i="2"/>
  <c r="AD79" i="2"/>
  <c r="AD52" i="2"/>
  <c r="AD80" i="2"/>
  <c r="AD83" i="2"/>
  <c r="AD66" i="2"/>
  <c r="AD47" i="2"/>
  <c r="AD42" i="2"/>
  <c r="AD60" i="2"/>
  <c r="AD93" i="2"/>
  <c r="AD102" i="2"/>
  <c r="AD33" i="2"/>
  <c r="AD92" i="2"/>
  <c r="AD89" i="2"/>
  <c r="AD49" i="2"/>
  <c r="AD100" i="2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Romi Dhiman</author>
  </authors>
  <commentList>
    <comment ref="D29" authorId="0" shapeId="0" xr:uid="{00000000-0006-0000-0000-000001000000}">
      <text>
        <r>
          <rPr>
            <b/>
            <sz val="9"/>
            <rFont val="Tahoma"/>
            <family val="2"/>
          </rPr>
          <t>Romi Dhiman:</t>
        </r>
        <r>
          <rPr>
            <sz val="9"/>
            <rFont val="Tahoma"/>
            <family val="2"/>
          </rPr>
          <t xml:space="preserve">
In Gps Portal Vehicle No. CW80183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Romi Dhiman</author>
  </authors>
  <commentList>
    <comment ref="D30" authorId="0" shapeId="0" xr:uid="{00000000-0006-0000-0200-000001000000}">
      <text>
        <r>
          <rPr>
            <b/>
            <sz val="9"/>
            <rFont val="Tahoma"/>
            <family val="2"/>
          </rPr>
          <t>Romi Dhiman:</t>
        </r>
        <r>
          <rPr>
            <sz val="9"/>
            <rFont val="Tahoma"/>
            <family val="2"/>
          </rPr>
          <t xml:space="preserve">
In Gps Portal Vehicle No. CW80183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<sst xmlns="http://schemas.openxmlformats.org/spreadsheetml/2006/main" count="4877" uniqueCount="1125">
  <si>
    <t>SN</t>
  </si>
  <si>
    <t>Project</t>
  </si>
  <si>
    <t>Group</t>
  </si>
  <si>
    <t>Vehicle no.</t>
  </si>
  <si>
    <t>Clappia Asset Code</t>
  </si>
  <si>
    <t>Tactive Asset Code</t>
  </si>
  <si>
    <t>Asset Code</t>
  </si>
  <si>
    <t>Vehicle Type</t>
  </si>
  <si>
    <t>Name of contractor</t>
  </si>
  <si>
    <t>HMR/KMR</t>
  </si>
  <si>
    <t>Fuel Norms</t>
  </si>
  <si>
    <t>Diesel</t>
  </si>
  <si>
    <t>Start Reading</t>
  </si>
  <si>
    <t>End Reading</t>
  </si>
  <si>
    <t>Total (LOG Sheet)</t>
  </si>
  <si>
    <t>Cumulative/
Day-wise</t>
  </si>
  <si>
    <t>GPS KMR</t>
  </si>
  <si>
    <t>GPS HMR</t>
  </si>
  <si>
    <t>Diff KMR</t>
  </si>
  <si>
    <t>Diff HMR</t>
  </si>
  <si>
    <t>% Variation KMR</t>
  </si>
  <si>
    <t>% Variation HMR</t>
  </si>
  <si>
    <t>Total GPS without 4% Variance</t>
  </si>
  <si>
    <t>Fuel Consumption with 4% Variance</t>
  </si>
  <si>
    <t>Diesel to be Debited</t>
  </si>
  <si>
    <t>Status</t>
  </si>
  <si>
    <t>Debited as per GPS</t>
  </si>
  <si>
    <t>Tank Balance</t>
  </si>
  <si>
    <t>Standard Avg. debit</t>
  </si>
  <si>
    <t>Final Debit</t>
  </si>
  <si>
    <t>Remarks</t>
  </si>
  <si>
    <t>Description</t>
  </si>
  <si>
    <t>Packet</t>
  </si>
  <si>
    <t>Sec</t>
  </si>
  <si>
    <t>Double Engine</t>
  </si>
  <si>
    <t>LOT301</t>
  </si>
  <si>
    <t>Ambala</t>
  </si>
  <si>
    <t>UP83AT7892</t>
  </si>
  <si>
    <t xml:space="preserve">L-PNC-301-0001, PICK &amp; CARRY </t>
  </si>
  <si>
    <t>I1010050020030022</t>
  </si>
  <si>
    <t>L-PNC-301-0001</t>
  </si>
  <si>
    <t xml:space="preserve">PICK &amp; CARRY </t>
  </si>
  <si>
    <t>GIL-TPL (JV)</t>
  </si>
  <si>
    <t>HMR</t>
  </si>
  <si>
    <t>Sr no 4882</t>
  </si>
  <si>
    <t>NA, DG 50 KVA</t>
  </si>
  <si>
    <t>I1010130010150001</t>
  </si>
  <si>
    <t>NA</t>
  </si>
  <si>
    <t>NA, DG 62.5 KVA</t>
  </si>
  <si>
    <t>I1010130010180011</t>
  </si>
  <si>
    <t>O-DGS-301-0040, DG 125 KVA</t>
  </si>
  <si>
    <t>I1010130010020034</t>
  </si>
  <si>
    <t>O-DGS-301-0040</t>
  </si>
  <si>
    <t>68173/1704B130/016855</t>
  </si>
  <si>
    <t>O-DGS-301-0019, DG 125 KVA</t>
  </si>
  <si>
    <t>I1010130010020033</t>
  </si>
  <si>
    <t>O-DGS-301-0019</t>
  </si>
  <si>
    <t>FBY12115</t>
  </si>
  <si>
    <t>NA, O-DGS-301-0015</t>
  </si>
  <si>
    <t>I1010130010020044</t>
  </si>
  <si>
    <t>O-DGS-301-0015</t>
  </si>
  <si>
    <t>O-CBP-301-0071, BOOM PLACER</t>
  </si>
  <si>
    <t>I1010040130010001/I1020020140010001</t>
  </si>
  <si>
    <t>O-CBP-301-0071</t>
  </si>
  <si>
    <t>BOOM PLACER</t>
  </si>
  <si>
    <t>KMR / HMR</t>
  </si>
  <si>
    <t>2&amp;9</t>
  </si>
  <si>
    <r>
      <rPr>
        <sz val="11"/>
        <color theme="1"/>
        <rFont val="Calibri"/>
        <family val="2"/>
      </rPr>
      <t>&lt;&lt;KMR</t>
    </r>
    <r>
      <rPr>
        <sz val="11"/>
        <color theme="1"/>
        <rFont val="Calibri"/>
        <family val="2"/>
        <scheme val="minor"/>
      </rPr>
      <t xml:space="preserve"> meter reading of Boom</t>
    </r>
  </si>
  <si>
    <t xml:space="preserve">L-UTV-302-002-079-201503079-H	</t>
  </si>
  <si>
    <t>L-TCFSL-301-0005, UTILITY TRANSPORT VEHICLE</t>
  </si>
  <si>
    <t>L1010170120010004</t>
  </si>
  <si>
    <t>L-TCFSL-301-0005</t>
  </si>
  <si>
    <t>UTILITY TRANSPORT VEHICLE</t>
  </si>
  <si>
    <t>PHRS201504081H</t>
  </si>
  <si>
    <t>L-UTV-302-81, UTILITY TRANSPORT VEHICLE</t>
  </si>
  <si>
    <t>L1010170120010003</t>
  </si>
  <si>
    <t>L-UTV-302-81</t>
  </si>
  <si>
    <t>UTV - 89</t>
  </si>
  <si>
    <t>L-TCFSL-301-0008, UTILITY TRANSPORT VEHICLE</t>
  </si>
  <si>
    <t>L1010170120010001</t>
  </si>
  <si>
    <t>L-TCFSL-301-0008</t>
  </si>
  <si>
    <t>UTV - 91</t>
  </si>
  <si>
    <t>L-TCFSL-301-0006, UTILITY TRANSPORT VEHICLE</t>
  </si>
  <si>
    <t>L1010170120010006</t>
  </si>
  <si>
    <t>L-TCFSL-301-0006</t>
  </si>
  <si>
    <t>6111504/5042048</t>
  </si>
  <si>
    <t>L-NTC-302-0001, NEW TRACK CONSTRUCTION</t>
  </si>
  <si>
    <t>I1010170080010001</t>
  </si>
  <si>
    <t>L-NTC-302-0001</t>
  </si>
  <si>
    <t>NEW TRACK CONSTRUCTION M/C</t>
  </si>
  <si>
    <t>PBR-400-01</t>
  </si>
  <si>
    <t>O-PBR-01-302-11, BALLAST REGULATING MACHINE</t>
  </si>
  <si>
    <t>L1010170010010002</t>
  </si>
  <si>
    <t>O-PBR-01-302-11</t>
  </si>
  <si>
    <t>BALLAST REGULATING MACHINE</t>
  </si>
  <si>
    <t>UP83CT4624</t>
  </si>
  <si>
    <t>O-TMX-301-0078, TRANSIT MIXER</t>
  </si>
  <si>
    <t>O-TMX-301-0078</t>
  </si>
  <si>
    <t>TRANSIT MIXER</t>
  </si>
  <si>
    <t>2.5&amp;3</t>
  </si>
  <si>
    <r>
      <rPr>
        <sz val="11"/>
        <color theme="1"/>
        <rFont val="Calibri"/>
        <family val="2"/>
      </rPr>
      <t>&lt;&lt;</t>
    </r>
    <r>
      <rPr>
        <sz val="11"/>
        <color theme="1"/>
        <rFont val="Calibri"/>
        <family val="2"/>
        <scheme val="minor"/>
      </rPr>
      <t>Hour meter reading of TM</t>
    </r>
  </si>
  <si>
    <t>UP83CT4625</t>
  </si>
  <si>
    <t>O-TMX-301-0079, TRANSIT MIXER</t>
  </si>
  <si>
    <t>O-TMX-301-0079</t>
  </si>
  <si>
    <t>UP83CT4626</t>
  </si>
  <si>
    <t>O-TMX-301-0077, TRANSIT MIXER</t>
  </si>
  <si>
    <t>O-TMX-301-0077</t>
  </si>
  <si>
    <t>CW 08-183</t>
  </si>
  <si>
    <t>NA, FLASH BUTT WELDING MACHINE</t>
  </si>
  <si>
    <t>I1010170040010001</t>
  </si>
  <si>
    <t>FLASH BUTT WELDING MACHINE</t>
  </si>
  <si>
    <t>TA-08-32C-01</t>
  </si>
  <si>
    <t>NA,RAIL TEMPER MACHINE</t>
  </si>
  <si>
    <t>I1010170060010002</t>
  </si>
  <si>
    <t>RAIL TEMPER MACHINE</t>
  </si>
  <si>
    <t>UP83AT7891</t>
  </si>
  <si>
    <t>O-RRV-301-0080, RRV MAINTENANCE TRUCK</t>
  </si>
  <si>
    <t>I1010170040010007</t>
  </si>
  <si>
    <t>O-RRV-301-0080</t>
  </si>
  <si>
    <t>RRV MAINTENANCE TRUCK</t>
  </si>
  <si>
    <t>NA,RAIL ROAD VEHICLE</t>
  </si>
  <si>
    <t>RAIL ROAD VEHICLE</t>
  </si>
  <si>
    <t>HP38G2278</t>
  </si>
  <si>
    <t>I1010170040010002</t>
  </si>
  <si>
    <t>HR37D3825</t>
  </si>
  <si>
    <t>O-AMB-301-0012, AMBULANCE</t>
  </si>
  <si>
    <t>L1020020110060001</t>
  </si>
  <si>
    <t>O-AMB-301-0012</t>
  </si>
  <si>
    <t>AMBULANCE</t>
  </si>
  <si>
    <t>KMR</t>
  </si>
  <si>
    <t>PW15056118</t>
  </si>
  <si>
    <t>NA, MINI EXCAVATOR</t>
  </si>
  <si>
    <t>H1010060040010015</t>
  </si>
  <si>
    <t>MINI EXCAVATOR</t>
  </si>
  <si>
    <t>ABHISHEK MEGAMECH PRIVATE LIMITED</t>
  </si>
  <si>
    <t>HR01AT6077</t>
  </si>
  <si>
    <t>H-BHL-301-0002, BACKHOE LOADER</t>
  </si>
  <si>
    <t>H1010060020010040</t>
  </si>
  <si>
    <t>H-BHL-301-0002</t>
  </si>
  <si>
    <t>BACKHOE LOADER</t>
  </si>
  <si>
    <t>AJ ASSOCIATES</t>
  </si>
  <si>
    <t>HR01AQ1064</t>
  </si>
  <si>
    <t>H-BHL-301-0007, BACKHOE LOADER</t>
  </si>
  <si>
    <t>H1010060020010073</t>
  </si>
  <si>
    <t>H-BHL-301-0007</t>
  </si>
  <si>
    <t>HR01AR5943</t>
  </si>
  <si>
    <t>H-BHL-301-0010, BACKHOE LOADER</t>
  </si>
  <si>
    <t>H1010060020010003</t>
  </si>
  <si>
    <t>H-BHL-301-0010</t>
  </si>
  <si>
    <t>HR01AS2781</t>
  </si>
  <si>
    <t>H-BHL-301-0145, BACKHOE LOADER</t>
  </si>
  <si>
    <t>H1010060020010002</t>
  </si>
  <si>
    <t>H-BHL-301-0145</t>
  </si>
  <si>
    <t>HR01AU2060</t>
  </si>
  <si>
    <t>H-BHL-301-0146, BACKHOE LOADER</t>
  </si>
  <si>
    <t>H1010060020010069</t>
  </si>
  <si>
    <t>H-BHL-301-0146</t>
  </si>
  <si>
    <t>HR37B3651</t>
  </si>
  <si>
    <t>H-WTN-301-0473, WATER TANKER 12KL</t>
  </si>
  <si>
    <t>H1020020120030003</t>
  </si>
  <si>
    <t>H-WTN-301-0473</t>
  </si>
  <si>
    <t>WATER TANKER 12KL</t>
  </si>
  <si>
    <t>AMAN KUMAR,</t>
  </si>
  <si>
    <t>UP81BT5174</t>
  </si>
  <si>
    <t>H-BHL-301-0526, BACKHOE LOADER</t>
  </si>
  <si>
    <t>H1010060020010077</t>
  </si>
  <si>
    <t>H-BHL-301-0526</t>
  </si>
  <si>
    <t>AJAY KUMAR YADAV:</t>
  </si>
  <si>
    <t>BARINDER SINGH</t>
  </si>
  <si>
    <t>CH01TA4085/CH01TA8185</t>
  </si>
  <si>
    <t xml:space="preserve">H-PNC-301-0445, PICK &amp; CARRY </t>
  </si>
  <si>
    <t>H1010050020030088</t>
  </si>
  <si>
    <t>H-PNC-301-0445</t>
  </si>
  <si>
    <t>CHERRY ENTERPRISES.</t>
  </si>
  <si>
    <t>CH01TA7977/RJ19EA3043</t>
  </si>
  <si>
    <t xml:space="preserve">H-PNC-301-0438, PICK &amp; CARRY </t>
  </si>
  <si>
    <t>H1010050020030226</t>
  </si>
  <si>
    <t>H-PNC-301-0438</t>
  </si>
  <si>
    <t>CH01TA7596</t>
  </si>
  <si>
    <t xml:space="preserve">H-PNC-301-0443,PICK &amp; CARRY </t>
  </si>
  <si>
    <t>H1010050020030001</t>
  </si>
  <si>
    <t>H-PNC-301-0443</t>
  </si>
  <si>
    <t>CH01TA4188</t>
  </si>
  <si>
    <t xml:space="preserve">NA, PICK &amp; CARRY </t>
  </si>
  <si>
    <t>H1010050020030172</t>
  </si>
  <si>
    <t>CH01TA3310</t>
  </si>
  <si>
    <t>NA, PICK &amp; CARRY</t>
  </si>
  <si>
    <t>H1010050020030203</t>
  </si>
  <si>
    <t>CH01TA1350</t>
  </si>
  <si>
    <t>H-PNC-301-0444, PICK &amp; CARRY</t>
  </si>
  <si>
    <t>H1010050020030132</t>
  </si>
  <si>
    <t>H-PNC-301-0444</t>
  </si>
  <si>
    <t>CH01TA4140</t>
  </si>
  <si>
    <t>H1010050020030223</t>
  </si>
  <si>
    <t>PB05AM9216</t>
  </si>
  <si>
    <t>H-BHL-301-0319, BACKHOE LOADER</t>
  </si>
  <si>
    <t>H1010060020010043</t>
  </si>
  <si>
    <t>H-BHL-301-0319</t>
  </si>
  <si>
    <t>PB05AM8926</t>
  </si>
  <si>
    <t>H-BHL-301-0321,BACKHOE LOADER</t>
  </si>
  <si>
    <t>H1010060020010078</t>
  </si>
  <si>
    <t>H-BHL-301-0321</t>
  </si>
  <si>
    <t>RJ13EA0962</t>
  </si>
  <si>
    <t>H-BHL-301-0325, BACKHOE LOADER</t>
  </si>
  <si>
    <t>H1010060020010044</t>
  </si>
  <si>
    <t>H-BHL-301-0325</t>
  </si>
  <si>
    <t>PB05AJ9139</t>
  </si>
  <si>
    <t>H-BHL-301-0322, BACKHOE LOADER</t>
  </si>
  <si>
    <t>H1010060020010030</t>
  </si>
  <si>
    <t>H-BHL-301-0322</t>
  </si>
  <si>
    <t>PB05AM9976</t>
  </si>
  <si>
    <t>H-BHL-301-0323, BACKHOE LOADER</t>
  </si>
  <si>
    <t>H1010060020010076</t>
  </si>
  <si>
    <t>H-BHL-301-0323</t>
  </si>
  <si>
    <t>PB05AN4914</t>
  </si>
  <si>
    <t>NA, BACKHOE LOADER</t>
  </si>
  <si>
    <t>H1010060020010221</t>
  </si>
  <si>
    <t>PB05AM9202</t>
  </si>
  <si>
    <t>H-BHL-301-0317, BACKHOE LOADER</t>
  </si>
  <si>
    <t>H1010060020010075</t>
  </si>
  <si>
    <t>H-BHL-301-0317</t>
  </si>
  <si>
    <t>PB05AM9209</t>
  </si>
  <si>
    <t>H-BHL-301-0324, BACKHOE LOADER</t>
  </si>
  <si>
    <t>H1010060020010049</t>
  </si>
  <si>
    <t>H-BHL-301-0324</t>
  </si>
  <si>
    <t>RJ13EA0858</t>
  </si>
  <si>
    <t>H-BHL-301-0326, BACKHOE LOADER</t>
  </si>
  <si>
    <t>H1010060020010081</t>
  </si>
  <si>
    <t>H-BHL-301-0326</t>
  </si>
  <si>
    <t>61422/N724724</t>
  </si>
  <si>
    <t>NA, EXCAVATOR</t>
  </si>
  <si>
    <t>H1010060040030020</t>
  </si>
  <si>
    <t>EXCAVATOR</t>
  </si>
  <si>
    <t>PB02BH9454</t>
  </si>
  <si>
    <t>NA, TRAILER</t>
  </si>
  <si>
    <t>H1020020160010006</t>
  </si>
  <si>
    <t>TRAILER</t>
  </si>
  <si>
    <t>PB05M5986</t>
  </si>
  <si>
    <t xml:space="preserve">NA, TRAILER </t>
  </si>
  <si>
    <t>H1020020160010007</t>
  </si>
  <si>
    <t xml:space="preserve">TRAILER </t>
  </si>
  <si>
    <t>PB91L1104</t>
  </si>
  <si>
    <t>NA, TRACTOR TROLLEY WITH WATER TANKER</t>
  </si>
  <si>
    <t>H1020020070020003</t>
  </si>
  <si>
    <t>TRACTOR TROLLEY WITH WATER TANKER</t>
  </si>
  <si>
    <t>GURDEV SINGH</t>
  </si>
  <si>
    <t>PB43E2903</t>
  </si>
  <si>
    <t>H1020020070020001</t>
  </si>
  <si>
    <t>NA,EXCAVATOR</t>
  </si>
  <si>
    <t>H1010060040040108</t>
  </si>
  <si>
    <t>GURU KRIPA ENTERPRISES</t>
  </si>
  <si>
    <t>PB11CT5496</t>
  </si>
  <si>
    <t>H-BHL-301-0150, BACKHOE LOADER</t>
  </si>
  <si>
    <t>H1010060020010047</t>
  </si>
  <si>
    <t>H-BHL-301-0150</t>
  </si>
  <si>
    <t>HARPREET CARRIER</t>
  </si>
  <si>
    <t>7324D/HR64A7993</t>
  </si>
  <si>
    <t>NA,DIESEL BOWSER (6KL)</t>
  </si>
  <si>
    <t>H1020020010020001</t>
  </si>
  <si>
    <t>DIESEL BOWSER (6KL)</t>
  </si>
  <si>
    <t>HP NAGGAL</t>
  </si>
  <si>
    <t>HR55Q8049</t>
  </si>
  <si>
    <t>H1020020010010042</t>
  </si>
  <si>
    <t>DIESEL BOWSER 3KL</t>
  </si>
  <si>
    <t>NA,DIESEL BOWSER (1.5KL)</t>
  </si>
  <si>
    <t>DIESEL BOWSER (1.5KL)</t>
  </si>
  <si>
    <t>INDIAN TANKERS PVT LTD</t>
  </si>
  <si>
    <t>UP53GT2006</t>
  </si>
  <si>
    <t>H1020020010010043</t>
  </si>
  <si>
    <t>UP22K8983</t>
  </si>
  <si>
    <t>H-BHL-301-0006, BACKHOE LOADER</t>
  </si>
  <si>
    <t>H1010060020010027</t>
  </si>
  <si>
    <t>H-BHL-301-0006</t>
  </si>
  <si>
    <t>KANDOLA CONTRACTOR</t>
  </si>
  <si>
    <t>PB13BL5173/NL01AG6070</t>
  </si>
  <si>
    <t>H-TMX-301-0524, TRANSIT MIXER</t>
  </si>
  <si>
    <t>H1010040110020209</t>
  </si>
  <si>
    <t>H-TMX-301-0524</t>
  </si>
  <si>
    <t>KRISHNA ENTERPRISES,</t>
  </si>
  <si>
    <t>UP82AT2246/UP83CT9103</t>
  </si>
  <si>
    <t>H-TMX-301-0464, TRANSIT MIXER</t>
  </si>
  <si>
    <t>H1010040110020243</t>
  </si>
  <si>
    <t>H-TMX-301-0464</t>
  </si>
  <si>
    <t>PB13BN0547</t>
  </si>
  <si>
    <t>H-TMX-301-0523, TRANSIT MIXER</t>
  </si>
  <si>
    <t>H1010040110020137</t>
  </si>
  <si>
    <t>H-TMX-301-0523</t>
  </si>
  <si>
    <t>HR55AF9345</t>
  </si>
  <si>
    <t>H-TMX-301-0532, TRANSIT MIXER</t>
  </si>
  <si>
    <t>H1010040110020072</t>
  </si>
  <si>
    <t>H-TMX-301-0532</t>
  </si>
  <si>
    <t>RJ05GB5252</t>
  </si>
  <si>
    <t>H-TMX-301-0463, TRANSIT MIXER</t>
  </si>
  <si>
    <t>H1010040110020142</t>
  </si>
  <si>
    <t>H-TMX-301-0463</t>
  </si>
  <si>
    <t>MOTOR GRADER</t>
  </si>
  <si>
    <t>KAUSHIK DEVELOPERS</t>
  </si>
  <si>
    <t>N635D02971</t>
  </si>
  <si>
    <t>H-EXC-301-0421, EXCAVATOR</t>
  </si>
  <si>
    <t>H1010060040040030</t>
  </si>
  <si>
    <t>H-EXC-301-0421</t>
  </si>
  <si>
    <t>NL635001437</t>
  </si>
  <si>
    <t>H-EXC-301-0157, EXCAVATOR</t>
  </si>
  <si>
    <t>H1010060040030010</t>
  </si>
  <si>
    <t>H-EXC-301-0157</t>
  </si>
  <si>
    <t>NL01AD1692</t>
  </si>
  <si>
    <t>H-VBR-301-0032, SOIL COMPACTOR</t>
  </si>
  <si>
    <t>H1010030050020014</t>
  </si>
  <si>
    <t>H-VBR-301-0032</t>
  </si>
  <si>
    <t>SOIL COMPACTOR</t>
  </si>
  <si>
    <t>H-VBR-301-0453, SOIL COMPACTOR</t>
  </si>
  <si>
    <t>H1010030050020013</t>
  </si>
  <si>
    <t>H-VBR-301-0453</t>
  </si>
  <si>
    <t>HP38G1156</t>
  </si>
  <si>
    <t>H-MGR-301-0433, MOTOR GRADER</t>
  </si>
  <si>
    <t>H1010060060010027</t>
  </si>
  <si>
    <t>H-MGR-301-0433</t>
  </si>
  <si>
    <t>UP86T6841</t>
  </si>
  <si>
    <t>H-MGR-301-0432, MOTOR GRADER</t>
  </si>
  <si>
    <t>H1010060060010020</t>
  </si>
  <si>
    <t>H-MGR-301-0432</t>
  </si>
  <si>
    <t>EXC-215L(EX-1460)</t>
  </si>
  <si>
    <t>H-EXC-301-0420, EXCAVATOR</t>
  </si>
  <si>
    <t>H1010060040040007</t>
  </si>
  <si>
    <t>H-EXC-301-0420</t>
  </si>
  <si>
    <t>KHATRI EARTH MOVERS</t>
  </si>
  <si>
    <t xml:space="preserve">HR55K5140/55219  </t>
  </si>
  <si>
    <t>H-EXC-301-0156, EXCAVATOR</t>
  </si>
  <si>
    <t>H1010060040040166</t>
  </si>
  <si>
    <t>H-EXC-301-0156</t>
  </si>
  <si>
    <t>KRISHNA EARTH MOVERS</t>
  </si>
  <si>
    <t>NL01AA2073</t>
  </si>
  <si>
    <t>H-VBR-301-0031, SOIL COMPACTOR</t>
  </si>
  <si>
    <t>H1010030050020004</t>
  </si>
  <si>
    <t>H-VBR-301-0031</t>
  </si>
  <si>
    <t>KUBER ENTERPRISES</t>
  </si>
  <si>
    <t>PB07AF5043/PB07BG8825</t>
  </si>
  <si>
    <t>H-MTK-301-0277, MINI TRUCK</t>
  </si>
  <si>
    <t>H1020020110030003</t>
  </si>
  <si>
    <t>H-MTK-301-0277</t>
  </si>
  <si>
    <t>MINI TRUCK</t>
  </si>
  <si>
    <t>NEW CHAUDHARY TRANSPORT CO.</t>
  </si>
  <si>
    <t>PALUCK TECHNOLOGIES PVT.LTD</t>
  </si>
  <si>
    <t>ARS 121/AMMANN/J190300071</t>
  </si>
  <si>
    <t>H-VBR-301-0451, SOIL COMPACTOR</t>
  </si>
  <si>
    <t>H1010030050020005</t>
  </si>
  <si>
    <t>H-VBR-301-0451</t>
  </si>
  <si>
    <t>R.K. INFRATECH</t>
  </si>
  <si>
    <t>UP86T5536</t>
  </si>
  <si>
    <t>H-MGR-301-0170, MOTOR GRADER</t>
  </si>
  <si>
    <t>H1010060060010022</t>
  </si>
  <si>
    <t>H-MGR-301-0170</t>
  </si>
  <si>
    <t>HR37C4282</t>
  </si>
  <si>
    <t>H-BHL-301-0014, BACKHOE LOADER</t>
  </si>
  <si>
    <t>H1010060020010070</t>
  </si>
  <si>
    <t>H-BHL-301-0014</t>
  </si>
  <si>
    <t>SATPAL SINGH</t>
  </si>
  <si>
    <t>SR-2814245/HR12AK4486</t>
  </si>
  <si>
    <t>H-BHL-301-0148, BACKHOE LOADER</t>
  </si>
  <si>
    <t>H1010060020010028</t>
  </si>
  <si>
    <t>H-BHL-301-0148</t>
  </si>
  <si>
    <t>SAWAN EARTH MOVERS</t>
  </si>
  <si>
    <t>H-EXC-301-0419, EXCAVATOR</t>
  </si>
  <si>
    <t>H1010060040040060</t>
  </si>
  <si>
    <t>H-EXC-301-0419</t>
  </si>
  <si>
    <t>UP60AT7452</t>
  </si>
  <si>
    <t>H-MGR-301-0479, MOTOR GRADER</t>
  </si>
  <si>
    <t>H1010060060010005</t>
  </si>
  <si>
    <t>H-MGR-301-0479</t>
  </si>
  <si>
    <t>HR63C6584</t>
  </si>
  <si>
    <t>H-TLR-301-0072, TRAILER</t>
  </si>
  <si>
    <t>H1020020090030002</t>
  </si>
  <si>
    <t>H-TLR-301-0072</t>
  </si>
  <si>
    <t>SANGAM TRAILLER SERVICE</t>
  </si>
  <si>
    <t>HR63C2204</t>
  </si>
  <si>
    <t>H-TLR-301-0073, TRAILER</t>
  </si>
  <si>
    <t>H1020020090030008</t>
  </si>
  <si>
    <t>H-TLR-301-0073</t>
  </si>
  <si>
    <t>HR85D5367</t>
  </si>
  <si>
    <t>H-BHL-301-0155, BACKHOE LOADER</t>
  </si>
  <si>
    <t>H1010060020010071</t>
  </si>
  <si>
    <t>H-BHL-301-0155</t>
  </si>
  <si>
    <t>SIMRANJEET SINGH CONTRACTORS</t>
  </si>
  <si>
    <t>UP17T9841</t>
  </si>
  <si>
    <t xml:space="preserve">H-PNC-301-0504, PICK &amp; CARRY </t>
  </si>
  <si>
    <t>H1010050020030007</t>
  </si>
  <si>
    <t>H-PNC-301-0504</t>
  </si>
  <si>
    <t xml:space="preserve">S L YADAV CRANES </t>
  </si>
  <si>
    <t>HR05BA1162</t>
  </si>
  <si>
    <t>H-BHL-301-0269, BACKHOE LOADER</t>
  </si>
  <si>
    <t>H1010060020010072</t>
  </si>
  <si>
    <t>H-BHL-301-0269</t>
  </si>
  <si>
    <t>VISHAL MANN</t>
  </si>
  <si>
    <t>PB08EE2471</t>
  </si>
  <si>
    <t>HR20N4688</t>
  </si>
  <si>
    <t>PB11CB7246</t>
  </si>
  <si>
    <t>UP75CT0460</t>
  </si>
  <si>
    <t>HR68B9492</t>
  </si>
  <si>
    <t>HR68B4201</t>
  </si>
  <si>
    <t>H1010040110020259 </t>
  </si>
  <si>
    <t>H1010040110020258 </t>
  </si>
  <si>
    <t>H1020020070020040</t>
  </si>
  <si>
    <t>H1020020070020004</t>
  </si>
  <si>
    <t>H1020020070020009</t>
  </si>
  <si>
    <t>H1020020010010021</t>
  </si>
  <si>
    <t>SR-7417/HP38F6603</t>
  </si>
  <si>
    <t>TRACTOR WITH WATER TANKER</t>
  </si>
  <si>
    <t>H-WTN-301-0081, TRACTOR WITH WATER TANKER</t>
  </si>
  <si>
    <t>H-WTN-301-0081</t>
  </si>
  <si>
    <t>NA, TRANSIT MIXER</t>
  </si>
  <si>
    <t>RIALI INFRA</t>
  </si>
  <si>
    <t>H-TRT-301-0088</t>
  </si>
  <si>
    <t>H-TRT-301-0088, TRACTOR WITH WATER TANKER</t>
  </si>
  <si>
    <t>H-TRT-301-0087</t>
  </si>
  <si>
    <t>H-TRT-301-0087, TRACTOR WITH WATER TANKER</t>
  </si>
  <si>
    <t>UP83AT8129</t>
  </si>
  <si>
    <t>HR72D9148</t>
  </si>
  <si>
    <t>L1010050020030030</t>
  </si>
  <si>
    <t>L-PNC-301-0002</t>
  </si>
  <si>
    <t>PICK &amp; CARRY</t>
  </si>
  <si>
    <t>L-PNC-301-0002, PICK &amp; CARRY</t>
  </si>
  <si>
    <t>H1010050020030031</t>
  </si>
  <si>
    <t>H-PNC-301-0233</t>
  </si>
  <si>
    <t>H-PNC-301-0233, PICK &amp; CARRY</t>
  </si>
  <si>
    <t>R SAINI CRANE SERVICE</t>
  </si>
  <si>
    <t>L1010060040040004</t>
  </si>
  <si>
    <t>L-TCFSL-301-0004</t>
  </si>
  <si>
    <t>L-TCFSL-301-0004, EXCAVATOR</t>
  </si>
  <si>
    <t>HR68C7856</t>
  </si>
  <si>
    <t>H1010040110020260</t>
  </si>
  <si>
    <t>H1010040110020261</t>
  </si>
  <si>
    <t>UP53GT2011</t>
  </si>
  <si>
    <t>1704B131</t>
  </si>
  <si>
    <t>CJES13114042</t>
  </si>
  <si>
    <t>5591(125kva )</t>
  </si>
  <si>
    <t>1708X1625</t>
  </si>
  <si>
    <t>CJES13114040</t>
  </si>
  <si>
    <t>C4774</t>
  </si>
  <si>
    <t>H1020020010010023</t>
  </si>
  <si>
    <t>I1010130010020060</t>
  </si>
  <si>
    <t>POWER GENERATOR 125KVA</t>
  </si>
  <si>
    <t>O-DGS-301-0001</t>
  </si>
  <si>
    <t>O-DGS-301-0001, POWER GENERATOR 125KVA</t>
  </si>
  <si>
    <t>I1010130010180055</t>
  </si>
  <si>
    <t>O-DGS-301-0074</t>
  </si>
  <si>
    <t>O-DGS-301-0074, POWER GENERATOR 62.5KVA</t>
  </si>
  <si>
    <t>POWER GENERATOR 62.5KVA</t>
  </si>
  <si>
    <t>I1010130010180037</t>
  </si>
  <si>
    <t>O-DGS-301-0017</t>
  </si>
  <si>
    <t>O-DGS-301-0017, POWER GENERATOR 62.5KVA</t>
  </si>
  <si>
    <t>O-DGS-301-0042</t>
  </si>
  <si>
    <t>I1010130010270001</t>
  </si>
  <si>
    <t>POWER GENERATOR 100KVA</t>
  </si>
  <si>
    <t>O-DGS-301-0042, POWER GENERATOR 100KVA</t>
  </si>
  <si>
    <t>I1010130010020029</t>
  </si>
  <si>
    <t>O-DGS-301-0035</t>
  </si>
  <si>
    <t>O-DGS-301-0035, POWER GENERATOR 125KVA</t>
  </si>
  <si>
    <t>O-DGS-301-0041</t>
  </si>
  <si>
    <t>I1010130010180056</t>
  </si>
  <si>
    <t>O-DGS-301-0041, POWER GENERATOR 62.5KVA</t>
  </si>
  <si>
    <t>I1010130010120019</t>
  </si>
  <si>
    <t>NA, POWER GENERATOR 40KVA</t>
  </si>
  <si>
    <t>POWER GENERATOR 40KVA</t>
  </si>
  <si>
    <t>I1010130010120010</t>
  </si>
  <si>
    <t>O-DGS-301-0020</t>
  </si>
  <si>
    <t>O-DGS-301-0020, POWER GENERATOR 40KVA</t>
  </si>
  <si>
    <t>H1010040110020011</t>
  </si>
  <si>
    <t>H-TMX-301-0223</t>
  </si>
  <si>
    <t xml:space="preserve">H-TMX-301-0223, </t>
  </si>
  <si>
    <t>KMR/HMR</t>
  </si>
  <si>
    <t>POWER GENERATOR 50KVA</t>
  </si>
  <si>
    <t>A</t>
  </si>
  <si>
    <t>HR55AJ8599/HR55AG3097</t>
  </si>
  <si>
    <t>ZG0434</t>
  </si>
  <si>
    <t>B1</t>
  </si>
  <si>
    <t>B2</t>
  </si>
  <si>
    <t>O-UNIMAT-101-24, UNIMAT TAMPTING MACHINE</t>
  </si>
  <si>
    <t>I1010170060010003</t>
  </si>
  <si>
    <t>O-UNIMAT-101-24</t>
  </si>
  <si>
    <t>UNIMAT TAMPTING MACHINE</t>
  </si>
  <si>
    <t>08-275-3S</t>
  </si>
  <si>
    <t>Vehicle Transferred back from Lot 302 on 08-03-24</t>
  </si>
  <si>
    <t>Meter Reading Changed, Ending Reading on 27-03-24 is 11055 and Starting Reading on 28-03-24 is 0</t>
  </si>
  <si>
    <t>Meter Reading Changed, Ending Reading on 29-03-24 is 1695 and Starting Reading on 30-03-24 is 0</t>
  </si>
  <si>
    <t>Meter Reading Changed Due To Vehicle Replaced, Ending Reading on 10-03-24 is 9189 and Starting Reading on 11-03-24 is 8525</t>
  </si>
  <si>
    <t>Meter Reading Changed, Ending Reading on 25-03-24 is 96767 and Starting Reading on 26-03-24 is 66171</t>
  </si>
  <si>
    <t>Meter reading Changed on 01-03-24 Old Reading Was 8975</t>
  </si>
  <si>
    <t>Meter reading Changed on 01-03-24 Old Reading Was 1192</t>
  </si>
  <si>
    <t>Meter Reading Changed, Ending Reading on 04-03-24 is 67398 and Starting Reading on 05-03-24 is 67417</t>
  </si>
  <si>
    <t>PB03AZ8463/PB65AZ5271</t>
  </si>
  <si>
    <t>UP53GT2814/UP53GT2811</t>
  </si>
  <si>
    <t>Vehicle</t>
  </si>
  <si>
    <t>Category</t>
  </si>
  <si>
    <t>Asset Category Code</t>
  </si>
  <si>
    <t>01 Mar 8:00 AM - 02 Mar 8:00 AM (HH:MM:SS)</t>
  </si>
  <si>
    <t>02 Mar 8:00 AM - 03 Mar 8:00 AM (HH:MM:SS)</t>
  </si>
  <si>
    <t>03 Mar 8:00 AM - 04 Mar 8:00 AM (HH:MM:SS)</t>
  </si>
  <si>
    <t>04 Mar 8:00 AM - 05 Mar 8:00 AM (HH:MM:SS)</t>
  </si>
  <si>
    <t>05 Mar 8:00 AM - 06 Mar 8:00 AM (HH:MM:SS)</t>
  </si>
  <si>
    <t>06 Mar 8:00 AM - 07 Mar 8:00 AM (HH:MM:SS)</t>
  </si>
  <si>
    <t>07 Mar 8:00 AM - 08 Mar 8:00 AM (HH:MM:SS)</t>
  </si>
  <si>
    <t>08 Mar 8:00 AM - 09 Mar 8:00 AM (HH:MM:SS)</t>
  </si>
  <si>
    <t>09 Mar 8:00 AM - 10 Mar 8:00 AM (HH:MM:SS)</t>
  </si>
  <si>
    <t>10 Mar 8:00 AM - 11 Mar 8:00 AM (HH:MM:SS)</t>
  </si>
  <si>
    <t>11 Mar 8:00 AM - 12 Mar 8:00 AM (HH:MM:SS)</t>
  </si>
  <si>
    <t>12 Mar 8:00 AM - 13 Mar 8:00 AM (HH:MM:SS)</t>
  </si>
  <si>
    <t>13 Mar 8:00 AM - 14 Mar 8:00 AM (HH:MM:SS)</t>
  </si>
  <si>
    <t>14 Mar 8:00 AM - 15 Mar 8:00 AM (HH:MM:SS)</t>
  </si>
  <si>
    <t>15 Mar 8:00 AM - 16 Mar 8:00 AM (HH:MM:SS)</t>
  </si>
  <si>
    <t>16 Mar 8:00 AM - 17 Mar 8:00 AM (HH:MM:SS)</t>
  </si>
  <si>
    <t>17 Mar 8:00 AM - 18 Mar 8:00 AM (HH:MM:SS)</t>
  </si>
  <si>
    <t>18 Mar 8:00 AM - 19 Mar 8:00 AM (HH:MM:SS)</t>
  </si>
  <si>
    <t>19 Mar 8:00 AM - 20 Mar 8:00 AM (HH:MM:SS)</t>
  </si>
  <si>
    <t>20 Mar 8:00 AM - 21 Mar 8:00 AM (HH:MM:SS)</t>
  </si>
  <si>
    <t>21 Mar 8:00 AM - 22 Mar 8:00 AM (HH:MM:SS)</t>
  </si>
  <si>
    <t>22 Mar 8:00 AM - 23 Mar 8:00 AM (HH:MM:SS)</t>
  </si>
  <si>
    <t>23 Mar 8:00 AM - 24 Mar 8:00 AM (HH:MM:SS)</t>
  </si>
  <si>
    <t>24 Mar 8:00 AM - 25 Mar 8:00 AM (HH:MM:SS)</t>
  </si>
  <si>
    <t>25 Mar 8:00 AM - 26 Mar 8:00 AM (HH:MM:SS)</t>
  </si>
  <si>
    <t>26 Mar 8:00 AM - 27 Mar 8:00 AM (HH:MM:SS)</t>
  </si>
  <si>
    <t>27 Mar 8:00 AM - 28 Mar 8:00 AM (HH:MM:SS)</t>
  </si>
  <si>
    <t>28 Mar 8:00 AM - 29 Mar 8:00 AM (HH:MM:SS)</t>
  </si>
  <si>
    <t>29 Mar 8:00 AM - 30 Mar 8:00 AM (HH:MM:SS)</t>
  </si>
  <si>
    <t>30 Mar 8:00 AM - 31 Mar 8:00 AM (HH:MM:SS)</t>
  </si>
  <si>
    <t>31 Mar 8:00 AM - 01 Apr 8:00 AM (HH:MM:SS)</t>
  </si>
  <si>
    <t>Total Time (HH:MM:SS)</t>
  </si>
  <si>
    <t>Duomatic</t>
  </si>
  <si>
    <t>SC-B1</t>
  </si>
  <si>
    <t>UTV</t>
  </si>
  <si>
    <t>Machinery</t>
  </si>
  <si>
    <t>Trailer</t>
  </si>
  <si>
    <t>SC-A</t>
  </si>
  <si>
    <t>Backhoe Loader (JCB)</t>
  </si>
  <si>
    <t>SC-B2</t>
  </si>
  <si>
    <t>Excavator</t>
  </si>
  <si>
    <t>HR12AK4486</t>
  </si>
  <si>
    <t>Hydra(Pick &amp; Carry)</t>
  </si>
  <si>
    <t>Sec B</t>
  </si>
  <si>
    <t>L-UTV-302-002-079-201503079-H</t>
  </si>
  <si>
    <t>Sec A</t>
  </si>
  <si>
    <t>SR.6111504</t>
  </si>
  <si>
    <t>L1010170080010001</t>
  </si>
  <si>
    <t>UTV 81</t>
  </si>
  <si>
    <t>Transit Mixer</t>
  </si>
  <si>
    <t>Ballast Regulator Machine</t>
  </si>
  <si>
    <t>J190300071</t>
  </si>
  <si>
    <t>Soil Compactor</t>
  </si>
  <si>
    <t>Rrv</t>
  </si>
  <si>
    <t>NL01AG6070</t>
  </si>
  <si>
    <t>Motor Grader</t>
  </si>
  <si>
    <t>CH01TA8185</t>
  </si>
  <si>
    <t>Ambulance</t>
  </si>
  <si>
    <t>Water Tanker</t>
  </si>
  <si>
    <t>T1021PB7324D</t>
  </si>
  <si>
    <t>Diesel Bowser</t>
  </si>
  <si>
    <t>Lowbed Trailer</t>
  </si>
  <si>
    <t>H102</t>
  </si>
  <si>
    <t>H101</t>
  </si>
  <si>
    <t>H1010</t>
  </si>
  <si>
    <t>PB07BG8825</t>
  </si>
  <si>
    <t>Mini Truck(DCM)</t>
  </si>
  <si>
    <t>L1010170040010003</t>
  </si>
  <si>
    <t>UPAT9103</t>
  </si>
  <si>
    <t>125 KVA DG</t>
  </si>
  <si>
    <t>Tractor</t>
  </si>
  <si>
    <t>CW80183</t>
  </si>
  <si>
    <t>Flash Butt Welder</t>
  </si>
  <si>
    <t>DG</t>
  </si>
  <si>
    <t>RJ19EA3043</t>
  </si>
  <si>
    <t>Ch01TA4140</t>
  </si>
  <si>
    <t>62.5 KVA DG</t>
  </si>
  <si>
    <t>UP53GT2814</t>
  </si>
  <si>
    <t>HP38F6603</t>
  </si>
  <si>
    <t>Tractor Trolley</t>
  </si>
  <si>
    <t>Boom Placer</t>
  </si>
  <si>
    <t>PB65AZ5271</t>
  </si>
  <si>
    <t>Hr68C7856</t>
  </si>
  <si>
    <t>ZG0434 100 DG KVA</t>
  </si>
  <si>
    <t>40 KVA DG</t>
  </si>
  <si>
    <t>301_DEHIRED</t>
  </si>
  <si>
    <t>UP81BT8128</t>
  </si>
  <si>
    <t>Dumper (Tipper)</t>
  </si>
  <si>
    <t>H1020020020020033</t>
  </si>
  <si>
    <t>Super puller CW8 -0208</t>
  </si>
  <si>
    <t>O-TPL-301-009</t>
  </si>
  <si>
    <t>OD04C0983</t>
  </si>
  <si>
    <t>I1020020140010001</t>
  </si>
  <si>
    <t>UP81BT5771</t>
  </si>
  <si>
    <t>Diesel Tanker</t>
  </si>
  <si>
    <t>H-DLB-301-0063</t>
  </si>
  <si>
    <t>UP81CT0599</t>
  </si>
  <si>
    <t>H-DLB-301-0068</t>
  </si>
  <si>
    <t>HR55M5017</t>
  </si>
  <si>
    <t>H1010060060010017</t>
  </si>
  <si>
    <t>CAT-7810318</t>
  </si>
  <si>
    <t>H-MGR-301-0027</t>
  </si>
  <si>
    <t>HR13L4398</t>
  </si>
  <si>
    <t>H-VBR-301-0036</t>
  </si>
  <si>
    <t>NL01AA2074</t>
  </si>
  <si>
    <t>H-VBR-301-0030</t>
  </si>
  <si>
    <t>HR06AQ2357</t>
  </si>
  <si>
    <t>H-VBR-301-0029</t>
  </si>
  <si>
    <t>HR37A2118</t>
  </si>
  <si>
    <t>H-WTN-301-0079</t>
  </si>
  <si>
    <t>DL1GC0331</t>
  </si>
  <si>
    <t>S-TMX-301-0001</t>
  </si>
  <si>
    <t>DL1GC0333</t>
  </si>
  <si>
    <t>S-TMX-301-0002</t>
  </si>
  <si>
    <t>UP14HT4843</t>
  </si>
  <si>
    <t>S-TMX-301-0004</t>
  </si>
  <si>
    <t>UP14HT4844</t>
  </si>
  <si>
    <t>H1010040110020019</t>
  </si>
  <si>
    <t>UP16BT2044</t>
  </si>
  <si>
    <t>S-TMX-301-0008</t>
  </si>
  <si>
    <t>PB11AY6802</t>
  </si>
  <si>
    <t>H-TKD-301-0053</t>
  </si>
  <si>
    <t>PB23M3525</t>
  </si>
  <si>
    <t>H-TKD-301-0047</t>
  </si>
  <si>
    <t>PB65P3185</t>
  </si>
  <si>
    <t>H-TKD-301-0051</t>
  </si>
  <si>
    <t>FBW CW 683</t>
  </si>
  <si>
    <t>L1010170100010001</t>
  </si>
  <si>
    <t>PB65X3606</t>
  </si>
  <si>
    <t>H-TKD-301-0052</t>
  </si>
  <si>
    <t>HR55AG0992</t>
  </si>
  <si>
    <t>N/A</t>
  </si>
  <si>
    <t>UP86T5221</t>
  </si>
  <si>
    <t>H1020020020020083</t>
  </si>
  <si>
    <t>UP86T5970</t>
  </si>
  <si>
    <t>H1020020020020031</t>
  </si>
  <si>
    <t>UP86T6340</t>
  </si>
  <si>
    <t>H1020020020020082</t>
  </si>
  <si>
    <t>UP86T7090</t>
  </si>
  <si>
    <t>H1020020020020004</t>
  </si>
  <si>
    <t>ROLLER-61015</t>
  </si>
  <si>
    <t>H-VBR-301-0034</t>
  </si>
  <si>
    <t>HR55AD5785</t>
  </si>
  <si>
    <t>H-TKD-301-0199</t>
  </si>
  <si>
    <t>PB11CM0725</t>
  </si>
  <si>
    <t>H1020020020020094</t>
  </si>
  <si>
    <t>UP81CT1354</t>
  </si>
  <si>
    <t>H-DLB-301-0235</t>
  </si>
  <si>
    <t>SR.-1902</t>
  </si>
  <si>
    <t>H1010060040040025</t>
  </si>
  <si>
    <t>EXC-140(1403)</t>
  </si>
  <si>
    <t>H1010060040030005</t>
  </si>
  <si>
    <t>HR37B2957</t>
  </si>
  <si>
    <t>H-WTN-301-0080</t>
  </si>
  <si>
    <t>PC-200/SR.19630</t>
  </si>
  <si>
    <t>H-EXC-301-0018</t>
  </si>
  <si>
    <t>HR55AF8385</t>
  </si>
  <si>
    <t>UP86T8789</t>
  </si>
  <si>
    <t>H1010030050020012</t>
  </si>
  <si>
    <t>HR55AD7799_Dehired</t>
  </si>
  <si>
    <t>H-TKD-301-0205</t>
  </si>
  <si>
    <t>HR55AD0349_dehired</t>
  </si>
  <si>
    <t>H-TKD-301-0195</t>
  </si>
  <si>
    <t>HR55K8775</t>
  </si>
  <si>
    <t>H-MGR-301-0025</t>
  </si>
  <si>
    <t>H-EXC-301-0166</t>
  </si>
  <si>
    <t>HR77B3762</t>
  </si>
  <si>
    <t>H-VBR-301-0037</t>
  </si>
  <si>
    <t>HR12AH3340</t>
  </si>
  <si>
    <t>HR55AD6586</t>
  </si>
  <si>
    <t>H-TKD-301-0207</t>
  </si>
  <si>
    <t>HR55AD9452_Dehired</t>
  </si>
  <si>
    <t>H-TKD-301-0198</t>
  </si>
  <si>
    <t>HR55AD8906</t>
  </si>
  <si>
    <t>H-TKD-301-0197</t>
  </si>
  <si>
    <t>HR55AD5270</t>
  </si>
  <si>
    <t>H-TKD-301-0206</t>
  </si>
  <si>
    <t>HR55AF3198_Dehired</t>
  </si>
  <si>
    <t>H-TKD-301-0203</t>
  </si>
  <si>
    <t>HR55AF4843.</t>
  </si>
  <si>
    <t>H-TMX-301-0224</t>
  </si>
  <si>
    <t>UP81CT2164</t>
  </si>
  <si>
    <t>H1020020020020005</t>
  </si>
  <si>
    <t>UP81CT2165</t>
  </si>
  <si>
    <t>H1020020020020084</t>
  </si>
  <si>
    <t>HR81CT7131</t>
  </si>
  <si>
    <t>H-TKD-301-0194</t>
  </si>
  <si>
    <t>UP86T4123</t>
  </si>
  <si>
    <t>H-MGR-301-0168</t>
  </si>
  <si>
    <t>EC5250/HP38F6637</t>
  </si>
  <si>
    <t>H1010030050020001</t>
  </si>
  <si>
    <t>HR01AE2771</t>
  </si>
  <si>
    <t>H1010060020010046</t>
  </si>
  <si>
    <t>HR26DD5867</t>
  </si>
  <si>
    <t>H1010060020010074</t>
  </si>
  <si>
    <t>HR38U1005</t>
  </si>
  <si>
    <t>H1020020090040014</t>
  </si>
  <si>
    <t>UP81BT6348</t>
  </si>
  <si>
    <t>NA-1</t>
  </si>
  <si>
    <t>UP86T8233</t>
  </si>
  <si>
    <t>H1020020020020045</t>
  </si>
  <si>
    <t>HP38G2406</t>
  </si>
  <si>
    <t>H1020020020020008</t>
  </si>
  <si>
    <t>UP81CT2166</t>
  </si>
  <si>
    <t>H1020020020020044</t>
  </si>
  <si>
    <t>UP86T7642</t>
  </si>
  <si>
    <t>H1020020020020040</t>
  </si>
  <si>
    <t>H1010030050020022</t>
  </si>
  <si>
    <t>UP76K8433</t>
  </si>
  <si>
    <t>H1020020090060001</t>
  </si>
  <si>
    <t>UP81BT6751</t>
  </si>
  <si>
    <t>UP81BT6717</t>
  </si>
  <si>
    <t>H-DLB-301-0236</t>
  </si>
  <si>
    <t>HR55AG7249</t>
  </si>
  <si>
    <t>H-TMX-301-0225</t>
  </si>
  <si>
    <t>HE55AF5150</t>
  </si>
  <si>
    <t>H-TMX-301-0226</t>
  </si>
  <si>
    <t>HR55AG1766.</t>
  </si>
  <si>
    <t>H-TMX-301-0219</t>
  </si>
  <si>
    <t>HR37C7717</t>
  </si>
  <si>
    <t>H-WTN-301-0078</t>
  </si>
  <si>
    <t>Sr. 56574</t>
  </si>
  <si>
    <t>H-EXC-301-0158</t>
  </si>
  <si>
    <t>H1010060040040047</t>
  </si>
  <si>
    <t>HR55AG9676</t>
  </si>
  <si>
    <t>H-TMX-301-0221</t>
  </si>
  <si>
    <t>HR55AJ8599</t>
  </si>
  <si>
    <t>HR12AK5268</t>
  </si>
  <si>
    <t>H1010060020010042</t>
  </si>
  <si>
    <t>UP14ET9316</t>
  </si>
  <si>
    <t>H-TKD-301-0210</t>
  </si>
  <si>
    <t>UP81T5541</t>
  </si>
  <si>
    <t>H-MGR-301-0171</t>
  </si>
  <si>
    <t>HR71H2998</t>
  </si>
  <si>
    <t>H-PNC-301-0061</t>
  </si>
  <si>
    <t>HR55AF3201</t>
  </si>
  <si>
    <t>H-TMX-301-0227</t>
  </si>
  <si>
    <t>HR63B6195</t>
  </si>
  <si>
    <t>H1020020090040010</t>
  </si>
  <si>
    <t>NL35DO1437</t>
  </si>
  <si>
    <t>UP86T3323</t>
  </si>
  <si>
    <t>H-MGR-301-0167</t>
  </si>
  <si>
    <t>PB11BY2449</t>
  </si>
  <si>
    <t>H-MTK-301-0234</t>
  </si>
  <si>
    <t>125KVA27/016855</t>
  </si>
  <si>
    <t>125 KVA 18163</t>
  </si>
  <si>
    <t>PB13AW0153</t>
  </si>
  <si>
    <t>LC200-13951</t>
  </si>
  <si>
    <t>H-EXC-301-0165</t>
  </si>
  <si>
    <t>HR12AK4852</t>
  </si>
  <si>
    <t>H1010060020010029</t>
  </si>
  <si>
    <t>UK07CB1829</t>
  </si>
  <si>
    <t>H-BHL-301-0154</t>
  </si>
  <si>
    <t>EX-210-SR-56029</t>
  </si>
  <si>
    <t>H-EXC-301-0301</t>
  </si>
  <si>
    <t>NL01AB8808</t>
  </si>
  <si>
    <t>H1020020090060003</t>
  </si>
  <si>
    <t>HR55P0174</t>
  </si>
  <si>
    <t>H1020020090060004</t>
  </si>
  <si>
    <t>HR55AD2812</t>
  </si>
  <si>
    <t>H-TKD-301-0196</t>
  </si>
  <si>
    <t>SR.NO.51533</t>
  </si>
  <si>
    <t>HR55AH2545</t>
  </si>
  <si>
    <t>H-TKD-301-0343</t>
  </si>
  <si>
    <t>RJ05GB0599</t>
  </si>
  <si>
    <t>H1010040110020016</t>
  </si>
  <si>
    <t>RJ05GB2058</t>
  </si>
  <si>
    <t>HR38S5947</t>
  </si>
  <si>
    <t>H-TLR-301-0457</t>
  </si>
  <si>
    <t>HR55AH6204</t>
  </si>
  <si>
    <t>H-TKD-301-0342</t>
  </si>
  <si>
    <t>UP81CT2387</t>
  </si>
  <si>
    <t>H1020020020020225</t>
  </si>
  <si>
    <t>UP81CT0397</t>
  </si>
  <si>
    <t>Dumper</t>
  </si>
  <si>
    <t>H1020020020020224</t>
  </si>
  <si>
    <t>SR-7417</t>
  </si>
  <si>
    <t>HR46F4017</t>
  </si>
  <si>
    <t>H-TKD-301-0528</t>
  </si>
  <si>
    <t>HR38X1677</t>
  </si>
  <si>
    <t>H-TKD-301-0350</t>
  </si>
  <si>
    <t>UP81CT8787</t>
  </si>
  <si>
    <t>H1020020020020097</t>
  </si>
  <si>
    <t>HR46F1713</t>
  </si>
  <si>
    <t>H-TKD-301-0533</t>
  </si>
  <si>
    <t>HR46F9606</t>
  </si>
  <si>
    <t>H-TKD-301-0529</t>
  </si>
  <si>
    <t>UP81DT2177</t>
  </si>
  <si>
    <t>H-TKD-301-0390</t>
  </si>
  <si>
    <t>HR45B9802</t>
  </si>
  <si>
    <t>H-TKD-301-0354</t>
  </si>
  <si>
    <t>HR55AF0458_Dehired</t>
  </si>
  <si>
    <t>SP20-57444</t>
  </si>
  <si>
    <t>H-EXC-301-0428</t>
  </si>
  <si>
    <t>HR73A6136</t>
  </si>
  <si>
    <t>H1020020020020071</t>
  </si>
  <si>
    <t>UP81CT9522</t>
  </si>
  <si>
    <t>H-TKD-301-0351</t>
  </si>
  <si>
    <t>H1010060040040062</t>
  </si>
  <si>
    <t>HR74A1406_dehired</t>
  </si>
  <si>
    <t>HR45B9862</t>
  </si>
  <si>
    <t>H-TKD-301-0353</t>
  </si>
  <si>
    <t>HR55AF4843</t>
  </si>
  <si>
    <t>H1010040110020018</t>
  </si>
  <si>
    <t>HR55AF8487</t>
  </si>
  <si>
    <t>H1010040110020049</t>
  </si>
  <si>
    <t>UP14JT1286</t>
  </si>
  <si>
    <t>H-TMX-301-0467</t>
  </si>
  <si>
    <t>HR55AJ1551</t>
  </si>
  <si>
    <t>H1010040110020007</t>
  </si>
  <si>
    <t>LR071700222</t>
  </si>
  <si>
    <t>Wheel Loader</t>
  </si>
  <si>
    <t>H1010060010020002</t>
  </si>
  <si>
    <t>H1010030050020015</t>
  </si>
  <si>
    <t>UP83BT1274</t>
  </si>
  <si>
    <t>I1010170040010004</t>
  </si>
  <si>
    <t>FBW-681-302-001</t>
  </si>
  <si>
    <t>L1010170100010002</t>
  </si>
  <si>
    <t>PB11BA6787</t>
  </si>
  <si>
    <t>H-TKD-301-0190</t>
  </si>
  <si>
    <t>PB08EH3131</t>
  </si>
  <si>
    <t>H1020020020020073</t>
  </si>
  <si>
    <t>PB12Q1195</t>
  </si>
  <si>
    <t>H-TKD-301-0409</t>
  </si>
  <si>
    <t>PB11BA2535</t>
  </si>
  <si>
    <t>UP14GT3171</t>
  </si>
  <si>
    <t>H-TKD-301-0391</t>
  </si>
  <si>
    <t>PB11BY6539</t>
  </si>
  <si>
    <t>H-TKD-301-0352</t>
  </si>
  <si>
    <t>PB11CW2697</t>
  </si>
  <si>
    <t>H1020020020020063</t>
  </si>
  <si>
    <t>UP85BT5436</t>
  </si>
  <si>
    <t>H1020020020020130</t>
  </si>
  <si>
    <t>PB11CQ7942</t>
  </si>
  <si>
    <t>H-TKD-301-0344</t>
  </si>
  <si>
    <t>UP20T5865</t>
  </si>
  <si>
    <t>H-TKD-301-0408</t>
  </si>
  <si>
    <t>HR04N1407</t>
  </si>
  <si>
    <t>H-WTN-301-0472</t>
  </si>
  <si>
    <t>HR55AF6049</t>
  </si>
  <si>
    <t>H1010040110020044</t>
  </si>
  <si>
    <t>DG 25-KVA</t>
  </si>
  <si>
    <t>302-017605</t>
  </si>
  <si>
    <t>UP14GT2484</t>
  </si>
  <si>
    <t>S-TMX-301-0006</t>
  </si>
  <si>
    <t>UP85AT8802</t>
  </si>
  <si>
    <t>H1020020020020100</t>
  </si>
  <si>
    <t>Up18BT4169</t>
  </si>
  <si>
    <t>H-TKD-301-0494</t>
  </si>
  <si>
    <t>HR74A1349</t>
  </si>
  <si>
    <t>H-TKD-301-0389</t>
  </si>
  <si>
    <t>HR46F4174</t>
  </si>
  <si>
    <t>H-TKD-301-0527</t>
  </si>
  <si>
    <t>N635D01477</t>
  </si>
  <si>
    <t>H-EXC-301-0426</t>
  </si>
  <si>
    <t>HP38G9812</t>
  </si>
  <si>
    <t>H1010060060010003</t>
  </si>
  <si>
    <t>Excavator 1100</t>
  </si>
  <si>
    <t>H-EXC-301-0431</t>
  </si>
  <si>
    <t>UP U-4688</t>
  </si>
  <si>
    <t>Tractor Pump</t>
  </si>
  <si>
    <t>302-0082</t>
  </si>
  <si>
    <t>HR73A3064</t>
  </si>
  <si>
    <t>H1020020020020102</t>
  </si>
  <si>
    <t>UP81CT6790</t>
  </si>
  <si>
    <t>H-BHL-301-0327</t>
  </si>
  <si>
    <t>UP18DT1577</t>
  </si>
  <si>
    <t>H-TKD-301-0514</t>
  </si>
  <si>
    <t>HR38U9713</t>
  </si>
  <si>
    <t>H1020020020020113</t>
  </si>
  <si>
    <t>D-2485-0083</t>
  </si>
  <si>
    <t>302-HR-27-D-2485-0083</t>
  </si>
  <si>
    <t>H-VBR-301-0454</t>
  </si>
  <si>
    <t>HP974437</t>
  </si>
  <si>
    <t>H1010050020030065</t>
  </si>
  <si>
    <t>H-EXC-301-0430</t>
  </si>
  <si>
    <t>HR45C8358</t>
  </si>
  <si>
    <t>H-TKD-301-0501</t>
  </si>
  <si>
    <t>HR45C8583</t>
  </si>
  <si>
    <t>H-TKD-301-0509</t>
  </si>
  <si>
    <t>HR45C7736</t>
  </si>
  <si>
    <t>H-TKD-301-0510</t>
  </si>
  <si>
    <t>CH01TA3254</t>
  </si>
  <si>
    <t>H1010050020030036</t>
  </si>
  <si>
    <t>HR45C5026</t>
  </si>
  <si>
    <t>H-TKD-301-0502</t>
  </si>
  <si>
    <t>UP86T6412</t>
  </si>
  <si>
    <t>H-WHL-301-0475</t>
  </si>
  <si>
    <t>PB23M1625</t>
  </si>
  <si>
    <t>H-BHL-301-0004</t>
  </si>
  <si>
    <t>NL01Q6916</t>
  </si>
  <si>
    <t>H1010060010020003</t>
  </si>
  <si>
    <t>GJ12AZ7746</t>
  </si>
  <si>
    <t>H-TLR-CTP13-0006</t>
  </si>
  <si>
    <t>HP38G5226</t>
  </si>
  <si>
    <t>H-VBR-301-0175</t>
  </si>
  <si>
    <t>UP81CT9006</t>
  </si>
  <si>
    <t>NA-2</t>
  </si>
  <si>
    <t>PB11BR5855</t>
  </si>
  <si>
    <t>H1020020120030007</t>
  </si>
  <si>
    <t>HP38G2829</t>
  </si>
  <si>
    <t>UP81CT7356</t>
  </si>
  <si>
    <t>NA-3</t>
  </si>
  <si>
    <t>HR45C1305</t>
  </si>
  <si>
    <t>H1020020020020053</t>
  </si>
  <si>
    <t>HR45C5121</t>
  </si>
  <si>
    <t>H1020020020020092</t>
  </si>
  <si>
    <t>HR73A4264</t>
  </si>
  <si>
    <t>H1020020020020095</t>
  </si>
  <si>
    <t>HR63C5388</t>
  </si>
  <si>
    <t>H-TKD-301-0334</t>
  </si>
  <si>
    <t>HR73A1264</t>
  </si>
  <si>
    <t>H1020020020020096</t>
  </si>
  <si>
    <t>HR73A6264</t>
  </si>
  <si>
    <t>H1020020020020009</t>
  </si>
  <si>
    <t>HR73A7264</t>
  </si>
  <si>
    <t>H1020020020020054</t>
  </si>
  <si>
    <t>HR38X1639</t>
  </si>
  <si>
    <t>H1020020020020062</t>
  </si>
  <si>
    <t>PB11CJ7003</t>
  </si>
  <si>
    <t>H1020020090040002</t>
  </si>
  <si>
    <t>CH01TA7977</t>
  </si>
  <si>
    <t>H1010050020030060</t>
  </si>
  <si>
    <t>UP14JT1283</t>
  </si>
  <si>
    <t>CH01TA3921</t>
  </si>
  <si>
    <t>N635DO1272</t>
  </si>
  <si>
    <t>H1010060040040027</t>
  </si>
  <si>
    <t>HP974692</t>
  </si>
  <si>
    <t>H1010060060010051</t>
  </si>
  <si>
    <t>CH01TA1203</t>
  </si>
  <si>
    <t>H1010050020030051</t>
  </si>
  <si>
    <t>PB11BN1567</t>
  </si>
  <si>
    <t>H1020020120030018</t>
  </si>
  <si>
    <t>UP82AT2246</t>
  </si>
  <si>
    <t>H1010040110020144</t>
  </si>
  <si>
    <t>PB07AF5043</t>
  </si>
  <si>
    <t>Truck</t>
  </si>
  <si>
    <t>HR55AF5147</t>
  </si>
  <si>
    <t>H1020020020020169</t>
  </si>
  <si>
    <t>UP81CT0457</t>
  </si>
  <si>
    <t>H-DLB-301-0067</t>
  </si>
  <si>
    <t>UP81CT9003</t>
  </si>
  <si>
    <t>PB11AP9306</t>
  </si>
  <si>
    <t>H1020020120030005</t>
  </si>
  <si>
    <t>PB05AM9208</t>
  </si>
  <si>
    <t>H1010060020010048</t>
  </si>
  <si>
    <t>UP81CT9002</t>
  </si>
  <si>
    <t>NA-5</t>
  </si>
  <si>
    <t>N635D03957</t>
  </si>
  <si>
    <t>H1010060040040058</t>
  </si>
  <si>
    <t>HR55J2694</t>
  </si>
  <si>
    <t>H1010060040040050</t>
  </si>
  <si>
    <t>RJ05GB3371</t>
  </si>
  <si>
    <t>H1010040110020074</t>
  </si>
  <si>
    <t>NL02Q8310</t>
  </si>
  <si>
    <t>Roller</t>
  </si>
  <si>
    <t>H1010030050020011</t>
  </si>
  <si>
    <t>53768_Dehired</t>
  </si>
  <si>
    <t>H1010060040040069</t>
  </si>
  <si>
    <t>PB07P7335 _Dehired</t>
  </si>
  <si>
    <t>H1020020120030011</t>
  </si>
  <si>
    <t>CH01TA8185.</t>
  </si>
  <si>
    <t>PB11CF7815</t>
  </si>
  <si>
    <t>H1020020120030002</t>
  </si>
  <si>
    <t>HR742137</t>
  </si>
  <si>
    <t>H1010060060010014</t>
  </si>
  <si>
    <t>HR73A2025</t>
  </si>
  <si>
    <t>H1020020020020032</t>
  </si>
  <si>
    <t>HR73A9724</t>
  </si>
  <si>
    <t>H1020020020020079</t>
  </si>
  <si>
    <t>HR30V6232</t>
  </si>
  <si>
    <t>H1010060020010041</t>
  </si>
  <si>
    <t>HR73A9498</t>
  </si>
  <si>
    <t>H-TKD-301-0186</t>
  </si>
  <si>
    <t>HR73A1204</t>
  </si>
  <si>
    <t>H1020020020020041</t>
  </si>
  <si>
    <t>UP81BT9561</t>
  </si>
  <si>
    <t>CH01TA8343</t>
  </si>
  <si>
    <t>GJ16BS2638</t>
  </si>
  <si>
    <t>Crane</t>
  </si>
  <si>
    <t>H1010050020170002</t>
  </si>
  <si>
    <t>HR38S6995</t>
  </si>
  <si>
    <t>H1020020090040024</t>
  </si>
  <si>
    <t>NL01G7419</t>
  </si>
  <si>
    <t>H1020020090040022</t>
  </si>
  <si>
    <t>UP53GT2001.</t>
  </si>
  <si>
    <t>H1020020010010024</t>
  </si>
  <si>
    <t>UP53GT2812</t>
  </si>
  <si>
    <t>H1020020020020161</t>
  </si>
  <si>
    <t>UP53GT2814.</t>
  </si>
  <si>
    <t>UP53GT2007</t>
  </si>
  <si>
    <t>H1020020010010022</t>
  </si>
  <si>
    <t>HR38T7479</t>
  </si>
  <si>
    <t>H1020020020020051</t>
  </si>
  <si>
    <t>HR33A9498</t>
  </si>
  <si>
    <t>H1020020020020006</t>
  </si>
  <si>
    <t>HR03X1532</t>
  </si>
  <si>
    <t>H1010060070010040</t>
  </si>
  <si>
    <t>HR55AF9762_Dehired</t>
  </si>
  <si>
    <t>UP81CT7131</t>
  </si>
  <si>
    <t>H1020020020020133</t>
  </si>
  <si>
    <t>UP81CT2163</t>
  </si>
  <si>
    <t>H1020020020020131</t>
  </si>
  <si>
    <t>UP81BT8129</t>
  </si>
  <si>
    <t>H1020020020020086</t>
  </si>
  <si>
    <t>UP81BT7583</t>
  </si>
  <si>
    <t>H1020020020020135</t>
  </si>
  <si>
    <t>UP81BT8737</t>
  </si>
  <si>
    <t>H1020020020020132</t>
  </si>
  <si>
    <t>HR35AD7799</t>
  </si>
  <si>
    <t>H1020020020020176</t>
  </si>
  <si>
    <t>KH53768</t>
  </si>
  <si>
    <t>HR679984</t>
  </si>
  <si>
    <t>H1020020020020195</t>
  </si>
  <si>
    <t>H1020020020020227</t>
  </si>
  <si>
    <t>H1020020020020228</t>
  </si>
  <si>
    <t>NL01AC8336</t>
  </si>
  <si>
    <t>H1020020150050001</t>
  </si>
  <si>
    <t>PB05AM-9203</t>
  </si>
  <si>
    <t>H1010060020010005</t>
  </si>
  <si>
    <t>HR55T2126</t>
  </si>
  <si>
    <t>H1020020020020220</t>
  </si>
  <si>
    <t>N635D01272</t>
  </si>
  <si>
    <t>UP16BT2813</t>
  </si>
  <si>
    <t>H1010040110020138</t>
  </si>
  <si>
    <t>UP16BT5383</t>
  </si>
  <si>
    <t>H1010040110020058</t>
  </si>
  <si>
    <t>UP14MT3839</t>
  </si>
  <si>
    <t>HP38G5225</t>
  </si>
  <si>
    <t>H1010030050020002</t>
  </si>
  <si>
    <t>HR55L7613</t>
  </si>
  <si>
    <t>H1010060060010049</t>
  </si>
  <si>
    <t>PB11AJ9496</t>
  </si>
  <si>
    <t>H1020020120010006</t>
  </si>
  <si>
    <t>HR45C1518</t>
  </si>
  <si>
    <t>H1010040110020140</t>
  </si>
  <si>
    <t>UP81BT8738</t>
  </si>
  <si>
    <t>H1020020020020134</t>
  </si>
  <si>
    <t>PB07P7335</t>
  </si>
  <si>
    <t>SR248231</t>
  </si>
  <si>
    <t>H1010060040030019</t>
  </si>
  <si>
    <t>UP81BT7582</t>
  </si>
  <si>
    <t>H1020020020020047</t>
  </si>
  <si>
    <t>UP81BT8130</t>
  </si>
  <si>
    <t>H1020020020020080</t>
  </si>
  <si>
    <t>UP81BT2177</t>
  </si>
  <si>
    <t>H1020020020020127</t>
  </si>
  <si>
    <t>HR74A1406</t>
  </si>
  <si>
    <t>HR55AD0349</t>
  </si>
  <si>
    <t>HR55AF0458</t>
  </si>
  <si>
    <t>HR55AF9762</t>
  </si>
  <si>
    <t>H1020020020020177</t>
  </si>
  <si>
    <t>HR55AD9452</t>
  </si>
  <si>
    <t>H1020020020020172</t>
  </si>
  <si>
    <t>HR55AD7799</t>
  </si>
  <si>
    <t>HR55AF3198</t>
  </si>
  <si>
    <t>JS205</t>
  </si>
  <si>
    <t>HP38F6603.</t>
  </si>
  <si>
    <t>H1010030050020036</t>
  </si>
  <si>
    <t>UP53GT2811</t>
  </si>
  <si>
    <t>H1020020010010026</t>
  </si>
  <si>
    <t>H1010060040040169</t>
  </si>
  <si>
    <t>SR2937467</t>
  </si>
  <si>
    <t>H1010060080030002</t>
  </si>
  <si>
    <t>UP77AN6394</t>
  </si>
  <si>
    <t>L1010170040010002</t>
  </si>
  <si>
    <t>H1010060040030024</t>
  </si>
  <si>
    <t>HR55AA7795</t>
  </si>
  <si>
    <t>H1020020150030009</t>
  </si>
  <si>
    <t>UP53FT8086</t>
  </si>
  <si>
    <t>H1020020010010039</t>
  </si>
  <si>
    <t>NDI4ZF0410</t>
  </si>
  <si>
    <t>I1010130010020026</t>
  </si>
  <si>
    <t>HR55AG1766</t>
  </si>
  <si>
    <t>UP53GT2001</t>
  </si>
  <si>
    <t>UP53GT2003</t>
  </si>
  <si>
    <t>HR55AG3097</t>
  </si>
  <si>
    <t>01 Mar 8:00 AM - 02 Mar 8:00 AM (Km)</t>
  </si>
  <si>
    <t>02 Mar 8:00 AM - 03 Mar 8:00 AM (Km)</t>
  </si>
  <si>
    <t>03 Mar 8:00 AM - 04 Mar 8:00 AM (Km)</t>
  </si>
  <si>
    <t>04 Mar 8:00 AM - 05 Mar 8:00 AM (Km)</t>
  </si>
  <si>
    <t>05 Mar 8:00 AM - 06 Mar 8:00 AM (Km)</t>
  </si>
  <si>
    <t>06 Mar 8:00 AM - 07 Mar 8:00 AM (Km)</t>
  </si>
  <si>
    <t>07 Mar 8:00 AM - 08 Mar 8:00 AM (Km)</t>
  </si>
  <si>
    <t>08 Mar 8:00 AM - 09 Mar 8:00 AM (Km)</t>
  </si>
  <si>
    <t>09 Mar 8:00 AM - 10 Mar 8:00 AM (Km)</t>
  </si>
  <si>
    <t>10 Mar 8:00 AM - 11 Mar 8:00 AM (Km)</t>
  </si>
  <si>
    <t>11 Mar 8:00 AM - 12 Mar 8:00 AM (Km)</t>
  </si>
  <si>
    <t>12 Mar 8:00 AM - 13 Mar 8:00 AM (Km)</t>
  </si>
  <si>
    <t>13 Mar 8:00 AM - 14 Mar 8:00 AM (Km)</t>
  </si>
  <si>
    <t>14 Mar 8:00 AM - 15 Mar 8:00 AM (Km)</t>
  </si>
  <si>
    <t>15 Mar 8:00 AM - 16 Mar 8:00 AM (Km)</t>
  </si>
  <si>
    <t>16 Mar 8:00 AM - 17 Mar 8:00 AM (Km)</t>
  </si>
  <si>
    <t>17 Mar 8:00 AM - 18 Mar 8:00 AM (Km)</t>
  </si>
  <si>
    <t>18 Mar 8:00 AM - 19 Mar 8:00 AM (Km)</t>
  </si>
  <si>
    <t>19 Mar 8:00 AM - 20 Mar 8:00 AM (Km)</t>
  </si>
  <si>
    <t>20 Mar 8:00 AM - 21 Mar 8:00 AM (Km)</t>
  </si>
  <si>
    <t>21 Mar 8:00 AM - 22 Mar 8:00 AM (Km)</t>
  </si>
  <si>
    <t>22 Mar 8:00 AM - 23 Mar 8:00 AM (Km)</t>
  </si>
  <si>
    <t>23 Mar 8:00 AM - 24 Mar 8:00 AM (Km)</t>
  </si>
  <si>
    <t>24 Mar 8:00 AM - 25 Mar 8:00 AM (Km)</t>
  </si>
  <si>
    <t>25 Mar 8:00 AM - 26 Mar 8:00 AM (Km)</t>
  </si>
  <si>
    <t>26 Mar 8:00 AM - 27 Mar 8:00 AM (Km)</t>
  </si>
  <si>
    <t>27 Mar 8:00 AM - 28 Mar 8:00 AM (Km)</t>
  </si>
  <si>
    <t>28 Mar 8:00 AM - 29 Mar 8:00 AM (Km)</t>
  </si>
  <si>
    <t>29 Mar 8:00 AM - 30 Mar 8:00 AM (Km)</t>
  </si>
  <si>
    <t>30 Mar 8:00 AM - 31 Mar 8:00 AM (Km)</t>
  </si>
  <si>
    <t>31 Mar 8:00 AM - 01 Apr 8:00 AM (Km)</t>
  </si>
  <si>
    <t>Total (Km)</t>
  </si>
  <si>
    <t>Rectification required</t>
  </si>
  <si>
    <t>Dehired</t>
  </si>
  <si>
    <t>GPS Data ok</t>
  </si>
  <si>
    <t>Negligible difference</t>
  </si>
  <si>
    <t>Day-wise</t>
  </si>
  <si>
    <t>Cumulative</t>
  </si>
  <si>
    <t>Logsheet data is missing for few days on the yellow highlighted days</t>
  </si>
  <si>
    <t>Need to check the logsheet</t>
  </si>
  <si>
    <t>Everyday almost same reading is mentioned</t>
  </si>
  <si>
    <t>Testing required</t>
  </si>
  <si>
    <t>yeloow highlighted days, logsheet data is missing</t>
  </si>
  <si>
    <t>Logsheet data of yellow highlighted days is missing</t>
  </si>
  <si>
    <t>testing required</t>
  </si>
  <si>
    <t>Row Labels</t>
  </si>
  <si>
    <t>Grand Total</t>
  </si>
  <si>
    <t>Column Labels</t>
  </si>
  <si>
    <t>Count of Status</t>
  </si>
  <si>
    <t>Sum of Diesel</t>
  </si>
  <si>
    <t>Count of Vehicle no.</t>
  </si>
  <si>
    <t>Sum of Tank Balance</t>
  </si>
  <si>
    <t>Sum of Final Debit</t>
  </si>
  <si>
    <t>No. of days vehicle not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</si>
</sst>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206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b/>
      <sz val="9"/>
      <name val="Tahoma"/>
      <family val="2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4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7"/>
      <color rgb="FF23282C"/>
      <name val="Segoe UI"/>
      <family val="2"/>
    </font>
    <font>
      <sz val="7"/>
      <color rgb="FF23282C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8CED3"/>
      </left>
      <right style="medium">
        <color rgb="FFC8CED3"/>
      </right>
      <top style="medium">
        <color rgb="FFC8CED3"/>
      </top>
      <bottom style="medium">
        <color rgb="FFC8CED3"/>
      </bottom>
      <diagonal/>
    </border>
  </borders>
  <cellStyleXfs count="24">
    <xf numFmtId="0" fontId="0" fillId="0" borderId="0"/>
    <xf numFmtId="9" fontId="20" fillId="0" borderId="0" applyFont="0" applyFill="0" applyBorder="0" applyAlignment="0" applyProtection="0"/>
    <xf numFmtId="43" fontId="16" fillId="0" borderId="0">
      <alignment vertical="top"/>
      <protection locked="0"/>
    </xf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6" fillId="0" borderId="0">
      <protection locked="0"/>
    </xf>
    <xf numFmtId="0" fontId="16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9" fontId="1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1" fillId="0" borderId="0"/>
    <xf numFmtId="0" fontId="6" fillId="0" borderId="0"/>
  </cellStyleXfs>
  <cellXfs count="5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16" fontId="9" fillId="2" borderId="1" xfId="0" applyNumberFormat="1" applyFont="1" applyFill="1" applyBorder="1" applyAlignment="1">
      <alignment horizontal="center" vertical="center" wrapText="1"/>
    </xf>
    <xf numFmtId="14" fontId="9" fillId="2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9" fontId="9" fillId="5" borderId="1" xfId="1" applyFont="1" applyFill="1" applyBorder="1" applyAlignment="1">
      <alignment horizontal="center" vertical="center" wrapText="1"/>
    </xf>
    <xf numFmtId="2" fontId="12" fillId="3" borderId="1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20" fillId="0" borderId="1" xfId="18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 wrapText="1"/>
    </xf>
    <xf numFmtId="9" fontId="11" fillId="0" borderId="1" xfId="1" applyFont="1" applyFill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2" fontId="11" fillId="0" borderId="1" xfId="0" applyNumberFormat="1" applyFont="1" applyBorder="1" applyAlignment="1">
      <alignment horizontal="center" vertical="center" wrapText="1"/>
    </xf>
    <xf numFmtId="2" fontId="11" fillId="0" borderId="1" xfId="0" applyNumberFormat="1" applyFont="1" applyBorder="1" applyAlignment="1">
      <alignment horizontal="left" vertical="center"/>
    </xf>
    <xf numFmtId="0" fontId="0" fillId="0" borderId="1" xfId="1" applyNumberFormat="1" applyFont="1" applyFill="1" applyBorder="1" applyAlignment="1">
      <alignment horizontal="center" vertical="center"/>
    </xf>
    <xf numFmtId="0" fontId="0" fillId="0" borderId="1" xfId="9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22" fillId="0" borderId="1" xfId="0" applyNumberFormat="1" applyFont="1" applyBorder="1" applyAlignment="1">
      <alignment horizontal="left" vertical="center"/>
    </xf>
    <xf numFmtId="2" fontId="11" fillId="0" borderId="0" xfId="0" applyNumberFormat="1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3" fillId="1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4" fillId="11" borderId="2" xfId="0" applyFont="1" applyFill="1" applyBorder="1" applyAlignment="1">
      <alignment horizontal="center" wrapText="1"/>
    </xf>
    <xf numFmtId="0" fontId="25" fillId="11" borderId="2" xfId="0" applyFont="1" applyFill="1" applyBorder="1" applyAlignment="1">
      <alignment vertical="top" wrapText="1"/>
    </xf>
    <xf numFmtId="2" fontId="0" fillId="0" borderId="0" xfId="0" applyNumberFormat="1"/>
    <xf numFmtId="0" fontId="25" fillId="12" borderId="2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18" applyFont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2" fontId="0" fillId="12" borderId="0" xfId="0" applyNumberFormat="1" applyFill="1"/>
    <xf numFmtId="164" fontId="11" fillId="0" borderId="1" xfId="0" applyNumberFormat="1" applyFont="1" applyBorder="1" applyAlignment="1">
      <alignment horizontal="center" vertical="center"/>
    </xf>
    <xf numFmtId="9" fontId="11" fillId="0" borderId="1" xfId="1" applyFont="1" applyFill="1" applyBorder="1" applyAlignment="1">
      <alignment horizontal="center" vertical="center"/>
    </xf>
    <xf numFmtId="0" fontId="25" fillId="0" borderId="2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9" fontId="11" fillId="0" borderId="1" xfId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0" xfId="0" pivotButton="1"/>
    <xf numFmtId="0" fontId="0" fillId="0" borderId="1" xfId="0" pivotButton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</cellXfs>
  <cellStyles count="24">
    <cellStyle name="Comma 11 2" xfId="2" xr:uid="{00000000-0005-0000-0000-000000000000}"/>
    <cellStyle name="Comma 3 2 2" xfId="3" xr:uid="{00000000-0005-0000-0000-000001000000}"/>
    <cellStyle name="Comma 3 2 2 2" xfId="4" xr:uid="{00000000-0005-0000-0000-000002000000}"/>
    <cellStyle name="Comma 3 2 2 2 2 2 2 2" xfId="5" xr:uid="{00000000-0005-0000-0000-000003000000}"/>
    <cellStyle name="Comma 3 2 2 2 2 2 2 2 2" xfId="6" xr:uid="{00000000-0005-0000-0000-000004000000}"/>
    <cellStyle name="Normal" xfId="0" builtinId="0"/>
    <cellStyle name="Normal 11 2" xfId="7" xr:uid="{00000000-0005-0000-0000-000006000000}"/>
    <cellStyle name="Normal 2" xfId="8" xr:uid="{00000000-0005-0000-0000-000007000000}"/>
    <cellStyle name="Normal 2 2" xfId="22" xr:uid="{00000000-0005-0000-0000-000008000000}"/>
    <cellStyle name="Normal 2 2 2" xfId="9" xr:uid="{00000000-0005-0000-0000-000009000000}"/>
    <cellStyle name="Normal 3" xfId="23" xr:uid="{00000000-0005-0000-0000-00000A000000}"/>
    <cellStyle name="Normal 4" xfId="10" xr:uid="{00000000-0005-0000-0000-00000B000000}"/>
    <cellStyle name="Normal 4 2" xfId="11" xr:uid="{00000000-0005-0000-0000-00000C000000}"/>
    <cellStyle name="Normal 8" xfId="12" xr:uid="{00000000-0005-0000-0000-00000D000000}"/>
    <cellStyle name="Normal 8 2 2" xfId="13" xr:uid="{00000000-0005-0000-0000-00000E000000}"/>
    <cellStyle name="Normal 8 2 2 2" xfId="14" xr:uid="{00000000-0005-0000-0000-00000F000000}"/>
    <cellStyle name="Normal 8 2 2 2 2 2 2 2" xfId="15" xr:uid="{00000000-0005-0000-0000-000010000000}"/>
    <cellStyle name="Normal 8 2 2 2 2 2 2 2 2" xfId="16" xr:uid="{00000000-0005-0000-0000-000011000000}"/>
    <cellStyle name="Normal 8 2 2 2 2 2 2 2 2 2 2 3" xfId="17" xr:uid="{00000000-0005-0000-0000-000012000000}"/>
    <cellStyle name="Normal 8 2 2 2 2 2 2 2 2 2 2 3 2 2 2 2 2" xfId="18" xr:uid="{00000000-0005-0000-0000-000013000000}"/>
    <cellStyle name="Percent" xfId="1" builtinId="5"/>
    <cellStyle name="Percent 2 2" xfId="19" xr:uid="{00000000-0005-0000-0000-000015000000}"/>
    <cellStyle name="Percent 3 2 2 2" xfId="20" xr:uid="{00000000-0005-0000-0000-000016000000}"/>
    <cellStyle name="Percent 3 2 2 2 2 2 2 2 2" xfId="21" xr:uid="{00000000-0005-0000-0000-000017000000}"/>
  </cellStyles>
  <dxfs count="68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numFmt numFmtId="164" formatCode="0.0"/>
    </dxf>
    <dxf>
      <numFmt numFmtId="164" formatCode="0.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q-Ariyalu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YSrinivasOldBDD\ACC-Wadi\PLKGLA~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YSrinivasOldBDD\ACC-Wadi\ISHAR%20REVISED%20BOQ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Q-TG"/>
      <sheetName val="SUM"/>
      <sheetName val="BOQ-GRA"/>
      <sheetName val="BOQ-wadi"/>
      <sheetName val="BOQ WADI BW&amp;RD"/>
      <sheetName val="BOQwadi"/>
      <sheetName val="Sheet2"/>
      <sheetName val="BOQ-formet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K Revised-02"/>
      <sheetName val="PLK Revised -01 "/>
      <sheetName val="PLK Old Price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 MGT"/>
      <sheetName val="TPL"/>
      <sheetName val="TPL-ALT"/>
      <sheetName val="ELEKTRIM"/>
      <sheetName val="TPLFMT-REV"/>
      <sheetName val="TPLFMT"/>
      <sheetName val="TCEFMT"/>
      <sheetName val="EMPTY PRICE SCHEDULE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390.708887037035" createdVersion="4" refreshedVersion="4" minRefreshableVersion="3" recordCount="104" xr:uid="{00000000-000A-0000-FFFF-FFFF06000000}">
  <cacheSource type="worksheet">
    <worksheetSource ref="A2:AH106" sheet="Analysed data"/>
  </cacheSource>
  <cacheFields count="34">
    <cacheField name="SN" numFmtId="0">
      <sharedItems containsSemiMixedTypes="0" containsString="0" containsNumber="1" containsInteger="1" minValue="1" maxValue="104"/>
    </cacheField>
    <cacheField name="Project" numFmtId="0">
      <sharedItems/>
    </cacheField>
    <cacheField name="Group" numFmtId="0">
      <sharedItems/>
    </cacheField>
    <cacheField name="Vehicle no." numFmtId="0">
      <sharedItems containsMixedTypes="1" containsNumber="1" containsInteger="1" minValue="3147" maxValue="61438"/>
    </cacheField>
    <cacheField name="Clappia Asset Code" numFmtId="0">
      <sharedItems/>
    </cacheField>
    <cacheField name="Tactive Asset Code" numFmtId="0">
      <sharedItems/>
    </cacheField>
    <cacheField name="Asset Code" numFmtId="0">
      <sharedItems/>
    </cacheField>
    <cacheField name="Vehicle Type" numFmtId="0">
      <sharedItems count="32">
        <s v="PICK &amp; CARRY "/>
        <s v="POWER GENERATOR 40KVA"/>
        <s v="POWER GENERATOR 50KVA"/>
        <s v="POWER GENERATOR 62.5KVA"/>
        <s v="POWER GENERATOR 100KVA"/>
        <s v="POWER GENERATOR 125KVA"/>
        <s v="BOOM PLACER"/>
        <s v="UTILITY TRANSPORT VEHICLE"/>
        <s v="NEW TRACK CONSTRUCTION M/C"/>
        <s v="BALLAST REGULATING MACHINE"/>
        <s v="UNIMAT TAMPTING MACHINE"/>
        <s v="PICK &amp; CARRY"/>
        <s v="EXCAVATOR"/>
        <s v="TRANSIT MIXER"/>
        <s v="FLASH BUTT WELDING MACHINE"/>
        <s v="RAIL TEMPER MACHINE"/>
        <s v="RRV MAINTENANCE TRUCK"/>
        <s v="RAIL ROAD VEHICLE"/>
        <s v="AMBULANCE"/>
        <s v="MINI EXCAVATOR"/>
        <s v="BACKHOE LOADER"/>
        <s v="WATER TANKER 12KL"/>
        <s v="TRACTOR WITH WATER TANKER"/>
        <s v="TRAILER"/>
        <s v="TRAILER "/>
        <s v="TRACTOR TROLLEY WITH WATER TANKER"/>
        <s v="DIESEL BOWSER (6KL)"/>
        <s v="DIESEL BOWSER 3KL"/>
        <s v="DIESEL BOWSER (1.5KL)"/>
        <s v="SOIL COMPACTOR"/>
        <s v="MOTOR GRADER"/>
        <s v="MINI TRUCK"/>
      </sharedItems>
    </cacheField>
    <cacheField name="Name of contractor" numFmtId="0">
      <sharedItems/>
    </cacheField>
    <cacheField name="HMR/KMR" numFmtId="0">
      <sharedItems count="3">
        <s v="HMR"/>
        <s v="KMR / HMR"/>
        <s v="KMR"/>
      </sharedItems>
    </cacheField>
    <cacheField name="Fuel Norms" numFmtId="0">
      <sharedItems containsMixedTypes="1" containsNumber="1" minValue="1.5" maxValue="44"/>
    </cacheField>
    <cacheField name="Diesel" numFmtId="0">
      <sharedItems containsSemiMixedTypes="0" containsString="0" containsNumber="1" containsInteger="1" minValue="0" maxValue="1630"/>
    </cacheField>
    <cacheField name="Start Reading" numFmtId="0">
      <sharedItems containsSemiMixedTypes="0" containsString="0" containsNumber="1" minValue="41" maxValue="500111"/>
    </cacheField>
    <cacheField name="End Reading" numFmtId="0">
      <sharedItems containsSemiMixedTypes="0" containsString="0" containsNumber="1" minValue="1" maxValue="501034"/>
    </cacheField>
    <cacheField name="Total (LOG Sheet)" numFmtId="2">
      <sharedItems containsSemiMixedTypes="0" containsString="0" containsNumber="1" minValue="0" maxValue="4400"/>
    </cacheField>
    <cacheField name="Cumulative/_x000a_Day-wise" numFmtId="0">
      <sharedItems/>
    </cacheField>
    <cacheField name="GPS KMR" numFmtId="0">
      <sharedItems containsString="0" containsBlank="1" containsNumber="1" minValue="140.18" maxValue="4204.66"/>
    </cacheField>
    <cacheField name="GPS HMR" numFmtId="0">
      <sharedItems containsString="0" containsBlank="1" containsNumber="1" minValue="0" maxValue="269.08999999999997"/>
    </cacheField>
    <cacheField name="Diff KMR" numFmtId="0">
      <sharedItems containsString="0" containsBlank="1" containsNumber="1" minValue="-80.949999999999818" maxValue="876.28"/>
    </cacheField>
    <cacheField name="Diff HMR" numFmtId="0">
      <sharedItems containsString="0" containsBlank="1" containsNumber="1" minValue="-141.08999999999997" maxValue="219.88333333333333"/>
    </cacheField>
    <cacheField name="% Variation KMR" numFmtId="0">
      <sharedItems containsString="0" containsBlank="1" containsNumber="1" minValue="-2.5731087094723399E-2" maxValue="0.54771397616468043"/>
    </cacheField>
    <cacheField name="% Variation HMR" numFmtId="0">
      <sharedItems containsString="0" containsBlank="1" containsNumber="1" minValue="-2.2946153846153843" maxValue="1"/>
    </cacheField>
    <cacheField name="Total GPS without 4% Variance" numFmtId="0">
      <sharedItems containsSemiMixedTypes="0" containsString="0" containsNumber="1" minValue="0" maxValue="1968.7152777777778"/>
    </cacheField>
    <cacheField name="Fuel Consumption with 4% Variance" numFmtId="164">
      <sharedItems containsSemiMixedTypes="0" containsString="0" containsNumber="1" minValue="0" maxValue="2047.463888888889"/>
    </cacheField>
    <cacheField name="Diesel to be Debited" numFmtId="164">
      <sharedItems containsSemiMixedTypes="0" containsString="0" containsNumber="1" minValue="0" maxValue="1196.1866666666667"/>
    </cacheField>
    <cacheField name="Status" numFmtId="0">
      <sharedItems count="5">
        <s v="GPS Data ok"/>
        <s v="Rectification required"/>
        <s v="Testing required"/>
        <s v="Need to check the logsheet"/>
        <s v="Dehired"/>
      </sharedItems>
    </cacheField>
    <cacheField name="Debited as per GPS" numFmtId="164">
      <sharedItems containsSemiMixedTypes="0" containsString="0" containsNumber="1" minValue="0" maxValue="1196.1866666666667"/>
    </cacheField>
    <cacheField name="Tank Balance" numFmtId="2">
      <sharedItems containsSemiMixedTypes="0" containsString="0" containsNumber="1" containsInteger="1" minValue="0" maxValue="400"/>
    </cacheField>
    <cacheField name="Standard Avg. debit" numFmtId="164">
      <sharedItems containsSemiMixedTypes="0" containsString="0" containsNumber="1" minValue="0" maxValue="1201.8333333333333"/>
    </cacheField>
    <cacheField name="Final Debit" numFmtId="164">
      <sharedItems containsSemiMixedTypes="0" containsString="0" containsNumber="1" minValue="0" maxValue="1201.8333333333333"/>
    </cacheField>
    <cacheField name="Remarks" numFmtId="0">
      <sharedItems containsBlank="1"/>
    </cacheField>
    <cacheField name="Remarks2" numFmtId="2">
      <sharedItems containsBlank="1"/>
    </cacheField>
    <cacheField name="Sec" numFmtId="0">
      <sharedItems/>
    </cacheField>
    <cacheField name="Double Engine" numFmtId="0">
      <sharedItems containsString="0" containsBlank="1" containsNumber="1" containsInteger="1" minValue="4" maxValue="1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b Nawal [UNext]" refreshedDate="45441.612653356482" createdVersion="8" refreshedVersion="8" minRefreshableVersion="3" recordCount="104" xr:uid="{8520AC30-0827-47A4-90CD-4DEF03E86C20}">
  <cacheSource type="worksheet">
    <worksheetSource ref="A1:BP105" sheet="Mar-24"/>
  </cacheSource>
  <cacheFields count="67">
    <cacheField name="SN" numFmtId="0">
      <sharedItems containsSemiMixedTypes="0" containsString="0" containsNumber="1" containsInteger="1" minValue="1" maxValue="104"/>
    </cacheField>
    <cacheField name="Project" numFmtId="0">
      <sharedItems/>
    </cacheField>
    <cacheField name="Group" numFmtId="0">
      <sharedItems/>
    </cacheField>
    <cacheField name="Vehicle no." numFmtId="0">
      <sharedItems containsMixedTypes="1" containsNumber="1" containsInteger="1" minValue="3147" maxValue="61438" count="104">
        <s v="UP83AT7892"/>
        <s v="1708X1625"/>
        <s v="C4774"/>
        <s v="Sr no 4882"/>
        <n v="6827"/>
        <s v="CJES13114042"/>
        <n v="4039"/>
        <s v="CJES13114040"/>
        <s v="ZG0434"/>
        <n v="6752"/>
        <s v="68173/1704B130/016855"/>
        <s v="FBY12115"/>
        <s v="1704B131"/>
        <s v="5591(125kva )"/>
        <s v="UP75CT0460"/>
        <s v="L-UTV-302-002-079-201503079-H_x0009_"/>
        <s v="PHRS201504081H"/>
        <s v="UTV - 89"/>
        <s v="UTV - 91"/>
        <s v="6111504/5042048"/>
        <s v="PBR-400-01"/>
        <s v="08-275-3S"/>
        <s v="UP83AT8129"/>
        <n v="61438"/>
        <s v="UP83CT4624"/>
        <s v="UP83CT4625"/>
        <s v="UP83CT4626"/>
        <s v="CW 08-183"/>
        <s v="TA-08-32C-01"/>
        <s v="UP83AT7891"/>
        <s v="HP38G2278"/>
        <s v="HR37D3825"/>
        <s v="PW15056118"/>
        <s v="HR01AT6077"/>
        <s v="HR01AQ1064"/>
        <s v="HR01AR5943"/>
        <s v="HR01AS2781"/>
        <s v="HR01AU2060"/>
        <s v="UP81BT5174"/>
        <s v="HR37B3651"/>
        <s v="PB11CB7246"/>
        <s v="CH01TA4085/CH01TA8185"/>
        <s v="CH01TA7977/RJ19EA3043"/>
        <s v="CH01TA7596"/>
        <s v="CH01TA4188"/>
        <s v="CH01TA3310"/>
        <s v="CH01TA1350"/>
        <s v="CH01TA4140"/>
        <s v="PB05AM9216"/>
        <s v="PB05AM8926"/>
        <s v="RJ13EA0962"/>
        <s v="PB05AJ9139"/>
        <s v="PB05AM9976"/>
        <s v="PB05AN4914"/>
        <s v="PB05AM9202"/>
        <s v="PB05AM9209"/>
        <s v="RJ13EA0858"/>
        <s v="61422/N724724"/>
        <s v="PB02BH9454"/>
        <s v="PB05M5986"/>
        <s v="PB91L1104"/>
        <s v="PB43E2903"/>
        <n v="55012"/>
        <s v="PB11CT5496"/>
        <s v="7324D/HR64A7993"/>
        <s v="HR55Q8049"/>
        <s v="UP53GT2011"/>
        <s v="UP53GT2814/UP53GT2811"/>
        <s v="UP53GT2006"/>
        <s v="UP22K8983"/>
        <s v="N635D02971"/>
        <s v="NL635001437"/>
        <s v="NL01AD1692"/>
        <s v="SR-7417/HP38F6603"/>
        <s v="HP38G1156"/>
        <s v="UP86T6841"/>
        <s v="EXC-215L(EX-1460)"/>
        <s v="HR55K5140/55219  "/>
        <s v="PB13BL5173/NL01AG6070"/>
        <s v="UP82AT2246/UP83CT9103"/>
        <s v="PB13BN0547"/>
        <s v="HR55AF9345"/>
        <s v="RJ05GB5252"/>
        <s v="NL01AA2073"/>
        <s v="PB07AF5043/PB07BG8825"/>
        <s v="HR55AJ8599/HR55AG3097"/>
        <s v="HR72D9148"/>
        <s v="ARS 121/AMMANN/J190300071"/>
        <s v="UP86T5536"/>
        <s v="HR68B9492"/>
        <s v="HR68B4201"/>
        <s v="PB03AZ8463/PB65AZ5271"/>
        <s v="HR68C7856"/>
        <s v="UP17T9841"/>
        <s v="HR63C6584"/>
        <s v="HR63C2204"/>
        <s v="HR37C4282"/>
        <s v="SR-2814245/HR12AK4486"/>
        <n v="3147"/>
        <s v="UP60AT7452"/>
        <s v="HR85D5367"/>
        <s v="HR05BA1162"/>
        <s v="PB08EE2471"/>
        <s v="HR20N4688"/>
      </sharedItems>
    </cacheField>
    <cacheField name="Clappia Asset Code" numFmtId="0">
      <sharedItems/>
    </cacheField>
    <cacheField name="Tactive Asset Code" numFmtId="0">
      <sharedItems/>
    </cacheField>
    <cacheField name="Asset Code" numFmtId="0">
      <sharedItems/>
    </cacheField>
    <cacheField name="Vehicle Type" numFmtId="0">
      <sharedItems/>
    </cacheField>
    <cacheField name="Name of contractor" numFmtId="0">
      <sharedItems/>
    </cacheField>
    <cacheField name="HMR/KMR" numFmtId="0">
      <sharedItems/>
    </cacheField>
    <cacheField name="Fuel Norms" numFmtId="0">
      <sharedItems containsMixedTypes="1" containsNumber="1" minValue="1.5" maxValue="44"/>
    </cacheField>
    <cacheField name="Diesel" numFmtId="0">
      <sharedItems containsSemiMixedTypes="0" containsString="0" containsNumber="1" containsInteger="1" minValue="0" maxValue="1630"/>
    </cacheField>
    <cacheField name="Start Reading" numFmtId="0">
      <sharedItems containsSemiMixedTypes="0" containsString="0" containsNumber="1" minValue="41" maxValue="500111"/>
    </cacheField>
    <cacheField name="End Reading" numFmtId="0">
      <sharedItems containsSemiMixedTypes="0" containsString="0" containsNumber="1" minValue="1" maxValue="501034"/>
    </cacheField>
    <cacheField name="01-Mar" numFmtId="0">
      <sharedItems containsSemiMixedTypes="0" containsString="0" containsNumber="1" minValue="0" maxValue="258"/>
    </cacheField>
    <cacheField name="02-Mar" numFmtId="0">
      <sharedItems containsSemiMixedTypes="0" containsString="0" containsNumber="1" minValue="0" maxValue="180"/>
    </cacheField>
    <cacheField name="03-Mar" numFmtId="0">
      <sharedItems containsSemiMixedTypes="0" containsString="0" containsNumber="1" minValue="0" maxValue="171"/>
    </cacheField>
    <cacheField name="04-Mar" numFmtId="0">
      <sharedItems containsSemiMixedTypes="0" containsString="0" containsNumber="1" minValue="0" maxValue="241"/>
    </cacheField>
    <cacheField name="05-Mar" numFmtId="0">
      <sharedItems containsSemiMixedTypes="0" containsString="0" containsNumber="1" minValue="0" maxValue="205"/>
    </cacheField>
    <cacheField name="06-Mar" numFmtId="0">
      <sharedItems containsSemiMixedTypes="0" containsString="0" containsNumber="1" minValue="0" maxValue="269"/>
    </cacheField>
    <cacheField name="07-Mar" numFmtId="0">
      <sharedItems containsSemiMixedTypes="0" containsString="0" containsNumber="1" minValue="0" maxValue="296"/>
    </cacheField>
    <cacheField name="08-Mar" numFmtId="0">
      <sharedItems containsSemiMixedTypes="0" containsString="0" containsNumber="1" minValue="0" maxValue="340"/>
    </cacheField>
    <cacheField name="09-Mar" numFmtId="0">
      <sharedItems containsSemiMixedTypes="0" containsString="0" containsNumber="1" minValue="0" maxValue="219"/>
    </cacheField>
    <cacheField name="10-Mar" numFmtId="0">
      <sharedItems containsSemiMixedTypes="0" containsString="0" containsNumber="1" minValue="0" maxValue="150"/>
    </cacheField>
    <cacheField name="11-Mar" numFmtId="0">
      <sharedItems containsSemiMixedTypes="0" containsString="0" containsNumber="1" minValue="0" maxValue="170"/>
    </cacheField>
    <cacheField name="12-Mar" numFmtId="0">
      <sharedItems containsSemiMixedTypes="0" containsString="0" containsNumber="1" minValue="0" maxValue="183"/>
    </cacheField>
    <cacheField name="13-Mar" numFmtId="0">
      <sharedItems containsSemiMixedTypes="0" containsString="0" containsNumber="1" minValue="0" maxValue="221"/>
    </cacheField>
    <cacheField name="14-Mar" numFmtId="0">
      <sharedItems containsSemiMixedTypes="0" containsString="0" containsNumber="1" minValue="0" maxValue="168"/>
    </cacheField>
    <cacheField name="15-Mar" numFmtId="0">
      <sharedItems containsSemiMixedTypes="0" containsString="0" containsNumber="1" minValue="0" maxValue="216"/>
    </cacheField>
    <cacheField name="16-Mar" numFmtId="0">
      <sharedItems containsSemiMixedTypes="0" containsString="0" containsNumber="1" minValue="0" maxValue="196"/>
    </cacheField>
    <cacheField name="17-Mar" numFmtId="0">
      <sharedItems containsSemiMixedTypes="0" containsString="0" containsNumber="1" minValue="0" maxValue="205"/>
    </cacheField>
    <cacheField name="18-Mar" numFmtId="0">
      <sharedItems containsSemiMixedTypes="0" containsString="0" containsNumber="1" minValue="0" maxValue="312"/>
    </cacheField>
    <cacheField name="19-Mar" numFmtId="0">
      <sharedItems containsSemiMixedTypes="0" containsString="0" containsNumber="1" minValue="0" maxValue="353"/>
    </cacheField>
    <cacheField name="20-Mar" numFmtId="0">
      <sharedItems containsSemiMixedTypes="0" containsString="0" containsNumber="1" minValue="0" maxValue="314"/>
    </cacheField>
    <cacheField name="21-Mar" numFmtId="0">
      <sharedItems containsSemiMixedTypes="0" containsString="0" containsNumber="1" minValue="0" maxValue="179"/>
    </cacheField>
    <cacheField name="22-Mar" numFmtId="0">
      <sharedItems containsSemiMixedTypes="0" containsString="0" containsNumber="1" minValue="0" maxValue="181"/>
    </cacheField>
    <cacheField name="23-Mar" numFmtId="0">
      <sharedItems containsSemiMixedTypes="0" containsString="0" containsNumber="1" minValue="0" maxValue="247"/>
    </cacheField>
    <cacheField name="24-Mar" numFmtId="0">
      <sharedItems containsSemiMixedTypes="0" containsString="0" containsNumber="1" minValue="0" maxValue="251"/>
    </cacheField>
    <cacheField name="25-Mar" numFmtId="0">
      <sharedItems containsSemiMixedTypes="0" containsString="0" containsNumber="1" minValue="0" maxValue="7"/>
    </cacheField>
    <cacheField name="26-Mar" numFmtId="0">
      <sharedItems containsSemiMixedTypes="0" containsString="0" containsNumber="1" minValue="0" maxValue="223"/>
    </cacheField>
    <cacheField name="27-Mar" numFmtId="0">
      <sharedItems containsSemiMixedTypes="0" containsString="0" containsNumber="1" minValue="0" maxValue="346"/>
    </cacheField>
    <cacheField name="28-Mar" numFmtId="0">
      <sharedItems containsSemiMixedTypes="0" containsString="0" containsNumber="1" minValue="0" maxValue="185"/>
    </cacheField>
    <cacheField name="29-Mar" numFmtId="0">
      <sharedItems containsSemiMixedTypes="0" containsString="0" containsNumber="1" minValue="0" maxValue="155"/>
    </cacheField>
    <cacheField name="30-Mar" numFmtId="0">
      <sharedItems containsSemiMixedTypes="0" containsString="0" containsNumber="1" minValue="0" maxValue="189"/>
    </cacheField>
    <cacheField name="31-Mar" numFmtId="0">
      <sharedItems containsSemiMixedTypes="0" containsString="0" containsNumber="1" minValue="0" maxValue="111"/>
    </cacheField>
    <cacheField name="Total (LOG Sheet)" numFmtId="2">
      <sharedItems containsSemiMixedTypes="0" containsString="0" containsNumber="1" minValue="0" maxValue="4400"/>
    </cacheField>
    <cacheField name="Cumulative/_x000a_Day-wise" numFmtId="0">
      <sharedItems containsNonDate="0" containsString="0" containsBlank="1"/>
    </cacheField>
    <cacheField name="GPS KMR" numFmtId="0">
      <sharedItems containsNonDate="0" containsString="0" containsBlank="1"/>
    </cacheField>
    <cacheField name="GPS HMR" numFmtId="0">
      <sharedItems containsNonDate="0" containsString="0" containsBlank="1"/>
    </cacheField>
    <cacheField name="Diff KMR" numFmtId="0">
      <sharedItems containsNonDate="0" containsString="0" containsBlank="1"/>
    </cacheField>
    <cacheField name="Diff HMR" numFmtId="0">
      <sharedItems containsNonDate="0" containsString="0" containsBlank="1"/>
    </cacheField>
    <cacheField name="% Variation KMR" numFmtId="0">
      <sharedItems containsNonDate="0" containsString="0" containsBlank="1"/>
    </cacheField>
    <cacheField name="% Variation HMR" numFmtId="0">
      <sharedItems containsNonDate="0" containsString="0" containsBlank="1"/>
    </cacheField>
    <cacheField name="Total GPS without 4% Variance" numFmtId="0">
      <sharedItems containsNonDate="0" containsString="0" containsBlank="1"/>
    </cacheField>
    <cacheField name="Fuel Consumption with 4% Variance" numFmtId="0">
      <sharedItems containsNonDate="0" containsString="0" containsBlank="1"/>
    </cacheField>
    <cacheField name="Diesel to be Debited" numFmtId="0">
      <sharedItems containsNonDate="0" containsString="0" containsBlank="1"/>
    </cacheField>
    <cacheField name="Status" numFmtId="0">
      <sharedItems containsNonDate="0" containsString="0" containsBlank="1"/>
    </cacheField>
    <cacheField name="Debited as per GPS" numFmtId="0">
      <sharedItems containsNonDate="0" containsString="0" containsBlank="1"/>
    </cacheField>
    <cacheField name="Tank Balance" numFmtId="2">
      <sharedItems containsSemiMixedTypes="0" containsString="0" containsNumber="1" containsInteger="1" minValue="0" maxValue="400"/>
    </cacheField>
    <cacheField name="Standard Avg. debit" numFmtId="0">
      <sharedItems containsNonDate="0" containsString="0" containsBlank="1"/>
    </cacheField>
    <cacheField name="Final Debit" numFmtId="0">
      <sharedItems containsNonDate="0" containsString="0" containsBlank="1"/>
    </cacheField>
    <cacheField name="Remarks" numFmtId="0">
      <sharedItems containsNonDate="0" containsString="0" containsBlank="1"/>
    </cacheField>
    <cacheField name="Description" numFmtId="0">
      <sharedItems containsNonDate="0" containsString="0" containsBlank="1"/>
    </cacheField>
    <cacheField name="Packet" numFmtId="0">
      <sharedItems containsNonDate="0" containsString="0" containsBlank="1"/>
    </cacheField>
    <cacheField name="Remarks2" numFmtId="2">
      <sharedItems containsBlank="1"/>
    </cacheField>
    <cacheField name="Sec" numFmtId="0">
      <sharedItems/>
    </cacheField>
    <cacheField name="Double Engine" numFmtId="0">
      <sharedItems containsString="0" containsBlank="1" containsNumber="1" containsInteger="1" minValue="4" maxValue="1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4">
  <r>
    <n v="1"/>
    <s v="LOT301"/>
    <s v="Ambala"/>
    <s v="UP83AT7892"/>
    <s v="L-PNC-301-0001, PICK &amp; CARRY "/>
    <s v="I1010050020030022"/>
    <s v="L-PNC-301-0001"/>
    <x v="0"/>
    <s v="GIL-TPL (JV)"/>
    <x v="0"/>
    <n v="3.8"/>
    <n v="135"/>
    <n v="9643"/>
    <n v="9736"/>
    <n v="93"/>
    <s v="Day-wise"/>
    <m/>
    <n v="88.560277777777785"/>
    <m/>
    <n v="4.4397222222222155"/>
    <m/>
    <n v="4.773894862604533E-2"/>
    <n v="336.52905555555554"/>
    <n v="349.99021777777779"/>
    <n v="0"/>
    <x v="0"/>
    <n v="0"/>
    <n v="0"/>
    <n v="0"/>
    <n v="0"/>
    <m/>
    <m/>
    <s v="B1"/>
    <m/>
  </r>
  <r>
    <n v="2"/>
    <s v="LOT301"/>
    <s v="Ambala"/>
    <s v="1708X1625"/>
    <s v="O-DGS-301-0020, POWER GENERATOR 40KVA"/>
    <s v="I1010130010120010"/>
    <s v="O-DGS-301-0020"/>
    <x v="1"/>
    <s v="GIL-TPL (JV)"/>
    <x v="0"/>
    <n v="4"/>
    <n v="190"/>
    <n v="11003"/>
    <n v="1"/>
    <n v="53"/>
    <s v="Day-wise"/>
    <m/>
    <n v="51.310833333333328"/>
    <m/>
    <n v="1.6891666666666723"/>
    <m/>
    <n v="3.1871069182390042E-2"/>
    <n v="205.24333333333331"/>
    <n v="213.45306666666664"/>
    <n v="0"/>
    <x v="0"/>
    <n v="0"/>
    <n v="0"/>
    <n v="0"/>
    <n v="0"/>
    <m/>
    <s v="Meter Reading Changed, Ending Reading on 27-03-24 is 11055 and Starting Reading on 28-03-24 is 0"/>
    <s v="A"/>
    <m/>
  </r>
  <r>
    <n v="3"/>
    <s v="LOT301"/>
    <s v="Ambala"/>
    <s v="C4774"/>
    <s v="NA, POWER GENERATOR 40KVA"/>
    <s v="I1010130010120019"/>
    <s v="NA"/>
    <x v="1"/>
    <s v="GIL-TPL (JV)"/>
    <x v="0"/>
    <n v="4"/>
    <n v="235"/>
    <n v="2568"/>
    <n v="2633"/>
    <n v="65"/>
    <s v="Cumulative"/>
    <m/>
    <n v="0"/>
    <m/>
    <n v="65"/>
    <m/>
    <n v="1"/>
    <n v="0"/>
    <n v="0"/>
    <n v="235"/>
    <x v="1"/>
    <n v="235"/>
    <n v="0"/>
    <n v="235"/>
    <n v="235"/>
    <m/>
    <m/>
    <s v="A"/>
    <m/>
  </r>
  <r>
    <n v="4"/>
    <s v="LOT301"/>
    <s v="Ambala"/>
    <s v="Sr no 4882"/>
    <s v="NA, DG 50 KVA"/>
    <s v="I1010130010150001"/>
    <s v="NA"/>
    <x v="2"/>
    <s v="GIL-TPL (JV)"/>
    <x v="0"/>
    <n v="6"/>
    <n v="407"/>
    <n v="1194"/>
    <n v="1337"/>
    <n v="143"/>
    <s v="Cumulative"/>
    <m/>
    <n v="144.89500000000001"/>
    <m/>
    <n v="-1.8950000000000102"/>
    <m/>
    <n v="-1.3251748251748323E-2"/>
    <n v="869.37000000000012"/>
    <n v="904.14480000000015"/>
    <n v="0"/>
    <x v="0"/>
    <n v="0"/>
    <n v="0"/>
    <n v="0"/>
    <n v="0"/>
    <m/>
    <s v="Meter reading Changed on 01-03-24 Old Reading Was 1192"/>
    <s v="B1"/>
    <m/>
  </r>
  <r>
    <n v="5"/>
    <s v="LOT301"/>
    <s v="Ambala"/>
    <n v="6827"/>
    <s v="NA, DG 62.5 KVA"/>
    <s v="I1010130010180011"/>
    <s v="NA"/>
    <x v="3"/>
    <s v="GIL-TPL (JV)"/>
    <x v="0"/>
    <n v="6"/>
    <n v="516"/>
    <n v="10870"/>
    <n v="11062"/>
    <n v="192"/>
    <s v="Cumulative"/>
    <m/>
    <n v="196.45083333333332"/>
    <m/>
    <n v="-4.4508333333333212"/>
    <m/>
    <n v="-2.3181423611111047E-2"/>
    <n v="1178.7049999999999"/>
    <n v="1225.8532"/>
    <n v="0"/>
    <x v="0"/>
    <n v="0"/>
    <n v="0"/>
    <n v="0"/>
    <n v="0"/>
    <m/>
    <m/>
    <s v="B2"/>
    <m/>
  </r>
  <r>
    <n v="6"/>
    <s v="LOT301"/>
    <s v="Ambala"/>
    <s v="CJES13114042"/>
    <s v="O-DGS-301-0074, POWER GENERATOR 62.5KVA"/>
    <s v="I1010130010180055"/>
    <s v="O-DGS-301-0074"/>
    <x v="3"/>
    <s v="GIL-TPL (JV)"/>
    <x v="0"/>
    <n v="6"/>
    <n v="0"/>
    <n v="511"/>
    <n v="784"/>
    <n v="273"/>
    <s v="Day-wise"/>
    <m/>
    <n v="264.54722222222222"/>
    <m/>
    <n v="8.4527777777777828"/>
    <m/>
    <n v="3.0962555962555982E-2"/>
    <n v="1587.2833333333333"/>
    <n v="1650.7746666666667"/>
    <n v="0"/>
    <x v="0"/>
    <n v="0"/>
    <n v="0"/>
    <n v="0"/>
    <n v="0"/>
    <m/>
    <m/>
    <s v="A"/>
    <m/>
  </r>
  <r>
    <n v="7"/>
    <s v="LOT301"/>
    <s v="Ambala"/>
    <n v="4039"/>
    <s v="O-DGS-301-0017, POWER GENERATOR 62.5KVA"/>
    <s v="I1010130010180037"/>
    <s v="O-DGS-301-0017"/>
    <x v="3"/>
    <s v="GIL-TPL (JV)"/>
    <x v="0"/>
    <n v="6"/>
    <n v="0"/>
    <n v="456"/>
    <n v="458"/>
    <n v="2"/>
    <s v="Cumulative"/>
    <m/>
    <n v="3.3872222222222224"/>
    <m/>
    <n v="-1.3872222222222224"/>
    <m/>
    <n v="-0.69361111111111118"/>
    <n v="20.323333333333334"/>
    <n v="21.136266666666668"/>
    <n v="0"/>
    <x v="0"/>
    <n v="0"/>
    <n v="0"/>
    <n v="0"/>
    <n v="0"/>
    <s v="Negligible difference"/>
    <m/>
    <s v="B2"/>
    <m/>
  </r>
  <r>
    <n v="8"/>
    <s v="LOT301"/>
    <s v="Ambala"/>
    <s v="CJES13114040"/>
    <s v="O-DGS-301-0041, POWER GENERATOR 62.5KVA"/>
    <s v="I1010130010180056"/>
    <s v="O-DGS-301-0041"/>
    <x v="3"/>
    <s v="GIL-TPL (JV)"/>
    <x v="0"/>
    <n v="6"/>
    <n v="315"/>
    <n v="1593"/>
    <n v="3"/>
    <n v="105"/>
    <s v="Day-wise"/>
    <m/>
    <n v="101.18972222222223"/>
    <m/>
    <n v="3.8102777777777703"/>
    <m/>
    <n v="3.6288359788359717E-2"/>
    <n v="607.13833333333332"/>
    <n v="631.42386666666664"/>
    <n v="0"/>
    <x v="0"/>
    <n v="0"/>
    <n v="0"/>
    <n v="0"/>
    <n v="0"/>
    <m/>
    <s v="Meter Reading Changed, Ending Reading on 29-03-24 is 1695 and Starting Reading on 30-03-24 is 0"/>
    <s v="A"/>
    <m/>
  </r>
  <r>
    <n v="9"/>
    <s v="LOT301"/>
    <s v="Ambala"/>
    <s v="ZG0434"/>
    <s v="O-DGS-301-0042, POWER GENERATOR 100KVA"/>
    <s v="I1010130010270001"/>
    <s v="O-DGS-301-0042"/>
    <x v="4"/>
    <s v="GIL-TPL (JV)"/>
    <x v="0"/>
    <n v="8"/>
    <n v="0"/>
    <n v="441"/>
    <n v="441"/>
    <n v="0"/>
    <s v="Cumulative"/>
    <m/>
    <n v="0"/>
    <m/>
    <n v="0"/>
    <m/>
    <n v="0"/>
    <n v="0"/>
    <n v="0"/>
    <n v="0"/>
    <x v="0"/>
    <n v="0"/>
    <n v="0"/>
    <n v="0"/>
    <n v="0"/>
    <m/>
    <m/>
    <s v="B1"/>
    <m/>
  </r>
  <r>
    <n v="10"/>
    <s v="LOT301"/>
    <s v="Ambala"/>
    <n v="6752"/>
    <s v="O-DGS-301-0040, DG 125 KVA"/>
    <s v="I1010130010020034"/>
    <s v="O-DGS-301-0040"/>
    <x v="5"/>
    <s v="GIL-TPL (JV)"/>
    <x v="0"/>
    <n v="10"/>
    <n v="1343"/>
    <n v="2963"/>
    <n v="3197"/>
    <n v="234"/>
    <s v="Cumulative"/>
    <m/>
    <n v="14.116666666666667"/>
    <m/>
    <n v="219.88333333333333"/>
    <m/>
    <n v="0.93967236467236459"/>
    <n v="141.16666666666669"/>
    <n v="146.81333333333336"/>
    <n v="1196.1866666666667"/>
    <x v="1"/>
    <n v="1196.1866666666667"/>
    <n v="0"/>
    <n v="1201.8333333333333"/>
    <n v="1201.8333333333333"/>
    <m/>
    <m/>
    <s v="B2"/>
    <m/>
  </r>
  <r>
    <n v="11"/>
    <s v="LOT301"/>
    <s v="Ambala"/>
    <s v="68173/1704B130/016855"/>
    <s v="O-DGS-301-0019, DG 125 KVA"/>
    <s v="I1010130010020033"/>
    <s v="O-DGS-301-0019"/>
    <x v="5"/>
    <s v="GIL-TPL (JV)"/>
    <x v="0"/>
    <n v="10"/>
    <n v="680"/>
    <n v="4380"/>
    <n v="4455"/>
    <n v="75"/>
    <s v="Cumulative"/>
    <m/>
    <n v="73.36"/>
    <m/>
    <n v="1.6400000000000006"/>
    <m/>
    <n v="2.1866666666666673E-2"/>
    <n v="733.6"/>
    <n v="762.94400000000007"/>
    <n v="0"/>
    <x v="0"/>
    <n v="0"/>
    <n v="0"/>
    <n v="0"/>
    <n v="0"/>
    <m/>
    <m/>
    <s v="B2"/>
    <m/>
  </r>
  <r>
    <n v="12"/>
    <s v="LOT301"/>
    <s v="Ambala"/>
    <s v="FBY12115"/>
    <s v="NA, O-DGS-301-0015"/>
    <s v="I1010130010020044"/>
    <s v="O-DGS-301-0015"/>
    <x v="5"/>
    <s v="GIL-TPL (JV)"/>
    <x v="0"/>
    <n v="10"/>
    <n v="100"/>
    <n v="6877"/>
    <n v="6895"/>
    <n v="18"/>
    <s v="Day-wise"/>
    <m/>
    <n v="16.425555555555558"/>
    <m/>
    <n v="1.5744444444444419"/>
    <m/>
    <n v="8.7469135802468997E-2"/>
    <n v="164.25555555555559"/>
    <n v="170.8257777777778"/>
    <n v="0"/>
    <x v="0"/>
    <n v="0"/>
    <n v="0"/>
    <n v="0"/>
    <n v="0"/>
    <s v="Negligible difference"/>
    <m/>
    <s v="B1"/>
    <m/>
  </r>
  <r>
    <n v="13"/>
    <s v="LOT301"/>
    <s v="Ambala"/>
    <s v="1704B131"/>
    <s v="O-DGS-301-0001, POWER GENERATOR 125KVA"/>
    <s v="I1010130010020060"/>
    <s v="O-DGS-301-0001"/>
    <x v="5"/>
    <s v="GIL-TPL (JV)"/>
    <x v="0"/>
    <n v="10"/>
    <n v="763"/>
    <n v="23815"/>
    <n v="23909"/>
    <n v="94"/>
    <s v="Cumulative"/>
    <m/>
    <n v="90.038055555555559"/>
    <m/>
    <n v="3.9619444444444412"/>
    <m/>
    <n v="4.2148345153664266E-2"/>
    <n v="900.38055555555559"/>
    <n v="936.39577777777777"/>
    <n v="0"/>
    <x v="0"/>
    <n v="0"/>
    <n v="0"/>
    <n v="0"/>
    <n v="0"/>
    <m/>
    <m/>
    <s v="A"/>
    <m/>
  </r>
  <r>
    <n v="14"/>
    <s v="LOT301"/>
    <s v="Ambala"/>
    <s v="5591(125kva )"/>
    <s v="O-DGS-301-0035, POWER GENERATOR 125KVA"/>
    <s v="I1010130010020029"/>
    <s v="O-DGS-301-0035"/>
    <x v="5"/>
    <s v="GIL-TPL (JV)"/>
    <x v="0"/>
    <n v="10"/>
    <n v="820"/>
    <n v="5348"/>
    <n v="6601"/>
    <n v="162"/>
    <s v="Cumulative"/>
    <m/>
    <n v="165.27305555555557"/>
    <m/>
    <n v="-3.2730555555555725"/>
    <m/>
    <n v="-2.0204046639231928E-2"/>
    <n v="1652.7305555555558"/>
    <n v="1718.8397777777782"/>
    <n v="0"/>
    <x v="0"/>
    <n v="0"/>
    <n v="0"/>
    <n v="0"/>
    <n v="0"/>
    <m/>
    <m/>
    <s v="B2"/>
    <m/>
  </r>
  <r>
    <n v="15"/>
    <s v="LOT301"/>
    <s v="Ambala"/>
    <s v="UP75CT0460"/>
    <s v="O-CBP-301-0071, BOOM PLACER"/>
    <s v="I1010040130010001/I1020020140010001"/>
    <s v="O-CBP-301-0071"/>
    <x v="6"/>
    <s v="GIL-TPL (JV)"/>
    <x v="1"/>
    <s v="2&amp;9"/>
    <n v="1104"/>
    <n v="11601"/>
    <n v="11627"/>
    <n v="26"/>
    <s v="Cumulative"/>
    <m/>
    <n v="85.66"/>
    <m/>
    <n v="-59.66"/>
    <m/>
    <n v="-2.2946153846153843"/>
    <n v="1670.94"/>
    <n v="1737.7776000000001"/>
    <n v="0"/>
    <x v="1"/>
    <n v="0"/>
    <n v="0"/>
    <n v="0"/>
    <n v="0"/>
    <m/>
    <m/>
    <s v="A"/>
    <n v="1800"/>
  </r>
  <r>
    <n v="16"/>
    <s v="LOT301"/>
    <s v="Ambala"/>
    <s v="L-UTV-302-002-079-201503079-H_x0009_"/>
    <s v="L-TCFSL-301-0005, UTILITY TRANSPORT VEHICLE"/>
    <s v="L1010170120010004"/>
    <s v="L-TCFSL-301-0005"/>
    <x v="7"/>
    <s v="GIL-TPL (JV)"/>
    <x v="0"/>
    <n v="13"/>
    <n v="360"/>
    <n v="7945.2"/>
    <n v="7955.1"/>
    <n v="9.9000000000005457"/>
    <s v="Cumulative"/>
    <m/>
    <n v="10.011111111111111"/>
    <m/>
    <n v="-0.11111111111056537"/>
    <m/>
    <n v="-1.1223344556622146E-2"/>
    <n v="130.14444444444445"/>
    <n v="135.35022222222221"/>
    <n v="224.64977777777779"/>
    <x v="0"/>
    <n v="0"/>
    <n v="270"/>
    <n v="0"/>
    <n v="0"/>
    <m/>
    <m/>
    <s v="A"/>
    <m/>
  </r>
  <r>
    <n v="17"/>
    <s v="LOT301"/>
    <s v="Ambala"/>
    <s v="PHRS201504081H"/>
    <s v="L-UTV-302-81, UTILITY TRANSPORT VEHICLE"/>
    <s v="L1010170120010003"/>
    <s v="L-UTV-302-81"/>
    <x v="7"/>
    <s v="GIL-TPL (JV)"/>
    <x v="0"/>
    <n v="13"/>
    <n v="210"/>
    <n v="48.1"/>
    <n v="52.3"/>
    <n v="4.1999999999999957"/>
    <s v="Cumulative"/>
    <m/>
    <n v="4.0022222222222226"/>
    <m/>
    <n v="0.19777777777777317"/>
    <m/>
    <n v="4.7089947089946037E-2"/>
    <n v="52.028888888888893"/>
    <n v="54.110044444444448"/>
    <n v="155.88995555555556"/>
    <x v="0"/>
    <n v="0"/>
    <n v="180"/>
    <n v="0"/>
    <n v="0"/>
    <m/>
    <m/>
    <s v="B1"/>
    <m/>
  </r>
  <r>
    <n v="18"/>
    <s v="LOT301"/>
    <s v="Ambala"/>
    <s v="UTV - 89"/>
    <s v="L-TCFSL-301-0008, UTILITY TRANSPORT VEHICLE"/>
    <s v="L1010170120010001"/>
    <s v="L-TCFSL-301-0008"/>
    <x v="7"/>
    <s v="GIL-TPL (JV)"/>
    <x v="0"/>
    <n v="13"/>
    <n v="365"/>
    <n v="268.10000000000002"/>
    <n v="281.39999999999998"/>
    <n v="13.299999999999955"/>
    <s v="Day-wise"/>
    <m/>
    <n v="12.708888888888911"/>
    <m/>
    <n v="0.59111111111104364"/>
    <m/>
    <n v="4.4444444444439526E-2"/>
    <n v="165.21555555555585"/>
    <n v="171.82417777777809"/>
    <n v="193.17582222222191"/>
    <x v="0"/>
    <n v="0"/>
    <n v="230"/>
    <n v="0"/>
    <n v="0"/>
    <m/>
    <m/>
    <s v="A"/>
    <m/>
  </r>
  <r>
    <n v="19"/>
    <s v="LOT301"/>
    <s v="Ambala"/>
    <s v="UTV - 91"/>
    <s v="L-TCFSL-301-0006, UTILITY TRANSPORT VEHICLE"/>
    <s v="L1010170120010006"/>
    <s v="L-TCFSL-301-0006"/>
    <x v="7"/>
    <s v="GIL-TPL (JV)"/>
    <x v="0"/>
    <n v="13"/>
    <n v="260"/>
    <n v="8644.1"/>
    <n v="8651"/>
    <n v="6.8999999999996362"/>
    <s v="Cumulative"/>
    <m/>
    <n v="6.5927777777777781"/>
    <m/>
    <n v="0.30722222222185813"/>
    <m/>
    <n v="4.4524959742300627E-2"/>
    <n v="85.706111111111113"/>
    <n v="89.134355555555558"/>
    <n v="170.86564444444446"/>
    <x v="0"/>
    <n v="0"/>
    <n v="210"/>
    <n v="0"/>
    <n v="0"/>
    <m/>
    <m/>
    <s v="B1"/>
    <m/>
  </r>
  <r>
    <n v="20"/>
    <s v="LOT301"/>
    <s v="Ambala"/>
    <s v="6111504/5042048"/>
    <s v="L-NTC-302-0001, NEW TRACK CONSTRUCTION"/>
    <s v="I1010170080010001"/>
    <s v="L-NTC-302-0001"/>
    <x v="8"/>
    <s v="GIL-TPL (JV)"/>
    <x v="0"/>
    <n v="34"/>
    <n v="133"/>
    <n v="8532.5"/>
    <n v="8533.2000000000007"/>
    <n v="0.7000000000007276"/>
    <s v="Cumulative"/>
    <m/>
    <n v="0"/>
    <m/>
    <n v="0.7000000000007276"/>
    <m/>
    <n v="0"/>
    <n v="0"/>
    <n v="0"/>
    <n v="133"/>
    <x v="0"/>
    <n v="3"/>
    <n v="130"/>
    <n v="3"/>
    <n v="3"/>
    <m/>
    <m/>
    <s v="B1"/>
    <m/>
  </r>
  <r>
    <n v="21"/>
    <s v="LOT301"/>
    <s v="Ambala"/>
    <s v="PBR-400-01"/>
    <s v="O-PBR-01-302-11, BALLAST REGULATING MACHINE"/>
    <s v="L1010170010010002"/>
    <s v="O-PBR-01-302-11"/>
    <x v="9"/>
    <s v="GIL-TPL (JV)"/>
    <x v="0"/>
    <n v="17"/>
    <n v="400"/>
    <n v="7373"/>
    <n v="7387.3"/>
    <n v="14.300000000000182"/>
    <s v="Cumulative"/>
    <m/>
    <n v="15.615277777777777"/>
    <m/>
    <n v="-1.3152777777775952"/>
    <m/>
    <n v="-9.1977466977453043E-2"/>
    <n v="265.45972222222224"/>
    <n v="276.07811111111113"/>
    <n v="123.92188888888887"/>
    <x v="0"/>
    <n v="0"/>
    <n v="250"/>
    <n v="0"/>
    <n v="0"/>
    <s v="Negligible difference"/>
    <m/>
    <s v="B2"/>
    <m/>
  </r>
  <r>
    <n v="22"/>
    <s v="LOT301"/>
    <s v="Ambala"/>
    <s v="08-275-3S"/>
    <s v="O-UNIMAT-101-24, UNIMAT TAMPTING MACHINE"/>
    <s v="I1010170060010003"/>
    <s v="O-UNIMAT-101-24"/>
    <x v="10"/>
    <s v="GIL-TPL (JV)"/>
    <x v="0"/>
    <n v="31"/>
    <n v="900"/>
    <n v="10916.5"/>
    <n v="10979.9"/>
    <n v="63.399999999999636"/>
    <s v="Cumulative"/>
    <m/>
    <n v="63.506944444444443"/>
    <m/>
    <n v="-0.10694444444480666"/>
    <m/>
    <n v="-1.6868208902966447E-3"/>
    <n v="1968.7152777777778"/>
    <n v="2047.463888888889"/>
    <n v="0"/>
    <x v="0"/>
    <n v="0"/>
    <n v="400"/>
    <n v="0"/>
    <n v="0"/>
    <s v="Logsheet data is missing for few days on the yellow highlighted days"/>
    <s v="Vehicle Transferred back from Lot 302 on 08-03-24"/>
    <s v="B1"/>
    <m/>
  </r>
  <r>
    <n v="23"/>
    <s v="LOT301"/>
    <s v="Ambala"/>
    <s v="UP83AT8129"/>
    <s v="L-PNC-301-0002, PICK &amp; CARRY"/>
    <s v="L1010050020030030"/>
    <s v="L-PNC-301-0002"/>
    <x v="11"/>
    <s v="GIL-TPL (JV)"/>
    <x v="0"/>
    <n v="3.8"/>
    <n v="254"/>
    <n v="107"/>
    <n v="194"/>
    <n v="87"/>
    <s v="Day-wise"/>
    <m/>
    <n v="84.285277777777765"/>
    <m/>
    <n v="2.7147222222222354"/>
    <m/>
    <n v="3.1203703703703855E-2"/>
    <n v="320.28405555555548"/>
    <n v="333.0954177777777"/>
    <n v="0"/>
    <x v="0"/>
    <n v="0"/>
    <n v="0"/>
    <n v="0"/>
    <n v="0"/>
    <m/>
    <m/>
    <s v="A"/>
    <m/>
  </r>
  <r>
    <n v="24"/>
    <s v="LOT301"/>
    <s v="Ambala"/>
    <n v="61438"/>
    <s v="L-TCFSL-301-0004"/>
    <s v="L1010060040040004"/>
    <s v="L-TCFSL-301-0004, EXCAVATOR"/>
    <x v="12"/>
    <s v="GIL-TPL (JV)"/>
    <x v="0"/>
    <n v="14"/>
    <n v="190"/>
    <n v="3857.6"/>
    <n v="3869.3"/>
    <n v="11.700000000000273"/>
    <s v="Cumulative"/>
    <m/>
    <n v="11.281388888888889"/>
    <m/>
    <n v="0.41861111111138349"/>
    <m/>
    <n v="3.5778727445416561E-2"/>
    <n v="157.93944444444446"/>
    <n v="164.25702222222225"/>
    <n v="25.742977777777753"/>
    <x v="0"/>
    <n v="0"/>
    <n v="60"/>
    <n v="0"/>
    <n v="0"/>
    <m/>
    <m/>
    <s v="B1"/>
    <m/>
  </r>
  <r>
    <n v="25"/>
    <s v="LOT301"/>
    <s v="Ambala"/>
    <s v="UP83CT4624"/>
    <s v="O-TMX-301-0078, TRANSIT MIXER"/>
    <s v="NA"/>
    <s v="O-TMX-301-0078"/>
    <x v="13"/>
    <s v="GIL-TPL (JV)"/>
    <x v="1"/>
    <s v="2.5&amp;3"/>
    <n v="625"/>
    <n v="130267"/>
    <n v="131450"/>
    <n v="1183"/>
    <s v="Cumulative"/>
    <n v="1130.42"/>
    <m/>
    <n v="52.579999999999927"/>
    <m/>
    <n v="4.444632290786131E-2"/>
    <m/>
    <n v="632.16800000000001"/>
    <n v="657.45471999999995"/>
    <n v="0"/>
    <x v="0"/>
    <n v="0"/>
    <n v="0"/>
    <n v="0"/>
    <n v="0"/>
    <m/>
    <m/>
    <s v="A"/>
    <n v="60"/>
  </r>
  <r>
    <n v="26"/>
    <s v="LOT301"/>
    <s v="Ambala"/>
    <s v="UP83CT4625"/>
    <s v="O-TMX-301-0079, TRANSIT MIXER"/>
    <s v="NA"/>
    <s v="O-TMX-301-0079"/>
    <x v="13"/>
    <s v="GIL-TPL (JV)"/>
    <x v="1"/>
    <s v="2.5&amp;3"/>
    <n v="650"/>
    <n v="76288"/>
    <n v="77960"/>
    <n v="1672"/>
    <s v="Day-wise"/>
    <n v="1611.7200000000003"/>
    <m/>
    <n v="60.279999999999745"/>
    <m/>
    <n v="3.6052631578947218E-2"/>
    <m/>
    <n v="842.6880000000001"/>
    <n v="876.39552000000015"/>
    <n v="0"/>
    <x v="0"/>
    <n v="0"/>
    <n v="0"/>
    <n v="0"/>
    <n v="0"/>
    <m/>
    <m/>
    <s v="A"/>
    <n v="66"/>
  </r>
  <r>
    <n v="27"/>
    <s v="LOT301"/>
    <s v="Ambala"/>
    <s v="UP83CT4626"/>
    <s v="O-TMX-301-0077, TRANSIT MIXER"/>
    <s v="NA"/>
    <s v="O-TMX-301-0077"/>
    <x v="13"/>
    <s v="GIL-TPL (JV)"/>
    <x v="1"/>
    <s v="2.5&amp;3"/>
    <n v="710"/>
    <n v="132657"/>
    <n v="134533"/>
    <n v="1876"/>
    <s v="Cumulative"/>
    <n v="1900.27"/>
    <m/>
    <n v="-24.269999999999982"/>
    <m/>
    <n v="-1.2937100213219607E-2"/>
    <m/>
    <n v="1027.1079999999999"/>
    <n v="1068.1923199999999"/>
    <n v="0"/>
    <x v="0"/>
    <n v="0"/>
    <n v="0"/>
    <n v="0"/>
    <n v="0"/>
    <m/>
    <m/>
    <s v="A"/>
    <n v="89"/>
  </r>
  <r>
    <n v="28"/>
    <s v="LOT301"/>
    <s v="Ambala"/>
    <s v="CW 08-183"/>
    <s v="NA, FLASH BUTT WELDING MACHINE"/>
    <s v="I1010170040010001"/>
    <s v="NA"/>
    <x v="14"/>
    <s v="GIL-TPL (JV)"/>
    <x v="0"/>
    <n v="14"/>
    <n v="970"/>
    <n v="2301.25"/>
    <n v="2340.85"/>
    <n v="39.599999999999909"/>
    <s v="Cumulative"/>
    <m/>
    <n v="39.856388888888887"/>
    <m/>
    <n v="-0.25638888888897782"/>
    <m/>
    <n v="-6.4744668911358187E-3"/>
    <n v="557.98944444444442"/>
    <n v="580.30902222222221"/>
    <n v="389.69097777777779"/>
    <x v="0"/>
    <n v="209.69097777777779"/>
    <n v="180"/>
    <n v="232.01055555555558"/>
    <n v="232.01055555555558"/>
    <m/>
    <m/>
    <s v="B1"/>
    <m/>
  </r>
  <r>
    <n v="29"/>
    <s v="LOT301"/>
    <s v="Ambala"/>
    <s v="TA-08-32C-01"/>
    <s v="NA,RAIL TEMPER MACHINE"/>
    <s v="I1010170060010002"/>
    <s v="NA"/>
    <x v="15"/>
    <s v="GIL-TPL (JV)"/>
    <x v="0"/>
    <n v="44"/>
    <n v="1380"/>
    <n v="9621.5"/>
    <n v="9658.9"/>
    <n v="37.399999999999636"/>
    <s v="Day-wise"/>
    <m/>
    <n v="36.135555555555193"/>
    <m/>
    <n v="1.2644444444444431"/>
    <m/>
    <n v="3.3808674985145865E-2"/>
    <n v="1589.9644444444284"/>
    <n v="1653.5630222222055"/>
    <n v="0"/>
    <x v="0"/>
    <n v="0"/>
    <n v="400"/>
    <n v="0"/>
    <n v="0"/>
    <m/>
    <m/>
    <s v="B2"/>
    <m/>
  </r>
  <r>
    <n v="30"/>
    <s v="LOT301"/>
    <s v="Ambala"/>
    <s v="UP83AT7891"/>
    <s v="O-RRV-301-0080, RRV MAINTENANCE TRUCK"/>
    <s v="I1010170040010007"/>
    <s v="O-RRV-301-0080"/>
    <x v="16"/>
    <s v="GIL-TPL (JV)"/>
    <x v="0"/>
    <n v="2"/>
    <n v="240"/>
    <n v="615"/>
    <n v="615"/>
    <n v="0"/>
    <s v="Cumulative"/>
    <m/>
    <n v="0"/>
    <m/>
    <n v="0"/>
    <m/>
    <n v="0"/>
    <n v="0"/>
    <n v="0"/>
    <n v="240"/>
    <x v="0"/>
    <n v="0"/>
    <n v="240"/>
    <n v="0"/>
    <n v="0"/>
    <m/>
    <m/>
    <s v="A"/>
    <m/>
  </r>
  <r>
    <n v="31"/>
    <s v="LOT301"/>
    <s v="Ambala"/>
    <s v="HP38G2278"/>
    <s v="NA,RAIL ROAD VEHICLE"/>
    <s v="I1010170040010002"/>
    <s v="NA"/>
    <x v="17"/>
    <s v="GIL-TPL (JV)"/>
    <x v="0"/>
    <n v="1.5"/>
    <n v="200"/>
    <n v="1643"/>
    <n v="1669"/>
    <n v="26"/>
    <s v="Day-wise"/>
    <m/>
    <n v="27.75138888888889"/>
    <m/>
    <n v="-1.75138888888889"/>
    <m/>
    <n v="-6.7361111111111149E-2"/>
    <n v="41.627083333333331"/>
    <n v="43.292166666666667"/>
    <n v="156.70783333333333"/>
    <x v="0"/>
    <n v="56.707833333333326"/>
    <n v="100"/>
    <n v="58.372916666666669"/>
    <n v="58.372916666666669"/>
    <s v="Negligible difference"/>
    <m/>
    <s v="B1"/>
    <m/>
  </r>
  <r>
    <n v="32"/>
    <s v="LOT301"/>
    <s v="Ambala"/>
    <s v="HR37D3825"/>
    <s v="O-AMB-301-0012, AMBULANCE"/>
    <s v="L1020020110060001"/>
    <s v="O-AMB-301-0012"/>
    <x v="18"/>
    <s v="GIL-TPL (JV)"/>
    <x v="2"/>
    <n v="8"/>
    <n v="0"/>
    <n v="54985"/>
    <n v="55188"/>
    <n v="203"/>
    <s v="Cumulative"/>
    <n v="192.71"/>
    <m/>
    <n v="10.289999999999992"/>
    <m/>
    <n v="5.0689655172413757E-2"/>
    <m/>
    <n v="24.088750000000001"/>
    <n v="25.052300000000002"/>
    <n v="0"/>
    <x v="0"/>
    <n v="0"/>
    <n v="0"/>
    <n v="0"/>
    <n v="0"/>
    <m/>
    <m/>
    <s v="A"/>
    <m/>
  </r>
  <r>
    <n v="33"/>
    <s v="LOT301"/>
    <s v="Ambala"/>
    <s v="PW15056118"/>
    <s v="NA, MINI EXCAVATOR"/>
    <s v="H1010060040010015"/>
    <s v="NA"/>
    <x v="19"/>
    <s v="ABHISHEK MEGAMECH PRIVATE LIMITED"/>
    <x v="0"/>
    <n v="5"/>
    <n v="322"/>
    <n v="902.5"/>
    <n v="972"/>
    <n v="69.5"/>
    <s v="Day-wise"/>
    <m/>
    <n v="70.310833333333349"/>
    <m/>
    <n v="-0.81083333333334906"/>
    <m/>
    <n v="-1.1666666666666893E-2"/>
    <n v="351.55416666666673"/>
    <n v="365.61633333333339"/>
    <n v="0"/>
    <x v="0"/>
    <n v="0"/>
    <n v="0"/>
    <n v="0"/>
    <n v="0"/>
    <m/>
    <m/>
    <s v="B1"/>
    <m/>
  </r>
  <r>
    <n v="34"/>
    <s v="LOT301"/>
    <s v="Ambala"/>
    <s v="HR01AT6077"/>
    <s v="H-BHL-301-0002, BACKHOE LOADER"/>
    <s v="H1010060020010040"/>
    <s v="H-BHL-301-0002"/>
    <x v="20"/>
    <s v="AJ ASSOCIATES"/>
    <x v="0"/>
    <n v="4.7"/>
    <n v="495"/>
    <n v="12570"/>
    <n v="12684"/>
    <n v="114"/>
    <s v="Cumulative"/>
    <m/>
    <n v="119.03111111111112"/>
    <m/>
    <n v="-5.031111111111116"/>
    <m/>
    <n v="-4.4132553606237857E-2"/>
    <n v="559.44622222222222"/>
    <n v="581.82407111111115"/>
    <n v="0"/>
    <x v="0"/>
    <n v="0"/>
    <n v="0"/>
    <n v="0"/>
    <n v="0"/>
    <m/>
    <m/>
    <s v="A"/>
    <m/>
  </r>
  <r>
    <n v="35"/>
    <s v="LOT301"/>
    <s v="Ambala"/>
    <s v="HR01AQ1064"/>
    <s v="H-BHL-301-0007, BACKHOE LOADER"/>
    <s v="H1010060020010073"/>
    <s v="H-BHL-301-0007"/>
    <x v="20"/>
    <s v="AJ ASSOCIATES"/>
    <x v="0"/>
    <n v="4.7"/>
    <n v="858"/>
    <n v="16580"/>
    <n v="16742.8"/>
    <n v="162.79999999999927"/>
    <s v="Cumulative"/>
    <m/>
    <n v="167.27388888888888"/>
    <m/>
    <n v="-4.4738888888896042"/>
    <m/>
    <n v="-2.7480889980894499E-2"/>
    <n v="786.18727777777769"/>
    <n v="817.63476888888886"/>
    <n v="40.365231111111143"/>
    <x v="0"/>
    <n v="40.365231111111143"/>
    <n v="0"/>
    <n v="71.812722222222305"/>
    <n v="71.812722222222305"/>
    <m/>
    <m/>
    <s v="B2"/>
    <m/>
  </r>
  <r>
    <n v="36"/>
    <s v="LOT301"/>
    <s v="Ambala"/>
    <s v="HR01AR5943"/>
    <s v="H-BHL-301-0010, BACKHOE LOADER"/>
    <s v="H1010060020010003"/>
    <s v="H-BHL-301-0010"/>
    <x v="20"/>
    <s v="AJ ASSOCIATES"/>
    <x v="0"/>
    <n v="4.7"/>
    <n v="656"/>
    <n v="12290"/>
    <n v="12418"/>
    <n v="128"/>
    <s v="Cumulative"/>
    <m/>
    <n v="126.9975"/>
    <m/>
    <n v="1.0024999999999977"/>
    <m/>
    <n v="7.8320312499999822E-3"/>
    <n v="596.88825000000008"/>
    <n v="620.76378000000011"/>
    <n v="35.236219999999889"/>
    <x v="0"/>
    <n v="35.236219999999889"/>
    <n v="0"/>
    <n v="59.111749999999915"/>
    <n v="59.111749999999915"/>
    <m/>
    <m/>
    <s v="A"/>
    <m/>
  </r>
  <r>
    <n v="37"/>
    <s v="LOT301"/>
    <s v="Ambala"/>
    <s v="HR01AS2781"/>
    <s v="H-BHL-301-0145, BACKHOE LOADER"/>
    <s v="H1010060020010002"/>
    <s v="H-BHL-301-0145"/>
    <x v="20"/>
    <s v="AJ ASSOCIATES"/>
    <x v="0"/>
    <n v="4.7"/>
    <n v="875"/>
    <n v="14514"/>
    <n v="14699"/>
    <n v="185"/>
    <s v="Cumulative"/>
    <m/>
    <n v="185.53888888888889"/>
    <m/>
    <n v="-0.53888888888889142"/>
    <m/>
    <n v="-2.9129129129129264E-3"/>
    <n v="872.03277777777782"/>
    <n v="906.91408888888895"/>
    <n v="0"/>
    <x v="0"/>
    <n v="0"/>
    <n v="0"/>
    <n v="2.9672222222221762"/>
    <n v="2.9672222222221762"/>
    <m/>
    <m/>
    <s v="B2"/>
    <m/>
  </r>
  <r>
    <n v="38"/>
    <s v="LOT301"/>
    <s v="Ambala"/>
    <s v="HR01AU2060"/>
    <s v="H-BHL-301-0146, BACKHOE LOADER"/>
    <s v="H1010060020010069"/>
    <s v="H-BHL-301-0146"/>
    <x v="20"/>
    <s v="AJ ASSOCIATES"/>
    <x v="0"/>
    <n v="4.7"/>
    <n v="447"/>
    <n v="11200"/>
    <n v="11296"/>
    <n v="96"/>
    <s v="Cumulative"/>
    <m/>
    <n v="97.083333333333314"/>
    <m/>
    <n v="-1.0833333333333144"/>
    <m/>
    <n v="-1.1284722222222024E-2"/>
    <n v="456.29166666666657"/>
    <n v="474.54333333333324"/>
    <n v="0"/>
    <x v="0"/>
    <n v="0"/>
    <n v="0"/>
    <n v="0"/>
    <n v="0"/>
    <m/>
    <m/>
    <s v="B2"/>
    <m/>
  </r>
  <r>
    <n v="39"/>
    <s v="LOT301"/>
    <s v="Ambala"/>
    <s v="UP81BT5174"/>
    <s v="H-BHL-301-0526, BACKHOE LOADER"/>
    <s v="H1010060020010077"/>
    <s v="H-BHL-301-0526"/>
    <x v="20"/>
    <s v="AJAY KUMAR YADAV:"/>
    <x v="0"/>
    <n v="4.7"/>
    <n v="579"/>
    <n v="8086"/>
    <n v="8195"/>
    <n v="109"/>
    <s v="Cumulative"/>
    <m/>
    <n v="111.77999999999997"/>
    <m/>
    <n v="-2.7799999999999727"/>
    <m/>
    <n v="-2.5504587155963054E-2"/>
    <n v="525.36599999999987"/>
    <n v="546.38063999999986"/>
    <n v="32.619360000000142"/>
    <x v="0"/>
    <n v="32.619360000000142"/>
    <n v="0"/>
    <n v="53.634000000000128"/>
    <n v="53.634000000000128"/>
    <m/>
    <m/>
    <s v="A"/>
    <m/>
  </r>
  <r>
    <n v="40"/>
    <s v="LOT301"/>
    <s v="Ambala"/>
    <s v="HR37B3651"/>
    <s v="H-WTN-301-0473, WATER TANKER 12KL"/>
    <s v="H1020020120030003"/>
    <s v="H-WTN-301-0473"/>
    <x v="21"/>
    <s v="AMAN KUMAR,"/>
    <x v="2"/>
    <n v="3"/>
    <n v="380"/>
    <n v="500111"/>
    <n v="501034"/>
    <n v="923"/>
    <s v="Cumulative"/>
    <n v="417.46"/>
    <m/>
    <n v="505.54"/>
    <m/>
    <n v="0.54771397616468043"/>
    <m/>
    <n v="139.15333333333334"/>
    <n v="144.71946666666668"/>
    <n v="235.28053333333332"/>
    <x v="2"/>
    <n v="235.28053333333332"/>
    <n v="0"/>
    <n v="240.84666666666666"/>
    <n v="240.84666666666666"/>
    <s v="Testing required"/>
    <m/>
    <s v="A"/>
    <m/>
  </r>
  <r>
    <n v="41"/>
    <s v="LOT301"/>
    <s v="Ambala"/>
    <s v="PB11CB7246"/>
    <s v="H-TRT-301-0087, TRACTOR WITH WATER TANKER"/>
    <s v="H1020020070020009"/>
    <s v="H-TRT-301-0087"/>
    <x v="22"/>
    <s v="BARINDER SINGH"/>
    <x v="0"/>
    <n v="3"/>
    <n v="545"/>
    <n v="13105"/>
    <n v="13300"/>
    <n v="195"/>
    <s v="Cumulative"/>
    <m/>
    <n v="0"/>
    <m/>
    <n v="195"/>
    <m/>
    <n v="1"/>
    <n v="0"/>
    <n v="0"/>
    <n v="545"/>
    <x v="1"/>
    <n v="545"/>
    <n v="0"/>
    <n v="545"/>
    <n v="545"/>
    <m/>
    <m/>
    <s v="B1"/>
    <m/>
  </r>
  <r>
    <n v="42"/>
    <s v="LOT301"/>
    <s v="Ambala"/>
    <s v="CH01TA4085/CH01TA8185"/>
    <s v="H-PNC-301-0445, PICK &amp; CARRY "/>
    <s v="H1010050020030088"/>
    <s v="H-PNC-301-0445"/>
    <x v="0"/>
    <s v="CHERRY ENTERPRISES."/>
    <x v="0"/>
    <n v="3.8"/>
    <n v="385"/>
    <n v="8100"/>
    <n v="8197.6"/>
    <n v="97.600000000000364"/>
    <s v="Cumulative"/>
    <m/>
    <n v="66.473333333333343"/>
    <m/>
    <n v="31.12666666666702"/>
    <m/>
    <n v="0.31892076502732486"/>
    <n v="252.5986666666667"/>
    <n v="262.70261333333337"/>
    <n v="122.29738666666663"/>
    <x v="1"/>
    <n v="122.29738666666663"/>
    <n v="0"/>
    <n v="132.4013333333333"/>
    <n v="132.4013333333333"/>
    <m/>
    <m/>
    <s v="B2"/>
    <m/>
  </r>
  <r>
    <n v="43"/>
    <s v="LOT301"/>
    <s v="Ambala"/>
    <s v="CH01TA7977/RJ19EA3043"/>
    <s v="H-PNC-301-0438, PICK &amp; CARRY "/>
    <s v="H1010050020030226"/>
    <s v="H-PNC-301-0438"/>
    <x v="0"/>
    <s v="CHERRY ENTERPRISES."/>
    <x v="0"/>
    <n v="3.8"/>
    <n v="200"/>
    <n v="792"/>
    <n v="841"/>
    <n v="49"/>
    <s v="Cumulative"/>
    <m/>
    <n v="48.31"/>
    <m/>
    <n v="0.68999999999999773"/>
    <m/>
    <n v="1.4081632653061178E-2"/>
    <n v="183.578"/>
    <n v="190.92112"/>
    <n v="9.0788799999999981"/>
    <x v="0"/>
    <n v="9.0788799999999981"/>
    <n v="0"/>
    <n v="16.421999999999997"/>
    <n v="16.421999999999997"/>
    <m/>
    <m/>
    <s v="A"/>
    <m/>
  </r>
  <r>
    <n v="44"/>
    <s v="LOT301"/>
    <s v="Ambala"/>
    <s v="CH01TA7596"/>
    <s v="H-PNC-301-0443,PICK &amp; CARRY "/>
    <s v="H1010050020030001"/>
    <s v="H-PNC-301-0443"/>
    <x v="0"/>
    <s v="CHERRY ENTERPRISES."/>
    <x v="0"/>
    <n v="3.8"/>
    <n v="655"/>
    <n v="2534"/>
    <n v="2703"/>
    <n v="169"/>
    <s v="Cumulative"/>
    <m/>
    <n v="172.58500000000001"/>
    <m/>
    <n v="-3.585000000000008"/>
    <m/>
    <n v="-2.1213017751479338E-2"/>
    <n v="655.82299999999998"/>
    <n v="682.05592000000001"/>
    <n v="0"/>
    <x v="0"/>
    <n v="0"/>
    <n v="0"/>
    <n v="0"/>
    <n v="0"/>
    <m/>
    <m/>
    <s v="B1"/>
    <m/>
  </r>
  <r>
    <n v="45"/>
    <s v="LOT301"/>
    <s v="Ambala"/>
    <s v="CH01TA4188"/>
    <s v="NA, PICK &amp; CARRY "/>
    <s v="H1010050020030172"/>
    <s v="NA"/>
    <x v="0"/>
    <s v="CHERRY ENTERPRISES."/>
    <x v="0"/>
    <n v="3.8"/>
    <n v="542"/>
    <n v="6489"/>
    <n v="6632"/>
    <n v="143"/>
    <s v="Cumulative"/>
    <m/>
    <n v="79.611666666666665"/>
    <m/>
    <n v="63.388333333333335"/>
    <m/>
    <n v="0.44327505827505831"/>
    <n v="302.52433333333329"/>
    <n v="314.62530666666663"/>
    <n v="227.37469333333337"/>
    <x v="3"/>
    <n v="227.37469333333337"/>
    <n v="0"/>
    <n v="239.47566666666671"/>
    <n v="239.47566666666671"/>
    <m/>
    <m/>
    <s v="B1"/>
    <m/>
  </r>
  <r>
    <n v="46"/>
    <s v="LOT301"/>
    <s v="Ambala"/>
    <s v="CH01TA3310"/>
    <s v="NA, PICK &amp; CARRY"/>
    <s v="H1010050020030203"/>
    <s v="NA"/>
    <x v="0"/>
    <s v="CHERRY ENTERPRISES."/>
    <x v="0"/>
    <n v="3.8"/>
    <n v="440"/>
    <n v="713"/>
    <n v="834"/>
    <n v="121"/>
    <s v="Cumulative"/>
    <m/>
    <n v="97.779444444444465"/>
    <m/>
    <n v="23.220555555555535"/>
    <m/>
    <n v="0.19190541781450857"/>
    <n v="371.56188888888897"/>
    <n v="386.42436444444451"/>
    <n v="53.575635555555493"/>
    <x v="3"/>
    <n v="53.575635555555493"/>
    <n v="0"/>
    <n v="68.438111111111027"/>
    <n v="68.438111111111027"/>
    <m/>
    <m/>
    <s v="B2"/>
    <m/>
  </r>
  <r>
    <n v="47"/>
    <s v="LOT301"/>
    <s v="Ambala"/>
    <s v="CH01TA1350"/>
    <s v="H-PNC-301-0444, PICK &amp; CARRY"/>
    <s v="H1010050020030132"/>
    <s v="H-PNC-301-0444"/>
    <x v="0"/>
    <s v="CHERRY ENTERPRISES."/>
    <x v="0"/>
    <n v="3.8"/>
    <n v="451"/>
    <n v="11496"/>
    <n v="11617"/>
    <n v="121"/>
    <s v="Cumulative"/>
    <m/>
    <n v="83.223611111111111"/>
    <m/>
    <n v="37.776388888888889"/>
    <m/>
    <n v="0.31220156106519742"/>
    <n v="316.2497222222222"/>
    <n v="328.89971111111112"/>
    <n v="122.10028888888888"/>
    <x v="1"/>
    <n v="122.10028888888888"/>
    <n v="0"/>
    <n v="134.7502777777778"/>
    <n v="134.7502777777778"/>
    <m/>
    <m/>
    <s v="A"/>
    <m/>
  </r>
  <r>
    <n v="48"/>
    <s v="LOT301"/>
    <s v="Ambala"/>
    <s v="CH01TA4140"/>
    <s v="NA, PICK &amp; CARRY"/>
    <s v="H1010050020030223"/>
    <s v="NA"/>
    <x v="0"/>
    <s v="CHERRY ENTERPRISES."/>
    <x v="0"/>
    <n v="3.8"/>
    <n v="335"/>
    <n v="3726"/>
    <n v="3818"/>
    <n v="92"/>
    <s v="Cumulative"/>
    <m/>
    <n v="0"/>
    <m/>
    <n v="92"/>
    <m/>
    <n v="1"/>
    <n v="0"/>
    <n v="0"/>
    <n v="335"/>
    <x v="1"/>
    <n v="335"/>
    <n v="0"/>
    <n v="335"/>
    <n v="335"/>
    <m/>
    <m/>
    <s v="A"/>
    <m/>
  </r>
  <r>
    <n v="49"/>
    <s v="LOT301"/>
    <s v="Ambala"/>
    <s v="PB05AM9216"/>
    <s v="H-BHL-301-0319, BACKHOE LOADER"/>
    <s v="H1010060020010043"/>
    <s v="H-BHL-301-0319"/>
    <x v="20"/>
    <s v="CHERRY ENTERPRISES."/>
    <x v="0"/>
    <n v="4.7"/>
    <n v="960"/>
    <n v="13202"/>
    <n v="13405.7"/>
    <n v="203.70000000000073"/>
    <s v="Cumulative"/>
    <m/>
    <n v="206.9111111111111"/>
    <m/>
    <n v="-3.2111111111103696"/>
    <m/>
    <n v="-1.5763922980414128E-2"/>
    <n v="972.48222222222216"/>
    <n v="1011.3815111111111"/>
    <n v="0"/>
    <x v="0"/>
    <n v="0"/>
    <n v="0"/>
    <n v="0"/>
    <n v="0"/>
    <m/>
    <m/>
    <s v="B2"/>
    <m/>
  </r>
  <r>
    <n v="50"/>
    <s v="LOT301"/>
    <s v="Ambala"/>
    <s v="PB05AM8926"/>
    <s v="H-BHL-301-0321,BACKHOE LOADER"/>
    <s v="H1010060020010078"/>
    <s v="H-BHL-301-0321"/>
    <x v="20"/>
    <s v="CHERRY ENTERPRISES."/>
    <x v="0"/>
    <n v="4.7"/>
    <n v="560"/>
    <n v="13868"/>
    <n v="13987"/>
    <n v="119"/>
    <s v="Cumulative"/>
    <m/>
    <n v="114.46944444444516"/>
    <m/>
    <n v="4.5305555555548409"/>
    <m/>
    <n v="3.8071895424830596E-2"/>
    <n v="538.00638888889227"/>
    <n v="559.52664444444792"/>
    <n v="0.4733555555520752"/>
    <x v="0"/>
    <n v="0.4733555555520752"/>
    <n v="0"/>
    <n v="21.993611111107725"/>
    <n v="21.993611111107725"/>
    <m/>
    <m/>
    <s v="B1"/>
    <m/>
  </r>
  <r>
    <n v="51"/>
    <s v="LOT301"/>
    <s v="Ambala"/>
    <s v="RJ13EA0962"/>
    <s v="H-BHL-301-0325, BACKHOE LOADER"/>
    <s v="H1010060020010044"/>
    <s v="H-BHL-301-0325"/>
    <x v="20"/>
    <s v="CHERRY ENTERPRISES."/>
    <x v="0"/>
    <n v="4.7"/>
    <n v="608"/>
    <n v="12120"/>
    <n v="12250"/>
    <n v="130"/>
    <s v="Cumulative"/>
    <m/>
    <n v="135.35305555555556"/>
    <m/>
    <n v="-5.3530555555555566"/>
    <m/>
    <n v="-4.1177350427350434E-2"/>
    <n v="636.15936111111114"/>
    <n v="661.60573555555561"/>
    <n v="0"/>
    <x v="0"/>
    <n v="0"/>
    <n v="0"/>
    <n v="0"/>
    <n v="0"/>
    <m/>
    <m/>
    <s v="A"/>
    <m/>
  </r>
  <r>
    <n v="52"/>
    <s v="LOT301"/>
    <s v="Ambala"/>
    <s v="PB05AJ9139"/>
    <s v="H-BHL-301-0322, BACKHOE LOADER"/>
    <s v="H1010060020010030"/>
    <s v="H-BHL-301-0322"/>
    <x v="20"/>
    <s v="CHERRY ENTERPRISES."/>
    <x v="0"/>
    <n v="4.7"/>
    <n v="508"/>
    <n v="13222"/>
    <n v="13330"/>
    <n v="108"/>
    <s v="Cumulative"/>
    <m/>
    <n v="107.56083333333333"/>
    <m/>
    <n v="0.43916666666666515"/>
    <m/>
    <n v="4.0663580246913444E-3"/>
    <n v="505.53591666666671"/>
    <n v="525.75735333333341"/>
    <n v="0"/>
    <x v="0"/>
    <n v="0"/>
    <n v="0"/>
    <n v="2.4640833333332921"/>
    <n v="2.4640833333332921"/>
    <m/>
    <m/>
    <s v="A"/>
    <m/>
  </r>
  <r>
    <n v="53"/>
    <s v="LOT301"/>
    <s v="Ambala"/>
    <s v="PB05AM9976"/>
    <s v="H-BHL-301-0323, BACKHOE LOADER"/>
    <s v="H1010060020010076"/>
    <s v="H-BHL-301-0323"/>
    <x v="20"/>
    <s v="CHERRY ENTERPRISES."/>
    <x v="0"/>
    <n v="4.7"/>
    <n v="450"/>
    <n v="10028"/>
    <n v="10126"/>
    <n v="98"/>
    <s v="Cumulative"/>
    <m/>
    <n v="92.210833333333341"/>
    <m/>
    <n v="5.7891666666666595"/>
    <m/>
    <n v="5.9073129251700607E-2"/>
    <n v="433.39091666666673"/>
    <n v="450.72655333333341"/>
    <n v="0"/>
    <x v="0"/>
    <n v="0"/>
    <n v="0"/>
    <n v="16.609083333333274"/>
    <n v="16.609083333333274"/>
    <s v="Negligible difference"/>
    <m/>
    <s v="A"/>
    <m/>
  </r>
  <r>
    <n v="54"/>
    <s v="LOT301"/>
    <s v="Ambala"/>
    <s v="PB05AN4914"/>
    <s v="NA, BACKHOE LOADER"/>
    <s v="H1010060020010221"/>
    <s v="NA"/>
    <x v="20"/>
    <s v="CHERRY ENTERPRISES."/>
    <x v="0"/>
    <n v="4.7"/>
    <n v="295"/>
    <n v="11051"/>
    <n v="11107"/>
    <n v="56"/>
    <s v="Cumulative"/>
    <m/>
    <n v="57.790000000000006"/>
    <m/>
    <n v="-1.7900000000000063"/>
    <m/>
    <n v="-3.1964285714285827E-2"/>
    <n v="271.61300000000006"/>
    <n v="282.47752000000008"/>
    <n v="12.522479999999916"/>
    <x v="0"/>
    <n v="12.522479999999916"/>
    <n v="0"/>
    <n v="23.386999999999944"/>
    <n v="23.386999999999944"/>
    <m/>
    <m/>
    <s v="A"/>
    <m/>
  </r>
  <r>
    <n v="55"/>
    <s v="LOT301"/>
    <s v="Ambala"/>
    <s v="PB05AM9202"/>
    <s v="H-BHL-301-0317, BACKHOE LOADER"/>
    <s v="H1010060020010075"/>
    <s v="H-BHL-301-0317"/>
    <x v="20"/>
    <s v="CHERRY ENTERPRISES."/>
    <x v="0"/>
    <n v="4.7"/>
    <n v="668"/>
    <n v="11065.4"/>
    <n v="11205.9"/>
    <n v="140.5"/>
    <s v="Cumulative"/>
    <m/>
    <n v="115.93250000000256"/>
    <m/>
    <n v="24.567499999997437"/>
    <m/>
    <n v="0.17485765124553337"/>
    <n v="544.88275000001204"/>
    <n v="566.67806000001247"/>
    <n v="101.32193999998753"/>
    <x v="1"/>
    <n v="101.32193999998753"/>
    <n v="0"/>
    <n v="123.11724999998796"/>
    <n v="123.11724999998796"/>
    <m/>
    <m/>
    <s v="B1"/>
    <m/>
  </r>
  <r>
    <n v="56"/>
    <s v="LOT301"/>
    <s v="Ambala"/>
    <s v="PB05AM9209"/>
    <s v="H-BHL-301-0324, BACKHOE LOADER"/>
    <s v="H1010060020010049"/>
    <s v="H-BHL-301-0324"/>
    <x v="20"/>
    <s v="CHERRY ENTERPRISES."/>
    <x v="0"/>
    <n v="4.7"/>
    <n v="583"/>
    <n v="11670"/>
    <n v="11799"/>
    <n v="129"/>
    <s v="Cumulative"/>
    <m/>
    <n v="0"/>
    <m/>
    <n v="129"/>
    <m/>
    <n v="1"/>
    <n v="0"/>
    <n v="0"/>
    <n v="583"/>
    <x v="1"/>
    <n v="583"/>
    <n v="0"/>
    <n v="583"/>
    <n v="583"/>
    <m/>
    <m/>
    <s v="B1"/>
    <m/>
  </r>
  <r>
    <n v="57"/>
    <s v="LOT301"/>
    <s v="Ambala"/>
    <s v="RJ13EA0858"/>
    <s v="H-BHL-301-0326, BACKHOE LOADER"/>
    <s v="H1010060020010081"/>
    <s v="H-BHL-301-0326"/>
    <x v="20"/>
    <s v="CHERRY ENTERPRISES."/>
    <x v="0"/>
    <n v="4.7"/>
    <n v="473"/>
    <n v="14451.7"/>
    <n v="14553.8"/>
    <n v="102.09999999999854"/>
    <s v="Day-wise"/>
    <m/>
    <n v="97.830000000001107"/>
    <m/>
    <n v="4.2699999999974381"/>
    <m/>
    <n v="4.1821743388809979E-2"/>
    <n v="459.80100000000522"/>
    <n v="478.19304000000545"/>
    <n v="0"/>
    <x v="0"/>
    <n v="0"/>
    <n v="0"/>
    <n v="13.198999999994783"/>
    <n v="13.198999999994783"/>
    <m/>
    <m/>
    <s v="B1"/>
    <m/>
  </r>
  <r>
    <n v="58"/>
    <s v="LOT301"/>
    <s v="Ambala"/>
    <s v="61422/N724724"/>
    <s v="NA, EXCAVATOR"/>
    <s v="H1010060040030020"/>
    <s v="NA"/>
    <x v="12"/>
    <s v="CHERRY ENTERPRISES."/>
    <x v="0"/>
    <n v="14"/>
    <n v="1362"/>
    <n v="9151"/>
    <n v="8582"/>
    <n v="95"/>
    <s v="Cumulative"/>
    <m/>
    <n v="95.392222222222216"/>
    <m/>
    <n v="-0.39222222222221603"/>
    <m/>
    <n v="-4.1286549707601691E-3"/>
    <n v="1335.491111111111"/>
    <n v="1388.9107555555554"/>
    <n v="0"/>
    <x v="0"/>
    <n v="0"/>
    <n v="0"/>
    <n v="26.508888888889032"/>
    <n v="26.508888888889032"/>
    <m/>
    <s v="Meter Reading Changed Due To Vehicle Replaced, Ending Reading on 10-03-24 is 9189 and Starting Reading on 11-03-24 is 8525"/>
    <s v="A"/>
    <m/>
  </r>
  <r>
    <n v="59"/>
    <s v="LOT301"/>
    <s v="Ambala"/>
    <s v="PB02BH9454"/>
    <s v="NA, TRAILER"/>
    <s v="H1020020160010006"/>
    <s v="NA"/>
    <x v="23"/>
    <s v="CHERRY ENTERPRISES."/>
    <x v="2"/>
    <n v="2.5"/>
    <n v="785"/>
    <n v="52805"/>
    <n v="54776"/>
    <n v="1971"/>
    <s v="Day-wise"/>
    <n v="1862.6100000000001"/>
    <m/>
    <n v="108.38999999999987"/>
    <m/>
    <n v="5.4992389649923833E-2"/>
    <m/>
    <n v="745.0440000000001"/>
    <n v="774.84576000000015"/>
    <n v="10.154239999999845"/>
    <x v="0"/>
    <n v="10.154239999999845"/>
    <n v="0"/>
    <n v="39.955999999999904"/>
    <n v="39.955999999999904"/>
    <m/>
    <m/>
    <s v="B1"/>
    <m/>
  </r>
  <r>
    <n v="60"/>
    <s v="LOT301"/>
    <s v="Ambala"/>
    <s v="PB05M5986"/>
    <s v="NA, TRAILER "/>
    <s v="H1020020160010007"/>
    <s v="NA"/>
    <x v="24"/>
    <s v="CHERRY ENTERPRISES."/>
    <x v="2"/>
    <n v="2.5"/>
    <n v="690"/>
    <n v="439130"/>
    <n v="440710"/>
    <n v="1580"/>
    <s v="Cumulative"/>
    <n v="1533.29"/>
    <m/>
    <n v="46.710000000000036"/>
    <m/>
    <n v="2.9563291139240531E-2"/>
    <m/>
    <n v="613.31600000000003"/>
    <n v="637.84864000000005"/>
    <n v="52.151359999999954"/>
    <x v="0"/>
    <n v="52.151359999999954"/>
    <n v="0"/>
    <n v="76.683999999999969"/>
    <n v="76.683999999999969"/>
    <m/>
    <m/>
    <s v="B2"/>
    <m/>
  </r>
  <r>
    <n v="61"/>
    <s v="LOT301"/>
    <s v="Ambala"/>
    <s v="PB91L1104"/>
    <s v="NA, TRACTOR TROLLEY WITH WATER TANKER"/>
    <s v="H1020020070020003"/>
    <s v="NA"/>
    <x v="25"/>
    <s v="GURDEV SINGH"/>
    <x v="0"/>
    <n v="3"/>
    <n v="0"/>
    <n v="4935"/>
    <n v="4935"/>
    <n v="0"/>
    <s v="Cumulative"/>
    <m/>
    <n v="0"/>
    <m/>
    <n v="0"/>
    <m/>
    <n v="0"/>
    <n v="0"/>
    <n v="0"/>
    <n v="0"/>
    <x v="0"/>
    <n v="0"/>
    <n v="0"/>
    <n v="0"/>
    <n v="0"/>
    <m/>
    <m/>
    <s v="B2"/>
    <m/>
  </r>
  <r>
    <n v="62"/>
    <s v="LOT301"/>
    <s v="Ambala"/>
    <s v="PB43E2903"/>
    <s v="NA, TRACTOR TROLLEY WITH WATER TANKER"/>
    <s v="H1020020070020001"/>
    <s v="NA"/>
    <x v="25"/>
    <s v="GURDEV SINGH"/>
    <x v="0"/>
    <n v="3"/>
    <n v="129"/>
    <n v="7836"/>
    <n v="7885.8"/>
    <n v="49.800000000000182"/>
    <s v="Day-wise"/>
    <m/>
    <n v="48.57"/>
    <m/>
    <n v="1.2300000000001816"/>
    <m/>
    <n v="2.4698795180726447E-2"/>
    <n v="145.71"/>
    <n v="151.5384"/>
    <n v="0"/>
    <x v="0"/>
    <n v="0"/>
    <n v="0"/>
    <n v="0"/>
    <n v="0"/>
    <m/>
    <m/>
    <s v="B2"/>
    <m/>
  </r>
  <r>
    <n v="63"/>
    <s v="LOT301"/>
    <s v="Ambala"/>
    <n v="55012"/>
    <s v="NA,EXCAVATOR"/>
    <s v="H1010060040040108"/>
    <s v="NA"/>
    <x v="12"/>
    <s v="GURU KRIPA ENTERPRISES"/>
    <x v="0"/>
    <n v="14"/>
    <n v="1060"/>
    <n v="6981"/>
    <n v="7062.8"/>
    <n v="81.800000000000182"/>
    <s v="Day-wise"/>
    <m/>
    <n v="84.023611111111492"/>
    <m/>
    <n v="-2.2236111111113104"/>
    <m/>
    <n v="-2.7183509915786129E-2"/>
    <n v="1176.330555555561"/>
    <n v="1223.3837777777835"/>
    <n v="0"/>
    <x v="0"/>
    <n v="0"/>
    <n v="0"/>
    <n v="0"/>
    <n v="0"/>
    <m/>
    <m/>
    <s v="B1"/>
    <m/>
  </r>
  <r>
    <n v="64"/>
    <s v="LOT301"/>
    <s v="Ambala"/>
    <s v="PB11CT5496"/>
    <s v="H-BHL-301-0150, BACKHOE LOADER"/>
    <s v="H1010060020010047"/>
    <s v="H-BHL-301-0150"/>
    <x v="20"/>
    <s v="HARPREET CARRIER"/>
    <x v="0"/>
    <n v="4.7"/>
    <n v="526"/>
    <n v="9127"/>
    <n v="9260"/>
    <n v="133"/>
    <s v="Cumulative"/>
    <m/>
    <n v="92.658888888888882"/>
    <m/>
    <n v="40.341111111111118"/>
    <m/>
    <n v="0.30331662489557232"/>
    <n v="435.49677777777777"/>
    <n v="452.91664888888886"/>
    <n v="73.083351111111142"/>
    <x v="1"/>
    <n v="73.083351111111142"/>
    <n v="0"/>
    <n v="90.503222222222234"/>
    <n v="90.503222222222234"/>
    <m/>
    <m/>
    <s v="A"/>
    <m/>
  </r>
  <r>
    <n v="65"/>
    <s v="LOT301"/>
    <s v="Ambala"/>
    <s v="7324D/HR64A7993"/>
    <s v="NA,DIESEL BOWSER (6KL)"/>
    <s v="H1020020010020001"/>
    <s v="NA"/>
    <x v="26"/>
    <s v="HP NAGGAL"/>
    <x v="2"/>
    <n v="4"/>
    <n v="640"/>
    <n v="48992"/>
    <n v="52041"/>
    <n v="3049"/>
    <s v="Cumulative"/>
    <n v="2954.29"/>
    <m/>
    <n v="94.710000000000036"/>
    <m/>
    <n v="3.1062643489668754E-2"/>
    <m/>
    <n v="738.57249999999999"/>
    <n v="768.11540000000002"/>
    <n v="0"/>
    <x v="0"/>
    <n v="0"/>
    <n v="0"/>
    <n v="0"/>
    <n v="0"/>
    <m/>
    <m/>
    <s v="A"/>
    <m/>
  </r>
  <r>
    <n v="66"/>
    <s v="LOT301"/>
    <s v="Ambala"/>
    <s v="HR55Q8049"/>
    <s v="NA"/>
    <s v="H1020020010010042"/>
    <s v="NA"/>
    <x v="27"/>
    <s v="HP NAGGAL"/>
    <x v="2"/>
    <n v="10"/>
    <n v="422"/>
    <n v="95002"/>
    <n v="99402"/>
    <n v="4400"/>
    <s v="Cumulative"/>
    <n v="4204.66"/>
    <m/>
    <n v="195.34000000000015"/>
    <m/>
    <n v="4.4395454545454578E-2"/>
    <m/>
    <n v="420.46600000000001"/>
    <n v="437.28464000000002"/>
    <n v="0"/>
    <x v="0"/>
    <n v="0"/>
    <n v="0"/>
    <n v="1.5339999999999918"/>
    <n v="1.5339999999999918"/>
    <m/>
    <m/>
    <s v="B1"/>
    <m/>
  </r>
  <r>
    <n v="67"/>
    <s v="LOT301"/>
    <s v="Ambala"/>
    <s v="UP53GT2011"/>
    <s v="NA,DIESEL BOWSER (1.5KL)"/>
    <s v="H1020020010010023"/>
    <s v="NA"/>
    <x v="28"/>
    <s v="INDIAN TANKERS PVT LTD"/>
    <x v="2"/>
    <n v="10"/>
    <n v="95"/>
    <n v="67290"/>
    <n v="68318"/>
    <n v="1009"/>
    <s v="Day-wise"/>
    <n v="987.14"/>
    <m/>
    <n v="21.860000000000014"/>
    <m/>
    <n v="2.1665014866204178E-2"/>
    <m/>
    <n v="98.713999999999999"/>
    <n v="102.66256"/>
    <n v="0"/>
    <x v="0"/>
    <n v="0"/>
    <n v="0"/>
    <n v="0"/>
    <n v="0"/>
    <s v="yeloow highlighted days, logsheet data is missing"/>
    <s v="Meter Reading Changed, Ending Reading on 04-03-24 is 67398 and Starting Reading on 05-03-24 is 67417"/>
    <s v="B1"/>
    <m/>
  </r>
  <r>
    <n v="68"/>
    <s v="LOT301"/>
    <s v="Ambala"/>
    <s v="UP53GT2814/UP53GT2811"/>
    <s v="NA,DIESEL BOWSER (1.5KL)"/>
    <s v="H1020020010010021"/>
    <s v="NA"/>
    <x v="28"/>
    <s v="INDIAN TANKERS PVT LTD"/>
    <x v="2"/>
    <n v="10"/>
    <n v="239"/>
    <n v="94565"/>
    <n v="66189"/>
    <n v="2220"/>
    <s v="Cumulative"/>
    <n v="2218.31"/>
    <m/>
    <n v="1.6900000000000546"/>
    <m/>
    <n v="7.6126126126128588E-4"/>
    <m/>
    <n v="221.83099999999999"/>
    <n v="230.70424"/>
    <n v="8.2957600000000014"/>
    <x v="0"/>
    <n v="8.2957600000000014"/>
    <n v="0"/>
    <n v="17.169000000000011"/>
    <n v="17.169000000000011"/>
    <m/>
    <s v="Meter Reading Changed, Ending Reading on 25-03-24 is 96767 and Starting Reading on 26-03-24 is 66171"/>
    <s v="A"/>
    <m/>
  </r>
  <r>
    <n v="69"/>
    <s v="LOT301"/>
    <s v="Ambala"/>
    <s v="UP53GT2006"/>
    <s v="NA,DIESEL BOWSER (1.5KL)"/>
    <s v="H1020020010010043"/>
    <s v="NA"/>
    <x v="28"/>
    <s v="INDIAN TANKERS PVT LTD"/>
    <x v="2"/>
    <n v="10"/>
    <n v="292"/>
    <n v="117148"/>
    <n v="120479"/>
    <n v="3331"/>
    <s v="Cumulative"/>
    <n v="3258.4"/>
    <m/>
    <n v="72.599999999999909"/>
    <m/>
    <n v="2.1795256679675745E-2"/>
    <m/>
    <n v="325.84000000000003"/>
    <n v="338.87360000000001"/>
    <n v="0"/>
    <x v="0"/>
    <n v="0"/>
    <n v="0"/>
    <n v="0"/>
    <n v="0"/>
    <m/>
    <m/>
    <s v="B1"/>
    <m/>
  </r>
  <r>
    <n v="70"/>
    <s v="LOT301"/>
    <s v="Ambala"/>
    <s v="UP22K8983"/>
    <s v="H-BHL-301-0006, BACKHOE LOADER"/>
    <s v="H1010060020010027"/>
    <s v="H-BHL-301-0006"/>
    <x v="20"/>
    <s v="KANDOLA CONTRACTOR"/>
    <x v="0"/>
    <n v="4.7"/>
    <n v="80"/>
    <n v="24680"/>
    <n v="24698"/>
    <n v="18"/>
    <s v="Cumulative"/>
    <m/>
    <n v="19.219444444444445"/>
    <m/>
    <n v="-1.219444444444445"/>
    <m/>
    <n v="-6.774691358024694E-2"/>
    <n v="90.331388888888895"/>
    <n v="93.94464444444445"/>
    <n v="0"/>
    <x v="0"/>
    <n v="0"/>
    <n v="0"/>
    <n v="0"/>
    <n v="0"/>
    <s v="Negligible difference"/>
    <m/>
    <s v="B2"/>
    <m/>
  </r>
  <r>
    <n v="71"/>
    <s v="LOT301"/>
    <s v="Ambala"/>
    <s v="N635D02971"/>
    <s v="H-EXC-301-0421, EXCAVATOR"/>
    <s v="H1010060040040030"/>
    <s v="H-EXC-301-0421"/>
    <x v="12"/>
    <s v="KAUSHIK DEVELOPERS"/>
    <x v="0"/>
    <n v="14"/>
    <n v="1310"/>
    <n v="8975.5"/>
    <n v="9070.5"/>
    <n v="95"/>
    <s v="Day-wise"/>
    <m/>
    <n v="94.770555555554083"/>
    <m/>
    <n v="0.22944444444591738"/>
    <m/>
    <n v="2.4152046783780779E-3"/>
    <n v="1326.7877777777571"/>
    <n v="1379.8592888888675"/>
    <n v="0"/>
    <x v="0"/>
    <n v="0"/>
    <n v="0"/>
    <n v="0"/>
    <n v="0"/>
    <m/>
    <s v="Meter reading Changed on 01-03-24 Old Reading Was 8975"/>
    <s v="B1"/>
    <m/>
  </r>
  <r>
    <n v="72"/>
    <s v="LOT301"/>
    <s v="Ambala"/>
    <s v="NL635001437"/>
    <s v="H-EXC-301-0157, EXCAVATOR"/>
    <s v="H1010060040030010"/>
    <s v="H-EXC-301-0157"/>
    <x v="12"/>
    <s v="KAUSHIK DEVELOPERS"/>
    <x v="0"/>
    <n v="14"/>
    <n v="180"/>
    <n v="4724"/>
    <n v="4737.2"/>
    <n v="13.199999999999818"/>
    <s v="Cumulative"/>
    <m/>
    <n v="0"/>
    <m/>
    <n v="13.199999999999818"/>
    <m/>
    <n v="1"/>
    <n v="0"/>
    <n v="0"/>
    <n v="180"/>
    <x v="4"/>
    <n v="180"/>
    <n v="0"/>
    <n v="180"/>
    <n v="180"/>
    <m/>
    <m/>
    <s v="B1"/>
    <m/>
  </r>
  <r>
    <n v="73"/>
    <s v="LOT301"/>
    <s v="Ambala"/>
    <s v="NL01AD1692"/>
    <s v="H-VBR-301-0032, SOIL COMPACTOR"/>
    <s v="H1010030050020014"/>
    <s v="H-VBR-301-0032"/>
    <x v="29"/>
    <s v="KAUSHIK DEVELOPERS"/>
    <x v="0"/>
    <n v="9.5"/>
    <n v="470"/>
    <n v="7769"/>
    <n v="7820"/>
    <n v="51"/>
    <s v="Cumulative"/>
    <m/>
    <n v="52.409722222222229"/>
    <m/>
    <n v="-1.4097222222222285"/>
    <m/>
    <n v="-2.7641612200435855E-2"/>
    <n v="497.8923611111112"/>
    <n v="517.8080555555556"/>
    <n v="0"/>
    <x v="0"/>
    <n v="0"/>
    <n v="0"/>
    <n v="0"/>
    <n v="0"/>
    <m/>
    <m/>
    <s v="B2"/>
    <m/>
  </r>
  <r>
    <n v="74"/>
    <s v="LOT301"/>
    <s v="Ambala"/>
    <s v="SR-7417/HP38F6603"/>
    <s v="H-VBR-301-0453, SOIL COMPACTOR"/>
    <s v="H1010030050020013"/>
    <s v="H-VBR-301-0453"/>
    <x v="29"/>
    <s v="KAUSHIK DEVELOPERS"/>
    <x v="0"/>
    <n v="9.5"/>
    <n v="380"/>
    <n v="10564"/>
    <n v="10602"/>
    <n v="38"/>
    <s v="Day-wise"/>
    <m/>
    <n v="36.54"/>
    <m/>
    <n v="1.4600000000000009"/>
    <m/>
    <n v="3.8421052631578967E-2"/>
    <n v="347.13"/>
    <n v="361.01519999999999"/>
    <n v="18.984800000000007"/>
    <x v="0"/>
    <n v="18.984800000000007"/>
    <n v="0"/>
    <n v="32.870000000000005"/>
    <n v="32.870000000000005"/>
    <m/>
    <m/>
    <s v="A"/>
    <m/>
  </r>
  <r>
    <n v="75"/>
    <s v="LOT301"/>
    <s v="Ambala"/>
    <s v="HP38G1156"/>
    <s v="H-MGR-301-0433, MOTOR GRADER"/>
    <s v="H1010060060010027"/>
    <s v="H-MGR-301-0433"/>
    <x v="30"/>
    <s v="KAUSHIK DEVELOPERS"/>
    <x v="0"/>
    <n v="14"/>
    <n v="750"/>
    <n v="11597"/>
    <n v="11654"/>
    <n v="57"/>
    <s v="Day-wise"/>
    <m/>
    <n v="55.176388888889981"/>
    <m/>
    <n v="1.8236111111100186"/>
    <m/>
    <n v="3.1993177387895061E-2"/>
    <n v="772.46944444445978"/>
    <n v="803.36822222223816"/>
    <n v="0"/>
    <x v="0"/>
    <n v="0"/>
    <n v="0"/>
    <n v="0"/>
    <n v="0"/>
    <m/>
    <m/>
    <s v="B1"/>
    <m/>
  </r>
  <r>
    <n v="76"/>
    <s v="LOT301"/>
    <s v="Ambala"/>
    <s v="UP86T6841"/>
    <s v="H-MGR-301-0432, MOTOR GRADER"/>
    <s v="H1010060060010020"/>
    <s v="H-MGR-301-0432"/>
    <x v="30"/>
    <s v="KAUSHIK DEVELOPERS"/>
    <x v="0"/>
    <n v="14"/>
    <n v="825"/>
    <n v="10467"/>
    <n v="10526.4"/>
    <n v="59.399999999999636"/>
    <s v="Cumulative"/>
    <m/>
    <n v="59.495555555555555"/>
    <m/>
    <n v="-9.5555555555918659E-2"/>
    <m/>
    <n v="-1.6086793864632869E-3"/>
    <n v="832.9377777777778"/>
    <n v="866.25528888888891"/>
    <n v="0"/>
    <x v="0"/>
    <n v="0"/>
    <n v="0"/>
    <n v="0"/>
    <n v="0"/>
    <m/>
    <m/>
    <s v="B2"/>
    <m/>
  </r>
  <r>
    <n v="77"/>
    <s v="LOT301"/>
    <s v="Ambala"/>
    <s v="EXC-215L(EX-1460)"/>
    <s v="H-EXC-301-0420, EXCAVATOR"/>
    <s v="H1010060040040007"/>
    <s v="H-EXC-301-0420"/>
    <x v="12"/>
    <s v="KHATRI EARTH MOVERS"/>
    <x v="0"/>
    <n v="14"/>
    <n v="1390"/>
    <n v="7990"/>
    <n v="8089.5"/>
    <n v="99.5"/>
    <s v="Day-wise"/>
    <m/>
    <n v="95.175277777778319"/>
    <m/>
    <n v="4.3247222222216806"/>
    <m/>
    <n v="4.3464544946951567E-2"/>
    <n v="1332.4538888888965"/>
    <n v="1385.7520444444524"/>
    <n v="4.2479555555476054"/>
    <x v="0"/>
    <n v="4.2479555555476054"/>
    <n v="0"/>
    <n v="57.546111111103528"/>
    <n v="57.546111111103528"/>
    <m/>
    <m/>
    <s v="B1"/>
    <m/>
  </r>
  <r>
    <n v="78"/>
    <s v="LOT301"/>
    <s v="Ambala"/>
    <s v="HR55K5140/55219  "/>
    <s v="H-EXC-301-0156, EXCAVATOR"/>
    <s v="H1010060040040166"/>
    <s v="H-EXC-301-0156"/>
    <x v="12"/>
    <s v="KRISHNA EARTH MOVERS"/>
    <x v="0"/>
    <n v="14"/>
    <n v="1365"/>
    <n v="12098"/>
    <n v="12193.6"/>
    <n v="95.600000000000364"/>
    <s v="Day-wise"/>
    <m/>
    <n v="90.56527777777778"/>
    <m/>
    <n v="5.0347222222225838"/>
    <m/>
    <n v="5.2664458391449419E-2"/>
    <n v="1267.913888888889"/>
    <n v="1318.6304444444445"/>
    <n v="46.369555555555507"/>
    <x v="0"/>
    <n v="46.369555555555507"/>
    <n v="0"/>
    <n v="97.086111111110995"/>
    <n v="97.086111111110995"/>
    <m/>
    <m/>
    <s v="B2"/>
    <m/>
  </r>
  <r>
    <n v="79"/>
    <s v="LOT301"/>
    <s v="Ambala"/>
    <s v="PB13BL5173/NL01AG6070"/>
    <s v="H-TMX-301-0524, TRANSIT MIXER"/>
    <s v="H1010040110020209"/>
    <s v="H-TMX-301-0524"/>
    <x v="13"/>
    <s v="KRISHNA ENTERPRISES,"/>
    <x v="1"/>
    <s v="2.5&amp;3"/>
    <n v="75"/>
    <n v="114745"/>
    <n v="114890"/>
    <n v="145"/>
    <s v="Cumulative"/>
    <n v="140.18"/>
    <m/>
    <n v="4.8199999999999932"/>
    <m/>
    <n v="3.3241379310344779E-2"/>
    <m/>
    <n v="68.072000000000003"/>
    <n v="70.794880000000006"/>
    <n v="4.2051199999999938"/>
    <x v="0"/>
    <n v="4.2051199999999938"/>
    <n v="0"/>
    <n v="6.9279999999999973"/>
    <n v="6.9279999999999973"/>
    <m/>
    <s v="Logsheet data of yellow highlighted days is missing"/>
    <s v="B2"/>
    <n v="4"/>
  </r>
  <r>
    <n v="80"/>
    <s v="LOT301"/>
    <s v="Ambala"/>
    <s v="UP82AT2246/UP83CT9103"/>
    <s v="H-TMX-301-0464, TRANSIT MIXER"/>
    <s v="H1010040110020243"/>
    <s v="H-TMX-301-0464"/>
    <x v="13"/>
    <s v="KRISHNA ENTERPRISES,"/>
    <x v="1"/>
    <s v="2.5&amp;3"/>
    <n v="1565"/>
    <n v="135270"/>
    <n v="138416"/>
    <n v="3146"/>
    <s v="Cumulative"/>
    <n v="3226.95"/>
    <m/>
    <n v="-80.949999999999818"/>
    <m/>
    <n v="-2.5731087094723399E-2"/>
    <m/>
    <n v="1680.78"/>
    <n v="1748.0111999999999"/>
    <n v="0"/>
    <x v="0"/>
    <n v="0"/>
    <n v="0"/>
    <n v="0"/>
    <n v="0"/>
    <m/>
    <m/>
    <s v="A"/>
    <n v="130"/>
  </r>
  <r>
    <n v="81"/>
    <s v="LOT301"/>
    <s v="Ambala"/>
    <s v="PB13BN0547"/>
    <s v="H-TMX-301-0523, TRANSIT MIXER"/>
    <s v="H1010040110020137"/>
    <s v="H-TMX-301-0523"/>
    <x v="13"/>
    <s v="KRISHNA ENTERPRISES,"/>
    <x v="1"/>
    <s v="2.5&amp;3"/>
    <n v="125"/>
    <n v="257393"/>
    <n v="257714"/>
    <n v="321"/>
    <s v="Cumulative"/>
    <n v="243.98"/>
    <m/>
    <n v="77.02000000000001"/>
    <m/>
    <n v="0.23993769470404988"/>
    <m/>
    <n v="121.592"/>
    <n v="126.45568"/>
    <n v="0"/>
    <x v="4"/>
    <n v="0"/>
    <n v="0"/>
    <n v="3.4080000000000013"/>
    <n v="3.4080000000000013"/>
    <s v="Testing required"/>
    <m/>
    <s v="B2"/>
    <n v="8"/>
  </r>
  <r>
    <n v="82"/>
    <s v="LOT301"/>
    <s v="Ambala"/>
    <s v="HR55AF9345"/>
    <s v="H-TMX-301-0532, TRANSIT MIXER"/>
    <s v="H1010040110020072"/>
    <s v="H-TMX-301-0532"/>
    <x v="13"/>
    <s v="KRISHNA ENTERPRISES,"/>
    <x v="1"/>
    <s v="2.5&amp;3"/>
    <n v="1605"/>
    <n v="84737"/>
    <n v="87949"/>
    <n v="3212"/>
    <s v="Cumulative"/>
    <n v="2615.5100000000002"/>
    <m/>
    <n v="596.48999999999978"/>
    <m/>
    <n v="0.18570672478206718"/>
    <m/>
    <n v="1439.2040000000002"/>
    <n v="1496.7721600000002"/>
    <n v="108.22783999999979"/>
    <x v="2"/>
    <n v="108.22783999999979"/>
    <n v="0"/>
    <n v="165.79599999999982"/>
    <n v="165.79599999999982"/>
    <m/>
    <m/>
    <s v="B2"/>
    <n v="131"/>
  </r>
  <r>
    <n v="83"/>
    <s v="LOT301"/>
    <s v="Ambala"/>
    <s v="RJ05GB5252"/>
    <s v="H-TMX-301-0463, TRANSIT MIXER"/>
    <s v="H1010040110020142"/>
    <s v="H-TMX-301-0463"/>
    <x v="13"/>
    <s v="KRISHNA ENTERPRISES,"/>
    <x v="1"/>
    <s v="2.5&amp;3"/>
    <n v="1110"/>
    <n v="142693"/>
    <n v="145203"/>
    <n v="2510"/>
    <s v="Day-wise"/>
    <n v="2393.8600000000006"/>
    <m/>
    <n v="116.13999999999942"/>
    <m/>
    <n v="4.627091633466112E-2"/>
    <m/>
    <n v="1206.5440000000003"/>
    <n v="1254.8057600000004"/>
    <n v="0"/>
    <x v="0"/>
    <n v="0"/>
    <n v="0"/>
    <n v="0"/>
    <n v="0"/>
    <m/>
    <m/>
    <s v="A"/>
    <n v="83"/>
  </r>
  <r>
    <n v="84"/>
    <s v="LOT301"/>
    <s v="Ambala"/>
    <s v="NL01AA2073"/>
    <s v="H-VBR-301-0031, SOIL COMPACTOR"/>
    <s v="H1010030050020004"/>
    <s v="H-VBR-301-0031"/>
    <x v="29"/>
    <s v="KUBER ENTERPRISES"/>
    <x v="0"/>
    <n v="9.5"/>
    <n v="80"/>
    <n v="7681.5"/>
    <n v="7690"/>
    <n v="8.5"/>
    <s v="Cumulative"/>
    <m/>
    <n v="8.7191666666666663"/>
    <m/>
    <n v="-0.21916666666666629"/>
    <m/>
    <n v="-2.578431372549015E-2"/>
    <n v="82.83208333333333"/>
    <n v="86.145366666666661"/>
    <n v="0"/>
    <x v="0"/>
    <n v="0"/>
    <n v="0"/>
    <n v="0"/>
    <n v="0"/>
    <m/>
    <m/>
    <s v="B1"/>
    <m/>
  </r>
  <r>
    <n v="85"/>
    <s v="LOT301"/>
    <s v="Ambala"/>
    <s v="PB07AF5043/PB07BG8825"/>
    <s v="H-MTK-301-0277, MINI TRUCK"/>
    <s v="H1020020110030003"/>
    <s v="H-MTK-301-0277"/>
    <x v="31"/>
    <s v="NEW CHAUDHARY TRANSPORT CO."/>
    <x v="2"/>
    <n v="5"/>
    <n v="510"/>
    <n v="384485"/>
    <n v="386749"/>
    <n v="2264"/>
    <s v="Day-wise"/>
    <n v="2159.31"/>
    <m/>
    <n v="104.69000000000005"/>
    <m/>
    <n v="4.6241166077738538E-2"/>
    <m/>
    <n v="431.86199999999997"/>
    <n v="449.13647999999995"/>
    <n v="60.863520000000051"/>
    <x v="0"/>
    <n v="60.863520000000051"/>
    <n v="0"/>
    <n v="78.138000000000034"/>
    <n v="78.138000000000034"/>
    <m/>
    <m/>
    <s v="A"/>
    <m/>
  </r>
  <r>
    <n v="86"/>
    <s v="LOT301"/>
    <s v="Ambala"/>
    <s v="HR55AJ8599/HR55AG3097"/>
    <s v="H-TMX-301-0223, "/>
    <s v="H1010040110020011"/>
    <s v="H-TMX-301-0223"/>
    <x v="13"/>
    <s v="PALUCK TECHNOLOGIES PVT.LTD"/>
    <x v="1"/>
    <s v="2.5&amp;3"/>
    <n v="180"/>
    <n v="62071"/>
    <n v="62365"/>
    <n v="294"/>
    <s v="Cumulative"/>
    <n v="288.39"/>
    <m/>
    <n v="5.6100000000000136"/>
    <m/>
    <n v="1.9081632653061269E-2"/>
    <m/>
    <n v="157.35599999999999"/>
    <n v="163.65024"/>
    <n v="16.349760000000003"/>
    <x v="0"/>
    <n v="16.349760000000003"/>
    <n v="0"/>
    <n v="22.644000000000005"/>
    <n v="22.644000000000005"/>
    <m/>
    <m/>
    <s v="A"/>
    <n v="14"/>
  </r>
  <r>
    <n v="87"/>
    <s v="LOT301"/>
    <s v="Ambala"/>
    <s v="HR72D9148"/>
    <s v="H-PNC-301-0233, PICK &amp; CARRY"/>
    <s v="H1010050020030031"/>
    <s v="H-PNC-301-0233"/>
    <x v="11"/>
    <s v="R SAINI CRANE SERVICE"/>
    <x v="0"/>
    <n v="3.8"/>
    <n v="373"/>
    <n v="3405"/>
    <n v="3506"/>
    <n v="101"/>
    <s v="Cumulative"/>
    <m/>
    <n v="0"/>
    <m/>
    <n v="101"/>
    <m/>
    <n v="1"/>
    <n v="0"/>
    <n v="0"/>
    <n v="373"/>
    <x v="1"/>
    <n v="373"/>
    <n v="0"/>
    <n v="373"/>
    <n v="373"/>
    <m/>
    <m/>
    <s v="A"/>
    <m/>
  </r>
  <r>
    <n v="88"/>
    <s v="LOT301"/>
    <s v="Ambala"/>
    <s v="ARS 121/AMMANN/J190300071"/>
    <s v="H-VBR-301-0451, SOIL COMPACTOR"/>
    <s v="H1010030050020005"/>
    <s v="H-VBR-301-0451"/>
    <x v="29"/>
    <s v="R.K. INFRATECH"/>
    <x v="0"/>
    <n v="9.5"/>
    <n v="491"/>
    <n v="953.6"/>
    <n v="1005.3"/>
    <n v="51.699999999999932"/>
    <s v="Cumulative"/>
    <m/>
    <n v="53.139722222222218"/>
    <m/>
    <n v="-1.4397222222222865"/>
    <m/>
    <n v="-2.7847625188052002E-2"/>
    <n v="504.82736111111109"/>
    <n v="525.02045555555549"/>
    <n v="0"/>
    <x v="0"/>
    <n v="0"/>
    <n v="0"/>
    <n v="0"/>
    <n v="0"/>
    <m/>
    <m/>
    <s v="B1"/>
    <m/>
  </r>
  <r>
    <n v="89"/>
    <s v="LOT301"/>
    <s v="Ambala"/>
    <s v="UP86T5536"/>
    <s v="H-MGR-301-0170, MOTOR GRADER"/>
    <s v="H1010060060010022"/>
    <s v="H-MGR-301-0170"/>
    <x v="30"/>
    <s v="R.K. INFRATECH"/>
    <x v="0"/>
    <n v="14"/>
    <n v="110"/>
    <n v="712.9"/>
    <n v="721.8"/>
    <n v="8.8999999999999773"/>
    <s v="Cumulative"/>
    <m/>
    <n v="7.7355555555555551"/>
    <m/>
    <n v="1.1644444444444222"/>
    <m/>
    <n v="0.13083645443195788"/>
    <n v="108.29777777777777"/>
    <n v="112.62968888888888"/>
    <n v="0"/>
    <x v="0"/>
    <n v="0"/>
    <n v="0"/>
    <n v="1.7022222222222325"/>
    <n v="1.7022222222222325"/>
    <s v="Negligible difference"/>
    <m/>
    <s v="B1"/>
    <m/>
  </r>
  <r>
    <n v="90"/>
    <s v="LOT301"/>
    <s v="Ambala"/>
    <s v="HR68B9492"/>
    <s v="NA, TRANSIT MIXER"/>
    <s v="H1010040110020259 "/>
    <s v="NA"/>
    <x v="13"/>
    <s v="RIALI INFRA"/>
    <x v="1"/>
    <s v="2.5&amp;3"/>
    <n v="1630"/>
    <n v="26265"/>
    <n v="29399"/>
    <n v="3134"/>
    <s v="Cumulative"/>
    <n v="2577.64"/>
    <m/>
    <n v="556.36000000000013"/>
    <m/>
    <n v="0.17752393107849399"/>
    <m/>
    <n v="1409.056"/>
    <n v="1465.41824"/>
    <n v="164.58176000000003"/>
    <x v="2"/>
    <n v="164.58176000000003"/>
    <n v="0"/>
    <n v="220.94399999999996"/>
    <n v="220.94399999999996"/>
    <m/>
    <m/>
    <s v="B2"/>
    <n v="126"/>
  </r>
  <r>
    <n v="91"/>
    <s v="LOT301"/>
    <s v="Ambala"/>
    <s v="HR68B4201"/>
    <s v="NA, TRANSIT MIXER"/>
    <s v="H1010040110020258 "/>
    <s v="NA"/>
    <x v="13"/>
    <s v="RIALI INFRA"/>
    <x v="1"/>
    <s v="2.5&amp;3"/>
    <n v="1335"/>
    <n v="22315"/>
    <n v="24644"/>
    <n v="2329"/>
    <s v="Day-wise"/>
    <n v="2219.48"/>
    <m/>
    <n v="109.51999999999998"/>
    <m/>
    <n v="4.7024474023185908E-2"/>
    <m/>
    <n v="1250.7919999999999"/>
    <n v="1300.82368"/>
    <n v="34.176320000000032"/>
    <x v="0"/>
    <n v="34.176320000000032"/>
    <n v="0"/>
    <n v="84.208000000000084"/>
    <n v="84.208000000000084"/>
    <m/>
    <m/>
    <s v="B2"/>
    <n v="121"/>
  </r>
  <r>
    <n v="92"/>
    <s v="LOT301"/>
    <s v="Ambala"/>
    <s v="PB03AZ8463/PB65AZ5271"/>
    <s v="NA, TRANSIT MIXER"/>
    <s v="H1010040110020260"/>
    <s v="NA"/>
    <x v="13"/>
    <s v="RIALI INFRA"/>
    <x v="1"/>
    <s v="2.5&amp;3"/>
    <n v="1510"/>
    <n v="65531"/>
    <n v="68323"/>
    <n v="2792"/>
    <s v="Cumulative"/>
    <n v="1915.72"/>
    <m/>
    <n v="876.28"/>
    <m/>
    <n v="0.3138538681948424"/>
    <m/>
    <n v="1162.288"/>
    <n v="1208.77952"/>
    <n v="301.22047999999995"/>
    <x v="1"/>
    <n v="301.22047999999995"/>
    <n v="0"/>
    <n v="347.71199999999999"/>
    <n v="347.71199999999999"/>
    <m/>
    <m/>
    <s v="B2"/>
    <n v="132"/>
  </r>
  <r>
    <n v="93"/>
    <s v="LOT301"/>
    <s v="Ambala"/>
    <s v="HR68C7856"/>
    <s v="NA, TRANSIT MIXER"/>
    <s v="H1010040110020261"/>
    <s v="NA"/>
    <x v="13"/>
    <s v="RIALI INFRA"/>
    <x v="1"/>
    <s v="2.5&amp;3"/>
    <n v="1210"/>
    <n v="23840"/>
    <n v="26044"/>
    <n v="2204"/>
    <s v="Cumulative"/>
    <n v="1558.85"/>
    <m/>
    <n v="645.15000000000009"/>
    <m/>
    <n v="0.29271778584392016"/>
    <m/>
    <n v="959.54"/>
    <n v="997.92160000000001"/>
    <n v="212.07839999999999"/>
    <x v="2"/>
    <n v="212.07839999999999"/>
    <n v="0"/>
    <n v="250.46000000000004"/>
    <n v="250.46000000000004"/>
    <m/>
    <m/>
    <s v="B2"/>
    <n v="112"/>
  </r>
  <r>
    <n v="94"/>
    <s v="LOT301"/>
    <s v="Ambala"/>
    <s v="UP17T9841"/>
    <s v="H-PNC-301-0504, PICK &amp; CARRY "/>
    <s v="H1010050020030007"/>
    <s v="H-PNC-301-0504"/>
    <x v="0"/>
    <s v="S L YADAV CRANES "/>
    <x v="0"/>
    <n v="3.8"/>
    <n v="440"/>
    <n v="41"/>
    <n v="172"/>
    <n v="131"/>
    <s v="Day-wise"/>
    <m/>
    <n v="136.16194444444443"/>
    <m/>
    <n v="-5.1619444444444298"/>
    <m/>
    <n v="-3.9404156064461293E-2"/>
    <n v="517.41538888888886"/>
    <n v="538.11200444444444"/>
    <n v="0"/>
    <x v="0"/>
    <n v="0"/>
    <n v="0"/>
    <n v="0"/>
    <n v="0"/>
    <m/>
    <m/>
    <s v="A"/>
    <m/>
  </r>
  <r>
    <n v="95"/>
    <s v="LOT301"/>
    <s v="Ambala"/>
    <s v="HR63C6584"/>
    <s v="H-TLR-301-0072, TRAILER"/>
    <s v="H1020020090030002"/>
    <s v="H-TLR-301-0072"/>
    <x v="23"/>
    <s v="SANGAM TRAILLER SERVICE"/>
    <x v="2"/>
    <n v="2.5"/>
    <n v="665"/>
    <n v="178948"/>
    <n v="180335"/>
    <n v="1387"/>
    <s v="Cumulative"/>
    <n v="1311.18"/>
    <m/>
    <n v="75.819999999999936"/>
    <m/>
    <n v="5.4664744051910553E-2"/>
    <m/>
    <n v="524.47199999999998"/>
    <n v="545.45087999999998"/>
    <n v="119.54912000000002"/>
    <x v="0"/>
    <n v="119.54912000000002"/>
    <n v="0"/>
    <n v="140.52800000000002"/>
    <n v="140.52800000000002"/>
    <m/>
    <m/>
    <s v="A"/>
    <m/>
  </r>
  <r>
    <n v="96"/>
    <s v="LOT301"/>
    <s v="Ambala"/>
    <s v="HR63C2204"/>
    <s v="H-TLR-301-0073, TRAILER"/>
    <s v="H1020020090030008"/>
    <s v="H-TLR-301-0073"/>
    <x v="23"/>
    <s v="SANGAM TRAILLER SERVICE"/>
    <x v="2"/>
    <n v="2.5"/>
    <n v="750"/>
    <n v="198745"/>
    <n v="200261"/>
    <n v="1516"/>
    <s v="Day-wise"/>
    <n v="1442.83"/>
    <m/>
    <n v="73.170000000000073"/>
    <m/>
    <n v="4.8265171503957829E-2"/>
    <m/>
    <n v="577.13199999999995"/>
    <n v="600.21727999999996"/>
    <n v="149.78272000000004"/>
    <x v="0"/>
    <n v="149.78272000000004"/>
    <n v="0"/>
    <n v="172.86800000000005"/>
    <n v="172.86800000000005"/>
    <m/>
    <m/>
    <s v="A"/>
    <m/>
  </r>
  <r>
    <n v="97"/>
    <s v="LOT301"/>
    <s v="Ambala"/>
    <s v="HR37C4282"/>
    <s v="H-BHL-301-0014, BACKHOE LOADER"/>
    <s v="H1010060020010070"/>
    <s v="H-BHL-301-0014"/>
    <x v="20"/>
    <s v="SATPAL SINGH"/>
    <x v="0"/>
    <n v="4.7"/>
    <n v="410"/>
    <n v="23464.5"/>
    <n v="23558.6"/>
    <n v="94.099999999998545"/>
    <s v="Day-wise"/>
    <m/>
    <n v="90.651666666660105"/>
    <m/>
    <n v="3.4483333333384394"/>
    <m/>
    <n v="3.6645412681599286E-2"/>
    <n v="426.06283333330254"/>
    <n v="443.10534666663466"/>
    <n v="0"/>
    <x v="0"/>
    <n v="0"/>
    <n v="0"/>
    <n v="0"/>
    <n v="0"/>
    <m/>
    <m/>
    <s v="B1"/>
    <m/>
  </r>
  <r>
    <n v="98"/>
    <s v="LOT301"/>
    <s v="Ambala"/>
    <s v="SR-2814245/HR12AK4486"/>
    <s v="H-BHL-301-0148, BACKHOE LOADER"/>
    <s v="H1010060020010028"/>
    <s v="H-BHL-301-0148"/>
    <x v="20"/>
    <s v="SAWAN EARTH MOVERS"/>
    <x v="0"/>
    <n v="4.7"/>
    <n v="565"/>
    <n v="9888"/>
    <n v="9997"/>
    <n v="109"/>
    <s v="Cumulative"/>
    <m/>
    <n v="70.608611111111117"/>
    <m/>
    <n v="38.391388888888883"/>
    <m/>
    <n v="0.35221457696228331"/>
    <n v="331.86047222222226"/>
    <n v="345.13489111111113"/>
    <n v="219.86510888888887"/>
    <x v="1"/>
    <n v="219.86510888888887"/>
    <n v="0"/>
    <n v="233.13952777777774"/>
    <n v="233.13952777777774"/>
    <m/>
    <m/>
    <s v="A"/>
    <m/>
  </r>
  <r>
    <n v="99"/>
    <s v="LOT301"/>
    <s v="Ambala"/>
    <n v="3147"/>
    <s v="H-EXC-301-0419, EXCAVATOR"/>
    <s v="H1010060040040060"/>
    <s v="H-EXC-301-0419"/>
    <x v="12"/>
    <s v="SAWAN EARTH MOVERS"/>
    <x v="0"/>
    <n v="14"/>
    <n v="755"/>
    <n v="4378.8"/>
    <n v="4440"/>
    <n v="61.199999999999818"/>
    <s v="Cumulative"/>
    <m/>
    <n v="63.666944444444454"/>
    <m/>
    <n v="-2.4669444444446356"/>
    <m/>
    <n v="-4.0309549745827497E-2"/>
    <n v="891.33722222222241"/>
    <n v="926.9907111111113"/>
    <n v="0"/>
    <x v="0"/>
    <n v="0"/>
    <n v="0"/>
    <n v="0"/>
    <n v="0"/>
    <m/>
    <m/>
    <s v="A"/>
    <m/>
  </r>
  <r>
    <n v="100"/>
    <s v="LOT301"/>
    <s v="Ambala"/>
    <s v="UP60AT7452"/>
    <s v="H-MGR-301-0479, MOTOR GRADER"/>
    <s v="H1010060060010005"/>
    <s v="H-MGR-301-0479"/>
    <x v="30"/>
    <s v="SAWAN EARTH MOVERS"/>
    <x v="0"/>
    <n v="14"/>
    <n v="1045"/>
    <n v="10773"/>
    <n v="10845"/>
    <n v="72"/>
    <s v="Day-wise"/>
    <m/>
    <n v="73.351944444444428"/>
    <m/>
    <n v="-1.3519444444444275"/>
    <m/>
    <n v="-1.877700617283927E-2"/>
    <n v="1026.9272222222221"/>
    <n v="1068.0043111111111"/>
    <n v="0"/>
    <x v="0"/>
    <n v="0"/>
    <n v="0"/>
    <n v="18.072777777777901"/>
    <n v="18.072777777777901"/>
    <m/>
    <m/>
    <s v="A"/>
    <m/>
  </r>
  <r>
    <n v="101"/>
    <s v="LOT301"/>
    <s v="Ambala"/>
    <s v="HR85D5367"/>
    <s v="H-BHL-301-0155, BACKHOE LOADER"/>
    <s v="H1010060020010071"/>
    <s v="H-BHL-301-0155"/>
    <x v="20"/>
    <s v="SIMRANJEET SINGH CONTRACTORS"/>
    <x v="0"/>
    <n v="4.7"/>
    <n v="575"/>
    <n v="8714"/>
    <n v="8837"/>
    <n v="123"/>
    <s v="Cumulative"/>
    <m/>
    <n v="123.73166666666667"/>
    <m/>
    <n v="-0.73166666666666913"/>
    <m/>
    <n v="-5.9485094850948708E-3"/>
    <n v="581.5388333333334"/>
    <n v="604.80038666666678"/>
    <n v="0"/>
    <x v="0"/>
    <n v="0"/>
    <n v="0"/>
    <n v="0"/>
    <n v="0"/>
    <m/>
    <m/>
    <s v="A"/>
    <m/>
  </r>
  <r>
    <n v="102"/>
    <s v="LOT301"/>
    <s v="Ambala"/>
    <s v="HR05BA1162"/>
    <s v="H-BHL-301-0269, BACKHOE LOADER"/>
    <s v="H1010060020010072"/>
    <s v="H-BHL-301-0269"/>
    <x v="20"/>
    <s v="VISHAL MANN"/>
    <x v="0"/>
    <n v="4.7"/>
    <n v="676"/>
    <n v="11047.9"/>
    <n v="11193.1"/>
    <n v="145.20000000000073"/>
    <s v="Cumulative"/>
    <m/>
    <n v="87.707222222222214"/>
    <m/>
    <n v="57.492777777778514"/>
    <m/>
    <n v="0.39595576981940928"/>
    <n v="412.22394444444444"/>
    <n v="428.71290222222223"/>
    <n v="247.28709777777777"/>
    <x v="1"/>
    <n v="247.28709777777777"/>
    <n v="0"/>
    <n v="263.77605555555556"/>
    <n v="263.77605555555556"/>
    <m/>
    <m/>
    <s v="B1"/>
    <m/>
  </r>
  <r>
    <n v="103"/>
    <s v="LOT301"/>
    <s v="Ambala"/>
    <s v="PB08EE2471"/>
    <s v="H-WTN-301-0081, TRACTOR WITH WATER TANKER"/>
    <s v="H1020020070020040"/>
    <s v="H-WTN-301-0081"/>
    <x v="22"/>
    <s v="VISHAL MANN"/>
    <x v="0"/>
    <n v="3"/>
    <n v="365"/>
    <n v="9884"/>
    <n v="10006"/>
    <n v="122"/>
    <s v="Cumulative"/>
    <m/>
    <n v="119.78"/>
    <m/>
    <n v="2.2199999999999989"/>
    <m/>
    <n v="1.81967213114754E-2"/>
    <n v="359.34000000000003"/>
    <n v="373.71360000000004"/>
    <n v="0"/>
    <x v="0"/>
    <n v="0"/>
    <n v="0"/>
    <n v="5.6599999999999682"/>
    <n v="5.6599999999999682"/>
    <m/>
    <m/>
    <s v="B1"/>
    <m/>
  </r>
  <r>
    <n v="104"/>
    <s v="LOT301"/>
    <s v="Ambala"/>
    <s v="HR20N4688"/>
    <s v="H-TRT-301-0088, TRACTOR WITH WATER TANKER"/>
    <s v="H1020020070020004"/>
    <s v="H-TRT-301-0088"/>
    <x v="22"/>
    <s v="VISHAL MANN"/>
    <x v="0"/>
    <n v="3"/>
    <n v="379"/>
    <n v="7850"/>
    <n v="7978"/>
    <n v="128"/>
    <s v="Cumulative"/>
    <m/>
    <n v="269.08999999999997"/>
    <m/>
    <n v="-141.08999999999997"/>
    <m/>
    <n v="-1.1022656249999998"/>
    <n v="807.27"/>
    <n v="839.56079999999997"/>
    <n v="0"/>
    <x v="3"/>
    <n v="0"/>
    <n v="0"/>
    <n v="0"/>
    <n v="0"/>
    <s v="Everyday almost same reading is mentioned"/>
    <m/>
    <s v="B1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">
  <r>
    <n v="1"/>
    <s v="LOT301"/>
    <s v="Ambala"/>
    <x v="0"/>
    <s v="L-PNC-301-0001, PICK &amp; CARRY "/>
    <s v="I1010050020030022"/>
    <s v="L-PNC-301-0001"/>
    <s v="PICK &amp; CARRY "/>
    <s v="GIL-TPL (JV)"/>
    <s v="HMR"/>
    <n v="3.8"/>
    <n v="135"/>
    <n v="9643"/>
    <n v="9736"/>
    <n v="6"/>
    <n v="0"/>
    <n v="0"/>
    <n v="4"/>
    <n v="5"/>
    <n v="2"/>
    <n v="1"/>
    <n v="3"/>
    <n v="4"/>
    <n v="0"/>
    <n v="4"/>
    <n v="5"/>
    <n v="5"/>
    <n v="5"/>
    <n v="5"/>
    <n v="1"/>
    <n v="0"/>
    <n v="5"/>
    <n v="4"/>
    <n v="4"/>
    <n v="1"/>
    <n v="4"/>
    <n v="2"/>
    <n v="0"/>
    <n v="0"/>
    <n v="5"/>
    <n v="11"/>
    <n v="0"/>
    <n v="0"/>
    <n v="5"/>
    <n v="2"/>
    <n v="93"/>
    <m/>
    <m/>
    <m/>
    <m/>
    <m/>
    <m/>
    <m/>
    <m/>
    <m/>
    <m/>
    <m/>
    <m/>
    <n v="0"/>
    <m/>
    <m/>
    <m/>
    <m/>
    <m/>
    <m/>
    <s v="B1"/>
    <m/>
  </r>
  <r>
    <n v="2"/>
    <s v="LOT301"/>
    <s v="Ambala"/>
    <x v="1"/>
    <s v="O-DGS-301-0020, POWER GENERATOR 40KVA"/>
    <s v="I1010130010120010"/>
    <s v="O-DGS-301-0020"/>
    <s v="POWER GENERATOR 40KVA"/>
    <s v="GIL-TPL (JV)"/>
    <s v="HMR"/>
    <n v="4"/>
    <n v="190"/>
    <n v="11003"/>
    <n v="1"/>
    <n v="0"/>
    <n v="0"/>
    <n v="0"/>
    <n v="0"/>
    <n v="0"/>
    <n v="0"/>
    <n v="0"/>
    <n v="0"/>
    <n v="0"/>
    <n v="0"/>
    <n v="0"/>
    <n v="0"/>
    <n v="0"/>
    <n v="0"/>
    <n v="6"/>
    <n v="6"/>
    <n v="6"/>
    <n v="7"/>
    <n v="5"/>
    <n v="7"/>
    <n v="5"/>
    <n v="2"/>
    <n v="0"/>
    <n v="2"/>
    <n v="1"/>
    <n v="2"/>
    <n v="3"/>
    <n v="1"/>
    <n v="0"/>
    <n v="0"/>
    <n v="0"/>
    <n v="53"/>
    <m/>
    <m/>
    <m/>
    <m/>
    <m/>
    <m/>
    <m/>
    <m/>
    <m/>
    <m/>
    <m/>
    <m/>
    <n v="0"/>
    <m/>
    <m/>
    <m/>
    <m/>
    <m/>
    <s v="Meter Reading Changed, Ending Reading on 27-03-24 is 11055 and Starting Reading on 28-03-24 is 0"/>
    <s v="A"/>
    <m/>
  </r>
  <r>
    <n v="3"/>
    <s v="LOT301"/>
    <s v="Ambala"/>
    <x v="2"/>
    <s v="NA, POWER GENERATOR 40KVA"/>
    <s v="I1010130010120019"/>
    <s v="NA"/>
    <s v="POWER GENERATOR 40KVA"/>
    <s v="GIL-TPL (JV)"/>
    <s v="HMR"/>
    <n v="4"/>
    <n v="235"/>
    <n v="2568"/>
    <n v="2633"/>
    <n v="8"/>
    <n v="6"/>
    <n v="5"/>
    <n v="6"/>
    <n v="6"/>
    <n v="6"/>
    <n v="5"/>
    <n v="4"/>
    <n v="5"/>
    <n v="6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"/>
    <m/>
    <m/>
    <m/>
    <m/>
    <m/>
    <m/>
    <m/>
    <m/>
    <m/>
    <m/>
    <m/>
    <m/>
    <n v="0"/>
    <m/>
    <m/>
    <m/>
    <m/>
    <m/>
    <m/>
    <s v="A"/>
    <m/>
  </r>
  <r>
    <n v="4"/>
    <s v="LOT301"/>
    <s v="Ambala"/>
    <x v="3"/>
    <s v="NA, DG 50 KVA"/>
    <s v="I1010130010150001"/>
    <s v="NA"/>
    <s v="POWER GENERATOR 50KVA"/>
    <s v="GIL-TPL (JV)"/>
    <s v="HMR"/>
    <n v="6"/>
    <n v="407"/>
    <n v="1194"/>
    <n v="1337"/>
    <n v="0"/>
    <n v="0"/>
    <n v="0"/>
    <n v="0"/>
    <n v="0"/>
    <n v="0"/>
    <n v="5"/>
    <n v="7"/>
    <n v="0"/>
    <n v="3"/>
    <n v="4"/>
    <n v="7"/>
    <n v="6"/>
    <n v="7"/>
    <n v="9"/>
    <n v="7"/>
    <n v="0"/>
    <n v="0"/>
    <n v="6"/>
    <n v="8"/>
    <n v="9"/>
    <n v="3"/>
    <n v="8"/>
    <n v="7"/>
    <n v="7"/>
    <n v="2"/>
    <n v="8"/>
    <n v="11"/>
    <n v="2"/>
    <n v="7"/>
    <n v="10"/>
    <n v="143"/>
    <m/>
    <m/>
    <m/>
    <m/>
    <m/>
    <m/>
    <m/>
    <m/>
    <m/>
    <m/>
    <m/>
    <m/>
    <n v="0"/>
    <m/>
    <m/>
    <m/>
    <m/>
    <m/>
    <s v="Meter reading Changed on 01-03-24 Old Reading Was 1192"/>
    <s v="B1"/>
    <m/>
  </r>
  <r>
    <n v="5"/>
    <s v="LOT301"/>
    <s v="Ambala"/>
    <x v="4"/>
    <s v="NA, DG 62.5 KVA"/>
    <s v="I1010130010180011"/>
    <s v="NA"/>
    <s v="POWER GENERATOR 62.5KVA"/>
    <s v="GIL-TPL (JV)"/>
    <s v="HMR"/>
    <n v="6"/>
    <n v="516"/>
    <n v="10870"/>
    <n v="11062"/>
    <n v="8"/>
    <n v="8"/>
    <n v="0"/>
    <n v="8"/>
    <n v="8"/>
    <n v="9"/>
    <n v="9"/>
    <n v="8"/>
    <n v="8"/>
    <n v="0"/>
    <n v="8"/>
    <n v="7"/>
    <n v="6"/>
    <n v="9"/>
    <n v="8"/>
    <n v="8"/>
    <n v="0"/>
    <n v="10"/>
    <n v="8"/>
    <n v="8"/>
    <n v="9"/>
    <n v="7"/>
    <n v="6"/>
    <n v="0"/>
    <n v="0"/>
    <n v="8"/>
    <n v="8"/>
    <n v="8"/>
    <n v="0"/>
    <n v="8"/>
    <n v="0"/>
    <n v="192"/>
    <m/>
    <m/>
    <m/>
    <m/>
    <m/>
    <m/>
    <m/>
    <m/>
    <m/>
    <m/>
    <m/>
    <m/>
    <n v="0"/>
    <m/>
    <m/>
    <m/>
    <m/>
    <m/>
    <m/>
    <s v="B2"/>
    <m/>
  </r>
  <r>
    <n v="6"/>
    <s v="LOT301"/>
    <s v="Ambala"/>
    <x v="5"/>
    <s v="O-DGS-301-0074, POWER GENERATOR 62.5KVA"/>
    <s v="I1010130010180055"/>
    <s v="O-DGS-301-0074"/>
    <s v="POWER GENERATOR 62.5KVA"/>
    <s v="GIL-TPL (JV)"/>
    <s v="HMR"/>
    <n v="6"/>
    <n v="0"/>
    <n v="511"/>
    <n v="784"/>
    <n v="12"/>
    <n v="11"/>
    <n v="11"/>
    <n v="12"/>
    <n v="11"/>
    <n v="13"/>
    <n v="11"/>
    <n v="14"/>
    <n v="10"/>
    <n v="9"/>
    <n v="9"/>
    <n v="6"/>
    <n v="9"/>
    <n v="7"/>
    <n v="7"/>
    <n v="11"/>
    <n v="12"/>
    <n v="13"/>
    <n v="9"/>
    <n v="11"/>
    <n v="13"/>
    <n v="9"/>
    <n v="7"/>
    <n v="3"/>
    <n v="0"/>
    <n v="5"/>
    <n v="11"/>
    <n v="8"/>
    <n v="9"/>
    <n v="0"/>
    <n v="0"/>
    <n v="273"/>
    <m/>
    <m/>
    <m/>
    <m/>
    <m/>
    <m/>
    <m/>
    <m/>
    <m/>
    <m/>
    <m/>
    <m/>
    <n v="0"/>
    <m/>
    <m/>
    <m/>
    <m/>
    <m/>
    <m/>
    <s v="A"/>
    <m/>
  </r>
  <r>
    <n v="7"/>
    <s v="LOT301"/>
    <s v="Ambala"/>
    <x v="6"/>
    <s v="O-DGS-301-0017, POWER GENERATOR 62.5KVA"/>
    <s v="I1010130010180037"/>
    <s v="O-DGS-301-0017"/>
    <s v="POWER GENERATOR 62.5KVA"/>
    <s v="GIL-TPL (JV)"/>
    <s v="HMR"/>
    <n v="6"/>
    <n v="0"/>
    <n v="456"/>
    <n v="4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2"/>
    <m/>
    <m/>
    <m/>
    <m/>
    <m/>
    <m/>
    <m/>
    <m/>
    <m/>
    <m/>
    <m/>
    <m/>
    <n v="0"/>
    <m/>
    <m/>
    <m/>
    <m/>
    <m/>
    <m/>
    <s v="B2"/>
    <m/>
  </r>
  <r>
    <n v="8"/>
    <s v="LOT301"/>
    <s v="Ambala"/>
    <x v="7"/>
    <s v="O-DGS-301-0041, POWER GENERATOR 62.5KVA"/>
    <s v="I1010130010180056"/>
    <s v="O-DGS-301-0041"/>
    <s v="POWER GENERATOR 62.5KVA"/>
    <s v="GIL-TPL (JV)"/>
    <s v="HMR"/>
    <n v="6"/>
    <n v="315"/>
    <n v="1593"/>
    <n v="3"/>
    <n v="8"/>
    <n v="5"/>
    <n v="0"/>
    <n v="7"/>
    <n v="0"/>
    <n v="4"/>
    <n v="0"/>
    <n v="0"/>
    <n v="0"/>
    <n v="0"/>
    <n v="0"/>
    <n v="0"/>
    <n v="0"/>
    <n v="0"/>
    <n v="0"/>
    <n v="9"/>
    <n v="9"/>
    <n v="9"/>
    <n v="6"/>
    <n v="8"/>
    <n v="7"/>
    <n v="4"/>
    <n v="7"/>
    <n v="3"/>
    <n v="0"/>
    <n v="0"/>
    <n v="6"/>
    <n v="8"/>
    <n v="2"/>
    <n v="1"/>
    <n v="2"/>
    <n v="105"/>
    <m/>
    <m/>
    <m/>
    <m/>
    <m/>
    <m/>
    <m/>
    <m/>
    <m/>
    <m/>
    <m/>
    <m/>
    <n v="0"/>
    <m/>
    <m/>
    <m/>
    <m/>
    <m/>
    <s v="Meter Reading Changed, Ending Reading on 29-03-24 is 1695 and Starting Reading on 30-03-24 is 0"/>
    <s v="A"/>
    <m/>
  </r>
  <r>
    <n v="9"/>
    <s v="LOT301"/>
    <s v="Ambala"/>
    <x v="8"/>
    <s v="O-DGS-301-0042, POWER GENERATOR 100KVA"/>
    <s v="I1010130010270001"/>
    <s v="O-DGS-301-0042"/>
    <s v="POWER GENERATOR 100KVA"/>
    <s v="GIL-TPL (JV)"/>
    <s v="HMR"/>
    <n v="8"/>
    <n v="0"/>
    <n v="441"/>
    <n v="4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n v="0"/>
    <m/>
    <m/>
    <m/>
    <m/>
    <m/>
    <m/>
    <s v="B1"/>
    <m/>
  </r>
  <r>
    <n v="10"/>
    <s v="LOT301"/>
    <s v="Ambala"/>
    <x v="9"/>
    <s v="O-DGS-301-0040, DG 125 KVA"/>
    <s v="I1010130010020034"/>
    <s v="O-DGS-301-0040"/>
    <s v="POWER GENERATOR 125KVA"/>
    <s v="GIL-TPL (JV)"/>
    <s v="HMR"/>
    <n v="10"/>
    <n v="1343"/>
    <n v="2963"/>
    <n v="3197"/>
    <n v="13"/>
    <n v="11"/>
    <n v="0"/>
    <n v="10"/>
    <n v="11"/>
    <n v="10"/>
    <n v="11"/>
    <n v="7"/>
    <n v="9"/>
    <n v="0"/>
    <n v="12"/>
    <n v="10"/>
    <n v="10"/>
    <n v="10"/>
    <n v="9"/>
    <n v="12"/>
    <n v="0"/>
    <n v="9"/>
    <n v="8"/>
    <n v="9"/>
    <n v="10"/>
    <n v="11"/>
    <n v="6"/>
    <n v="0"/>
    <n v="0"/>
    <n v="9"/>
    <n v="11"/>
    <n v="10.099999999999909"/>
    <n v="0"/>
    <n v="5.9000000000000909"/>
    <n v="0"/>
    <n v="234"/>
    <m/>
    <m/>
    <m/>
    <m/>
    <m/>
    <m/>
    <m/>
    <m/>
    <m/>
    <m/>
    <m/>
    <m/>
    <n v="0"/>
    <m/>
    <m/>
    <m/>
    <m/>
    <m/>
    <m/>
    <s v="B2"/>
    <m/>
  </r>
  <r>
    <n v="11"/>
    <s v="LOT301"/>
    <s v="Ambala"/>
    <x v="10"/>
    <s v="O-DGS-301-0019, DG 125 KVA"/>
    <s v="I1010130010020033"/>
    <s v="O-DGS-301-0019"/>
    <s v="POWER GENERATOR 125KVA"/>
    <s v="GIL-TPL (JV)"/>
    <s v="HMR"/>
    <n v="10"/>
    <n v="680"/>
    <n v="4380"/>
    <n v="4455"/>
    <n v="2"/>
    <n v="3"/>
    <n v="0"/>
    <n v="5"/>
    <n v="3"/>
    <n v="2"/>
    <n v="1"/>
    <n v="5"/>
    <n v="3"/>
    <n v="0"/>
    <n v="2"/>
    <n v="1"/>
    <n v="1"/>
    <n v="1"/>
    <n v="0"/>
    <n v="1"/>
    <n v="0"/>
    <n v="1"/>
    <n v="10"/>
    <n v="1"/>
    <n v="4"/>
    <n v="2"/>
    <n v="4"/>
    <n v="0"/>
    <n v="0"/>
    <n v="2"/>
    <n v="6"/>
    <n v="4"/>
    <n v="1"/>
    <n v="10"/>
    <n v="0"/>
    <n v="75"/>
    <m/>
    <m/>
    <m/>
    <m/>
    <m/>
    <m/>
    <m/>
    <m/>
    <m/>
    <m/>
    <m/>
    <m/>
    <n v="0"/>
    <m/>
    <m/>
    <m/>
    <m/>
    <m/>
    <m/>
    <s v="B2"/>
    <m/>
  </r>
  <r>
    <n v="12"/>
    <s v="LOT301"/>
    <s v="Ambala"/>
    <x v="11"/>
    <s v="NA, O-DGS-301-0015"/>
    <s v="I1010130010020044"/>
    <s v="O-DGS-301-0015"/>
    <s v="POWER GENERATOR 125KVA"/>
    <s v="GIL-TPL (JV)"/>
    <s v="HMR"/>
    <n v="10"/>
    <n v="100"/>
    <n v="6877"/>
    <n v="6895"/>
    <n v="0"/>
    <n v="5"/>
    <n v="0"/>
    <n v="0"/>
    <n v="0"/>
    <n v="0"/>
    <n v="0"/>
    <n v="0"/>
    <n v="0"/>
    <n v="0"/>
    <n v="1"/>
    <n v="0"/>
    <n v="0"/>
    <n v="0"/>
    <n v="0"/>
    <n v="0"/>
    <n v="0"/>
    <n v="0"/>
    <n v="3"/>
    <n v="0"/>
    <n v="0"/>
    <n v="0"/>
    <n v="5"/>
    <n v="0"/>
    <n v="0"/>
    <n v="0"/>
    <n v="0"/>
    <n v="0"/>
    <n v="0"/>
    <n v="4"/>
    <n v="0"/>
    <n v="18"/>
    <m/>
    <m/>
    <m/>
    <m/>
    <m/>
    <m/>
    <m/>
    <m/>
    <m/>
    <m/>
    <m/>
    <m/>
    <n v="0"/>
    <m/>
    <m/>
    <m/>
    <m/>
    <m/>
    <m/>
    <s v="B1"/>
    <m/>
  </r>
  <r>
    <n v="13"/>
    <s v="LOT301"/>
    <s v="Ambala"/>
    <x v="12"/>
    <s v="O-DGS-301-0001, POWER GENERATOR 125KVA"/>
    <s v="I1010130010020060"/>
    <s v="O-DGS-301-0001"/>
    <s v="POWER GENERATOR 125KVA"/>
    <s v="GIL-TPL (JV)"/>
    <s v="HMR"/>
    <n v="10"/>
    <n v="763"/>
    <n v="23815"/>
    <n v="23909"/>
    <n v="2"/>
    <n v="5"/>
    <n v="0"/>
    <n v="6"/>
    <n v="4"/>
    <n v="7"/>
    <n v="6"/>
    <n v="5"/>
    <n v="5"/>
    <n v="3"/>
    <n v="5"/>
    <n v="0"/>
    <n v="7"/>
    <n v="5"/>
    <n v="5"/>
    <n v="3"/>
    <n v="2"/>
    <n v="2"/>
    <n v="1"/>
    <n v="2"/>
    <n v="0"/>
    <n v="2"/>
    <n v="0"/>
    <n v="0"/>
    <n v="0"/>
    <n v="2"/>
    <n v="5"/>
    <n v="4"/>
    <n v="6"/>
    <n v="0"/>
    <n v="0"/>
    <n v="94"/>
    <m/>
    <m/>
    <m/>
    <m/>
    <m/>
    <m/>
    <m/>
    <m/>
    <m/>
    <m/>
    <m/>
    <m/>
    <n v="0"/>
    <m/>
    <m/>
    <m/>
    <m/>
    <m/>
    <m/>
    <s v="A"/>
    <m/>
  </r>
  <r>
    <n v="14"/>
    <s v="LOT301"/>
    <s v="Ambala"/>
    <x v="13"/>
    <s v="O-DGS-301-0035, POWER GENERATOR 125KVA"/>
    <s v="I1010130010020029"/>
    <s v="O-DGS-301-0035"/>
    <s v="POWER GENERATOR 125KVA"/>
    <s v="GIL-TPL (JV)"/>
    <s v="HMR"/>
    <n v="10"/>
    <n v="820"/>
    <n v="5348"/>
    <n v="6601"/>
    <n v="10"/>
    <n v="8"/>
    <n v="13"/>
    <n v="3"/>
    <n v="10"/>
    <n v="5"/>
    <n v="8"/>
    <n v="2"/>
    <n v="8"/>
    <n v="8"/>
    <n v="9"/>
    <n v="5"/>
    <n v="6"/>
    <n v="10"/>
    <n v="7"/>
    <n v="5"/>
    <n v="0"/>
    <n v="9"/>
    <n v="10"/>
    <n v="5"/>
    <n v="4"/>
    <n v="10"/>
    <n v="7"/>
    <n v="0"/>
    <n v="0"/>
    <n v="0"/>
    <n v="0"/>
    <n v="0"/>
    <n v="0"/>
    <n v="0"/>
    <n v="0"/>
    <n v="162"/>
    <m/>
    <m/>
    <m/>
    <m/>
    <m/>
    <m/>
    <m/>
    <m/>
    <m/>
    <m/>
    <m/>
    <m/>
    <n v="0"/>
    <m/>
    <m/>
    <m/>
    <m/>
    <m/>
    <m/>
    <s v="B2"/>
    <m/>
  </r>
  <r>
    <n v="15"/>
    <s v="LOT301"/>
    <s v="Ambala"/>
    <x v="14"/>
    <s v="O-CBP-301-0071, BOOM PLACER"/>
    <s v="I1010040130010001/I1020020140010001"/>
    <s v="O-CBP-301-0071"/>
    <s v="BOOM PLACER"/>
    <s v="GIL-TPL (JV)"/>
    <s v="KMR / HMR"/>
    <s v="2&amp;9"/>
    <n v="1104"/>
    <n v="11601"/>
    <n v="11627"/>
    <n v="0"/>
    <n v="0"/>
    <n v="0"/>
    <n v="0"/>
    <n v="0"/>
    <n v="1"/>
    <n v="4"/>
    <n v="8"/>
    <n v="3"/>
    <n v="0"/>
    <n v="3"/>
    <n v="0"/>
    <n v="0"/>
    <n v="0"/>
    <n v="3"/>
    <n v="2"/>
    <n v="0"/>
    <n v="0"/>
    <n v="0"/>
    <n v="0"/>
    <n v="0"/>
    <n v="0"/>
    <n v="2"/>
    <n v="0"/>
    <n v="0"/>
    <n v="0"/>
    <n v="0"/>
    <n v="0"/>
    <n v="0"/>
    <n v="0"/>
    <n v="0"/>
    <n v="26"/>
    <m/>
    <m/>
    <m/>
    <m/>
    <m/>
    <m/>
    <m/>
    <m/>
    <m/>
    <m/>
    <m/>
    <m/>
    <n v="0"/>
    <m/>
    <m/>
    <m/>
    <m/>
    <m/>
    <m/>
    <s v="A"/>
    <n v="1800"/>
  </r>
  <r>
    <n v="16"/>
    <s v="LOT301"/>
    <s v="Ambala"/>
    <x v="15"/>
    <s v="L-TCFSL-301-0005, UTILITY TRANSPORT VEHICLE"/>
    <s v="L1010170120010004"/>
    <s v="L-TCFSL-301-0005"/>
    <s v="UTILITY TRANSPORT VEHICLE"/>
    <s v="GIL-TPL (JV)"/>
    <s v="HMR"/>
    <n v="13"/>
    <n v="360"/>
    <n v="7945.2"/>
    <n v="7955.1"/>
    <n v="0"/>
    <n v="0"/>
    <n v="0.6000000000003638"/>
    <n v="0"/>
    <n v="5.1999999999998181"/>
    <n v="0.8000000000001819"/>
    <n v="2.8000000000001819"/>
    <n v="0"/>
    <n v="0"/>
    <n v="0"/>
    <n v="0"/>
    <n v="0"/>
    <n v="0"/>
    <n v="0"/>
    <n v="0"/>
    <n v="0"/>
    <n v="0"/>
    <n v="0"/>
    <n v="0"/>
    <n v="0"/>
    <n v="0"/>
    <n v="0"/>
    <n v="0"/>
    <n v="0"/>
    <n v="0.2999999999992724"/>
    <n v="0"/>
    <n v="0"/>
    <n v="0"/>
    <n v="0"/>
    <n v="0"/>
    <n v="0.2000000000007276"/>
    <n v="9.9000000000005457"/>
    <m/>
    <m/>
    <m/>
    <m/>
    <m/>
    <m/>
    <m/>
    <m/>
    <m/>
    <m/>
    <m/>
    <m/>
    <n v="270"/>
    <m/>
    <m/>
    <m/>
    <m/>
    <m/>
    <m/>
    <s v="A"/>
    <m/>
  </r>
  <r>
    <n v="17"/>
    <s v="LOT301"/>
    <s v="Ambala"/>
    <x v="16"/>
    <s v="L-UTV-302-81, UTILITY TRANSPORT VEHICLE"/>
    <s v="L1010170120010003"/>
    <s v="L-UTV-302-81"/>
    <s v="UTILITY TRANSPORT VEHICLE"/>
    <s v="GIL-TPL (JV)"/>
    <s v="HMR"/>
    <n v="13"/>
    <n v="210"/>
    <n v="48.1"/>
    <n v="52.3"/>
    <n v="0.60000000000000142"/>
    <n v="2.5"/>
    <n v="0"/>
    <n v="0"/>
    <n v="9.9999999999994316E-2"/>
    <n v="0"/>
    <n v="0"/>
    <n v="0.20000000000000284"/>
    <n v="0"/>
    <n v="0"/>
    <n v="0.20000000000000284"/>
    <n v="0"/>
    <n v="0"/>
    <n v="0.19999999999999574"/>
    <n v="0"/>
    <n v="0"/>
    <n v="0"/>
    <n v="0.20000000000000284"/>
    <n v="0"/>
    <n v="0"/>
    <n v="0"/>
    <n v="0"/>
    <n v="0"/>
    <n v="0"/>
    <n v="0"/>
    <n v="0"/>
    <n v="0"/>
    <n v="0.19999999999999574"/>
    <n v="0"/>
    <n v="0"/>
    <n v="0"/>
    <n v="4.1999999999999957"/>
    <m/>
    <m/>
    <m/>
    <m/>
    <m/>
    <m/>
    <m/>
    <m/>
    <m/>
    <m/>
    <m/>
    <m/>
    <n v="180"/>
    <m/>
    <m/>
    <m/>
    <m/>
    <m/>
    <m/>
    <s v="B1"/>
    <m/>
  </r>
  <r>
    <n v="18"/>
    <s v="LOT301"/>
    <s v="Ambala"/>
    <x v="17"/>
    <s v="L-TCFSL-301-0008, UTILITY TRANSPORT VEHICLE"/>
    <s v="L1010170120010001"/>
    <s v="L-TCFSL-301-0008"/>
    <s v="UTILITY TRANSPORT VEHICLE"/>
    <s v="GIL-TPL (JV)"/>
    <s v="HMR"/>
    <n v="13"/>
    <n v="365"/>
    <n v="268.10000000000002"/>
    <n v="281.39999999999998"/>
    <n v="0"/>
    <n v="0"/>
    <n v="0"/>
    <n v="0"/>
    <n v="0"/>
    <n v="0"/>
    <n v="0"/>
    <n v="0.29999999999995453"/>
    <n v="0"/>
    <n v="0"/>
    <n v="0"/>
    <n v="0"/>
    <n v="0"/>
    <n v="1.4000000000000341"/>
    <n v="0.19999999999998863"/>
    <n v="1.6000000000000227"/>
    <n v="6.5999999999999659"/>
    <n v="3.1000000000000227"/>
    <n v="0"/>
    <n v="0"/>
    <n v="0"/>
    <n v="0"/>
    <n v="0"/>
    <n v="0"/>
    <n v="0"/>
    <n v="0"/>
    <n v="9.9999999999965894E-2"/>
    <n v="0"/>
    <n v="0"/>
    <n v="0"/>
    <n v="0"/>
    <n v="13.299999999999955"/>
    <m/>
    <m/>
    <m/>
    <m/>
    <m/>
    <m/>
    <m/>
    <m/>
    <m/>
    <m/>
    <m/>
    <m/>
    <n v="230"/>
    <m/>
    <m/>
    <m/>
    <m/>
    <m/>
    <m/>
    <s v="A"/>
    <m/>
  </r>
  <r>
    <n v="19"/>
    <s v="LOT301"/>
    <s v="Ambala"/>
    <x v="18"/>
    <s v="L-TCFSL-301-0006, UTILITY TRANSPORT VEHICLE"/>
    <s v="L1010170120010006"/>
    <s v="L-TCFSL-301-0006"/>
    <s v="UTILITY TRANSPORT VEHICLE"/>
    <s v="GIL-TPL (JV)"/>
    <s v="HMR"/>
    <n v="13"/>
    <n v="260"/>
    <n v="8644.1"/>
    <n v="8651"/>
    <n v="1"/>
    <n v="0.7999999999992724"/>
    <n v="0"/>
    <n v="0.2000000000007276"/>
    <n v="0.1000000000003638"/>
    <n v="9.9999999998544808E-2"/>
    <n v="0"/>
    <n v="0.2000000000007276"/>
    <n v="0.1000000000003638"/>
    <n v="0"/>
    <n v="1.2999999999992724"/>
    <n v="0"/>
    <n v="2.3000000000010914"/>
    <n v="0"/>
    <n v="9.9999999998544808E-2"/>
    <n v="0.2000000000007276"/>
    <n v="0"/>
    <n v="0"/>
    <n v="0.1000000000003638"/>
    <n v="0.1000000000003638"/>
    <n v="0"/>
    <n v="0"/>
    <n v="9.9999999998544808E-2"/>
    <n v="0"/>
    <n v="0"/>
    <n v="0"/>
    <n v="0.2000000000007276"/>
    <n v="0"/>
    <n v="0"/>
    <n v="0"/>
    <n v="0"/>
    <n v="6.8999999999996362"/>
    <m/>
    <m/>
    <m/>
    <m/>
    <m/>
    <m/>
    <m/>
    <m/>
    <m/>
    <m/>
    <m/>
    <m/>
    <n v="210"/>
    <m/>
    <m/>
    <m/>
    <m/>
    <m/>
    <m/>
    <s v="B1"/>
    <m/>
  </r>
  <r>
    <n v="20"/>
    <s v="LOT301"/>
    <s v="Ambala"/>
    <x v="19"/>
    <s v="L-NTC-302-0001, NEW TRACK CONSTRUCTION"/>
    <s v="I1010170080010001"/>
    <s v="L-NTC-302-0001"/>
    <s v="NEW TRACK CONSTRUCTION M/C"/>
    <s v="GIL-TPL (JV)"/>
    <s v="HMR"/>
    <n v="34"/>
    <n v="133"/>
    <n v="8532.5"/>
    <n v="8533.2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000000000007276"/>
    <n v="0"/>
    <n v="0"/>
    <n v="0"/>
    <n v="0"/>
    <n v="0"/>
    <n v="0"/>
    <n v="0"/>
    <n v="0"/>
    <n v="0"/>
    <n v="0"/>
    <n v="0"/>
    <n v="0.7000000000007276"/>
    <m/>
    <m/>
    <m/>
    <m/>
    <m/>
    <m/>
    <m/>
    <m/>
    <m/>
    <m/>
    <m/>
    <m/>
    <n v="130"/>
    <m/>
    <m/>
    <m/>
    <m/>
    <m/>
    <m/>
    <s v="B1"/>
    <m/>
  </r>
  <r>
    <n v="21"/>
    <s v="LOT301"/>
    <s v="Ambala"/>
    <x v="20"/>
    <s v="O-PBR-01-302-11, BALLAST REGULATING MACHINE"/>
    <s v="L1010170010010002"/>
    <s v="O-PBR-01-302-11"/>
    <s v="BALLAST REGULATING MACHINE"/>
    <s v="GIL-TPL (JV)"/>
    <s v="HMR"/>
    <n v="17"/>
    <n v="400"/>
    <n v="7373"/>
    <n v="7387.3"/>
    <n v="0"/>
    <n v="0.5"/>
    <n v="0"/>
    <n v="0"/>
    <n v="1.3999999999996362"/>
    <n v="0"/>
    <n v="6.2000000000007276"/>
    <n v="0.1999999999998181"/>
    <n v="0"/>
    <n v="0"/>
    <n v="0"/>
    <n v="0"/>
    <n v="0"/>
    <n v="0"/>
    <n v="0"/>
    <n v="0"/>
    <n v="5.3999999999996362"/>
    <n v="0.6000000000003638"/>
    <n v="0"/>
    <n v="0"/>
    <n v="0"/>
    <n v="0"/>
    <n v="0"/>
    <n v="0"/>
    <n v="0"/>
    <n v="0"/>
    <n v="0"/>
    <n v="0"/>
    <n v="0"/>
    <n v="0"/>
    <n v="0"/>
    <n v="14.300000000000182"/>
    <m/>
    <m/>
    <m/>
    <m/>
    <m/>
    <m/>
    <m/>
    <m/>
    <m/>
    <m/>
    <m/>
    <m/>
    <n v="250"/>
    <m/>
    <m/>
    <m/>
    <m/>
    <m/>
    <m/>
    <s v="B2"/>
    <m/>
  </r>
  <r>
    <n v="22"/>
    <s v="LOT301"/>
    <s v="Ambala"/>
    <x v="21"/>
    <s v="O-UNIMAT-101-24, UNIMAT TAMPTING MACHINE"/>
    <s v="I1010170060010003"/>
    <s v="O-UNIMAT-101-24"/>
    <s v="UNIMAT TAMPTING MACHINE"/>
    <s v="GIL-TPL (JV)"/>
    <s v="HMR"/>
    <n v="31"/>
    <n v="900"/>
    <n v="10916.5"/>
    <n v="10979.9"/>
    <n v="0"/>
    <n v="0"/>
    <n v="0"/>
    <n v="0"/>
    <n v="0"/>
    <n v="0"/>
    <n v="0"/>
    <n v="12.100000000000364"/>
    <n v="5.6000000000003638"/>
    <n v="0"/>
    <n v="4.5"/>
    <n v="0"/>
    <n v="5.3999999999996362"/>
    <n v="2.6000000000003638"/>
    <n v="3.5"/>
    <n v="3.2999999999992724"/>
    <n v="5.5"/>
    <n v="4.1000000000003638"/>
    <n v="4.3999999999996362"/>
    <n v="0"/>
    <n v="0"/>
    <n v="0"/>
    <n v="3"/>
    <n v="0"/>
    <n v="0"/>
    <n v="0"/>
    <n v="4"/>
    <n v="5.3999999999996362"/>
    <n v="0"/>
    <n v="0"/>
    <n v="0"/>
    <n v="63.399999999999636"/>
    <m/>
    <m/>
    <m/>
    <m/>
    <m/>
    <m/>
    <m/>
    <m/>
    <m/>
    <m/>
    <m/>
    <m/>
    <n v="400"/>
    <m/>
    <m/>
    <m/>
    <m/>
    <m/>
    <s v="Vehicle Transferred back from Lot 302 on 08-03-24"/>
    <s v="B1"/>
    <m/>
  </r>
  <r>
    <n v="23"/>
    <s v="LOT301"/>
    <s v="Ambala"/>
    <x v="22"/>
    <s v="L-PNC-301-0002, PICK &amp; CARRY"/>
    <s v="L1010050020030030"/>
    <s v="L-PNC-301-0002"/>
    <s v="PICK &amp; CARRY"/>
    <s v="GIL-TPL (JV)"/>
    <s v="HMR"/>
    <n v="3.8"/>
    <n v="254"/>
    <n v="107"/>
    <n v="194"/>
    <n v="5"/>
    <n v="5"/>
    <n v="0"/>
    <n v="4"/>
    <n v="5"/>
    <n v="5"/>
    <n v="5"/>
    <n v="0"/>
    <n v="6"/>
    <n v="0"/>
    <n v="5"/>
    <n v="3"/>
    <n v="6"/>
    <n v="6"/>
    <n v="4"/>
    <n v="2"/>
    <n v="0"/>
    <n v="0"/>
    <n v="1"/>
    <n v="1"/>
    <n v="5"/>
    <n v="3"/>
    <n v="4"/>
    <n v="0"/>
    <n v="0"/>
    <n v="0"/>
    <n v="6"/>
    <n v="0"/>
    <n v="2"/>
    <n v="4"/>
    <n v="0"/>
    <n v="87"/>
    <m/>
    <m/>
    <m/>
    <m/>
    <m/>
    <m/>
    <m/>
    <m/>
    <m/>
    <m/>
    <m/>
    <m/>
    <n v="0"/>
    <m/>
    <m/>
    <m/>
    <m/>
    <m/>
    <m/>
    <s v="A"/>
    <m/>
  </r>
  <r>
    <n v="24"/>
    <s v="LOT301"/>
    <s v="Ambala"/>
    <x v="23"/>
    <s v="L-TCFSL-301-0004"/>
    <s v="L1010060040040004"/>
    <s v="L-TCFSL-301-0004, EXCAVATOR"/>
    <s v="EXCAVATOR"/>
    <s v="GIL-TPL (JV)"/>
    <s v="HMR"/>
    <n v="14"/>
    <n v="190"/>
    <n v="3857.6"/>
    <n v="3869.3"/>
    <n v="0"/>
    <n v="1.8000000000001819"/>
    <n v="0"/>
    <n v="1.9000000000000909"/>
    <n v="2.6999999999998181"/>
    <n v="0.1999999999998181"/>
    <n v="0"/>
    <n v="0"/>
    <n v="0"/>
    <n v="0"/>
    <n v="1.9000000000000909"/>
    <n v="0"/>
    <n v="0"/>
    <n v="0.59999999999990905"/>
    <n v="0.1000000000003638"/>
    <n v="0.1999999999998181"/>
    <n v="0"/>
    <n v="2.1999999999998181"/>
    <n v="0.1000000000003638"/>
    <n v="0"/>
    <n v="0"/>
    <n v="0"/>
    <n v="0"/>
    <n v="0"/>
    <n v="0"/>
    <n v="0"/>
    <n v="0"/>
    <n v="0"/>
    <n v="0"/>
    <n v="0"/>
    <n v="0"/>
    <n v="11.700000000000273"/>
    <m/>
    <m/>
    <m/>
    <m/>
    <m/>
    <m/>
    <m/>
    <m/>
    <m/>
    <m/>
    <m/>
    <m/>
    <n v="60"/>
    <m/>
    <m/>
    <m/>
    <m/>
    <m/>
    <m/>
    <s v="B1"/>
    <m/>
  </r>
  <r>
    <n v="25"/>
    <s v="LOT301"/>
    <s v="Ambala"/>
    <x v="24"/>
    <s v="O-TMX-301-0078, TRANSIT MIXER"/>
    <s v="NA"/>
    <s v="O-TMX-301-0078"/>
    <s v="TRANSIT MIXER"/>
    <s v="GIL-TPL (JV)"/>
    <s v="KMR / HMR"/>
    <s v="2.5&amp;3"/>
    <n v="625"/>
    <n v="130267"/>
    <n v="131450"/>
    <n v="219"/>
    <n v="104"/>
    <n v="0"/>
    <n v="107"/>
    <n v="83"/>
    <n v="0"/>
    <n v="0"/>
    <n v="120"/>
    <n v="0"/>
    <n v="0"/>
    <n v="0"/>
    <n v="0"/>
    <n v="54"/>
    <n v="89"/>
    <n v="102"/>
    <n v="0"/>
    <n v="0"/>
    <n v="0"/>
    <n v="0"/>
    <n v="0"/>
    <n v="0"/>
    <n v="88"/>
    <n v="110"/>
    <n v="0"/>
    <n v="0"/>
    <n v="107"/>
    <n v="0"/>
    <n v="0"/>
    <n v="0"/>
    <n v="0"/>
    <n v="0"/>
    <n v="1183"/>
    <m/>
    <m/>
    <m/>
    <m/>
    <m/>
    <m/>
    <m/>
    <m/>
    <m/>
    <m/>
    <m/>
    <m/>
    <n v="0"/>
    <m/>
    <m/>
    <m/>
    <m/>
    <m/>
    <m/>
    <s v="A"/>
    <n v="60"/>
  </r>
  <r>
    <n v="26"/>
    <s v="LOT301"/>
    <s v="Ambala"/>
    <x v="25"/>
    <s v="O-TMX-301-0079, TRANSIT MIXER"/>
    <s v="NA"/>
    <s v="O-TMX-301-0079"/>
    <s v="TRANSIT MIXER"/>
    <s v="GIL-TPL (JV)"/>
    <s v="KMR / HMR"/>
    <s v="2.5&amp;3"/>
    <n v="650"/>
    <n v="76288"/>
    <n v="77960"/>
    <n v="192"/>
    <n v="0"/>
    <n v="0"/>
    <n v="190"/>
    <n v="0"/>
    <n v="250"/>
    <n v="130"/>
    <n v="340"/>
    <n v="65"/>
    <n v="0"/>
    <n v="90"/>
    <n v="0"/>
    <n v="90"/>
    <n v="20"/>
    <n v="80"/>
    <n v="95"/>
    <n v="0"/>
    <n v="0"/>
    <n v="0"/>
    <n v="0"/>
    <n v="0"/>
    <n v="0"/>
    <n v="0"/>
    <n v="0"/>
    <n v="0"/>
    <n v="0"/>
    <n v="0"/>
    <n v="130"/>
    <n v="0"/>
    <n v="0"/>
    <n v="0"/>
    <n v="1672"/>
    <m/>
    <m/>
    <m/>
    <m/>
    <m/>
    <m/>
    <m/>
    <m/>
    <m/>
    <m/>
    <m/>
    <m/>
    <n v="0"/>
    <m/>
    <m/>
    <m/>
    <m/>
    <m/>
    <m/>
    <s v="A"/>
    <n v="66"/>
  </r>
  <r>
    <n v="27"/>
    <s v="LOT301"/>
    <s v="Ambala"/>
    <x v="26"/>
    <s v="O-TMX-301-0077, TRANSIT MIXER"/>
    <s v="NA"/>
    <s v="O-TMX-301-0077"/>
    <s v="TRANSIT MIXER"/>
    <s v="GIL-TPL (JV)"/>
    <s v="KMR / HMR"/>
    <s v="2.5&amp;3"/>
    <n v="710"/>
    <n v="132657"/>
    <n v="134533"/>
    <n v="133"/>
    <n v="78"/>
    <n v="0"/>
    <n v="104"/>
    <n v="0"/>
    <n v="211"/>
    <n v="146"/>
    <n v="286"/>
    <n v="219"/>
    <n v="0"/>
    <n v="170"/>
    <n v="0"/>
    <n v="76"/>
    <n v="108"/>
    <n v="149"/>
    <n v="0"/>
    <n v="0"/>
    <n v="0"/>
    <n v="0"/>
    <n v="0"/>
    <n v="0"/>
    <n v="0"/>
    <n v="75"/>
    <n v="0"/>
    <n v="0"/>
    <n v="0"/>
    <n v="0"/>
    <n v="121"/>
    <n v="0"/>
    <n v="0"/>
    <n v="0"/>
    <n v="1876"/>
    <m/>
    <m/>
    <m/>
    <m/>
    <m/>
    <m/>
    <m/>
    <m/>
    <m/>
    <m/>
    <m/>
    <m/>
    <n v="0"/>
    <m/>
    <m/>
    <m/>
    <m/>
    <m/>
    <m/>
    <s v="A"/>
    <n v="89"/>
  </r>
  <r>
    <n v="28"/>
    <s v="LOT301"/>
    <s v="Ambala"/>
    <x v="27"/>
    <s v="NA, FLASH BUTT WELDING MACHINE"/>
    <s v="I1010170040010001"/>
    <s v="NA"/>
    <s v="FLASH BUTT WELDING MACHINE"/>
    <s v="GIL-TPL (JV)"/>
    <s v="HMR"/>
    <n v="14"/>
    <n v="970"/>
    <n v="2301.25"/>
    <n v="2340.85"/>
    <n v="0"/>
    <n v="0"/>
    <n v="0"/>
    <n v="4.4000000000000909"/>
    <n v="3.25"/>
    <n v="2.4499999999998181"/>
    <n v="0"/>
    <n v="4.3499999999999091"/>
    <n v="4.0500000000001819"/>
    <n v="0"/>
    <n v="2.5500000000001819"/>
    <n v="2.8999999999996362"/>
    <n v="0.1000000000003638"/>
    <n v="3.2999999999997272"/>
    <n v="4.8499999999999091"/>
    <n v="2.6000000000003638"/>
    <n v="0"/>
    <n v="0"/>
    <n v="0"/>
    <n v="0"/>
    <n v="0"/>
    <n v="3.3999999999996362"/>
    <n v="1.4000000000000909"/>
    <n v="0"/>
    <n v="0"/>
    <n v="0"/>
    <n v="0"/>
    <n v="0"/>
    <n v="0"/>
    <n v="0"/>
    <n v="0"/>
    <n v="39.599999999999909"/>
    <m/>
    <m/>
    <m/>
    <m/>
    <m/>
    <m/>
    <m/>
    <m/>
    <m/>
    <m/>
    <m/>
    <m/>
    <n v="180"/>
    <m/>
    <m/>
    <m/>
    <m/>
    <m/>
    <m/>
    <s v="B1"/>
    <m/>
  </r>
  <r>
    <n v="29"/>
    <s v="LOT301"/>
    <s v="Ambala"/>
    <x v="28"/>
    <s v="NA,RAIL TEMPER MACHINE"/>
    <s v="I1010170060010002"/>
    <s v="NA"/>
    <s v="RAIL TEMPER MACHINE"/>
    <s v="GIL-TPL (JV)"/>
    <s v="HMR"/>
    <n v="44"/>
    <n v="1380"/>
    <n v="9621.5"/>
    <n v="9658.9"/>
    <n v="4.8999999999996362"/>
    <n v="3.3999999999996362"/>
    <n v="0"/>
    <n v="5.7000000000007276"/>
    <n v="3.2000000000007276"/>
    <n v="5.6999999999989086"/>
    <n v="0.8999999999996362"/>
    <n v="0"/>
    <n v="0"/>
    <n v="0"/>
    <n v="0"/>
    <n v="1.5"/>
    <n v="4.6000000000003638"/>
    <n v="0"/>
    <n v="3"/>
    <n v="3.6000000000003638"/>
    <n v="0.8999999999996362"/>
    <n v="0"/>
    <n v="0"/>
    <n v="0"/>
    <n v="0"/>
    <n v="0"/>
    <n v="0"/>
    <n v="0"/>
    <n v="0"/>
    <n v="0"/>
    <n v="0"/>
    <n v="0"/>
    <n v="0"/>
    <n v="0"/>
    <n v="0"/>
    <n v="37.399999999999636"/>
    <m/>
    <m/>
    <m/>
    <m/>
    <m/>
    <m/>
    <m/>
    <m/>
    <m/>
    <m/>
    <m/>
    <m/>
    <n v="400"/>
    <m/>
    <m/>
    <m/>
    <m/>
    <m/>
    <m/>
    <s v="B2"/>
    <m/>
  </r>
  <r>
    <n v="30"/>
    <s v="LOT301"/>
    <s v="Ambala"/>
    <x v="29"/>
    <s v="O-RRV-301-0080, RRV MAINTENANCE TRUCK"/>
    <s v="I1010170040010007"/>
    <s v="O-RRV-301-0080"/>
    <s v="RRV MAINTENANCE TRUCK"/>
    <s v="GIL-TPL (JV)"/>
    <s v="HMR"/>
    <n v="2"/>
    <n v="240"/>
    <n v="615"/>
    <n v="6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n v="240"/>
    <m/>
    <m/>
    <m/>
    <m/>
    <m/>
    <m/>
    <s v="A"/>
    <m/>
  </r>
  <r>
    <n v="31"/>
    <s v="LOT301"/>
    <s v="Ambala"/>
    <x v="30"/>
    <s v="NA,RAIL ROAD VEHICLE"/>
    <s v="I1010170040010002"/>
    <s v="NA"/>
    <s v="RAIL ROAD VEHICLE"/>
    <s v="GIL-TPL (JV)"/>
    <s v="HMR"/>
    <n v="1.5"/>
    <n v="200"/>
    <n v="1643"/>
    <n v="1669"/>
    <n v="0"/>
    <n v="1"/>
    <n v="0"/>
    <n v="6"/>
    <n v="0"/>
    <n v="0"/>
    <n v="0"/>
    <n v="3"/>
    <n v="1"/>
    <n v="0"/>
    <n v="1"/>
    <n v="3"/>
    <n v="0"/>
    <n v="2"/>
    <n v="5"/>
    <n v="1"/>
    <n v="0"/>
    <n v="0"/>
    <n v="0"/>
    <n v="0"/>
    <n v="0"/>
    <n v="0"/>
    <n v="3"/>
    <n v="0"/>
    <n v="0"/>
    <n v="0"/>
    <n v="0"/>
    <n v="0"/>
    <n v="0"/>
    <n v="0"/>
    <n v="0"/>
    <n v="26"/>
    <m/>
    <m/>
    <m/>
    <m/>
    <m/>
    <m/>
    <m/>
    <m/>
    <m/>
    <m/>
    <m/>
    <m/>
    <n v="100"/>
    <m/>
    <m/>
    <m/>
    <m/>
    <m/>
    <m/>
    <s v="B1"/>
    <m/>
  </r>
  <r>
    <n v="32"/>
    <s v="LOT301"/>
    <s v="Ambala"/>
    <x v="31"/>
    <s v="O-AMB-301-0012, AMBULANCE"/>
    <s v="L1020020110060001"/>
    <s v="O-AMB-301-0012"/>
    <s v="AMBULANCE"/>
    <s v="GIL-TPL (JV)"/>
    <s v="KMR"/>
    <n v="8"/>
    <n v="0"/>
    <n v="54985"/>
    <n v="55188"/>
    <n v="132"/>
    <n v="0"/>
    <n v="0"/>
    <n v="0"/>
    <n v="0"/>
    <n v="0"/>
    <n v="18"/>
    <n v="17"/>
    <n v="0"/>
    <n v="0"/>
    <n v="0"/>
    <n v="0"/>
    <n v="0"/>
    <n v="0"/>
    <n v="0"/>
    <n v="20"/>
    <n v="16"/>
    <n v="0"/>
    <n v="0"/>
    <n v="0"/>
    <n v="0"/>
    <n v="0"/>
    <n v="0"/>
    <n v="0"/>
    <n v="0"/>
    <n v="0"/>
    <n v="0"/>
    <n v="0"/>
    <n v="0"/>
    <n v="0"/>
    <n v="0"/>
    <n v="203"/>
    <m/>
    <m/>
    <m/>
    <m/>
    <m/>
    <m/>
    <m/>
    <m/>
    <m/>
    <m/>
    <m/>
    <m/>
    <n v="0"/>
    <m/>
    <m/>
    <m/>
    <m/>
    <m/>
    <m/>
    <s v="A"/>
    <m/>
  </r>
  <r>
    <n v="33"/>
    <s v="LOT301"/>
    <s v="Ambala"/>
    <x v="32"/>
    <s v="NA, MINI EXCAVATOR"/>
    <s v="H1010060040010015"/>
    <s v="NA"/>
    <s v="MINI EXCAVATOR"/>
    <s v="ABHISHEK MEGAMECH PRIVATE LIMITED"/>
    <s v="HMR"/>
    <n v="5"/>
    <n v="322"/>
    <n v="902.5"/>
    <n v="972"/>
    <n v="0.5"/>
    <n v="2"/>
    <n v="0"/>
    <n v="2"/>
    <n v="4"/>
    <n v="4"/>
    <n v="2"/>
    <n v="2"/>
    <n v="4"/>
    <n v="2"/>
    <n v="2"/>
    <n v="3"/>
    <n v="4"/>
    <n v="3"/>
    <n v="2"/>
    <n v="3"/>
    <n v="4"/>
    <n v="3"/>
    <n v="3"/>
    <n v="3"/>
    <n v="3"/>
    <n v="2"/>
    <n v="0"/>
    <n v="0"/>
    <n v="0"/>
    <n v="0"/>
    <n v="4"/>
    <n v="4"/>
    <n v="0"/>
    <n v="3"/>
    <n v="1"/>
    <n v="69.5"/>
    <m/>
    <m/>
    <m/>
    <m/>
    <m/>
    <m/>
    <m/>
    <m/>
    <m/>
    <m/>
    <m/>
    <m/>
    <n v="0"/>
    <m/>
    <m/>
    <m/>
    <m/>
    <m/>
    <m/>
    <s v="B1"/>
    <m/>
  </r>
  <r>
    <n v="34"/>
    <s v="LOT301"/>
    <s v="Ambala"/>
    <x v="33"/>
    <s v="H-BHL-301-0002, BACKHOE LOADER"/>
    <s v="H1010060020010040"/>
    <s v="H-BHL-301-0002"/>
    <s v="BACKHOE LOADER"/>
    <s v="AJ ASSOCIATES"/>
    <s v="HMR"/>
    <n v="4.7"/>
    <n v="495"/>
    <n v="12570"/>
    <n v="12684"/>
    <n v="6"/>
    <n v="5"/>
    <n v="0"/>
    <n v="5"/>
    <n v="6"/>
    <n v="4"/>
    <n v="6"/>
    <n v="6"/>
    <n v="6"/>
    <n v="5"/>
    <n v="6"/>
    <n v="4"/>
    <n v="7"/>
    <n v="5"/>
    <n v="5"/>
    <n v="6"/>
    <n v="4"/>
    <n v="6"/>
    <n v="6"/>
    <n v="4"/>
    <n v="3"/>
    <n v="4"/>
    <n v="2"/>
    <n v="0"/>
    <n v="0"/>
    <n v="0"/>
    <n v="3"/>
    <n v="0"/>
    <n v="0"/>
    <n v="0"/>
    <n v="0"/>
    <n v="114"/>
    <m/>
    <m/>
    <m/>
    <m/>
    <m/>
    <m/>
    <m/>
    <m/>
    <m/>
    <m/>
    <m/>
    <m/>
    <n v="0"/>
    <m/>
    <m/>
    <m/>
    <m/>
    <m/>
    <m/>
    <s v="A"/>
    <m/>
  </r>
  <r>
    <n v="35"/>
    <s v="LOT301"/>
    <s v="Ambala"/>
    <x v="34"/>
    <s v="H-BHL-301-0007, BACKHOE LOADER"/>
    <s v="H1010060020010073"/>
    <s v="H-BHL-301-0007"/>
    <s v="BACKHOE LOADER"/>
    <s v="AJ ASSOCIATES"/>
    <s v="HMR"/>
    <n v="4.7"/>
    <n v="858"/>
    <n v="16580"/>
    <n v="16742.8"/>
    <n v="1"/>
    <n v="5"/>
    <n v="6"/>
    <n v="8"/>
    <n v="7"/>
    <n v="8"/>
    <n v="6"/>
    <n v="7"/>
    <n v="5"/>
    <n v="5"/>
    <n v="7"/>
    <n v="8"/>
    <n v="6"/>
    <n v="7"/>
    <n v="6"/>
    <n v="5"/>
    <n v="7"/>
    <n v="5"/>
    <n v="6"/>
    <n v="6"/>
    <n v="2"/>
    <n v="5.5999999999985448"/>
    <n v="6.8000000000029104"/>
    <n v="1.5999999999985448"/>
    <n v="0"/>
    <n v="0"/>
    <n v="7"/>
    <n v="6.5"/>
    <n v="0"/>
    <n v="6.2000000000007276"/>
    <n v="6.0999999999985448"/>
    <n v="162.79999999999927"/>
    <m/>
    <m/>
    <m/>
    <m/>
    <m/>
    <m/>
    <m/>
    <m/>
    <m/>
    <m/>
    <m/>
    <m/>
    <n v="0"/>
    <m/>
    <m/>
    <m/>
    <m/>
    <m/>
    <m/>
    <s v="B2"/>
    <m/>
  </r>
  <r>
    <n v="36"/>
    <s v="LOT301"/>
    <s v="Ambala"/>
    <x v="35"/>
    <s v="H-BHL-301-0010, BACKHOE LOADER"/>
    <s v="H1010060020010003"/>
    <s v="H-BHL-301-0010"/>
    <s v="BACKHOE LOADER"/>
    <s v="AJ ASSOCIATES"/>
    <s v="HMR"/>
    <n v="4.7"/>
    <n v="656"/>
    <n v="12290"/>
    <n v="12418"/>
    <n v="5"/>
    <n v="7"/>
    <n v="0"/>
    <n v="5"/>
    <n v="6"/>
    <n v="7"/>
    <n v="6"/>
    <n v="7"/>
    <n v="7"/>
    <n v="7"/>
    <n v="10"/>
    <n v="0"/>
    <n v="7"/>
    <n v="7"/>
    <n v="5"/>
    <n v="5"/>
    <n v="0"/>
    <n v="6"/>
    <n v="2"/>
    <n v="6"/>
    <n v="1"/>
    <n v="6"/>
    <n v="6"/>
    <n v="3"/>
    <n v="0"/>
    <n v="3"/>
    <n v="4"/>
    <n v="0"/>
    <n v="0"/>
    <n v="0"/>
    <n v="0"/>
    <n v="128"/>
    <m/>
    <m/>
    <m/>
    <m/>
    <m/>
    <m/>
    <m/>
    <m/>
    <m/>
    <m/>
    <m/>
    <m/>
    <n v="0"/>
    <m/>
    <m/>
    <m/>
    <m/>
    <m/>
    <m/>
    <s v="A"/>
    <m/>
  </r>
  <r>
    <n v="37"/>
    <s v="LOT301"/>
    <s v="Ambala"/>
    <x v="36"/>
    <s v="H-BHL-301-0145, BACKHOE LOADER"/>
    <s v="H1010060020010002"/>
    <s v="H-BHL-301-0145"/>
    <s v="BACKHOE LOADER"/>
    <s v="AJ ASSOCIATES"/>
    <s v="HMR"/>
    <n v="4.7"/>
    <n v="875"/>
    <n v="14514"/>
    <n v="14699"/>
    <n v="7"/>
    <n v="5"/>
    <n v="5"/>
    <n v="7"/>
    <n v="8"/>
    <n v="8"/>
    <n v="7"/>
    <n v="7"/>
    <n v="9"/>
    <n v="6"/>
    <n v="6"/>
    <n v="6"/>
    <n v="8"/>
    <n v="8"/>
    <n v="7"/>
    <n v="6"/>
    <n v="7"/>
    <n v="8"/>
    <n v="8"/>
    <n v="7"/>
    <n v="7"/>
    <n v="7"/>
    <n v="0"/>
    <n v="8.5"/>
    <n v="0"/>
    <n v="4.8999999999996362"/>
    <n v="0"/>
    <n v="4.8999999999996362"/>
    <n v="0"/>
    <n v="7.7000000000007276"/>
    <n v="5"/>
    <n v="185"/>
    <m/>
    <m/>
    <m/>
    <m/>
    <m/>
    <m/>
    <m/>
    <m/>
    <m/>
    <m/>
    <m/>
    <m/>
    <n v="0"/>
    <m/>
    <m/>
    <m/>
    <m/>
    <m/>
    <m/>
    <s v="B2"/>
    <m/>
  </r>
  <r>
    <n v="38"/>
    <s v="LOT301"/>
    <s v="Ambala"/>
    <x v="37"/>
    <s v="H-BHL-301-0146, BACKHOE LOADER"/>
    <s v="H1010060020010069"/>
    <s v="H-BHL-301-0146"/>
    <s v="BACKHOE LOADER"/>
    <s v="AJ ASSOCIATES"/>
    <s v="HMR"/>
    <n v="4.7"/>
    <n v="447"/>
    <n v="11200"/>
    <n v="11296"/>
    <n v="3"/>
    <n v="5"/>
    <n v="0"/>
    <n v="4"/>
    <n v="6"/>
    <n v="0"/>
    <n v="5"/>
    <n v="6"/>
    <n v="6"/>
    <n v="0"/>
    <n v="5"/>
    <n v="0"/>
    <n v="3"/>
    <n v="5"/>
    <n v="7"/>
    <n v="6"/>
    <n v="0"/>
    <n v="5"/>
    <n v="4"/>
    <n v="5"/>
    <n v="5"/>
    <n v="4"/>
    <n v="3.3999999999996362"/>
    <n v="0"/>
    <n v="0"/>
    <n v="0"/>
    <n v="2.1000000000003638"/>
    <n v="0"/>
    <n v="5.2000000000007276"/>
    <n v="1.2999999999992724"/>
    <n v="0"/>
    <n v="96"/>
    <m/>
    <m/>
    <m/>
    <m/>
    <m/>
    <m/>
    <m/>
    <m/>
    <m/>
    <m/>
    <m/>
    <m/>
    <n v="0"/>
    <m/>
    <m/>
    <m/>
    <m/>
    <m/>
    <m/>
    <s v="B2"/>
    <m/>
  </r>
  <r>
    <n v="39"/>
    <s v="LOT301"/>
    <s v="Ambala"/>
    <x v="38"/>
    <s v="H-BHL-301-0526, BACKHOE LOADER"/>
    <s v="H1010060020010077"/>
    <s v="H-BHL-301-0526"/>
    <s v="BACKHOE LOADER"/>
    <s v="AJAY KUMAR YADAV:"/>
    <s v="HMR"/>
    <n v="4.7"/>
    <n v="579"/>
    <n v="8086"/>
    <n v="8195"/>
    <n v="5"/>
    <n v="0"/>
    <n v="0"/>
    <n v="6"/>
    <n v="3"/>
    <n v="5"/>
    <n v="5"/>
    <n v="6"/>
    <n v="6"/>
    <n v="4"/>
    <n v="6"/>
    <n v="3"/>
    <n v="5"/>
    <n v="5"/>
    <n v="6"/>
    <n v="6"/>
    <n v="7"/>
    <n v="6"/>
    <n v="6"/>
    <n v="6"/>
    <n v="4"/>
    <n v="7"/>
    <n v="2"/>
    <n v="0"/>
    <n v="0"/>
    <n v="0"/>
    <n v="0"/>
    <n v="0"/>
    <n v="0"/>
    <n v="0"/>
    <n v="0"/>
    <n v="109"/>
    <m/>
    <m/>
    <m/>
    <m/>
    <m/>
    <m/>
    <m/>
    <m/>
    <m/>
    <m/>
    <m/>
    <m/>
    <n v="0"/>
    <m/>
    <m/>
    <m/>
    <m/>
    <m/>
    <m/>
    <s v="A"/>
    <m/>
  </r>
  <r>
    <n v="40"/>
    <s v="LOT301"/>
    <s v="Ambala"/>
    <x v="39"/>
    <s v="H-WTN-301-0473, WATER TANKER 12KL"/>
    <s v="H1020020120030003"/>
    <s v="H-WTN-301-0473"/>
    <s v="WATER TANKER 12KL"/>
    <s v="AMAN KUMAR,"/>
    <s v="KMR"/>
    <n v="3"/>
    <n v="380"/>
    <n v="500111"/>
    <n v="501034"/>
    <n v="10"/>
    <n v="0"/>
    <n v="0"/>
    <n v="0"/>
    <n v="0"/>
    <n v="27"/>
    <n v="32"/>
    <n v="5"/>
    <n v="100"/>
    <n v="108"/>
    <n v="103"/>
    <n v="104"/>
    <n v="103"/>
    <n v="102"/>
    <n v="9"/>
    <n v="104"/>
    <n v="0"/>
    <n v="105"/>
    <n v="11"/>
    <n v="0"/>
    <n v="0"/>
    <n v="0"/>
    <n v="0"/>
    <n v="0"/>
    <n v="0"/>
    <n v="0"/>
    <n v="0"/>
    <n v="0"/>
    <n v="0"/>
    <n v="0"/>
    <n v="0"/>
    <n v="923"/>
    <m/>
    <m/>
    <m/>
    <m/>
    <m/>
    <m/>
    <m/>
    <m/>
    <m/>
    <m/>
    <m/>
    <m/>
    <n v="0"/>
    <m/>
    <m/>
    <m/>
    <m/>
    <m/>
    <m/>
    <s v="A"/>
    <m/>
  </r>
  <r>
    <n v="41"/>
    <s v="LOT301"/>
    <s v="Ambala"/>
    <x v="40"/>
    <s v="H-TRT-301-0087, TRACTOR WITH WATER TANKER"/>
    <s v="H1020020070020009"/>
    <s v="H-TRT-301-0087"/>
    <s v="TRACTOR WITH WATER TANKER"/>
    <s v="BARINDER SINGH"/>
    <s v="KMR"/>
    <n v="3"/>
    <n v="545"/>
    <n v="13105"/>
    <n v="13300"/>
    <n v="8"/>
    <n v="8"/>
    <n v="4"/>
    <n v="8"/>
    <n v="7"/>
    <n v="7"/>
    <n v="8"/>
    <n v="7"/>
    <n v="7"/>
    <n v="6"/>
    <n v="5"/>
    <n v="4"/>
    <n v="8"/>
    <n v="5"/>
    <n v="5"/>
    <n v="6"/>
    <n v="5"/>
    <n v="8"/>
    <n v="6"/>
    <n v="10"/>
    <n v="4"/>
    <n v="7"/>
    <n v="8"/>
    <n v="0"/>
    <n v="0"/>
    <n v="10"/>
    <n v="7"/>
    <n v="6"/>
    <n v="8"/>
    <n v="6"/>
    <n v="7"/>
    <n v="195"/>
    <m/>
    <m/>
    <m/>
    <m/>
    <m/>
    <m/>
    <m/>
    <m/>
    <m/>
    <m/>
    <m/>
    <m/>
    <n v="0"/>
    <m/>
    <m/>
    <m/>
    <m/>
    <m/>
    <m/>
    <s v="B1"/>
    <m/>
  </r>
  <r>
    <n v="42"/>
    <s v="LOT301"/>
    <s v="Ambala"/>
    <x v="41"/>
    <s v="H-PNC-301-0445, PICK &amp; CARRY "/>
    <s v="H1010050020030088"/>
    <s v="H-PNC-301-0445"/>
    <s v="PICK &amp; CARRY "/>
    <s v="CHERRY ENTERPRISES."/>
    <s v="HMR"/>
    <n v="3.8"/>
    <n v="385"/>
    <n v="8100"/>
    <n v="8197.6"/>
    <n v="0"/>
    <n v="6"/>
    <n v="0"/>
    <n v="6"/>
    <n v="6"/>
    <n v="0"/>
    <n v="0"/>
    <n v="6"/>
    <n v="1"/>
    <n v="0"/>
    <n v="4"/>
    <n v="7"/>
    <n v="5"/>
    <n v="6"/>
    <n v="2"/>
    <n v="0"/>
    <n v="0"/>
    <n v="5"/>
    <n v="7"/>
    <n v="5"/>
    <n v="4"/>
    <n v="4"/>
    <n v="3"/>
    <n v="0"/>
    <n v="0"/>
    <n v="4"/>
    <n v="6.8000000000001819"/>
    <n v="5.6999999999998181"/>
    <n v="0"/>
    <n v="4.1000000000003638"/>
    <n v="0"/>
    <n v="97.600000000000364"/>
    <m/>
    <m/>
    <m/>
    <m/>
    <m/>
    <m/>
    <m/>
    <m/>
    <m/>
    <m/>
    <m/>
    <m/>
    <n v="0"/>
    <m/>
    <m/>
    <m/>
    <m/>
    <m/>
    <m/>
    <s v="B2"/>
    <m/>
  </r>
  <r>
    <n v="43"/>
    <s v="LOT301"/>
    <s v="Ambala"/>
    <x v="42"/>
    <s v="H-PNC-301-0438, PICK &amp; CARRY "/>
    <s v="H1010050020030226"/>
    <s v="H-PNC-301-0438"/>
    <s v="PICK &amp; CARRY "/>
    <s v="CHERRY ENTERPRISES."/>
    <s v="HMR"/>
    <n v="3.8"/>
    <n v="200"/>
    <n v="792"/>
    <n v="841"/>
    <n v="0"/>
    <n v="0"/>
    <n v="0"/>
    <n v="0"/>
    <n v="0"/>
    <n v="0"/>
    <n v="3"/>
    <n v="3"/>
    <n v="3"/>
    <n v="2"/>
    <n v="8"/>
    <n v="0"/>
    <n v="0"/>
    <n v="0"/>
    <n v="2"/>
    <n v="0"/>
    <n v="4"/>
    <n v="5"/>
    <n v="4"/>
    <n v="2"/>
    <n v="4"/>
    <n v="0"/>
    <n v="0"/>
    <n v="0"/>
    <n v="0"/>
    <n v="0"/>
    <n v="0"/>
    <n v="5"/>
    <n v="4"/>
    <n v="0"/>
    <n v="0"/>
    <n v="49"/>
    <m/>
    <m/>
    <m/>
    <m/>
    <m/>
    <m/>
    <m/>
    <m/>
    <m/>
    <m/>
    <m/>
    <m/>
    <n v="0"/>
    <m/>
    <m/>
    <m/>
    <m/>
    <m/>
    <m/>
    <s v="A"/>
    <m/>
  </r>
  <r>
    <n v="44"/>
    <s v="LOT301"/>
    <s v="Ambala"/>
    <x v="43"/>
    <s v="H-PNC-301-0443,PICK &amp; CARRY "/>
    <s v="H1010050020030001"/>
    <s v="H-PNC-301-0443"/>
    <s v="PICK &amp; CARRY "/>
    <s v="CHERRY ENTERPRISES."/>
    <s v="HMR"/>
    <n v="3.8"/>
    <n v="655"/>
    <n v="2534"/>
    <n v="2703"/>
    <n v="7"/>
    <n v="8"/>
    <n v="6"/>
    <n v="7"/>
    <n v="8"/>
    <n v="5"/>
    <n v="5"/>
    <n v="6"/>
    <n v="7"/>
    <n v="6"/>
    <n v="7"/>
    <n v="6"/>
    <n v="7"/>
    <n v="6"/>
    <n v="7"/>
    <n v="7"/>
    <n v="6"/>
    <n v="8"/>
    <n v="7"/>
    <n v="8"/>
    <n v="7"/>
    <n v="7"/>
    <n v="8"/>
    <n v="0"/>
    <n v="0"/>
    <n v="0"/>
    <n v="6"/>
    <n v="4"/>
    <n v="0"/>
    <n v="3"/>
    <n v="0"/>
    <n v="169"/>
    <m/>
    <m/>
    <m/>
    <m/>
    <m/>
    <m/>
    <m/>
    <m/>
    <m/>
    <m/>
    <m/>
    <m/>
    <n v="0"/>
    <m/>
    <m/>
    <m/>
    <m/>
    <m/>
    <m/>
    <s v="B1"/>
    <m/>
  </r>
  <r>
    <n v="45"/>
    <s v="LOT301"/>
    <s v="Ambala"/>
    <x v="44"/>
    <s v="NA, PICK &amp; CARRY "/>
    <s v="H1010050020030172"/>
    <s v="NA"/>
    <s v="PICK &amp; CARRY "/>
    <s v="CHERRY ENTERPRISES."/>
    <s v="HMR"/>
    <n v="3.8"/>
    <n v="542"/>
    <n v="6489"/>
    <n v="6632"/>
    <n v="7"/>
    <n v="6"/>
    <n v="7"/>
    <n v="7"/>
    <n v="7"/>
    <n v="10"/>
    <n v="0"/>
    <n v="7"/>
    <n v="5"/>
    <n v="0"/>
    <n v="5"/>
    <n v="7"/>
    <n v="6"/>
    <n v="6"/>
    <n v="5"/>
    <n v="7"/>
    <n v="4"/>
    <n v="6"/>
    <n v="6"/>
    <n v="5"/>
    <n v="7"/>
    <n v="4"/>
    <n v="5"/>
    <n v="0"/>
    <n v="0"/>
    <n v="6"/>
    <n v="0"/>
    <n v="0"/>
    <n v="0"/>
    <n v="8"/>
    <n v="0"/>
    <n v="143"/>
    <m/>
    <m/>
    <m/>
    <m/>
    <m/>
    <m/>
    <m/>
    <m/>
    <m/>
    <m/>
    <m/>
    <m/>
    <n v="0"/>
    <m/>
    <m/>
    <m/>
    <m/>
    <m/>
    <m/>
    <s v="B1"/>
    <m/>
  </r>
  <r>
    <n v="46"/>
    <s v="LOT301"/>
    <s v="Ambala"/>
    <x v="45"/>
    <s v="NA, PICK &amp; CARRY"/>
    <s v="H1010050020030203"/>
    <s v="NA"/>
    <s v="PICK &amp; CARRY "/>
    <s v="CHERRY ENTERPRISES."/>
    <s v="HMR"/>
    <n v="3.8"/>
    <n v="440"/>
    <n v="713"/>
    <n v="834"/>
    <n v="5"/>
    <n v="4"/>
    <n v="0"/>
    <n v="5"/>
    <n v="5"/>
    <n v="5"/>
    <n v="4"/>
    <n v="6"/>
    <n v="5"/>
    <n v="0"/>
    <n v="4"/>
    <n v="5"/>
    <n v="9"/>
    <n v="8"/>
    <n v="6"/>
    <n v="7"/>
    <n v="5"/>
    <n v="6"/>
    <n v="6"/>
    <n v="6"/>
    <n v="5"/>
    <n v="7"/>
    <n v="5"/>
    <n v="0"/>
    <n v="0"/>
    <n v="0"/>
    <n v="3"/>
    <n v="0"/>
    <n v="0"/>
    <n v="0"/>
    <n v="0"/>
    <n v="121"/>
    <m/>
    <m/>
    <m/>
    <m/>
    <m/>
    <m/>
    <m/>
    <m/>
    <m/>
    <m/>
    <m/>
    <m/>
    <n v="0"/>
    <m/>
    <m/>
    <m/>
    <m/>
    <m/>
    <m/>
    <s v="B2"/>
    <m/>
  </r>
  <r>
    <n v="47"/>
    <s v="LOT301"/>
    <s v="Ambala"/>
    <x v="46"/>
    <s v="H-PNC-301-0444, PICK &amp; CARRY"/>
    <s v="H1010050020030132"/>
    <s v="H-PNC-301-0444"/>
    <s v="PICK &amp; CARRY "/>
    <s v="CHERRY ENTERPRISES."/>
    <s v="HMR"/>
    <n v="3.8"/>
    <n v="451"/>
    <n v="11496"/>
    <n v="11617"/>
    <n v="4"/>
    <n v="4"/>
    <n v="0"/>
    <n v="0"/>
    <n v="3"/>
    <n v="7"/>
    <n v="7"/>
    <n v="10"/>
    <n v="7"/>
    <n v="0"/>
    <n v="7"/>
    <n v="5"/>
    <n v="2"/>
    <n v="8"/>
    <n v="7"/>
    <n v="7"/>
    <n v="0"/>
    <n v="5"/>
    <n v="5"/>
    <n v="5"/>
    <n v="7"/>
    <n v="6"/>
    <n v="7"/>
    <n v="0"/>
    <n v="0"/>
    <n v="5"/>
    <n v="3"/>
    <n v="0"/>
    <n v="0"/>
    <n v="0"/>
    <n v="0"/>
    <n v="121"/>
    <m/>
    <m/>
    <m/>
    <m/>
    <m/>
    <m/>
    <m/>
    <m/>
    <m/>
    <m/>
    <m/>
    <m/>
    <n v="0"/>
    <m/>
    <m/>
    <m/>
    <m/>
    <m/>
    <m/>
    <s v="A"/>
    <m/>
  </r>
  <r>
    <n v="48"/>
    <s v="LOT301"/>
    <s v="Ambala"/>
    <x v="47"/>
    <s v="NA, PICK &amp; CARRY"/>
    <s v="H1010050020030223"/>
    <s v="NA"/>
    <s v="PICK &amp; CARRY "/>
    <s v="CHERRY ENTERPRISES."/>
    <s v="HMR"/>
    <n v="3.8"/>
    <n v="335"/>
    <n v="3726"/>
    <n v="3818"/>
    <n v="6"/>
    <n v="4"/>
    <n v="1"/>
    <n v="5"/>
    <n v="4"/>
    <n v="6"/>
    <n v="5"/>
    <n v="5"/>
    <n v="4"/>
    <n v="3"/>
    <n v="5"/>
    <n v="5"/>
    <n v="8"/>
    <n v="3"/>
    <n v="5"/>
    <n v="4"/>
    <n v="0"/>
    <n v="6"/>
    <n v="4"/>
    <n v="4"/>
    <n v="3"/>
    <n v="0"/>
    <n v="0"/>
    <n v="0"/>
    <n v="0"/>
    <n v="2"/>
    <n v="0"/>
    <n v="0"/>
    <n v="0"/>
    <n v="0"/>
    <n v="0"/>
    <n v="92"/>
    <m/>
    <m/>
    <m/>
    <m/>
    <m/>
    <m/>
    <m/>
    <m/>
    <m/>
    <m/>
    <m/>
    <m/>
    <n v="0"/>
    <m/>
    <m/>
    <m/>
    <m/>
    <m/>
    <m/>
    <s v="A"/>
    <m/>
  </r>
  <r>
    <n v="49"/>
    <s v="LOT301"/>
    <s v="Ambala"/>
    <x v="48"/>
    <s v="H-BHL-301-0319, BACKHOE LOADER"/>
    <s v="H1010060020010043"/>
    <s v="H-BHL-301-0319"/>
    <s v="BACKHOE LOADER"/>
    <s v="CHERRY ENTERPRISES."/>
    <s v="HMR"/>
    <n v="4.7"/>
    <n v="960"/>
    <n v="13202"/>
    <n v="13405.7"/>
    <n v="7"/>
    <n v="8"/>
    <n v="0"/>
    <n v="9"/>
    <n v="8"/>
    <n v="7"/>
    <n v="9"/>
    <n v="8"/>
    <n v="10"/>
    <n v="0"/>
    <n v="9"/>
    <n v="8"/>
    <n v="8"/>
    <n v="8"/>
    <n v="7"/>
    <n v="8"/>
    <n v="0"/>
    <n v="8"/>
    <n v="11"/>
    <n v="8"/>
    <n v="9"/>
    <n v="8.1000000000003638"/>
    <n v="9.5"/>
    <n v="0"/>
    <n v="0"/>
    <n v="7.8999999999996362"/>
    <n v="9.7000000000007276"/>
    <n v="8.8999999999996362"/>
    <n v="0"/>
    <n v="9.6000000000003638"/>
    <n v="0"/>
    <n v="203.70000000000073"/>
    <m/>
    <m/>
    <m/>
    <m/>
    <m/>
    <m/>
    <m/>
    <m/>
    <m/>
    <m/>
    <m/>
    <m/>
    <n v="0"/>
    <m/>
    <m/>
    <m/>
    <m/>
    <m/>
    <m/>
    <s v="B2"/>
    <m/>
  </r>
  <r>
    <n v="50"/>
    <s v="LOT301"/>
    <s v="Ambala"/>
    <x v="49"/>
    <s v="H-BHL-301-0321,BACKHOE LOADER"/>
    <s v="H1010060020010078"/>
    <s v="H-BHL-301-0321"/>
    <s v="BACKHOE LOADER"/>
    <s v="CHERRY ENTERPRISES."/>
    <s v="HMR"/>
    <n v="4.7"/>
    <n v="560"/>
    <n v="13868"/>
    <n v="13987"/>
    <n v="4"/>
    <n v="6.2000000000007276"/>
    <n v="5.8999999999996362"/>
    <n v="6.1000000000003638"/>
    <n v="5.8999999999996362"/>
    <n v="6.3999999999996362"/>
    <n v="3.1000000000003638"/>
    <n v="0"/>
    <n v="0"/>
    <n v="0.8999999999996362"/>
    <n v="4.2000000000007276"/>
    <n v="4.1999999999989086"/>
    <n v="6.8000000000010914"/>
    <n v="4.7999999999992724"/>
    <n v="4.7000000000007276"/>
    <n v="5.8999999999996362"/>
    <n v="4.7999999999992724"/>
    <n v="4.1000000000003638"/>
    <n v="6.6000000000003638"/>
    <n v="0"/>
    <n v="5.1999999999989086"/>
    <n v="7"/>
    <n v="0"/>
    <n v="0"/>
    <n v="0"/>
    <n v="5.3000000000010914"/>
    <n v="3.1999999999989086"/>
    <n v="5.2000000000007276"/>
    <n v="0"/>
    <n v="5.2999999999992724"/>
    <n v="3.2000000000007276"/>
    <n v="119"/>
    <m/>
    <m/>
    <m/>
    <m/>
    <m/>
    <m/>
    <m/>
    <m/>
    <m/>
    <m/>
    <m/>
    <m/>
    <n v="0"/>
    <m/>
    <m/>
    <m/>
    <m/>
    <m/>
    <m/>
    <s v="B1"/>
    <m/>
  </r>
  <r>
    <n v="51"/>
    <s v="LOT301"/>
    <s v="Ambala"/>
    <x v="50"/>
    <s v="H-BHL-301-0325, BACKHOE LOADER"/>
    <s v="H1010060020010044"/>
    <s v="H-BHL-301-0325"/>
    <s v="BACKHOE LOADER"/>
    <s v="CHERRY ENTERPRISES."/>
    <s v="HMR"/>
    <n v="4.7"/>
    <n v="608"/>
    <n v="12120"/>
    <n v="12250"/>
    <n v="6"/>
    <n v="5"/>
    <n v="0"/>
    <n v="7"/>
    <n v="3"/>
    <n v="7"/>
    <n v="6"/>
    <n v="7"/>
    <n v="9"/>
    <n v="7"/>
    <n v="7"/>
    <n v="0"/>
    <n v="6"/>
    <n v="7"/>
    <n v="6"/>
    <n v="7"/>
    <n v="3"/>
    <n v="7"/>
    <n v="3"/>
    <n v="1"/>
    <n v="6"/>
    <n v="6"/>
    <n v="6"/>
    <n v="1"/>
    <n v="0"/>
    <n v="0"/>
    <n v="4"/>
    <n v="3"/>
    <n v="0"/>
    <n v="0"/>
    <n v="0"/>
    <n v="130"/>
    <m/>
    <m/>
    <m/>
    <m/>
    <m/>
    <m/>
    <m/>
    <m/>
    <m/>
    <m/>
    <m/>
    <m/>
    <n v="0"/>
    <m/>
    <m/>
    <m/>
    <m/>
    <m/>
    <m/>
    <s v="A"/>
    <m/>
  </r>
  <r>
    <n v="52"/>
    <s v="LOT301"/>
    <s v="Ambala"/>
    <x v="51"/>
    <s v="H-BHL-301-0322, BACKHOE LOADER"/>
    <s v="H1010060020010030"/>
    <s v="H-BHL-301-0322"/>
    <s v="BACKHOE LOADER"/>
    <s v="CHERRY ENTERPRISES."/>
    <s v="HMR"/>
    <n v="4.7"/>
    <n v="508"/>
    <n v="13222"/>
    <n v="13330"/>
    <n v="7"/>
    <n v="6"/>
    <n v="4"/>
    <n v="0"/>
    <n v="7"/>
    <n v="5"/>
    <n v="5"/>
    <n v="8"/>
    <n v="6"/>
    <n v="4"/>
    <n v="4"/>
    <n v="6"/>
    <n v="7"/>
    <n v="5"/>
    <n v="4"/>
    <n v="5"/>
    <n v="4"/>
    <n v="5"/>
    <n v="5"/>
    <n v="5"/>
    <n v="3"/>
    <n v="3"/>
    <n v="0"/>
    <n v="0"/>
    <n v="0"/>
    <n v="0"/>
    <n v="0"/>
    <n v="0"/>
    <n v="0"/>
    <n v="0"/>
    <n v="0"/>
    <n v="108"/>
    <m/>
    <m/>
    <m/>
    <m/>
    <m/>
    <m/>
    <m/>
    <m/>
    <m/>
    <m/>
    <m/>
    <m/>
    <n v="0"/>
    <m/>
    <m/>
    <m/>
    <m/>
    <m/>
    <m/>
    <s v="A"/>
    <m/>
  </r>
  <r>
    <n v="53"/>
    <s v="LOT301"/>
    <s v="Ambala"/>
    <x v="52"/>
    <s v="H-BHL-301-0323, BACKHOE LOADER"/>
    <s v="H1010060020010076"/>
    <s v="H-BHL-301-0323"/>
    <s v="BACKHOE LOADER"/>
    <s v="CHERRY ENTERPRISES."/>
    <s v="HMR"/>
    <n v="4.7"/>
    <n v="450"/>
    <n v="10028"/>
    <n v="10126"/>
    <n v="3"/>
    <n v="4"/>
    <n v="1"/>
    <n v="4"/>
    <n v="5"/>
    <n v="2"/>
    <n v="6"/>
    <n v="6"/>
    <n v="4"/>
    <n v="3"/>
    <n v="7"/>
    <n v="2"/>
    <n v="6"/>
    <n v="6"/>
    <n v="2"/>
    <n v="2"/>
    <n v="1"/>
    <n v="6"/>
    <n v="4"/>
    <n v="6"/>
    <n v="5"/>
    <n v="1"/>
    <n v="4"/>
    <n v="0"/>
    <n v="0"/>
    <n v="3"/>
    <n v="0"/>
    <n v="0"/>
    <n v="0"/>
    <n v="5"/>
    <n v="0"/>
    <n v="98"/>
    <m/>
    <m/>
    <m/>
    <m/>
    <m/>
    <m/>
    <m/>
    <m/>
    <m/>
    <m/>
    <m/>
    <m/>
    <n v="0"/>
    <m/>
    <m/>
    <m/>
    <m/>
    <m/>
    <m/>
    <s v="A"/>
    <m/>
  </r>
  <r>
    <n v="54"/>
    <s v="LOT301"/>
    <s v="Ambala"/>
    <x v="53"/>
    <s v="NA, BACKHOE LOADER"/>
    <s v="H1010060020010221"/>
    <s v="NA"/>
    <s v="BACKHOE LOADER"/>
    <s v="CHERRY ENTERPRISES."/>
    <s v="HMR"/>
    <n v="4.7"/>
    <n v="295"/>
    <n v="11051"/>
    <n v="11107"/>
    <n v="2"/>
    <n v="4"/>
    <n v="3"/>
    <n v="3"/>
    <n v="0"/>
    <n v="0"/>
    <n v="0"/>
    <n v="0"/>
    <n v="0"/>
    <n v="0"/>
    <n v="2"/>
    <n v="0"/>
    <n v="0"/>
    <n v="5"/>
    <n v="4"/>
    <n v="5"/>
    <n v="5"/>
    <n v="4"/>
    <n v="0"/>
    <n v="0"/>
    <n v="0"/>
    <n v="4"/>
    <n v="5"/>
    <n v="0"/>
    <n v="0"/>
    <n v="7"/>
    <n v="3"/>
    <n v="0"/>
    <n v="0"/>
    <n v="0"/>
    <n v="0"/>
    <n v="56"/>
    <m/>
    <m/>
    <m/>
    <m/>
    <m/>
    <m/>
    <m/>
    <m/>
    <m/>
    <m/>
    <m/>
    <m/>
    <n v="0"/>
    <m/>
    <m/>
    <m/>
    <m/>
    <m/>
    <m/>
    <s v="A"/>
    <m/>
  </r>
  <r>
    <n v="55"/>
    <s v="LOT301"/>
    <s v="Ambala"/>
    <x v="54"/>
    <s v="H-BHL-301-0317, BACKHOE LOADER"/>
    <s v="H1010060020010075"/>
    <s v="H-BHL-301-0317"/>
    <s v="BACKHOE LOADER"/>
    <s v="CHERRY ENTERPRISES."/>
    <s v="HMR"/>
    <n v="4.7"/>
    <n v="668"/>
    <n v="11065.4"/>
    <n v="11205.9"/>
    <n v="6.3999999999996362"/>
    <n v="4.4000000000014552"/>
    <n v="3.1999999999989086"/>
    <n v="4.3000000000010914"/>
    <n v="5.5"/>
    <n v="5.1999999999989086"/>
    <n v="4.5"/>
    <n v="4.8000000000010914"/>
    <n v="3.0999999999985448"/>
    <n v="0"/>
    <n v="3.5"/>
    <n v="4.5"/>
    <n v="5.4000000000014552"/>
    <n v="7.3999999999996362"/>
    <n v="4.5"/>
    <n v="6.6000000000003638"/>
    <n v="4.7999999999992724"/>
    <n v="6.2999999999992724"/>
    <n v="5.7000000000007276"/>
    <n v="7.2000000000007276"/>
    <n v="6.5999999999985448"/>
    <n v="6.5"/>
    <n v="0"/>
    <n v="0"/>
    <n v="0"/>
    <n v="5.7000000000007276"/>
    <n v="6.6000000000003638"/>
    <n v="6.6000000000003638"/>
    <n v="0"/>
    <n v="6.5"/>
    <n v="4.6999999999989086"/>
    <n v="140.5"/>
    <m/>
    <m/>
    <m/>
    <m/>
    <m/>
    <m/>
    <m/>
    <m/>
    <m/>
    <m/>
    <m/>
    <m/>
    <n v="0"/>
    <m/>
    <m/>
    <m/>
    <m/>
    <m/>
    <m/>
    <s v="B1"/>
    <m/>
  </r>
  <r>
    <n v="56"/>
    <s v="LOT301"/>
    <s v="Ambala"/>
    <x v="55"/>
    <s v="H-BHL-301-0324, BACKHOE LOADER"/>
    <s v="H1010060020010049"/>
    <s v="H-BHL-301-0324"/>
    <s v="BACKHOE LOADER"/>
    <s v="CHERRY ENTERPRISES."/>
    <s v="HMR"/>
    <n v="4.7"/>
    <n v="583"/>
    <n v="11670"/>
    <n v="11799"/>
    <n v="5.2000000000007276"/>
    <n v="5.7999999999992724"/>
    <n v="3.8999999999996362"/>
    <n v="6.7000000000007276"/>
    <n v="6.1000000000003638"/>
    <n v="5.0999999999985448"/>
    <n v="6.6000000000003638"/>
    <n v="0"/>
    <n v="7.3999999999996362"/>
    <n v="5.3000000000010914"/>
    <n v="6.5"/>
    <n v="3.1000000000003638"/>
    <n v="6.1999999999989086"/>
    <n v="5.6000000000003638"/>
    <n v="6.2999999999992724"/>
    <n v="5.8000000000010914"/>
    <n v="4.6999999999989086"/>
    <n v="5.9000000000014552"/>
    <n v="5.6999999999989086"/>
    <n v="4.6000000000003638"/>
    <n v="0"/>
    <n v="5.2999999999992724"/>
    <n v="5.4000000000014552"/>
    <n v="0"/>
    <n v="0"/>
    <n v="0"/>
    <n v="1.8999999999996362"/>
    <n v="6"/>
    <n v="0"/>
    <n v="3.8999999999996362"/>
    <n v="0"/>
    <n v="129"/>
    <m/>
    <m/>
    <m/>
    <m/>
    <m/>
    <m/>
    <m/>
    <m/>
    <m/>
    <m/>
    <m/>
    <m/>
    <n v="0"/>
    <m/>
    <m/>
    <m/>
    <m/>
    <m/>
    <m/>
    <s v="B1"/>
    <m/>
  </r>
  <r>
    <n v="57"/>
    <s v="LOT301"/>
    <s v="Ambala"/>
    <x v="56"/>
    <s v="H-BHL-301-0326, BACKHOE LOADER"/>
    <s v="H1010060020010081"/>
    <s v="H-BHL-301-0326"/>
    <s v="BACKHOE LOADER"/>
    <s v="CHERRY ENTERPRISES."/>
    <s v="HMR"/>
    <n v="4.7"/>
    <n v="473"/>
    <n v="14451.7"/>
    <n v="14553.8"/>
    <n v="3.1999999999989086"/>
    <n v="6.8999999999996362"/>
    <n v="0"/>
    <n v="5.1000000000003638"/>
    <n v="0.8999999999996362"/>
    <n v="6.7000000000007276"/>
    <n v="4.3999999999996362"/>
    <n v="5.5"/>
    <n v="5.1000000000003638"/>
    <n v="1.6000000000003638"/>
    <n v="4.5"/>
    <n v="5.1000000000003638"/>
    <n v="1.8999999999996362"/>
    <n v="6.2999999999992724"/>
    <n v="6.5"/>
    <n v="0"/>
    <n v="0"/>
    <n v="5.3999999999996362"/>
    <n v="5.1000000000003638"/>
    <n v="0"/>
    <n v="5.8999999999996362"/>
    <n v="5.7000000000007276"/>
    <n v="6.3999999999996362"/>
    <n v="0"/>
    <n v="0"/>
    <n v="0"/>
    <n v="6.3000000000010914"/>
    <n v="3.5999999999985448"/>
    <n v="0"/>
    <n v="0"/>
    <n v="0"/>
    <n v="102.09999999999854"/>
    <m/>
    <m/>
    <m/>
    <m/>
    <m/>
    <m/>
    <m/>
    <m/>
    <m/>
    <m/>
    <m/>
    <m/>
    <n v="0"/>
    <m/>
    <m/>
    <m/>
    <m/>
    <m/>
    <m/>
    <s v="B1"/>
    <m/>
  </r>
  <r>
    <n v="58"/>
    <s v="LOT301"/>
    <s v="Ambala"/>
    <x v="57"/>
    <s v="NA, EXCAVATOR"/>
    <s v="H1010060040030020"/>
    <s v="NA"/>
    <s v="EXCAVATOR"/>
    <s v="CHERRY ENTERPRISES."/>
    <s v="HMR"/>
    <n v="14"/>
    <n v="1362"/>
    <n v="9151"/>
    <n v="8582"/>
    <n v="5"/>
    <n v="3"/>
    <n v="0"/>
    <n v="3"/>
    <n v="5"/>
    <n v="4"/>
    <n v="5"/>
    <n v="4"/>
    <n v="5"/>
    <n v="4"/>
    <n v="4"/>
    <n v="6"/>
    <n v="5"/>
    <n v="5"/>
    <n v="5"/>
    <n v="5"/>
    <n v="0"/>
    <n v="5"/>
    <n v="3"/>
    <n v="1"/>
    <n v="5"/>
    <n v="5"/>
    <n v="8"/>
    <n v="0"/>
    <n v="0"/>
    <n v="0"/>
    <n v="0"/>
    <n v="0"/>
    <n v="0"/>
    <n v="0"/>
    <n v="0"/>
    <n v="95"/>
    <m/>
    <m/>
    <m/>
    <m/>
    <m/>
    <m/>
    <m/>
    <m/>
    <m/>
    <m/>
    <m/>
    <m/>
    <n v="0"/>
    <m/>
    <m/>
    <m/>
    <m/>
    <m/>
    <s v="Meter Reading Changed Due To Vehicle Replaced, Ending Reading on 10-03-24 is 9189 and Starting Reading on 11-03-24 is 8525"/>
    <s v="A"/>
    <m/>
  </r>
  <r>
    <n v="59"/>
    <s v="LOT301"/>
    <s v="Ambala"/>
    <x v="58"/>
    <s v="NA, TRAILER"/>
    <s v="H1020020160010006"/>
    <s v="NA"/>
    <s v="TRAILER"/>
    <s v="CHERRY ENTERPRISES."/>
    <s v="KMR"/>
    <n v="2.5"/>
    <n v="785"/>
    <n v="52805"/>
    <n v="54776"/>
    <n v="111"/>
    <n v="83"/>
    <n v="56"/>
    <n v="3"/>
    <n v="36"/>
    <n v="49"/>
    <n v="37"/>
    <n v="62"/>
    <n v="26"/>
    <n v="0"/>
    <n v="0"/>
    <n v="133"/>
    <n v="127"/>
    <n v="128"/>
    <n v="129"/>
    <n v="128"/>
    <n v="64"/>
    <n v="65"/>
    <n v="150"/>
    <n v="108"/>
    <n v="90"/>
    <n v="40"/>
    <n v="174"/>
    <n v="0"/>
    <n v="0"/>
    <n v="0"/>
    <n v="40"/>
    <n v="0"/>
    <n v="0"/>
    <n v="132"/>
    <n v="0"/>
    <n v="1971"/>
    <m/>
    <m/>
    <m/>
    <m/>
    <m/>
    <m/>
    <m/>
    <m/>
    <m/>
    <m/>
    <m/>
    <m/>
    <n v="0"/>
    <m/>
    <m/>
    <m/>
    <m/>
    <m/>
    <m/>
    <s v="B1"/>
    <m/>
  </r>
  <r>
    <n v="60"/>
    <s v="LOT301"/>
    <s v="Ambala"/>
    <x v="59"/>
    <s v="NA, TRAILER "/>
    <s v="H1020020160010007"/>
    <s v="NA"/>
    <s v="TRAILER "/>
    <s v="CHERRY ENTERPRISES."/>
    <s v="KMR"/>
    <n v="2.5"/>
    <n v="690"/>
    <n v="439130"/>
    <n v="440710"/>
    <n v="113"/>
    <n v="7"/>
    <n v="0"/>
    <n v="118"/>
    <n v="101"/>
    <n v="117"/>
    <n v="73"/>
    <n v="69"/>
    <n v="0"/>
    <n v="1"/>
    <n v="0"/>
    <n v="0"/>
    <n v="41"/>
    <n v="38"/>
    <n v="15"/>
    <n v="47"/>
    <n v="150"/>
    <n v="40"/>
    <n v="77"/>
    <n v="50"/>
    <n v="125"/>
    <n v="2"/>
    <n v="31"/>
    <n v="251"/>
    <n v="0"/>
    <n v="114"/>
    <n v="0"/>
    <n v="0"/>
    <n v="0"/>
    <n v="0"/>
    <n v="0"/>
    <n v="1580"/>
    <m/>
    <m/>
    <m/>
    <m/>
    <m/>
    <m/>
    <m/>
    <m/>
    <m/>
    <m/>
    <m/>
    <m/>
    <n v="0"/>
    <m/>
    <m/>
    <m/>
    <m/>
    <m/>
    <m/>
    <s v="B2"/>
    <m/>
  </r>
  <r>
    <n v="61"/>
    <s v="LOT301"/>
    <s v="Ambala"/>
    <x v="60"/>
    <s v="NA, TRACTOR TROLLEY WITH WATER TANKER"/>
    <s v="H1020020070020003"/>
    <s v="NA"/>
    <s v="TRACTOR TROLLEY WITH WATER TANKER"/>
    <s v="GURDEV SINGH"/>
    <s v="KMR"/>
    <n v="3"/>
    <n v="0"/>
    <n v="4935"/>
    <n v="49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n v="0"/>
    <m/>
    <m/>
    <m/>
    <m/>
    <m/>
    <m/>
    <s v="B2"/>
    <m/>
  </r>
  <r>
    <n v="62"/>
    <s v="LOT301"/>
    <s v="Ambala"/>
    <x v="61"/>
    <s v="NA, TRACTOR TROLLEY WITH WATER TANKER"/>
    <s v="H1020020070020001"/>
    <s v="NA"/>
    <s v="TRACTOR TROLLEY WITH WATER TANKER"/>
    <s v="GURDEV SINGH"/>
    <s v="KMR"/>
    <n v="3"/>
    <n v="129"/>
    <n v="7836"/>
    <n v="7885.8"/>
    <n v="0"/>
    <n v="4"/>
    <n v="0"/>
    <n v="0"/>
    <n v="0"/>
    <n v="2"/>
    <n v="0"/>
    <n v="4"/>
    <n v="0"/>
    <n v="0"/>
    <n v="5"/>
    <n v="4"/>
    <n v="0"/>
    <n v="0"/>
    <n v="0"/>
    <n v="0"/>
    <n v="0"/>
    <n v="5"/>
    <n v="0"/>
    <n v="7"/>
    <n v="7"/>
    <n v="5"/>
    <n v="5"/>
    <n v="0"/>
    <n v="0"/>
    <n v="0"/>
    <n v="0"/>
    <n v="0"/>
    <n v="0"/>
    <n v="1.8000000000001819"/>
    <n v="0"/>
    <n v="49.800000000000182"/>
    <m/>
    <m/>
    <m/>
    <m/>
    <m/>
    <m/>
    <m/>
    <m/>
    <m/>
    <m/>
    <m/>
    <m/>
    <n v="0"/>
    <m/>
    <m/>
    <m/>
    <m/>
    <m/>
    <m/>
    <s v="B2"/>
    <m/>
  </r>
  <r>
    <n v="63"/>
    <s v="LOT301"/>
    <s v="Ambala"/>
    <x v="62"/>
    <s v="NA,EXCAVATOR"/>
    <s v="H1010060040040108"/>
    <s v="NA"/>
    <s v="EXCAVATOR"/>
    <s v="GURU KRIPA ENTERPRISES"/>
    <s v="HMR"/>
    <n v="14"/>
    <n v="1060"/>
    <n v="6981"/>
    <n v="7062.8"/>
    <n v="6.3000000000001819"/>
    <n v="5.8000000000001819"/>
    <n v="4.0999999999994543"/>
    <n v="7.5"/>
    <n v="6.9000000000005457"/>
    <n v="5.7999999999992724"/>
    <n v="0.8000000000001819"/>
    <n v="5.5"/>
    <n v="4.6999999999998181"/>
    <n v="6.9000000000005457"/>
    <n v="5.6999999999998181"/>
    <n v="2.6000000000003638"/>
    <n v="5.6999999999998181"/>
    <n v="4.3000000000001819"/>
    <n v="3.5"/>
    <n v="2.0999999999994543"/>
    <n v="1.3000000000001819"/>
    <n v="1.1999999999998181"/>
    <n v="1.1000000000003638"/>
    <n v="0"/>
    <n v="0"/>
    <n v="0"/>
    <n v="0"/>
    <n v="0"/>
    <n v="0"/>
    <n v="0"/>
    <n v="0"/>
    <n v="0"/>
    <n v="0"/>
    <n v="0"/>
    <n v="0"/>
    <n v="81.800000000000182"/>
    <m/>
    <m/>
    <m/>
    <m/>
    <m/>
    <m/>
    <m/>
    <m/>
    <m/>
    <m/>
    <m/>
    <m/>
    <n v="0"/>
    <m/>
    <m/>
    <m/>
    <m/>
    <m/>
    <m/>
    <s v="B1"/>
    <m/>
  </r>
  <r>
    <n v="64"/>
    <s v="LOT301"/>
    <s v="Ambala"/>
    <x v="63"/>
    <s v="H-BHL-301-0150, BACKHOE LOADER"/>
    <s v="H1010060020010047"/>
    <s v="H-BHL-301-0150"/>
    <s v="BACKHOE LOADER"/>
    <s v="HARPREET CARRIER"/>
    <s v="HMR"/>
    <n v="4.7"/>
    <n v="526"/>
    <n v="9127"/>
    <n v="9260"/>
    <n v="4"/>
    <n v="4"/>
    <n v="0"/>
    <n v="5"/>
    <n v="5"/>
    <n v="7"/>
    <n v="6"/>
    <n v="7"/>
    <n v="7"/>
    <n v="2"/>
    <n v="5"/>
    <n v="7"/>
    <n v="4"/>
    <n v="6"/>
    <n v="7"/>
    <n v="7"/>
    <n v="0"/>
    <n v="8"/>
    <n v="7"/>
    <n v="7"/>
    <n v="5"/>
    <n v="5"/>
    <n v="6"/>
    <n v="0"/>
    <n v="0"/>
    <n v="5"/>
    <n v="5"/>
    <n v="2"/>
    <n v="0"/>
    <n v="0"/>
    <n v="0"/>
    <n v="133"/>
    <m/>
    <m/>
    <m/>
    <m/>
    <m/>
    <m/>
    <m/>
    <m/>
    <m/>
    <m/>
    <m/>
    <m/>
    <n v="0"/>
    <m/>
    <m/>
    <m/>
    <m/>
    <m/>
    <m/>
    <s v="A"/>
    <m/>
  </r>
  <r>
    <n v="65"/>
    <s v="LOT301"/>
    <s v="Ambala"/>
    <x v="64"/>
    <s v="NA,DIESEL BOWSER (6KL)"/>
    <s v="H1020020010020001"/>
    <s v="NA"/>
    <s v="DIESEL BOWSER (6KL)"/>
    <s v="HP NAGGAL"/>
    <s v="KMR"/>
    <n v="4"/>
    <n v="640"/>
    <n v="48992"/>
    <n v="52041"/>
    <n v="208"/>
    <n v="160"/>
    <n v="0"/>
    <n v="155"/>
    <n v="0"/>
    <n v="155"/>
    <n v="155"/>
    <n v="155"/>
    <n v="160"/>
    <n v="150"/>
    <n v="135"/>
    <n v="165"/>
    <n v="160"/>
    <n v="110"/>
    <n v="160"/>
    <n v="124"/>
    <n v="121"/>
    <n v="140"/>
    <n v="120"/>
    <n v="142"/>
    <n v="127"/>
    <n v="125"/>
    <n v="122"/>
    <n v="0"/>
    <n v="0"/>
    <n v="0"/>
    <n v="0"/>
    <n v="0"/>
    <n v="0"/>
    <n v="0"/>
    <n v="0"/>
    <n v="3049"/>
    <m/>
    <m/>
    <m/>
    <m/>
    <m/>
    <m/>
    <m/>
    <m/>
    <m/>
    <m/>
    <m/>
    <m/>
    <n v="0"/>
    <m/>
    <m/>
    <m/>
    <m/>
    <m/>
    <m/>
    <s v="A"/>
    <m/>
  </r>
  <r>
    <n v="66"/>
    <s v="LOT301"/>
    <s v="Ambala"/>
    <x v="65"/>
    <s v="NA"/>
    <s v="H1020020010010042"/>
    <s v="NA"/>
    <s v="DIESEL BOWSER 3KL"/>
    <s v="HP NAGGAL"/>
    <s v="KMR"/>
    <n v="10"/>
    <n v="422"/>
    <n v="95002"/>
    <n v="99402"/>
    <n v="258"/>
    <n v="180"/>
    <n v="126"/>
    <n v="90"/>
    <n v="136"/>
    <n v="136"/>
    <n v="165"/>
    <n v="173"/>
    <n v="150"/>
    <n v="54"/>
    <n v="65"/>
    <n v="183"/>
    <n v="178"/>
    <n v="168"/>
    <n v="80"/>
    <n v="184"/>
    <n v="108"/>
    <n v="153"/>
    <n v="161"/>
    <n v="155"/>
    <n v="98"/>
    <n v="181"/>
    <n v="189"/>
    <n v="54"/>
    <n v="0"/>
    <n v="187"/>
    <n v="170"/>
    <n v="170"/>
    <n v="155"/>
    <n v="182"/>
    <n v="111"/>
    <n v="4400"/>
    <m/>
    <m/>
    <m/>
    <m/>
    <m/>
    <m/>
    <m/>
    <m/>
    <m/>
    <m/>
    <m/>
    <m/>
    <n v="0"/>
    <m/>
    <m/>
    <m/>
    <m/>
    <m/>
    <m/>
    <s v="B1"/>
    <m/>
  </r>
  <r>
    <n v="67"/>
    <s v="LOT301"/>
    <s v="Ambala"/>
    <x v="66"/>
    <s v="NA,DIESEL BOWSER (1.5KL)"/>
    <s v="H1020020010010023"/>
    <s v="NA"/>
    <s v="DIESEL BOWSER (1.5KL)"/>
    <s v="INDIAN TANKERS PVT LTD"/>
    <s v="KMR"/>
    <n v="10"/>
    <n v="95"/>
    <n v="67290"/>
    <n v="68318"/>
    <n v="94"/>
    <n v="2"/>
    <n v="12"/>
    <n v="0"/>
    <n v="92"/>
    <n v="0"/>
    <n v="19"/>
    <n v="90"/>
    <n v="0"/>
    <n v="0"/>
    <n v="134"/>
    <n v="0"/>
    <n v="18"/>
    <n v="0"/>
    <n v="0"/>
    <n v="0"/>
    <n v="0"/>
    <n v="83"/>
    <n v="120"/>
    <n v="54"/>
    <n v="0"/>
    <n v="173"/>
    <n v="118"/>
    <n v="0"/>
    <n v="0"/>
    <n v="0"/>
    <n v="0"/>
    <n v="0"/>
    <n v="0"/>
    <n v="0"/>
    <n v="0"/>
    <n v="1009"/>
    <m/>
    <m/>
    <m/>
    <m/>
    <m/>
    <m/>
    <m/>
    <m/>
    <m/>
    <m/>
    <m/>
    <m/>
    <n v="0"/>
    <m/>
    <m/>
    <m/>
    <m/>
    <m/>
    <s v="Meter Reading Changed, Ending Reading on 04-03-24 is 67398 and Starting Reading on 05-03-24 is 67417"/>
    <s v="B1"/>
    <m/>
  </r>
  <r>
    <n v="68"/>
    <s v="LOT301"/>
    <s v="Ambala"/>
    <x v="67"/>
    <s v="NA,DIESEL BOWSER (1.5KL)"/>
    <s v="H1020020010010021"/>
    <s v="NA"/>
    <s v="DIESEL BOWSER (1.5KL)"/>
    <s v="INDIAN TANKERS PVT LTD"/>
    <s v="KMR"/>
    <n v="10"/>
    <n v="239"/>
    <n v="94565"/>
    <n v="66189"/>
    <n v="120"/>
    <n v="122"/>
    <n v="0"/>
    <n v="103"/>
    <n v="129"/>
    <n v="122"/>
    <n v="127"/>
    <n v="121"/>
    <n v="121"/>
    <n v="58"/>
    <n v="126"/>
    <n v="110"/>
    <n v="123"/>
    <n v="108"/>
    <n v="139"/>
    <n v="114"/>
    <n v="113"/>
    <n v="113"/>
    <n v="113"/>
    <n v="120"/>
    <n v="0"/>
    <n v="0"/>
    <n v="0"/>
    <n v="0"/>
    <n v="0"/>
    <n v="18"/>
    <n v="0"/>
    <n v="0"/>
    <n v="0"/>
    <n v="0"/>
    <n v="0"/>
    <n v="2220"/>
    <m/>
    <m/>
    <m/>
    <m/>
    <m/>
    <m/>
    <m/>
    <m/>
    <m/>
    <m/>
    <m/>
    <m/>
    <n v="0"/>
    <m/>
    <m/>
    <m/>
    <m/>
    <m/>
    <s v="Meter Reading Changed, Ending Reading on 25-03-24 is 96767 and Starting Reading on 26-03-24 is 66171"/>
    <s v="A"/>
    <m/>
  </r>
  <r>
    <n v="69"/>
    <s v="LOT301"/>
    <s v="Ambala"/>
    <x v="68"/>
    <s v="NA,DIESEL BOWSER (1.5KL)"/>
    <s v="H1020020010010043"/>
    <s v="NA"/>
    <s v="DIESEL BOWSER (1.5KL)"/>
    <s v="INDIAN TANKERS PVT LTD"/>
    <s v="KMR"/>
    <n v="10"/>
    <n v="292"/>
    <n v="117148"/>
    <n v="120479"/>
    <n v="205"/>
    <n v="165"/>
    <n v="171"/>
    <n v="176"/>
    <n v="205"/>
    <n v="194"/>
    <n v="100"/>
    <n v="251"/>
    <n v="44"/>
    <n v="142"/>
    <n v="0"/>
    <n v="77"/>
    <n v="57"/>
    <n v="92"/>
    <n v="159"/>
    <n v="80"/>
    <n v="205"/>
    <n v="0"/>
    <n v="0"/>
    <n v="182"/>
    <n v="138"/>
    <n v="18"/>
    <n v="0"/>
    <n v="0"/>
    <n v="0"/>
    <n v="223"/>
    <n v="97"/>
    <n v="108"/>
    <n v="47"/>
    <n v="122"/>
    <n v="73"/>
    <n v="3331"/>
    <m/>
    <m/>
    <m/>
    <m/>
    <m/>
    <m/>
    <m/>
    <m/>
    <m/>
    <m/>
    <m/>
    <m/>
    <n v="0"/>
    <m/>
    <m/>
    <m/>
    <m/>
    <m/>
    <m/>
    <s v="B1"/>
    <m/>
  </r>
  <r>
    <n v="70"/>
    <s v="LOT301"/>
    <s v="Ambala"/>
    <x v="69"/>
    <s v="H-BHL-301-0006, BACKHOE LOADER"/>
    <s v="H1010060020010027"/>
    <s v="H-BHL-301-0006"/>
    <s v="BACKHOE LOADER"/>
    <s v="KANDOLA CONTRACTOR"/>
    <s v="HMR"/>
    <n v="4.7"/>
    <n v="80"/>
    <n v="24680"/>
    <n v="24698"/>
    <n v="3"/>
    <n v="2"/>
    <n v="0"/>
    <n v="5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  <m/>
    <m/>
    <m/>
    <m/>
    <m/>
    <m/>
    <m/>
    <m/>
    <m/>
    <m/>
    <m/>
    <m/>
    <n v="0"/>
    <m/>
    <m/>
    <m/>
    <m/>
    <m/>
    <m/>
    <s v="B2"/>
    <m/>
  </r>
  <r>
    <n v="71"/>
    <s v="LOT301"/>
    <s v="Ambala"/>
    <x v="70"/>
    <s v="H-EXC-301-0421, EXCAVATOR"/>
    <s v="H1010060040040030"/>
    <s v="H-EXC-301-0421"/>
    <s v="EXCAVATOR"/>
    <s v="KAUSHIK DEVELOPERS"/>
    <s v="HMR"/>
    <n v="14"/>
    <n v="1310"/>
    <n v="8975.5"/>
    <n v="9070.5"/>
    <n v="3.5"/>
    <n v="5.7000000000007276"/>
    <n v="5.6999999999989086"/>
    <n v="3.3999999999996362"/>
    <n v="4.7000000000007276"/>
    <n v="5.1000000000003638"/>
    <n v="3.1000000000003638"/>
    <n v="0"/>
    <n v="0"/>
    <n v="0"/>
    <n v="0"/>
    <n v="0"/>
    <n v="0"/>
    <n v="0"/>
    <n v="0"/>
    <n v="1.8999999999996362"/>
    <n v="2.7999999999992724"/>
    <n v="4.8999999999996362"/>
    <n v="5.1000000000003638"/>
    <n v="5.1000000000003638"/>
    <n v="5.8999999999996362"/>
    <n v="8"/>
    <n v="4.1000000000003638"/>
    <n v="1.1000000000003638"/>
    <n v="0"/>
    <n v="1.8999999999996362"/>
    <n v="2.1000000000003638"/>
    <n v="6.1000000000003638"/>
    <n v="6.6999999999989086"/>
    <n v="5.8999999999996362"/>
    <n v="2.2000000000007276"/>
    <n v="95"/>
    <m/>
    <m/>
    <m/>
    <m/>
    <m/>
    <m/>
    <m/>
    <m/>
    <m/>
    <m/>
    <m/>
    <m/>
    <n v="0"/>
    <m/>
    <m/>
    <m/>
    <m/>
    <m/>
    <s v="Meter reading Changed on 01-03-24 Old Reading Was 8975"/>
    <s v="B1"/>
    <m/>
  </r>
  <r>
    <n v="72"/>
    <s v="LOT301"/>
    <s v="Ambala"/>
    <x v="71"/>
    <s v="H-EXC-301-0157, EXCAVATOR"/>
    <s v="H1010060040030010"/>
    <s v="H-EXC-301-0157"/>
    <s v="EXCAVATOR"/>
    <s v="KAUSHIK DEVELOPERS"/>
    <s v="HMR"/>
    <n v="14"/>
    <n v="180"/>
    <n v="4724"/>
    <n v="4737.2"/>
    <n v="6.6999999999998181"/>
    <n v="3.1000000000003638"/>
    <n v="3.39999999999963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199999999999818"/>
    <m/>
    <m/>
    <m/>
    <m/>
    <m/>
    <m/>
    <m/>
    <m/>
    <m/>
    <m/>
    <m/>
    <m/>
    <n v="0"/>
    <m/>
    <m/>
    <m/>
    <m/>
    <m/>
    <m/>
    <s v="B1"/>
    <m/>
  </r>
  <r>
    <n v="73"/>
    <s v="LOT301"/>
    <s v="Ambala"/>
    <x v="72"/>
    <s v="H-VBR-301-0032, SOIL COMPACTOR"/>
    <s v="H1010030050020014"/>
    <s v="H-VBR-301-0032"/>
    <s v="SOIL COMPACTOR"/>
    <s v="KAUSHIK DEVELOPERS"/>
    <s v="HMR"/>
    <n v="9.5"/>
    <n v="470"/>
    <n v="7769"/>
    <n v="7820"/>
    <n v="4"/>
    <n v="3"/>
    <n v="0"/>
    <n v="0"/>
    <n v="6"/>
    <n v="0"/>
    <n v="0"/>
    <n v="4"/>
    <n v="4"/>
    <n v="4"/>
    <n v="5"/>
    <n v="0"/>
    <n v="4"/>
    <n v="0"/>
    <n v="3"/>
    <n v="4"/>
    <n v="3"/>
    <n v="3"/>
    <n v="0"/>
    <n v="4"/>
    <n v="0"/>
    <n v="0"/>
    <n v="0"/>
    <n v="0"/>
    <n v="0"/>
    <n v="0"/>
    <n v="0"/>
    <n v="0"/>
    <n v="0"/>
    <n v="0"/>
    <n v="0"/>
    <n v="51"/>
    <m/>
    <m/>
    <m/>
    <m/>
    <m/>
    <m/>
    <m/>
    <m/>
    <m/>
    <m/>
    <m/>
    <m/>
    <n v="0"/>
    <m/>
    <m/>
    <m/>
    <m/>
    <m/>
    <m/>
    <s v="B2"/>
    <m/>
  </r>
  <r>
    <n v="74"/>
    <s v="LOT301"/>
    <s v="Ambala"/>
    <x v="73"/>
    <s v="H-VBR-301-0453, SOIL COMPACTOR"/>
    <s v="H1010030050020013"/>
    <s v="H-VBR-301-0453"/>
    <s v="SOIL COMPACTOR"/>
    <s v="KAUSHIK DEVELOPERS"/>
    <s v="HMR"/>
    <n v="9.5"/>
    <n v="380"/>
    <n v="10564"/>
    <n v="10602"/>
    <n v="2"/>
    <n v="0"/>
    <n v="0"/>
    <n v="1"/>
    <n v="1"/>
    <n v="2"/>
    <n v="1"/>
    <n v="2"/>
    <n v="4"/>
    <n v="4"/>
    <n v="7"/>
    <n v="5"/>
    <n v="2"/>
    <n v="1"/>
    <n v="2"/>
    <n v="0"/>
    <n v="0"/>
    <n v="0"/>
    <n v="4"/>
    <n v="0"/>
    <n v="0"/>
    <n v="0"/>
    <n v="0"/>
    <n v="0"/>
    <n v="0"/>
    <n v="0"/>
    <n v="0"/>
    <n v="0"/>
    <n v="0"/>
    <n v="0"/>
    <n v="0"/>
    <n v="38"/>
    <m/>
    <m/>
    <m/>
    <m/>
    <m/>
    <m/>
    <m/>
    <m/>
    <m/>
    <m/>
    <m/>
    <m/>
    <n v="0"/>
    <m/>
    <m/>
    <m/>
    <m/>
    <m/>
    <m/>
    <s v="A"/>
    <m/>
  </r>
  <r>
    <n v="75"/>
    <s v="LOT301"/>
    <s v="Ambala"/>
    <x v="74"/>
    <s v="H-MGR-301-0433, MOTOR GRADER"/>
    <s v="H1010060060010027"/>
    <s v="H-MGR-301-0433"/>
    <s v="MOTOR GRADER"/>
    <s v="KAUSHIK DEVELOPERS"/>
    <s v="HMR"/>
    <n v="14"/>
    <n v="750"/>
    <n v="11597"/>
    <n v="11654"/>
    <n v="1.1000000000003638"/>
    <n v="4.2999999999992724"/>
    <n v="1.7000000000007276"/>
    <n v="2.2999999999992724"/>
    <n v="2.6000000000003638"/>
    <n v="2.3999999999996362"/>
    <n v="0"/>
    <n v="1.6000000000003638"/>
    <n v="2.3999999999996362"/>
    <n v="6.6000000000003638"/>
    <n v="4.1000000000003638"/>
    <n v="0"/>
    <n v="1.6999999999989086"/>
    <n v="3.7000000000007276"/>
    <n v="2.1000000000003638"/>
    <n v="2.6000000000003638"/>
    <n v="0"/>
    <n v="2.7999999999992724"/>
    <n v="3.2999999999992724"/>
    <n v="3.2000000000007276"/>
    <n v="0"/>
    <n v="2.5"/>
    <n v="2"/>
    <n v="0"/>
    <n v="0"/>
    <n v="0"/>
    <n v="1.7999999999992724"/>
    <n v="1.1000000000003638"/>
    <n v="0"/>
    <n v="1.1000000000003638"/>
    <n v="0"/>
    <n v="57"/>
    <m/>
    <m/>
    <m/>
    <m/>
    <m/>
    <m/>
    <m/>
    <m/>
    <m/>
    <m/>
    <m/>
    <m/>
    <n v="0"/>
    <m/>
    <m/>
    <m/>
    <m/>
    <m/>
    <m/>
    <s v="B1"/>
    <m/>
  </r>
  <r>
    <n v="76"/>
    <s v="LOT301"/>
    <s v="Ambala"/>
    <x v="75"/>
    <s v="H-MGR-301-0432, MOTOR GRADER"/>
    <s v="H1010060060010020"/>
    <s v="H-MGR-301-0432"/>
    <s v="MOTOR GRADER"/>
    <s v="KAUSHIK DEVELOPERS"/>
    <s v="HMR"/>
    <n v="14"/>
    <n v="825"/>
    <n v="10467"/>
    <n v="10526.4"/>
    <n v="3"/>
    <n v="0"/>
    <n v="0"/>
    <n v="0"/>
    <n v="4"/>
    <n v="0"/>
    <n v="6"/>
    <n v="7"/>
    <n v="4"/>
    <n v="4"/>
    <n v="5"/>
    <n v="0"/>
    <n v="4"/>
    <n v="0"/>
    <n v="2"/>
    <n v="3"/>
    <n v="4"/>
    <n v="3"/>
    <n v="0"/>
    <n v="2"/>
    <n v="0"/>
    <n v="1"/>
    <n v="0"/>
    <n v="0"/>
    <n v="0"/>
    <n v="0"/>
    <n v="0"/>
    <n v="7.3999999999996362"/>
    <n v="0"/>
    <n v="0"/>
    <n v="0"/>
    <n v="59.399999999999636"/>
    <m/>
    <m/>
    <m/>
    <m/>
    <m/>
    <m/>
    <m/>
    <m/>
    <m/>
    <m/>
    <m/>
    <m/>
    <n v="0"/>
    <m/>
    <m/>
    <m/>
    <m/>
    <m/>
    <m/>
    <s v="B2"/>
    <m/>
  </r>
  <r>
    <n v="77"/>
    <s v="LOT301"/>
    <s v="Ambala"/>
    <x v="76"/>
    <s v="H-EXC-301-0420, EXCAVATOR"/>
    <s v="H1010060040040007"/>
    <s v="H-EXC-301-0420"/>
    <s v="EXCAVATOR"/>
    <s v="KHATRI EARTH MOVERS"/>
    <s v="HMR"/>
    <n v="14"/>
    <n v="1390"/>
    <n v="7990"/>
    <n v="8089.5"/>
    <n v="7.6000000000003638"/>
    <n v="4.7999999999992724"/>
    <n v="0"/>
    <n v="3.7000000000007276"/>
    <n v="0.5"/>
    <n v="5.0999999999994543"/>
    <n v="3.6999999999998181"/>
    <n v="6.6000000000003638"/>
    <n v="4.5"/>
    <n v="5.1000000000003638"/>
    <n v="5.1999999999998181"/>
    <n v="0"/>
    <n v="4.1999999999998181"/>
    <n v="6.1999999999998181"/>
    <n v="2.8000000000001819"/>
    <n v="6.8000000000001819"/>
    <n v="2.1999999999998181"/>
    <n v="4.5"/>
    <n v="1.8999999999996362"/>
    <n v="2.9000000000005457"/>
    <n v="3.6999999999998181"/>
    <n v="2.6999999999998181"/>
    <n v="3.1000000000003638"/>
    <n v="0"/>
    <n v="0"/>
    <n v="2.6999999999998181"/>
    <n v="3.1000000000003638"/>
    <n v="4.5999999999994543"/>
    <n v="0"/>
    <n v="1.3000000000001819"/>
    <n v="0"/>
    <n v="99.5"/>
    <m/>
    <m/>
    <m/>
    <m/>
    <m/>
    <m/>
    <m/>
    <m/>
    <m/>
    <m/>
    <m/>
    <m/>
    <n v="0"/>
    <m/>
    <m/>
    <m/>
    <m/>
    <m/>
    <m/>
    <s v="B1"/>
    <m/>
  </r>
  <r>
    <n v="78"/>
    <s v="LOT301"/>
    <s v="Ambala"/>
    <x v="77"/>
    <s v="H-EXC-301-0156, EXCAVATOR"/>
    <s v="H1010060040040166"/>
    <s v="H-EXC-301-0156"/>
    <s v="EXCAVATOR"/>
    <s v="KRISHNA EARTH MOVERS"/>
    <s v="HMR"/>
    <n v="14"/>
    <n v="1365"/>
    <n v="12098"/>
    <n v="12193.6"/>
    <n v="3"/>
    <n v="0"/>
    <n v="0"/>
    <n v="7"/>
    <n v="3"/>
    <n v="3"/>
    <n v="4"/>
    <n v="5"/>
    <n v="7"/>
    <n v="4"/>
    <n v="4"/>
    <n v="0"/>
    <n v="4"/>
    <n v="0"/>
    <n v="4"/>
    <n v="6"/>
    <n v="6"/>
    <n v="7"/>
    <n v="2"/>
    <n v="5"/>
    <n v="7"/>
    <n v="7"/>
    <n v="6"/>
    <n v="0"/>
    <n v="0"/>
    <n v="0"/>
    <n v="1.6000000000003638"/>
    <n v="0"/>
    <n v="0"/>
    <n v="0"/>
    <n v="0"/>
    <n v="95.600000000000364"/>
    <m/>
    <m/>
    <m/>
    <m/>
    <m/>
    <m/>
    <m/>
    <m/>
    <m/>
    <m/>
    <m/>
    <m/>
    <n v="0"/>
    <m/>
    <m/>
    <m/>
    <m/>
    <m/>
    <m/>
    <s v="B2"/>
    <m/>
  </r>
  <r>
    <n v="79"/>
    <s v="LOT301"/>
    <s v="Ambala"/>
    <x v="78"/>
    <s v="H-TMX-301-0524, TRANSIT MIXER"/>
    <s v="H1010040110020209"/>
    <s v="H-TMX-301-0524"/>
    <s v="TRANSIT MIXER"/>
    <s v="KRISHNA ENTERPRISES,"/>
    <s v="KMR / HMR"/>
    <s v="2.5&amp;3"/>
    <n v="75"/>
    <n v="114745"/>
    <n v="114890"/>
    <n v="0"/>
    <n v="1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5"/>
    <m/>
    <m/>
    <m/>
    <m/>
    <m/>
    <m/>
    <m/>
    <m/>
    <m/>
    <m/>
    <m/>
    <m/>
    <n v="0"/>
    <m/>
    <m/>
    <m/>
    <m/>
    <m/>
    <m/>
    <s v="B2"/>
    <n v="4"/>
  </r>
  <r>
    <n v="80"/>
    <s v="LOT301"/>
    <s v="Ambala"/>
    <x v="79"/>
    <s v="H-TMX-301-0464, TRANSIT MIXER"/>
    <s v="H1010040110020243"/>
    <s v="H-TMX-301-0464"/>
    <s v="TRANSIT MIXER"/>
    <s v="KRISHNA ENTERPRISES,"/>
    <s v="KMR / HMR"/>
    <s v="2.5&amp;3"/>
    <n v="1565"/>
    <n v="135270"/>
    <n v="138416"/>
    <n v="216"/>
    <n v="75"/>
    <n v="0"/>
    <n v="105"/>
    <n v="81"/>
    <n v="187"/>
    <n v="169"/>
    <n v="243"/>
    <n v="104"/>
    <n v="116"/>
    <n v="82"/>
    <n v="0"/>
    <n v="115"/>
    <n v="113"/>
    <n v="104"/>
    <n v="112"/>
    <n v="0"/>
    <n v="110"/>
    <n v="353"/>
    <n v="166"/>
    <n v="0"/>
    <n v="124"/>
    <n v="123"/>
    <n v="0"/>
    <n v="0"/>
    <n v="102"/>
    <n v="346"/>
    <n v="0"/>
    <n v="0"/>
    <n v="0"/>
    <n v="0"/>
    <n v="3146"/>
    <m/>
    <m/>
    <m/>
    <m/>
    <m/>
    <m/>
    <m/>
    <m/>
    <m/>
    <m/>
    <m/>
    <m/>
    <n v="0"/>
    <m/>
    <m/>
    <m/>
    <m/>
    <m/>
    <m/>
    <s v="A"/>
    <n v="130"/>
  </r>
  <r>
    <n v="81"/>
    <s v="LOT301"/>
    <s v="Ambala"/>
    <x v="80"/>
    <s v="H-TMX-301-0523, TRANSIT MIXER"/>
    <s v="H1010040110020137"/>
    <s v="H-TMX-301-0523"/>
    <s v="TRANSIT MIXER"/>
    <s v="KRISHNA ENTERPRISES,"/>
    <s v="KMR / HMR"/>
    <s v="2.5&amp;3"/>
    <n v="125"/>
    <n v="257393"/>
    <n v="257714"/>
    <n v="161"/>
    <n v="1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1"/>
    <m/>
    <m/>
    <m/>
    <m/>
    <m/>
    <m/>
    <m/>
    <m/>
    <m/>
    <m/>
    <m/>
    <m/>
    <n v="0"/>
    <m/>
    <m/>
    <m/>
    <m/>
    <m/>
    <m/>
    <s v="B2"/>
    <n v="8"/>
  </r>
  <r>
    <n v="82"/>
    <s v="LOT301"/>
    <s v="Ambala"/>
    <x v="81"/>
    <s v="H-TMX-301-0532, TRANSIT MIXER"/>
    <s v="H1010040110020072"/>
    <s v="H-TMX-301-0532"/>
    <s v="TRANSIT MIXER"/>
    <s v="KRISHNA ENTERPRISES,"/>
    <s v="KMR / HMR"/>
    <s v="2.5&amp;3"/>
    <n v="1605"/>
    <n v="84737"/>
    <n v="87949"/>
    <n v="0"/>
    <n v="85"/>
    <n v="0"/>
    <n v="241"/>
    <n v="58"/>
    <n v="268"/>
    <n v="186"/>
    <n v="205"/>
    <n v="129"/>
    <n v="127"/>
    <n v="59"/>
    <n v="0"/>
    <n v="0"/>
    <n v="101"/>
    <n v="95"/>
    <n v="121"/>
    <n v="0"/>
    <n v="312"/>
    <n v="257"/>
    <n v="73"/>
    <n v="146"/>
    <n v="177"/>
    <n v="3"/>
    <n v="0"/>
    <n v="0"/>
    <n v="90"/>
    <n v="175"/>
    <n v="115"/>
    <n v="0"/>
    <n v="189"/>
    <n v="0"/>
    <n v="3212"/>
    <m/>
    <m/>
    <m/>
    <m/>
    <m/>
    <m/>
    <m/>
    <m/>
    <m/>
    <m/>
    <m/>
    <m/>
    <n v="0"/>
    <m/>
    <m/>
    <m/>
    <m/>
    <m/>
    <m/>
    <s v="B2"/>
    <n v="131"/>
  </r>
  <r>
    <n v="83"/>
    <s v="LOT301"/>
    <s v="Ambala"/>
    <x v="82"/>
    <s v="H-TMX-301-0463, TRANSIT MIXER"/>
    <s v="H1010040110020142"/>
    <s v="H-TMX-301-0463"/>
    <s v="TRANSIT MIXER"/>
    <s v="KRISHNA ENTERPRISES,"/>
    <s v="KMR / HMR"/>
    <s v="2.5&amp;3"/>
    <n v="1110"/>
    <n v="142693"/>
    <n v="145203"/>
    <n v="192"/>
    <n v="90"/>
    <n v="0"/>
    <n v="124"/>
    <n v="121"/>
    <n v="247"/>
    <n v="296"/>
    <n v="186"/>
    <n v="144"/>
    <n v="100"/>
    <n v="76"/>
    <n v="0"/>
    <n v="120"/>
    <n v="17"/>
    <n v="80"/>
    <n v="116"/>
    <n v="0"/>
    <n v="120"/>
    <n v="0"/>
    <n v="0"/>
    <n v="0"/>
    <n v="115"/>
    <n v="120"/>
    <n v="0"/>
    <n v="0"/>
    <n v="0"/>
    <n v="124"/>
    <n v="122"/>
    <n v="0"/>
    <n v="0"/>
    <n v="0"/>
    <n v="2510"/>
    <m/>
    <m/>
    <m/>
    <m/>
    <m/>
    <m/>
    <m/>
    <m/>
    <m/>
    <m/>
    <m/>
    <m/>
    <n v="0"/>
    <m/>
    <m/>
    <m/>
    <m/>
    <m/>
    <m/>
    <s v="A"/>
    <n v="83"/>
  </r>
  <r>
    <n v="84"/>
    <s v="LOT301"/>
    <s v="Ambala"/>
    <x v="83"/>
    <s v="H-VBR-301-0031, SOIL COMPACTOR"/>
    <s v="H1010030050020004"/>
    <s v="H-VBR-301-0031"/>
    <s v="SOIL COMPACTOR"/>
    <s v="KUBER ENTERPRISES"/>
    <s v="HMR"/>
    <n v="9.5"/>
    <n v="80"/>
    <n v="7681.5"/>
    <n v="7690"/>
    <n v="3.5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"/>
    <m/>
    <m/>
    <m/>
    <m/>
    <m/>
    <m/>
    <m/>
    <m/>
    <m/>
    <m/>
    <m/>
    <m/>
    <n v="0"/>
    <m/>
    <m/>
    <m/>
    <m/>
    <m/>
    <m/>
    <s v="B1"/>
    <m/>
  </r>
  <r>
    <n v="85"/>
    <s v="LOT301"/>
    <s v="Ambala"/>
    <x v="84"/>
    <s v="H-MTK-301-0277, MINI TRUCK"/>
    <s v="H1020020110030003"/>
    <s v="H-MTK-301-0277"/>
    <s v="MINI TRUCK"/>
    <s v="NEW CHAUDHARY TRANSPORT CO."/>
    <s v="KMR"/>
    <n v="5"/>
    <n v="510"/>
    <n v="384485"/>
    <n v="386749"/>
    <n v="123"/>
    <n v="0"/>
    <n v="0"/>
    <n v="123"/>
    <n v="38"/>
    <n v="97"/>
    <n v="194"/>
    <n v="118"/>
    <n v="0"/>
    <n v="0"/>
    <n v="0"/>
    <n v="63"/>
    <n v="0"/>
    <n v="0"/>
    <n v="71"/>
    <n v="196"/>
    <n v="187"/>
    <n v="125"/>
    <n v="258"/>
    <n v="314"/>
    <n v="17"/>
    <n v="89"/>
    <n v="247"/>
    <n v="0"/>
    <n v="0"/>
    <n v="0"/>
    <n v="4"/>
    <n v="0"/>
    <n v="0"/>
    <n v="0"/>
    <n v="0"/>
    <n v="2264"/>
    <m/>
    <m/>
    <m/>
    <m/>
    <m/>
    <m/>
    <m/>
    <m/>
    <m/>
    <m/>
    <m/>
    <m/>
    <n v="0"/>
    <m/>
    <m/>
    <m/>
    <m/>
    <m/>
    <m/>
    <s v="A"/>
    <m/>
  </r>
  <r>
    <n v="86"/>
    <s v="LOT301"/>
    <s v="Ambala"/>
    <x v="85"/>
    <s v="H-TMX-301-0223, "/>
    <s v="H1010040110020011"/>
    <s v="H-TMX-301-0223"/>
    <s v="TRANSIT MIXER"/>
    <s v="PALUCK TECHNOLOGIES PVT.LTD"/>
    <s v="KMR/HMR"/>
    <s v="2.5&amp;3"/>
    <n v="180"/>
    <n v="62071"/>
    <n v="62365"/>
    <n v="196"/>
    <n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4"/>
    <m/>
    <m/>
    <m/>
    <m/>
    <m/>
    <m/>
    <m/>
    <m/>
    <m/>
    <m/>
    <m/>
    <m/>
    <n v="0"/>
    <m/>
    <m/>
    <m/>
    <m/>
    <m/>
    <m/>
    <s v="A"/>
    <n v="14"/>
  </r>
  <r>
    <n v="87"/>
    <s v="LOT301"/>
    <s v="Ambala"/>
    <x v="86"/>
    <s v="H-PNC-301-0233, PICK &amp; CARRY"/>
    <s v="H1010050020030031"/>
    <s v="H-PNC-301-0233"/>
    <s v="PICK &amp; CARRY"/>
    <s v="R SAINI CRANE SERVICE"/>
    <s v="HMR"/>
    <n v="3.8"/>
    <n v="373"/>
    <n v="3405"/>
    <n v="3506"/>
    <n v="2"/>
    <n v="0"/>
    <n v="3"/>
    <n v="0"/>
    <n v="5"/>
    <n v="8"/>
    <n v="7"/>
    <n v="6"/>
    <n v="9"/>
    <n v="0"/>
    <n v="7"/>
    <n v="4"/>
    <n v="4"/>
    <n v="6"/>
    <n v="5"/>
    <n v="7"/>
    <n v="0"/>
    <n v="6"/>
    <n v="6"/>
    <n v="4"/>
    <n v="6"/>
    <n v="4"/>
    <n v="2"/>
    <n v="0"/>
    <n v="0"/>
    <n v="0"/>
    <n v="0"/>
    <n v="0"/>
    <n v="0"/>
    <n v="0"/>
    <n v="0"/>
    <n v="101"/>
    <m/>
    <m/>
    <m/>
    <m/>
    <m/>
    <m/>
    <m/>
    <m/>
    <m/>
    <m/>
    <m/>
    <m/>
    <n v="0"/>
    <m/>
    <m/>
    <m/>
    <m/>
    <m/>
    <m/>
    <s v="A"/>
    <m/>
  </r>
  <r>
    <n v="88"/>
    <s v="LOT301"/>
    <s v="Ambala"/>
    <x v="87"/>
    <s v="H-VBR-301-0451, SOIL COMPACTOR"/>
    <s v="H1010030050020005"/>
    <s v="H-VBR-301-0451"/>
    <s v="SOIL COMPACTOR"/>
    <s v="R.K. INFRATECH"/>
    <s v="HMR"/>
    <n v="9.5"/>
    <n v="491"/>
    <n v="953.6"/>
    <n v="1005.3"/>
    <n v="0.89999999999997726"/>
    <n v="5.6000000000000227"/>
    <n v="1.8999999999999773"/>
    <n v="1.5"/>
    <n v="2.6000000000000227"/>
    <n v="2.3999999999999773"/>
    <n v="0"/>
    <n v="1.2000000000000455"/>
    <n v="2.2999999999999545"/>
    <n v="3.2999999999999545"/>
    <n v="3.6000000000000227"/>
    <n v="2.1000000000000227"/>
    <n v="2"/>
    <n v="0"/>
    <n v="2.7999999999999545"/>
    <n v="3.3000000000000682"/>
    <n v="0"/>
    <n v="3.7999999999999545"/>
    <n v="3.1000000000000227"/>
    <n v="2.1000000000000227"/>
    <n v="0"/>
    <n v="2.1000000000000227"/>
    <n v="0.79999999999995453"/>
    <n v="0"/>
    <n v="0"/>
    <n v="0"/>
    <n v="1.8999999999999773"/>
    <n v="1.2000000000000455"/>
    <n v="0"/>
    <n v="1.1999999999999318"/>
    <n v="0"/>
    <n v="51.699999999999932"/>
    <m/>
    <m/>
    <m/>
    <m/>
    <m/>
    <m/>
    <m/>
    <m/>
    <m/>
    <m/>
    <m/>
    <m/>
    <n v="0"/>
    <m/>
    <m/>
    <m/>
    <m/>
    <m/>
    <m/>
    <s v="B1"/>
    <m/>
  </r>
  <r>
    <n v="89"/>
    <s v="LOT301"/>
    <s v="Ambala"/>
    <x v="88"/>
    <s v="H-MGR-301-0170, MOTOR GRADER"/>
    <s v="H1010060060010022"/>
    <s v="H-MGR-301-0170"/>
    <s v="MOTOR GRADER"/>
    <s v="R.K. INFRATECH"/>
    <s v="HMR"/>
    <n v="14"/>
    <n v="110"/>
    <n v="712.9"/>
    <n v="721.8"/>
    <n v="4.3000000000000682"/>
    <n v="4.59999999999990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8999999999999773"/>
    <m/>
    <m/>
    <m/>
    <m/>
    <m/>
    <m/>
    <m/>
    <m/>
    <m/>
    <m/>
    <m/>
    <m/>
    <n v="0"/>
    <m/>
    <m/>
    <m/>
    <m/>
    <m/>
    <m/>
    <s v="B1"/>
    <m/>
  </r>
  <r>
    <n v="90"/>
    <s v="LOT301"/>
    <s v="Ambala"/>
    <x v="89"/>
    <s v="NA, TRANSIT MIXER"/>
    <s v="H1010040110020259 "/>
    <s v="NA"/>
    <s v="TRANSIT MIXER"/>
    <s v="RIALI INFRA"/>
    <s v="KMR / HMR"/>
    <s v="2.5&amp;3"/>
    <n v="1630"/>
    <n v="26265"/>
    <n v="29399"/>
    <n v="70"/>
    <n v="85"/>
    <n v="0"/>
    <n v="130"/>
    <n v="120"/>
    <n v="269"/>
    <n v="150"/>
    <n v="204"/>
    <n v="121"/>
    <n v="120"/>
    <n v="119"/>
    <n v="0"/>
    <n v="0"/>
    <n v="117"/>
    <n v="133"/>
    <n v="117"/>
    <n v="0"/>
    <n v="310"/>
    <n v="256"/>
    <n v="0"/>
    <n v="68"/>
    <n v="155"/>
    <n v="84"/>
    <n v="0"/>
    <n v="0"/>
    <n v="53"/>
    <n v="171"/>
    <n v="185"/>
    <n v="0"/>
    <n v="97"/>
    <n v="0"/>
    <n v="3134"/>
    <m/>
    <m/>
    <m/>
    <m/>
    <m/>
    <m/>
    <m/>
    <m/>
    <m/>
    <m/>
    <m/>
    <m/>
    <n v="0"/>
    <m/>
    <m/>
    <m/>
    <m/>
    <m/>
    <m/>
    <s v="B2"/>
    <n v="126"/>
  </r>
  <r>
    <n v="91"/>
    <s v="LOT301"/>
    <s v="Ambala"/>
    <x v="90"/>
    <s v="NA, TRANSIT MIXER"/>
    <s v="H1010040110020258 "/>
    <s v="NA"/>
    <s v="TRANSIT MIXER"/>
    <s v="RIALI INFRA"/>
    <s v="KMR / HMR"/>
    <s v="2.5&amp;3"/>
    <n v="1335"/>
    <n v="22315"/>
    <n v="24644"/>
    <n v="58"/>
    <n v="73"/>
    <n v="0"/>
    <n v="179"/>
    <n v="120"/>
    <n v="73"/>
    <n v="2"/>
    <n v="117"/>
    <n v="99"/>
    <n v="0"/>
    <n v="162"/>
    <n v="0"/>
    <n v="150"/>
    <n v="161"/>
    <n v="0"/>
    <n v="99"/>
    <n v="0"/>
    <n v="0"/>
    <n v="330"/>
    <n v="99"/>
    <n v="82"/>
    <n v="103"/>
    <n v="83"/>
    <n v="0"/>
    <n v="0"/>
    <n v="4"/>
    <n v="170"/>
    <n v="73"/>
    <n v="0"/>
    <n v="92"/>
    <n v="0"/>
    <n v="2329"/>
    <m/>
    <m/>
    <m/>
    <m/>
    <m/>
    <m/>
    <m/>
    <m/>
    <m/>
    <m/>
    <m/>
    <m/>
    <n v="0"/>
    <m/>
    <m/>
    <m/>
    <m/>
    <m/>
    <m/>
    <s v="B2"/>
    <n v="121"/>
  </r>
  <r>
    <n v="92"/>
    <s v="LOT301"/>
    <s v="Ambala"/>
    <x v="91"/>
    <s v="NA, TRANSIT MIXER"/>
    <s v="H1010040110020260"/>
    <s v="NA"/>
    <s v="TRANSIT MIXER"/>
    <s v="RIALI INFRA"/>
    <s v="KMR / HMR"/>
    <s v="2.5&amp;3"/>
    <n v="1510"/>
    <n v="65531"/>
    <n v="68323"/>
    <n v="52"/>
    <n v="62"/>
    <n v="0"/>
    <n v="119"/>
    <n v="179"/>
    <n v="125"/>
    <n v="59"/>
    <n v="118"/>
    <n v="160"/>
    <n v="0"/>
    <n v="105"/>
    <n v="160"/>
    <n v="105"/>
    <n v="105"/>
    <n v="0"/>
    <n v="73"/>
    <n v="0"/>
    <n v="62"/>
    <n v="340"/>
    <n v="0"/>
    <n v="179"/>
    <n v="85"/>
    <n v="165"/>
    <n v="0"/>
    <n v="0"/>
    <n v="0"/>
    <n v="255"/>
    <n v="110"/>
    <n v="0"/>
    <n v="174"/>
    <n v="0"/>
    <n v="2792"/>
    <m/>
    <m/>
    <m/>
    <m/>
    <m/>
    <m/>
    <m/>
    <m/>
    <m/>
    <m/>
    <m/>
    <m/>
    <n v="0"/>
    <m/>
    <m/>
    <m/>
    <m/>
    <m/>
    <m/>
    <s v="B2"/>
    <n v="132"/>
  </r>
  <r>
    <n v="93"/>
    <s v="LOT301"/>
    <s v="Ambala"/>
    <x v="92"/>
    <s v="NA, TRANSIT MIXER"/>
    <s v="H1010040110020261"/>
    <s v="NA"/>
    <s v="TRANSIT MIXER"/>
    <s v="RIALI INFRA"/>
    <s v="KMR / HMR"/>
    <s v="2.5&amp;3"/>
    <n v="1210"/>
    <n v="23840"/>
    <n v="26044"/>
    <n v="58"/>
    <n v="84"/>
    <n v="0"/>
    <n v="116"/>
    <n v="130"/>
    <n v="70"/>
    <n v="0"/>
    <n v="160"/>
    <n v="101"/>
    <n v="0"/>
    <n v="62"/>
    <n v="62"/>
    <n v="160"/>
    <n v="105"/>
    <n v="0"/>
    <n v="6"/>
    <n v="0"/>
    <n v="160"/>
    <n v="255"/>
    <n v="0"/>
    <n v="80"/>
    <n v="161"/>
    <n v="84"/>
    <n v="0"/>
    <n v="0"/>
    <n v="0"/>
    <n v="160"/>
    <n v="6"/>
    <n v="0"/>
    <n v="184"/>
    <n v="0"/>
    <n v="2204"/>
    <m/>
    <m/>
    <m/>
    <m/>
    <m/>
    <m/>
    <m/>
    <m/>
    <m/>
    <m/>
    <m/>
    <m/>
    <n v="0"/>
    <m/>
    <m/>
    <m/>
    <m/>
    <m/>
    <m/>
    <s v="B2"/>
    <n v="112"/>
  </r>
  <r>
    <n v="94"/>
    <s v="LOT301"/>
    <s v="Ambala"/>
    <x v="93"/>
    <s v="H-PNC-301-0504, PICK &amp; CARRY "/>
    <s v="H1010050020030007"/>
    <s v="H-PNC-301-0504"/>
    <s v="PICK &amp; CARRY "/>
    <s v="S L YADAV CRANES "/>
    <s v="HMR"/>
    <n v="3.8"/>
    <n v="440"/>
    <n v="41"/>
    <n v="172"/>
    <n v="6"/>
    <n v="3"/>
    <n v="3"/>
    <n v="4"/>
    <n v="5"/>
    <n v="5"/>
    <n v="4"/>
    <n v="5"/>
    <n v="9"/>
    <n v="5"/>
    <n v="6"/>
    <n v="7"/>
    <n v="6"/>
    <n v="6"/>
    <n v="6"/>
    <n v="5"/>
    <n v="4"/>
    <n v="4"/>
    <n v="6"/>
    <n v="4"/>
    <n v="4"/>
    <n v="3"/>
    <n v="2"/>
    <n v="2"/>
    <n v="0"/>
    <n v="4"/>
    <n v="4"/>
    <n v="3"/>
    <n v="3"/>
    <n v="1"/>
    <n v="2"/>
    <n v="131"/>
    <m/>
    <m/>
    <m/>
    <m/>
    <m/>
    <m/>
    <m/>
    <m/>
    <m/>
    <m/>
    <m/>
    <m/>
    <n v="0"/>
    <m/>
    <m/>
    <m/>
    <m/>
    <m/>
    <m/>
    <s v="A"/>
    <m/>
  </r>
  <r>
    <n v="95"/>
    <s v="LOT301"/>
    <s v="Ambala"/>
    <x v="94"/>
    <s v="H-TLR-301-0072, TRAILER"/>
    <s v="H1020020090030002"/>
    <s v="H-TLR-301-0072"/>
    <s v="TRAILER"/>
    <s v="SANGAM TRAILLER SERVICE"/>
    <s v="KMR"/>
    <n v="2.5"/>
    <n v="665"/>
    <n v="178948"/>
    <n v="180335"/>
    <n v="123"/>
    <n v="0"/>
    <n v="0"/>
    <n v="0"/>
    <n v="0"/>
    <n v="0"/>
    <n v="0"/>
    <n v="99"/>
    <n v="68"/>
    <n v="67"/>
    <n v="8"/>
    <n v="108"/>
    <n v="221"/>
    <n v="6"/>
    <n v="216"/>
    <n v="118"/>
    <n v="0"/>
    <n v="0"/>
    <n v="0"/>
    <n v="0"/>
    <n v="67"/>
    <n v="0"/>
    <n v="81"/>
    <n v="0"/>
    <n v="0"/>
    <n v="105"/>
    <n v="100"/>
    <n v="0"/>
    <n v="0"/>
    <n v="0"/>
    <n v="0"/>
    <n v="1387"/>
    <m/>
    <m/>
    <m/>
    <m/>
    <m/>
    <m/>
    <m/>
    <m/>
    <m/>
    <m/>
    <m/>
    <m/>
    <n v="0"/>
    <m/>
    <m/>
    <m/>
    <m/>
    <m/>
    <m/>
    <s v="A"/>
    <m/>
  </r>
  <r>
    <n v="96"/>
    <s v="LOT301"/>
    <s v="Ambala"/>
    <x v="95"/>
    <s v="H-TLR-301-0073, TRAILER"/>
    <s v="H1020020090030008"/>
    <s v="H-TLR-301-0073"/>
    <s v="TRAILER"/>
    <s v="SANGAM TRAILLER SERVICE"/>
    <s v="KMR"/>
    <n v="2.5"/>
    <n v="750"/>
    <n v="198745"/>
    <n v="200261"/>
    <n v="130"/>
    <n v="15"/>
    <n v="0"/>
    <n v="125"/>
    <n v="0"/>
    <n v="8"/>
    <n v="127"/>
    <n v="285"/>
    <n v="113"/>
    <n v="0"/>
    <n v="0"/>
    <n v="0"/>
    <n v="5"/>
    <n v="162"/>
    <n v="0"/>
    <n v="0"/>
    <n v="0"/>
    <n v="8"/>
    <n v="12"/>
    <n v="127"/>
    <n v="13"/>
    <n v="123"/>
    <n v="135"/>
    <n v="128"/>
    <n v="0"/>
    <n v="0"/>
    <n v="0"/>
    <n v="0"/>
    <n v="0"/>
    <n v="0"/>
    <n v="0"/>
    <n v="1516"/>
    <m/>
    <m/>
    <m/>
    <m/>
    <m/>
    <m/>
    <m/>
    <m/>
    <m/>
    <m/>
    <m/>
    <m/>
    <n v="0"/>
    <m/>
    <m/>
    <m/>
    <m/>
    <m/>
    <m/>
    <s v="A"/>
    <m/>
  </r>
  <r>
    <n v="97"/>
    <s v="LOT301"/>
    <s v="Ambala"/>
    <x v="96"/>
    <s v="H-BHL-301-0014, BACKHOE LOADER"/>
    <s v="H1010060020010070"/>
    <s v="H-BHL-301-0014"/>
    <s v="BACKHOE LOADER"/>
    <s v="SATPAL SINGH"/>
    <s v="HMR"/>
    <n v="4.7"/>
    <n v="410"/>
    <n v="23464.5"/>
    <n v="23558.6"/>
    <n v="3.5"/>
    <n v="2.5999999999985448"/>
    <n v="0"/>
    <n v="5.2000000000007276"/>
    <n v="1.2000000000007276"/>
    <n v="4"/>
    <n v="5.5999999999985448"/>
    <n v="6.6000000000021828"/>
    <n v="7.5"/>
    <n v="5.2999999999992724"/>
    <n v="4.9000000000014552"/>
    <n v="0"/>
    <n v="6.8999999999978172"/>
    <n v="4.7999999999992724"/>
    <n v="3.6000000000021828"/>
    <n v="4.5"/>
    <n v="2.5"/>
    <n v="4.3999999999978172"/>
    <n v="3.9000000000014552"/>
    <n v="4.0999999999985448"/>
    <n v="0.40000000000145519"/>
    <n v="0"/>
    <n v="2.2999999999992724"/>
    <n v="2.5"/>
    <n v="0"/>
    <n v="2.4000000000014552"/>
    <n v="0"/>
    <n v="1.3999999999978172"/>
    <n v="0"/>
    <n v="4"/>
    <n v="0"/>
    <n v="94.099999999998545"/>
    <m/>
    <m/>
    <m/>
    <m/>
    <m/>
    <m/>
    <m/>
    <m/>
    <m/>
    <m/>
    <m/>
    <m/>
    <n v="0"/>
    <m/>
    <m/>
    <m/>
    <m/>
    <m/>
    <m/>
    <s v="B1"/>
    <m/>
  </r>
  <r>
    <n v="98"/>
    <s v="LOT301"/>
    <s v="Ambala"/>
    <x v="97"/>
    <s v="H-BHL-301-0148, BACKHOE LOADER"/>
    <s v="H1010060020010028"/>
    <s v="H-BHL-301-0148"/>
    <s v="BACKHOE LOADER"/>
    <s v="SAWAN EARTH MOVERS"/>
    <s v="HMR"/>
    <n v="4.7"/>
    <n v="565"/>
    <n v="9888"/>
    <n v="9997"/>
    <n v="5"/>
    <n v="0"/>
    <n v="0"/>
    <n v="6"/>
    <n v="6"/>
    <n v="6"/>
    <n v="6"/>
    <n v="13"/>
    <n v="7"/>
    <n v="5"/>
    <n v="6"/>
    <n v="0"/>
    <n v="4"/>
    <n v="7"/>
    <n v="6"/>
    <n v="5"/>
    <n v="8"/>
    <n v="1"/>
    <n v="3"/>
    <n v="0"/>
    <n v="3"/>
    <n v="2"/>
    <n v="6"/>
    <n v="0"/>
    <n v="0"/>
    <n v="3"/>
    <n v="1"/>
    <n v="0"/>
    <n v="0"/>
    <n v="0"/>
    <n v="0"/>
    <n v="109"/>
    <m/>
    <m/>
    <m/>
    <m/>
    <m/>
    <m/>
    <m/>
    <m/>
    <m/>
    <m/>
    <m/>
    <m/>
    <n v="0"/>
    <m/>
    <m/>
    <m/>
    <m/>
    <m/>
    <m/>
    <s v="A"/>
    <m/>
  </r>
  <r>
    <n v="99"/>
    <s v="LOT301"/>
    <s v="Ambala"/>
    <x v="98"/>
    <s v="H-EXC-301-0419, EXCAVATOR"/>
    <s v="H1010060040040060"/>
    <s v="H-EXC-301-0419"/>
    <s v="EXCAVATOR"/>
    <s v="SAWAN EARTH MOVERS"/>
    <s v="HMR"/>
    <n v="14"/>
    <n v="755"/>
    <n v="4378.8"/>
    <n v="4440"/>
    <n v="0"/>
    <n v="0"/>
    <n v="0"/>
    <n v="2.1999999999998181"/>
    <n v="0"/>
    <n v="3"/>
    <n v="3"/>
    <n v="7"/>
    <n v="10"/>
    <n v="8"/>
    <n v="7"/>
    <n v="0"/>
    <n v="0"/>
    <n v="4"/>
    <n v="4"/>
    <n v="0"/>
    <n v="0"/>
    <n v="0"/>
    <n v="5"/>
    <n v="4"/>
    <n v="0"/>
    <n v="4"/>
    <n v="0"/>
    <n v="0"/>
    <n v="0"/>
    <n v="0"/>
    <n v="0"/>
    <n v="0"/>
    <n v="0"/>
    <n v="0"/>
    <n v="0"/>
    <n v="61.199999999999818"/>
    <m/>
    <m/>
    <m/>
    <m/>
    <m/>
    <m/>
    <m/>
    <m/>
    <m/>
    <m/>
    <m/>
    <m/>
    <n v="0"/>
    <m/>
    <m/>
    <m/>
    <m/>
    <m/>
    <m/>
    <s v="A"/>
    <m/>
  </r>
  <r>
    <n v="100"/>
    <s v="LOT301"/>
    <s v="Ambala"/>
    <x v="99"/>
    <s v="H-MGR-301-0479, MOTOR GRADER"/>
    <s v="H1010060060010005"/>
    <s v="H-MGR-301-0479"/>
    <s v="MOTOR GRADER"/>
    <s v="SAWAN EARTH MOVERS"/>
    <s v="HMR"/>
    <n v="14"/>
    <n v="1045"/>
    <n v="10773"/>
    <n v="10845"/>
    <n v="2"/>
    <n v="2"/>
    <n v="0"/>
    <n v="5"/>
    <n v="5"/>
    <n v="5"/>
    <n v="1"/>
    <n v="4"/>
    <n v="12"/>
    <n v="3"/>
    <n v="10"/>
    <n v="6"/>
    <n v="5"/>
    <n v="5"/>
    <n v="4"/>
    <n v="0"/>
    <n v="0"/>
    <n v="0"/>
    <n v="3"/>
    <n v="0"/>
    <n v="0"/>
    <n v="0"/>
    <n v="0"/>
    <n v="0"/>
    <n v="0"/>
    <n v="0"/>
    <n v="0"/>
    <n v="0"/>
    <n v="0"/>
    <n v="0"/>
    <n v="0"/>
    <n v="72"/>
    <m/>
    <m/>
    <m/>
    <m/>
    <m/>
    <m/>
    <m/>
    <m/>
    <m/>
    <m/>
    <m/>
    <m/>
    <n v="0"/>
    <m/>
    <m/>
    <m/>
    <m/>
    <m/>
    <m/>
    <s v="A"/>
    <m/>
  </r>
  <r>
    <n v="101"/>
    <s v="LOT301"/>
    <s v="Ambala"/>
    <x v="100"/>
    <s v="H-BHL-301-0155, BACKHOE LOADER"/>
    <s v="H1010060020010071"/>
    <s v="H-BHL-301-0155"/>
    <s v="BACKHOE LOADER"/>
    <s v="SIMRANJEET SINGH CONTRACTORS"/>
    <s v="HMR"/>
    <n v="4.7"/>
    <n v="575"/>
    <n v="8714"/>
    <n v="8837"/>
    <n v="5"/>
    <n v="7"/>
    <n v="0"/>
    <n v="3"/>
    <n v="6"/>
    <n v="6"/>
    <n v="11"/>
    <n v="8"/>
    <n v="8"/>
    <n v="6"/>
    <n v="7"/>
    <n v="4"/>
    <n v="4"/>
    <n v="6"/>
    <n v="7"/>
    <n v="7"/>
    <n v="7"/>
    <n v="5"/>
    <n v="2"/>
    <n v="3"/>
    <n v="0"/>
    <n v="0"/>
    <n v="2"/>
    <n v="0"/>
    <n v="0"/>
    <n v="2"/>
    <n v="0"/>
    <n v="0"/>
    <n v="0"/>
    <n v="5"/>
    <n v="2"/>
    <n v="123"/>
    <m/>
    <m/>
    <m/>
    <m/>
    <m/>
    <m/>
    <m/>
    <m/>
    <m/>
    <m/>
    <m/>
    <m/>
    <n v="0"/>
    <m/>
    <m/>
    <m/>
    <m/>
    <m/>
    <m/>
    <s v="A"/>
    <m/>
  </r>
  <r>
    <n v="102"/>
    <s v="LOT301"/>
    <s v="Ambala"/>
    <x v="101"/>
    <s v="H-BHL-301-0269, BACKHOE LOADER"/>
    <s v="H1010060020010072"/>
    <s v="H-BHL-301-0269"/>
    <s v="BACKHOE LOADER"/>
    <s v="VISHAL MANN"/>
    <s v="HMR"/>
    <n v="4.7"/>
    <n v="676"/>
    <n v="11047.9"/>
    <n v="11193.1"/>
    <n v="7.5"/>
    <n v="7"/>
    <n v="0"/>
    <n v="1.5"/>
    <n v="6.2000000000007276"/>
    <n v="5.5"/>
    <n v="2.6999999999989086"/>
    <n v="0"/>
    <n v="5.7000000000007276"/>
    <n v="0.8999999999996362"/>
    <n v="7"/>
    <n v="7.8000000000010914"/>
    <n v="7.5"/>
    <n v="5.5999999999985448"/>
    <n v="6.8000000000010914"/>
    <n v="6.5"/>
    <n v="0"/>
    <n v="7.1999999999989086"/>
    <n v="6.8000000000010914"/>
    <n v="5.8999999999996362"/>
    <n v="6.8999999999996362"/>
    <n v="7"/>
    <n v="6.6000000000003638"/>
    <n v="0"/>
    <n v="0"/>
    <n v="6.3999999999996362"/>
    <n v="5.8999999999996362"/>
    <n v="7.1000000000003638"/>
    <n v="0"/>
    <n v="7.2000000000007276"/>
    <n v="0"/>
    <n v="145.20000000000073"/>
    <m/>
    <m/>
    <m/>
    <m/>
    <m/>
    <m/>
    <m/>
    <m/>
    <m/>
    <m/>
    <m/>
    <m/>
    <n v="0"/>
    <m/>
    <m/>
    <m/>
    <m/>
    <m/>
    <m/>
    <s v="B1"/>
    <m/>
  </r>
  <r>
    <n v="103"/>
    <s v="LOT301"/>
    <s v="Ambala"/>
    <x v="102"/>
    <s v="H-WTN-301-0081, TRACTOR WITH WATER TANKER"/>
    <s v="H1020020070020040"/>
    <s v="H-WTN-301-0081"/>
    <s v="TRACTOR WITH WATER TANKER"/>
    <s v="VISHAL MANN"/>
    <s v="KMR"/>
    <n v="3"/>
    <n v="365"/>
    <n v="9884"/>
    <n v="10006"/>
    <n v="6"/>
    <n v="6"/>
    <n v="0"/>
    <n v="0"/>
    <n v="6"/>
    <n v="3"/>
    <n v="5"/>
    <n v="4"/>
    <n v="4"/>
    <n v="0"/>
    <n v="7"/>
    <n v="0"/>
    <n v="6"/>
    <n v="6"/>
    <n v="7"/>
    <n v="7"/>
    <n v="0"/>
    <n v="6"/>
    <n v="6"/>
    <n v="6"/>
    <n v="6"/>
    <n v="5"/>
    <n v="6"/>
    <n v="0"/>
    <n v="0"/>
    <n v="6"/>
    <n v="2"/>
    <n v="6"/>
    <n v="0"/>
    <n v="6"/>
    <n v="0"/>
    <n v="122"/>
    <m/>
    <m/>
    <m/>
    <m/>
    <m/>
    <m/>
    <m/>
    <m/>
    <m/>
    <m/>
    <m/>
    <m/>
    <n v="0"/>
    <m/>
    <m/>
    <m/>
    <m/>
    <m/>
    <m/>
    <s v="B1"/>
    <m/>
  </r>
  <r>
    <n v="104"/>
    <s v="LOT301"/>
    <s v="Ambala"/>
    <x v="103"/>
    <s v="H-TRT-301-0088, TRACTOR WITH WATER TANKER"/>
    <s v="H1020020070020004"/>
    <s v="H-TRT-301-0088"/>
    <s v="TRACTOR WITH WATER TANKER"/>
    <s v="VISHAL MANN"/>
    <s v="KMR"/>
    <n v="3"/>
    <n v="379"/>
    <n v="7850"/>
    <n v="7978"/>
    <n v="6"/>
    <n v="6"/>
    <n v="0"/>
    <n v="0"/>
    <n v="6"/>
    <n v="3"/>
    <n v="3"/>
    <n v="6"/>
    <n v="4"/>
    <n v="0"/>
    <n v="6"/>
    <n v="7"/>
    <n v="6"/>
    <n v="6"/>
    <n v="6"/>
    <n v="6"/>
    <n v="0"/>
    <n v="6"/>
    <n v="6"/>
    <n v="6"/>
    <n v="6"/>
    <n v="6"/>
    <n v="6"/>
    <n v="0"/>
    <n v="0"/>
    <n v="6"/>
    <n v="3"/>
    <n v="6"/>
    <n v="0"/>
    <n v="6"/>
    <n v="0"/>
    <n v="128"/>
    <m/>
    <m/>
    <m/>
    <m/>
    <m/>
    <m/>
    <m/>
    <m/>
    <m/>
    <m/>
    <m/>
    <m/>
    <n v="0"/>
    <m/>
    <m/>
    <m/>
    <m/>
    <m/>
    <m/>
    <s v="B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888F16-65A4-4038-A73C-C7E1522009A8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108" firstHeaderRow="1" firstDataRow="1" firstDataCol="1"/>
  <pivotFields count="67">
    <pivotField showAll="0"/>
    <pivotField showAll="0"/>
    <pivotField showAll="0"/>
    <pivotField axis="axisRow" showAll="0">
      <items count="105">
        <item x="98"/>
        <item x="6"/>
        <item x="9"/>
        <item x="4"/>
        <item x="62"/>
        <item x="23"/>
        <item x="21"/>
        <item x="12"/>
        <item x="1"/>
        <item x="13"/>
        <item x="19"/>
        <item x="57"/>
        <item x="10"/>
        <item x="64"/>
        <item x="87"/>
        <item x="2"/>
        <item x="46"/>
        <item x="45"/>
        <item x="41"/>
        <item x="47"/>
        <item x="44"/>
        <item x="43"/>
        <item x="42"/>
        <item x="7"/>
        <item x="5"/>
        <item x="27"/>
        <item x="76"/>
        <item x="11"/>
        <item x="74"/>
        <item x="30"/>
        <item x="34"/>
        <item x="35"/>
        <item x="36"/>
        <item x="33"/>
        <item x="37"/>
        <item x="101"/>
        <item x="103"/>
        <item x="39"/>
        <item x="96"/>
        <item x="31"/>
        <item x="81"/>
        <item x="85"/>
        <item x="77"/>
        <item x="65"/>
        <item x="95"/>
        <item x="94"/>
        <item x="90"/>
        <item x="89"/>
        <item x="92"/>
        <item x="86"/>
        <item x="100"/>
        <item x="15"/>
        <item x="70"/>
        <item x="83"/>
        <item x="72"/>
        <item x="71"/>
        <item x="58"/>
        <item x="91"/>
        <item x="51"/>
        <item x="49"/>
        <item x="54"/>
        <item x="55"/>
        <item x="48"/>
        <item x="52"/>
        <item x="53"/>
        <item x="59"/>
        <item x="84"/>
        <item x="102"/>
        <item x="40"/>
        <item x="63"/>
        <item x="78"/>
        <item x="80"/>
        <item x="61"/>
        <item x="60"/>
        <item x="20"/>
        <item x="16"/>
        <item x="32"/>
        <item x="82"/>
        <item x="56"/>
        <item x="50"/>
        <item x="3"/>
        <item x="97"/>
        <item x="73"/>
        <item x="28"/>
        <item x="93"/>
        <item x="69"/>
        <item x="68"/>
        <item x="66"/>
        <item x="67"/>
        <item x="99"/>
        <item x="14"/>
        <item x="38"/>
        <item x="79"/>
        <item x="29"/>
        <item x="0"/>
        <item x="22"/>
        <item x="24"/>
        <item x="25"/>
        <item x="26"/>
        <item x="88"/>
        <item x="75"/>
        <item x="17"/>
        <item x="18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3:E44" firstHeaderRow="0" firstDataRow="1" firstDataCol="1" rowPageCount="1" colPageCount="1"/>
  <pivotFields count="34"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33">
        <item x="18"/>
        <item x="20"/>
        <item x="9"/>
        <item x="6"/>
        <item x="28"/>
        <item x="26"/>
        <item x="27"/>
        <item x="12"/>
        <item x="14"/>
        <item x="19"/>
        <item x="31"/>
        <item x="30"/>
        <item x="8"/>
        <item x="11"/>
        <item x="0"/>
        <item x="4"/>
        <item x="5"/>
        <item x="1"/>
        <item x="2"/>
        <item x="3"/>
        <item x="17"/>
        <item x="15"/>
        <item x="16"/>
        <item x="29"/>
        <item x="25"/>
        <item x="22"/>
        <item x="23"/>
        <item x="24"/>
        <item x="13"/>
        <item x="10"/>
        <item x="7"/>
        <item x="21"/>
        <item t="default"/>
      </items>
    </pivotField>
    <pivotField showAll="0"/>
    <pivotField showAll="0"/>
    <pivotField showAll="0"/>
    <pivotField dataField="1" showAll="0"/>
    <pivotField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axis="axisPage" multipleItemSelectionAllowed="1" showAll="0">
      <items count="6">
        <item h="1" x="4"/>
        <item x="0"/>
        <item h="1" x="3"/>
        <item h="1" x="1"/>
        <item h="1" x="2"/>
        <item t="default"/>
      </items>
    </pivotField>
    <pivotField numFmtId="164" showAll="0"/>
    <pivotField dataField="1" numFmtId="2" showAll="0"/>
    <pivotField numFmtId="164" showAll="0"/>
    <pivotField dataField="1" numFmtId="164" showAll="0"/>
    <pivotField showAll="0"/>
    <pivotField showAll="0"/>
    <pivotField showAll="0"/>
    <pivotField showAll="0"/>
  </pivotFields>
  <rowFields count="1">
    <field x="7"/>
  </rowFields>
  <rowItems count="31">
    <i>
      <x/>
    </i>
    <i>
      <x v="1"/>
    </i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25" hier="-1"/>
  </pageFields>
  <dataFields count="4">
    <dataField name="Count of Vehicle no." fld="3" subtotal="count" baseField="0" baseItem="0"/>
    <dataField name="Sum of Diesel" fld="11" baseField="0" baseItem="0"/>
    <dataField name="Sum of Tank Balance" fld="27" baseField="0" baseItem="0"/>
    <dataField name="Sum of Final Debit" fld="29" baseField="0" baseItem="0"/>
  </dataFields>
  <formats count="4">
    <format dxfId="55">
      <pivotArea collapsedLevelsAreSubtotals="1" fieldPosition="0">
        <references count="2">
          <reference field="4294967294" count="1" selected="0">
            <x v="3"/>
          </reference>
          <reference field="7" count="31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</reference>
        </references>
      </pivotArea>
    </format>
    <format dxfId="54">
      <pivotArea field="7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  <format dxfId="53">
      <pivotArea type="all" dataOnly="0" outline="0" fieldPosition="0"/>
    </format>
    <format dxfId="52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G8" firstHeaderRow="1" firstDataRow="2" firstDataCol="1"/>
  <pivotFields count="3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axis="axisCol" dataField="1" showAll="0">
      <items count="6">
        <item x="4"/>
        <item x="0"/>
        <item x="3"/>
        <item x="1"/>
        <item x="2"/>
        <item t="default"/>
      </items>
    </pivotField>
    <pivotField numFmtId="164" showAll="0"/>
    <pivotField numFmtId="2" showAll="0"/>
    <pivotField numFmtId="164" showAll="0"/>
    <pivotField numFmtId="164" showAll="0"/>
    <pivotField showAll="0"/>
    <pivotField showAll="0"/>
    <pivotField showAl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2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Status" fld="25" subtotal="count" baseField="0" baseItem="0"/>
  </dataFields>
  <formats count="12">
    <format dxfId="67">
      <pivotArea outline="0" collapsedLevelsAreSubtotals="1" fieldPosition="0"/>
    </format>
    <format dxfId="66">
      <pivotArea field="9" type="button" dataOnly="0" labelOnly="1" outline="0" axis="axisRow" fieldPosition="0"/>
    </format>
    <format dxfId="65">
      <pivotArea dataOnly="0" labelOnly="1" fieldPosition="0">
        <references count="1">
          <reference field="9" count="0"/>
        </references>
      </pivotArea>
    </format>
    <format dxfId="64">
      <pivotArea dataOnly="0" labelOnly="1" grandRow="1" outline="0" fieldPosition="0"/>
    </format>
    <format dxfId="63">
      <pivotArea dataOnly="0" labelOnly="1" fieldPosition="0">
        <references count="1">
          <reference field="25" count="0"/>
        </references>
      </pivotArea>
    </format>
    <format dxfId="62">
      <pivotArea dataOnly="0" labelOnly="1" grandCol="1" outline="0" fieldPosition="0"/>
    </format>
    <format dxfId="61">
      <pivotArea outline="0" collapsedLevelsAreSubtotals="1" fieldPosition="0"/>
    </format>
    <format dxfId="60">
      <pivotArea field="9" type="button" dataOnly="0" labelOnly="1" outline="0" axis="axisRow" fieldPosition="0"/>
    </format>
    <format dxfId="59">
      <pivotArea dataOnly="0" labelOnly="1" fieldPosition="0">
        <references count="1">
          <reference field="9" count="0"/>
        </references>
      </pivotArea>
    </format>
    <format dxfId="58">
      <pivotArea dataOnly="0" labelOnly="1" grandRow="1" outline="0" fieldPosition="0"/>
    </format>
    <format dxfId="57">
      <pivotArea dataOnly="0" labelOnly="1" fieldPosition="0">
        <references count="1">
          <reference field="25" count="0"/>
        </references>
      </pivotArea>
    </format>
    <format dxfId="56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88F3-7630-480F-A9DD-827CE4D5942E}">
  <dimension ref="A3:A108"/>
  <sheetViews>
    <sheetView topLeftCell="A82" workbookViewId="0">
      <selection activeCell="A4" sqref="A4:A107"/>
    </sheetView>
  </sheetViews>
  <sheetFormatPr defaultRowHeight="14.4"/>
  <cols>
    <col min="1" max="1" width="30.109375" bestFit="1" customWidth="1"/>
  </cols>
  <sheetData>
    <row r="3" spans="1:1">
      <c r="A3" s="54" t="s">
        <v>1116</v>
      </c>
    </row>
    <row r="4" spans="1:1">
      <c r="A4" s="57">
        <v>3147</v>
      </c>
    </row>
    <row r="5" spans="1:1">
      <c r="A5" s="57">
        <v>4039</v>
      </c>
    </row>
    <row r="6" spans="1:1">
      <c r="A6" s="57">
        <v>6752</v>
      </c>
    </row>
    <row r="7" spans="1:1">
      <c r="A7" s="57">
        <v>6827</v>
      </c>
    </row>
    <row r="8" spans="1:1">
      <c r="A8" s="57">
        <v>55012</v>
      </c>
    </row>
    <row r="9" spans="1:1">
      <c r="A9" s="57">
        <v>61438</v>
      </c>
    </row>
    <row r="10" spans="1:1">
      <c r="A10" s="57" t="s">
        <v>480</v>
      </c>
    </row>
    <row r="11" spans="1:1">
      <c r="A11" s="57" t="s">
        <v>432</v>
      </c>
    </row>
    <row r="12" spans="1:1">
      <c r="A12" s="57" t="s">
        <v>435</v>
      </c>
    </row>
    <row r="13" spans="1:1">
      <c r="A13" s="57" t="s">
        <v>434</v>
      </c>
    </row>
    <row r="14" spans="1:1">
      <c r="A14" s="57" t="s">
        <v>85</v>
      </c>
    </row>
    <row r="15" spans="1:1">
      <c r="A15" s="57" t="s">
        <v>229</v>
      </c>
    </row>
    <row r="16" spans="1:1">
      <c r="A16" s="57" t="s">
        <v>53</v>
      </c>
    </row>
    <row r="17" spans="1:1">
      <c r="A17" s="57" t="s">
        <v>256</v>
      </c>
    </row>
    <row r="18" spans="1:1">
      <c r="A18" s="57" t="s">
        <v>343</v>
      </c>
    </row>
    <row r="19" spans="1:1">
      <c r="A19" s="57" t="s">
        <v>437</v>
      </c>
    </row>
    <row r="20" spans="1:1">
      <c r="A20" s="57" t="s">
        <v>188</v>
      </c>
    </row>
    <row r="21" spans="1:1">
      <c r="A21" s="57" t="s">
        <v>185</v>
      </c>
    </row>
    <row r="22" spans="1:1">
      <c r="A22" s="57" t="s">
        <v>169</v>
      </c>
    </row>
    <row r="23" spans="1:1">
      <c r="A23" s="57" t="s">
        <v>192</v>
      </c>
    </row>
    <row r="24" spans="1:1">
      <c r="A24" s="57" t="s">
        <v>182</v>
      </c>
    </row>
    <row r="25" spans="1:1">
      <c r="A25" s="57" t="s">
        <v>178</v>
      </c>
    </row>
    <row r="26" spans="1:1">
      <c r="A26" s="57" t="s">
        <v>174</v>
      </c>
    </row>
    <row r="27" spans="1:1">
      <c r="A27" s="57" t="s">
        <v>436</v>
      </c>
    </row>
    <row r="28" spans="1:1">
      <c r="A28" s="57" t="s">
        <v>433</v>
      </c>
    </row>
    <row r="29" spans="1:1">
      <c r="A29" s="57" t="s">
        <v>107</v>
      </c>
    </row>
    <row r="30" spans="1:1">
      <c r="A30" s="57" t="s">
        <v>321</v>
      </c>
    </row>
    <row r="31" spans="1:1">
      <c r="A31" s="57" t="s">
        <v>57</v>
      </c>
    </row>
    <row r="32" spans="1:1">
      <c r="A32" s="57" t="s">
        <v>313</v>
      </c>
    </row>
    <row r="33" spans="1:1">
      <c r="A33" s="57" t="s">
        <v>122</v>
      </c>
    </row>
    <row r="34" spans="1:1">
      <c r="A34" s="57" t="s">
        <v>141</v>
      </c>
    </row>
    <row r="35" spans="1:1">
      <c r="A35" s="57" t="s">
        <v>145</v>
      </c>
    </row>
    <row r="36" spans="1:1">
      <c r="A36" s="57" t="s">
        <v>149</v>
      </c>
    </row>
    <row r="37" spans="1:1">
      <c r="A37" s="57" t="s">
        <v>135</v>
      </c>
    </row>
    <row r="38" spans="1:1">
      <c r="A38" s="57" t="s">
        <v>153</v>
      </c>
    </row>
    <row r="39" spans="1:1">
      <c r="A39" s="57" t="s">
        <v>388</v>
      </c>
    </row>
    <row r="40" spans="1:1">
      <c r="A40" s="57" t="s">
        <v>394</v>
      </c>
    </row>
    <row r="41" spans="1:1">
      <c r="A41" s="57" t="s">
        <v>157</v>
      </c>
    </row>
    <row r="42" spans="1:1">
      <c r="A42" s="57" t="s">
        <v>352</v>
      </c>
    </row>
    <row r="43" spans="1:1">
      <c r="A43" s="57" t="s">
        <v>124</v>
      </c>
    </row>
    <row r="44" spans="1:1">
      <c r="A44" s="57" t="s">
        <v>287</v>
      </c>
    </row>
    <row r="45" spans="1:1">
      <c r="A45" s="57" t="s">
        <v>472</v>
      </c>
    </row>
    <row r="46" spans="1:1">
      <c r="A46" s="57" t="s">
        <v>326</v>
      </c>
    </row>
    <row r="47" spans="1:1">
      <c r="A47" s="57" t="s">
        <v>261</v>
      </c>
    </row>
    <row r="48" spans="1:1">
      <c r="A48" s="57" t="s">
        <v>374</v>
      </c>
    </row>
    <row r="49" spans="1:1">
      <c r="A49" s="57" t="s">
        <v>369</v>
      </c>
    </row>
    <row r="50" spans="1:1">
      <c r="A50" s="57" t="s">
        <v>398</v>
      </c>
    </row>
    <row r="51" spans="1:1">
      <c r="A51" s="57" t="s">
        <v>397</v>
      </c>
    </row>
    <row r="52" spans="1:1">
      <c r="A52" s="57" t="s">
        <v>428</v>
      </c>
    </row>
    <row r="53" spans="1:1">
      <c r="A53" s="57" t="s">
        <v>416</v>
      </c>
    </row>
    <row r="54" spans="1:1">
      <c r="A54" s="57" t="s">
        <v>378</v>
      </c>
    </row>
    <row r="55" spans="1:1">
      <c r="A55" s="57" t="s">
        <v>68</v>
      </c>
    </row>
    <row r="56" spans="1:1">
      <c r="A56" s="57" t="s">
        <v>297</v>
      </c>
    </row>
    <row r="57" spans="1:1">
      <c r="A57" s="57" t="s">
        <v>331</v>
      </c>
    </row>
    <row r="58" spans="1:1">
      <c r="A58" s="57" t="s">
        <v>305</v>
      </c>
    </row>
    <row r="59" spans="1:1">
      <c r="A59" s="57" t="s">
        <v>301</v>
      </c>
    </row>
    <row r="60" spans="1:1">
      <c r="A60" s="57" t="s">
        <v>233</v>
      </c>
    </row>
    <row r="61" spans="1:1">
      <c r="A61" s="57" t="s">
        <v>489</v>
      </c>
    </row>
    <row r="62" spans="1:1">
      <c r="A62" s="57" t="s">
        <v>206</v>
      </c>
    </row>
    <row r="63" spans="1:1">
      <c r="A63" s="57" t="s">
        <v>198</v>
      </c>
    </row>
    <row r="64" spans="1:1">
      <c r="A64" s="57" t="s">
        <v>217</v>
      </c>
    </row>
    <row r="65" spans="1:1">
      <c r="A65" s="57" t="s">
        <v>221</v>
      </c>
    </row>
    <row r="66" spans="1:1">
      <c r="A66" s="57" t="s">
        <v>194</v>
      </c>
    </row>
    <row r="67" spans="1:1">
      <c r="A67" s="57" t="s">
        <v>210</v>
      </c>
    </row>
    <row r="68" spans="1:1">
      <c r="A68" s="57" t="s">
        <v>214</v>
      </c>
    </row>
    <row r="69" spans="1:1">
      <c r="A69" s="57" t="s">
        <v>237</v>
      </c>
    </row>
    <row r="70" spans="1:1">
      <c r="A70" s="57" t="s">
        <v>336</v>
      </c>
    </row>
    <row r="71" spans="1:1">
      <c r="A71" s="57" t="s">
        <v>393</v>
      </c>
    </row>
    <row r="72" spans="1:1">
      <c r="A72" s="57" t="s">
        <v>395</v>
      </c>
    </row>
    <row r="73" spans="1:1">
      <c r="A73" s="57" t="s">
        <v>251</v>
      </c>
    </row>
    <row r="74" spans="1:1">
      <c r="A74" s="57" t="s">
        <v>274</v>
      </c>
    </row>
    <row r="75" spans="1:1">
      <c r="A75" s="57" t="s">
        <v>283</v>
      </c>
    </row>
    <row r="76" spans="1:1">
      <c r="A76" s="57" t="s">
        <v>246</v>
      </c>
    </row>
    <row r="77" spans="1:1">
      <c r="A77" s="57" t="s">
        <v>241</v>
      </c>
    </row>
    <row r="78" spans="1:1">
      <c r="A78" s="57" t="s">
        <v>90</v>
      </c>
    </row>
    <row r="79" spans="1:1">
      <c r="A79" s="57" t="s">
        <v>73</v>
      </c>
    </row>
    <row r="80" spans="1:1">
      <c r="A80" s="57" t="s">
        <v>130</v>
      </c>
    </row>
    <row r="81" spans="1:1">
      <c r="A81" s="57" t="s">
        <v>291</v>
      </c>
    </row>
    <row r="82" spans="1:1">
      <c r="A82" s="57" t="s">
        <v>225</v>
      </c>
    </row>
    <row r="83" spans="1:1">
      <c r="A83" s="57" t="s">
        <v>202</v>
      </c>
    </row>
    <row r="84" spans="1:1">
      <c r="A84" s="57" t="s">
        <v>44</v>
      </c>
    </row>
    <row r="85" spans="1:1">
      <c r="A85" s="57" t="s">
        <v>357</v>
      </c>
    </row>
    <row r="86" spans="1:1">
      <c r="A86" s="57" t="s">
        <v>405</v>
      </c>
    </row>
    <row r="87" spans="1:1">
      <c r="A87" s="57" t="s">
        <v>111</v>
      </c>
    </row>
    <row r="88" spans="1:1">
      <c r="A88" s="57" t="s">
        <v>383</v>
      </c>
    </row>
    <row r="89" spans="1:1">
      <c r="A89" s="57" t="s">
        <v>269</v>
      </c>
    </row>
    <row r="90" spans="1:1">
      <c r="A90" s="57" t="s">
        <v>267</v>
      </c>
    </row>
    <row r="91" spans="1:1">
      <c r="A91" s="57" t="s">
        <v>431</v>
      </c>
    </row>
    <row r="92" spans="1:1">
      <c r="A92" s="57" t="s">
        <v>490</v>
      </c>
    </row>
    <row r="93" spans="1:1">
      <c r="A93" s="57" t="s">
        <v>365</v>
      </c>
    </row>
    <row r="94" spans="1:1">
      <c r="A94" s="57" t="s">
        <v>396</v>
      </c>
    </row>
    <row r="95" spans="1:1">
      <c r="A95" s="57" t="s">
        <v>163</v>
      </c>
    </row>
    <row r="96" spans="1:1">
      <c r="A96" s="57" t="s">
        <v>279</v>
      </c>
    </row>
    <row r="97" spans="1:1">
      <c r="A97" s="57" t="s">
        <v>115</v>
      </c>
    </row>
    <row r="98" spans="1:1">
      <c r="A98" s="57" t="s">
        <v>37</v>
      </c>
    </row>
    <row r="99" spans="1:1">
      <c r="A99" s="57" t="s">
        <v>415</v>
      </c>
    </row>
    <row r="100" spans="1:1">
      <c r="A100" s="57" t="s">
        <v>95</v>
      </c>
    </row>
    <row r="101" spans="1:1">
      <c r="A101" s="57" t="s">
        <v>101</v>
      </c>
    </row>
    <row r="102" spans="1:1">
      <c r="A102" s="57" t="s">
        <v>104</v>
      </c>
    </row>
    <row r="103" spans="1:1">
      <c r="A103" s="57" t="s">
        <v>348</v>
      </c>
    </row>
    <row r="104" spans="1:1">
      <c r="A104" s="57" t="s">
        <v>317</v>
      </c>
    </row>
    <row r="105" spans="1:1">
      <c r="A105" s="57" t="s">
        <v>77</v>
      </c>
    </row>
    <row r="106" spans="1:1">
      <c r="A106" s="57" t="s">
        <v>81</v>
      </c>
    </row>
    <row r="107" spans="1:1">
      <c r="A107" s="57" t="s">
        <v>473</v>
      </c>
    </row>
    <row r="108" spans="1:1">
      <c r="A108" s="57" t="s">
        <v>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5"/>
  <sheetViews>
    <sheetView tabSelected="1" zoomScaleNormal="100" workbookViewId="0">
      <pane xSplit="4" ySplit="1" topLeftCell="AW2" activePane="bottomRight" state="frozen"/>
      <selection pane="topRight"/>
      <selection pane="bottomLeft"/>
      <selection pane="bottomRight" activeCell="AY19" sqref="AY19"/>
    </sheetView>
  </sheetViews>
  <sheetFormatPr defaultColWidth="4" defaultRowHeight="14.4"/>
  <cols>
    <col min="1" max="1" width="4.21875" style="2" customWidth="1"/>
    <col min="2" max="2" width="7.44140625" style="2" customWidth="1"/>
    <col min="3" max="3" width="8.21875" style="2" customWidth="1"/>
    <col min="4" max="4" width="26.44140625" style="2" customWidth="1"/>
    <col min="5" max="6" width="35.77734375" style="2" customWidth="1"/>
    <col min="7" max="7" width="16.5546875" style="2" customWidth="1"/>
    <col min="8" max="8" width="30.77734375" style="2" customWidth="1"/>
    <col min="9" max="9" width="38.77734375" style="2" customWidth="1"/>
    <col min="10" max="10" width="12.5546875" style="2" customWidth="1"/>
    <col min="11" max="11" width="11.21875" style="2" customWidth="1"/>
    <col min="12" max="12" width="6.5546875" style="2" customWidth="1"/>
    <col min="13" max="13" width="12.77734375" style="2" customWidth="1"/>
    <col min="14" max="14" width="11.44140625" style="2" customWidth="1"/>
    <col min="15" max="45" width="7.44140625" style="2" customWidth="1"/>
    <col min="46" max="47" width="11.5546875" style="3" customWidth="1"/>
    <col min="48" max="48" width="12.21875" style="2" customWidth="1"/>
    <col min="49" max="50" width="9.21875" style="2" customWidth="1"/>
    <col min="51" max="51" width="8.77734375" style="2" customWidth="1"/>
    <col min="52" max="52" width="9" style="2" customWidth="1"/>
    <col min="53" max="53" width="10.77734375" style="2" customWidth="1"/>
    <col min="54" max="54" width="10.5546875" style="2" customWidth="1"/>
    <col min="55" max="55" width="13.77734375" style="2" customWidth="1"/>
    <col min="56" max="56" width="10.77734375" style="2" customWidth="1"/>
    <col min="57" max="57" width="13.44140625" style="2" customWidth="1"/>
    <col min="58" max="59" width="10.77734375" style="2" customWidth="1"/>
    <col min="60" max="62" width="12.44140625" style="2" customWidth="1"/>
    <col min="63" max="63" width="18.21875" style="2" customWidth="1"/>
    <col min="64" max="64" width="16.5546875" style="2" customWidth="1"/>
    <col min="65" max="65" width="11.21875" style="2" customWidth="1"/>
    <col min="66" max="66" width="59" style="30" customWidth="1"/>
    <col min="67" max="67" width="7.21875" style="2" customWidth="1"/>
    <col min="68" max="68" width="8" style="2" customWidth="1"/>
    <col min="69" max="69" width="30.21875" style="2" customWidth="1"/>
    <col min="70" max="70" width="3.77734375" style="2" customWidth="1"/>
    <col min="71" max="71" width="26.44140625" style="2" customWidth="1"/>
    <col min="72" max="16384" width="4" style="2"/>
  </cols>
  <sheetData>
    <row r="1" spans="1:69" s="1" customFormat="1" ht="48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>
        <v>45352</v>
      </c>
      <c r="P1" s="7">
        <v>45353</v>
      </c>
      <c r="Q1" s="7">
        <v>45354</v>
      </c>
      <c r="R1" s="7">
        <v>45355</v>
      </c>
      <c r="S1" s="7">
        <v>45356</v>
      </c>
      <c r="T1" s="7">
        <v>45357</v>
      </c>
      <c r="U1" s="7">
        <v>45358</v>
      </c>
      <c r="V1" s="7">
        <v>45359</v>
      </c>
      <c r="W1" s="7">
        <v>45360</v>
      </c>
      <c r="X1" s="7">
        <v>45361</v>
      </c>
      <c r="Y1" s="7">
        <v>45362</v>
      </c>
      <c r="Z1" s="7">
        <v>45363</v>
      </c>
      <c r="AA1" s="7">
        <v>45364</v>
      </c>
      <c r="AB1" s="7">
        <v>45365</v>
      </c>
      <c r="AC1" s="7">
        <v>45366</v>
      </c>
      <c r="AD1" s="7">
        <v>45367</v>
      </c>
      <c r="AE1" s="7">
        <v>45368</v>
      </c>
      <c r="AF1" s="7">
        <v>45369</v>
      </c>
      <c r="AG1" s="7">
        <v>45370</v>
      </c>
      <c r="AH1" s="7">
        <v>45371</v>
      </c>
      <c r="AI1" s="7">
        <v>45372</v>
      </c>
      <c r="AJ1" s="7">
        <v>45373</v>
      </c>
      <c r="AK1" s="7">
        <v>45374</v>
      </c>
      <c r="AL1" s="7">
        <v>45375</v>
      </c>
      <c r="AM1" s="7">
        <v>45376</v>
      </c>
      <c r="AN1" s="7">
        <v>45377</v>
      </c>
      <c r="AO1" s="7">
        <v>45378</v>
      </c>
      <c r="AP1" s="7">
        <v>45379</v>
      </c>
      <c r="AQ1" s="7">
        <v>45380</v>
      </c>
      <c r="AR1" s="7">
        <v>45381</v>
      </c>
      <c r="AS1" s="7">
        <v>45382</v>
      </c>
      <c r="AT1" s="8" t="s">
        <v>1124</v>
      </c>
      <c r="AU1" s="8" t="s">
        <v>14</v>
      </c>
      <c r="AV1" s="7" t="s">
        <v>15</v>
      </c>
      <c r="AW1" s="9" t="s">
        <v>16</v>
      </c>
      <c r="AX1" s="9" t="s">
        <v>17</v>
      </c>
      <c r="AY1" s="9" t="s">
        <v>18</v>
      </c>
      <c r="AZ1" s="9" t="s">
        <v>19</v>
      </c>
      <c r="BA1" s="10" t="s">
        <v>20</v>
      </c>
      <c r="BB1" s="11" t="s">
        <v>21</v>
      </c>
      <c r="BC1" s="12" t="s">
        <v>22</v>
      </c>
      <c r="BD1" s="12" t="s">
        <v>23</v>
      </c>
      <c r="BE1" s="13" t="s">
        <v>24</v>
      </c>
      <c r="BF1" s="9" t="s">
        <v>25</v>
      </c>
      <c r="BG1" s="9" t="s">
        <v>26</v>
      </c>
      <c r="BH1" s="14" t="s">
        <v>27</v>
      </c>
      <c r="BI1" s="15" t="s">
        <v>28</v>
      </c>
      <c r="BJ1" s="16" t="s">
        <v>29</v>
      </c>
      <c r="BK1" s="17" t="s">
        <v>30</v>
      </c>
      <c r="BL1" s="17" t="s">
        <v>31</v>
      </c>
      <c r="BM1" s="17" t="s">
        <v>32</v>
      </c>
      <c r="BN1" s="6" t="s">
        <v>30</v>
      </c>
      <c r="BO1" s="6" t="s">
        <v>33</v>
      </c>
      <c r="BP1" s="6" t="s">
        <v>34</v>
      </c>
      <c r="BQ1" s="6"/>
    </row>
    <row r="2" spans="1:69" ht="15" customHeight="1">
      <c r="A2" s="4">
        <v>1</v>
      </c>
      <c r="B2" s="4" t="s">
        <v>35</v>
      </c>
      <c r="C2" s="4" t="s">
        <v>36</v>
      </c>
      <c r="D2" s="4" t="s">
        <v>37</v>
      </c>
      <c r="E2" s="4" t="s">
        <v>38</v>
      </c>
      <c r="F2" s="18" t="s">
        <v>39</v>
      </c>
      <c r="G2" s="4" t="s">
        <v>40</v>
      </c>
      <c r="H2" s="4" t="s">
        <v>41</v>
      </c>
      <c r="I2" s="19" t="s">
        <v>42</v>
      </c>
      <c r="J2" s="19" t="s">
        <v>43</v>
      </c>
      <c r="K2" s="4">
        <v>3.8</v>
      </c>
      <c r="L2" s="4">
        <v>135</v>
      </c>
      <c r="M2" s="20">
        <v>9643</v>
      </c>
      <c r="N2" s="20">
        <v>9736</v>
      </c>
      <c r="O2" s="20">
        <v>6</v>
      </c>
      <c r="P2" s="20">
        <v>0</v>
      </c>
      <c r="Q2" s="20">
        <v>0</v>
      </c>
      <c r="R2" s="20">
        <v>4</v>
      </c>
      <c r="S2" s="20">
        <v>5</v>
      </c>
      <c r="T2" s="20">
        <v>2</v>
      </c>
      <c r="U2" s="20">
        <v>1</v>
      </c>
      <c r="V2" s="20">
        <v>3</v>
      </c>
      <c r="W2" s="20">
        <v>4</v>
      </c>
      <c r="X2" s="20">
        <v>0</v>
      </c>
      <c r="Y2" s="20">
        <v>4</v>
      </c>
      <c r="Z2" s="20">
        <v>5</v>
      </c>
      <c r="AA2" s="20">
        <v>5</v>
      </c>
      <c r="AB2" s="20">
        <v>5</v>
      </c>
      <c r="AC2" s="20">
        <v>5</v>
      </c>
      <c r="AD2" s="20">
        <v>1</v>
      </c>
      <c r="AE2" s="20">
        <v>0</v>
      </c>
      <c r="AF2" s="20">
        <v>5</v>
      </c>
      <c r="AG2" s="20">
        <v>4</v>
      </c>
      <c r="AH2" s="20">
        <v>4</v>
      </c>
      <c r="AI2" s="20">
        <v>1</v>
      </c>
      <c r="AJ2" s="20">
        <v>4</v>
      </c>
      <c r="AK2" s="20">
        <v>2</v>
      </c>
      <c r="AL2" s="20">
        <v>0</v>
      </c>
      <c r="AM2" s="20">
        <v>0</v>
      </c>
      <c r="AN2" s="20">
        <v>5</v>
      </c>
      <c r="AO2" s="20">
        <v>11</v>
      </c>
      <c r="AP2" s="20">
        <v>0</v>
      </c>
      <c r="AQ2" s="20">
        <v>0</v>
      </c>
      <c r="AR2" s="20">
        <v>5</v>
      </c>
      <c r="AS2" s="20">
        <v>2</v>
      </c>
      <c r="AT2" s="5" cm="1">
        <f t="array" ref="AT2">SUMPRODUCT(--(O2:AS2=0))</f>
        <v>8</v>
      </c>
      <c r="AU2" s="5">
        <f>N2-M2</f>
        <v>93</v>
      </c>
      <c r="AV2" s="21"/>
      <c r="AW2" s="21"/>
      <c r="AX2" s="21"/>
      <c r="AY2" s="21"/>
      <c r="AZ2" s="21"/>
      <c r="BA2" s="21"/>
      <c r="BB2" s="22"/>
      <c r="BC2" s="23"/>
      <c r="BD2" s="21"/>
      <c r="BE2" s="21"/>
      <c r="BF2" s="21"/>
      <c r="BG2" s="21"/>
      <c r="BH2" s="24">
        <v>0</v>
      </c>
      <c r="BI2" s="21"/>
      <c r="BJ2" s="21"/>
      <c r="BK2" s="21"/>
      <c r="BL2" s="21"/>
      <c r="BM2" s="21"/>
      <c r="BN2" s="25"/>
      <c r="BO2" s="4" t="s">
        <v>474</v>
      </c>
      <c r="BP2" s="26"/>
      <c r="BQ2" s="4"/>
    </row>
    <row r="3" spans="1:69">
      <c r="A3" s="4">
        <f>A2+1</f>
        <v>2</v>
      </c>
      <c r="B3" s="4" t="s">
        <v>35</v>
      </c>
      <c r="C3" s="4" t="s">
        <v>36</v>
      </c>
      <c r="D3" s="4" t="s">
        <v>435</v>
      </c>
      <c r="E3" s="4" t="s">
        <v>465</v>
      </c>
      <c r="F3" s="4" t="s">
        <v>463</v>
      </c>
      <c r="G3" s="4" t="s">
        <v>464</v>
      </c>
      <c r="H3" s="4" t="s">
        <v>462</v>
      </c>
      <c r="I3" s="19" t="s">
        <v>42</v>
      </c>
      <c r="J3" s="19" t="s">
        <v>43</v>
      </c>
      <c r="K3" s="4">
        <v>4</v>
      </c>
      <c r="L3" s="4">
        <v>190</v>
      </c>
      <c r="M3" s="20">
        <v>11003</v>
      </c>
      <c r="N3" s="20">
        <v>1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6</v>
      </c>
      <c r="AD3" s="4">
        <v>6</v>
      </c>
      <c r="AE3" s="4">
        <v>6</v>
      </c>
      <c r="AF3" s="4">
        <v>7</v>
      </c>
      <c r="AG3" s="4">
        <v>5</v>
      </c>
      <c r="AH3" s="4">
        <v>7</v>
      </c>
      <c r="AI3" s="4">
        <v>5</v>
      </c>
      <c r="AJ3" s="4">
        <v>2</v>
      </c>
      <c r="AK3" s="4">
        <v>0</v>
      </c>
      <c r="AL3" s="4">
        <v>2</v>
      </c>
      <c r="AM3" s="4">
        <v>1</v>
      </c>
      <c r="AN3" s="4">
        <v>2</v>
      </c>
      <c r="AO3" s="4">
        <v>3</v>
      </c>
      <c r="AP3" s="4">
        <v>1</v>
      </c>
      <c r="AQ3" s="4">
        <v>0</v>
      </c>
      <c r="AR3" s="4">
        <v>0</v>
      </c>
      <c r="AS3" s="4">
        <v>0</v>
      </c>
      <c r="AT3" s="5" cm="1">
        <f t="array" ref="AT3">SUMPRODUCT(--(O3:AS3=0))</f>
        <v>18</v>
      </c>
      <c r="AU3" s="5">
        <f>((11055-11003)+(1-0))</f>
        <v>53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24">
        <v>0</v>
      </c>
      <c r="BI3" s="4"/>
      <c r="BJ3" s="4"/>
      <c r="BK3" s="4"/>
      <c r="BL3" s="4"/>
      <c r="BM3" s="4"/>
      <c r="BN3" s="25" t="s">
        <v>482</v>
      </c>
      <c r="BO3" s="4" t="s">
        <v>471</v>
      </c>
      <c r="BP3" s="4"/>
      <c r="BQ3" s="4"/>
    </row>
    <row r="4" spans="1:69">
      <c r="A4" s="4">
        <f t="shared" ref="A4:A67" si="0">A3+1</f>
        <v>3</v>
      </c>
      <c r="B4" s="4" t="s">
        <v>35</v>
      </c>
      <c r="C4" s="4" t="s">
        <v>36</v>
      </c>
      <c r="D4" s="4" t="s">
        <v>437</v>
      </c>
      <c r="E4" s="4" t="s">
        <v>461</v>
      </c>
      <c r="F4" s="4" t="s">
        <v>460</v>
      </c>
      <c r="G4" s="4" t="s">
        <v>47</v>
      </c>
      <c r="H4" s="4" t="s">
        <v>462</v>
      </c>
      <c r="I4" s="19" t="s">
        <v>42</v>
      </c>
      <c r="J4" s="19" t="s">
        <v>43</v>
      </c>
      <c r="K4" s="4">
        <v>4</v>
      </c>
      <c r="L4" s="4">
        <v>235</v>
      </c>
      <c r="M4" s="20">
        <v>2568</v>
      </c>
      <c r="N4" s="20">
        <v>2633</v>
      </c>
      <c r="O4" s="4">
        <v>8</v>
      </c>
      <c r="P4" s="4">
        <v>6</v>
      </c>
      <c r="Q4" s="4">
        <v>5</v>
      </c>
      <c r="R4" s="4">
        <v>6</v>
      </c>
      <c r="S4" s="4">
        <v>6</v>
      </c>
      <c r="T4" s="4">
        <v>6</v>
      </c>
      <c r="U4" s="4">
        <v>5</v>
      </c>
      <c r="V4" s="4">
        <v>4</v>
      </c>
      <c r="W4" s="4">
        <v>5</v>
      </c>
      <c r="X4" s="4">
        <v>6</v>
      </c>
      <c r="Y4" s="4">
        <v>5</v>
      </c>
      <c r="Z4" s="4">
        <v>3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5" cm="1">
        <f t="array" ref="AT4">SUMPRODUCT(--(O4:AS4=0))</f>
        <v>19</v>
      </c>
      <c r="AU4" s="5">
        <f t="shared" ref="AU4:AU63" si="1">N4-M4</f>
        <v>65</v>
      </c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24">
        <v>0</v>
      </c>
      <c r="BI4" s="4"/>
      <c r="BJ4" s="4"/>
      <c r="BK4" s="4"/>
      <c r="BL4" s="4"/>
      <c r="BM4" s="4"/>
      <c r="BN4" s="28"/>
      <c r="BO4" s="32" t="s">
        <v>471</v>
      </c>
      <c r="BP4" s="4"/>
      <c r="BQ4" s="4"/>
    </row>
    <row r="5" spans="1:69">
      <c r="A5" s="4">
        <f t="shared" si="0"/>
        <v>4</v>
      </c>
      <c r="B5" s="4" t="s">
        <v>35</v>
      </c>
      <c r="C5" s="4" t="s">
        <v>36</v>
      </c>
      <c r="D5" s="4" t="s">
        <v>44</v>
      </c>
      <c r="E5" s="4" t="s">
        <v>45</v>
      </c>
      <c r="F5" s="18" t="s">
        <v>46</v>
      </c>
      <c r="G5" s="4" t="s">
        <v>47</v>
      </c>
      <c r="H5" s="4" t="s">
        <v>470</v>
      </c>
      <c r="I5" s="19" t="s">
        <v>42</v>
      </c>
      <c r="J5" s="19" t="s">
        <v>43</v>
      </c>
      <c r="K5" s="4">
        <v>6</v>
      </c>
      <c r="L5" s="4">
        <v>407</v>
      </c>
      <c r="M5" s="20">
        <v>1194</v>
      </c>
      <c r="N5" s="20">
        <v>1337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5</v>
      </c>
      <c r="V5" s="20">
        <v>7</v>
      </c>
      <c r="W5" s="20">
        <v>0</v>
      </c>
      <c r="X5" s="20">
        <v>3</v>
      </c>
      <c r="Y5" s="20">
        <v>4</v>
      </c>
      <c r="Z5" s="20">
        <v>7</v>
      </c>
      <c r="AA5" s="20">
        <v>6</v>
      </c>
      <c r="AB5" s="20">
        <v>7</v>
      </c>
      <c r="AC5" s="20">
        <v>9</v>
      </c>
      <c r="AD5" s="20">
        <v>7</v>
      </c>
      <c r="AE5" s="20">
        <v>0</v>
      </c>
      <c r="AF5" s="20">
        <v>0</v>
      </c>
      <c r="AG5" s="20">
        <v>6</v>
      </c>
      <c r="AH5" s="20">
        <v>8</v>
      </c>
      <c r="AI5" s="20">
        <v>9</v>
      </c>
      <c r="AJ5" s="20">
        <v>3</v>
      </c>
      <c r="AK5" s="20">
        <v>8</v>
      </c>
      <c r="AL5" s="20">
        <v>7</v>
      </c>
      <c r="AM5" s="20">
        <v>7</v>
      </c>
      <c r="AN5" s="20">
        <v>2</v>
      </c>
      <c r="AO5" s="20">
        <v>8</v>
      </c>
      <c r="AP5" s="20">
        <v>11</v>
      </c>
      <c r="AQ5" s="20">
        <v>2</v>
      </c>
      <c r="AR5" s="20">
        <v>7</v>
      </c>
      <c r="AS5" s="20">
        <v>10</v>
      </c>
      <c r="AT5" s="5" cm="1">
        <f t="array" ref="AT5">SUMPRODUCT(--(O5:AS5=0))</f>
        <v>9</v>
      </c>
      <c r="AU5" s="5">
        <f>N5-M5</f>
        <v>143</v>
      </c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24">
        <v>0</v>
      </c>
      <c r="BI5" s="4"/>
      <c r="BJ5" s="4"/>
      <c r="BK5" s="4"/>
      <c r="BL5" s="4"/>
      <c r="BM5" s="4"/>
      <c r="BN5" s="25" t="s">
        <v>487</v>
      </c>
      <c r="BO5" s="4" t="s">
        <v>474</v>
      </c>
      <c r="BP5" s="4"/>
      <c r="BQ5" s="4"/>
    </row>
    <row r="6" spans="1:69">
      <c r="A6" s="4">
        <f t="shared" si="0"/>
        <v>5</v>
      </c>
      <c r="B6" s="4" t="s">
        <v>35</v>
      </c>
      <c r="C6" s="4" t="s">
        <v>36</v>
      </c>
      <c r="D6" s="4">
        <v>6827</v>
      </c>
      <c r="E6" s="4" t="s">
        <v>48</v>
      </c>
      <c r="F6" s="4" t="s">
        <v>49</v>
      </c>
      <c r="G6" s="4" t="s">
        <v>47</v>
      </c>
      <c r="H6" s="4" t="s">
        <v>446</v>
      </c>
      <c r="I6" s="19" t="s">
        <v>42</v>
      </c>
      <c r="J6" s="19" t="s">
        <v>43</v>
      </c>
      <c r="K6" s="4">
        <v>6</v>
      </c>
      <c r="L6" s="4">
        <v>516</v>
      </c>
      <c r="M6" s="20">
        <v>10870</v>
      </c>
      <c r="N6" s="20">
        <v>11062</v>
      </c>
      <c r="O6" s="4">
        <v>8</v>
      </c>
      <c r="P6" s="4">
        <v>8</v>
      </c>
      <c r="Q6" s="4">
        <v>0</v>
      </c>
      <c r="R6" s="4">
        <v>8</v>
      </c>
      <c r="S6" s="4">
        <v>8</v>
      </c>
      <c r="T6" s="4">
        <v>9</v>
      </c>
      <c r="U6" s="4">
        <v>9</v>
      </c>
      <c r="V6" s="4">
        <v>8</v>
      </c>
      <c r="W6" s="4">
        <v>8</v>
      </c>
      <c r="X6" s="4">
        <v>0</v>
      </c>
      <c r="Y6" s="4">
        <v>8</v>
      </c>
      <c r="Z6" s="4">
        <v>7</v>
      </c>
      <c r="AA6" s="4">
        <v>6</v>
      </c>
      <c r="AB6" s="4">
        <v>9</v>
      </c>
      <c r="AC6" s="4">
        <v>8</v>
      </c>
      <c r="AD6" s="4">
        <v>8</v>
      </c>
      <c r="AE6" s="4">
        <v>0</v>
      </c>
      <c r="AF6" s="4">
        <v>10</v>
      </c>
      <c r="AG6" s="4">
        <v>8</v>
      </c>
      <c r="AH6" s="4">
        <v>8</v>
      </c>
      <c r="AI6" s="4">
        <v>9</v>
      </c>
      <c r="AJ6" s="4">
        <v>7</v>
      </c>
      <c r="AK6" s="4">
        <v>6</v>
      </c>
      <c r="AL6" s="4">
        <v>0</v>
      </c>
      <c r="AM6" s="4">
        <v>0</v>
      </c>
      <c r="AN6" s="4">
        <v>8</v>
      </c>
      <c r="AO6" s="4">
        <v>8</v>
      </c>
      <c r="AP6" s="4">
        <v>8</v>
      </c>
      <c r="AQ6" s="4">
        <v>0</v>
      </c>
      <c r="AR6" s="4">
        <v>8</v>
      </c>
      <c r="AS6" s="4">
        <v>0</v>
      </c>
      <c r="AT6" s="5" cm="1">
        <f t="array" ref="AT6">SUMPRODUCT(--(O6:AS6=0))</f>
        <v>7</v>
      </c>
      <c r="AU6" s="5">
        <f t="shared" si="1"/>
        <v>192</v>
      </c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24">
        <v>0</v>
      </c>
      <c r="BI6" s="4"/>
      <c r="BJ6" s="4"/>
      <c r="BK6" s="4"/>
      <c r="BL6" s="4"/>
      <c r="BM6" s="4"/>
      <c r="BN6" s="25"/>
      <c r="BO6" s="4" t="s">
        <v>475</v>
      </c>
      <c r="BP6" s="4"/>
      <c r="BQ6" s="4"/>
    </row>
    <row r="7" spans="1:69">
      <c r="A7" s="4">
        <f t="shared" si="0"/>
        <v>6</v>
      </c>
      <c r="B7" s="4" t="s">
        <v>35</v>
      </c>
      <c r="C7" s="4" t="s">
        <v>36</v>
      </c>
      <c r="D7" s="4" t="s">
        <v>433</v>
      </c>
      <c r="E7" s="4" t="s">
        <v>445</v>
      </c>
      <c r="F7" s="4" t="s">
        <v>443</v>
      </c>
      <c r="G7" s="4" t="s">
        <v>444</v>
      </c>
      <c r="H7" s="4" t="s">
        <v>446</v>
      </c>
      <c r="I7" s="19" t="s">
        <v>42</v>
      </c>
      <c r="J7" s="19" t="s">
        <v>43</v>
      </c>
      <c r="K7" s="4">
        <v>6</v>
      </c>
      <c r="L7" s="4">
        <v>0</v>
      </c>
      <c r="M7" s="20">
        <v>511</v>
      </c>
      <c r="N7" s="20">
        <v>784</v>
      </c>
      <c r="O7" s="4">
        <v>12</v>
      </c>
      <c r="P7" s="4">
        <v>11</v>
      </c>
      <c r="Q7" s="4">
        <v>11</v>
      </c>
      <c r="R7" s="4">
        <v>12</v>
      </c>
      <c r="S7" s="4">
        <v>11</v>
      </c>
      <c r="T7" s="4">
        <v>13</v>
      </c>
      <c r="U7" s="4">
        <v>11</v>
      </c>
      <c r="V7" s="4">
        <v>14</v>
      </c>
      <c r="W7" s="4">
        <v>10</v>
      </c>
      <c r="X7" s="4">
        <v>9</v>
      </c>
      <c r="Y7" s="4">
        <v>9</v>
      </c>
      <c r="Z7" s="4">
        <v>6</v>
      </c>
      <c r="AA7" s="4">
        <v>9</v>
      </c>
      <c r="AB7" s="4">
        <v>7</v>
      </c>
      <c r="AC7" s="4">
        <v>7</v>
      </c>
      <c r="AD7" s="4">
        <v>11</v>
      </c>
      <c r="AE7" s="4">
        <v>12</v>
      </c>
      <c r="AF7" s="4">
        <v>13</v>
      </c>
      <c r="AG7" s="4">
        <v>9</v>
      </c>
      <c r="AH7" s="4">
        <v>11</v>
      </c>
      <c r="AI7" s="4">
        <v>13</v>
      </c>
      <c r="AJ7" s="4">
        <v>9</v>
      </c>
      <c r="AK7" s="4">
        <v>7</v>
      </c>
      <c r="AL7" s="4">
        <v>3</v>
      </c>
      <c r="AM7" s="4">
        <v>0</v>
      </c>
      <c r="AN7" s="4">
        <v>5</v>
      </c>
      <c r="AO7" s="4">
        <v>11</v>
      </c>
      <c r="AP7" s="4">
        <v>8</v>
      </c>
      <c r="AQ7" s="4">
        <v>9</v>
      </c>
      <c r="AR7" s="4">
        <v>0</v>
      </c>
      <c r="AS7" s="4">
        <v>0</v>
      </c>
      <c r="AT7" s="5" cm="1">
        <f t="array" ref="AT7">SUMPRODUCT(--(O7:AS7=0))</f>
        <v>3</v>
      </c>
      <c r="AU7" s="5">
        <f t="shared" si="1"/>
        <v>273</v>
      </c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24">
        <v>0</v>
      </c>
      <c r="BI7" s="4"/>
      <c r="BJ7" s="4"/>
      <c r="BK7" s="4"/>
      <c r="BL7" s="4"/>
      <c r="BM7" s="4"/>
      <c r="BN7" s="28"/>
      <c r="BO7" s="4" t="s">
        <v>471</v>
      </c>
      <c r="BP7" s="4"/>
      <c r="BQ7" s="4"/>
    </row>
    <row r="8" spans="1:69">
      <c r="A8" s="4">
        <f t="shared" si="0"/>
        <v>7</v>
      </c>
      <c r="B8" s="4" t="s">
        <v>35</v>
      </c>
      <c r="C8" s="4" t="s">
        <v>36</v>
      </c>
      <c r="D8" s="4">
        <v>4039</v>
      </c>
      <c r="E8" s="4" t="s">
        <v>449</v>
      </c>
      <c r="F8" s="4" t="s">
        <v>447</v>
      </c>
      <c r="G8" s="4" t="s">
        <v>448</v>
      </c>
      <c r="H8" s="4" t="s">
        <v>446</v>
      </c>
      <c r="I8" s="19" t="s">
        <v>42</v>
      </c>
      <c r="J8" s="19" t="s">
        <v>43</v>
      </c>
      <c r="K8" s="4">
        <v>6</v>
      </c>
      <c r="L8" s="4">
        <v>0</v>
      </c>
      <c r="M8" s="20">
        <v>456</v>
      </c>
      <c r="N8" s="20">
        <v>458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2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5" cm="1">
        <f t="array" ref="AT8">SUMPRODUCT(--(O8:AS8=0))</f>
        <v>30</v>
      </c>
      <c r="AU8" s="5">
        <f t="shared" si="1"/>
        <v>2</v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24">
        <v>0</v>
      </c>
      <c r="BI8" s="4"/>
      <c r="BJ8" s="4"/>
      <c r="BK8" s="4"/>
      <c r="BL8" s="4"/>
      <c r="BM8" s="4"/>
      <c r="BN8" s="28"/>
      <c r="BO8" s="4" t="s">
        <v>475</v>
      </c>
      <c r="BP8" s="4"/>
      <c r="BQ8" s="4"/>
    </row>
    <row r="9" spans="1:69">
      <c r="A9" s="4">
        <f t="shared" si="0"/>
        <v>8</v>
      </c>
      <c r="B9" s="4" t="s">
        <v>35</v>
      </c>
      <c r="C9" s="4" t="s">
        <v>36</v>
      </c>
      <c r="D9" s="4" t="s">
        <v>436</v>
      </c>
      <c r="E9" s="4" t="s">
        <v>459</v>
      </c>
      <c r="F9" s="4" t="s">
        <v>458</v>
      </c>
      <c r="G9" s="4" t="s">
        <v>457</v>
      </c>
      <c r="H9" s="4" t="s">
        <v>446</v>
      </c>
      <c r="I9" s="19" t="s">
        <v>42</v>
      </c>
      <c r="J9" s="19" t="s">
        <v>43</v>
      </c>
      <c r="K9" s="4">
        <v>6</v>
      </c>
      <c r="L9" s="4">
        <v>315</v>
      </c>
      <c r="M9" s="20">
        <v>1593</v>
      </c>
      <c r="N9" s="20">
        <v>3</v>
      </c>
      <c r="O9" s="4">
        <v>8</v>
      </c>
      <c r="P9" s="4">
        <v>5</v>
      </c>
      <c r="Q9" s="4">
        <v>0</v>
      </c>
      <c r="R9" s="4">
        <v>7</v>
      </c>
      <c r="S9" s="4">
        <v>0</v>
      </c>
      <c r="T9" s="4">
        <v>4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9</v>
      </c>
      <c r="AE9" s="4">
        <v>9</v>
      </c>
      <c r="AF9" s="4">
        <v>9</v>
      </c>
      <c r="AG9" s="4">
        <v>6</v>
      </c>
      <c r="AH9" s="4">
        <v>8</v>
      </c>
      <c r="AI9" s="4">
        <v>7</v>
      </c>
      <c r="AJ9" s="4">
        <v>4</v>
      </c>
      <c r="AK9" s="4">
        <v>7</v>
      </c>
      <c r="AL9" s="4">
        <v>3</v>
      </c>
      <c r="AM9" s="4">
        <v>0</v>
      </c>
      <c r="AN9" s="4">
        <v>0</v>
      </c>
      <c r="AO9" s="4">
        <v>6</v>
      </c>
      <c r="AP9" s="4">
        <v>8</v>
      </c>
      <c r="AQ9" s="4">
        <v>2</v>
      </c>
      <c r="AR9" s="4">
        <v>1</v>
      </c>
      <c r="AS9" s="4">
        <v>2</v>
      </c>
      <c r="AT9" s="5" cm="1">
        <f t="array" ref="AT9">SUMPRODUCT(--(O9:AS9=0))</f>
        <v>13</v>
      </c>
      <c r="AU9" s="5">
        <f>((1695-1593)+(3-0))</f>
        <v>105</v>
      </c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24">
        <v>0</v>
      </c>
      <c r="BI9" s="4"/>
      <c r="BJ9" s="4"/>
      <c r="BK9" s="4"/>
      <c r="BL9" s="4"/>
      <c r="BM9" s="4"/>
      <c r="BN9" s="25" t="s">
        <v>483</v>
      </c>
      <c r="BO9" s="4" t="s">
        <v>471</v>
      </c>
      <c r="BP9" s="4"/>
      <c r="BQ9" s="4"/>
    </row>
    <row r="10" spans="1:69">
      <c r="A10" s="4">
        <f t="shared" si="0"/>
        <v>9</v>
      </c>
      <c r="B10" s="4" t="s">
        <v>35</v>
      </c>
      <c r="C10" s="4" t="s">
        <v>36</v>
      </c>
      <c r="D10" s="4" t="s">
        <v>473</v>
      </c>
      <c r="E10" s="4" t="s">
        <v>453</v>
      </c>
      <c r="F10" s="4" t="s">
        <v>451</v>
      </c>
      <c r="G10" s="4" t="s">
        <v>450</v>
      </c>
      <c r="H10" s="4" t="s">
        <v>452</v>
      </c>
      <c r="I10" s="19" t="s">
        <v>42</v>
      </c>
      <c r="J10" s="19" t="s">
        <v>43</v>
      </c>
      <c r="K10" s="4">
        <v>8</v>
      </c>
      <c r="L10" s="4">
        <v>0</v>
      </c>
      <c r="M10" s="20">
        <v>441</v>
      </c>
      <c r="N10" s="20">
        <v>441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5" cm="1">
        <f t="array" ref="AT10">SUMPRODUCT(--(O10:AS10=0))</f>
        <v>31</v>
      </c>
      <c r="AU10" s="5">
        <f t="shared" si="1"/>
        <v>0</v>
      </c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24">
        <v>0</v>
      </c>
      <c r="BI10" s="4"/>
      <c r="BJ10" s="4"/>
      <c r="BK10" s="4"/>
      <c r="BL10" s="4"/>
      <c r="BM10" s="4"/>
      <c r="BN10" s="28"/>
      <c r="BO10" s="4" t="s">
        <v>474</v>
      </c>
      <c r="BP10" s="4"/>
      <c r="BQ10" s="4"/>
    </row>
    <row r="11" spans="1:69">
      <c r="A11" s="4">
        <f t="shared" si="0"/>
        <v>10</v>
      </c>
      <c r="B11" s="4" t="s">
        <v>35</v>
      </c>
      <c r="C11" s="4" t="s">
        <v>36</v>
      </c>
      <c r="D11" s="4">
        <v>6752</v>
      </c>
      <c r="E11" s="4" t="s">
        <v>50</v>
      </c>
      <c r="F11" s="4" t="s">
        <v>51</v>
      </c>
      <c r="G11" s="4" t="s">
        <v>52</v>
      </c>
      <c r="H11" s="4" t="s">
        <v>440</v>
      </c>
      <c r="I11" s="19" t="s">
        <v>42</v>
      </c>
      <c r="J11" s="19" t="s">
        <v>43</v>
      </c>
      <c r="K11" s="4">
        <v>10</v>
      </c>
      <c r="L11" s="4">
        <v>1343</v>
      </c>
      <c r="M11" s="20">
        <v>2963</v>
      </c>
      <c r="N11" s="20">
        <v>3197</v>
      </c>
      <c r="O11" s="4">
        <v>13</v>
      </c>
      <c r="P11" s="4">
        <v>11</v>
      </c>
      <c r="Q11" s="4">
        <v>0</v>
      </c>
      <c r="R11" s="4">
        <v>10</v>
      </c>
      <c r="S11" s="4">
        <v>11</v>
      </c>
      <c r="T11" s="4">
        <v>10</v>
      </c>
      <c r="U11" s="4">
        <v>11</v>
      </c>
      <c r="V11" s="4">
        <v>7</v>
      </c>
      <c r="W11" s="4">
        <v>9</v>
      </c>
      <c r="X11" s="4">
        <v>0</v>
      </c>
      <c r="Y11" s="4">
        <v>12</v>
      </c>
      <c r="Z11" s="4">
        <v>10</v>
      </c>
      <c r="AA11" s="4">
        <v>10</v>
      </c>
      <c r="AB11" s="4">
        <v>10</v>
      </c>
      <c r="AC11" s="4">
        <v>9</v>
      </c>
      <c r="AD11" s="4">
        <v>12</v>
      </c>
      <c r="AE11" s="4">
        <v>0</v>
      </c>
      <c r="AF11" s="4">
        <v>9</v>
      </c>
      <c r="AG11" s="4">
        <v>8</v>
      </c>
      <c r="AH11" s="4">
        <v>9</v>
      </c>
      <c r="AI11" s="4">
        <v>10</v>
      </c>
      <c r="AJ11" s="4">
        <v>11</v>
      </c>
      <c r="AK11" s="4">
        <v>6</v>
      </c>
      <c r="AL11" s="4">
        <v>0</v>
      </c>
      <c r="AM11" s="4">
        <v>0</v>
      </c>
      <c r="AN11" s="4">
        <v>9</v>
      </c>
      <c r="AO11" s="4">
        <v>11</v>
      </c>
      <c r="AP11" s="4">
        <v>10.099999999999909</v>
      </c>
      <c r="AQ11" s="4">
        <v>0</v>
      </c>
      <c r="AR11" s="4">
        <v>5.9000000000000909</v>
      </c>
      <c r="AS11" s="4">
        <v>0</v>
      </c>
      <c r="AT11" s="5" cm="1">
        <f t="array" ref="AT11">SUMPRODUCT(--(O11:AS11=0))</f>
        <v>7</v>
      </c>
      <c r="AU11" s="5">
        <f t="shared" si="1"/>
        <v>234</v>
      </c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24">
        <v>0</v>
      </c>
      <c r="BI11" s="4"/>
      <c r="BJ11" s="4"/>
      <c r="BK11" s="4"/>
      <c r="BL11" s="4"/>
      <c r="BM11" s="4"/>
      <c r="BN11" s="25"/>
      <c r="BO11" s="4" t="s">
        <v>475</v>
      </c>
      <c r="BP11" s="4"/>
      <c r="BQ11" s="4"/>
    </row>
    <row r="12" spans="1:69" ht="15" customHeight="1">
      <c r="A12" s="4">
        <f t="shared" si="0"/>
        <v>11</v>
      </c>
      <c r="B12" s="4" t="s">
        <v>35</v>
      </c>
      <c r="C12" s="4" t="s">
        <v>36</v>
      </c>
      <c r="D12" s="4" t="s">
        <v>53</v>
      </c>
      <c r="E12" s="4" t="s">
        <v>54</v>
      </c>
      <c r="F12" s="18" t="s">
        <v>55</v>
      </c>
      <c r="G12" s="4" t="s">
        <v>56</v>
      </c>
      <c r="H12" s="4" t="s">
        <v>440</v>
      </c>
      <c r="I12" s="19" t="s">
        <v>42</v>
      </c>
      <c r="J12" s="19" t="s">
        <v>43</v>
      </c>
      <c r="K12" s="4">
        <v>10</v>
      </c>
      <c r="L12" s="4">
        <v>680</v>
      </c>
      <c r="M12" s="20">
        <v>4380</v>
      </c>
      <c r="N12" s="20">
        <v>4455</v>
      </c>
      <c r="O12" s="4">
        <v>2</v>
      </c>
      <c r="P12" s="4">
        <v>3</v>
      </c>
      <c r="Q12" s="4">
        <v>0</v>
      </c>
      <c r="R12" s="4">
        <v>5</v>
      </c>
      <c r="S12" s="4">
        <v>3</v>
      </c>
      <c r="T12" s="4">
        <v>2</v>
      </c>
      <c r="U12" s="4">
        <v>1</v>
      </c>
      <c r="V12" s="4">
        <v>5</v>
      </c>
      <c r="W12" s="4">
        <v>3</v>
      </c>
      <c r="X12" s="4">
        <v>0</v>
      </c>
      <c r="Y12" s="4">
        <v>2</v>
      </c>
      <c r="Z12" s="4">
        <v>1</v>
      </c>
      <c r="AA12" s="4">
        <v>1</v>
      </c>
      <c r="AB12" s="4">
        <v>1</v>
      </c>
      <c r="AC12" s="4">
        <v>0</v>
      </c>
      <c r="AD12" s="4">
        <v>1</v>
      </c>
      <c r="AE12" s="4">
        <v>0</v>
      </c>
      <c r="AF12" s="4">
        <v>1</v>
      </c>
      <c r="AG12" s="4">
        <v>10</v>
      </c>
      <c r="AH12" s="4">
        <v>1</v>
      </c>
      <c r="AI12" s="4">
        <v>4</v>
      </c>
      <c r="AJ12" s="4">
        <v>2</v>
      </c>
      <c r="AK12" s="4">
        <v>4</v>
      </c>
      <c r="AL12" s="4">
        <v>0</v>
      </c>
      <c r="AM12" s="4">
        <v>0</v>
      </c>
      <c r="AN12" s="4">
        <v>2</v>
      </c>
      <c r="AO12" s="4">
        <v>6</v>
      </c>
      <c r="AP12" s="4">
        <v>4</v>
      </c>
      <c r="AQ12" s="4">
        <v>1</v>
      </c>
      <c r="AR12" s="4">
        <v>10</v>
      </c>
      <c r="AS12" s="4">
        <v>0</v>
      </c>
      <c r="AT12" s="5" cm="1">
        <f t="array" ref="AT12">SUMPRODUCT(--(O12:AS12=0))</f>
        <v>7</v>
      </c>
      <c r="AU12" s="5">
        <f t="shared" si="1"/>
        <v>75</v>
      </c>
      <c r="AV12" s="21"/>
      <c r="AW12" s="21"/>
      <c r="AX12" s="21"/>
      <c r="AY12" s="21"/>
      <c r="AZ12" s="21"/>
      <c r="BA12" s="21"/>
      <c r="BB12" s="22"/>
      <c r="BC12" s="23"/>
      <c r="BD12" s="21"/>
      <c r="BE12" s="21"/>
      <c r="BF12" s="21"/>
      <c r="BG12" s="21"/>
      <c r="BH12" s="24">
        <v>0</v>
      </c>
      <c r="BI12" s="21"/>
      <c r="BJ12" s="21"/>
      <c r="BK12" s="21"/>
      <c r="BL12" s="21"/>
      <c r="BM12" s="21"/>
      <c r="BN12" s="25"/>
      <c r="BO12" s="4" t="s">
        <v>475</v>
      </c>
      <c r="BP12" s="26"/>
      <c r="BQ12" s="4"/>
    </row>
    <row r="13" spans="1:69">
      <c r="A13" s="4">
        <f t="shared" si="0"/>
        <v>12</v>
      </c>
      <c r="B13" s="4" t="s">
        <v>35</v>
      </c>
      <c r="C13" s="4" t="s">
        <v>36</v>
      </c>
      <c r="D13" s="4" t="s">
        <v>57</v>
      </c>
      <c r="E13" s="4" t="s">
        <v>58</v>
      </c>
      <c r="F13" s="4" t="s">
        <v>59</v>
      </c>
      <c r="G13" s="4" t="s">
        <v>60</v>
      </c>
      <c r="H13" s="4" t="s">
        <v>440</v>
      </c>
      <c r="I13" s="19" t="s">
        <v>42</v>
      </c>
      <c r="J13" s="19" t="s">
        <v>43</v>
      </c>
      <c r="K13" s="4">
        <v>10</v>
      </c>
      <c r="L13" s="4">
        <v>100</v>
      </c>
      <c r="M13" s="20">
        <v>6877</v>
      </c>
      <c r="N13" s="20">
        <v>6895</v>
      </c>
      <c r="O13" s="20">
        <v>0</v>
      </c>
      <c r="P13" s="20">
        <v>5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1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3</v>
      </c>
      <c r="AH13" s="20">
        <v>0</v>
      </c>
      <c r="AI13" s="20">
        <v>0</v>
      </c>
      <c r="AJ13" s="20">
        <v>0</v>
      </c>
      <c r="AK13" s="20">
        <v>5</v>
      </c>
      <c r="AL13" s="20">
        <v>0</v>
      </c>
      <c r="AM13" s="20">
        <v>0</v>
      </c>
      <c r="AN13" s="20">
        <v>0</v>
      </c>
      <c r="AO13" s="20">
        <v>0</v>
      </c>
      <c r="AP13" s="20">
        <v>0</v>
      </c>
      <c r="AQ13" s="20">
        <v>0</v>
      </c>
      <c r="AR13" s="20">
        <v>4</v>
      </c>
      <c r="AS13" s="20">
        <v>0</v>
      </c>
      <c r="AT13" s="5" cm="1">
        <f t="array" ref="AT13">SUMPRODUCT(--(O13:AS13=0))</f>
        <v>26</v>
      </c>
      <c r="AU13" s="5">
        <f t="shared" si="1"/>
        <v>18</v>
      </c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24">
        <v>0</v>
      </c>
      <c r="BI13" s="4"/>
      <c r="BJ13" s="4"/>
      <c r="BK13" s="4"/>
      <c r="BL13" s="4"/>
      <c r="BM13" s="4"/>
      <c r="BN13" s="25"/>
      <c r="BO13" s="4" t="s">
        <v>474</v>
      </c>
      <c r="BP13" s="4"/>
      <c r="BQ13" s="4"/>
    </row>
    <row r="14" spans="1:69">
      <c r="A14" s="4">
        <f t="shared" si="0"/>
        <v>13</v>
      </c>
      <c r="B14" s="4" t="s">
        <v>35</v>
      </c>
      <c r="C14" s="4" t="s">
        <v>36</v>
      </c>
      <c r="D14" s="4" t="s">
        <v>432</v>
      </c>
      <c r="E14" s="4" t="s">
        <v>442</v>
      </c>
      <c r="F14" s="4" t="s">
        <v>439</v>
      </c>
      <c r="G14" s="4" t="s">
        <v>441</v>
      </c>
      <c r="H14" s="4" t="s">
        <v>440</v>
      </c>
      <c r="I14" s="19" t="s">
        <v>42</v>
      </c>
      <c r="J14" s="19" t="s">
        <v>43</v>
      </c>
      <c r="K14" s="4">
        <v>10</v>
      </c>
      <c r="L14" s="4">
        <v>763</v>
      </c>
      <c r="M14" s="20">
        <v>23815</v>
      </c>
      <c r="N14" s="20">
        <v>23909</v>
      </c>
      <c r="O14" s="4">
        <v>2</v>
      </c>
      <c r="P14" s="4">
        <v>5</v>
      </c>
      <c r="Q14" s="4">
        <v>0</v>
      </c>
      <c r="R14" s="4">
        <v>6</v>
      </c>
      <c r="S14" s="4">
        <v>4</v>
      </c>
      <c r="T14" s="4">
        <v>7</v>
      </c>
      <c r="U14" s="4">
        <v>6</v>
      </c>
      <c r="V14" s="4">
        <v>5</v>
      </c>
      <c r="W14" s="4">
        <v>5</v>
      </c>
      <c r="X14" s="4">
        <v>3</v>
      </c>
      <c r="Y14" s="4">
        <v>5</v>
      </c>
      <c r="Z14" s="4">
        <v>0</v>
      </c>
      <c r="AA14" s="4">
        <v>7</v>
      </c>
      <c r="AB14" s="4">
        <v>5</v>
      </c>
      <c r="AC14" s="4">
        <v>5</v>
      </c>
      <c r="AD14" s="4">
        <v>3</v>
      </c>
      <c r="AE14" s="4">
        <v>2</v>
      </c>
      <c r="AF14" s="4">
        <v>2</v>
      </c>
      <c r="AG14" s="4">
        <v>1</v>
      </c>
      <c r="AH14" s="4">
        <v>2</v>
      </c>
      <c r="AI14" s="4">
        <v>0</v>
      </c>
      <c r="AJ14" s="4">
        <v>2</v>
      </c>
      <c r="AK14" s="4">
        <v>0</v>
      </c>
      <c r="AL14" s="4">
        <v>0</v>
      </c>
      <c r="AM14" s="4">
        <v>0</v>
      </c>
      <c r="AN14" s="4">
        <v>2</v>
      </c>
      <c r="AO14" s="4">
        <v>5</v>
      </c>
      <c r="AP14" s="4">
        <v>4</v>
      </c>
      <c r="AQ14" s="4">
        <v>6</v>
      </c>
      <c r="AR14" s="4">
        <v>0</v>
      </c>
      <c r="AS14" s="4">
        <v>0</v>
      </c>
      <c r="AT14" s="5" cm="1">
        <f t="array" ref="AT14">SUMPRODUCT(--(O14:AS14=0))</f>
        <v>8</v>
      </c>
      <c r="AU14" s="5">
        <f t="shared" si="1"/>
        <v>94</v>
      </c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24">
        <v>0</v>
      </c>
      <c r="BI14" s="4"/>
      <c r="BJ14" s="4"/>
      <c r="BK14" s="4"/>
      <c r="BL14" s="4"/>
      <c r="BM14" s="4"/>
      <c r="BN14" s="28"/>
      <c r="BO14" s="4" t="s">
        <v>471</v>
      </c>
      <c r="BP14" s="4"/>
      <c r="BQ14" s="4"/>
    </row>
    <row r="15" spans="1:69">
      <c r="A15" s="4">
        <f t="shared" si="0"/>
        <v>14</v>
      </c>
      <c r="B15" s="4" t="s">
        <v>35</v>
      </c>
      <c r="C15" s="4" t="s">
        <v>36</v>
      </c>
      <c r="D15" s="4" t="s">
        <v>434</v>
      </c>
      <c r="E15" s="4" t="s">
        <v>456</v>
      </c>
      <c r="F15" s="4" t="s">
        <v>454</v>
      </c>
      <c r="G15" s="4" t="s">
        <v>455</v>
      </c>
      <c r="H15" s="4" t="s">
        <v>440</v>
      </c>
      <c r="I15" s="19" t="s">
        <v>42</v>
      </c>
      <c r="J15" s="19" t="s">
        <v>43</v>
      </c>
      <c r="K15" s="4">
        <v>10</v>
      </c>
      <c r="L15" s="4">
        <v>820</v>
      </c>
      <c r="M15" s="20">
        <v>5348</v>
      </c>
      <c r="N15" s="20">
        <v>6601</v>
      </c>
      <c r="O15" s="4">
        <v>10</v>
      </c>
      <c r="P15" s="4">
        <v>8</v>
      </c>
      <c r="Q15" s="4">
        <v>13</v>
      </c>
      <c r="R15" s="4">
        <v>3</v>
      </c>
      <c r="S15" s="4">
        <v>10</v>
      </c>
      <c r="T15" s="4">
        <v>5</v>
      </c>
      <c r="U15" s="4">
        <v>8</v>
      </c>
      <c r="V15" s="4">
        <v>2</v>
      </c>
      <c r="W15" s="4">
        <v>8</v>
      </c>
      <c r="X15" s="4">
        <v>8</v>
      </c>
      <c r="Y15" s="4">
        <v>9</v>
      </c>
      <c r="Z15" s="4">
        <v>5</v>
      </c>
      <c r="AA15" s="4">
        <v>6</v>
      </c>
      <c r="AB15" s="4">
        <v>10</v>
      </c>
      <c r="AC15" s="4">
        <v>7</v>
      </c>
      <c r="AD15" s="4">
        <v>5</v>
      </c>
      <c r="AE15" s="4">
        <v>0</v>
      </c>
      <c r="AF15" s="4">
        <v>9</v>
      </c>
      <c r="AG15" s="4">
        <v>10</v>
      </c>
      <c r="AH15" s="4">
        <v>5</v>
      </c>
      <c r="AI15" s="4">
        <v>4</v>
      </c>
      <c r="AJ15" s="4">
        <v>10</v>
      </c>
      <c r="AK15" s="4">
        <v>7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5" cm="1">
        <f t="array" ref="AT15">SUMPRODUCT(--(O15:AS15=0))</f>
        <v>9</v>
      </c>
      <c r="AU15" s="5">
        <f>((5465-5348)+(6601-6556))</f>
        <v>162</v>
      </c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24">
        <v>0</v>
      </c>
      <c r="BI15" s="4"/>
      <c r="BJ15" s="4"/>
      <c r="BK15" s="4"/>
      <c r="BL15" s="4"/>
      <c r="BM15" s="4"/>
      <c r="BN15" s="28"/>
      <c r="BO15" s="4" t="s">
        <v>475</v>
      </c>
      <c r="BP15" s="4"/>
      <c r="BQ15" s="4"/>
    </row>
    <row r="16" spans="1:69" ht="15" customHeight="1">
      <c r="A16" s="4">
        <f t="shared" si="0"/>
        <v>15</v>
      </c>
      <c r="B16" s="4" t="s">
        <v>35</v>
      </c>
      <c r="C16" s="4" t="s">
        <v>36</v>
      </c>
      <c r="D16" s="4" t="s">
        <v>396</v>
      </c>
      <c r="E16" s="4" t="s">
        <v>61</v>
      </c>
      <c r="F16" s="18" t="s">
        <v>62</v>
      </c>
      <c r="G16" s="4" t="s">
        <v>63</v>
      </c>
      <c r="H16" s="4" t="s">
        <v>64</v>
      </c>
      <c r="I16" s="19" t="s">
        <v>42</v>
      </c>
      <c r="J16" s="19" t="s">
        <v>65</v>
      </c>
      <c r="K16" s="4" t="s">
        <v>66</v>
      </c>
      <c r="L16" s="4">
        <v>1104</v>
      </c>
      <c r="M16" s="20">
        <v>11601</v>
      </c>
      <c r="N16" s="20">
        <v>11627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1</v>
      </c>
      <c r="U16" s="4">
        <v>4</v>
      </c>
      <c r="V16" s="4">
        <v>8</v>
      </c>
      <c r="W16" s="4">
        <v>3</v>
      </c>
      <c r="X16" s="4">
        <v>0</v>
      </c>
      <c r="Y16" s="4">
        <v>3</v>
      </c>
      <c r="Z16" s="4">
        <v>0</v>
      </c>
      <c r="AA16" s="4">
        <v>0</v>
      </c>
      <c r="AB16" s="4">
        <v>0</v>
      </c>
      <c r="AC16" s="4">
        <v>3</v>
      </c>
      <c r="AD16" s="4">
        <v>2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2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5" cm="1">
        <f t="array" ref="AT16">SUMPRODUCT(--(O16:AS16=0))</f>
        <v>23</v>
      </c>
      <c r="AU16" s="5">
        <f t="shared" si="1"/>
        <v>26</v>
      </c>
      <c r="AV16" s="21"/>
      <c r="AW16" s="21"/>
      <c r="AX16" s="21"/>
      <c r="AY16" s="21"/>
      <c r="AZ16" s="21"/>
      <c r="BA16" s="21"/>
      <c r="BB16" s="22"/>
      <c r="BC16" s="23"/>
      <c r="BD16" s="21"/>
      <c r="BE16" s="21"/>
      <c r="BF16" s="21"/>
      <c r="BG16" s="21"/>
      <c r="BH16" s="24">
        <v>0</v>
      </c>
      <c r="BI16" s="21"/>
      <c r="BJ16" s="21"/>
      <c r="BK16" s="21"/>
      <c r="BL16" s="21"/>
      <c r="BM16" s="21"/>
      <c r="BN16" s="25"/>
      <c r="BO16" s="4" t="s">
        <v>471</v>
      </c>
      <c r="BP16" s="26">
        <v>1800</v>
      </c>
      <c r="BQ16" s="4" t="s">
        <v>67</v>
      </c>
    </row>
    <row r="17" spans="1:69" ht="15" customHeight="1">
      <c r="A17" s="4">
        <f t="shared" si="0"/>
        <v>16</v>
      </c>
      <c r="B17" s="4" t="s">
        <v>35</v>
      </c>
      <c r="C17" s="4" t="s">
        <v>36</v>
      </c>
      <c r="D17" s="4" t="s">
        <v>68</v>
      </c>
      <c r="E17" s="4" t="s">
        <v>69</v>
      </c>
      <c r="F17" s="18" t="s">
        <v>70</v>
      </c>
      <c r="G17" s="4" t="s">
        <v>71</v>
      </c>
      <c r="H17" s="4" t="s">
        <v>72</v>
      </c>
      <c r="I17" s="19" t="s">
        <v>42</v>
      </c>
      <c r="J17" s="19" t="s">
        <v>43</v>
      </c>
      <c r="K17" s="4">
        <v>13</v>
      </c>
      <c r="L17" s="4">
        <v>360</v>
      </c>
      <c r="M17" s="20">
        <v>7945.2</v>
      </c>
      <c r="N17" s="20">
        <v>7955.1</v>
      </c>
      <c r="O17" s="4">
        <v>0</v>
      </c>
      <c r="P17" s="4">
        <v>0</v>
      </c>
      <c r="Q17" s="4">
        <v>0.6000000000003638</v>
      </c>
      <c r="R17" s="4">
        <v>0</v>
      </c>
      <c r="S17" s="4">
        <v>5.1999999999998181</v>
      </c>
      <c r="T17" s="4">
        <v>0.8000000000001819</v>
      </c>
      <c r="U17" s="4">
        <v>2.8000000000001819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0.2999999999992724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0.2000000000007276</v>
      </c>
      <c r="AT17" s="5" cm="1">
        <f t="array" ref="AT17">SUMPRODUCT(--(O17:AS17=0))</f>
        <v>25</v>
      </c>
      <c r="AU17" s="5">
        <f t="shared" si="1"/>
        <v>9.9000000000005457</v>
      </c>
      <c r="AV17" s="21"/>
      <c r="AW17" s="21"/>
      <c r="AX17" s="21"/>
      <c r="AY17" s="21"/>
      <c r="AZ17" s="21"/>
      <c r="BA17" s="21"/>
      <c r="BB17" s="22"/>
      <c r="BC17" s="23"/>
      <c r="BD17" s="21"/>
      <c r="BE17" s="21"/>
      <c r="BF17" s="21"/>
      <c r="BG17" s="21"/>
      <c r="BH17" s="24">
        <v>270</v>
      </c>
      <c r="BI17" s="21"/>
      <c r="BJ17" s="21"/>
      <c r="BK17" s="21"/>
      <c r="BL17" s="21"/>
      <c r="BM17" s="21"/>
      <c r="BN17" s="25"/>
      <c r="BO17" s="4" t="s">
        <v>471</v>
      </c>
      <c r="BP17" s="26"/>
      <c r="BQ17" s="4"/>
    </row>
    <row r="18" spans="1:69" ht="15" customHeight="1">
      <c r="A18" s="4">
        <f t="shared" si="0"/>
        <v>17</v>
      </c>
      <c r="B18" s="4" t="s">
        <v>35</v>
      </c>
      <c r="C18" s="4" t="s">
        <v>36</v>
      </c>
      <c r="D18" s="4" t="s">
        <v>73</v>
      </c>
      <c r="E18" s="4" t="s">
        <v>74</v>
      </c>
      <c r="F18" s="18" t="s">
        <v>75</v>
      </c>
      <c r="G18" s="4" t="s">
        <v>76</v>
      </c>
      <c r="H18" s="4" t="s">
        <v>72</v>
      </c>
      <c r="I18" s="19" t="s">
        <v>42</v>
      </c>
      <c r="J18" s="19" t="s">
        <v>43</v>
      </c>
      <c r="K18" s="4">
        <v>13</v>
      </c>
      <c r="L18" s="4">
        <v>210</v>
      </c>
      <c r="M18" s="20">
        <v>48.1</v>
      </c>
      <c r="N18" s="20">
        <v>52.3</v>
      </c>
      <c r="O18" s="4">
        <v>0.60000000000000142</v>
      </c>
      <c r="P18" s="4">
        <v>2.5</v>
      </c>
      <c r="Q18" s="4">
        <v>0</v>
      </c>
      <c r="R18" s="4">
        <v>0</v>
      </c>
      <c r="S18" s="4">
        <v>9.9999999999994316E-2</v>
      </c>
      <c r="T18" s="4">
        <v>0</v>
      </c>
      <c r="U18" s="4">
        <v>0</v>
      </c>
      <c r="V18" s="4">
        <v>0.20000000000000284</v>
      </c>
      <c r="W18" s="4">
        <v>0</v>
      </c>
      <c r="X18" s="4">
        <v>0</v>
      </c>
      <c r="Y18" s="4">
        <v>0.20000000000000284</v>
      </c>
      <c r="Z18" s="4">
        <v>0</v>
      </c>
      <c r="AA18" s="4">
        <v>0</v>
      </c>
      <c r="AB18" s="4">
        <v>0.19999999999999574</v>
      </c>
      <c r="AC18" s="4">
        <v>0</v>
      </c>
      <c r="AD18" s="4">
        <v>0</v>
      </c>
      <c r="AE18" s="4">
        <v>0</v>
      </c>
      <c r="AF18" s="4">
        <v>0.20000000000000284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0.19999999999999574</v>
      </c>
      <c r="AQ18" s="4">
        <v>0</v>
      </c>
      <c r="AR18" s="4">
        <v>0</v>
      </c>
      <c r="AS18" s="4">
        <v>0</v>
      </c>
      <c r="AT18" s="5" cm="1">
        <f t="array" ref="AT18">SUMPRODUCT(--(O18:AS18=0))</f>
        <v>23</v>
      </c>
      <c r="AU18" s="5">
        <f t="shared" si="1"/>
        <v>4.1999999999999957</v>
      </c>
      <c r="AV18" s="21"/>
      <c r="AW18" s="21"/>
      <c r="AX18" s="21"/>
      <c r="AY18" s="21"/>
      <c r="AZ18" s="21"/>
      <c r="BA18" s="21"/>
      <c r="BB18" s="22"/>
      <c r="BC18" s="23"/>
      <c r="BD18" s="21"/>
      <c r="BE18" s="21"/>
      <c r="BF18" s="21"/>
      <c r="BG18" s="21"/>
      <c r="BH18" s="24">
        <v>180</v>
      </c>
      <c r="BI18" s="21"/>
      <c r="BJ18" s="21"/>
      <c r="BK18" s="21"/>
      <c r="BL18" s="21"/>
      <c r="BM18" s="21"/>
      <c r="BN18" s="25"/>
      <c r="BO18" s="4" t="s">
        <v>474</v>
      </c>
      <c r="BP18" s="26"/>
      <c r="BQ18" s="4"/>
    </row>
    <row r="19" spans="1:69" ht="15" customHeight="1">
      <c r="A19" s="4">
        <f t="shared" si="0"/>
        <v>18</v>
      </c>
      <c r="B19" s="4" t="s">
        <v>35</v>
      </c>
      <c r="C19" s="4" t="s">
        <v>36</v>
      </c>
      <c r="D19" s="4" t="s">
        <v>77</v>
      </c>
      <c r="E19" s="4" t="s">
        <v>78</v>
      </c>
      <c r="F19" s="18" t="s">
        <v>79</v>
      </c>
      <c r="G19" s="4" t="s">
        <v>80</v>
      </c>
      <c r="H19" s="4" t="s">
        <v>72</v>
      </c>
      <c r="I19" s="19" t="s">
        <v>42</v>
      </c>
      <c r="J19" s="19" t="s">
        <v>43</v>
      </c>
      <c r="K19" s="4">
        <v>13</v>
      </c>
      <c r="L19" s="4">
        <v>365</v>
      </c>
      <c r="M19" s="4">
        <v>268.10000000000002</v>
      </c>
      <c r="N19" s="4">
        <v>281.39999999999998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0.29999999999995453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1.4000000000000341</v>
      </c>
      <c r="AC19" s="4">
        <v>0.19999999999998863</v>
      </c>
      <c r="AD19" s="4">
        <v>1.6000000000000227</v>
      </c>
      <c r="AE19" s="4">
        <v>6.5999999999999659</v>
      </c>
      <c r="AF19" s="4">
        <v>3.1000000000000227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9.9999999999965894E-2</v>
      </c>
      <c r="AP19" s="4">
        <v>0</v>
      </c>
      <c r="AQ19" s="4">
        <v>0</v>
      </c>
      <c r="AR19" s="4">
        <v>0</v>
      </c>
      <c r="AS19" s="4">
        <v>0</v>
      </c>
      <c r="AT19" s="5" cm="1">
        <f t="array" ref="AT19">SUMPRODUCT(--(O19:AS19=0))</f>
        <v>24</v>
      </c>
      <c r="AU19" s="5">
        <f t="shared" si="1"/>
        <v>13.299999999999955</v>
      </c>
      <c r="AV19" s="21"/>
      <c r="AW19" s="21"/>
      <c r="AX19" s="21"/>
      <c r="AY19" s="21"/>
      <c r="AZ19" s="21"/>
      <c r="BA19" s="21"/>
      <c r="BB19" s="22"/>
      <c r="BC19" s="23"/>
      <c r="BD19" s="21"/>
      <c r="BE19" s="21"/>
      <c r="BF19" s="21"/>
      <c r="BG19" s="21"/>
      <c r="BH19" s="24">
        <v>230</v>
      </c>
      <c r="BI19" s="21"/>
      <c r="BJ19" s="21"/>
      <c r="BK19" s="21"/>
      <c r="BL19" s="21"/>
      <c r="BM19" s="21"/>
      <c r="BN19" s="25"/>
      <c r="BO19" s="4" t="s">
        <v>471</v>
      </c>
      <c r="BP19" s="26"/>
      <c r="BQ19" s="4"/>
    </row>
    <row r="20" spans="1:69" ht="15" customHeight="1">
      <c r="A20" s="4">
        <f t="shared" si="0"/>
        <v>19</v>
      </c>
      <c r="B20" s="4" t="s">
        <v>35</v>
      </c>
      <c r="C20" s="4" t="s">
        <v>36</v>
      </c>
      <c r="D20" s="4" t="s">
        <v>81</v>
      </c>
      <c r="E20" s="4" t="s">
        <v>82</v>
      </c>
      <c r="F20" s="18" t="s">
        <v>83</v>
      </c>
      <c r="G20" s="4" t="s">
        <v>84</v>
      </c>
      <c r="H20" s="4" t="s">
        <v>72</v>
      </c>
      <c r="I20" s="19" t="s">
        <v>42</v>
      </c>
      <c r="J20" s="19" t="s">
        <v>43</v>
      </c>
      <c r="K20" s="4">
        <v>13</v>
      </c>
      <c r="L20" s="4">
        <v>260</v>
      </c>
      <c r="M20" s="20">
        <v>8644.1</v>
      </c>
      <c r="N20" s="20">
        <v>8651</v>
      </c>
      <c r="O20" s="4">
        <v>1</v>
      </c>
      <c r="P20" s="4">
        <v>0.7999999999992724</v>
      </c>
      <c r="Q20" s="4">
        <v>0</v>
      </c>
      <c r="R20" s="4">
        <v>0.2000000000007276</v>
      </c>
      <c r="S20" s="4">
        <v>0.1000000000003638</v>
      </c>
      <c r="T20" s="4">
        <v>9.9999999998544808E-2</v>
      </c>
      <c r="U20" s="4">
        <v>0</v>
      </c>
      <c r="V20" s="4">
        <v>0.2000000000007276</v>
      </c>
      <c r="W20" s="4">
        <v>0.1000000000003638</v>
      </c>
      <c r="X20" s="4">
        <v>0</v>
      </c>
      <c r="Y20" s="4">
        <v>1.2999999999992724</v>
      </c>
      <c r="Z20" s="4">
        <v>0</v>
      </c>
      <c r="AA20" s="4">
        <v>2.3000000000010914</v>
      </c>
      <c r="AB20" s="4">
        <v>0</v>
      </c>
      <c r="AC20" s="4">
        <v>9.9999999998544808E-2</v>
      </c>
      <c r="AD20" s="4">
        <v>0.2000000000007276</v>
      </c>
      <c r="AE20" s="4">
        <v>0</v>
      </c>
      <c r="AF20" s="4">
        <v>0</v>
      </c>
      <c r="AG20" s="4">
        <v>0.1000000000003638</v>
      </c>
      <c r="AH20" s="4">
        <v>0.1000000000003638</v>
      </c>
      <c r="AI20" s="4">
        <v>0</v>
      </c>
      <c r="AJ20" s="4">
        <v>0</v>
      </c>
      <c r="AK20" s="4">
        <v>9.9999999998544808E-2</v>
      </c>
      <c r="AL20" s="4">
        <v>0</v>
      </c>
      <c r="AM20" s="4">
        <v>0</v>
      </c>
      <c r="AN20" s="4">
        <v>0</v>
      </c>
      <c r="AO20" s="4">
        <v>0.2000000000007276</v>
      </c>
      <c r="AP20" s="4">
        <v>0</v>
      </c>
      <c r="AQ20" s="4">
        <v>0</v>
      </c>
      <c r="AR20" s="4">
        <v>0</v>
      </c>
      <c r="AS20" s="4">
        <v>0</v>
      </c>
      <c r="AT20" s="5" cm="1">
        <f t="array" ref="AT20">SUMPRODUCT(--(O20:AS20=0))</f>
        <v>16</v>
      </c>
      <c r="AU20" s="5">
        <f t="shared" si="1"/>
        <v>6.8999999999996362</v>
      </c>
      <c r="AV20" s="21"/>
      <c r="AW20" s="21"/>
      <c r="AX20" s="21"/>
      <c r="AY20" s="21"/>
      <c r="AZ20" s="21"/>
      <c r="BA20" s="21"/>
      <c r="BB20" s="22"/>
      <c r="BC20" s="23"/>
      <c r="BD20" s="21"/>
      <c r="BE20" s="21"/>
      <c r="BF20" s="21"/>
      <c r="BG20" s="21"/>
      <c r="BH20" s="24">
        <v>210</v>
      </c>
      <c r="BI20" s="21"/>
      <c r="BJ20" s="21"/>
      <c r="BK20" s="21"/>
      <c r="BL20" s="21"/>
      <c r="BM20" s="21"/>
      <c r="BN20" s="25"/>
      <c r="BO20" s="4" t="s">
        <v>474</v>
      </c>
      <c r="BP20" s="26"/>
      <c r="BQ20" s="4"/>
    </row>
    <row r="21" spans="1:69" ht="15" customHeight="1">
      <c r="A21" s="4">
        <f t="shared" si="0"/>
        <v>20</v>
      </c>
      <c r="B21" s="4" t="s">
        <v>35</v>
      </c>
      <c r="C21" s="4" t="s">
        <v>36</v>
      </c>
      <c r="D21" s="4" t="s">
        <v>85</v>
      </c>
      <c r="E21" s="4" t="s">
        <v>86</v>
      </c>
      <c r="F21" s="18" t="s">
        <v>87</v>
      </c>
      <c r="G21" s="4" t="s">
        <v>88</v>
      </c>
      <c r="H21" s="4" t="s">
        <v>89</v>
      </c>
      <c r="I21" s="19" t="s">
        <v>42</v>
      </c>
      <c r="J21" s="19" t="s">
        <v>43</v>
      </c>
      <c r="K21" s="4">
        <v>34</v>
      </c>
      <c r="L21" s="4">
        <v>133</v>
      </c>
      <c r="M21" s="20">
        <v>8532.5</v>
      </c>
      <c r="N21" s="20">
        <v>8533.2000000000007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0.7000000000007276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5" cm="1">
        <f t="array" ref="AT21">SUMPRODUCT(--(O21:AS21=0))</f>
        <v>30</v>
      </c>
      <c r="AU21" s="5">
        <f t="shared" si="1"/>
        <v>0.7000000000007276</v>
      </c>
      <c r="AV21" s="21"/>
      <c r="AW21" s="21"/>
      <c r="AX21" s="21"/>
      <c r="AY21" s="21"/>
      <c r="AZ21" s="21"/>
      <c r="BA21" s="21"/>
      <c r="BB21" s="22"/>
      <c r="BC21" s="23"/>
      <c r="BD21" s="21"/>
      <c r="BE21" s="21"/>
      <c r="BF21" s="21"/>
      <c r="BG21" s="21"/>
      <c r="BH21" s="24">
        <v>130</v>
      </c>
      <c r="BI21" s="21"/>
      <c r="BJ21" s="21"/>
      <c r="BK21" s="21"/>
      <c r="BL21" s="21"/>
      <c r="BM21" s="21"/>
      <c r="BN21" s="25"/>
      <c r="BO21" s="32" t="s">
        <v>474</v>
      </c>
      <c r="BP21" s="26"/>
      <c r="BQ21" s="4"/>
    </row>
    <row r="22" spans="1:69" ht="15" customHeight="1">
      <c r="A22" s="4">
        <f t="shared" si="0"/>
        <v>21</v>
      </c>
      <c r="B22" s="4" t="s">
        <v>35</v>
      </c>
      <c r="C22" s="4" t="s">
        <v>36</v>
      </c>
      <c r="D22" s="4" t="s">
        <v>90</v>
      </c>
      <c r="E22" s="4" t="s">
        <v>91</v>
      </c>
      <c r="F22" s="18" t="s">
        <v>92</v>
      </c>
      <c r="G22" s="4" t="s">
        <v>93</v>
      </c>
      <c r="H22" s="4" t="s">
        <v>94</v>
      </c>
      <c r="I22" s="19" t="s">
        <v>42</v>
      </c>
      <c r="J22" s="19" t="s">
        <v>43</v>
      </c>
      <c r="K22" s="4">
        <v>17</v>
      </c>
      <c r="L22" s="4">
        <v>400</v>
      </c>
      <c r="M22" s="20">
        <v>7373</v>
      </c>
      <c r="N22" s="20">
        <v>7387.3</v>
      </c>
      <c r="O22" s="4">
        <v>0</v>
      </c>
      <c r="P22" s="4">
        <v>0.5</v>
      </c>
      <c r="Q22" s="4">
        <v>0</v>
      </c>
      <c r="R22" s="4">
        <v>0</v>
      </c>
      <c r="S22" s="4">
        <v>1.3999999999996362</v>
      </c>
      <c r="T22" s="4">
        <v>0</v>
      </c>
      <c r="U22" s="4">
        <v>6.2000000000007276</v>
      </c>
      <c r="V22" s="4">
        <v>0.1999999999998181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5.3999999999996362</v>
      </c>
      <c r="AF22" s="4">
        <v>0.6000000000003638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5" cm="1">
        <f t="array" ref="AT22">SUMPRODUCT(--(O22:AS22=0))</f>
        <v>25</v>
      </c>
      <c r="AU22" s="5">
        <f t="shared" si="1"/>
        <v>14.300000000000182</v>
      </c>
      <c r="AV22" s="21"/>
      <c r="AW22" s="21"/>
      <c r="AX22" s="21"/>
      <c r="AY22" s="21"/>
      <c r="AZ22" s="21"/>
      <c r="BA22" s="21"/>
      <c r="BB22" s="22"/>
      <c r="BC22" s="23"/>
      <c r="BD22" s="21"/>
      <c r="BE22" s="21"/>
      <c r="BF22" s="21"/>
      <c r="BG22" s="21"/>
      <c r="BH22" s="24">
        <v>250</v>
      </c>
      <c r="BI22" s="21"/>
      <c r="BJ22" s="21"/>
      <c r="BK22" s="21"/>
      <c r="BL22" s="21"/>
      <c r="BM22" s="21"/>
      <c r="BN22" s="25"/>
      <c r="BO22" s="4" t="s">
        <v>475</v>
      </c>
      <c r="BP22" s="26"/>
      <c r="BQ22" s="4"/>
    </row>
    <row r="23" spans="1:69" ht="15" customHeight="1">
      <c r="A23" s="4">
        <f t="shared" si="0"/>
        <v>22</v>
      </c>
      <c r="B23" s="4" t="s">
        <v>35</v>
      </c>
      <c r="C23" s="4" t="s">
        <v>36</v>
      </c>
      <c r="D23" s="4" t="s">
        <v>480</v>
      </c>
      <c r="E23" s="4" t="s">
        <v>476</v>
      </c>
      <c r="F23" s="18" t="s">
        <v>477</v>
      </c>
      <c r="G23" s="4" t="s">
        <v>478</v>
      </c>
      <c r="H23" s="4" t="s">
        <v>479</v>
      </c>
      <c r="I23" s="19" t="s">
        <v>42</v>
      </c>
      <c r="J23" s="19" t="s">
        <v>43</v>
      </c>
      <c r="K23" s="4">
        <v>31</v>
      </c>
      <c r="L23" s="4">
        <v>900</v>
      </c>
      <c r="M23" s="20">
        <v>10916.5</v>
      </c>
      <c r="N23" s="20">
        <v>10979.9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12.100000000000364</v>
      </c>
      <c r="W23" s="4">
        <v>5.6000000000003638</v>
      </c>
      <c r="X23" s="4">
        <v>0</v>
      </c>
      <c r="Y23" s="4">
        <v>4.5</v>
      </c>
      <c r="Z23" s="4">
        <v>0</v>
      </c>
      <c r="AA23" s="4">
        <v>5.3999999999996362</v>
      </c>
      <c r="AB23" s="4">
        <v>2.6000000000003638</v>
      </c>
      <c r="AC23" s="4">
        <v>3.5</v>
      </c>
      <c r="AD23" s="4">
        <v>3.2999999999992724</v>
      </c>
      <c r="AE23" s="4">
        <v>5.5</v>
      </c>
      <c r="AF23" s="4">
        <v>4.1000000000003638</v>
      </c>
      <c r="AG23" s="4">
        <v>4.3999999999996362</v>
      </c>
      <c r="AH23" s="4">
        <v>0</v>
      </c>
      <c r="AI23" s="4">
        <v>0</v>
      </c>
      <c r="AJ23" s="4">
        <v>0</v>
      </c>
      <c r="AK23" s="4">
        <v>3</v>
      </c>
      <c r="AL23" s="4">
        <v>0</v>
      </c>
      <c r="AM23" s="4">
        <v>0</v>
      </c>
      <c r="AN23" s="4">
        <v>0</v>
      </c>
      <c r="AO23" s="4">
        <v>4</v>
      </c>
      <c r="AP23" s="4">
        <v>5.3999999999996362</v>
      </c>
      <c r="AQ23" s="4">
        <v>0</v>
      </c>
      <c r="AR23" s="4">
        <v>0</v>
      </c>
      <c r="AS23" s="4">
        <v>0</v>
      </c>
      <c r="AT23" s="5" cm="1">
        <f t="array" ref="AT23">SUMPRODUCT(--(O23:AS23=0))</f>
        <v>18</v>
      </c>
      <c r="AU23" s="5">
        <f t="shared" ref="AU23" si="2">N23-M23</f>
        <v>63.399999999999636</v>
      </c>
      <c r="AV23" s="21"/>
      <c r="AW23" s="21"/>
      <c r="AX23" s="21"/>
      <c r="AY23" s="21"/>
      <c r="AZ23" s="21"/>
      <c r="BA23" s="21"/>
      <c r="BB23" s="22"/>
      <c r="BC23" s="23"/>
      <c r="BD23" s="21"/>
      <c r="BE23" s="21"/>
      <c r="BF23" s="21"/>
      <c r="BG23" s="21"/>
      <c r="BH23" s="24">
        <v>400</v>
      </c>
      <c r="BI23" s="21"/>
      <c r="BJ23" s="21"/>
      <c r="BK23" s="21"/>
      <c r="BL23" s="21"/>
      <c r="BM23" s="21"/>
      <c r="BN23" s="25" t="s">
        <v>481</v>
      </c>
      <c r="BO23" s="4" t="s">
        <v>474</v>
      </c>
      <c r="BP23" s="26"/>
      <c r="BQ23" s="4"/>
    </row>
    <row r="24" spans="1:69">
      <c r="A24" s="4">
        <f t="shared" si="0"/>
        <v>23</v>
      </c>
      <c r="B24" s="4" t="s">
        <v>35</v>
      </c>
      <c r="C24" s="4" t="s">
        <v>36</v>
      </c>
      <c r="D24" s="4" t="s">
        <v>415</v>
      </c>
      <c r="E24" s="4" t="s">
        <v>420</v>
      </c>
      <c r="F24" s="4" t="s">
        <v>417</v>
      </c>
      <c r="G24" s="4" t="s">
        <v>418</v>
      </c>
      <c r="H24" s="4" t="s">
        <v>419</v>
      </c>
      <c r="I24" s="19" t="s">
        <v>42</v>
      </c>
      <c r="J24" s="19" t="s">
        <v>43</v>
      </c>
      <c r="K24" s="4">
        <v>3.8</v>
      </c>
      <c r="L24" s="4">
        <v>254</v>
      </c>
      <c r="M24" s="20">
        <v>107</v>
      </c>
      <c r="N24" s="20">
        <v>194</v>
      </c>
      <c r="O24" s="4">
        <v>5</v>
      </c>
      <c r="P24" s="4">
        <v>5</v>
      </c>
      <c r="Q24" s="4">
        <v>0</v>
      </c>
      <c r="R24" s="4">
        <v>4</v>
      </c>
      <c r="S24" s="4">
        <v>5</v>
      </c>
      <c r="T24" s="4">
        <v>5</v>
      </c>
      <c r="U24" s="4">
        <v>5</v>
      </c>
      <c r="V24" s="4">
        <v>0</v>
      </c>
      <c r="W24" s="4">
        <v>6</v>
      </c>
      <c r="X24" s="4">
        <v>0</v>
      </c>
      <c r="Y24" s="4">
        <v>5</v>
      </c>
      <c r="Z24" s="4">
        <v>3</v>
      </c>
      <c r="AA24" s="4">
        <v>6</v>
      </c>
      <c r="AB24" s="4">
        <v>6</v>
      </c>
      <c r="AC24" s="4">
        <v>4</v>
      </c>
      <c r="AD24" s="4">
        <v>2</v>
      </c>
      <c r="AE24" s="4">
        <v>0</v>
      </c>
      <c r="AF24" s="4">
        <v>0</v>
      </c>
      <c r="AG24" s="4">
        <v>1</v>
      </c>
      <c r="AH24" s="4">
        <v>1</v>
      </c>
      <c r="AI24" s="4">
        <v>5</v>
      </c>
      <c r="AJ24" s="4">
        <v>3</v>
      </c>
      <c r="AK24" s="4">
        <v>4</v>
      </c>
      <c r="AL24" s="4">
        <v>0</v>
      </c>
      <c r="AM24" s="4">
        <v>0</v>
      </c>
      <c r="AN24" s="4">
        <v>0</v>
      </c>
      <c r="AO24" s="4">
        <v>6</v>
      </c>
      <c r="AP24" s="4">
        <v>0</v>
      </c>
      <c r="AQ24" s="4">
        <v>2</v>
      </c>
      <c r="AR24" s="4">
        <v>4</v>
      </c>
      <c r="AS24" s="4">
        <v>0</v>
      </c>
      <c r="AT24" s="5" cm="1">
        <f t="array" ref="AT24">SUMPRODUCT(--(O24:AS24=0))</f>
        <v>10</v>
      </c>
      <c r="AU24" s="5">
        <f t="shared" si="1"/>
        <v>87</v>
      </c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24">
        <v>0</v>
      </c>
      <c r="BI24" s="4"/>
      <c r="BJ24" s="4"/>
      <c r="BK24" s="4"/>
      <c r="BL24" s="4"/>
      <c r="BM24" s="4"/>
      <c r="BN24" s="28"/>
      <c r="BO24" s="4" t="s">
        <v>471</v>
      </c>
      <c r="BP24" s="4"/>
      <c r="BQ24" s="4"/>
    </row>
    <row r="25" spans="1:69">
      <c r="A25" s="4">
        <f t="shared" si="0"/>
        <v>24</v>
      </c>
      <c r="B25" s="4" t="s">
        <v>35</v>
      </c>
      <c r="C25" s="4" t="s">
        <v>36</v>
      </c>
      <c r="D25" s="4">
        <v>61438</v>
      </c>
      <c r="E25" s="4" t="s">
        <v>426</v>
      </c>
      <c r="F25" s="4" t="s">
        <v>425</v>
      </c>
      <c r="G25" s="4" t="s">
        <v>427</v>
      </c>
      <c r="H25" s="4" t="s">
        <v>232</v>
      </c>
      <c r="I25" s="19" t="s">
        <v>42</v>
      </c>
      <c r="J25" s="19" t="s">
        <v>43</v>
      </c>
      <c r="K25" s="4">
        <v>14</v>
      </c>
      <c r="L25" s="4">
        <v>190</v>
      </c>
      <c r="M25" s="20">
        <v>3857.6</v>
      </c>
      <c r="N25" s="20">
        <v>3869.3</v>
      </c>
      <c r="O25" s="33">
        <v>0</v>
      </c>
      <c r="P25" s="33">
        <v>1.8000000000001819</v>
      </c>
      <c r="Q25" s="33">
        <v>0</v>
      </c>
      <c r="R25" s="33">
        <v>1.9000000000000909</v>
      </c>
      <c r="S25" s="33">
        <v>2.6999999999998181</v>
      </c>
      <c r="T25" s="33">
        <v>0.1999999999998181</v>
      </c>
      <c r="U25" s="33">
        <v>0</v>
      </c>
      <c r="V25" s="33">
        <v>0</v>
      </c>
      <c r="W25" s="33">
        <v>0</v>
      </c>
      <c r="X25" s="33">
        <v>0</v>
      </c>
      <c r="Y25" s="33">
        <v>1.9000000000000909</v>
      </c>
      <c r="Z25" s="33">
        <v>0</v>
      </c>
      <c r="AA25" s="33">
        <v>0</v>
      </c>
      <c r="AB25" s="33">
        <v>0.59999999999990905</v>
      </c>
      <c r="AC25" s="33">
        <v>0.1000000000003638</v>
      </c>
      <c r="AD25" s="33">
        <v>0.1999999999998181</v>
      </c>
      <c r="AE25" s="33">
        <v>0</v>
      </c>
      <c r="AF25" s="33">
        <v>2.1999999999998181</v>
      </c>
      <c r="AG25" s="33">
        <v>0.1000000000003638</v>
      </c>
      <c r="AH25" s="33">
        <v>0</v>
      </c>
      <c r="AI25" s="33">
        <v>0</v>
      </c>
      <c r="AJ25" s="33">
        <v>0</v>
      </c>
      <c r="AK25" s="33">
        <v>0</v>
      </c>
      <c r="AL25" s="33">
        <v>0</v>
      </c>
      <c r="AM25" s="33">
        <v>0</v>
      </c>
      <c r="AN25" s="33">
        <v>0</v>
      </c>
      <c r="AO25" s="33">
        <v>0</v>
      </c>
      <c r="AP25" s="33">
        <v>0</v>
      </c>
      <c r="AQ25" s="33">
        <v>0</v>
      </c>
      <c r="AR25" s="33">
        <v>0</v>
      </c>
      <c r="AS25" s="33">
        <v>0</v>
      </c>
      <c r="AT25" s="5" cm="1">
        <f t="array" ref="AT25">SUMPRODUCT(--(O25:AS25=0))</f>
        <v>21</v>
      </c>
      <c r="AU25" s="5">
        <f t="shared" si="1"/>
        <v>11.700000000000273</v>
      </c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24">
        <v>60</v>
      </c>
      <c r="BI25" s="4"/>
      <c r="BJ25" s="4"/>
      <c r="BK25" s="4"/>
      <c r="BL25" s="4"/>
      <c r="BM25" s="4"/>
      <c r="BN25" s="28"/>
      <c r="BO25" s="4" t="s">
        <v>474</v>
      </c>
      <c r="BP25" s="4"/>
      <c r="BQ25" s="4"/>
    </row>
    <row r="26" spans="1:69" ht="15" customHeight="1">
      <c r="A26" s="4">
        <f t="shared" si="0"/>
        <v>25</v>
      </c>
      <c r="B26" s="4" t="s">
        <v>35</v>
      </c>
      <c r="C26" s="4" t="s">
        <v>36</v>
      </c>
      <c r="D26" s="4" t="s">
        <v>95</v>
      </c>
      <c r="E26" s="4" t="s">
        <v>96</v>
      </c>
      <c r="F26" s="18" t="s">
        <v>47</v>
      </c>
      <c r="G26" s="4" t="s">
        <v>97</v>
      </c>
      <c r="H26" s="4" t="s">
        <v>98</v>
      </c>
      <c r="I26" s="19" t="s">
        <v>42</v>
      </c>
      <c r="J26" s="19" t="s">
        <v>65</v>
      </c>
      <c r="K26" s="4" t="s">
        <v>99</v>
      </c>
      <c r="L26" s="4">
        <v>625</v>
      </c>
      <c r="M26" s="20">
        <v>130267</v>
      </c>
      <c r="N26" s="20">
        <v>131450</v>
      </c>
      <c r="O26" s="4">
        <v>219</v>
      </c>
      <c r="P26" s="4">
        <v>104</v>
      </c>
      <c r="Q26" s="4">
        <v>0</v>
      </c>
      <c r="R26" s="4">
        <v>107</v>
      </c>
      <c r="S26" s="4">
        <v>83</v>
      </c>
      <c r="T26" s="4">
        <v>0</v>
      </c>
      <c r="U26" s="4">
        <v>0</v>
      </c>
      <c r="V26" s="4">
        <v>120</v>
      </c>
      <c r="W26" s="4">
        <v>0</v>
      </c>
      <c r="X26" s="4">
        <v>0</v>
      </c>
      <c r="Y26" s="4">
        <v>0</v>
      </c>
      <c r="Z26" s="4">
        <v>0</v>
      </c>
      <c r="AA26" s="4">
        <v>54</v>
      </c>
      <c r="AB26" s="4">
        <v>89</v>
      </c>
      <c r="AC26" s="4">
        <v>102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88</v>
      </c>
      <c r="AK26" s="4">
        <v>110</v>
      </c>
      <c r="AL26" s="4">
        <v>0</v>
      </c>
      <c r="AM26" s="4">
        <v>0</v>
      </c>
      <c r="AN26" s="4">
        <v>107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5" cm="1">
        <f t="array" ref="AT26">SUMPRODUCT(--(O26:AS26=0))</f>
        <v>20</v>
      </c>
      <c r="AU26" s="5">
        <f t="shared" si="1"/>
        <v>1183</v>
      </c>
      <c r="AV26" s="21"/>
      <c r="AW26" s="21"/>
      <c r="AX26" s="21"/>
      <c r="AY26" s="21"/>
      <c r="AZ26" s="21"/>
      <c r="BA26" s="22"/>
      <c r="BB26" s="21"/>
      <c r="BC26" s="23"/>
      <c r="BD26" s="21"/>
      <c r="BE26" s="21"/>
      <c r="BF26" s="21"/>
      <c r="BG26" s="21"/>
      <c r="BH26" s="24">
        <v>0</v>
      </c>
      <c r="BI26" s="21"/>
      <c r="BJ26" s="21"/>
      <c r="BK26" s="21"/>
      <c r="BL26" s="21"/>
      <c r="BM26" s="21"/>
      <c r="BN26" s="25"/>
      <c r="BO26" s="4" t="s">
        <v>471</v>
      </c>
      <c r="BP26" s="26">
        <v>60</v>
      </c>
      <c r="BQ26" s="4" t="s">
        <v>100</v>
      </c>
    </row>
    <row r="27" spans="1:69" ht="15" customHeight="1">
      <c r="A27" s="4">
        <f t="shared" si="0"/>
        <v>26</v>
      </c>
      <c r="B27" s="4" t="s">
        <v>35</v>
      </c>
      <c r="C27" s="4" t="s">
        <v>36</v>
      </c>
      <c r="D27" s="4" t="s">
        <v>101</v>
      </c>
      <c r="E27" s="4" t="s">
        <v>102</v>
      </c>
      <c r="F27" s="18" t="s">
        <v>47</v>
      </c>
      <c r="G27" s="4" t="s">
        <v>103</v>
      </c>
      <c r="H27" s="4" t="s">
        <v>98</v>
      </c>
      <c r="I27" s="19" t="s">
        <v>42</v>
      </c>
      <c r="J27" s="19" t="s">
        <v>65</v>
      </c>
      <c r="K27" s="4" t="s">
        <v>99</v>
      </c>
      <c r="L27" s="4">
        <v>650</v>
      </c>
      <c r="M27" s="20">
        <v>76288</v>
      </c>
      <c r="N27" s="20">
        <v>77960</v>
      </c>
      <c r="O27" s="4">
        <v>192</v>
      </c>
      <c r="P27" s="4">
        <v>0</v>
      </c>
      <c r="Q27" s="4">
        <v>0</v>
      </c>
      <c r="R27" s="4">
        <v>190</v>
      </c>
      <c r="S27" s="4">
        <v>0</v>
      </c>
      <c r="T27" s="4">
        <v>250</v>
      </c>
      <c r="U27" s="4">
        <v>130</v>
      </c>
      <c r="V27" s="4">
        <v>340</v>
      </c>
      <c r="W27" s="4">
        <v>65</v>
      </c>
      <c r="X27" s="4">
        <v>0</v>
      </c>
      <c r="Y27" s="4">
        <v>90</v>
      </c>
      <c r="Z27" s="4">
        <v>0</v>
      </c>
      <c r="AA27" s="4">
        <v>90</v>
      </c>
      <c r="AB27" s="4">
        <v>20</v>
      </c>
      <c r="AC27" s="4">
        <v>80</v>
      </c>
      <c r="AD27" s="4">
        <v>95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130</v>
      </c>
      <c r="AQ27" s="4">
        <v>0</v>
      </c>
      <c r="AR27" s="4">
        <v>0</v>
      </c>
      <c r="AS27" s="4">
        <v>0</v>
      </c>
      <c r="AT27" s="5" cm="1">
        <f t="array" ref="AT27">SUMPRODUCT(--(O27:AS27=0))</f>
        <v>19</v>
      </c>
      <c r="AU27" s="5">
        <f t="shared" si="1"/>
        <v>1672</v>
      </c>
      <c r="AV27" s="21"/>
      <c r="AW27" s="21"/>
      <c r="AX27" s="21"/>
      <c r="AY27" s="21"/>
      <c r="AZ27" s="21"/>
      <c r="BA27" s="22"/>
      <c r="BB27" s="21"/>
      <c r="BC27" s="23"/>
      <c r="BD27" s="21"/>
      <c r="BE27" s="21"/>
      <c r="BF27" s="21"/>
      <c r="BG27" s="21"/>
      <c r="BH27" s="24">
        <v>0</v>
      </c>
      <c r="BI27" s="21"/>
      <c r="BJ27" s="21"/>
      <c r="BK27" s="21"/>
      <c r="BL27" s="21"/>
      <c r="BM27" s="21"/>
      <c r="BN27" s="25"/>
      <c r="BO27" s="4" t="s">
        <v>471</v>
      </c>
      <c r="BP27" s="26">
        <v>66</v>
      </c>
      <c r="BQ27" s="4" t="s">
        <v>100</v>
      </c>
    </row>
    <row r="28" spans="1:69" ht="15" customHeight="1">
      <c r="A28" s="4">
        <f t="shared" si="0"/>
        <v>27</v>
      </c>
      <c r="B28" s="4" t="s">
        <v>35</v>
      </c>
      <c r="C28" s="4" t="s">
        <v>36</v>
      </c>
      <c r="D28" s="4" t="s">
        <v>104</v>
      </c>
      <c r="E28" s="4" t="s">
        <v>105</v>
      </c>
      <c r="F28" s="18" t="s">
        <v>47</v>
      </c>
      <c r="G28" s="4" t="s">
        <v>106</v>
      </c>
      <c r="H28" s="4" t="s">
        <v>98</v>
      </c>
      <c r="I28" s="19" t="s">
        <v>42</v>
      </c>
      <c r="J28" s="19" t="s">
        <v>65</v>
      </c>
      <c r="K28" s="4" t="s">
        <v>99</v>
      </c>
      <c r="L28" s="4">
        <v>710</v>
      </c>
      <c r="M28" s="20">
        <v>132657</v>
      </c>
      <c r="N28" s="20">
        <v>134533</v>
      </c>
      <c r="O28" s="4">
        <v>133</v>
      </c>
      <c r="P28" s="4">
        <v>78</v>
      </c>
      <c r="Q28" s="4">
        <v>0</v>
      </c>
      <c r="R28" s="4">
        <v>104</v>
      </c>
      <c r="S28" s="4">
        <v>0</v>
      </c>
      <c r="T28" s="4">
        <v>211</v>
      </c>
      <c r="U28" s="4">
        <v>146</v>
      </c>
      <c r="V28" s="4">
        <v>286</v>
      </c>
      <c r="W28" s="4">
        <v>219</v>
      </c>
      <c r="X28" s="4">
        <v>0</v>
      </c>
      <c r="Y28" s="4">
        <v>170</v>
      </c>
      <c r="Z28" s="4">
        <v>0</v>
      </c>
      <c r="AA28" s="4">
        <v>76</v>
      </c>
      <c r="AB28" s="4">
        <v>108</v>
      </c>
      <c r="AC28" s="4">
        <v>149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75</v>
      </c>
      <c r="AL28" s="4">
        <v>0</v>
      </c>
      <c r="AM28" s="4">
        <v>0</v>
      </c>
      <c r="AN28" s="4">
        <v>0</v>
      </c>
      <c r="AO28" s="4">
        <v>0</v>
      </c>
      <c r="AP28" s="4">
        <v>121</v>
      </c>
      <c r="AQ28" s="4">
        <v>0</v>
      </c>
      <c r="AR28" s="4">
        <v>0</v>
      </c>
      <c r="AS28" s="4">
        <v>0</v>
      </c>
      <c r="AT28" s="5" cm="1">
        <f t="array" ref="AT28">SUMPRODUCT(--(O28:AS28=0))</f>
        <v>18</v>
      </c>
      <c r="AU28" s="5">
        <f t="shared" si="1"/>
        <v>1876</v>
      </c>
      <c r="AV28" s="21"/>
      <c r="AW28" s="21"/>
      <c r="AX28" s="21"/>
      <c r="AY28" s="21"/>
      <c r="AZ28" s="21"/>
      <c r="BA28" s="22"/>
      <c r="BB28" s="21"/>
      <c r="BC28" s="23"/>
      <c r="BD28" s="21"/>
      <c r="BE28" s="21"/>
      <c r="BF28" s="21"/>
      <c r="BG28" s="21"/>
      <c r="BH28" s="24">
        <v>0</v>
      </c>
      <c r="BI28" s="21"/>
      <c r="BJ28" s="21"/>
      <c r="BK28" s="21"/>
      <c r="BL28" s="21"/>
      <c r="BM28" s="21"/>
      <c r="BN28" s="25"/>
      <c r="BO28" s="4" t="s">
        <v>471</v>
      </c>
      <c r="BP28" s="26">
        <v>89</v>
      </c>
      <c r="BQ28" s="4" t="s">
        <v>100</v>
      </c>
    </row>
    <row r="29" spans="1:69">
      <c r="A29" s="4">
        <f t="shared" si="0"/>
        <v>28</v>
      </c>
      <c r="B29" s="4" t="s">
        <v>35</v>
      </c>
      <c r="C29" s="4" t="s">
        <v>36</v>
      </c>
      <c r="D29" s="4" t="s">
        <v>107</v>
      </c>
      <c r="E29" s="4" t="s">
        <v>108</v>
      </c>
      <c r="F29" s="4" t="s">
        <v>109</v>
      </c>
      <c r="G29" s="4" t="s">
        <v>47</v>
      </c>
      <c r="H29" s="4" t="s">
        <v>110</v>
      </c>
      <c r="I29" s="19" t="s">
        <v>42</v>
      </c>
      <c r="J29" s="19" t="s">
        <v>43</v>
      </c>
      <c r="K29" s="4">
        <v>14</v>
      </c>
      <c r="L29" s="4">
        <v>970</v>
      </c>
      <c r="M29" s="20">
        <v>2301.25</v>
      </c>
      <c r="N29" s="20">
        <v>2340.85</v>
      </c>
      <c r="O29" s="4">
        <v>0</v>
      </c>
      <c r="P29" s="4">
        <v>0</v>
      </c>
      <c r="Q29" s="4">
        <v>0</v>
      </c>
      <c r="R29" s="4">
        <v>4.4000000000000909</v>
      </c>
      <c r="S29" s="4">
        <v>3.25</v>
      </c>
      <c r="T29" s="4">
        <v>2.4499999999998181</v>
      </c>
      <c r="U29" s="4">
        <v>0</v>
      </c>
      <c r="V29" s="4">
        <v>4.3499999999999091</v>
      </c>
      <c r="W29" s="4">
        <v>4.0500000000001819</v>
      </c>
      <c r="X29" s="4">
        <v>0</v>
      </c>
      <c r="Y29" s="4">
        <v>2.5500000000001819</v>
      </c>
      <c r="Z29" s="4">
        <v>2.8999999999996362</v>
      </c>
      <c r="AA29" s="4">
        <v>0.1000000000003638</v>
      </c>
      <c r="AB29" s="4">
        <v>3.2999999999997272</v>
      </c>
      <c r="AC29" s="4">
        <v>4.8499999999999091</v>
      </c>
      <c r="AD29" s="4">
        <v>2.6000000000003638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3.3999999999996362</v>
      </c>
      <c r="AK29" s="4">
        <v>1.4000000000000909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5" cm="1">
        <f t="array" ref="AT29">SUMPRODUCT(--(O29:AS29=0))</f>
        <v>18</v>
      </c>
      <c r="AU29" s="5">
        <f t="shared" si="1"/>
        <v>39.599999999999909</v>
      </c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24">
        <v>180</v>
      </c>
      <c r="BI29" s="4"/>
      <c r="BJ29" s="4"/>
      <c r="BK29" s="4"/>
      <c r="BL29" s="4"/>
      <c r="BM29" s="4"/>
      <c r="BN29" s="25"/>
      <c r="BO29" s="4" t="s">
        <v>474</v>
      </c>
      <c r="BP29" s="4"/>
      <c r="BQ29" s="4"/>
    </row>
    <row r="30" spans="1:69" ht="15" customHeight="1">
      <c r="A30" s="4">
        <f t="shared" si="0"/>
        <v>29</v>
      </c>
      <c r="B30" s="4" t="s">
        <v>35</v>
      </c>
      <c r="C30" s="4" t="s">
        <v>36</v>
      </c>
      <c r="D30" s="4" t="s">
        <v>111</v>
      </c>
      <c r="E30" s="4" t="s">
        <v>112</v>
      </c>
      <c r="F30" s="18" t="s">
        <v>113</v>
      </c>
      <c r="G30" s="4" t="s">
        <v>47</v>
      </c>
      <c r="H30" s="4" t="s">
        <v>114</v>
      </c>
      <c r="I30" s="19" t="s">
        <v>42</v>
      </c>
      <c r="J30" s="19" t="s">
        <v>43</v>
      </c>
      <c r="K30" s="4">
        <v>44</v>
      </c>
      <c r="L30" s="4">
        <v>1380</v>
      </c>
      <c r="M30" s="20">
        <v>9621.5</v>
      </c>
      <c r="N30" s="20">
        <v>9658.9</v>
      </c>
      <c r="O30" s="4">
        <v>4.8999999999996362</v>
      </c>
      <c r="P30" s="4">
        <v>3.3999999999996362</v>
      </c>
      <c r="Q30" s="4">
        <v>0</v>
      </c>
      <c r="R30" s="4">
        <v>5.7000000000007276</v>
      </c>
      <c r="S30" s="4">
        <v>3.2000000000007276</v>
      </c>
      <c r="T30" s="4">
        <v>5.6999999999989086</v>
      </c>
      <c r="U30" s="4">
        <v>0.8999999999996362</v>
      </c>
      <c r="V30" s="4">
        <v>0</v>
      </c>
      <c r="W30" s="4">
        <v>0</v>
      </c>
      <c r="X30" s="4">
        <v>0</v>
      </c>
      <c r="Y30" s="4">
        <v>0</v>
      </c>
      <c r="Z30" s="4">
        <v>1.5</v>
      </c>
      <c r="AA30" s="4">
        <v>4.6000000000003638</v>
      </c>
      <c r="AB30" s="4">
        <v>0</v>
      </c>
      <c r="AC30" s="4">
        <v>3</v>
      </c>
      <c r="AD30" s="4">
        <v>3.6000000000003638</v>
      </c>
      <c r="AE30" s="4">
        <v>0.8999999999996362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5" cm="1">
        <f t="array" ref="AT30">SUMPRODUCT(--(O30:AS30=0))</f>
        <v>20</v>
      </c>
      <c r="AU30" s="5">
        <f t="shared" si="1"/>
        <v>37.399999999999636</v>
      </c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24">
        <v>400</v>
      </c>
      <c r="BI30" s="4"/>
      <c r="BJ30" s="4"/>
      <c r="BK30" s="4"/>
      <c r="BL30" s="4"/>
      <c r="BM30" s="4"/>
      <c r="BN30" s="25"/>
      <c r="BO30" s="4" t="s">
        <v>475</v>
      </c>
      <c r="BP30" s="4"/>
      <c r="BQ30" s="4"/>
    </row>
    <row r="31" spans="1:69">
      <c r="A31" s="4">
        <f t="shared" si="0"/>
        <v>30</v>
      </c>
      <c r="B31" s="4" t="s">
        <v>35</v>
      </c>
      <c r="C31" s="4" t="s">
        <v>36</v>
      </c>
      <c r="D31" s="4" t="s">
        <v>115</v>
      </c>
      <c r="E31" s="4" t="s">
        <v>116</v>
      </c>
      <c r="F31" s="18" t="s">
        <v>117</v>
      </c>
      <c r="G31" s="4" t="s">
        <v>118</v>
      </c>
      <c r="H31" s="4" t="s">
        <v>119</v>
      </c>
      <c r="I31" s="19" t="s">
        <v>42</v>
      </c>
      <c r="J31" s="19" t="s">
        <v>43</v>
      </c>
      <c r="K31" s="4">
        <v>2</v>
      </c>
      <c r="L31" s="4">
        <v>240</v>
      </c>
      <c r="M31" s="20">
        <v>615</v>
      </c>
      <c r="N31" s="20">
        <v>615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5" cm="1">
        <f t="array" ref="AT31">SUMPRODUCT(--(O31:AS31=0))</f>
        <v>31</v>
      </c>
      <c r="AU31" s="5">
        <f t="shared" si="1"/>
        <v>0</v>
      </c>
      <c r="AV31" s="21"/>
      <c r="AW31" s="21"/>
      <c r="AX31" s="21"/>
      <c r="AY31" s="21"/>
      <c r="AZ31" s="21"/>
      <c r="BA31" s="22"/>
      <c r="BB31" s="21"/>
      <c r="BC31" s="23"/>
      <c r="BD31" s="21"/>
      <c r="BE31" s="21"/>
      <c r="BF31" s="21"/>
      <c r="BG31" s="21"/>
      <c r="BH31" s="24">
        <v>240</v>
      </c>
      <c r="BI31" s="21"/>
      <c r="BJ31" s="21"/>
      <c r="BK31" s="21"/>
      <c r="BL31" s="21"/>
      <c r="BM31" s="21"/>
      <c r="BN31" s="25"/>
      <c r="BO31" s="4" t="s">
        <v>471</v>
      </c>
      <c r="BP31" s="26"/>
      <c r="BQ31" s="4"/>
    </row>
    <row r="32" spans="1:69" ht="15" customHeight="1">
      <c r="A32" s="4">
        <f t="shared" si="0"/>
        <v>31</v>
      </c>
      <c r="B32" s="4" t="s">
        <v>35</v>
      </c>
      <c r="C32" s="4" t="s">
        <v>36</v>
      </c>
      <c r="D32" s="34" t="s">
        <v>122</v>
      </c>
      <c r="E32" s="4" t="s">
        <v>120</v>
      </c>
      <c r="F32" s="18" t="s">
        <v>123</v>
      </c>
      <c r="G32" s="4" t="s">
        <v>47</v>
      </c>
      <c r="H32" s="4" t="s">
        <v>121</v>
      </c>
      <c r="I32" s="19" t="s">
        <v>42</v>
      </c>
      <c r="J32" s="19" t="s">
        <v>43</v>
      </c>
      <c r="K32" s="4">
        <v>1.5</v>
      </c>
      <c r="L32" s="4">
        <v>200</v>
      </c>
      <c r="M32" s="20">
        <v>1643</v>
      </c>
      <c r="N32" s="20">
        <v>1669</v>
      </c>
      <c r="O32" s="4">
        <v>0</v>
      </c>
      <c r="P32" s="4">
        <v>1</v>
      </c>
      <c r="Q32" s="4">
        <v>0</v>
      </c>
      <c r="R32" s="4">
        <v>6</v>
      </c>
      <c r="S32" s="4">
        <v>0</v>
      </c>
      <c r="T32" s="4">
        <v>0</v>
      </c>
      <c r="U32" s="4">
        <v>0</v>
      </c>
      <c r="V32" s="4">
        <v>3</v>
      </c>
      <c r="W32" s="4">
        <v>1</v>
      </c>
      <c r="X32" s="4">
        <v>0</v>
      </c>
      <c r="Y32" s="4">
        <v>1</v>
      </c>
      <c r="Z32" s="4">
        <v>3</v>
      </c>
      <c r="AA32" s="4">
        <v>0</v>
      </c>
      <c r="AB32" s="4">
        <v>2</v>
      </c>
      <c r="AC32" s="4">
        <v>5</v>
      </c>
      <c r="AD32" s="4">
        <v>1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3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5" cm="1">
        <f t="array" ref="AT32">SUMPRODUCT(--(O32:AS32=0))</f>
        <v>21</v>
      </c>
      <c r="AU32" s="5">
        <f t="shared" si="1"/>
        <v>26</v>
      </c>
      <c r="AV32" s="21"/>
      <c r="AW32" s="21"/>
      <c r="AX32" s="21"/>
      <c r="AY32" s="21"/>
      <c r="AZ32" s="21"/>
      <c r="BA32" s="22"/>
      <c r="BB32" s="21"/>
      <c r="BC32" s="23"/>
      <c r="BD32" s="21"/>
      <c r="BE32" s="21"/>
      <c r="BF32" s="21"/>
      <c r="BG32" s="21"/>
      <c r="BH32" s="24">
        <v>100</v>
      </c>
      <c r="BI32" s="21"/>
      <c r="BJ32" s="21"/>
      <c r="BK32" s="21"/>
      <c r="BL32" s="21"/>
      <c r="BM32" s="21"/>
      <c r="BN32" s="25"/>
      <c r="BO32" s="4" t="s">
        <v>474</v>
      </c>
      <c r="BP32" s="26"/>
      <c r="BQ32" s="4"/>
    </row>
    <row r="33" spans="1:69" ht="15" customHeight="1">
      <c r="A33" s="4">
        <f t="shared" si="0"/>
        <v>32</v>
      </c>
      <c r="B33" s="4" t="s">
        <v>35</v>
      </c>
      <c r="C33" s="4" t="s">
        <v>36</v>
      </c>
      <c r="D33" s="4" t="s">
        <v>124</v>
      </c>
      <c r="E33" s="4" t="s">
        <v>125</v>
      </c>
      <c r="F33" s="18" t="s">
        <v>126</v>
      </c>
      <c r="G33" s="4" t="s">
        <v>127</v>
      </c>
      <c r="H33" s="4" t="s">
        <v>128</v>
      </c>
      <c r="I33" s="19" t="s">
        <v>42</v>
      </c>
      <c r="J33" s="19" t="s">
        <v>129</v>
      </c>
      <c r="K33" s="4">
        <v>8</v>
      </c>
      <c r="L33" s="4">
        <v>0</v>
      </c>
      <c r="M33" s="20">
        <v>54985</v>
      </c>
      <c r="N33" s="20">
        <v>55188</v>
      </c>
      <c r="O33" s="4">
        <v>132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18</v>
      </c>
      <c r="V33" s="4">
        <v>17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20</v>
      </c>
      <c r="AE33" s="4">
        <v>16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5" cm="1">
        <f t="array" ref="AT33">SUMPRODUCT(--(O33:AS33=0))</f>
        <v>26</v>
      </c>
      <c r="AU33" s="5">
        <f t="shared" si="1"/>
        <v>203</v>
      </c>
      <c r="AV33" s="21"/>
      <c r="AW33" s="21"/>
      <c r="AX33" s="21"/>
      <c r="AY33" s="21"/>
      <c r="AZ33" s="21"/>
      <c r="BA33" s="22"/>
      <c r="BB33" s="21"/>
      <c r="BC33" s="23"/>
      <c r="BD33" s="21"/>
      <c r="BE33" s="21"/>
      <c r="BF33" s="21"/>
      <c r="BG33" s="21"/>
      <c r="BH33" s="24">
        <v>0</v>
      </c>
      <c r="BI33" s="21"/>
      <c r="BJ33" s="21"/>
      <c r="BK33" s="21"/>
      <c r="BL33" s="21"/>
      <c r="BM33" s="21"/>
      <c r="BN33" s="25"/>
      <c r="BO33" s="31" t="s">
        <v>471</v>
      </c>
      <c r="BP33" s="26"/>
      <c r="BQ33" s="4"/>
    </row>
    <row r="34" spans="1:69">
      <c r="A34" s="4">
        <f t="shared" si="0"/>
        <v>33</v>
      </c>
      <c r="B34" s="4" t="s">
        <v>35</v>
      </c>
      <c r="C34" s="4" t="s">
        <v>36</v>
      </c>
      <c r="D34" s="4" t="s">
        <v>130</v>
      </c>
      <c r="E34" s="4" t="s">
        <v>131</v>
      </c>
      <c r="F34" s="4" t="s">
        <v>132</v>
      </c>
      <c r="G34" s="4" t="s">
        <v>47</v>
      </c>
      <c r="H34" s="4" t="s">
        <v>133</v>
      </c>
      <c r="I34" s="19" t="s">
        <v>134</v>
      </c>
      <c r="J34" s="19" t="s">
        <v>43</v>
      </c>
      <c r="K34" s="4">
        <v>5</v>
      </c>
      <c r="L34" s="4">
        <v>322</v>
      </c>
      <c r="M34" s="20">
        <v>902.5</v>
      </c>
      <c r="N34" s="20">
        <v>972</v>
      </c>
      <c r="O34" s="20">
        <v>0.5</v>
      </c>
      <c r="P34" s="20">
        <v>2</v>
      </c>
      <c r="Q34" s="20">
        <v>0</v>
      </c>
      <c r="R34" s="20">
        <v>2</v>
      </c>
      <c r="S34" s="20">
        <v>4</v>
      </c>
      <c r="T34" s="20">
        <v>4</v>
      </c>
      <c r="U34" s="20">
        <v>2</v>
      </c>
      <c r="V34" s="20">
        <v>2</v>
      </c>
      <c r="W34" s="20">
        <v>4</v>
      </c>
      <c r="X34" s="20">
        <v>2</v>
      </c>
      <c r="Y34" s="20">
        <v>2</v>
      </c>
      <c r="Z34" s="20">
        <v>3</v>
      </c>
      <c r="AA34" s="20">
        <v>4</v>
      </c>
      <c r="AB34" s="20">
        <v>3</v>
      </c>
      <c r="AC34" s="20">
        <v>2</v>
      </c>
      <c r="AD34" s="20">
        <v>3</v>
      </c>
      <c r="AE34" s="20">
        <v>4</v>
      </c>
      <c r="AF34" s="20">
        <v>3</v>
      </c>
      <c r="AG34" s="20">
        <v>3</v>
      </c>
      <c r="AH34" s="20">
        <v>3</v>
      </c>
      <c r="AI34" s="20">
        <v>3</v>
      </c>
      <c r="AJ34" s="20">
        <v>2</v>
      </c>
      <c r="AK34" s="20">
        <v>0</v>
      </c>
      <c r="AL34" s="20">
        <v>0</v>
      </c>
      <c r="AM34" s="20">
        <v>0</v>
      </c>
      <c r="AN34" s="20">
        <v>0</v>
      </c>
      <c r="AO34" s="20">
        <v>4</v>
      </c>
      <c r="AP34" s="20">
        <v>4</v>
      </c>
      <c r="AQ34" s="20">
        <v>0</v>
      </c>
      <c r="AR34" s="20">
        <v>3</v>
      </c>
      <c r="AS34" s="20">
        <v>1</v>
      </c>
      <c r="AT34" s="5" cm="1">
        <f t="array" ref="AT34">SUMPRODUCT(--(O34:AS34=0))</f>
        <v>6</v>
      </c>
      <c r="AU34" s="5">
        <f t="shared" si="1"/>
        <v>69.5</v>
      </c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24">
        <v>0</v>
      </c>
      <c r="BI34" s="4"/>
      <c r="BJ34" s="4"/>
      <c r="BK34" s="4"/>
      <c r="BL34" s="4"/>
      <c r="BM34" s="4"/>
      <c r="BN34" s="25"/>
      <c r="BO34" s="4" t="s">
        <v>474</v>
      </c>
      <c r="BP34" s="4"/>
      <c r="BQ34" s="4"/>
    </row>
    <row r="35" spans="1:69" ht="15" customHeight="1">
      <c r="A35" s="4">
        <f t="shared" si="0"/>
        <v>34</v>
      </c>
      <c r="B35" s="4" t="s">
        <v>35</v>
      </c>
      <c r="C35" s="4" t="s">
        <v>36</v>
      </c>
      <c r="D35" s="4" t="s">
        <v>135</v>
      </c>
      <c r="E35" s="4" t="s">
        <v>136</v>
      </c>
      <c r="F35" s="18" t="s">
        <v>137</v>
      </c>
      <c r="G35" s="4" t="s">
        <v>138</v>
      </c>
      <c r="H35" s="4" t="s">
        <v>139</v>
      </c>
      <c r="I35" s="19" t="s">
        <v>140</v>
      </c>
      <c r="J35" s="19" t="s">
        <v>43</v>
      </c>
      <c r="K35" s="4">
        <v>4.7</v>
      </c>
      <c r="L35" s="4">
        <v>495</v>
      </c>
      <c r="M35" s="20">
        <v>12570</v>
      </c>
      <c r="N35" s="20">
        <v>12684</v>
      </c>
      <c r="O35" s="4">
        <v>6</v>
      </c>
      <c r="P35" s="4">
        <v>5</v>
      </c>
      <c r="Q35" s="4">
        <v>0</v>
      </c>
      <c r="R35" s="4">
        <v>5</v>
      </c>
      <c r="S35" s="4">
        <v>6</v>
      </c>
      <c r="T35" s="4">
        <v>4</v>
      </c>
      <c r="U35" s="4">
        <v>6</v>
      </c>
      <c r="V35" s="4">
        <v>6</v>
      </c>
      <c r="W35" s="4">
        <v>6</v>
      </c>
      <c r="X35" s="4">
        <v>5</v>
      </c>
      <c r="Y35" s="4">
        <v>6</v>
      </c>
      <c r="Z35" s="4">
        <v>4</v>
      </c>
      <c r="AA35" s="4">
        <v>7</v>
      </c>
      <c r="AB35" s="4">
        <v>5</v>
      </c>
      <c r="AC35" s="4">
        <v>5</v>
      </c>
      <c r="AD35" s="4">
        <v>6</v>
      </c>
      <c r="AE35" s="4">
        <v>4</v>
      </c>
      <c r="AF35" s="4">
        <v>6</v>
      </c>
      <c r="AG35" s="4">
        <v>6</v>
      </c>
      <c r="AH35" s="4">
        <v>4</v>
      </c>
      <c r="AI35" s="4">
        <v>3</v>
      </c>
      <c r="AJ35" s="4">
        <v>4</v>
      </c>
      <c r="AK35" s="4">
        <v>2</v>
      </c>
      <c r="AL35" s="4">
        <v>0</v>
      </c>
      <c r="AM35" s="4">
        <v>0</v>
      </c>
      <c r="AN35" s="4">
        <v>0</v>
      </c>
      <c r="AO35" s="4">
        <v>3</v>
      </c>
      <c r="AP35" s="4">
        <v>0</v>
      </c>
      <c r="AQ35" s="4">
        <v>0</v>
      </c>
      <c r="AR35" s="4">
        <v>0</v>
      </c>
      <c r="AS35" s="4">
        <v>0</v>
      </c>
      <c r="AT35" s="5" cm="1">
        <f t="array" ref="AT35">SUMPRODUCT(--(O35:AS35=0))</f>
        <v>8</v>
      </c>
      <c r="AU35" s="5">
        <f t="shared" si="1"/>
        <v>114</v>
      </c>
      <c r="AV35" s="21"/>
      <c r="AW35" s="21"/>
      <c r="AX35" s="21"/>
      <c r="AY35" s="21"/>
      <c r="AZ35" s="21"/>
      <c r="BA35" s="21"/>
      <c r="BB35" s="22"/>
      <c r="BC35" s="23"/>
      <c r="BD35" s="21"/>
      <c r="BE35" s="21"/>
      <c r="BF35" s="21"/>
      <c r="BG35" s="21"/>
      <c r="BH35" s="24">
        <v>0</v>
      </c>
      <c r="BI35" s="21"/>
      <c r="BJ35" s="21"/>
      <c r="BK35" s="21"/>
      <c r="BL35" s="21"/>
      <c r="BM35" s="21"/>
      <c r="BN35" s="25"/>
      <c r="BO35" s="4" t="s">
        <v>471</v>
      </c>
      <c r="BP35" s="26"/>
      <c r="BQ35" s="4"/>
    </row>
    <row r="36" spans="1:69" ht="15" customHeight="1">
      <c r="A36" s="4">
        <f t="shared" si="0"/>
        <v>35</v>
      </c>
      <c r="B36" s="4" t="s">
        <v>35</v>
      </c>
      <c r="C36" s="4" t="s">
        <v>36</v>
      </c>
      <c r="D36" s="4" t="s">
        <v>141</v>
      </c>
      <c r="E36" s="4" t="s">
        <v>142</v>
      </c>
      <c r="F36" s="18" t="s">
        <v>143</v>
      </c>
      <c r="G36" s="4" t="s">
        <v>144</v>
      </c>
      <c r="H36" s="4" t="s">
        <v>139</v>
      </c>
      <c r="I36" s="19" t="s">
        <v>140</v>
      </c>
      <c r="J36" s="19" t="s">
        <v>43</v>
      </c>
      <c r="K36" s="4">
        <v>4.7</v>
      </c>
      <c r="L36" s="4">
        <v>858</v>
      </c>
      <c r="M36" s="20">
        <v>16580</v>
      </c>
      <c r="N36" s="20">
        <v>16742.8</v>
      </c>
      <c r="O36" s="4">
        <v>1</v>
      </c>
      <c r="P36" s="4">
        <v>5</v>
      </c>
      <c r="Q36" s="4">
        <v>6</v>
      </c>
      <c r="R36" s="4">
        <v>8</v>
      </c>
      <c r="S36" s="4">
        <v>7</v>
      </c>
      <c r="T36" s="4">
        <v>8</v>
      </c>
      <c r="U36" s="4">
        <v>6</v>
      </c>
      <c r="V36" s="4">
        <v>7</v>
      </c>
      <c r="W36" s="4">
        <v>5</v>
      </c>
      <c r="X36" s="4">
        <v>5</v>
      </c>
      <c r="Y36" s="4">
        <v>7</v>
      </c>
      <c r="Z36" s="4">
        <v>8</v>
      </c>
      <c r="AA36" s="4">
        <v>6</v>
      </c>
      <c r="AB36" s="4">
        <v>7</v>
      </c>
      <c r="AC36" s="4">
        <v>6</v>
      </c>
      <c r="AD36" s="4">
        <v>5</v>
      </c>
      <c r="AE36" s="4">
        <v>7</v>
      </c>
      <c r="AF36" s="4">
        <v>5</v>
      </c>
      <c r="AG36" s="4">
        <v>6</v>
      </c>
      <c r="AH36" s="4">
        <v>6</v>
      </c>
      <c r="AI36" s="4">
        <v>2</v>
      </c>
      <c r="AJ36" s="4">
        <v>5.5999999999985448</v>
      </c>
      <c r="AK36" s="4">
        <v>6.8000000000029104</v>
      </c>
      <c r="AL36" s="4">
        <v>1.5999999999985448</v>
      </c>
      <c r="AM36" s="4">
        <v>0</v>
      </c>
      <c r="AN36" s="4">
        <v>0</v>
      </c>
      <c r="AO36" s="4">
        <v>7</v>
      </c>
      <c r="AP36" s="4">
        <v>6.5</v>
      </c>
      <c r="AQ36" s="4">
        <v>0</v>
      </c>
      <c r="AR36" s="4">
        <v>6.2000000000007276</v>
      </c>
      <c r="AS36" s="4">
        <v>6.0999999999985448</v>
      </c>
      <c r="AT36" s="5" cm="1">
        <f t="array" ref="AT36">SUMPRODUCT(--(O36:AS36=0))</f>
        <v>3</v>
      </c>
      <c r="AU36" s="5">
        <f t="shared" si="1"/>
        <v>162.79999999999927</v>
      </c>
      <c r="AV36" s="21"/>
      <c r="AW36" s="21"/>
      <c r="AX36" s="21"/>
      <c r="AY36" s="21"/>
      <c r="AZ36" s="21"/>
      <c r="BA36" s="21"/>
      <c r="BB36" s="22"/>
      <c r="BC36" s="23"/>
      <c r="BD36" s="21"/>
      <c r="BE36" s="21"/>
      <c r="BF36" s="21"/>
      <c r="BG36" s="21"/>
      <c r="BH36" s="24">
        <v>0</v>
      </c>
      <c r="BI36" s="21"/>
      <c r="BJ36" s="21"/>
      <c r="BK36" s="21"/>
      <c r="BL36" s="21"/>
      <c r="BM36" s="21"/>
      <c r="BN36" s="25"/>
      <c r="BO36" s="4" t="s">
        <v>475</v>
      </c>
      <c r="BP36" s="26"/>
      <c r="BQ36" s="4"/>
    </row>
    <row r="37" spans="1:69" ht="15" customHeight="1">
      <c r="A37" s="4">
        <f t="shared" si="0"/>
        <v>36</v>
      </c>
      <c r="B37" s="4" t="s">
        <v>35</v>
      </c>
      <c r="C37" s="4" t="s">
        <v>36</v>
      </c>
      <c r="D37" s="4" t="s">
        <v>145</v>
      </c>
      <c r="E37" s="4" t="s">
        <v>146</v>
      </c>
      <c r="F37" s="18" t="s">
        <v>147</v>
      </c>
      <c r="G37" s="4" t="s">
        <v>148</v>
      </c>
      <c r="H37" s="4" t="s">
        <v>139</v>
      </c>
      <c r="I37" s="19" t="s">
        <v>140</v>
      </c>
      <c r="J37" s="19" t="s">
        <v>43</v>
      </c>
      <c r="K37" s="4">
        <v>4.7</v>
      </c>
      <c r="L37" s="4">
        <v>656</v>
      </c>
      <c r="M37" s="20">
        <v>12290</v>
      </c>
      <c r="N37" s="20">
        <v>12418</v>
      </c>
      <c r="O37" s="4">
        <v>5</v>
      </c>
      <c r="P37" s="4">
        <v>7</v>
      </c>
      <c r="Q37" s="4">
        <v>0</v>
      </c>
      <c r="R37" s="4">
        <v>5</v>
      </c>
      <c r="S37" s="4">
        <v>6</v>
      </c>
      <c r="T37" s="4">
        <v>7</v>
      </c>
      <c r="U37" s="4">
        <v>6</v>
      </c>
      <c r="V37" s="4">
        <v>7</v>
      </c>
      <c r="W37" s="4">
        <v>7</v>
      </c>
      <c r="X37" s="4">
        <v>7</v>
      </c>
      <c r="Y37" s="4">
        <v>10</v>
      </c>
      <c r="Z37" s="4">
        <v>0</v>
      </c>
      <c r="AA37" s="4">
        <v>7</v>
      </c>
      <c r="AB37" s="4">
        <v>7</v>
      </c>
      <c r="AC37" s="4">
        <v>5</v>
      </c>
      <c r="AD37" s="4">
        <v>5</v>
      </c>
      <c r="AE37" s="4">
        <v>0</v>
      </c>
      <c r="AF37" s="4">
        <v>6</v>
      </c>
      <c r="AG37" s="4">
        <v>2</v>
      </c>
      <c r="AH37" s="4">
        <v>6</v>
      </c>
      <c r="AI37" s="4">
        <v>1</v>
      </c>
      <c r="AJ37" s="4">
        <v>6</v>
      </c>
      <c r="AK37" s="4">
        <v>6</v>
      </c>
      <c r="AL37" s="4">
        <v>3</v>
      </c>
      <c r="AM37" s="4">
        <v>0</v>
      </c>
      <c r="AN37" s="4">
        <v>3</v>
      </c>
      <c r="AO37" s="4">
        <v>4</v>
      </c>
      <c r="AP37" s="4">
        <v>0</v>
      </c>
      <c r="AQ37" s="4">
        <v>0</v>
      </c>
      <c r="AR37" s="4">
        <v>0</v>
      </c>
      <c r="AS37" s="4">
        <v>0</v>
      </c>
      <c r="AT37" s="5" cm="1">
        <f t="array" ref="AT37">SUMPRODUCT(--(O37:AS37=0))</f>
        <v>8</v>
      </c>
      <c r="AU37" s="5">
        <f t="shared" si="1"/>
        <v>128</v>
      </c>
      <c r="AV37" s="21"/>
      <c r="AW37" s="21"/>
      <c r="AX37" s="21"/>
      <c r="AY37" s="21"/>
      <c r="AZ37" s="21"/>
      <c r="BA37" s="21"/>
      <c r="BB37" s="22"/>
      <c r="BC37" s="23"/>
      <c r="BD37" s="21"/>
      <c r="BE37" s="21"/>
      <c r="BF37" s="21"/>
      <c r="BG37" s="21"/>
      <c r="BH37" s="24">
        <v>0</v>
      </c>
      <c r="BI37" s="21"/>
      <c r="BJ37" s="21"/>
      <c r="BK37" s="21"/>
      <c r="BL37" s="21"/>
      <c r="BM37" s="21"/>
      <c r="BN37" s="25"/>
      <c r="BO37" s="4" t="s">
        <v>471</v>
      </c>
      <c r="BP37" s="26"/>
      <c r="BQ37" s="4"/>
    </row>
    <row r="38" spans="1:69" ht="15" customHeight="1">
      <c r="A38" s="4">
        <f t="shared" si="0"/>
        <v>37</v>
      </c>
      <c r="B38" s="4" t="s">
        <v>35</v>
      </c>
      <c r="C38" s="4" t="s">
        <v>36</v>
      </c>
      <c r="D38" s="4" t="s">
        <v>149</v>
      </c>
      <c r="E38" s="4" t="s">
        <v>150</v>
      </c>
      <c r="F38" s="18" t="s">
        <v>151</v>
      </c>
      <c r="G38" s="4" t="s">
        <v>152</v>
      </c>
      <c r="H38" s="4" t="s">
        <v>139</v>
      </c>
      <c r="I38" s="19" t="s">
        <v>140</v>
      </c>
      <c r="J38" s="19" t="s">
        <v>43</v>
      </c>
      <c r="K38" s="4">
        <v>4.7</v>
      </c>
      <c r="L38" s="4">
        <v>875</v>
      </c>
      <c r="M38" s="20">
        <v>14514</v>
      </c>
      <c r="N38" s="20">
        <v>14699</v>
      </c>
      <c r="O38" s="4">
        <v>7</v>
      </c>
      <c r="P38" s="4">
        <v>5</v>
      </c>
      <c r="Q38" s="4">
        <v>5</v>
      </c>
      <c r="R38" s="4">
        <v>7</v>
      </c>
      <c r="S38" s="4">
        <v>8</v>
      </c>
      <c r="T38" s="4">
        <v>8</v>
      </c>
      <c r="U38" s="4">
        <v>7</v>
      </c>
      <c r="V38" s="4">
        <v>7</v>
      </c>
      <c r="W38" s="4">
        <v>9</v>
      </c>
      <c r="X38" s="4">
        <v>6</v>
      </c>
      <c r="Y38" s="4">
        <v>6</v>
      </c>
      <c r="Z38" s="4">
        <v>6</v>
      </c>
      <c r="AA38" s="4">
        <v>8</v>
      </c>
      <c r="AB38" s="4">
        <v>8</v>
      </c>
      <c r="AC38" s="4">
        <v>7</v>
      </c>
      <c r="AD38" s="4">
        <v>6</v>
      </c>
      <c r="AE38" s="4">
        <v>7</v>
      </c>
      <c r="AF38" s="4">
        <v>8</v>
      </c>
      <c r="AG38" s="4">
        <v>8</v>
      </c>
      <c r="AH38" s="4">
        <v>7</v>
      </c>
      <c r="AI38" s="4">
        <v>7</v>
      </c>
      <c r="AJ38" s="4">
        <v>7</v>
      </c>
      <c r="AK38" s="4">
        <v>0</v>
      </c>
      <c r="AL38" s="4">
        <v>8.5</v>
      </c>
      <c r="AM38" s="4">
        <v>0</v>
      </c>
      <c r="AN38" s="4">
        <v>4.8999999999996362</v>
      </c>
      <c r="AO38" s="4">
        <v>0</v>
      </c>
      <c r="AP38" s="4">
        <v>4.8999999999996362</v>
      </c>
      <c r="AQ38" s="4">
        <v>0</v>
      </c>
      <c r="AR38" s="4">
        <v>7.7000000000007276</v>
      </c>
      <c r="AS38" s="4">
        <v>5</v>
      </c>
      <c r="AT38" s="5" cm="1">
        <f t="array" ref="AT38">SUMPRODUCT(--(O38:AS38=0))</f>
        <v>4</v>
      </c>
      <c r="AU38" s="5">
        <f t="shared" si="1"/>
        <v>185</v>
      </c>
      <c r="AV38" s="21"/>
      <c r="AW38" s="21"/>
      <c r="AX38" s="21"/>
      <c r="AY38" s="21"/>
      <c r="AZ38" s="21"/>
      <c r="BA38" s="21"/>
      <c r="BB38" s="22"/>
      <c r="BC38" s="23"/>
      <c r="BD38" s="21"/>
      <c r="BE38" s="21"/>
      <c r="BF38" s="21"/>
      <c r="BG38" s="21"/>
      <c r="BH38" s="24">
        <v>0</v>
      </c>
      <c r="BI38" s="21"/>
      <c r="BJ38" s="21"/>
      <c r="BK38" s="21"/>
      <c r="BL38" s="21"/>
      <c r="BM38" s="21"/>
      <c r="BN38" s="25"/>
      <c r="BO38" s="4" t="s">
        <v>475</v>
      </c>
      <c r="BP38" s="26"/>
      <c r="BQ38" s="4"/>
    </row>
    <row r="39" spans="1:69" ht="15" customHeight="1">
      <c r="A39" s="4">
        <f t="shared" si="0"/>
        <v>38</v>
      </c>
      <c r="B39" s="4" t="s">
        <v>35</v>
      </c>
      <c r="C39" s="4" t="s">
        <v>36</v>
      </c>
      <c r="D39" s="4" t="s">
        <v>153</v>
      </c>
      <c r="E39" s="4" t="s">
        <v>154</v>
      </c>
      <c r="F39" s="18" t="s">
        <v>155</v>
      </c>
      <c r="G39" s="4" t="s">
        <v>156</v>
      </c>
      <c r="H39" s="4" t="s">
        <v>139</v>
      </c>
      <c r="I39" s="19" t="s">
        <v>140</v>
      </c>
      <c r="J39" s="19" t="s">
        <v>43</v>
      </c>
      <c r="K39" s="4">
        <v>4.7</v>
      </c>
      <c r="L39" s="4">
        <v>447</v>
      </c>
      <c r="M39" s="20">
        <v>11200</v>
      </c>
      <c r="N39" s="20">
        <v>11296</v>
      </c>
      <c r="O39" s="4">
        <v>3</v>
      </c>
      <c r="P39" s="4">
        <v>5</v>
      </c>
      <c r="Q39" s="4">
        <v>0</v>
      </c>
      <c r="R39" s="4">
        <v>4</v>
      </c>
      <c r="S39" s="4">
        <v>6</v>
      </c>
      <c r="T39" s="4">
        <v>0</v>
      </c>
      <c r="U39" s="4">
        <v>5</v>
      </c>
      <c r="V39" s="4">
        <v>6</v>
      </c>
      <c r="W39" s="4">
        <v>6</v>
      </c>
      <c r="X39" s="4">
        <v>0</v>
      </c>
      <c r="Y39" s="4">
        <v>5</v>
      </c>
      <c r="Z39" s="4">
        <v>0</v>
      </c>
      <c r="AA39" s="4">
        <v>3</v>
      </c>
      <c r="AB39" s="4">
        <v>5</v>
      </c>
      <c r="AC39" s="4">
        <v>7</v>
      </c>
      <c r="AD39" s="4">
        <v>6</v>
      </c>
      <c r="AE39" s="4">
        <v>0</v>
      </c>
      <c r="AF39" s="4">
        <v>5</v>
      </c>
      <c r="AG39" s="4">
        <v>4</v>
      </c>
      <c r="AH39" s="4">
        <v>5</v>
      </c>
      <c r="AI39" s="4">
        <v>5</v>
      </c>
      <c r="AJ39" s="4">
        <v>4</v>
      </c>
      <c r="AK39" s="4">
        <v>3.3999999999996362</v>
      </c>
      <c r="AL39" s="4">
        <v>0</v>
      </c>
      <c r="AM39" s="4">
        <v>0</v>
      </c>
      <c r="AN39" s="4">
        <v>0</v>
      </c>
      <c r="AO39" s="4">
        <v>2.1000000000003638</v>
      </c>
      <c r="AP39" s="4">
        <v>0</v>
      </c>
      <c r="AQ39" s="4">
        <v>5.2000000000007276</v>
      </c>
      <c r="AR39" s="4">
        <v>1.2999999999992724</v>
      </c>
      <c r="AS39" s="4">
        <v>0</v>
      </c>
      <c r="AT39" s="5" cm="1">
        <f t="array" ref="AT39">SUMPRODUCT(--(O39:AS39=0))</f>
        <v>10</v>
      </c>
      <c r="AU39" s="5">
        <f t="shared" si="1"/>
        <v>96</v>
      </c>
      <c r="AV39" s="21"/>
      <c r="AW39" s="21"/>
      <c r="AX39" s="21"/>
      <c r="AY39" s="21"/>
      <c r="AZ39" s="21"/>
      <c r="BA39" s="21"/>
      <c r="BB39" s="22"/>
      <c r="BC39" s="23"/>
      <c r="BD39" s="21"/>
      <c r="BE39" s="21"/>
      <c r="BF39" s="21"/>
      <c r="BG39" s="21"/>
      <c r="BH39" s="24">
        <v>0</v>
      </c>
      <c r="BI39" s="21"/>
      <c r="BJ39" s="21"/>
      <c r="BK39" s="21"/>
      <c r="BL39" s="21"/>
      <c r="BM39" s="21"/>
      <c r="BN39" s="25"/>
      <c r="BO39" s="4" t="s">
        <v>475</v>
      </c>
      <c r="BP39" s="26"/>
      <c r="BQ39" s="4"/>
    </row>
    <row r="40" spans="1:69" ht="15" customHeight="1">
      <c r="A40" s="4">
        <f t="shared" si="0"/>
        <v>39</v>
      </c>
      <c r="B40" s="4" t="s">
        <v>35</v>
      </c>
      <c r="C40" s="4" t="s">
        <v>36</v>
      </c>
      <c r="D40" s="4" t="s">
        <v>163</v>
      </c>
      <c r="E40" s="4" t="s">
        <v>164</v>
      </c>
      <c r="F40" s="18" t="s">
        <v>165</v>
      </c>
      <c r="G40" s="4" t="s">
        <v>166</v>
      </c>
      <c r="H40" s="4" t="s">
        <v>139</v>
      </c>
      <c r="I40" s="19" t="s">
        <v>167</v>
      </c>
      <c r="J40" s="19" t="s">
        <v>43</v>
      </c>
      <c r="K40" s="4">
        <v>4.7</v>
      </c>
      <c r="L40" s="4">
        <v>579</v>
      </c>
      <c r="M40" s="20">
        <v>8086</v>
      </c>
      <c r="N40" s="20">
        <v>8195</v>
      </c>
      <c r="O40" s="4">
        <v>5</v>
      </c>
      <c r="P40" s="4">
        <v>0</v>
      </c>
      <c r="Q40" s="4">
        <v>0</v>
      </c>
      <c r="R40" s="4">
        <v>6</v>
      </c>
      <c r="S40" s="4">
        <v>3</v>
      </c>
      <c r="T40" s="4">
        <v>5</v>
      </c>
      <c r="U40" s="4">
        <v>5</v>
      </c>
      <c r="V40" s="4">
        <v>6</v>
      </c>
      <c r="W40" s="4">
        <v>6</v>
      </c>
      <c r="X40" s="4">
        <v>4</v>
      </c>
      <c r="Y40" s="4">
        <v>6</v>
      </c>
      <c r="Z40" s="4">
        <v>3</v>
      </c>
      <c r="AA40" s="4">
        <v>5</v>
      </c>
      <c r="AB40" s="4">
        <v>5</v>
      </c>
      <c r="AC40" s="4">
        <v>6</v>
      </c>
      <c r="AD40" s="4">
        <v>6</v>
      </c>
      <c r="AE40" s="4">
        <v>7</v>
      </c>
      <c r="AF40" s="4">
        <v>6</v>
      </c>
      <c r="AG40" s="4">
        <v>6</v>
      </c>
      <c r="AH40" s="4">
        <v>6</v>
      </c>
      <c r="AI40" s="4">
        <v>4</v>
      </c>
      <c r="AJ40" s="4">
        <v>7</v>
      </c>
      <c r="AK40" s="4">
        <v>2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5" cm="1">
        <f t="array" ref="AT40">SUMPRODUCT(--(O40:AS40=0))</f>
        <v>10</v>
      </c>
      <c r="AU40" s="5">
        <f t="shared" si="1"/>
        <v>109</v>
      </c>
      <c r="AV40" s="21"/>
      <c r="AW40" s="21"/>
      <c r="AX40" s="21"/>
      <c r="AY40" s="21"/>
      <c r="AZ40" s="21"/>
      <c r="BA40" s="21"/>
      <c r="BB40" s="22"/>
      <c r="BC40" s="23"/>
      <c r="BD40" s="21"/>
      <c r="BE40" s="21"/>
      <c r="BF40" s="21"/>
      <c r="BG40" s="21"/>
      <c r="BH40" s="24">
        <v>0</v>
      </c>
      <c r="BI40" s="21"/>
      <c r="BJ40" s="21"/>
      <c r="BK40" s="21"/>
      <c r="BL40" s="21"/>
      <c r="BM40" s="21"/>
      <c r="BN40" s="25"/>
      <c r="BO40" s="4" t="s">
        <v>471</v>
      </c>
      <c r="BP40" s="26"/>
      <c r="BQ40" s="4"/>
    </row>
    <row r="41" spans="1:69">
      <c r="A41" s="4">
        <f t="shared" si="0"/>
        <v>40</v>
      </c>
      <c r="B41" s="4" t="s">
        <v>35</v>
      </c>
      <c r="C41" s="4" t="s">
        <v>36</v>
      </c>
      <c r="D41" s="4" t="s">
        <v>157</v>
      </c>
      <c r="E41" s="4" t="s">
        <v>158</v>
      </c>
      <c r="F41" s="18" t="s">
        <v>159</v>
      </c>
      <c r="G41" s="4" t="s">
        <v>160</v>
      </c>
      <c r="H41" s="4" t="s">
        <v>161</v>
      </c>
      <c r="I41" s="19" t="s">
        <v>162</v>
      </c>
      <c r="J41" s="19" t="s">
        <v>129</v>
      </c>
      <c r="K41" s="4">
        <v>3</v>
      </c>
      <c r="L41" s="4">
        <v>380</v>
      </c>
      <c r="M41" s="20">
        <v>500111</v>
      </c>
      <c r="N41" s="20">
        <v>501034</v>
      </c>
      <c r="O41" s="4">
        <v>10</v>
      </c>
      <c r="P41" s="4">
        <v>0</v>
      </c>
      <c r="Q41" s="4">
        <v>0</v>
      </c>
      <c r="R41" s="4">
        <v>0</v>
      </c>
      <c r="S41" s="4">
        <v>0</v>
      </c>
      <c r="T41" s="4">
        <v>27</v>
      </c>
      <c r="U41" s="4">
        <v>32</v>
      </c>
      <c r="V41" s="4">
        <v>5</v>
      </c>
      <c r="W41" s="4">
        <v>100</v>
      </c>
      <c r="X41" s="4">
        <v>108</v>
      </c>
      <c r="Y41" s="4">
        <v>103</v>
      </c>
      <c r="Z41" s="4">
        <v>104</v>
      </c>
      <c r="AA41" s="4">
        <v>103</v>
      </c>
      <c r="AB41" s="4">
        <v>102</v>
      </c>
      <c r="AC41" s="4">
        <v>9</v>
      </c>
      <c r="AD41" s="4">
        <v>104</v>
      </c>
      <c r="AE41" s="4">
        <v>0</v>
      </c>
      <c r="AF41" s="4">
        <v>105</v>
      </c>
      <c r="AG41" s="4">
        <v>11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5" cm="1">
        <f t="array" ref="AT41">SUMPRODUCT(--(O41:AS41=0))</f>
        <v>17</v>
      </c>
      <c r="AU41" s="5">
        <f t="shared" si="1"/>
        <v>923</v>
      </c>
      <c r="AV41" s="21"/>
      <c r="AW41" s="21"/>
      <c r="AX41" s="21"/>
      <c r="AY41" s="21"/>
      <c r="AZ41" s="21"/>
      <c r="BA41" s="22"/>
      <c r="BB41" s="21"/>
      <c r="BC41" s="23"/>
      <c r="BD41" s="21"/>
      <c r="BE41" s="21"/>
      <c r="BF41" s="21"/>
      <c r="BG41" s="21"/>
      <c r="BH41" s="24">
        <v>0</v>
      </c>
      <c r="BI41" s="21"/>
      <c r="BJ41" s="21"/>
      <c r="BK41" s="21"/>
      <c r="BL41" s="21"/>
      <c r="BM41" s="21"/>
      <c r="BN41" s="25"/>
      <c r="BO41" s="4" t="s">
        <v>471</v>
      </c>
      <c r="BP41" s="26"/>
      <c r="BQ41" s="4"/>
    </row>
    <row r="42" spans="1:69">
      <c r="A42" s="4">
        <f t="shared" si="0"/>
        <v>41</v>
      </c>
      <c r="B42" s="4" t="s">
        <v>35</v>
      </c>
      <c r="C42" s="4" t="s">
        <v>36</v>
      </c>
      <c r="D42" s="4" t="s">
        <v>395</v>
      </c>
      <c r="E42" s="4" t="s">
        <v>414</v>
      </c>
      <c r="F42" s="4" t="s">
        <v>403</v>
      </c>
      <c r="G42" s="4" t="s">
        <v>413</v>
      </c>
      <c r="H42" s="4" t="s">
        <v>406</v>
      </c>
      <c r="I42" s="19" t="s">
        <v>168</v>
      </c>
      <c r="J42" s="19" t="s">
        <v>129</v>
      </c>
      <c r="K42" s="4">
        <v>3</v>
      </c>
      <c r="L42" s="4">
        <v>545</v>
      </c>
      <c r="M42" s="20">
        <v>13105</v>
      </c>
      <c r="N42" s="20">
        <v>13300</v>
      </c>
      <c r="O42" s="20">
        <v>8</v>
      </c>
      <c r="P42" s="20">
        <v>8</v>
      </c>
      <c r="Q42" s="20">
        <v>4</v>
      </c>
      <c r="R42" s="20">
        <v>8</v>
      </c>
      <c r="S42" s="20">
        <v>7</v>
      </c>
      <c r="T42" s="20">
        <v>7</v>
      </c>
      <c r="U42" s="20">
        <v>8</v>
      </c>
      <c r="V42" s="20">
        <v>7</v>
      </c>
      <c r="W42" s="20">
        <v>7</v>
      </c>
      <c r="X42" s="20">
        <v>6</v>
      </c>
      <c r="Y42" s="20">
        <v>5</v>
      </c>
      <c r="Z42" s="20">
        <v>4</v>
      </c>
      <c r="AA42" s="20">
        <v>8</v>
      </c>
      <c r="AB42" s="20">
        <v>5</v>
      </c>
      <c r="AC42" s="20">
        <v>5</v>
      </c>
      <c r="AD42" s="20">
        <v>6</v>
      </c>
      <c r="AE42" s="20">
        <v>5</v>
      </c>
      <c r="AF42" s="20">
        <v>8</v>
      </c>
      <c r="AG42" s="20">
        <v>6</v>
      </c>
      <c r="AH42" s="20">
        <v>10</v>
      </c>
      <c r="AI42" s="20">
        <v>4</v>
      </c>
      <c r="AJ42" s="20">
        <v>7</v>
      </c>
      <c r="AK42" s="20">
        <v>8</v>
      </c>
      <c r="AL42" s="20">
        <v>0</v>
      </c>
      <c r="AM42" s="20">
        <v>0</v>
      </c>
      <c r="AN42" s="20">
        <v>10</v>
      </c>
      <c r="AO42" s="20">
        <v>7</v>
      </c>
      <c r="AP42" s="20">
        <v>6</v>
      </c>
      <c r="AQ42" s="20">
        <v>8</v>
      </c>
      <c r="AR42" s="20">
        <v>6</v>
      </c>
      <c r="AS42" s="20">
        <v>7</v>
      </c>
      <c r="AT42" s="5" cm="1">
        <f t="array" ref="AT42">SUMPRODUCT(--(O42:AS42=0))</f>
        <v>2</v>
      </c>
      <c r="AU42" s="5">
        <f t="shared" si="1"/>
        <v>195</v>
      </c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24">
        <v>0</v>
      </c>
      <c r="BI42" s="4"/>
      <c r="BJ42" s="4"/>
      <c r="BK42" s="4"/>
      <c r="BL42" s="4"/>
      <c r="BM42" s="4"/>
      <c r="BN42" s="5"/>
      <c r="BO42" s="4" t="s">
        <v>474</v>
      </c>
      <c r="BP42" s="4"/>
      <c r="BQ42" s="4"/>
    </row>
    <row r="43" spans="1:69" ht="15" customHeight="1">
      <c r="A43" s="4">
        <f t="shared" si="0"/>
        <v>42</v>
      </c>
      <c r="B43" s="4" t="s">
        <v>35</v>
      </c>
      <c r="C43" s="4" t="s">
        <v>36</v>
      </c>
      <c r="D43" s="4" t="s">
        <v>169</v>
      </c>
      <c r="E43" s="4" t="s">
        <v>170</v>
      </c>
      <c r="F43" s="18" t="s">
        <v>171</v>
      </c>
      <c r="G43" s="4" t="s">
        <v>172</v>
      </c>
      <c r="H43" s="4" t="s">
        <v>41</v>
      </c>
      <c r="I43" s="19" t="s">
        <v>173</v>
      </c>
      <c r="J43" s="19" t="s">
        <v>43</v>
      </c>
      <c r="K43" s="4">
        <v>3.8</v>
      </c>
      <c r="L43" s="4">
        <v>385</v>
      </c>
      <c r="M43" s="20">
        <v>8100</v>
      </c>
      <c r="N43" s="20">
        <v>8197.6</v>
      </c>
      <c r="O43" s="4">
        <v>0</v>
      </c>
      <c r="P43" s="4">
        <v>6</v>
      </c>
      <c r="Q43" s="4">
        <v>0</v>
      </c>
      <c r="R43" s="4">
        <v>6</v>
      </c>
      <c r="S43" s="4">
        <v>6</v>
      </c>
      <c r="T43" s="4">
        <v>0</v>
      </c>
      <c r="U43" s="4">
        <v>0</v>
      </c>
      <c r="V43" s="4">
        <v>6</v>
      </c>
      <c r="W43" s="4">
        <v>1</v>
      </c>
      <c r="X43" s="4">
        <v>0</v>
      </c>
      <c r="Y43" s="4">
        <v>4</v>
      </c>
      <c r="Z43" s="4">
        <v>7</v>
      </c>
      <c r="AA43" s="4">
        <v>5</v>
      </c>
      <c r="AB43" s="4">
        <v>6</v>
      </c>
      <c r="AC43" s="4">
        <v>2</v>
      </c>
      <c r="AD43" s="4">
        <v>0</v>
      </c>
      <c r="AE43" s="4">
        <v>0</v>
      </c>
      <c r="AF43" s="4">
        <v>5</v>
      </c>
      <c r="AG43" s="4">
        <v>7</v>
      </c>
      <c r="AH43" s="4">
        <v>5</v>
      </c>
      <c r="AI43" s="4">
        <v>4</v>
      </c>
      <c r="AJ43" s="4">
        <v>4</v>
      </c>
      <c r="AK43" s="4">
        <v>3</v>
      </c>
      <c r="AL43" s="4">
        <v>0</v>
      </c>
      <c r="AM43" s="4">
        <v>0</v>
      </c>
      <c r="AN43" s="4">
        <v>4</v>
      </c>
      <c r="AO43" s="4">
        <v>6.8000000000001819</v>
      </c>
      <c r="AP43" s="4">
        <v>5.6999999999998181</v>
      </c>
      <c r="AQ43" s="4">
        <v>0</v>
      </c>
      <c r="AR43" s="4">
        <v>4.1000000000003638</v>
      </c>
      <c r="AS43" s="4">
        <v>0</v>
      </c>
      <c r="AT43" s="5" cm="1">
        <f t="array" ref="AT43">SUMPRODUCT(--(O43:AS43=0))</f>
        <v>11</v>
      </c>
      <c r="AU43" s="5">
        <f t="shared" si="1"/>
        <v>97.600000000000364</v>
      </c>
      <c r="AV43" s="21"/>
      <c r="AW43" s="21"/>
      <c r="AX43" s="21"/>
      <c r="AY43" s="21"/>
      <c r="AZ43" s="21"/>
      <c r="BA43" s="21"/>
      <c r="BB43" s="22"/>
      <c r="BC43" s="23"/>
      <c r="BD43" s="21"/>
      <c r="BE43" s="21"/>
      <c r="BF43" s="21"/>
      <c r="BG43" s="21"/>
      <c r="BH43" s="24">
        <v>0</v>
      </c>
      <c r="BI43" s="21"/>
      <c r="BJ43" s="21"/>
      <c r="BK43" s="21"/>
      <c r="BL43" s="21"/>
      <c r="BM43" s="21"/>
      <c r="BN43" s="29"/>
      <c r="BO43" s="4" t="s">
        <v>475</v>
      </c>
      <c r="BP43" s="26"/>
      <c r="BQ43" s="4"/>
    </row>
    <row r="44" spans="1:69" ht="15" customHeight="1">
      <c r="A44" s="4">
        <f t="shared" si="0"/>
        <v>43</v>
      </c>
      <c r="B44" s="4" t="s">
        <v>35</v>
      </c>
      <c r="C44" s="4" t="s">
        <v>36</v>
      </c>
      <c r="D44" s="4" t="s">
        <v>174</v>
      </c>
      <c r="E44" s="4" t="s">
        <v>175</v>
      </c>
      <c r="F44" s="18" t="s">
        <v>176</v>
      </c>
      <c r="G44" s="4" t="s">
        <v>177</v>
      </c>
      <c r="H44" s="4" t="s">
        <v>41</v>
      </c>
      <c r="I44" s="19" t="s">
        <v>173</v>
      </c>
      <c r="J44" s="19" t="s">
        <v>43</v>
      </c>
      <c r="K44" s="4">
        <v>3.8</v>
      </c>
      <c r="L44" s="4">
        <v>200</v>
      </c>
      <c r="M44" s="20">
        <v>792</v>
      </c>
      <c r="N44" s="20">
        <v>841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3</v>
      </c>
      <c r="V44" s="4">
        <v>3</v>
      </c>
      <c r="W44" s="4">
        <v>3</v>
      </c>
      <c r="X44" s="4">
        <v>2</v>
      </c>
      <c r="Y44" s="4">
        <v>8</v>
      </c>
      <c r="Z44" s="4">
        <v>0</v>
      </c>
      <c r="AA44" s="4">
        <v>0</v>
      </c>
      <c r="AB44" s="4">
        <v>0</v>
      </c>
      <c r="AC44" s="4">
        <v>2</v>
      </c>
      <c r="AD44" s="4">
        <v>0</v>
      </c>
      <c r="AE44" s="4">
        <v>4</v>
      </c>
      <c r="AF44" s="4">
        <v>5</v>
      </c>
      <c r="AG44" s="4">
        <v>4</v>
      </c>
      <c r="AH44" s="4">
        <v>2</v>
      </c>
      <c r="AI44" s="4">
        <v>4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5</v>
      </c>
      <c r="AQ44" s="4">
        <v>4</v>
      </c>
      <c r="AR44" s="4">
        <v>0</v>
      </c>
      <c r="AS44" s="4">
        <v>0</v>
      </c>
      <c r="AT44" s="5" cm="1">
        <f t="array" ref="AT44">SUMPRODUCT(--(O44:AS44=0))</f>
        <v>18</v>
      </c>
      <c r="AU44" s="5">
        <f t="shared" si="1"/>
        <v>49</v>
      </c>
      <c r="AV44" s="21"/>
      <c r="AW44" s="21"/>
      <c r="AX44" s="21"/>
      <c r="AY44" s="21"/>
      <c r="AZ44" s="21"/>
      <c r="BA44" s="21"/>
      <c r="BB44" s="22"/>
      <c r="BC44" s="23"/>
      <c r="BD44" s="21"/>
      <c r="BE44" s="21"/>
      <c r="BF44" s="21"/>
      <c r="BG44" s="21"/>
      <c r="BH44" s="24">
        <v>0</v>
      </c>
      <c r="BI44" s="21"/>
      <c r="BJ44" s="21"/>
      <c r="BK44" s="21"/>
      <c r="BL44" s="21"/>
      <c r="BM44" s="21"/>
      <c r="BN44" s="25"/>
      <c r="BO44" s="4" t="s">
        <v>471</v>
      </c>
      <c r="BP44" s="26"/>
      <c r="BQ44" s="4"/>
    </row>
    <row r="45" spans="1:69" ht="15" customHeight="1">
      <c r="A45" s="4">
        <f>A44+1</f>
        <v>44</v>
      </c>
      <c r="B45" s="4" t="s">
        <v>35</v>
      </c>
      <c r="C45" s="4" t="s">
        <v>36</v>
      </c>
      <c r="D45" s="4" t="s">
        <v>178</v>
      </c>
      <c r="E45" s="4" t="s">
        <v>179</v>
      </c>
      <c r="F45" s="18" t="s">
        <v>180</v>
      </c>
      <c r="G45" s="4" t="s">
        <v>181</v>
      </c>
      <c r="H45" s="4" t="s">
        <v>41</v>
      </c>
      <c r="I45" s="19" t="s">
        <v>173</v>
      </c>
      <c r="J45" s="19" t="s">
        <v>43</v>
      </c>
      <c r="K45" s="4">
        <v>3.8</v>
      </c>
      <c r="L45" s="4">
        <v>655</v>
      </c>
      <c r="M45" s="20">
        <v>2534</v>
      </c>
      <c r="N45" s="20">
        <v>2703</v>
      </c>
      <c r="O45" s="20">
        <v>7</v>
      </c>
      <c r="P45" s="20">
        <v>8</v>
      </c>
      <c r="Q45" s="20">
        <v>6</v>
      </c>
      <c r="R45" s="20">
        <v>7</v>
      </c>
      <c r="S45" s="20">
        <v>8</v>
      </c>
      <c r="T45" s="20">
        <v>5</v>
      </c>
      <c r="U45" s="20">
        <v>5</v>
      </c>
      <c r="V45" s="20">
        <v>6</v>
      </c>
      <c r="W45" s="20">
        <v>7</v>
      </c>
      <c r="X45" s="20">
        <v>6</v>
      </c>
      <c r="Y45" s="20">
        <v>7</v>
      </c>
      <c r="Z45" s="20">
        <v>6</v>
      </c>
      <c r="AA45" s="20">
        <v>7</v>
      </c>
      <c r="AB45" s="20">
        <v>6</v>
      </c>
      <c r="AC45" s="20">
        <v>7</v>
      </c>
      <c r="AD45" s="20">
        <v>7</v>
      </c>
      <c r="AE45" s="20">
        <v>6</v>
      </c>
      <c r="AF45" s="20">
        <v>8</v>
      </c>
      <c r="AG45" s="20">
        <v>7</v>
      </c>
      <c r="AH45" s="20">
        <v>8</v>
      </c>
      <c r="AI45" s="20">
        <v>7</v>
      </c>
      <c r="AJ45" s="20">
        <v>7</v>
      </c>
      <c r="AK45" s="20">
        <v>8</v>
      </c>
      <c r="AL45" s="20">
        <v>0</v>
      </c>
      <c r="AM45" s="20">
        <v>0</v>
      </c>
      <c r="AN45" s="20">
        <v>0</v>
      </c>
      <c r="AO45" s="20">
        <v>6</v>
      </c>
      <c r="AP45" s="20">
        <v>4</v>
      </c>
      <c r="AQ45" s="20">
        <v>0</v>
      </c>
      <c r="AR45" s="20">
        <v>3</v>
      </c>
      <c r="AS45" s="20">
        <v>0</v>
      </c>
      <c r="AT45" s="5" cm="1">
        <f t="array" ref="AT45">SUMPRODUCT(--(O45:AS45=0))</f>
        <v>5</v>
      </c>
      <c r="AU45" s="5">
        <f t="shared" si="1"/>
        <v>169</v>
      </c>
      <c r="AV45" s="21"/>
      <c r="AW45" s="21"/>
      <c r="AX45" s="21"/>
      <c r="AY45" s="21"/>
      <c r="AZ45" s="21"/>
      <c r="BA45" s="21"/>
      <c r="BB45" s="22"/>
      <c r="BC45" s="23"/>
      <c r="BD45" s="21"/>
      <c r="BE45" s="21"/>
      <c r="BF45" s="21"/>
      <c r="BG45" s="21"/>
      <c r="BH45" s="24">
        <v>0</v>
      </c>
      <c r="BI45" s="21"/>
      <c r="BJ45" s="21"/>
      <c r="BK45" s="21"/>
      <c r="BL45" s="21"/>
      <c r="BM45" s="21"/>
      <c r="BN45" s="25"/>
      <c r="BO45" s="4" t="s">
        <v>474</v>
      </c>
      <c r="BP45" s="26"/>
      <c r="BQ45" s="4"/>
    </row>
    <row r="46" spans="1:69">
      <c r="A46" s="4">
        <f t="shared" si="0"/>
        <v>45</v>
      </c>
      <c r="B46" s="4" t="s">
        <v>35</v>
      </c>
      <c r="C46" s="4" t="s">
        <v>36</v>
      </c>
      <c r="D46" s="35" t="s">
        <v>182</v>
      </c>
      <c r="E46" s="4" t="s">
        <v>183</v>
      </c>
      <c r="F46" s="4" t="s">
        <v>184</v>
      </c>
      <c r="G46" s="4" t="s">
        <v>47</v>
      </c>
      <c r="H46" s="4" t="s">
        <v>41</v>
      </c>
      <c r="I46" s="19" t="s">
        <v>173</v>
      </c>
      <c r="J46" s="19" t="s">
        <v>43</v>
      </c>
      <c r="K46" s="4">
        <v>3.8</v>
      </c>
      <c r="L46" s="4">
        <v>542</v>
      </c>
      <c r="M46" s="20">
        <v>6489</v>
      </c>
      <c r="N46" s="20">
        <v>6632</v>
      </c>
      <c r="O46" s="20">
        <v>7</v>
      </c>
      <c r="P46" s="20">
        <v>6</v>
      </c>
      <c r="Q46" s="20">
        <v>7</v>
      </c>
      <c r="R46" s="20">
        <v>7</v>
      </c>
      <c r="S46" s="20">
        <v>7</v>
      </c>
      <c r="T46" s="20">
        <v>10</v>
      </c>
      <c r="U46" s="20">
        <v>0</v>
      </c>
      <c r="V46" s="20">
        <v>7</v>
      </c>
      <c r="W46" s="20">
        <v>5</v>
      </c>
      <c r="X46" s="20">
        <v>0</v>
      </c>
      <c r="Y46" s="20">
        <v>5</v>
      </c>
      <c r="Z46" s="20">
        <v>7</v>
      </c>
      <c r="AA46" s="20">
        <v>6</v>
      </c>
      <c r="AB46" s="20">
        <v>6</v>
      </c>
      <c r="AC46" s="20">
        <v>5</v>
      </c>
      <c r="AD46" s="20">
        <v>7</v>
      </c>
      <c r="AE46" s="20">
        <v>4</v>
      </c>
      <c r="AF46" s="20">
        <v>6</v>
      </c>
      <c r="AG46" s="20">
        <v>6</v>
      </c>
      <c r="AH46" s="20">
        <v>5</v>
      </c>
      <c r="AI46" s="20">
        <v>7</v>
      </c>
      <c r="AJ46" s="20">
        <v>4</v>
      </c>
      <c r="AK46" s="20">
        <v>5</v>
      </c>
      <c r="AL46" s="20">
        <v>0</v>
      </c>
      <c r="AM46" s="20">
        <v>0</v>
      </c>
      <c r="AN46" s="20">
        <v>6</v>
      </c>
      <c r="AO46" s="20">
        <v>0</v>
      </c>
      <c r="AP46" s="20">
        <v>0</v>
      </c>
      <c r="AQ46" s="20">
        <v>0</v>
      </c>
      <c r="AR46" s="20">
        <v>8</v>
      </c>
      <c r="AS46" s="20">
        <v>0</v>
      </c>
      <c r="AT46" s="5" cm="1">
        <f t="array" ref="AT46">SUMPRODUCT(--(O46:AS46=0))</f>
        <v>8</v>
      </c>
      <c r="AU46" s="5">
        <f t="shared" si="1"/>
        <v>143</v>
      </c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24">
        <v>0</v>
      </c>
      <c r="BI46" s="4"/>
      <c r="BJ46" s="4"/>
      <c r="BK46" s="4"/>
      <c r="BL46" s="4"/>
      <c r="BM46" s="4"/>
      <c r="BN46" s="25"/>
      <c r="BO46" s="4" t="s">
        <v>474</v>
      </c>
      <c r="BP46" s="4"/>
      <c r="BQ46" s="4"/>
    </row>
    <row r="47" spans="1:69">
      <c r="A47" s="4">
        <f t="shared" si="0"/>
        <v>46</v>
      </c>
      <c r="B47" s="4" t="s">
        <v>35</v>
      </c>
      <c r="C47" s="4" t="s">
        <v>36</v>
      </c>
      <c r="D47" s="4" t="s">
        <v>185</v>
      </c>
      <c r="E47" s="4" t="s">
        <v>186</v>
      </c>
      <c r="F47" s="4" t="s">
        <v>187</v>
      </c>
      <c r="G47" s="4" t="s">
        <v>47</v>
      </c>
      <c r="H47" s="4" t="s">
        <v>41</v>
      </c>
      <c r="I47" s="19" t="s">
        <v>173</v>
      </c>
      <c r="J47" s="19" t="s">
        <v>43</v>
      </c>
      <c r="K47" s="4">
        <v>3.8</v>
      </c>
      <c r="L47" s="4">
        <v>440</v>
      </c>
      <c r="M47" s="20">
        <v>713</v>
      </c>
      <c r="N47" s="20">
        <v>834</v>
      </c>
      <c r="O47" s="4">
        <v>5</v>
      </c>
      <c r="P47" s="4">
        <v>4</v>
      </c>
      <c r="Q47" s="4">
        <v>0</v>
      </c>
      <c r="R47" s="4">
        <v>5</v>
      </c>
      <c r="S47" s="4">
        <v>5</v>
      </c>
      <c r="T47" s="4">
        <v>5</v>
      </c>
      <c r="U47" s="4">
        <v>4</v>
      </c>
      <c r="V47" s="4">
        <v>6</v>
      </c>
      <c r="W47" s="4">
        <v>5</v>
      </c>
      <c r="X47" s="4">
        <v>0</v>
      </c>
      <c r="Y47" s="4">
        <v>4</v>
      </c>
      <c r="Z47" s="4">
        <v>5</v>
      </c>
      <c r="AA47" s="4">
        <v>9</v>
      </c>
      <c r="AB47" s="4">
        <v>8</v>
      </c>
      <c r="AC47" s="4">
        <v>6</v>
      </c>
      <c r="AD47" s="4">
        <v>7</v>
      </c>
      <c r="AE47" s="4">
        <v>5</v>
      </c>
      <c r="AF47" s="4">
        <v>6</v>
      </c>
      <c r="AG47" s="4">
        <v>6</v>
      </c>
      <c r="AH47" s="4">
        <v>6</v>
      </c>
      <c r="AI47" s="4">
        <v>5</v>
      </c>
      <c r="AJ47" s="4">
        <v>7</v>
      </c>
      <c r="AK47" s="4">
        <v>5</v>
      </c>
      <c r="AL47" s="4">
        <v>0</v>
      </c>
      <c r="AM47" s="4">
        <v>0</v>
      </c>
      <c r="AN47" s="4">
        <v>0</v>
      </c>
      <c r="AO47" s="4">
        <v>3</v>
      </c>
      <c r="AP47" s="4">
        <v>0</v>
      </c>
      <c r="AQ47" s="4">
        <v>0</v>
      </c>
      <c r="AR47" s="4">
        <v>0</v>
      </c>
      <c r="AS47" s="4">
        <v>0</v>
      </c>
      <c r="AT47" s="5" cm="1">
        <f t="array" ref="AT47">SUMPRODUCT(--(O47:AS47=0))</f>
        <v>9</v>
      </c>
      <c r="AU47" s="5">
        <f t="shared" si="1"/>
        <v>121</v>
      </c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24">
        <v>0</v>
      </c>
      <c r="BI47" s="4"/>
      <c r="BJ47" s="4"/>
      <c r="BK47" s="4"/>
      <c r="BL47" s="4"/>
      <c r="BM47" s="4"/>
      <c r="BN47" s="25"/>
      <c r="BO47" s="4" t="s">
        <v>475</v>
      </c>
      <c r="BP47" s="4"/>
      <c r="BQ47" s="4"/>
    </row>
    <row r="48" spans="1:69">
      <c r="A48" s="4">
        <f t="shared" si="0"/>
        <v>47</v>
      </c>
      <c r="B48" s="4" t="s">
        <v>35</v>
      </c>
      <c r="C48" s="4" t="s">
        <v>36</v>
      </c>
      <c r="D48" s="4" t="s">
        <v>188</v>
      </c>
      <c r="E48" s="4" t="s">
        <v>189</v>
      </c>
      <c r="F48" s="4" t="s">
        <v>190</v>
      </c>
      <c r="G48" s="4" t="s">
        <v>191</v>
      </c>
      <c r="H48" s="4" t="s">
        <v>41</v>
      </c>
      <c r="I48" s="19" t="s">
        <v>173</v>
      </c>
      <c r="J48" s="19" t="s">
        <v>43</v>
      </c>
      <c r="K48" s="4">
        <v>3.8</v>
      </c>
      <c r="L48" s="4">
        <v>451</v>
      </c>
      <c r="M48" s="20">
        <v>11496</v>
      </c>
      <c r="N48" s="20">
        <v>11617</v>
      </c>
      <c r="O48" s="4">
        <v>4</v>
      </c>
      <c r="P48" s="4">
        <v>4</v>
      </c>
      <c r="Q48" s="4">
        <v>0</v>
      </c>
      <c r="R48" s="4">
        <v>0</v>
      </c>
      <c r="S48" s="4">
        <v>3</v>
      </c>
      <c r="T48" s="4">
        <v>7</v>
      </c>
      <c r="U48" s="4">
        <v>7</v>
      </c>
      <c r="V48" s="4">
        <v>10</v>
      </c>
      <c r="W48" s="4">
        <v>7</v>
      </c>
      <c r="X48" s="4">
        <v>0</v>
      </c>
      <c r="Y48" s="4">
        <v>7</v>
      </c>
      <c r="Z48" s="4">
        <v>5</v>
      </c>
      <c r="AA48" s="4">
        <v>2</v>
      </c>
      <c r="AB48" s="4">
        <v>8</v>
      </c>
      <c r="AC48" s="4">
        <v>7</v>
      </c>
      <c r="AD48" s="4">
        <v>7</v>
      </c>
      <c r="AE48" s="4">
        <v>0</v>
      </c>
      <c r="AF48" s="4">
        <v>5</v>
      </c>
      <c r="AG48" s="4">
        <v>5</v>
      </c>
      <c r="AH48" s="4">
        <v>5</v>
      </c>
      <c r="AI48" s="4">
        <v>7</v>
      </c>
      <c r="AJ48" s="4">
        <v>6</v>
      </c>
      <c r="AK48" s="4">
        <v>7</v>
      </c>
      <c r="AL48" s="4">
        <v>0</v>
      </c>
      <c r="AM48" s="4">
        <v>0</v>
      </c>
      <c r="AN48" s="4">
        <v>5</v>
      </c>
      <c r="AO48" s="4">
        <v>3</v>
      </c>
      <c r="AP48" s="4">
        <v>0</v>
      </c>
      <c r="AQ48" s="4">
        <v>0</v>
      </c>
      <c r="AR48" s="4">
        <v>0</v>
      </c>
      <c r="AS48" s="4">
        <v>0</v>
      </c>
      <c r="AT48" s="5" cm="1">
        <f t="array" ref="AT48">SUMPRODUCT(--(O48:AS48=0))</f>
        <v>10</v>
      </c>
      <c r="AU48" s="5">
        <f t="shared" si="1"/>
        <v>121</v>
      </c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24">
        <v>0</v>
      </c>
      <c r="BI48" s="4"/>
      <c r="BJ48" s="4"/>
      <c r="BK48" s="4"/>
      <c r="BL48" s="4"/>
      <c r="BM48" s="4"/>
      <c r="BN48" s="25"/>
      <c r="BO48" s="4" t="s">
        <v>471</v>
      </c>
      <c r="BP48" s="4"/>
      <c r="BQ48" s="4"/>
    </row>
    <row r="49" spans="1:69">
      <c r="A49" s="4">
        <f t="shared" si="0"/>
        <v>48</v>
      </c>
      <c r="B49" s="4" t="s">
        <v>35</v>
      </c>
      <c r="C49" s="4" t="s">
        <v>36</v>
      </c>
      <c r="D49" s="4" t="s">
        <v>192</v>
      </c>
      <c r="E49" s="4" t="s">
        <v>186</v>
      </c>
      <c r="F49" s="4" t="s">
        <v>193</v>
      </c>
      <c r="G49" s="4" t="s">
        <v>47</v>
      </c>
      <c r="H49" s="4" t="s">
        <v>41</v>
      </c>
      <c r="I49" s="19" t="s">
        <v>173</v>
      </c>
      <c r="J49" s="19" t="s">
        <v>43</v>
      </c>
      <c r="K49" s="4">
        <v>3.8</v>
      </c>
      <c r="L49" s="4">
        <v>335</v>
      </c>
      <c r="M49" s="20">
        <v>3726</v>
      </c>
      <c r="N49" s="20">
        <v>3818</v>
      </c>
      <c r="O49" s="4">
        <v>6</v>
      </c>
      <c r="P49" s="4">
        <v>4</v>
      </c>
      <c r="Q49" s="4">
        <v>1</v>
      </c>
      <c r="R49" s="4">
        <v>5</v>
      </c>
      <c r="S49" s="4">
        <v>4</v>
      </c>
      <c r="T49" s="4">
        <v>6</v>
      </c>
      <c r="U49" s="4">
        <v>5</v>
      </c>
      <c r="V49" s="4">
        <v>5</v>
      </c>
      <c r="W49" s="4">
        <v>4</v>
      </c>
      <c r="X49" s="4">
        <v>3</v>
      </c>
      <c r="Y49" s="4">
        <v>5</v>
      </c>
      <c r="Z49" s="4">
        <v>5</v>
      </c>
      <c r="AA49" s="4">
        <v>8</v>
      </c>
      <c r="AB49" s="4">
        <v>3</v>
      </c>
      <c r="AC49" s="4">
        <v>5</v>
      </c>
      <c r="AD49" s="4">
        <v>4</v>
      </c>
      <c r="AE49" s="4">
        <v>0</v>
      </c>
      <c r="AF49" s="4">
        <v>6</v>
      </c>
      <c r="AG49" s="4">
        <v>4</v>
      </c>
      <c r="AH49" s="4">
        <v>4</v>
      </c>
      <c r="AI49" s="4">
        <v>3</v>
      </c>
      <c r="AJ49" s="4">
        <v>0</v>
      </c>
      <c r="AK49" s="4">
        <v>0</v>
      </c>
      <c r="AL49" s="4">
        <v>0</v>
      </c>
      <c r="AM49" s="4">
        <v>0</v>
      </c>
      <c r="AN49" s="4">
        <v>2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5" cm="1">
        <f t="array" ref="AT49">SUMPRODUCT(--(O49:AS49=0))</f>
        <v>10</v>
      </c>
      <c r="AU49" s="5">
        <f t="shared" si="1"/>
        <v>92</v>
      </c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24">
        <v>0</v>
      </c>
      <c r="BI49" s="4"/>
      <c r="BJ49" s="4"/>
      <c r="BK49" s="4"/>
      <c r="BL49" s="4"/>
      <c r="BM49" s="4"/>
      <c r="BN49" s="25"/>
      <c r="BO49" s="4" t="s">
        <v>471</v>
      </c>
      <c r="BP49" s="4"/>
      <c r="BQ49" s="4"/>
    </row>
    <row r="50" spans="1:69" ht="15" customHeight="1">
      <c r="A50" s="4">
        <f t="shared" si="0"/>
        <v>49</v>
      </c>
      <c r="B50" s="4" t="s">
        <v>35</v>
      </c>
      <c r="C50" s="4" t="s">
        <v>36</v>
      </c>
      <c r="D50" s="4" t="s">
        <v>194</v>
      </c>
      <c r="E50" s="4" t="s">
        <v>195</v>
      </c>
      <c r="F50" s="18" t="s">
        <v>196</v>
      </c>
      <c r="G50" s="4" t="s">
        <v>197</v>
      </c>
      <c r="H50" s="4" t="s">
        <v>139</v>
      </c>
      <c r="I50" s="19" t="s">
        <v>173</v>
      </c>
      <c r="J50" s="19" t="s">
        <v>43</v>
      </c>
      <c r="K50" s="4">
        <v>4.7</v>
      </c>
      <c r="L50" s="4">
        <v>960</v>
      </c>
      <c r="M50" s="20">
        <v>13202</v>
      </c>
      <c r="N50" s="20">
        <v>13405.7</v>
      </c>
      <c r="O50" s="4">
        <v>7</v>
      </c>
      <c r="P50" s="4">
        <v>8</v>
      </c>
      <c r="Q50" s="4">
        <v>0</v>
      </c>
      <c r="R50" s="4">
        <v>9</v>
      </c>
      <c r="S50" s="4">
        <v>8</v>
      </c>
      <c r="T50" s="4">
        <v>7</v>
      </c>
      <c r="U50" s="4">
        <v>9</v>
      </c>
      <c r="V50" s="4">
        <v>8</v>
      </c>
      <c r="W50" s="4">
        <v>10</v>
      </c>
      <c r="X50" s="4">
        <v>0</v>
      </c>
      <c r="Y50" s="4">
        <v>9</v>
      </c>
      <c r="Z50" s="4">
        <v>8</v>
      </c>
      <c r="AA50" s="4">
        <v>8</v>
      </c>
      <c r="AB50" s="4">
        <v>8</v>
      </c>
      <c r="AC50" s="4">
        <v>7</v>
      </c>
      <c r="AD50" s="4">
        <v>8</v>
      </c>
      <c r="AE50" s="4">
        <v>0</v>
      </c>
      <c r="AF50" s="4">
        <v>8</v>
      </c>
      <c r="AG50" s="4">
        <v>11</v>
      </c>
      <c r="AH50" s="4">
        <v>8</v>
      </c>
      <c r="AI50" s="4">
        <v>9</v>
      </c>
      <c r="AJ50" s="4">
        <v>8.1000000000003638</v>
      </c>
      <c r="AK50" s="4">
        <v>9.5</v>
      </c>
      <c r="AL50" s="4">
        <v>0</v>
      </c>
      <c r="AM50" s="4">
        <v>0</v>
      </c>
      <c r="AN50" s="4">
        <v>7.8999999999996362</v>
      </c>
      <c r="AO50" s="4">
        <v>9.7000000000007276</v>
      </c>
      <c r="AP50" s="4">
        <v>8.8999999999996362</v>
      </c>
      <c r="AQ50" s="4">
        <v>0</v>
      </c>
      <c r="AR50" s="4">
        <v>9.6000000000003638</v>
      </c>
      <c r="AS50" s="4">
        <v>0</v>
      </c>
      <c r="AT50" s="5" cm="1">
        <f t="array" ref="AT50">SUMPRODUCT(--(O50:AS50=0))</f>
        <v>7</v>
      </c>
      <c r="AU50" s="5">
        <f t="shared" si="1"/>
        <v>203.70000000000073</v>
      </c>
      <c r="AV50" s="21"/>
      <c r="AW50" s="21"/>
      <c r="AX50" s="21"/>
      <c r="AY50" s="21"/>
      <c r="AZ50" s="21"/>
      <c r="BA50" s="21"/>
      <c r="BB50" s="22"/>
      <c r="BC50" s="23"/>
      <c r="BD50" s="21"/>
      <c r="BE50" s="21"/>
      <c r="BF50" s="21"/>
      <c r="BG50" s="21"/>
      <c r="BH50" s="24">
        <v>0</v>
      </c>
      <c r="BI50" s="21"/>
      <c r="BJ50" s="21"/>
      <c r="BK50" s="21"/>
      <c r="BL50" s="21"/>
      <c r="BM50" s="21"/>
      <c r="BN50" s="25"/>
      <c r="BO50" s="4" t="s">
        <v>475</v>
      </c>
      <c r="BP50" s="26"/>
      <c r="BQ50" s="4"/>
    </row>
    <row r="51" spans="1:69" ht="15" customHeight="1">
      <c r="A51" s="4">
        <f t="shared" si="0"/>
        <v>50</v>
      </c>
      <c r="B51" s="4" t="s">
        <v>35</v>
      </c>
      <c r="C51" s="4" t="s">
        <v>36</v>
      </c>
      <c r="D51" s="4" t="s">
        <v>198</v>
      </c>
      <c r="E51" s="4" t="s">
        <v>199</v>
      </c>
      <c r="F51" s="18" t="s">
        <v>200</v>
      </c>
      <c r="G51" s="4" t="s">
        <v>201</v>
      </c>
      <c r="H51" s="4" t="s">
        <v>139</v>
      </c>
      <c r="I51" s="19" t="s">
        <v>173</v>
      </c>
      <c r="J51" s="19" t="s">
        <v>43</v>
      </c>
      <c r="K51" s="4">
        <v>4.7</v>
      </c>
      <c r="L51" s="4">
        <v>560</v>
      </c>
      <c r="M51" s="20">
        <v>13868</v>
      </c>
      <c r="N51" s="20">
        <v>13987</v>
      </c>
      <c r="O51" s="20">
        <v>4</v>
      </c>
      <c r="P51" s="20">
        <v>6.2000000000007276</v>
      </c>
      <c r="Q51" s="20">
        <v>5.8999999999996362</v>
      </c>
      <c r="R51" s="20">
        <v>6.1000000000003638</v>
      </c>
      <c r="S51" s="20">
        <v>5.8999999999996362</v>
      </c>
      <c r="T51" s="20">
        <v>6.3999999999996362</v>
      </c>
      <c r="U51" s="20">
        <v>3.1000000000003638</v>
      </c>
      <c r="V51" s="20">
        <v>0</v>
      </c>
      <c r="W51" s="20">
        <v>0</v>
      </c>
      <c r="X51" s="20">
        <v>0.8999999999996362</v>
      </c>
      <c r="Y51" s="20">
        <v>4.2000000000007276</v>
      </c>
      <c r="Z51" s="20">
        <v>4.1999999999989086</v>
      </c>
      <c r="AA51" s="20">
        <v>6.8000000000010914</v>
      </c>
      <c r="AB51" s="20">
        <v>4.7999999999992724</v>
      </c>
      <c r="AC51" s="20">
        <v>4.7000000000007276</v>
      </c>
      <c r="AD51" s="20">
        <v>5.8999999999996362</v>
      </c>
      <c r="AE51" s="20">
        <v>4.7999999999992724</v>
      </c>
      <c r="AF51" s="20">
        <v>4.1000000000003638</v>
      </c>
      <c r="AG51" s="20">
        <v>6.6000000000003638</v>
      </c>
      <c r="AH51" s="20">
        <v>0</v>
      </c>
      <c r="AI51" s="20">
        <v>5.1999999999989086</v>
      </c>
      <c r="AJ51" s="20">
        <v>7</v>
      </c>
      <c r="AK51" s="20">
        <v>0</v>
      </c>
      <c r="AL51" s="20">
        <v>0</v>
      </c>
      <c r="AM51" s="20">
        <v>0</v>
      </c>
      <c r="AN51" s="20">
        <v>5.3000000000010914</v>
      </c>
      <c r="AO51" s="20">
        <v>3.1999999999989086</v>
      </c>
      <c r="AP51" s="20">
        <v>5.2000000000007276</v>
      </c>
      <c r="AQ51" s="20">
        <v>0</v>
      </c>
      <c r="AR51" s="20">
        <v>5.2999999999992724</v>
      </c>
      <c r="AS51" s="20">
        <v>3.2000000000007276</v>
      </c>
      <c r="AT51" s="5" cm="1">
        <f t="array" ref="AT51">SUMPRODUCT(--(O51:AS51=0))</f>
        <v>7</v>
      </c>
      <c r="AU51" s="5">
        <f t="shared" si="1"/>
        <v>119</v>
      </c>
      <c r="AV51" s="21"/>
      <c r="AW51" s="21"/>
      <c r="AX51" s="21"/>
      <c r="AY51" s="21"/>
      <c r="AZ51" s="21"/>
      <c r="BA51" s="21"/>
      <c r="BB51" s="22"/>
      <c r="BC51" s="23"/>
      <c r="BD51" s="21"/>
      <c r="BE51" s="21"/>
      <c r="BF51" s="21"/>
      <c r="BG51" s="21"/>
      <c r="BH51" s="24">
        <v>0</v>
      </c>
      <c r="BI51" s="21"/>
      <c r="BJ51" s="21"/>
      <c r="BK51" s="21"/>
      <c r="BL51" s="21"/>
      <c r="BM51" s="21"/>
      <c r="BN51" s="25"/>
      <c r="BO51" s="4" t="s">
        <v>474</v>
      </c>
      <c r="BP51" s="26"/>
      <c r="BQ51" s="4"/>
    </row>
    <row r="52" spans="1:69" ht="15" customHeight="1">
      <c r="A52" s="4">
        <f t="shared" si="0"/>
        <v>51</v>
      </c>
      <c r="B52" s="4" t="s">
        <v>35</v>
      </c>
      <c r="C52" s="4" t="s">
        <v>36</v>
      </c>
      <c r="D52" s="4" t="s">
        <v>202</v>
      </c>
      <c r="E52" s="4" t="s">
        <v>203</v>
      </c>
      <c r="F52" s="18" t="s">
        <v>204</v>
      </c>
      <c r="G52" s="4" t="s">
        <v>205</v>
      </c>
      <c r="H52" s="4" t="s">
        <v>139</v>
      </c>
      <c r="I52" s="19" t="s">
        <v>173</v>
      </c>
      <c r="J52" s="19" t="s">
        <v>43</v>
      </c>
      <c r="K52" s="4">
        <v>4.7</v>
      </c>
      <c r="L52" s="4">
        <v>608</v>
      </c>
      <c r="M52" s="20">
        <v>12120</v>
      </c>
      <c r="N52" s="20">
        <v>12250</v>
      </c>
      <c r="O52" s="4">
        <v>6</v>
      </c>
      <c r="P52" s="4">
        <v>5</v>
      </c>
      <c r="Q52" s="4">
        <v>0</v>
      </c>
      <c r="R52" s="4">
        <v>7</v>
      </c>
      <c r="S52" s="4">
        <v>3</v>
      </c>
      <c r="T52" s="4">
        <v>7</v>
      </c>
      <c r="U52" s="4">
        <v>6</v>
      </c>
      <c r="V52" s="4">
        <v>7</v>
      </c>
      <c r="W52" s="4">
        <v>9</v>
      </c>
      <c r="X52" s="4">
        <v>7</v>
      </c>
      <c r="Y52" s="4">
        <v>7</v>
      </c>
      <c r="Z52" s="4">
        <v>0</v>
      </c>
      <c r="AA52" s="4">
        <v>6</v>
      </c>
      <c r="AB52" s="4">
        <v>7</v>
      </c>
      <c r="AC52" s="4">
        <v>6</v>
      </c>
      <c r="AD52" s="4">
        <v>7</v>
      </c>
      <c r="AE52" s="4">
        <v>3</v>
      </c>
      <c r="AF52" s="4">
        <v>7</v>
      </c>
      <c r="AG52" s="4">
        <v>3</v>
      </c>
      <c r="AH52" s="4">
        <v>1</v>
      </c>
      <c r="AI52" s="4">
        <v>6</v>
      </c>
      <c r="AJ52" s="4">
        <v>6</v>
      </c>
      <c r="AK52" s="4">
        <v>6</v>
      </c>
      <c r="AL52" s="4">
        <v>1</v>
      </c>
      <c r="AM52" s="4">
        <v>0</v>
      </c>
      <c r="AN52" s="4">
        <v>0</v>
      </c>
      <c r="AO52" s="4">
        <v>4</v>
      </c>
      <c r="AP52" s="4">
        <v>3</v>
      </c>
      <c r="AQ52" s="4">
        <v>0</v>
      </c>
      <c r="AR52" s="4">
        <v>0</v>
      </c>
      <c r="AS52" s="4">
        <v>0</v>
      </c>
      <c r="AT52" s="5" cm="1">
        <f t="array" ref="AT52">SUMPRODUCT(--(O52:AS52=0))</f>
        <v>7</v>
      </c>
      <c r="AU52" s="5">
        <f t="shared" si="1"/>
        <v>130</v>
      </c>
      <c r="AV52" s="21"/>
      <c r="AW52" s="21"/>
      <c r="AX52" s="21"/>
      <c r="AY52" s="21"/>
      <c r="AZ52" s="21"/>
      <c r="BA52" s="21"/>
      <c r="BB52" s="22"/>
      <c r="BC52" s="23"/>
      <c r="BD52" s="21"/>
      <c r="BE52" s="21"/>
      <c r="BF52" s="21"/>
      <c r="BG52" s="21"/>
      <c r="BH52" s="24">
        <v>0</v>
      </c>
      <c r="BI52" s="21"/>
      <c r="BJ52" s="21"/>
      <c r="BK52" s="21"/>
      <c r="BL52" s="21"/>
      <c r="BM52" s="21"/>
      <c r="BN52" s="25"/>
      <c r="BO52" s="4" t="s">
        <v>471</v>
      </c>
      <c r="BP52" s="26"/>
      <c r="BQ52" s="4"/>
    </row>
    <row r="53" spans="1:69" ht="15" customHeight="1">
      <c r="A53" s="4">
        <f t="shared" si="0"/>
        <v>52</v>
      </c>
      <c r="B53" s="4" t="s">
        <v>35</v>
      </c>
      <c r="C53" s="4" t="s">
        <v>36</v>
      </c>
      <c r="D53" s="4" t="s">
        <v>206</v>
      </c>
      <c r="E53" s="4" t="s">
        <v>207</v>
      </c>
      <c r="F53" s="18" t="s">
        <v>208</v>
      </c>
      <c r="G53" s="4" t="s">
        <v>209</v>
      </c>
      <c r="H53" s="4" t="s">
        <v>139</v>
      </c>
      <c r="I53" s="19" t="s">
        <v>173</v>
      </c>
      <c r="J53" s="19" t="s">
        <v>43</v>
      </c>
      <c r="K53" s="4">
        <v>4.7</v>
      </c>
      <c r="L53" s="4">
        <v>508</v>
      </c>
      <c r="M53" s="20">
        <v>13222</v>
      </c>
      <c r="N53" s="20">
        <v>13330</v>
      </c>
      <c r="O53" s="4">
        <v>7</v>
      </c>
      <c r="P53" s="4">
        <v>6</v>
      </c>
      <c r="Q53" s="4">
        <v>4</v>
      </c>
      <c r="R53" s="4">
        <v>0</v>
      </c>
      <c r="S53" s="4">
        <v>7</v>
      </c>
      <c r="T53" s="4">
        <v>5</v>
      </c>
      <c r="U53" s="4">
        <v>5</v>
      </c>
      <c r="V53" s="4">
        <v>8</v>
      </c>
      <c r="W53" s="4">
        <v>6</v>
      </c>
      <c r="X53" s="4">
        <v>4</v>
      </c>
      <c r="Y53" s="4">
        <v>4</v>
      </c>
      <c r="Z53" s="4">
        <v>6</v>
      </c>
      <c r="AA53" s="4">
        <v>7</v>
      </c>
      <c r="AB53" s="4">
        <v>5</v>
      </c>
      <c r="AC53" s="4">
        <v>4</v>
      </c>
      <c r="AD53" s="4">
        <v>5</v>
      </c>
      <c r="AE53" s="4">
        <v>4</v>
      </c>
      <c r="AF53" s="4">
        <v>5</v>
      </c>
      <c r="AG53" s="4">
        <v>5</v>
      </c>
      <c r="AH53" s="4">
        <v>5</v>
      </c>
      <c r="AI53" s="4">
        <v>3</v>
      </c>
      <c r="AJ53" s="4">
        <v>3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5" cm="1">
        <f t="array" ref="AT53">SUMPRODUCT(--(O53:AS53=0))</f>
        <v>10</v>
      </c>
      <c r="AU53" s="5">
        <f t="shared" si="1"/>
        <v>108</v>
      </c>
      <c r="AV53" s="21"/>
      <c r="AW53" s="21"/>
      <c r="AX53" s="21"/>
      <c r="AY53" s="21"/>
      <c r="AZ53" s="21"/>
      <c r="BA53" s="21"/>
      <c r="BB53" s="22"/>
      <c r="BC53" s="23"/>
      <c r="BD53" s="21"/>
      <c r="BE53" s="21"/>
      <c r="BF53" s="21"/>
      <c r="BG53" s="21"/>
      <c r="BH53" s="24">
        <v>0</v>
      </c>
      <c r="BI53" s="21"/>
      <c r="BJ53" s="21"/>
      <c r="BK53" s="21"/>
      <c r="BL53" s="21"/>
      <c r="BM53" s="21"/>
      <c r="BN53" s="25"/>
      <c r="BO53" s="4" t="s">
        <v>471</v>
      </c>
      <c r="BP53" s="26"/>
      <c r="BQ53" s="4"/>
    </row>
    <row r="54" spans="1:69" ht="15" customHeight="1">
      <c r="A54" s="4">
        <f t="shared" si="0"/>
        <v>53</v>
      </c>
      <c r="B54" s="4" t="s">
        <v>35</v>
      </c>
      <c r="C54" s="4" t="s">
        <v>36</v>
      </c>
      <c r="D54" s="4" t="s">
        <v>210</v>
      </c>
      <c r="E54" s="4" t="s">
        <v>211</v>
      </c>
      <c r="F54" s="18" t="s">
        <v>212</v>
      </c>
      <c r="G54" s="4" t="s">
        <v>213</v>
      </c>
      <c r="H54" s="4" t="s">
        <v>139</v>
      </c>
      <c r="I54" s="19" t="s">
        <v>173</v>
      </c>
      <c r="J54" s="19" t="s">
        <v>43</v>
      </c>
      <c r="K54" s="4">
        <v>4.7</v>
      </c>
      <c r="L54" s="4">
        <v>450</v>
      </c>
      <c r="M54" s="20">
        <v>10028</v>
      </c>
      <c r="N54" s="20">
        <v>10126</v>
      </c>
      <c r="O54" s="4">
        <v>3</v>
      </c>
      <c r="P54" s="4">
        <v>4</v>
      </c>
      <c r="Q54" s="4">
        <v>1</v>
      </c>
      <c r="R54" s="4">
        <v>4</v>
      </c>
      <c r="S54" s="4">
        <v>5</v>
      </c>
      <c r="T54" s="4">
        <v>2</v>
      </c>
      <c r="U54" s="4">
        <v>6</v>
      </c>
      <c r="V54" s="4">
        <v>6</v>
      </c>
      <c r="W54" s="4">
        <v>4</v>
      </c>
      <c r="X54" s="4">
        <v>3</v>
      </c>
      <c r="Y54" s="4">
        <v>7</v>
      </c>
      <c r="Z54" s="4">
        <v>2</v>
      </c>
      <c r="AA54" s="4">
        <v>6</v>
      </c>
      <c r="AB54" s="4">
        <v>6</v>
      </c>
      <c r="AC54" s="4">
        <v>2</v>
      </c>
      <c r="AD54" s="4">
        <v>2</v>
      </c>
      <c r="AE54" s="4">
        <v>1</v>
      </c>
      <c r="AF54" s="4">
        <v>6</v>
      </c>
      <c r="AG54" s="4">
        <v>4</v>
      </c>
      <c r="AH54" s="4">
        <v>6</v>
      </c>
      <c r="AI54" s="4">
        <v>5</v>
      </c>
      <c r="AJ54" s="4">
        <v>1</v>
      </c>
      <c r="AK54" s="4">
        <v>4</v>
      </c>
      <c r="AL54" s="4">
        <v>0</v>
      </c>
      <c r="AM54" s="4">
        <v>0</v>
      </c>
      <c r="AN54" s="4">
        <v>3</v>
      </c>
      <c r="AO54" s="4">
        <v>0</v>
      </c>
      <c r="AP54" s="4">
        <v>0</v>
      </c>
      <c r="AQ54" s="4">
        <v>0</v>
      </c>
      <c r="AR54" s="4">
        <v>5</v>
      </c>
      <c r="AS54" s="4">
        <v>0</v>
      </c>
      <c r="AT54" s="5" cm="1">
        <f t="array" ref="AT54">SUMPRODUCT(--(O54:AS54=0))</f>
        <v>6</v>
      </c>
      <c r="AU54" s="5">
        <f t="shared" si="1"/>
        <v>98</v>
      </c>
      <c r="AV54" s="21"/>
      <c r="AW54" s="21"/>
      <c r="AX54" s="21"/>
      <c r="AY54" s="21"/>
      <c r="AZ54" s="21"/>
      <c r="BA54" s="21"/>
      <c r="BB54" s="22"/>
      <c r="BC54" s="23"/>
      <c r="BD54" s="21"/>
      <c r="BE54" s="21"/>
      <c r="BF54" s="21"/>
      <c r="BG54" s="21"/>
      <c r="BH54" s="24">
        <v>0</v>
      </c>
      <c r="BI54" s="21"/>
      <c r="BJ54" s="21"/>
      <c r="BK54" s="21"/>
      <c r="BL54" s="21"/>
      <c r="BM54" s="21"/>
      <c r="BN54" s="25"/>
      <c r="BO54" s="4" t="s">
        <v>471</v>
      </c>
      <c r="BP54" s="26"/>
      <c r="BQ54" s="4"/>
    </row>
    <row r="55" spans="1:69" ht="15" customHeight="1">
      <c r="A55" s="4">
        <f t="shared" si="0"/>
        <v>54</v>
      </c>
      <c r="B55" s="4" t="s">
        <v>35</v>
      </c>
      <c r="C55" s="4" t="s">
        <v>36</v>
      </c>
      <c r="D55" s="4" t="s">
        <v>214</v>
      </c>
      <c r="E55" s="4" t="s">
        <v>215</v>
      </c>
      <c r="F55" s="4" t="s">
        <v>216</v>
      </c>
      <c r="G55" s="4" t="s">
        <v>47</v>
      </c>
      <c r="H55" s="4" t="s">
        <v>139</v>
      </c>
      <c r="I55" s="19" t="s">
        <v>173</v>
      </c>
      <c r="J55" s="19" t="s">
        <v>43</v>
      </c>
      <c r="K55" s="4">
        <v>4.7</v>
      </c>
      <c r="L55" s="4">
        <v>295</v>
      </c>
      <c r="M55" s="20">
        <v>11051</v>
      </c>
      <c r="N55" s="20">
        <v>11107</v>
      </c>
      <c r="O55" s="4">
        <v>2</v>
      </c>
      <c r="P55" s="4">
        <v>4</v>
      </c>
      <c r="Q55" s="4">
        <v>3</v>
      </c>
      <c r="R55" s="4">
        <v>3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2</v>
      </c>
      <c r="Z55" s="4">
        <v>0</v>
      </c>
      <c r="AA55" s="4">
        <v>0</v>
      </c>
      <c r="AB55" s="4">
        <v>5</v>
      </c>
      <c r="AC55" s="4">
        <v>4</v>
      </c>
      <c r="AD55" s="4">
        <v>5</v>
      </c>
      <c r="AE55" s="4">
        <v>5</v>
      </c>
      <c r="AF55" s="4">
        <v>4</v>
      </c>
      <c r="AG55" s="4">
        <v>0</v>
      </c>
      <c r="AH55" s="4">
        <v>0</v>
      </c>
      <c r="AI55" s="4">
        <v>0</v>
      </c>
      <c r="AJ55" s="4">
        <v>4</v>
      </c>
      <c r="AK55" s="4">
        <v>5</v>
      </c>
      <c r="AL55" s="4">
        <v>0</v>
      </c>
      <c r="AM55" s="4">
        <v>0</v>
      </c>
      <c r="AN55" s="4">
        <v>7</v>
      </c>
      <c r="AO55" s="4">
        <v>3</v>
      </c>
      <c r="AP55" s="4">
        <v>0</v>
      </c>
      <c r="AQ55" s="4">
        <v>0</v>
      </c>
      <c r="AR55" s="4">
        <v>0</v>
      </c>
      <c r="AS55" s="4">
        <v>0</v>
      </c>
      <c r="AT55" s="5" cm="1">
        <f t="array" ref="AT55">SUMPRODUCT(--(O55:AS55=0))</f>
        <v>17</v>
      </c>
      <c r="AU55" s="5">
        <f t="shared" si="1"/>
        <v>56</v>
      </c>
      <c r="AV55" s="21"/>
      <c r="AW55" s="21"/>
      <c r="AX55" s="21"/>
      <c r="AY55" s="21"/>
      <c r="AZ55" s="21"/>
      <c r="BA55" s="21"/>
      <c r="BB55" s="22"/>
      <c r="BC55" s="23"/>
      <c r="BD55" s="21"/>
      <c r="BE55" s="21"/>
      <c r="BF55" s="21"/>
      <c r="BG55" s="21"/>
      <c r="BH55" s="24">
        <v>0</v>
      </c>
      <c r="BI55" s="21"/>
      <c r="BJ55" s="21"/>
      <c r="BK55" s="21"/>
      <c r="BL55" s="21"/>
      <c r="BM55" s="21"/>
      <c r="BN55" s="25"/>
      <c r="BO55" s="4" t="s">
        <v>471</v>
      </c>
      <c r="BP55" s="26"/>
      <c r="BQ55" s="4"/>
    </row>
    <row r="56" spans="1:69">
      <c r="A56" s="4">
        <f t="shared" si="0"/>
        <v>55</v>
      </c>
      <c r="B56" s="4" t="s">
        <v>35</v>
      </c>
      <c r="C56" s="4" t="s">
        <v>36</v>
      </c>
      <c r="D56" s="4" t="s">
        <v>217</v>
      </c>
      <c r="E56" s="4" t="s">
        <v>218</v>
      </c>
      <c r="F56" s="4" t="s">
        <v>219</v>
      </c>
      <c r="G56" s="4" t="s">
        <v>220</v>
      </c>
      <c r="H56" s="4" t="s">
        <v>139</v>
      </c>
      <c r="I56" s="19" t="s">
        <v>173</v>
      </c>
      <c r="J56" s="19" t="s">
        <v>43</v>
      </c>
      <c r="K56" s="4">
        <v>4.7</v>
      </c>
      <c r="L56" s="4">
        <v>668</v>
      </c>
      <c r="M56" s="20">
        <v>11065.4</v>
      </c>
      <c r="N56" s="20">
        <v>11205.9</v>
      </c>
      <c r="O56" s="20">
        <v>6.3999999999996362</v>
      </c>
      <c r="P56" s="20">
        <v>4.4000000000014552</v>
      </c>
      <c r="Q56" s="20">
        <v>3.1999999999989086</v>
      </c>
      <c r="R56" s="20">
        <v>4.3000000000010914</v>
      </c>
      <c r="S56" s="20">
        <v>5.5</v>
      </c>
      <c r="T56" s="20">
        <v>5.1999999999989086</v>
      </c>
      <c r="U56" s="20">
        <v>4.5</v>
      </c>
      <c r="V56" s="20">
        <v>4.8000000000010914</v>
      </c>
      <c r="W56" s="20">
        <v>3.0999999999985448</v>
      </c>
      <c r="X56" s="20">
        <v>0</v>
      </c>
      <c r="Y56" s="20">
        <v>3.5</v>
      </c>
      <c r="Z56" s="20">
        <v>4.5</v>
      </c>
      <c r="AA56" s="20">
        <v>5.4000000000014552</v>
      </c>
      <c r="AB56" s="20">
        <v>7.3999999999996362</v>
      </c>
      <c r="AC56" s="20">
        <v>4.5</v>
      </c>
      <c r="AD56" s="20">
        <v>6.6000000000003638</v>
      </c>
      <c r="AE56" s="20">
        <v>4.7999999999992724</v>
      </c>
      <c r="AF56" s="20">
        <v>6.2999999999992724</v>
      </c>
      <c r="AG56" s="20">
        <v>5.7000000000007276</v>
      </c>
      <c r="AH56" s="20">
        <v>7.2000000000007276</v>
      </c>
      <c r="AI56" s="20">
        <v>6.5999999999985448</v>
      </c>
      <c r="AJ56" s="20">
        <v>6.5</v>
      </c>
      <c r="AK56" s="20">
        <v>0</v>
      </c>
      <c r="AL56" s="20">
        <v>0</v>
      </c>
      <c r="AM56" s="20">
        <v>0</v>
      </c>
      <c r="AN56" s="20">
        <v>5.7000000000007276</v>
      </c>
      <c r="AO56" s="20">
        <v>6.6000000000003638</v>
      </c>
      <c r="AP56" s="20">
        <v>6.6000000000003638</v>
      </c>
      <c r="AQ56" s="20">
        <v>0</v>
      </c>
      <c r="AR56" s="20">
        <v>6.5</v>
      </c>
      <c r="AS56" s="20">
        <v>4.6999999999989086</v>
      </c>
      <c r="AT56" s="5" cm="1">
        <f t="array" ref="AT56">SUMPRODUCT(--(O56:AS56=0))</f>
        <v>5</v>
      </c>
      <c r="AU56" s="5">
        <f t="shared" si="1"/>
        <v>140.5</v>
      </c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24">
        <v>0</v>
      </c>
      <c r="BI56" s="4"/>
      <c r="BJ56" s="4"/>
      <c r="BK56" s="4"/>
      <c r="BL56" s="4"/>
      <c r="BM56" s="4"/>
      <c r="BN56" s="25"/>
      <c r="BO56" s="4" t="s">
        <v>474</v>
      </c>
      <c r="BP56" s="4"/>
      <c r="BQ56" s="4"/>
    </row>
    <row r="57" spans="1:69">
      <c r="A57" s="4">
        <f t="shared" si="0"/>
        <v>56</v>
      </c>
      <c r="B57" s="4" t="s">
        <v>35</v>
      </c>
      <c r="C57" s="4" t="s">
        <v>36</v>
      </c>
      <c r="D57" s="4" t="s">
        <v>221</v>
      </c>
      <c r="E57" s="4" t="s">
        <v>222</v>
      </c>
      <c r="F57" s="4" t="s">
        <v>223</v>
      </c>
      <c r="G57" s="4" t="s">
        <v>224</v>
      </c>
      <c r="H57" s="4" t="s">
        <v>139</v>
      </c>
      <c r="I57" s="19" t="s">
        <v>173</v>
      </c>
      <c r="J57" s="19" t="s">
        <v>43</v>
      </c>
      <c r="K57" s="4">
        <v>4.7</v>
      </c>
      <c r="L57" s="4">
        <v>583</v>
      </c>
      <c r="M57" s="20">
        <v>11670</v>
      </c>
      <c r="N57" s="20">
        <v>11799</v>
      </c>
      <c r="O57" s="20">
        <v>5.2000000000007276</v>
      </c>
      <c r="P57" s="20">
        <v>5.7999999999992724</v>
      </c>
      <c r="Q57" s="20">
        <v>3.8999999999996362</v>
      </c>
      <c r="R57" s="20">
        <v>6.7000000000007276</v>
      </c>
      <c r="S57" s="20">
        <v>6.1000000000003638</v>
      </c>
      <c r="T57" s="20">
        <v>5.0999999999985448</v>
      </c>
      <c r="U57" s="20">
        <v>6.6000000000003638</v>
      </c>
      <c r="V57" s="20">
        <v>0</v>
      </c>
      <c r="W57" s="20">
        <v>7.3999999999996362</v>
      </c>
      <c r="X57" s="20">
        <v>5.3000000000010914</v>
      </c>
      <c r="Y57" s="20">
        <v>6.5</v>
      </c>
      <c r="Z57" s="20">
        <v>3.1000000000003638</v>
      </c>
      <c r="AA57" s="20">
        <v>6.1999999999989086</v>
      </c>
      <c r="AB57" s="20">
        <v>5.6000000000003638</v>
      </c>
      <c r="AC57" s="20">
        <v>6.2999999999992724</v>
      </c>
      <c r="AD57" s="20">
        <v>5.8000000000010914</v>
      </c>
      <c r="AE57" s="20">
        <v>4.6999999999989086</v>
      </c>
      <c r="AF57" s="20">
        <v>5.9000000000014552</v>
      </c>
      <c r="AG57" s="20">
        <v>5.6999999999989086</v>
      </c>
      <c r="AH57" s="20">
        <v>4.6000000000003638</v>
      </c>
      <c r="AI57" s="20">
        <v>0</v>
      </c>
      <c r="AJ57" s="20">
        <v>5.2999999999992724</v>
      </c>
      <c r="AK57" s="20">
        <v>5.4000000000014552</v>
      </c>
      <c r="AL57" s="20">
        <v>0</v>
      </c>
      <c r="AM57" s="20">
        <v>0</v>
      </c>
      <c r="AN57" s="20">
        <v>0</v>
      </c>
      <c r="AO57" s="20">
        <v>1.8999999999996362</v>
      </c>
      <c r="AP57" s="20">
        <v>6</v>
      </c>
      <c r="AQ57" s="20">
        <v>0</v>
      </c>
      <c r="AR57" s="20">
        <v>3.8999999999996362</v>
      </c>
      <c r="AS57" s="20">
        <v>0</v>
      </c>
      <c r="AT57" s="5" cm="1">
        <f t="array" ref="AT57">SUMPRODUCT(--(O57:AS57=0))</f>
        <v>7</v>
      </c>
      <c r="AU57" s="5">
        <f t="shared" si="1"/>
        <v>129</v>
      </c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24">
        <v>0</v>
      </c>
      <c r="BI57" s="4"/>
      <c r="BJ57" s="4"/>
      <c r="BK57" s="4"/>
      <c r="BL57" s="4"/>
      <c r="BM57" s="4"/>
      <c r="BN57" s="25"/>
      <c r="BO57" s="4" t="s">
        <v>474</v>
      </c>
      <c r="BP57" s="4"/>
      <c r="BQ57" s="4"/>
    </row>
    <row r="58" spans="1:69">
      <c r="A58" s="4">
        <f t="shared" si="0"/>
        <v>57</v>
      </c>
      <c r="B58" s="4" t="s">
        <v>35</v>
      </c>
      <c r="C58" s="4" t="s">
        <v>36</v>
      </c>
      <c r="D58" s="4" t="s">
        <v>225</v>
      </c>
      <c r="E58" s="4" t="s">
        <v>226</v>
      </c>
      <c r="F58" s="4" t="s">
        <v>227</v>
      </c>
      <c r="G58" s="4" t="s">
        <v>228</v>
      </c>
      <c r="H58" s="4" t="s">
        <v>139</v>
      </c>
      <c r="I58" s="19" t="s">
        <v>173</v>
      </c>
      <c r="J58" s="19" t="s">
        <v>43</v>
      </c>
      <c r="K58" s="4">
        <v>4.7</v>
      </c>
      <c r="L58" s="4">
        <v>473</v>
      </c>
      <c r="M58" s="20">
        <v>14451.7</v>
      </c>
      <c r="N58" s="20">
        <v>14553.8</v>
      </c>
      <c r="O58" s="20">
        <v>3.1999999999989086</v>
      </c>
      <c r="P58" s="20">
        <v>6.8999999999996362</v>
      </c>
      <c r="Q58" s="20">
        <v>0</v>
      </c>
      <c r="R58" s="20">
        <v>5.1000000000003638</v>
      </c>
      <c r="S58" s="20">
        <v>0.8999999999996362</v>
      </c>
      <c r="T58" s="20">
        <v>6.7000000000007276</v>
      </c>
      <c r="U58" s="20">
        <v>4.3999999999996362</v>
      </c>
      <c r="V58" s="20">
        <v>5.5</v>
      </c>
      <c r="W58" s="20">
        <v>5.1000000000003638</v>
      </c>
      <c r="X58" s="20">
        <v>1.6000000000003638</v>
      </c>
      <c r="Y58" s="20">
        <v>4.5</v>
      </c>
      <c r="Z58" s="20">
        <v>5.1000000000003638</v>
      </c>
      <c r="AA58" s="20">
        <v>1.8999999999996362</v>
      </c>
      <c r="AB58" s="20">
        <v>6.2999999999992724</v>
      </c>
      <c r="AC58" s="20">
        <v>6.5</v>
      </c>
      <c r="AD58" s="20">
        <v>0</v>
      </c>
      <c r="AE58" s="20">
        <v>0</v>
      </c>
      <c r="AF58" s="20">
        <v>5.3999999999996362</v>
      </c>
      <c r="AG58" s="20">
        <v>5.1000000000003638</v>
      </c>
      <c r="AH58" s="20">
        <v>0</v>
      </c>
      <c r="AI58" s="20">
        <v>5.8999999999996362</v>
      </c>
      <c r="AJ58" s="20">
        <v>5.7000000000007276</v>
      </c>
      <c r="AK58" s="20">
        <v>6.3999999999996362</v>
      </c>
      <c r="AL58" s="20">
        <v>0</v>
      </c>
      <c r="AM58" s="20">
        <v>0</v>
      </c>
      <c r="AN58" s="20">
        <v>0</v>
      </c>
      <c r="AO58" s="20">
        <v>6.3000000000010914</v>
      </c>
      <c r="AP58" s="20">
        <v>3.5999999999985448</v>
      </c>
      <c r="AQ58" s="20">
        <v>0</v>
      </c>
      <c r="AR58" s="20">
        <v>0</v>
      </c>
      <c r="AS58" s="20">
        <v>0</v>
      </c>
      <c r="AT58" s="5" cm="1">
        <f t="array" ref="AT58">SUMPRODUCT(--(O58:AS58=0))</f>
        <v>10</v>
      </c>
      <c r="AU58" s="5">
        <f t="shared" si="1"/>
        <v>102.09999999999854</v>
      </c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24">
        <v>0</v>
      </c>
      <c r="BI58" s="4"/>
      <c r="BJ58" s="4"/>
      <c r="BK58" s="4"/>
      <c r="BL58" s="4"/>
      <c r="BM58" s="4"/>
      <c r="BN58" s="25"/>
      <c r="BO58" s="4" t="s">
        <v>474</v>
      </c>
      <c r="BP58" s="4"/>
      <c r="BQ58" s="4"/>
    </row>
    <row r="59" spans="1:69" ht="15" customHeight="1">
      <c r="A59" s="4">
        <f t="shared" si="0"/>
        <v>58</v>
      </c>
      <c r="B59" s="4" t="s">
        <v>35</v>
      </c>
      <c r="C59" s="4" t="s">
        <v>36</v>
      </c>
      <c r="D59" s="4" t="s">
        <v>229</v>
      </c>
      <c r="E59" s="27" t="s">
        <v>230</v>
      </c>
      <c r="F59" s="4" t="s">
        <v>231</v>
      </c>
      <c r="G59" s="4" t="s">
        <v>47</v>
      </c>
      <c r="H59" s="27" t="s">
        <v>232</v>
      </c>
      <c r="I59" s="19" t="s">
        <v>173</v>
      </c>
      <c r="J59" s="19" t="s">
        <v>43</v>
      </c>
      <c r="K59" s="4">
        <v>14</v>
      </c>
      <c r="L59" s="4">
        <v>1362</v>
      </c>
      <c r="M59" s="20">
        <v>9151</v>
      </c>
      <c r="N59" s="20">
        <v>8582</v>
      </c>
      <c r="O59" s="4">
        <v>5</v>
      </c>
      <c r="P59" s="4">
        <v>3</v>
      </c>
      <c r="Q59" s="4">
        <v>0</v>
      </c>
      <c r="R59" s="4">
        <v>3</v>
      </c>
      <c r="S59" s="4">
        <v>5</v>
      </c>
      <c r="T59" s="4">
        <v>4</v>
      </c>
      <c r="U59" s="4">
        <v>5</v>
      </c>
      <c r="V59" s="4">
        <v>4</v>
      </c>
      <c r="W59" s="4">
        <v>5</v>
      </c>
      <c r="X59" s="4">
        <v>4</v>
      </c>
      <c r="Y59" s="4">
        <v>4</v>
      </c>
      <c r="Z59" s="4">
        <v>6</v>
      </c>
      <c r="AA59" s="4">
        <v>5</v>
      </c>
      <c r="AB59" s="4">
        <v>5</v>
      </c>
      <c r="AC59" s="4">
        <v>5</v>
      </c>
      <c r="AD59" s="4">
        <v>5</v>
      </c>
      <c r="AE59" s="4">
        <v>0</v>
      </c>
      <c r="AF59" s="4">
        <v>5</v>
      </c>
      <c r="AG59" s="4">
        <v>3</v>
      </c>
      <c r="AH59" s="4">
        <v>1</v>
      </c>
      <c r="AI59" s="4">
        <v>5</v>
      </c>
      <c r="AJ59" s="4">
        <v>5</v>
      </c>
      <c r="AK59" s="4">
        <v>8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5" cm="1">
        <f t="array" ref="AT59">SUMPRODUCT(--(O59:AS59=0))</f>
        <v>10</v>
      </c>
      <c r="AU59" s="5">
        <f>((9189-9151)+(8582-8525))</f>
        <v>95</v>
      </c>
      <c r="AV59" s="21"/>
      <c r="AW59" s="21"/>
      <c r="AX59" s="21"/>
      <c r="AY59" s="21"/>
      <c r="AZ59" s="21"/>
      <c r="BA59" s="21"/>
      <c r="BB59" s="22"/>
      <c r="BC59" s="23"/>
      <c r="BD59" s="21"/>
      <c r="BE59" s="21"/>
      <c r="BF59" s="21"/>
      <c r="BG59" s="21"/>
      <c r="BH59" s="24">
        <v>0</v>
      </c>
      <c r="BI59" s="21"/>
      <c r="BJ59" s="21"/>
      <c r="BK59" s="21"/>
      <c r="BL59" s="21"/>
      <c r="BM59" s="21"/>
      <c r="BN59" s="25" t="s">
        <v>484</v>
      </c>
      <c r="BO59" s="4" t="s">
        <v>471</v>
      </c>
      <c r="BP59" s="26"/>
      <c r="BQ59" s="4"/>
    </row>
    <row r="60" spans="1:69">
      <c r="A60" s="4">
        <f t="shared" si="0"/>
        <v>59</v>
      </c>
      <c r="B60" s="4" t="s">
        <v>35</v>
      </c>
      <c r="C60" s="4" t="s">
        <v>36</v>
      </c>
      <c r="D60" s="4" t="s">
        <v>233</v>
      </c>
      <c r="E60" s="4" t="s">
        <v>234</v>
      </c>
      <c r="F60" s="4" t="s">
        <v>235</v>
      </c>
      <c r="G60" s="4" t="s">
        <v>47</v>
      </c>
      <c r="H60" s="4" t="s">
        <v>236</v>
      </c>
      <c r="I60" s="19" t="s">
        <v>173</v>
      </c>
      <c r="J60" s="19" t="s">
        <v>129</v>
      </c>
      <c r="K60" s="4">
        <v>2.5</v>
      </c>
      <c r="L60" s="4">
        <v>785</v>
      </c>
      <c r="M60" s="20">
        <v>52805</v>
      </c>
      <c r="N60" s="20">
        <v>54776</v>
      </c>
      <c r="O60" s="20">
        <v>111</v>
      </c>
      <c r="P60" s="20">
        <v>83</v>
      </c>
      <c r="Q60" s="20">
        <v>56</v>
      </c>
      <c r="R60" s="20">
        <v>3</v>
      </c>
      <c r="S60" s="20">
        <v>36</v>
      </c>
      <c r="T60" s="20">
        <v>49</v>
      </c>
      <c r="U60" s="20">
        <v>37</v>
      </c>
      <c r="V60" s="20">
        <v>62</v>
      </c>
      <c r="W60" s="20">
        <v>26</v>
      </c>
      <c r="X60" s="20">
        <v>0</v>
      </c>
      <c r="Y60" s="20">
        <v>0</v>
      </c>
      <c r="Z60" s="20">
        <v>133</v>
      </c>
      <c r="AA60" s="20">
        <v>127</v>
      </c>
      <c r="AB60" s="20">
        <v>128</v>
      </c>
      <c r="AC60" s="20">
        <v>129</v>
      </c>
      <c r="AD60" s="20">
        <v>128</v>
      </c>
      <c r="AE60" s="20">
        <v>64</v>
      </c>
      <c r="AF60" s="20">
        <v>65</v>
      </c>
      <c r="AG60" s="20">
        <v>150</v>
      </c>
      <c r="AH60" s="20">
        <v>108</v>
      </c>
      <c r="AI60" s="20">
        <v>90</v>
      </c>
      <c r="AJ60" s="20">
        <v>40</v>
      </c>
      <c r="AK60" s="20">
        <v>174</v>
      </c>
      <c r="AL60" s="20">
        <v>0</v>
      </c>
      <c r="AM60" s="20">
        <v>0</v>
      </c>
      <c r="AN60" s="20">
        <v>0</v>
      </c>
      <c r="AO60" s="20">
        <v>40</v>
      </c>
      <c r="AP60" s="20">
        <v>0</v>
      </c>
      <c r="AQ60" s="20">
        <v>0</v>
      </c>
      <c r="AR60" s="20">
        <v>132</v>
      </c>
      <c r="AS60" s="20">
        <v>0</v>
      </c>
      <c r="AT60" s="5" cm="1">
        <f t="array" ref="AT60">SUMPRODUCT(--(O60:AS60=0))</f>
        <v>8</v>
      </c>
      <c r="AU60" s="5">
        <f t="shared" si="1"/>
        <v>1971</v>
      </c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24">
        <v>0</v>
      </c>
      <c r="BI60" s="4"/>
      <c r="BJ60" s="4"/>
      <c r="BK60" s="4"/>
      <c r="BL60" s="4"/>
      <c r="BM60" s="4"/>
      <c r="BN60" s="25"/>
      <c r="BO60" s="4" t="s">
        <v>474</v>
      </c>
      <c r="BP60" s="4"/>
      <c r="BQ60" s="4"/>
    </row>
    <row r="61" spans="1:69">
      <c r="A61" s="4">
        <f t="shared" si="0"/>
        <v>60</v>
      </c>
      <c r="B61" s="4" t="s">
        <v>35</v>
      </c>
      <c r="C61" s="4" t="s">
        <v>36</v>
      </c>
      <c r="D61" s="4" t="s">
        <v>237</v>
      </c>
      <c r="E61" s="4" t="s">
        <v>238</v>
      </c>
      <c r="F61" s="4" t="s">
        <v>239</v>
      </c>
      <c r="G61" s="4" t="s">
        <v>47</v>
      </c>
      <c r="H61" s="4" t="s">
        <v>240</v>
      </c>
      <c r="I61" s="19" t="s">
        <v>173</v>
      </c>
      <c r="J61" s="19" t="s">
        <v>129</v>
      </c>
      <c r="K61" s="4">
        <v>2.5</v>
      </c>
      <c r="L61" s="4">
        <v>690</v>
      </c>
      <c r="M61" s="20">
        <v>439130</v>
      </c>
      <c r="N61" s="20">
        <v>440710</v>
      </c>
      <c r="O61" s="4">
        <v>113</v>
      </c>
      <c r="P61" s="4">
        <v>7</v>
      </c>
      <c r="Q61" s="4">
        <v>0</v>
      </c>
      <c r="R61" s="4">
        <v>118</v>
      </c>
      <c r="S61" s="4">
        <v>101</v>
      </c>
      <c r="T61" s="4">
        <v>117</v>
      </c>
      <c r="U61" s="4">
        <v>73</v>
      </c>
      <c r="V61" s="4">
        <v>69</v>
      </c>
      <c r="W61" s="4">
        <v>0</v>
      </c>
      <c r="X61" s="4">
        <v>1</v>
      </c>
      <c r="Y61" s="4">
        <v>0</v>
      </c>
      <c r="Z61" s="4">
        <v>0</v>
      </c>
      <c r="AA61" s="4">
        <v>41</v>
      </c>
      <c r="AB61" s="4">
        <v>38</v>
      </c>
      <c r="AC61" s="4">
        <v>15</v>
      </c>
      <c r="AD61" s="4">
        <v>47</v>
      </c>
      <c r="AE61" s="4">
        <v>150</v>
      </c>
      <c r="AF61" s="4">
        <v>40</v>
      </c>
      <c r="AG61" s="4">
        <v>77</v>
      </c>
      <c r="AH61" s="4">
        <v>50</v>
      </c>
      <c r="AI61" s="4">
        <v>125</v>
      </c>
      <c r="AJ61" s="4">
        <v>2</v>
      </c>
      <c r="AK61" s="4">
        <v>31</v>
      </c>
      <c r="AL61" s="4">
        <v>251</v>
      </c>
      <c r="AM61" s="4">
        <v>0</v>
      </c>
      <c r="AN61" s="4">
        <v>114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5" cm="1">
        <f t="array" ref="AT61">SUMPRODUCT(--(O61:AS61=0))</f>
        <v>10</v>
      </c>
      <c r="AU61" s="5">
        <f t="shared" si="1"/>
        <v>1580</v>
      </c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24">
        <v>0</v>
      </c>
      <c r="BI61" s="4"/>
      <c r="BJ61" s="4"/>
      <c r="BK61" s="4"/>
      <c r="BL61" s="4"/>
      <c r="BM61" s="4"/>
      <c r="BN61" s="25"/>
      <c r="BO61" s="4" t="s">
        <v>475</v>
      </c>
      <c r="BP61" s="4"/>
      <c r="BQ61" s="4"/>
    </row>
    <row r="62" spans="1:69">
      <c r="A62" s="4">
        <f t="shared" si="0"/>
        <v>61</v>
      </c>
      <c r="B62" s="4" t="s">
        <v>35</v>
      </c>
      <c r="C62" s="4" t="s">
        <v>36</v>
      </c>
      <c r="D62" s="4" t="s">
        <v>241</v>
      </c>
      <c r="E62" s="4" t="s">
        <v>242</v>
      </c>
      <c r="F62" s="4" t="s">
        <v>243</v>
      </c>
      <c r="G62" s="4" t="s">
        <v>47</v>
      </c>
      <c r="H62" s="4" t="s">
        <v>244</v>
      </c>
      <c r="I62" s="19" t="s">
        <v>245</v>
      </c>
      <c r="J62" s="19" t="s">
        <v>129</v>
      </c>
      <c r="K62" s="4">
        <v>3</v>
      </c>
      <c r="L62" s="4">
        <v>0</v>
      </c>
      <c r="M62" s="20">
        <v>4935</v>
      </c>
      <c r="N62" s="20">
        <v>4935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5" cm="1">
        <f t="array" ref="AT62">SUMPRODUCT(--(O62:AS62=0))</f>
        <v>31</v>
      </c>
      <c r="AU62" s="5">
        <f t="shared" si="1"/>
        <v>0</v>
      </c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24">
        <v>0</v>
      </c>
      <c r="BI62" s="4"/>
      <c r="BJ62" s="4"/>
      <c r="BK62" s="4"/>
      <c r="BL62" s="4"/>
      <c r="BM62" s="4"/>
      <c r="BN62" s="25"/>
      <c r="BO62" s="4" t="s">
        <v>475</v>
      </c>
      <c r="BP62" s="4"/>
      <c r="BQ62" s="4"/>
    </row>
    <row r="63" spans="1:69">
      <c r="A63" s="4">
        <f t="shared" si="0"/>
        <v>62</v>
      </c>
      <c r="B63" s="4" t="s">
        <v>35</v>
      </c>
      <c r="C63" s="4" t="s">
        <v>36</v>
      </c>
      <c r="D63" s="4" t="s">
        <v>246</v>
      </c>
      <c r="E63" s="4" t="s">
        <v>242</v>
      </c>
      <c r="F63" s="4" t="s">
        <v>247</v>
      </c>
      <c r="G63" s="4" t="s">
        <v>47</v>
      </c>
      <c r="H63" s="4" t="s">
        <v>244</v>
      </c>
      <c r="I63" s="19" t="s">
        <v>245</v>
      </c>
      <c r="J63" s="19" t="s">
        <v>129</v>
      </c>
      <c r="K63" s="4">
        <v>3</v>
      </c>
      <c r="L63" s="4">
        <v>129</v>
      </c>
      <c r="M63" s="20">
        <v>7836</v>
      </c>
      <c r="N63" s="20">
        <v>7885.8</v>
      </c>
      <c r="O63" s="4">
        <v>0</v>
      </c>
      <c r="P63" s="4">
        <v>4</v>
      </c>
      <c r="Q63" s="4">
        <v>0</v>
      </c>
      <c r="R63" s="4">
        <v>0</v>
      </c>
      <c r="S63" s="4">
        <v>0</v>
      </c>
      <c r="T63" s="4">
        <v>2</v>
      </c>
      <c r="U63" s="4">
        <v>0</v>
      </c>
      <c r="V63" s="4">
        <v>4</v>
      </c>
      <c r="W63" s="4">
        <v>0</v>
      </c>
      <c r="X63" s="4">
        <v>0</v>
      </c>
      <c r="Y63" s="4">
        <v>5</v>
      </c>
      <c r="Z63" s="4">
        <v>4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5</v>
      </c>
      <c r="AG63" s="4">
        <v>0</v>
      </c>
      <c r="AH63" s="4">
        <v>7</v>
      </c>
      <c r="AI63" s="4">
        <v>7</v>
      </c>
      <c r="AJ63" s="4">
        <v>5</v>
      </c>
      <c r="AK63" s="4">
        <v>5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1.8000000000001819</v>
      </c>
      <c r="AS63" s="4">
        <v>0</v>
      </c>
      <c r="AT63" s="5" cm="1">
        <f t="array" ref="AT63">SUMPRODUCT(--(O63:AS63=0))</f>
        <v>20</v>
      </c>
      <c r="AU63" s="5">
        <f t="shared" si="1"/>
        <v>49.800000000000182</v>
      </c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24">
        <v>0</v>
      </c>
      <c r="BI63" s="4"/>
      <c r="BJ63" s="4"/>
      <c r="BK63" s="4"/>
      <c r="BL63" s="4"/>
      <c r="BM63" s="4"/>
      <c r="BN63" s="25"/>
      <c r="BO63" s="4" t="s">
        <v>475</v>
      </c>
      <c r="BP63" s="4"/>
      <c r="BQ63" s="4"/>
    </row>
    <row r="64" spans="1:69" ht="15" customHeight="1">
      <c r="A64" s="4">
        <f t="shared" si="0"/>
        <v>63</v>
      </c>
      <c r="B64" s="4" t="s">
        <v>35</v>
      </c>
      <c r="C64" s="4" t="s">
        <v>36</v>
      </c>
      <c r="D64" s="4">
        <v>55012</v>
      </c>
      <c r="E64" s="4" t="s">
        <v>248</v>
      </c>
      <c r="F64" s="18" t="s">
        <v>249</v>
      </c>
      <c r="G64" s="4" t="s">
        <v>47</v>
      </c>
      <c r="H64" s="4" t="s">
        <v>232</v>
      </c>
      <c r="I64" s="19" t="s">
        <v>250</v>
      </c>
      <c r="J64" s="19" t="s">
        <v>43</v>
      </c>
      <c r="K64" s="4">
        <v>14</v>
      </c>
      <c r="L64" s="4">
        <v>1060</v>
      </c>
      <c r="M64" s="20">
        <v>6981</v>
      </c>
      <c r="N64" s="20">
        <v>7062.8</v>
      </c>
      <c r="O64" s="20">
        <v>6.3000000000001819</v>
      </c>
      <c r="P64" s="20">
        <v>5.8000000000001819</v>
      </c>
      <c r="Q64" s="20">
        <v>4.0999999999994543</v>
      </c>
      <c r="R64" s="20">
        <v>7.5</v>
      </c>
      <c r="S64" s="20">
        <v>6.9000000000005457</v>
      </c>
      <c r="T64" s="20">
        <v>5.7999999999992724</v>
      </c>
      <c r="U64" s="20">
        <v>0.8000000000001819</v>
      </c>
      <c r="V64" s="20">
        <v>5.5</v>
      </c>
      <c r="W64" s="20">
        <v>4.6999999999998181</v>
      </c>
      <c r="X64" s="20">
        <v>6.9000000000005457</v>
      </c>
      <c r="Y64" s="20">
        <v>5.6999999999998181</v>
      </c>
      <c r="Z64" s="20">
        <v>2.6000000000003638</v>
      </c>
      <c r="AA64" s="20">
        <v>5.6999999999998181</v>
      </c>
      <c r="AB64" s="20">
        <v>4.3000000000001819</v>
      </c>
      <c r="AC64" s="20">
        <v>3.5</v>
      </c>
      <c r="AD64" s="20">
        <v>2.0999999999994543</v>
      </c>
      <c r="AE64" s="20">
        <v>1.3000000000001819</v>
      </c>
      <c r="AF64" s="20">
        <v>1.1999999999998181</v>
      </c>
      <c r="AG64" s="20">
        <v>1.1000000000003638</v>
      </c>
      <c r="AH64" s="20">
        <v>0</v>
      </c>
      <c r="AI64" s="20">
        <v>0</v>
      </c>
      <c r="AJ64" s="20">
        <v>0</v>
      </c>
      <c r="AK64" s="20">
        <v>0</v>
      </c>
      <c r="AL64" s="20">
        <v>0</v>
      </c>
      <c r="AM64" s="20">
        <v>0</v>
      </c>
      <c r="AN64" s="20">
        <v>0</v>
      </c>
      <c r="AO64" s="20">
        <v>0</v>
      </c>
      <c r="AP64" s="20">
        <v>0</v>
      </c>
      <c r="AQ64" s="20">
        <v>0</v>
      </c>
      <c r="AR64" s="20">
        <v>0</v>
      </c>
      <c r="AS64" s="20">
        <v>0</v>
      </c>
      <c r="AT64" s="5" cm="1">
        <f t="array" ref="AT64">SUMPRODUCT(--(O64:AS64=0))</f>
        <v>12</v>
      </c>
      <c r="AU64" s="5">
        <f t="shared" ref="AU64:AU105" si="3">N64-M64</f>
        <v>81.800000000000182</v>
      </c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24">
        <v>0</v>
      </c>
      <c r="BI64" s="4"/>
      <c r="BJ64" s="4"/>
      <c r="BK64" s="4"/>
      <c r="BL64" s="4"/>
      <c r="BM64" s="4"/>
      <c r="BN64" s="25"/>
      <c r="BO64" s="4" t="s">
        <v>474</v>
      </c>
      <c r="BP64" s="4"/>
      <c r="BQ64" s="4"/>
    </row>
    <row r="65" spans="1:69" ht="15" customHeight="1">
      <c r="A65" s="4">
        <f t="shared" si="0"/>
        <v>64</v>
      </c>
      <c r="B65" s="4" t="s">
        <v>35</v>
      </c>
      <c r="C65" s="4" t="s">
        <v>36</v>
      </c>
      <c r="D65" s="4" t="s">
        <v>251</v>
      </c>
      <c r="E65" s="4" t="s">
        <v>252</v>
      </c>
      <c r="F65" s="18" t="s">
        <v>253</v>
      </c>
      <c r="G65" s="4" t="s">
        <v>254</v>
      </c>
      <c r="H65" s="4" t="s">
        <v>139</v>
      </c>
      <c r="I65" s="19" t="s">
        <v>255</v>
      </c>
      <c r="J65" s="19" t="s">
        <v>43</v>
      </c>
      <c r="K65" s="4">
        <v>4.7</v>
      </c>
      <c r="L65" s="4">
        <v>526</v>
      </c>
      <c r="M65" s="20">
        <v>9127</v>
      </c>
      <c r="N65" s="20">
        <v>9260</v>
      </c>
      <c r="O65" s="4">
        <v>4</v>
      </c>
      <c r="P65" s="4">
        <v>4</v>
      </c>
      <c r="Q65" s="4">
        <v>0</v>
      </c>
      <c r="R65" s="4">
        <v>5</v>
      </c>
      <c r="S65" s="4">
        <v>5</v>
      </c>
      <c r="T65" s="4">
        <v>7</v>
      </c>
      <c r="U65" s="4">
        <v>6</v>
      </c>
      <c r="V65" s="4">
        <v>7</v>
      </c>
      <c r="W65" s="4">
        <v>7</v>
      </c>
      <c r="X65" s="4">
        <v>2</v>
      </c>
      <c r="Y65" s="4">
        <v>5</v>
      </c>
      <c r="Z65" s="4">
        <v>7</v>
      </c>
      <c r="AA65" s="4">
        <v>4</v>
      </c>
      <c r="AB65" s="4">
        <v>6</v>
      </c>
      <c r="AC65" s="4">
        <v>7</v>
      </c>
      <c r="AD65" s="4">
        <v>7</v>
      </c>
      <c r="AE65" s="4">
        <v>0</v>
      </c>
      <c r="AF65" s="4">
        <v>8</v>
      </c>
      <c r="AG65" s="4">
        <v>7</v>
      </c>
      <c r="AH65" s="4">
        <v>7</v>
      </c>
      <c r="AI65" s="4">
        <v>5</v>
      </c>
      <c r="AJ65" s="4">
        <v>5</v>
      </c>
      <c r="AK65" s="4">
        <v>6</v>
      </c>
      <c r="AL65" s="4">
        <v>0</v>
      </c>
      <c r="AM65" s="4">
        <v>0</v>
      </c>
      <c r="AN65" s="4">
        <v>5</v>
      </c>
      <c r="AO65" s="4">
        <v>5</v>
      </c>
      <c r="AP65" s="4">
        <v>2</v>
      </c>
      <c r="AQ65" s="4">
        <v>0</v>
      </c>
      <c r="AR65" s="4">
        <v>0</v>
      </c>
      <c r="AS65" s="4">
        <v>0</v>
      </c>
      <c r="AT65" s="5" cm="1">
        <f t="array" ref="AT65">SUMPRODUCT(--(O65:AS65=0))</f>
        <v>7</v>
      </c>
      <c r="AU65" s="5">
        <f t="shared" si="3"/>
        <v>133</v>
      </c>
      <c r="AV65" s="21"/>
      <c r="AW65" s="21"/>
      <c r="AX65" s="21"/>
      <c r="AY65" s="21"/>
      <c r="AZ65" s="21"/>
      <c r="BA65" s="21"/>
      <c r="BB65" s="22"/>
      <c r="BC65" s="23"/>
      <c r="BD65" s="21"/>
      <c r="BE65" s="21"/>
      <c r="BF65" s="21"/>
      <c r="BG65" s="21"/>
      <c r="BH65" s="24">
        <v>0</v>
      </c>
      <c r="BI65" s="21"/>
      <c r="BJ65" s="21"/>
      <c r="BK65" s="21"/>
      <c r="BL65" s="21"/>
      <c r="BM65" s="21"/>
      <c r="BN65" s="25"/>
      <c r="BO65" s="4" t="s">
        <v>471</v>
      </c>
      <c r="BP65" s="26"/>
      <c r="BQ65" s="4"/>
    </row>
    <row r="66" spans="1:69" ht="15" customHeight="1">
      <c r="A66" s="4">
        <f t="shared" si="0"/>
        <v>65</v>
      </c>
      <c r="B66" s="4" t="s">
        <v>35</v>
      </c>
      <c r="C66" s="4" t="s">
        <v>36</v>
      </c>
      <c r="D66" s="4" t="s">
        <v>256</v>
      </c>
      <c r="E66" s="4" t="s">
        <v>257</v>
      </c>
      <c r="F66" s="18" t="s">
        <v>258</v>
      </c>
      <c r="G66" s="4" t="s">
        <v>47</v>
      </c>
      <c r="H66" s="4" t="s">
        <v>259</v>
      </c>
      <c r="I66" s="19" t="s">
        <v>260</v>
      </c>
      <c r="J66" s="19" t="s">
        <v>129</v>
      </c>
      <c r="K66" s="4">
        <v>4</v>
      </c>
      <c r="L66" s="4">
        <v>640</v>
      </c>
      <c r="M66" s="20">
        <v>48992</v>
      </c>
      <c r="N66" s="20">
        <v>52041</v>
      </c>
      <c r="O66" s="4">
        <v>208</v>
      </c>
      <c r="P66" s="4">
        <v>160</v>
      </c>
      <c r="Q66" s="4">
        <v>0</v>
      </c>
      <c r="R66" s="4">
        <v>155</v>
      </c>
      <c r="S66" s="4">
        <v>0</v>
      </c>
      <c r="T66" s="4">
        <v>155</v>
      </c>
      <c r="U66" s="4">
        <v>155</v>
      </c>
      <c r="V66" s="4">
        <v>155</v>
      </c>
      <c r="W66" s="4">
        <v>160</v>
      </c>
      <c r="X66" s="4">
        <v>150</v>
      </c>
      <c r="Y66" s="4">
        <v>135</v>
      </c>
      <c r="Z66" s="4">
        <v>165</v>
      </c>
      <c r="AA66" s="4">
        <v>160</v>
      </c>
      <c r="AB66" s="4">
        <v>110</v>
      </c>
      <c r="AC66" s="4">
        <v>160</v>
      </c>
      <c r="AD66" s="4">
        <v>124</v>
      </c>
      <c r="AE66" s="4">
        <v>121</v>
      </c>
      <c r="AF66" s="4">
        <v>140</v>
      </c>
      <c r="AG66" s="4">
        <v>120</v>
      </c>
      <c r="AH66" s="4">
        <v>142</v>
      </c>
      <c r="AI66" s="4">
        <v>127</v>
      </c>
      <c r="AJ66" s="4">
        <v>125</v>
      </c>
      <c r="AK66" s="4">
        <v>122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5" cm="1">
        <f t="array" ref="AT66">SUMPRODUCT(--(O66:AS66=0))</f>
        <v>10</v>
      </c>
      <c r="AU66" s="5">
        <f t="shared" si="3"/>
        <v>3049</v>
      </c>
      <c r="AV66" s="21"/>
      <c r="AW66" s="21"/>
      <c r="AX66" s="21"/>
      <c r="AY66" s="21"/>
      <c r="AZ66" s="21"/>
      <c r="BA66" s="21"/>
      <c r="BB66" s="22"/>
      <c r="BC66" s="23"/>
      <c r="BD66" s="21"/>
      <c r="BE66" s="21"/>
      <c r="BF66" s="21"/>
      <c r="BG66" s="21"/>
      <c r="BH66" s="24">
        <v>0</v>
      </c>
      <c r="BI66" s="21"/>
      <c r="BJ66" s="21"/>
      <c r="BK66" s="21"/>
      <c r="BL66" s="21"/>
      <c r="BM66" s="21"/>
      <c r="BN66" s="25"/>
      <c r="BO66" s="4" t="s">
        <v>471</v>
      </c>
      <c r="BP66" s="26"/>
      <c r="BQ66" s="4"/>
    </row>
    <row r="67" spans="1:69">
      <c r="A67" s="4">
        <f t="shared" si="0"/>
        <v>66</v>
      </c>
      <c r="B67" s="4" t="s">
        <v>35</v>
      </c>
      <c r="C67" s="4" t="s">
        <v>36</v>
      </c>
      <c r="D67" s="4" t="s">
        <v>261</v>
      </c>
      <c r="E67" s="4" t="s">
        <v>47</v>
      </c>
      <c r="F67" s="4" t="s">
        <v>262</v>
      </c>
      <c r="G67" s="4" t="s">
        <v>47</v>
      </c>
      <c r="H67" s="4" t="s">
        <v>263</v>
      </c>
      <c r="I67" s="19" t="s">
        <v>260</v>
      </c>
      <c r="J67" s="19" t="s">
        <v>129</v>
      </c>
      <c r="K67" s="4">
        <v>10</v>
      </c>
      <c r="L67" s="4">
        <v>422</v>
      </c>
      <c r="M67" s="20">
        <v>95002</v>
      </c>
      <c r="N67" s="20">
        <v>99402</v>
      </c>
      <c r="O67" s="20">
        <v>258</v>
      </c>
      <c r="P67" s="20">
        <v>180</v>
      </c>
      <c r="Q67" s="20">
        <v>126</v>
      </c>
      <c r="R67" s="20">
        <v>90</v>
      </c>
      <c r="S67" s="20">
        <v>136</v>
      </c>
      <c r="T67" s="20">
        <v>136</v>
      </c>
      <c r="U67" s="20">
        <v>165</v>
      </c>
      <c r="V67" s="20">
        <v>173</v>
      </c>
      <c r="W67" s="20">
        <v>150</v>
      </c>
      <c r="X67" s="20">
        <v>54</v>
      </c>
      <c r="Y67" s="20">
        <v>65</v>
      </c>
      <c r="Z67" s="20">
        <v>183</v>
      </c>
      <c r="AA67" s="20">
        <v>178</v>
      </c>
      <c r="AB67" s="20">
        <v>168</v>
      </c>
      <c r="AC67" s="20">
        <v>80</v>
      </c>
      <c r="AD67" s="20">
        <v>184</v>
      </c>
      <c r="AE67" s="20">
        <v>108</v>
      </c>
      <c r="AF67" s="20">
        <v>153</v>
      </c>
      <c r="AG67" s="20">
        <v>161</v>
      </c>
      <c r="AH67" s="20">
        <v>155</v>
      </c>
      <c r="AI67" s="20">
        <v>98</v>
      </c>
      <c r="AJ67" s="20">
        <v>181</v>
      </c>
      <c r="AK67" s="20">
        <v>189</v>
      </c>
      <c r="AL67" s="20">
        <v>54</v>
      </c>
      <c r="AM67" s="20">
        <v>0</v>
      </c>
      <c r="AN67" s="20">
        <v>187</v>
      </c>
      <c r="AO67" s="20">
        <v>170</v>
      </c>
      <c r="AP67" s="20">
        <v>170</v>
      </c>
      <c r="AQ67" s="20">
        <v>155</v>
      </c>
      <c r="AR67" s="20">
        <v>182</v>
      </c>
      <c r="AS67" s="20">
        <v>111</v>
      </c>
      <c r="AT67" s="5" cm="1">
        <f t="array" ref="AT67">SUMPRODUCT(--(O67:AS67=0))</f>
        <v>1</v>
      </c>
      <c r="AU67" s="5">
        <f t="shared" si="3"/>
        <v>4400</v>
      </c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24">
        <v>0</v>
      </c>
      <c r="BI67" s="4"/>
      <c r="BJ67" s="4"/>
      <c r="BK67" s="4"/>
      <c r="BL67" s="4"/>
      <c r="BM67" s="4"/>
      <c r="BN67" s="25"/>
      <c r="BO67" s="4" t="s">
        <v>474</v>
      </c>
      <c r="BP67" s="4"/>
      <c r="BQ67" s="4"/>
    </row>
    <row r="68" spans="1:69">
      <c r="A68" s="4">
        <f t="shared" ref="A68:A105" si="4">A67+1</f>
        <v>67</v>
      </c>
      <c r="B68" s="4" t="s">
        <v>35</v>
      </c>
      <c r="C68" s="4" t="s">
        <v>36</v>
      </c>
      <c r="D68" s="4" t="s">
        <v>431</v>
      </c>
      <c r="E68" s="4" t="s">
        <v>264</v>
      </c>
      <c r="F68" s="4" t="s">
        <v>438</v>
      </c>
      <c r="G68" s="4" t="s">
        <v>47</v>
      </c>
      <c r="H68" s="4" t="s">
        <v>265</v>
      </c>
      <c r="I68" s="19" t="s">
        <v>266</v>
      </c>
      <c r="J68" s="19" t="s">
        <v>129</v>
      </c>
      <c r="K68" s="4">
        <v>10</v>
      </c>
      <c r="L68" s="4">
        <v>95</v>
      </c>
      <c r="M68" s="20">
        <v>67290</v>
      </c>
      <c r="N68" s="20">
        <v>68318</v>
      </c>
      <c r="O68" s="20">
        <v>94</v>
      </c>
      <c r="P68" s="20">
        <v>2</v>
      </c>
      <c r="Q68" s="20">
        <v>12</v>
      </c>
      <c r="R68" s="20">
        <v>0</v>
      </c>
      <c r="S68" s="20">
        <v>92</v>
      </c>
      <c r="T68" s="20">
        <v>0</v>
      </c>
      <c r="U68" s="20">
        <v>19</v>
      </c>
      <c r="V68" s="20">
        <v>90</v>
      </c>
      <c r="W68" s="20">
        <v>0</v>
      </c>
      <c r="X68" s="20">
        <v>0</v>
      </c>
      <c r="Y68" s="20">
        <v>134</v>
      </c>
      <c r="Z68" s="20">
        <v>0</v>
      </c>
      <c r="AA68" s="20">
        <v>18</v>
      </c>
      <c r="AB68" s="20">
        <v>0</v>
      </c>
      <c r="AC68" s="20">
        <v>0</v>
      </c>
      <c r="AD68" s="20">
        <v>0</v>
      </c>
      <c r="AE68" s="20">
        <v>0</v>
      </c>
      <c r="AF68" s="20">
        <v>83</v>
      </c>
      <c r="AG68" s="20">
        <v>120</v>
      </c>
      <c r="AH68" s="20">
        <v>54</v>
      </c>
      <c r="AI68" s="20">
        <v>0</v>
      </c>
      <c r="AJ68" s="20">
        <v>173</v>
      </c>
      <c r="AK68" s="20">
        <v>118</v>
      </c>
      <c r="AL68" s="20">
        <v>0</v>
      </c>
      <c r="AM68" s="20">
        <v>0</v>
      </c>
      <c r="AN68" s="20">
        <v>0</v>
      </c>
      <c r="AO68" s="20">
        <v>0</v>
      </c>
      <c r="AP68" s="20">
        <v>0</v>
      </c>
      <c r="AQ68" s="20">
        <v>0</v>
      </c>
      <c r="AR68" s="20">
        <v>0</v>
      </c>
      <c r="AS68" s="20">
        <v>0</v>
      </c>
      <c r="AT68" s="5" cm="1">
        <f t="array" ref="AT68">SUMPRODUCT(--(O68:AS68=0))</f>
        <v>18</v>
      </c>
      <c r="AU68" s="5">
        <f>((67398-67290)+(68318-67417))</f>
        <v>1009</v>
      </c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24">
        <v>0</v>
      </c>
      <c r="BI68" s="4"/>
      <c r="BJ68" s="4"/>
      <c r="BK68" s="4"/>
      <c r="BL68" s="4"/>
      <c r="BM68" s="4"/>
      <c r="BN68" s="25" t="s">
        <v>488</v>
      </c>
      <c r="BO68" s="4" t="s">
        <v>474</v>
      </c>
      <c r="BP68" s="4"/>
      <c r="BQ68" s="4"/>
    </row>
    <row r="69" spans="1:69">
      <c r="A69" s="4">
        <f t="shared" si="4"/>
        <v>68</v>
      </c>
      <c r="B69" s="4" t="s">
        <v>35</v>
      </c>
      <c r="C69" s="4" t="s">
        <v>36</v>
      </c>
      <c r="D69" s="4" t="s">
        <v>490</v>
      </c>
      <c r="E69" s="4" t="s">
        <v>264</v>
      </c>
      <c r="F69" s="18" t="s">
        <v>404</v>
      </c>
      <c r="G69" s="4" t="s">
        <v>47</v>
      </c>
      <c r="H69" s="4" t="s">
        <v>265</v>
      </c>
      <c r="I69" s="19" t="s">
        <v>266</v>
      </c>
      <c r="J69" s="19" t="s">
        <v>129</v>
      </c>
      <c r="K69" s="4">
        <v>10</v>
      </c>
      <c r="L69" s="4">
        <v>239</v>
      </c>
      <c r="M69" s="20">
        <v>94565</v>
      </c>
      <c r="N69" s="20">
        <v>66189</v>
      </c>
      <c r="O69" s="4">
        <v>120</v>
      </c>
      <c r="P69" s="4">
        <v>122</v>
      </c>
      <c r="Q69" s="4">
        <v>0</v>
      </c>
      <c r="R69" s="4">
        <v>103</v>
      </c>
      <c r="S69" s="4">
        <v>129</v>
      </c>
      <c r="T69" s="4">
        <v>122</v>
      </c>
      <c r="U69" s="4">
        <v>127</v>
      </c>
      <c r="V69" s="4">
        <v>121</v>
      </c>
      <c r="W69" s="4">
        <v>121</v>
      </c>
      <c r="X69" s="4">
        <v>58</v>
      </c>
      <c r="Y69" s="4">
        <v>126</v>
      </c>
      <c r="Z69" s="4">
        <v>110</v>
      </c>
      <c r="AA69" s="4">
        <v>123</v>
      </c>
      <c r="AB69" s="4">
        <v>108</v>
      </c>
      <c r="AC69" s="4">
        <v>139</v>
      </c>
      <c r="AD69" s="4">
        <v>114</v>
      </c>
      <c r="AE69" s="4">
        <v>113</v>
      </c>
      <c r="AF69" s="4">
        <v>113</v>
      </c>
      <c r="AG69" s="4">
        <v>113</v>
      </c>
      <c r="AH69" s="4">
        <v>120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18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5" cm="1">
        <f t="array" ref="AT69">SUMPRODUCT(--(O69:AS69=0))</f>
        <v>11</v>
      </c>
      <c r="AU69" s="5">
        <f>((96767-94565)+(66189-66171))</f>
        <v>2220</v>
      </c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24">
        <v>0</v>
      </c>
      <c r="BI69" s="4"/>
      <c r="BJ69" s="4"/>
      <c r="BK69" s="4"/>
      <c r="BL69" s="4"/>
      <c r="BM69" s="4"/>
      <c r="BN69" s="25" t="s">
        <v>485</v>
      </c>
      <c r="BO69" s="4" t="s">
        <v>471</v>
      </c>
      <c r="BP69" s="4"/>
      <c r="BQ69" s="4"/>
    </row>
    <row r="70" spans="1:69">
      <c r="A70" s="4">
        <f t="shared" si="4"/>
        <v>69</v>
      </c>
      <c r="B70" s="4" t="s">
        <v>35</v>
      </c>
      <c r="C70" s="4" t="s">
        <v>36</v>
      </c>
      <c r="D70" s="4" t="s">
        <v>267</v>
      </c>
      <c r="E70" s="4" t="s">
        <v>264</v>
      </c>
      <c r="F70" s="18" t="s">
        <v>268</v>
      </c>
      <c r="G70" s="4" t="s">
        <v>47</v>
      </c>
      <c r="H70" s="4" t="s">
        <v>265</v>
      </c>
      <c r="I70" s="19" t="s">
        <v>266</v>
      </c>
      <c r="J70" s="19" t="s">
        <v>129</v>
      </c>
      <c r="K70" s="4">
        <v>10</v>
      </c>
      <c r="L70" s="4">
        <v>292</v>
      </c>
      <c r="M70" s="20">
        <v>117148</v>
      </c>
      <c r="N70" s="20">
        <v>120479</v>
      </c>
      <c r="O70" s="20">
        <v>205</v>
      </c>
      <c r="P70" s="20">
        <v>165</v>
      </c>
      <c r="Q70" s="20">
        <v>171</v>
      </c>
      <c r="R70" s="20">
        <v>176</v>
      </c>
      <c r="S70" s="20">
        <v>205</v>
      </c>
      <c r="T70" s="20">
        <v>194</v>
      </c>
      <c r="U70" s="20">
        <v>100</v>
      </c>
      <c r="V70" s="20">
        <v>251</v>
      </c>
      <c r="W70" s="20">
        <v>44</v>
      </c>
      <c r="X70" s="20">
        <v>142</v>
      </c>
      <c r="Y70" s="20">
        <v>0</v>
      </c>
      <c r="Z70" s="20">
        <v>77</v>
      </c>
      <c r="AA70" s="20">
        <v>57</v>
      </c>
      <c r="AB70" s="20">
        <v>92</v>
      </c>
      <c r="AC70" s="20">
        <v>159</v>
      </c>
      <c r="AD70" s="20">
        <v>80</v>
      </c>
      <c r="AE70" s="20">
        <v>205</v>
      </c>
      <c r="AF70" s="20">
        <v>0</v>
      </c>
      <c r="AG70" s="20">
        <v>0</v>
      </c>
      <c r="AH70" s="20">
        <v>182</v>
      </c>
      <c r="AI70" s="20">
        <v>138</v>
      </c>
      <c r="AJ70" s="20">
        <v>18</v>
      </c>
      <c r="AK70" s="20">
        <v>0</v>
      </c>
      <c r="AL70" s="20">
        <v>0</v>
      </c>
      <c r="AM70" s="20">
        <v>0</v>
      </c>
      <c r="AN70" s="20">
        <v>223</v>
      </c>
      <c r="AO70" s="20">
        <v>97</v>
      </c>
      <c r="AP70" s="20">
        <v>108</v>
      </c>
      <c r="AQ70" s="20">
        <v>47</v>
      </c>
      <c r="AR70" s="20">
        <v>122</v>
      </c>
      <c r="AS70" s="20">
        <v>73</v>
      </c>
      <c r="AT70" s="5" cm="1">
        <f t="array" ref="AT70">SUMPRODUCT(--(O70:AS70=0))</f>
        <v>6</v>
      </c>
      <c r="AU70" s="5">
        <f t="shared" si="3"/>
        <v>3331</v>
      </c>
      <c r="AV70" s="21"/>
      <c r="AW70" s="21"/>
      <c r="AX70" s="21"/>
      <c r="AY70" s="21"/>
      <c r="AZ70" s="21"/>
      <c r="BA70" s="22"/>
      <c r="BB70" s="21"/>
      <c r="BC70" s="23"/>
      <c r="BD70" s="21"/>
      <c r="BE70" s="21"/>
      <c r="BF70" s="21"/>
      <c r="BG70" s="21"/>
      <c r="BH70" s="24">
        <v>0</v>
      </c>
      <c r="BI70" s="21"/>
      <c r="BJ70" s="21"/>
      <c r="BK70" s="21"/>
      <c r="BL70" s="21"/>
      <c r="BM70" s="21"/>
      <c r="BN70" s="25"/>
      <c r="BO70" s="4" t="s">
        <v>474</v>
      </c>
      <c r="BP70" s="26"/>
      <c r="BQ70" s="4"/>
    </row>
    <row r="71" spans="1:69" ht="15" customHeight="1">
      <c r="A71" s="4">
        <f t="shared" si="4"/>
        <v>70</v>
      </c>
      <c r="B71" s="4" t="s">
        <v>35</v>
      </c>
      <c r="C71" s="4" t="s">
        <v>36</v>
      </c>
      <c r="D71" s="4" t="s">
        <v>269</v>
      </c>
      <c r="E71" s="4" t="s">
        <v>270</v>
      </c>
      <c r="F71" s="18" t="s">
        <v>271</v>
      </c>
      <c r="G71" s="4" t="s">
        <v>272</v>
      </c>
      <c r="H71" s="4" t="s">
        <v>139</v>
      </c>
      <c r="I71" s="19" t="s">
        <v>273</v>
      </c>
      <c r="J71" s="19" t="s">
        <v>43</v>
      </c>
      <c r="K71" s="4">
        <v>4.7</v>
      </c>
      <c r="L71" s="4">
        <v>80</v>
      </c>
      <c r="M71" s="20">
        <v>24680</v>
      </c>
      <c r="N71" s="20">
        <v>24698</v>
      </c>
      <c r="O71" s="4">
        <v>3</v>
      </c>
      <c r="P71" s="4">
        <v>2</v>
      </c>
      <c r="Q71" s="4">
        <v>0</v>
      </c>
      <c r="R71" s="4">
        <v>5</v>
      </c>
      <c r="S71" s="4">
        <v>8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5" cm="1">
        <f t="array" ref="AT71">SUMPRODUCT(--(O71:AS71=0))</f>
        <v>27</v>
      </c>
      <c r="AU71" s="5">
        <f t="shared" si="3"/>
        <v>18</v>
      </c>
      <c r="AV71" s="21"/>
      <c r="AW71" s="21"/>
      <c r="AX71" s="21"/>
      <c r="AY71" s="21"/>
      <c r="AZ71" s="21"/>
      <c r="BA71" s="21"/>
      <c r="BB71" s="22"/>
      <c r="BC71" s="23"/>
      <c r="BD71" s="21"/>
      <c r="BE71" s="21"/>
      <c r="BF71" s="21"/>
      <c r="BG71" s="21"/>
      <c r="BH71" s="24">
        <v>0</v>
      </c>
      <c r="BI71" s="21"/>
      <c r="BJ71" s="21"/>
      <c r="BK71" s="21"/>
      <c r="BL71" s="21"/>
      <c r="BM71" s="21"/>
      <c r="BN71" s="25"/>
      <c r="BO71" s="4" t="s">
        <v>475</v>
      </c>
      <c r="BP71" s="26"/>
      <c r="BQ71" s="4"/>
    </row>
    <row r="72" spans="1:69" ht="15" customHeight="1">
      <c r="A72" s="4">
        <f t="shared" si="4"/>
        <v>71</v>
      </c>
      <c r="B72" s="4" t="s">
        <v>35</v>
      </c>
      <c r="C72" s="4" t="s">
        <v>36</v>
      </c>
      <c r="D72" s="4" t="s">
        <v>297</v>
      </c>
      <c r="E72" s="4" t="s">
        <v>298</v>
      </c>
      <c r="F72" s="18" t="s">
        <v>299</v>
      </c>
      <c r="G72" s="4" t="s">
        <v>300</v>
      </c>
      <c r="H72" s="4" t="s">
        <v>232</v>
      </c>
      <c r="I72" s="19" t="s">
        <v>296</v>
      </c>
      <c r="J72" s="19" t="s">
        <v>43</v>
      </c>
      <c r="K72" s="4">
        <v>14</v>
      </c>
      <c r="L72" s="4">
        <v>1310</v>
      </c>
      <c r="M72" s="20">
        <v>8975.5</v>
      </c>
      <c r="N72" s="20">
        <v>9070.5</v>
      </c>
      <c r="O72" s="20">
        <v>3.5</v>
      </c>
      <c r="P72" s="20">
        <v>5.7000000000007276</v>
      </c>
      <c r="Q72" s="20">
        <v>5.6999999999989086</v>
      </c>
      <c r="R72" s="20">
        <v>3.3999999999996362</v>
      </c>
      <c r="S72" s="20">
        <v>4.7000000000007276</v>
      </c>
      <c r="T72" s="20">
        <v>5.1000000000003638</v>
      </c>
      <c r="U72" s="20">
        <v>3.1000000000003638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1.8999999999996362</v>
      </c>
      <c r="AE72" s="20">
        <v>2.7999999999992724</v>
      </c>
      <c r="AF72" s="20">
        <v>4.8999999999996362</v>
      </c>
      <c r="AG72" s="20">
        <v>5.1000000000003638</v>
      </c>
      <c r="AH72" s="20">
        <v>5.1000000000003638</v>
      </c>
      <c r="AI72" s="20">
        <v>5.8999999999996362</v>
      </c>
      <c r="AJ72" s="20">
        <v>8</v>
      </c>
      <c r="AK72" s="20">
        <v>4.1000000000003638</v>
      </c>
      <c r="AL72" s="20">
        <v>1.1000000000003638</v>
      </c>
      <c r="AM72" s="20">
        <v>0</v>
      </c>
      <c r="AN72" s="20">
        <v>1.8999999999996362</v>
      </c>
      <c r="AO72" s="20">
        <v>2.1000000000003638</v>
      </c>
      <c r="AP72" s="20">
        <v>6.1000000000003638</v>
      </c>
      <c r="AQ72" s="20">
        <v>6.6999999999989086</v>
      </c>
      <c r="AR72" s="20">
        <v>5.8999999999996362</v>
      </c>
      <c r="AS72" s="20">
        <v>2.2000000000007276</v>
      </c>
      <c r="AT72" s="5" cm="1">
        <f t="array" ref="AT72">SUMPRODUCT(--(O72:AS72=0))</f>
        <v>9</v>
      </c>
      <c r="AU72" s="5">
        <f t="shared" si="3"/>
        <v>95</v>
      </c>
      <c r="AV72" s="21"/>
      <c r="AW72" s="21"/>
      <c r="AX72" s="21"/>
      <c r="AY72" s="21"/>
      <c r="AZ72" s="21"/>
      <c r="BA72" s="21"/>
      <c r="BB72" s="22"/>
      <c r="BC72" s="23"/>
      <c r="BD72" s="21"/>
      <c r="BE72" s="21"/>
      <c r="BF72" s="21"/>
      <c r="BG72" s="21"/>
      <c r="BH72" s="24">
        <v>0</v>
      </c>
      <c r="BI72" s="21"/>
      <c r="BJ72" s="21"/>
      <c r="BK72" s="21"/>
      <c r="BL72" s="21"/>
      <c r="BM72" s="21"/>
      <c r="BN72" s="25" t="s">
        <v>486</v>
      </c>
      <c r="BO72" s="4" t="s">
        <v>474</v>
      </c>
      <c r="BP72" s="26"/>
      <c r="BQ72" s="4"/>
    </row>
    <row r="73" spans="1:69" ht="15" customHeight="1">
      <c r="A73" s="4">
        <f t="shared" si="4"/>
        <v>72</v>
      </c>
      <c r="B73" s="4" t="s">
        <v>35</v>
      </c>
      <c r="C73" s="4" t="s">
        <v>36</v>
      </c>
      <c r="D73" s="4" t="s">
        <v>301</v>
      </c>
      <c r="E73" s="4" t="s">
        <v>302</v>
      </c>
      <c r="F73" s="18" t="s">
        <v>303</v>
      </c>
      <c r="G73" s="4" t="s">
        <v>304</v>
      </c>
      <c r="H73" s="4" t="s">
        <v>232</v>
      </c>
      <c r="I73" s="19" t="s">
        <v>296</v>
      </c>
      <c r="J73" s="19" t="s">
        <v>43</v>
      </c>
      <c r="K73" s="4">
        <v>14</v>
      </c>
      <c r="L73" s="4">
        <v>180</v>
      </c>
      <c r="M73" s="20">
        <v>4724</v>
      </c>
      <c r="N73" s="20">
        <v>4737.2</v>
      </c>
      <c r="O73" s="20">
        <v>6.6999999999998181</v>
      </c>
      <c r="P73" s="20">
        <v>3.1000000000003638</v>
      </c>
      <c r="Q73" s="20">
        <v>3.3999999999996362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  <c r="AK73" s="20">
        <v>0</v>
      </c>
      <c r="AL73" s="20">
        <v>0</v>
      </c>
      <c r="AM73" s="20">
        <v>0</v>
      </c>
      <c r="AN73" s="20">
        <v>0</v>
      </c>
      <c r="AO73" s="20">
        <v>0</v>
      </c>
      <c r="AP73" s="20">
        <v>0</v>
      </c>
      <c r="AQ73" s="20">
        <v>0</v>
      </c>
      <c r="AR73" s="20">
        <v>0</v>
      </c>
      <c r="AS73" s="20">
        <v>0</v>
      </c>
      <c r="AT73" s="5" cm="1">
        <f t="array" ref="AT73">SUMPRODUCT(--(O73:AS73=0))</f>
        <v>28</v>
      </c>
      <c r="AU73" s="5">
        <f t="shared" si="3"/>
        <v>13.199999999999818</v>
      </c>
      <c r="AV73" s="21"/>
      <c r="AW73" s="21"/>
      <c r="AX73" s="21"/>
      <c r="AY73" s="21"/>
      <c r="AZ73" s="21"/>
      <c r="BA73" s="21"/>
      <c r="BB73" s="22"/>
      <c r="BC73" s="23"/>
      <c r="BD73" s="21"/>
      <c r="BE73" s="21"/>
      <c r="BF73" s="21"/>
      <c r="BG73" s="21"/>
      <c r="BH73" s="24">
        <v>0</v>
      </c>
      <c r="BI73" s="21"/>
      <c r="BJ73" s="21"/>
      <c r="BK73" s="21"/>
      <c r="BL73" s="21"/>
      <c r="BM73" s="21"/>
      <c r="BN73" s="25"/>
      <c r="BO73" s="4" t="s">
        <v>474</v>
      </c>
      <c r="BP73" s="26"/>
      <c r="BQ73" s="4"/>
    </row>
    <row r="74" spans="1:69" ht="15" customHeight="1">
      <c r="A74" s="4">
        <f t="shared" si="4"/>
        <v>73</v>
      </c>
      <c r="B74" s="4" t="s">
        <v>35</v>
      </c>
      <c r="C74" s="4" t="s">
        <v>36</v>
      </c>
      <c r="D74" s="4" t="s">
        <v>305</v>
      </c>
      <c r="E74" s="4" t="s">
        <v>306</v>
      </c>
      <c r="F74" s="18" t="s">
        <v>307</v>
      </c>
      <c r="G74" s="4" t="s">
        <v>308</v>
      </c>
      <c r="H74" s="4" t="s">
        <v>309</v>
      </c>
      <c r="I74" s="19" t="s">
        <v>296</v>
      </c>
      <c r="J74" s="19" t="s">
        <v>43</v>
      </c>
      <c r="K74" s="4">
        <v>9.5</v>
      </c>
      <c r="L74" s="4">
        <v>470</v>
      </c>
      <c r="M74" s="20">
        <v>7769</v>
      </c>
      <c r="N74" s="20">
        <v>7820</v>
      </c>
      <c r="O74" s="4">
        <v>4</v>
      </c>
      <c r="P74" s="4">
        <v>3</v>
      </c>
      <c r="Q74" s="4">
        <v>0</v>
      </c>
      <c r="R74" s="4">
        <v>0</v>
      </c>
      <c r="S74" s="4">
        <v>6</v>
      </c>
      <c r="T74" s="4">
        <v>0</v>
      </c>
      <c r="U74" s="4">
        <v>0</v>
      </c>
      <c r="V74" s="4">
        <v>4</v>
      </c>
      <c r="W74" s="4">
        <v>4</v>
      </c>
      <c r="X74" s="4">
        <v>4</v>
      </c>
      <c r="Y74" s="4">
        <v>5</v>
      </c>
      <c r="Z74" s="4">
        <v>0</v>
      </c>
      <c r="AA74" s="4">
        <v>4</v>
      </c>
      <c r="AB74" s="4">
        <v>0</v>
      </c>
      <c r="AC74" s="4">
        <v>3</v>
      </c>
      <c r="AD74" s="4">
        <v>4</v>
      </c>
      <c r="AE74" s="4">
        <v>3</v>
      </c>
      <c r="AF74" s="4">
        <v>3</v>
      </c>
      <c r="AG74" s="4">
        <v>0</v>
      </c>
      <c r="AH74" s="4">
        <v>4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5" cm="1">
        <f t="array" ref="AT74">SUMPRODUCT(--(O74:AS74=0))</f>
        <v>18</v>
      </c>
      <c r="AU74" s="5">
        <f t="shared" si="3"/>
        <v>51</v>
      </c>
      <c r="AV74" s="21"/>
      <c r="AW74" s="21"/>
      <c r="AX74" s="21"/>
      <c r="AY74" s="21"/>
      <c r="AZ74" s="21"/>
      <c r="BA74" s="21"/>
      <c r="BB74" s="22"/>
      <c r="BC74" s="23"/>
      <c r="BD74" s="21"/>
      <c r="BE74" s="21"/>
      <c r="BF74" s="21"/>
      <c r="BG74" s="21"/>
      <c r="BH74" s="24">
        <v>0</v>
      </c>
      <c r="BI74" s="21"/>
      <c r="BJ74" s="21"/>
      <c r="BK74" s="21"/>
      <c r="BL74" s="21"/>
      <c r="BM74" s="21"/>
      <c r="BN74" s="25"/>
      <c r="BO74" s="4" t="s">
        <v>475</v>
      </c>
      <c r="BP74" s="26"/>
      <c r="BQ74" s="4"/>
    </row>
    <row r="75" spans="1:69" ht="15" customHeight="1">
      <c r="A75" s="4">
        <f t="shared" si="4"/>
        <v>74</v>
      </c>
      <c r="B75" s="4" t="s">
        <v>35</v>
      </c>
      <c r="C75" s="4" t="s">
        <v>36</v>
      </c>
      <c r="D75" s="4" t="s">
        <v>405</v>
      </c>
      <c r="E75" s="4" t="s">
        <v>310</v>
      </c>
      <c r="F75" s="18" t="s">
        <v>311</v>
      </c>
      <c r="G75" s="4" t="s">
        <v>312</v>
      </c>
      <c r="H75" s="4" t="s">
        <v>309</v>
      </c>
      <c r="I75" s="19" t="s">
        <v>296</v>
      </c>
      <c r="J75" s="19" t="s">
        <v>43</v>
      </c>
      <c r="K75" s="4">
        <v>9.5</v>
      </c>
      <c r="L75" s="4">
        <v>380</v>
      </c>
      <c r="M75" s="20">
        <v>10564</v>
      </c>
      <c r="N75" s="20">
        <v>10602</v>
      </c>
      <c r="O75" s="4">
        <v>2</v>
      </c>
      <c r="P75" s="4">
        <v>0</v>
      </c>
      <c r="Q75" s="4">
        <v>0</v>
      </c>
      <c r="R75" s="4">
        <v>1</v>
      </c>
      <c r="S75" s="4">
        <v>1</v>
      </c>
      <c r="T75" s="4">
        <v>2</v>
      </c>
      <c r="U75" s="4">
        <v>1</v>
      </c>
      <c r="V75" s="4">
        <v>2</v>
      </c>
      <c r="W75" s="4">
        <v>4</v>
      </c>
      <c r="X75" s="4">
        <v>4</v>
      </c>
      <c r="Y75" s="4">
        <v>7</v>
      </c>
      <c r="Z75" s="4">
        <v>5</v>
      </c>
      <c r="AA75" s="4">
        <v>2</v>
      </c>
      <c r="AB75" s="4">
        <v>1</v>
      </c>
      <c r="AC75" s="4">
        <v>2</v>
      </c>
      <c r="AD75" s="4">
        <v>0</v>
      </c>
      <c r="AE75" s="4">
        <v>0</v>
      </c>
      <c r="AF75" s="4">
        <v>0</v>
      </c>
      <c r="AG75" s="4">
        <v>4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5" cm="1">
        <f t="array" ref="AT75">SUMPRODUCT(--(O75:AS75=0))</f>
        <v>17</v>
      </c>
      <c r="AU75" s="5">
        <f t="shared" si="3"/>
        <v>38</v>
      </c>
      <c r="AV75" s="21"/>
      <c r="AW75" s="21"/>
      <c r="AX75" s="21"/>
      <c r="AY75" s="21"/>
      <c r="AZ75" s="21"/>
      <c r="BA75" s="21"/>
      <c r="BB75" s="22"/>
      <c r="BC75" s="23"/>
      <c r="BD75" s="21"/>
      <c r="BE75" s="21"/>
      <c r="BF75" s="21"/>
      <c r="BG75" s="21"/>
      <c r="BH75" s="24">
        <v>0</v>
      </c>
      <c r="BI75" s="21"/>
      <c r="BJ75" s="21"/>
      <c r="BK75" s="21"/>
      <c r="BL75" s="21"/>
      <c r="BM75" s="21"/>
      <c r="BN75" s="25"/>
      <c r="BO75" s="4" t="s">
        <v>471</v>
      </c>
      <c r="BP75" s="26"/>
      <c r="BQ75" s="4"/>
    </row>
    <row r="76" spans="1:69">
      <c r="A76" s="4">
        <f t="shared" si="4"/>
        <v>75</v>
      </c>
      <c r="B76" s="4" t="s">
        <v>35</v>
      </c>
      <c r="C76" s="4" t="s">
        <v>36</v>
      </c>
      <c r="D76" s="4" t="s">
        <v>313</v>
      </c>
      <c r="E76" s="4" t="s">
        <v>314</v>
      </c>
      <c r="F76" s="18" t="s">
        <v>315</v>
      </c>
      <c r="G76" s="4" t="s">
        <v>316</v>
      </c>
      <c r="H76" s="4" t="s">
        <v>295</v>
      </c>
      <c r="I76" s="19" t="s">
        <v>296</v>
      </c>
      <c r="J76" s="19" t="s">
        <v>43</v>
      </c>
      <c r="K76" s="4">
        <v>14</v>
      </c>
      <c r="L76" s="4">
        <v>750</v>
      </c>
      <c r="M76" s="20">
        <v>11597</v>
      </c>
      <c r="N76" s="20">
        <v>11654</v>
      </c>
      <c r="O76" s="20">
        <v>1.1000000000003638</v>
      </c>
      <c r="P76" s="20">
        <v>4.2999999999992724</v>
      </c>
      <c r="Q76" s="20">
        <v>1.7000000000007276</v>
      </c>
      <c r="R76" s="20">
        <v>2.2999999999992724</v>
      </c>
      <c r="S76" s="20">
        <v>2.6000000000003638</v>
      </c>
      <c r="T76" s="20">
        <v>2.3999999999996362</v>
      </c>
      <c r="U76" s="20">
        <v>0</v>
      </c>
      <c r="V76" s="20">
        <v>1.6000000000003638</v>
      </c>
      <c r="W76" s="20">
        <v>2.3999999999996362</v>
      </c>
      <c r="X76" s="20">
        <v>6.6000000000003638</v>
      </c>
      <c r="Y76" s="20">
        <v>4.1000000000003638</v>
      </c>
      <c r="Z76" s="20">
        <v>0</v>
      </c>
      <c r="AA76" s="20">
        <v>1.6999999999989086</v>
      </c>
      <c r="AB76" s="20">
        <v>3.7000000000007276</v>
      </c>
      <c r="AC76" s="20">
        <v>2.1000000000003638</v>
      </c>
      <c r="AD76" s="20">
        <v>2.6000000000003638</v>
      </c>
      <c r="AE76" s="20">
        <v>0</v>
      </c>
      <c r="AF76" s="20">
        <v>2.7999999999992724</v>
      </c>
      <c r="AG76" s="20">
        <v>3.2999999999992724</v>
      </c>
      <c r="AH76" s="20">
        <v>3.2000000000007276</v>
      </c>
      <c r="AI76" s="20">
        <v>0</v>
      </c>
      <c r="AJ76" s="20">
        <v>2.5</v>
      </c>
      <c r="AK76" s="20">
        <v>2</v>
      </c>
      <c r="AL76" s="20">
        <v>0</v>
      </c>
      <c r="AM76" s="20">
        <v>0</v>
      </c>
      <c r="AN76" s="20">
        <v>0</v>
      </c>
      <c r="AO76" s="20">
        <v>1.7999999999992724</v>
      </c>
      <c r="AP76" s="20">
        <v>1.1000000000003638</v>
      </c>
      <c r="AQ76" s="20">
        <v>0</v>
      </c>
      <c r="AR76" s="20">
        <v>1.1000000000003638</v>
      </c>
      <c r="AS76" s="20">
        <v>0</v>
      </c>
      <c r="AT76" s="5" cm="1">
        <f t="array" ref="AT76">SUMPRODUCT(--(O76:AS76=0))</f>
        <v>9</v>
      </c>
      <c r="AU76" s="5">
        <f t="shared" si="3"/>
        <v>57</v>
      </c>
      <c r="AV76" s="21"/>
      <c r="AW76" s="21"/>
      <c r="AX76" s="21"/>
      <c r="AY76" s="21"/>
      <c r="AZ76" s="21"/>
      <c r="BA76" s="21"/>
      <c r="BB76" s="22"/>
      <c r="BC76" s="23"/>
      <c r="BD76" s="21"/>
      <c r="BE76" s="21"/>
      <c r="BF76" s="21"/>
      <c r="BG76" s="21"/>
      <c r="BH76" s="24">
        <v>0</v>
      </c>
      <c r="BI76" s="21"/>
      <c r="BJ76" s="21"/>
      <c r="BK76" s="21"/>
      <c r="BL76" s="21"/>
      <c r="BM76" s="21"/>
      <c r="BN76" s="25"/>
      <c r="BO76" s="4" t="s">
        <v>474</v>
      </c>
      <c r="BP76" s="26"/>
      <c r="BQ76" s="4"/>
    </row>
    <row r="77" spans="1:69" ht="15" customHeight="1">
      <c r="A77" s="4">
        <f t="shared" si="4"/>
        <v>76</v>
      </c>
      <c r="B77" s="4" t="s">
        <v>35</v>
      </c>
      <c r="C77" s="4" t="s">
        <v>36</v>
      </c>
      <c r="D77" s="4" t="s">
        <v>317</v>
      </c>
      <c r="E77" s="4" t="s">
        <v>318</v>
      </c>
      <c r="F77" s="18" t="s">
        <v>319</v>
      </c>
      <c r="G77" s="4" t="s">
        <v>320</v>
      </c>
      <c r="H77" s="4" t="s">
        <v>295</v>
      </c>
      <c r="I77" s="19" t="s">
        <v>296</v>
      </c>
      <c r="J77" s="19" t="s">
        <v>43</v>
      </c>
      <c r="K77" s="4">
        <v>14</v>
      </c>
      <c r="L77" s="4">
        <v>825</v>
      </c>
      <c r="M77" s="20">
        <v>10467</v>
      </c>
      <c r="N77" s="20">
        <v>10526.4</v>
      </c>
      <c r="O77" s="4">
        <v>3</v>
      </c>
      <c r="P77" s="4">
        <v>0</v>
      </c>
      <c r="Q77" s="4">
        <v>0</v>
      </c>
      <c r="R77" s="4">
        <v>0</v>
      </c>
      <c r="S77" s="4">
        <v>4</v>
      </c>
      <c r="T77" s="4">
        <v>0</v>
      </c>
      <c r="U77" s="4">
        <v>6</v>
      </c>
      <c r="V77" s="4">
        <v>7</v>
      </c>
      <c r="W77" s="4">
        <v>4</v>
      </c>
      <c r="X77" s="4">
        <v>4</v>
      </c>
      <c r="Y77" s="4">
        <v>5</v>
      </c>
      <c r="Z77" s="4">
        <v>0</v>
      </c>
      <c r="AA77" s="4">
        <v>4</v>
      </c>
      <c r="AB77" s="4">
        <v>0</v>
      </c>
      <c r="AC77" s="4">
        <v>2</v>
      </c>
      <c r="AD77" s="4">
        <v>3</v>
      </c>
      <c r="AE77" s="4">
        <v>4</v>
      </c>
      <c r="AF77" s="4">
        <v>3</v>
      </c>
      <c r="AG77" s="4">
        <v>0</v>
      </c>
      <c r="AH77" s="4">
        <v>2</v>
      </c>
      <c r="AI77" s="4">
        <v>0</v>
      </c>
      <c r="AJ77" s="4">
        <v>1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7.3999999999996362</v>
      </c>
      <c r="AQ77" s="4">
        <v>0</v>
      </c>
      <c r="AR77" s="4">
        <v>0</v>
      </c>
      <c r="AS77" s="4">
        <v>0</v>
      </c>
      <c r="AT77" s="5" cm="1">
        <f t="array" ref="AT77">SUMPRODUCT(--(O77:AS77=0))</f>
        <v>16</v>
      </c>
      <c r="AU77" s="5">
        <f t="shared" si="3"/>
        <v>59.399999999999636</v>
      </c>
      <c r="AV77" s="21"/>
      <c r="AW77" s="21"/>
      <c r="AX77" s="21"/>
      <c r="AY77" s="21"/>
      <c r="AZ77" s="21"/>
      <c r="BA77" s="21"/>
      <c r="BB77" s="22"/>
      <c r="BC77" s="23"/>
      <c r="BD77" s="21"/>
      <c r="BE77" s="21"/>
      <c r="BF77" s="21"/>
      <c r="BG77" s="21"/>
      <c r="BH77" s="24">
        <v>0</v>
      </c>
      <c r="BI77" s="21"/>
      <c r="BJ77" s="21"/>
      <c r="BK77" s="21"/>
      <c r="BL77" s="21"/>
      <c r="BM77" s="21"/>
      <c r="BN77" s="25"/>
      <c r="BO77" s="4" t="s">
        <v>475</v>
      </c>
      <c r="BP77" s="26"/>
      <c r="BQ77" s="4"/>
    </row>
    <row r="78" spans="1:69" ht="15" customHeight="1">
      <c r="A78" s="4">
        <f t="shared" si="4"/>
        <v>77</v>
      </c>
      <c r="B78" s="4" t="s">
        <v>35</v>
      </c>
      <c r="C78" s="4" t="s">
        <v>36</v>
      </c>
      <c r="D78" s="4" t="s">
        <v>321</v>
      </c>
      <c r="E78" s="4" t="s">
        <v>322</v>
      </c>
      <c r="F78" s="18" t="s">
        <v>323</v>
      </c>
      <c r="G78" s="4" t="s">
        <v>324</v>
      </c>
      <c r="H78" s="4" t="s">
        <v>232</v>
      </c>
      <c r="I78" s="19" t="s">
        <v>325</v>
      </c>
      <c r="J78" s="19" t="s">
        <v>43</v>
      </c>
      <c r="K78" s="4">
        <v>14</v>
      </c>
      <c r="L78" s="4">
        <v>1390</v>
      </c>
      <c r="M78" s="20">
        <v>7990</v>
      </c>
      <c r="N78" s="20">
        <v>8089.5</v>
      </c>
      <c r="O78" s="20">
        <v>7.6000000000003638</v>
      </c>
      <c r="P78" s="20">
        <v>4.7999999999992724</v>
      </c>
      <c r="Q78" s="20">
        <v>0</v>
      </c>
      <c r="R78" s="20">
        <v>3.7000000000007276</v>
      </c>
      <c r="S78" s="20">
        <v>0.5</v>
      </c>
      <c r="T78" s="20">
        <v>5.0999999999994543</v>
      </c>
      <c r="U78" s="20">
        <v>3.6999999999998181</v>
      </c>
      <c r="V78" s="20">
        <v>6.6000000000003638</v>
      </c>
      <c r="W78" s="20">
        <v>4.5</v>
      </c>
      <c r="X78" s="20">
        <v>5.1000000000003638</v>
      </c>
      <c r="Y78" s="20">
        <v>5.1999999999998181</v>
      </c>
      <c r="Z78" s="20">
        <v>0</v>
      </c>
      <c r="AA78" s="20">
        <v>4.1999999999998181</v>
      </c>
      <c r="AB78" s="20">
        <v>6.1999999999998181</v>
      </c>
      <c r="AC78" s="20">
        <v>2.8000000000001819</v>
      </c>
      <c r="AD78" s="20">
        <v>6.8000000000001819</v>
      </c>
      <c r="AE78" s="20">
        <v>2.1999999999998181</v>
      </c>
      <c r="AF78" s="20">
        <v>4.5</v>
      </c>
      <c r="AG78" s="20">
        <v>1.8999999999996362</v>
      </c>
      <c r="AH78" s="20">
        <v>2.9000000000005457</v>
      </c>
      <c r="AI78" s="20">
        <v>3.6999999999998181</v>
      </c>
      <c r="AJ78" s="20">
        <v>2.6999999999998181</v>
      </c>
      <c r="AK78" s="20">
        <v>3.1000000000003638</v>
      </c>
      <c r="AL78" s="20">
        <v>0</v>
      </c>
      <c r="AM78" s="20">
        <v>0</v>
      </c>
      <c r="AN78" s="20">
        <v>2.6999999999998181</v>
      </c>
      <c r="AO78" s="20">
        <v>3.1000000000003638</v>
      </c>
      <c r="AP78" s="20">
        <v>4.5999999999994543</v>
      </c>
      <c r="AQ78" s="20">
        <v>0</v>
      </c>
      <c r="AR78" s="20">
        <v>1.3000000000001819</v>
      </c>
      <c r="AS78" s="20">
        <v>0</v>
      </c>
      <c r="AT78" s="5" cm="1">
        <f t="array" ref="AT78">SUMPRODUCT(--(O78:AS78=0))</f>
        <v>6</v>
      </c>
      <c r="AU78" s="5">
        <f t="shared" si="3"/>
        <v>99.5</v>
      </c>
      <c r="AV78" s="21"/>
      <c r="AW78" s="21"/>
      <c r="AX78" s="21"/>
      <c r="AY78" s="21"/>
      <c r="AZ78" s="21"/>
      <c r="BA78" s="21"/>
      <c r="BB78" s="22"/>
      <c r="BC78" s="23"/>
      <c r="BD78" s="21"/>
      <c r="BE78" s="21"/>
      <c r="BF78" s="21"/>
      <c r="BG78" s="21"/>
      <c r="BH78" s="24">
        <v>0</v>
      </c>
      <c r="BI78" s="21"/>
      <c r="BJ78" s="21"/>
      <c r="BK78" s="21"/>
      <c r="BL78" s="21"/>
      <c r="BM78" s="21"/>
      <c r="BN78" s="25"/>
      <c r="BO78" s="4" t="s">
        <v>474</v>
      </c>
      <c r="BP78" s="26"/>
      <c r="BQ78" s="4"/>
    </row>
    <row r="79" spans="1:69" ht="15" customHeight="1">
      <c r="A79" s="4">
        <f t="shared" si="4"/>
        <v>78</v>
      </c>
      <c r="B79" s="4" t="s">
        <v>35</v>
      </c>
      <c r="C79" s="4" t="s">
        <v>36</v>
      </c>
      <c r="D79" s="4" t="s">
        <v>326</v>
      </c>
      <c r="E79" s="4" t="s">
        <v>327</v>
      </c>
      <c r="F79" s="18" t="s">
        <v>328</v>
      </c>
      <c r="G79" s="4" t="s">
        <v>329</v>
      </c>
      <c r="H79" s="4" t="s">
        <v>232</v>
      </c>
      <c r="I79" s="19" t="s">
        <v>330</v>
      </c>
      <c r="J79" s="19" t="s">
        <v>43</v>
      </c>
      <c r="K79" s="4">
        <v>14</v>
      </c>
      <c r="L79" s="4">
        <v>1365</v>
      </c>
      <c r="M79" s="20">
        <v>12098</v>
      </c>
      <c r="N79" s="20">
        <v>12193.6</v>
      </c>
      <c r="O79" s="4">
        <v>3</v>
      </c>
      <c r="P79" s="4">
        <v>0</v>
      </c>
      <c r="Q79" s="4">
        <v>0</v>
      </c>
      <c r="R79" s="4">
        <v>7</v>
      </c>
      <c r="S79" s="4">
        <v>3</v>
      </c>
      <c r="T79" s="4">
        <v>3</v>
      </c>
      <c r="U79" s="4">
        <v>4</v>
      </c>
      <c r="V79" s="4">
        <v>5</v>
      </c>
      <c r="W79" s="4">
        <v>7</v>
      </c>
      <c r="X79" s="4">
        <v>4</v>
      </c>
      <c r="Y79" s="4">
        <v>4</v>
      </c>
      <c r="Z79" s="4">
        <v>0</v>
      </c>
      <c r="AA79" s="4">
        <v>4</v>
      </c>
      <c r="AB79" s="4">
        <v>0</v>
      </c>
      <c r="AC79" s="4">
        <v>4</v>
      </c>
      <c r="AD79" s="4">
        <v>6</v>
      </c>
      <c r="AE79" s="4">
        <v>6</v>
      </c>
      <c r="AF79" s="4">
        <v>7</v>
      </c>
      <c r="AG79" s="4">
        <v>2</v>
      </c>
      <c r="AH79" s="4">
        <v>5</v>
      </c>
      <c r="AI79" s="4">
        <v>7</v>
      </c>
      <c r="AJ79" s="4">
        <v>7</v>
      </c>
      <c r="AK79" s="4">
        <v>6</v>
      </c>
      <c r="AL79" s="4">
        <v>0</v>
      </c>
      <c r="AM79" s="4">
        <v>0</v>
      </c>
      <c r="AN79" s="4">
        <v>0</v>
      </c>
      <c r="AO79" s="4">
        <v>1.6000000000003638</v>
      </c>
      <c r="AP79" s="4">
        <v>0</v>
      </c>
      <c r="AQ79" s="4">
        <v>0</v>
      </c>
      <c r="AR79" s="4">
        <v>0</v>
      </c>
      <c r="AS79" s="4">
        <v>0</v>
      </c>
      <c r="AT79" s="5" cm="1">
        <f t="array" ref="AT79">SUMPRODUCT(--(O79:AS79=0))</f>
        <v>11</v>
      </c>
      <c r="AU79" s="5">
        <f t="shared" si="3"/>
        <v>95.600000000000364</v>
      </c>
      <c r="AV79" s="21"/>
      <c r="AW79" s="21"/>
      <c r="AX79" s="21"/>
      <c r="AY79" s="21"/>
      <c r="AZ79" s="21"/>
      <c r="BA79" s="21"/>
      <c r="BB79" s="22"/>
      <c r="BC79" s="23"/>
      <c r="BD79" s="21"/>
      <c r="BE79" s="21"/>
      <c r="BF79" s="21"/>
      <c r="BG79" s="21"/>
      <c r="BH79" s="24">
        <v>0</v>
      </c>
      <c r="BI79" s="21"/>
      <c r="BJ79" s="21"/>
      <c r="BK79" s="21"/>
      <c r="BL79" s="21"/>
      <c r="BM79" s="21"/>
      <c r="BN79" s="25"/>
      <c r="BO79" s="4" t="s">
        <v>475</v>
      </c>
      <c r="BP79" s="26"/>
      <c r="BQ79" s="4"/>
    </row>
    <row r="80" spans="1:69" ht="15" customHeight="1">
      <c r="A80" s="4">
        <f t="shared" si="4"/>
        <v>79</v>
      </c>
      <c r="B80" s="4" t="s">
        <v>35</v>
      </c>
      <c r="C80" s="4" t="s">
        <v>36</v>
      </c>
      <c r="D80" s="32" t="s">
        <v>274</v>
      </c>
      <c r="E80" s="4" t="s">
        <v>275</v>
      </c>
      <c r="F80" s="18" t="s">
        <v>276</v>
      </c>
      <c r="G80" s="4" t="s">
        <v>277</v>
      </c>
      <c r="H80" s="4" t="s">
        <v>98</v>
      </c>
      <c r="I80" s="19" t="s">
        <v>278</v>
      </c>
      <c r="J80" s="19" t="s">
        <v>65</v>
      </c>
      <c r="K80" s="4" t="s">
        <v>99</v>
      </c>
      <c r="L80" s="4">
        <v>75</v>
      </c>
      <c r="M80" s="20">
        <v>114745</v>
      </c>
      <c r="N80" s="20">
        <v>114890</v>
      </c>
      <c r="O80" s="4">
        <v>0</v>
      </c>
      <c r="P80" s="4">
        <v>145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5" cm="1">
        <f t="array" ref="AT80">SUMPRODUCT(--(O80:AS80=0))</f>
        <v>30</v>
      </c>
      <c r="AU80" s="5">
        <f t="shared" si="3"/>
        <v>145</v>
      </c>
      <c r="AV80" s="21"/>
      <c r="AW80" s="21"/>
      <c r="AX80" s="21"/>
      <c r="AY80" s="21"/>
      <c r="AZ80" s="21"/>
      <c r="BA80" s="22"/>
      <c r="BB80" s="21"/>
      <c r="BC80" s="23"/>
      <c r="BD80" s="21"/>
      <c r="BE80" s="21"/>
      <c r="BF80" s="21"/>
      <c r="BG80" s="21"/>
      <c r="BH80" s="24">
        <v>0</v>
      </c>
      <c r="BI80" s="21"/>
      <c r="BJ80" s="21"/>
      <c r="BK80" s="21"/>
      <c r="BL80" s="21"/>
      <c r="BM80" s="21"/>
      <c r="BN80" s="25"/>
      <c r="BO80" s="4" t="s">
        <v>475</v>
      </c>
      <c r="BP80" s="26">
        <v>4</v>
      </c>
      <c r="BQ80" s="4" t="s">
        <v>100</v>
      </c>
    </row>
    <row r="81" spans="1:69" ht="15" customHeight="1">
      <c r="A81" s="4">
        <f t="shared" si="4"/>
        <v>80</v>
      </c>
      <c r="B81" s="4" t="s">
        <v>35</v>
      </c>
      <c r="C81" s="4" t="s">
        <v>36</v>
      </c>
      <c r="D81" s="31" t="s">
        <v>279</v>
      </c>
      <c r="E81" s="4" t="s">
        <v>280</v>
      </c>
      <c r="F81" s="18" t="s">
        <v>281</v>
      </c>
      <c r="G81" s="4" t="s">
        <v>282</v>
      </c>
      <c r="H81" s="4" t="s">
        <v>98</v>
      </c>
      <c r="I81" s="19" t="s">
        <v>278</v>
      </c>
      <c r="J81" s="19" t="s">
        <v>65</v>
      </c>
      <c r="K81" s="4" t="s">
        <v>99</v>
      </c>
      <c r="L81" s="4">
        <v>1565</v>
      </c>
      <c r="M81" s="20">
        <v>135270</v>
      </c>
      <c r="N81" s="20">
        <v>138416</v>
      </c>
      <c r="O81" s="4">
        <v>216</v>
      </c>
      <c r="P81" s="4">
        <v>75</v>
      </c>
      <c r="Q81" s="4">
        <v>0</v>
      </c>
      <c r="R81" s="4">
        <v>105</v>
      </c>
      <c r="S81" s="4">
        <v>81</v>
      </c>
      <c r="T81" s="4">
        <v>187</v>
      </c>
      <c r="U81" s="4">
        <v>169</v>
      </c>
      <c r="V81" s="4">
        <v>243</v>
      </c>
      <c r="W81" s="4">
        <v>104</v>
      </c>
      <c r="X81" s="4">
        <v>116</v>
      </c>
      <c r="Y81" s="4">
        <v>82</v>
      </c>
      <c r="Z81" s="4">
        <v>0</v>
      </c>
      <c r="AA81" s="4">
        <v>115</v>
      </c>
      <c r="AB81" s="4">
        <v>113</v>
      </c>
      <c r="AC81" s="4">
        <v>104</v>
      </c>
      <c r="AD81" s="4">
        <v>112</v>
      </c>
      <c r="AE81" s="4">
        <v>0</v>
      </c>
      <c r="AF81" s="4">
        <v>110</v>
      </c>
      <c r="AG81" s="4">
        <v>353</v>
      </c>
      <c r="AH81" s="4">
        <v>166</v>
      </c>
      <c r="AI81" s="4">
        <v>0</v>
      </c>
      <c r="AJ81" s="4">
        <v>124</v>
      </c>
      <c r="AK81" s="4">
        <v>123</v>
      </c>
      <c r="AL81" s="4">
        <v>0</v>
      </c>
      <c r="AM81" s="4">
        <v>0</v>
      </c>
      <c r="AN81" s="4">
        <v>102</v>
      </c>
      <c r="AO81" s="4">
        <v>346</v>
      </c>
      <c r="AP81" s="4">
        <v>0</v>
      </c>
      <c r="AQ81" s="4">
        <v>0</v>
      </c>
      <c r="AR81" s="4">
        <v>0</v>
      </c>
      <c r="AS81" s="4">
        <v>0</v>
      </c>
      <c r="AT81" s="5" cm="1">
        <f t="array" ref="AT81">SUMPRODUCT(--(O81:AS81=0))</f>
        <v>10</v>
      </c>
      <c r="AU81" s="5">
        <f t="shared" si="3"/>
        <v>3146</v>
      </c>
      <c r="AV81" s="21"/>
      <c r="AW81" s="21"/>
      <c r="AX81" s="21"/>
      <c r="AY81" s="21"/>
      <c r="AZ81" s="21"/>
      <c r="BA81" s="22"/>
      <c r="BB81" s="21"/>
      <c r="BC81" s="23"/>
      <c r="BD81" s="21"/>
      <c r="BE81" s="21"/>
      <c r="BF81" s="21"/>
      <c r="BG81" s="21"/>
      <c r="BH81" s="24">
        <v>0</v>
      </c>
      <c r="BI81" s="21"/>
      <c r="BJ81" s="21"/>
      <c r="BK81" s="21"/>
      <c r="BL81" s="21"/>
      <c r="BM81" s="21"/>
      <c r="BN81" s="25"/>
      <c r="BO81" s="4" t="s">
        <v>471</v>
      </c>
      <c r="BP81" s="26">
        <v>130</v>
      </c>
      <c r="BQ81" s="4" t="s">
        <v>100</v>
      </c>
    </row>
    <row r="82" spans="1:69" ht="15" customHeight="1">
      <c r="A82" s="4">
        <f t="shared" si="4"/>
        <v>81</v>
      </c>
      <c r="B82" s="4" t="s">
        <v>35</v>
      </c>
      <c r="C82" s="4" t="s">
        <v>36</v>
      </c>
      <c r="D82" s="4" t="s">
        <v>283</v>
      </c>
      <c r="E82" s="4" t="s">
        <v>284</v>
      </c>
      <c r="F82" s="18" t="s">
        <v>285</v>
      </c>
      <c r="G82" s="4" t="s">
        <v>286</v>
      </c>
      <c r="H82" s="4" t="s">
        <v>98</v>
      </c>
      <c r="I82" s="19" t="s">
        <v>278</v>
      </c>
      <c r="J82" s="19" t="s">
        <v>65</v>
      </c>
      <c r="K82" s="4" t="s">
        <v>99</v>
      </c>
      <c r="L82" s="4">
        <v>125</v>
      </c>
      <c r="M82" s="20">
        <v>257393</v>
      </c>
      <c r="N82" s="20">
        <v>257714</v>
      </c>
      <c r="O82" s="4">
        <v>161</v>
      </c>
      <c r="P82" s="4">
        <v>160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5" cm="1">
        <f t="array" ref="AT82">SUMPRODUCT(--(O82:AS82=0))</f>
        <v>29</v>
      </c>
      <c r="AU82" s="5">
        <f t="shared" si="3"/>
        <v>321</v>
      </c>
      <c r="AV82" s="21"/>
      <c r="AW82" s="21"/>
      <c r="AX82" s="21"/>
      <c r="AY82" s="21"/>
      <c r="AZ82" s="21"/>
      <c r="BA82" s="22"/>
      <c r="BB82" s="21"/>
      <c r="BC82" s="23"/>
      <c r="BD82" s="21"/>
      <c r="BE82" s="21"/>
      <c r="BF82" s="21"/>
      <c r="BG82" s="21"/>
      <c r="BH82" s="24">
        <v>0</v>
      </c>
      <c r="BI82" s="21"/>
      <c r="BJ82" s="21"/>
      <c r="BK82" s="21"/>
      <c r="BL82" s="21"/>
      <c r="BM82" s="21"/>
      <c r="BN82" s="25"/>
      <c r="BO82" s="4" t="s">
        <v>475</v>
      </c>
      <c r="BP82" s="26">
        <v>8</v>
      </c>
      <c r="BQ82" s="4" t="s">
        <v>100</v>
      </c>
    </row>
    <row r="83" spans="1:69" ht="15" customHeight="1">
      <c r="A83" s="4">
        <f t="shared" si="4"/>
        <v>82</v>
      </c>
      <c r="B83" s="4" t="s">
        <v>35</v>
      </c>
      <c r="C83" s="4" t="s">
        <v>36</v>
      </c>
      <c r="D83" s="4" t="s">
        <v>287</v>
      </c>
      <c r="E83" s="4" t="s">
        <v>288</v>
      </c>
      <c r="F83" s="18" t="s">
        <v>289</v>
      </c>
      <c r="G83" s="4" t="s">
        <v>290</v>
      </c>
      <c r="H83" s="4" t="s">
        <v>98</v>
      </c>
      <c r="I83" s="19" t="s">
        <v>278</v>
      </c>
      <c r="J83" s="19" t="s">
        <v>65</v>
      </c>
      <c r="K83" s="4" t="s">
        <v>99</v>
      </c>
      <c r="L83" s="4">
        <v>1605</v>
      </c>
      <c r="M83" s="20">
        <v>84737</v>
      </c>
      <c r="N83" s="20">
        <v>87949</v>
      </c>
      <c r="O83" s="4">
        <v>0</v>
      </c>
      <c r="P83" s="4">
        <v>85</v>
      </c>
      <c r="Q83" s="4">
        <v>0</v>
      </c>
      <c r="R83" s="4">
        <v>241</v>
      </c>
      <c r="S83" s="4">
        <v>58</v>
      </c>
      <c r="T83" s="4">
        <v>268</v>
      </c>
      <c r="U83" s="4">
        <v>186</v>
      </c>
      <c r="V83" s="4">
        <v>205</v>
      </c>
      <c r="W83" s="4">
        <v>129</v>
      </c>
      <c r="X83" s="4">
        <v>127</v>
      </c>
      <c r="Y83" s="4">
        <v>59</v>
      </c>
      <c r="Z83" s="4">
        <v>0</v>
      </c>
      <c r="AA83" s="4">
        <v>0</v>
      </c>
      <c r="AB83" s="4">
        <v>101</v>
      </c>
      <c r="AC83" s="4">
        <v>95</v>
      </c>
      <c r="AD83" s="4">
        <v>121</v>
      </c>
      <c r="AE83" s="4">
        <v>0</v>
      </c>
      <c r="AF83" s="4">
        <v>312</v>
      </c>
      <c r="AG83" s="4">
        <v>257</v>
      </c>
      <c r="AH83" s="4">
        <v>73</v>
      </c>
      <c r="AI83" s="4">
        <v>146</v>
      </c>
      <c r="AJ83" s="4">
        <v>177</v>
      </c>
      <c r="AK83" s="4">
        <v>3</v>
      </c>
      <c r="AL83" s="4">
        <v>0</v>
      </c>
      <c r="AM83" s="4">
        <v>0</v>
      </c>
      <c r="AN83" s="4">
        <v>90</v>
      </c>
      <c r="AO83" s="4">
        <v>175</v>
      </c>
      <c r="AP83" s="4">
        <v>115</v>
      </c>
      <c r="AQ83" s="4">
        <v>0</v>
      </c>
      <c r="AR83" s="4">
        <v>189</v>
      </c>
      <c r="AS83" s="4">
        <v>0</v>
      </c>
      <c r="AT83" s="5" cm="1">
        <f t="array" ref="AT83">SUMPRODUCT(--(O83:AS83=0))</f>
        <v>9</v>
      </c>
      <c r="AU83" s="5">
        <f t="shared" si="3"/>
        <v>3212</v>
      </c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24">
        <v>0</v>
      </c>
      <c r="BI83" s="4"/>
      <c r="BJ83" s="4"/>
      <c r="BK83" s="4"/>
      <c r="BL83" s="4"/>
      <c r="BM83" s="4"/>
      <c r="BN83" s="25"/>
      <c r="BO83" s="4" t="s">
        <v>475</v>
      </c>
      <c r="BP83" s="4">
        <v>131</v>
      </c>
      <c r="BQ83" s="4" t="s">
        <v>100</v>
      </c>
    </row>
    <row r="84" spans="1:69" ht="15" customHeight="1">
      <c r="A84" s="4">
        <f t="shared" si="4"/>
        <v>83</v>
      </c>
      <c r="B84" s="4" t="s">
        <v>35</v>
      </c>
      <c r="C84" s="4" t="s">
        <v>36</v>
      </c>
      <c r="D84" s="4" t="s">
        <v>291</v>
      </c>
      <c r="E84" s="4" t="s">
        <v>292</v>
      </c>
      <c r="F84" s="4" t="s">
        <v>293</v>
      </c>
      <c r="G84" s="4" t="s">
        <v>294</v>
      </c>
      <c r="H84" s="4" t="s">
        <v>98</v>
      </c>
      <c r="I84" s="19" t="s">
        <v>278</v>
      </c>
      <c r="J84" s="19" t="s">
        <v>65</v>
      </c>
      <c r="K84" s="4" t="s">
        <v>99</v>
      </c>
      <c r="L84" s="4">
        <v>1110</v>
      </c>
      <c r="M84" s="20">
        <v>142693</v>
      </c>
      <c r="N84" s="20">
        <v>145203</v>
      </c>
      <c r="O84" s="4">
        <v>192</v>
      </c>
      <c r="P84" s="4">
        <v>90</v>
      </c>
      <c r="Q84" s="4">
        <v>0</v>
      </c>
      <c r="R84" s="4">
        <v>124</v>
      </c>
      <c r="S84" s="4">
        <v>121</v>
      </c>
      <c r="T84" s="4">
        <v>247</v>
      </c>
      <c r="U84" s="4">
        <v>296</v>
      </c>
      <c r="V84" s="4">
        <v>186</v>
      </c>
      <c r="W84" s="4">
        <v>144</v>
      </c>
      <c r="X84" s="4">
        <v>100</v>
      </c>
      <c r="Y84" s="4">
        <v>76</v>
      </c>
      <c r="Z84" s="4">
        <v>0</v>
      </c>
      <c r="AA84" s="4">
        <v>120</v>
      </c>
      <c r="AB84" s="4">
        <v>17</v>
      </c>
      <c r="AC84" s="4">
        <v>80</v>
      </c>
      <c r="AD84" s="4">
        <v>116</v>
      </c>
      <c r="AE84" s="4">
        <v>0</v>
      </c>
      <c r="AF84" s="4">
        <v>120</v>
      </c>
      <c r="AG84" s="4">
        <v>0</v>
      </c>
      <c r="AH84" s="4">
        <v>0</v>
      </c>
      <c r="AI84" s="4">
        <v>0</v>
      </c>
      <c r="AJ84" s="4">
        <v>115</v>
      </c>
      <c r="AK84" s="4">
        <v>120</v>
      </c>
      <c r="AL84" s="4">
        <v>0</v>
      </c>
      <c r="AM84" s="4">
        <v>0</v>
      </c>
      <c r="AN84" s="4">
        <v>0</v>
      </c>
      <c r="AO84" s="4">
        <v>124</v>
      </c>
      <c r="AP84" s="4">
        <v>122</v>
      </c>
      <c r="AQ84" s="4">
        <v>0</v>
      </c>
      <c r="AR84" s="4">
        <v>0</v>
      </c>
      <c r="AS84" s="4">
        <v>0</v>
      </c>
      <c r="AT84" s="5" cm="1">
        <f t="array" ref="AT84">SUMPRODUCT(--(O84:AS84=0))</f>
        <v>12</v>
      </c>
      <c r="AU84" s="5">
        <f t="shared" si="3"/>
        <v>2510</v>
      </c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24">
        <v>0</v>
      </c>
      <c r="BI84" s="4"/>
      <c r="BJ84" s="4"/>
      <c r="BK84" s="4"/>
      <c r="BL84" s="4"/>
      <c r="BM84" s="4"/>
      <c r="BN84" s="25"/>
      <c r="BO84" s="4" t="s">
        <v>471</v>
      </c>
      <c r="BP84" s="4">
        <v>83</v>
      </c>
      <c r="BQ84" s="4" t="s">
        <v>100</v>
      </c>
    </row>
    <row r="85" spans="1:69">
      <c r="A85" s="4">
        <f t="shared" si="4"/>
        <v>84</v>
      </c>
      <c r="B85" s="4" t="s">
        <v>35</v>
      </c>
      <c r="C85" s="4" t="s">
        <v>36</v>
      </c>
      <c r="D85" s="4" t="s">
        <v>331</v>
      </c>
      <c r="E85" s="4" t="s">
        <v>332</v>
      </c>
      <c r="F85" s="4" t="s">
        <v>333</v>
      </c>
      <c r="G85" s="4" t="s">
        <v>334</v>
      </c>
      <c r="H85" s="4" t="s">
        <v>309</v>
      </c>
      <c r="I85" s="19" t="s">
        <v>335</v>
      </c>
      <c r="J85" s="19" t="s">
        <v>43</v>
      </c>
      <c r="K85" s="4">
        <v>9.5</v>
      </c>
      <c r="L85" s="4">
        <v>80</v>
      </c>
      <c r="M85" s="20">
        <v>7681.5</v>
      </c>
      <c r="N85" s="20">
        <v>7690</v>
      </c>
      <c r="O85" s="20">
        <v>3.5</v>
      </c>
      <c r="P85" s="20">
        <v>3</v>
      </c>
      <c r="Q85" s="20">
        <v>2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  <c r="AK85" s="20">
        <v>0</v>
      </c>
      <c r="AL85" s="20">
        <v>0</v>
      </c>
      <c r="AM85" s="20">
        <v>0</v>
      </c>
      <c r="AN85" s="20">
        <v>0</v>
      </c>
      <c r="AO85" s="20">
        <v>0</v>
      </c>
      <c r="AP85" s="20">
        <v>0</v>
      </c>
      <c r="AQ85" s="20">
        <v>0</v>
      </c>
      <c r="AR85" s="20">
        <v>0</v>
      </c>
      <c r="AS85" s="20">
        <v>0</v>
      </c>
      <c r="AT85" s="5" cm="1">
        <f t="array" ref="AT85">SUMPRODUCT(--(O85:AS85=0))</f>
        <v>28</v>
      </c>
      <c r="AU85" s="5">
        <f t="shared" si="3"/>
        <v>8.5</v>
      </c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24">
        <v>0</v>
      </c>
      <c r="BI85" s="4"/>
      <c r="BJ85" s="4"/>
      <c r="BK85" s="4"/>
      <c r="BL85" s="4"/>
      <c r="BM85" s="4"/>
      <c r="BN85" s="25"/>
      <c r="BO85" s="4" t="s">
        <v>474</v>
      </c>
      <c r="BP85" s="4"/>
      <c r="BQ85" s="4"/>
    </row>
    <row r="86" spans="1:69" ht="15" customHeight="1">
      <c r="A86" s="4">
        <f t="shared" si="4"/>
        <v>85</v>
      </c>
      <c r="B86" s="4" t="s">
        <v>35</v>
      </c>
      <c r="C86" s="4" t="s">
        <v>36</v>
      </c>
      <c r="D86" s="31" t="s">
        <v>336</v>
      </c>
      <c r="E86" s="4" t="s">
        <v>337</v>
      </c>
      <c r="F86" s="18" t="s">
        <v>338</v>
      </c>
      <c r="G86" s="4" t="s">
        <v>339</v>
      </c>
      <c r="H86" s="4" t="s">
        <v>340</v>
      </c>
      <c r="I86" s="19" t="s">
        <v>341</v>
      </c>
      <c r="J86" s="19" t="s">
        <v>129</v>
      </c>
      <c r="K86" s="4">
        <v>5</v>
      </c>
      <c r="L86" s="4">
        <v>510</v>
      </c>
      <c r="M86" s="20">
        <v>384485</v>
      </c>
      <c r="N86" s="20">
        <v>386749</v>
      </c>
      <c r="O86" s="4">
        <v>123</v>
      </c>
      <c r="P86" s="4">
        <v>0</v>
      </c>
      <c r="Q86" s="4">
        <v>0</v>
      </c>
      <c r="R86" s="4">
        <v>123</v>
      </c>
      <c r="S86" s="4">
        <v>38</v>
      </c>
      <c r="T86" s="4">
        <v>97</v>
      </c>
      <c r="U86" s="4">
        <v>194</v>
      </c>
      <c r="V86" s="4">
        <v>118</v>
      </c>
      <c r="W86" s="4">
        <v>0</v>
      </c>
      <c r="X86" s="4">
        <v>0</v>
      </c>
      <c r="Y86" s="4">
        <v>0</v>
      </c>
      <c r="Z86" s="4">
        <v>63</v>
      </c>
      <c r="AA86" s="4">
        <v>0</v>
      </c>
      <c r="AB86" s="4">
        <v>0</v>
      </c>
      <c r="AC86" s="4">
        <v>71</v>
      </c>
      <c r="AD86" s="4">
        <v>196</v>
      </c>
      <c r="AE86" s="4">
        <v>187</v>
      </c>
      <c r="AF86" s="4">
        <v>125</v>
      </c>
      <c r="AG86" s="4">
        <v>258</v>
      </c>
      <c r="AH86" s="4">
        <v>314</v>
      </c>
      <c r="AI86" s="4">
        <v>17</v>
      </c>
      <c r="AJ86" s="4">
        <v>89</v>
      </c>
      <c r="AK86" s="4">
        <v>247</v>
      </c>
      <c r="AL86" s="4">
        <v>0</v>
      </c>
      <c r="AM86" s="4">
        <v>0</v>
      </c>
      <c r="AN86" s="4">
        <v>0</v>
      </c>
      <c r="AO86" s="4">
        <v>4</v>
      </c>
      <c r="AP86" s="4">
        <v>0</v>
      </c>
      <c r="AQ86" s="4">
        <v>0</v>
      </c>
      <c r="AR86" s="4">
        <v>0</v>
      </c>
      <c r="AS86" s="4">
        <v>0</v>
      </c>
      <c r="AT86" s="5" cm="1">
        <f t="array" ref="AT86">SUMPRODUCT(--(O86:AS86=0))</f>
        <v>14</v>
      </c>
      <c r="AU86" s="5">
        <f t="shared" si="3"/>
        <v>2264</v>
      </c>
      <c r="AV86" s="21"/>
      <c r="AW86" s="21"/>
      <c r="AX86" s="21"/>
      <c r="AY86" s="21"/>
      <c r="AZ86" s="21"/>
      <c r="BA86" s="22"/>
      <c r="BB86" s="21"/>
      <c r="BC86" s="23"/>
      <c r="BD86" s="21"/>
      <c r="BE86" s="21"/>
      <c r="BF86" s="21"/>
      <c r="BG86" s="21"/>
      <c r="BH86" s="24">
        <v>0</v>
      </c>
      <c r="BI86" s="21"/>
      <c r="BJ86" s="21"/>
      <c r="BK86" s="21"/>
      <c r="BL86" s="21"/>
      <c r="BM86" s="21"/>
      <c r="BN86" s="25"/>
      <c r="BO86" s="4" t="s">
        <v>471</v>
      </c>
      <c r="BP86" s="26"/>
      <c r="BQ86" s="4"/>
    </row>
    <row r="87" spans="1:69">
      <c r="A87" s="4">
        <f t="shared" si="4"/>
        <v>86</v>
      </c>
      <c r="B87" s="4" t="s">
        <v>35</v>
      </c>
      <c r="C87" s="4" t="s">
        <v>36</v>
      </c>
      <c r="D87" s="4" t="s">
        <v>472</v>
      </c>
      <c r="E87" s="4" t="s">
        <v>468</v>
      </c>
      <c r="F87" s="4" t="s">
        <v>466</v>
      </c>
      <c r="G87" s="4" t="s">
        <v>467</v>
      </c>
      <c r="H87" s="4" t="s">
        <v>98</v>
      </c>
      <c r="I87" s="19" t="s">
        <v>342</v>
      </c>
      <c r="J87" s="19" t="s">
        <v>469</v>
      </c>
      <c r="K87" s="4" t="s">
        <v>99</v>
      </c>
      <c r="L87" s="4">
        <v>180</v>
      </c>
      <c r="M87" s="20">
        <v>62071</v>
      </c>
      <c r="N87" s="20">
        <v>62365</v>
      </c>
      <c r="O87" s="4">
        <v>196</v>
      </c>
      <c r="P87" s="4">
        <v>98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5" cm="1">
        <f t="array" ref="AT87">SUMPRODUCT(--(O87:AS87=0))</f>
        <v>29</v>
      </c>
      <c r="AU87" s="5">
        <f t="shared" si="3"/>
        <v>294</v>
      </c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24">
        <v>0</v>
      </c>
      <c r="BI87" s="4"/>
      <c r="BJ87" s="4"/>
      <c r="BK87" s="4"/>
      <c r="BL87" s="4"/>
      <c r="BM87" s="4"/>
      <c r="BN87" s="25"/>
      <c r="BO87" s="4" t="s">
        <v>471</v>
      </c>
      <c r="BP87" s="4">
        <v>14</v>
      </c>
      <c r="BQ87" s="4" t="s">
        <v>100</v>
      </c>
    </row>
    <row r="88" spans="1:69">
      <c r="A88" s="4">
        <f t="shared" si="4"/>
        <v>87</v>
      </c>
      <c r="B88" s="4" t="s">
        <v>35</v>
      </c>
      <c r="C88" s="4" t="s">
        <v>36</v>
      </c>
      <c r="D88" s="4" t="s">
        <v>416</v>
      </c>
      <c r="E88" s="4" t="s">
        <v>423</v>
      </c>
      <c r="F88" s="4" t="s">
        <v>421</v>
      </c>
      <c r="G88" s="4" t="s">
        <v>422</v>
      </c>
      <c r="H88" s="4" t="s">
        <v>419</v>
      </c>
      <c r="I88" s="19" t="s">
        <v>424</v>
      </c>
      <c r="J88" s="19" t="s">
        <v>43</v>
      </c>
      <c r="K88" s="4">
        <v>3.8</v>
      </c>
      <c r="L88" s="4">
        <v>373</v>
      </c>
      <c r="M88" s="20">
        <v>3405</v>
      </c>
      <c r="N88" s="20">
        <v>3506</v>
      </c>
      <c r="O88" s="4">
        <v>2</v>
      </c>
      <c r="P88" s="4">
        <v>0</v>
      </c>
      <c r="Q88" s="4">
        <v>3</v>
      </c>
      <c r="R88" s="4">
        <v>0</v>
      </c>
      <c r="S88" s="4">
        <v>5</v>
      </c>
      <c r="T88" s="4">
        <v>8</v>
      </c>
      <c r="U88" s="4">
        <v>7</v>
      </c>
      <c r="V88" s="4">
        <v>6</v>
      </c>
      <c r="W88" s="4">
        <v>9</v>
      </c>
      <c r="X88" s="4">
        <v>0</v>
      </c>
      <c r="Y88" s="4">
        <v>7</v>
      </c>
      <c r="Z88" s="4">
        <v>4</v>
      </c>
      <c r="AA88" s="4">
        <v>4</v>
      </c>
      <c r="AB88" s="4">
        <v>6</v>
      </c>
      <c r="AC88" s="4">
        <v>5</v>
      </c>
      <c r="AD88" s="4">
        <v>7</v>
      </c>
      <c r="AE88" s="4">
        <v>0</v>
      </c>
      <c r="AF88" s="4">
        <v>6</v>
      </c>
      <c r="AG88" s="4">
        <v>6</v>
      </c>
      <c r="AH88" s="4">
        <v>4</v>
      </c>
      <c r="AI88" s="4">
        <v>6</v>
      </c>
      <c r="AJ88" s="4">
        <v>4</v>
      </c>
      <c r="AK88" s="4">
        <v>2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5" cm="1">
        <f t="array" ref="AT88">SUMPRODUCT(--(O88:AS88=0))</f>
        <v>12</v>
      </c>
      <c r="AU88" s="5">
        <f t="shared" si="3"/>
        <v>101</v>
      </c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24">
        <v>0</v>
      </c>
      <c r="BI88" s="4"/>
      <c r="BJ88" s="4"/>
      <c r="BK88" s="4"/>
      <c r="BL88" s="4"/>
      <c r="BM88" s="4"/>
      <c r="BN88" s="25"/>
      <c r="BO88" s="4" t="s">
        <v>471</v>
      </c>
      <c r="BP88" s="4"/>
      <c r="BQ88" s="4"/>
    </row>
    <row r="89" spans="1:69">
      <c r="A89" s="4">
        <f t="shared" si="4"/>
        <v>88</v>
      </c>
      <c r="B89" s="4" t="s">
        <v>35</v>
      </c>
      <c r="C89" s="4" t="s">
        <v>36</v>
      </c>
      <c r="D89" s="4" t="s">
        <v>343</v>
      </c>
      <c r="E89" s="4" t="s">
        <v>344</v>
      </c>
      <c r="F89" s="18" t="s">
        <v>345</v>
      </c>
      <c r="G89" s="4" t="s">
        <v>346</v>
      </c>
      <c r="H89" s="4" t="s">
        <v>309</v>
      </c>
      <c r="I89" s="19" t="s">
        <v>347</v>
      </c>
      <c r="J89" s="19" t="s">
        <v>43</v>
      </c>
      <c r="K89" s="4">
        <v>9.5</v>
      </c>
      <c r="L89" s="4">
        <v>491</v>
      </c>
      <c r="M89" s="20">
        <v>953.6</v>
      </c>
      <c r="N89" s="20">
        <v>1005.3</v>
      </c>
      <c r="O89" s="20">
        <v>0.89999999999997726</v>
      </c>
      <c r="P89" s="20">
        <v>5.6000000000000227</v>
      </c>
      <c r="Q89" s="20">
        <v>1.8999999999999773</v>
      </c>
      <c r="R89" s="20">
        <v>1.5</v>
      </c>
      <c r="S89" s="20">
        <v>2.6000000000000227</v>
      </c>
      <c r="T89" s="20">
        <v>2.3999999999999773</v>
      </c>
      <c r="U89" s="20">
        <v>0</v>
      </c>
      <c r="V89" s="20">
        <v>1.2000000000000455</v>
      </c>
      <c r="W89" s="20">
        <v>2.2999999999999545</v>
      </c>
      <c r="X89" s="20">
        <v>3.2999999999999545</v>
      </c>
      <c r="Y89" s="20">
        <v>3.6000000000000227</v>
      </c>
      <c r="Z89" s="20">
        <v>2.1000000000000227</v>
      </c>
      <c r="AA89" s="20">
        <v>2</v>
      </c>
      <c r="AB89" s="20">
        <v>0</v>
      </c>
      <c r="AC89" s="20">
        <v>2.7999999999999545</v>
      </c>
      <c r="AD89" s="20">
        <v>3.3000000000000682</v>
      </c>
      <c r="AE89" s="20">
        <v>0</v>
      </c>
      <c r="AF89" s="20">
        <v>3.7999999999999545</v>
      </c>
      <c r="AG89" s="20">
        <v>3.1000000000000227</v>
      </c>
      <c r="AH89" s="20">
        <v>2.1000000000000227</v>
      </c>
      <c r="AI89" s="20">
        <v>0</v>
      </c>
      <c r="AJ89" s="20">
        <v>2.1000000000000227</v>
      </c>
      <c r="AK89" s="20">
        <v>0.79999999999995453</v>
      </c>
      <c r="AL89" s="20">
        <v>0</v>
      </c>
      <c r="AM89" s="20">
        <v>0</v>
      </c>
      <c r="AN89" s="20">
        <v>0</v>
      </c>
      <c r="AO89" s="20">
        <v>1.8999999999999773</v>
      </c>
      <c r="AP89" s="20">
        <v>1.2000000000000455</v>
      </c>
      <c r="AQ89" s="20">
        <v>0</v>
      </c>
      <c r="AR89" s="20">
        <v>1.1999999999999318</v>
      </c>
      <c r="AS89" s="20">
        <v>0</v>
      </c>
      <c r="AT89" s="5" cm="1">
        <f t="array" ref="AT89">SUMPRODUCT(--(O89:AS89=0))</f>
        <v>9</v>
      </c>
      <c r="AU89" s="5">
        <f t="shared" si="3"/>
        <v>51.699999999999932</v>
      </c>
      <c r="AV89" s="21"/>
      <c r="AW89" s="21"/>
      <c r="AX89" s="21"/>
      <c r="AY89" s="21"/>
      <c r="AZ89" s="21"/>
      <c r="BA89" s="21"/>
      <c r="BB89" s="22"/>
      <c r="BC89" s="23"/>
      <c r="BD89" s="21"/>
      <c r="BE89" s="21"/>
      <c r="BF89" s="21"/>
      <c r="BG89" s="21"/>
      <c r="BH89" s="24">
        <v>0</v>
      </c>
      <c r="BI89" s="21"/>
      <c r="BJ89" s="21"/>
      <c r="BK89" s="21"/>
      <c r="BL89" s="21"/>
      <c r="BM89" s="21"/>
      <c r="BN89" s="25"/>
      <c r="BO89" s="4" t="s">
        <v>474</v>
      </c>
      <c r="BP89" s="26"/>
      <c r="BQ89" s="4"/>
    </row>
    <row r="90" spans="1:69" ht="15" customHeight="1">
      <c r="A90" s="4">
        <f t="shared" si="4"/>
        <v>89</v>
      </c>
      <c r="B90" s="4" t="s">
        <v>35</v>
      </c>
      <c r="C90" s="4" t="s">
        <v>36</v>
      </c>
      <c r="D90" s="4" t="s">
        <v>348</v>
      </c>
      <c r="E90" s="4" t="s">
        <v>349</v>
      </c>
      <c r="F90" s="18" t="s">
        <v>350</v>
      </c>
      <c r="G90" s="4" t="s">
        <v>351</v>
      </c>
      <c r="H90" s="4" t="s">
        <v>295</v>
      </c>
      <c r="I90" s="19" t="s">
        <v>347</v>
      </c>
      <c r="J90" s="19" t="s">
        <v>43</v>
      </c>
      <c r="K90" s="4">
        <v>14</v>
      </c>
      <c r="L90" s="4">
        <v>110</v>
      </c>
      <c r="M90" s="20">
        <v>712.9</v>
      </c>
      <c r="N90" s="20">
        <v>721.8</v>
      </c>
      <c r="O90" s="20">
        <v>4.3000000000000682</v>
      </c>
      <c r="P90" s="20">
        <v>4.5999999999999091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5" cm="1">
        <f t="array" ref="AT90">SUMPRODUCT(--(O90:AS90=0))</f>
        <v>29</v>
      </c>
      <c r="AU90" s="5">
        <f t="shared" si="3"/>
        <v>8.8999999999999773</v>
      </c>
      <c r="AV90" s="21"/>
      <c r="AW90" s="21"/>
      <c r="AX90" s="21"/>
      <c r="AY90" s="21"/>
      <c r="AZ90" s="21"/>
      <c r="BA90" s="21"/>
      <c r="BB90" s="22"/>
      <c r="BC90" s="23"/>
      <c r="BD90" s="21"/>
      <c r="BE90" s="21"/>
      <c r="BF90" s="21"/>
      <c r="BG90" s="21"/>
      <c r="BH90" s="24">
        <v>0</v>
      </c>
      <c r="BI90" s="21"/>
      <c r="BJ90" s="21"/>
      <c r="BK90" s="21"/>
      <c r="BL90" s="21"/>
      <c r="BM90" s="21"/>
      <c r="BN90" s="25"/>
      <c r="BO90" s="4" t="s">
        <v>474</v>
      </c>
      <c r="BP90" s="26"/>
      <c r="BQ90" s="4"/>
    </row>
    <row r="91" spans="1:69" ht="15" customHeight="1">
      <c r="A91" s="4">
        <f t="shared" si="4"/>
        <v>90</v>
      </c>
      <c r="B91" s="4" t="s">
        <v>35</v>
      </c>
      <c r="C91" s="4" t="s">
        <v>36</v>
      </c>
      <c r="D91" s="4" t="s">
        <v>397</v>
      </c>
      <c r="E91" s="4" t="s">
        <v>409</v>
      </c>
      <c r="F91" s="4" t="s">
        <v>399</v>
      </c>
      <c r="G91" s="4" t="s">
        <v>47</v>
      </c>
      <c r="H91" s="4" t="s">
        <v>98</v>
      </c>
      <c r="I91" s="19" t="s">
        <v>410</v>
      </c>
      <c r="J91" s="19" t="s">
        <v>65</v>
      </c>
      <c r="K91" s="4" t="s">
        <v>99</v>
      </c>
      <c r="L91" s="4">
        <v>1630</v>
      </c>
      <c r="M91" s="20">
        <v>26265</v>
      </c>
      <c r="N91" s="20">
        <v>29399</v>
      </c>
      <c r="O91" s="4">
        <v>70</v>
      </c>
      <c r="P91" s="4">
        <v>85</v>
      </c>
      <c r="Q91" s="4">
        <v>0</v>
      </c>
      <c r="R91" s="4">
        <v>130</v>
      </c>
      <c r="S91" s="4">
        <v>120</v>
      </c>
      <c r="T91" s="4">
        <v>269</v>
      </c>
      <c r="U91" s="4">
        <v>150</v>
      </c>
      <c r="V91" s="4">
        <v>204</v>
      </c>
      <c r="W91" s="4">
        <v>121</v>
      </c>
      <c r="X91" s="4">
        <v>120</v>
      </c>
      <c r="Y91" s="4">
        <v>119</v>
      </c>
      <c r="Z91" s="4">
        <v>0</v>
      </c>
      <c r="AA91" s="4">
        <v>0</v>
      </c>
      <c r="AB91" s="4">
        <v>117</v>
      </c>
      <c r="AC91" s="4">
        <v>133</v>
      </c>
      <c r="AD91" s="4">
        <v>117</v>
      </c>
      <c r="AE91" s="4">
        <v>0</v>
      </c>
      <c r="AF91" s="4">
        <v>310</v>
      </c>
      <c r="AG91" s="4">
        <v>256</v>
      </c>
      <c r="AH91" s="4">
        <v>0</v>
      </c>
      <c r="AI91" s="4">
        <v>68</v>
      </c>
      <c r="AJ91" s="4">
        <v>155</v>
      </c>
      <c r="AK91" s="4">
        <v>84</v>
      </c>
      <c r="AL91" s="4">
        <v>0</v>
      </c>
      <c r="AM91" s="4">
        <v>0</v>
      </c>
      <c r="AN91" s="4">
        <v>53</v>
      </c>
      <c r="AO91" s="4">
        <v>171</v>
      </c>
      <c r="AP91" s="4">
        <v>185</v>
      </c>
      <c r="AQ91" s="4">
        <v>0</v>
      </c>
      <c r="AR91" s="4">
        <v>97</v>
      </c>
      <c r="AS91" s="4">
        <v>0</v>
      </c>
      <c r="AT91" s="5" cm="1">
        <f t="array" ref="AT91">SUMPRODUCT(--(O91:AS91=0))</f>
        <v>9</v>
      </c>
      <c r="AU91" s="5">
        <f t="shared" si="3"/>
        <v>3134</v>
      </c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24">
        <v>0</v>
      </c>
      <c r="BI91" s="4"/>
      <c r="BJ91" s="4"/>
      <c r="BK91" s="4"/>
      <c r="BL91" s="4"/>
      <c r="BM91" s="4"/>
      <c r="BN91" s="25"/>
      <c r="BO91" s="4" t="s">
        <v>475</v>
      </c>
      <c r="BP91" s="4">
        <v>126</v>
      </c>
      <c r="BQ91" s="4" t="s">
        <v>100</v>
      </c>
    </row>
    <row r="92" spans="1:69" ht="15" customHeight="1">
      <c r="A92" s="4">
        <f t="shared" si="4"/>
        <v>91</v>
      </c>
      <c r="B92" s="4" t="s">
        <v>35</v>
      </c>
      <c r="C92" s="4" t="s">
        <v>36</v>
      </c>
      <c r="D92" s="4" t="s">
        <v>398</v>
      </c>
      <c r="E92" s="4" t="s">
        <v>409</v>
      </c>
      <c r="F92" s="4" t="s">
        <v>400</v>
      </c>
      <c r="G92" s="4" t="s">
        <v>47</v>
      </c>
      <c r="H92" s="4" t="s">
        <v>98</v>
      </c>
      <c r="I92" s="19" t="s">
        <v>410</v>
      </c>
      <c r="J92" s="19" t="s">
        <v>65</v>
      </c>
      <c r="K92" s="4" t="s">
        <v>99</v>
      </c>
      <c r="L92" s="4">
        <v>1335</v>
      </c>
      <c r="M92" s="20">
        <v>22315</v>
      </c>
      <c r="N92" s="20">
        <v>24644</v>
      </c>
      <c r="O92" s="4">
        <v>58</v>
      </c>
      <c r="P92" s="4">
        <v>73</v>
      </c>
      <c r="Q92" s="4">
        <v>0</v>
      </c>
      <c r="R92" s="4">
        <v>179</v>
      </c>
      <c r="S92" s="4">
        <v>120</v>
      </c>
      <c r="T92" s="4">
        <v>73</v>
      </c>
      <c r="U92" s="4">
        <v>2</v>
      </c>
      <c r="V92" s="4">
        <v>117</v>
      </c>
      <c r="W92" s="4">
        <v>99</v>
      </c>
      <c r="X92" s="4">
        <v>0</v>
      </c>
      <c r="Y92" s="4">
        <v>162</v>
      </c>
      <c r="Z92" s="4">
        <v>0</v>
      </c>
      <c r="AA92" s="4">
        <v>150</v>
      </c>
      <c r="AB92" s="4">
        <v>161</v>
      </c>
      <c r="AC92" s="4">
        <v>0</v>
      </c>
      <c r="AD92" s="4">
        <v>99</v>
      </c>
      <c r="AE92" s="4">
        <v>0</v>
      </c>
      <c r="AF92" s="4">
        <v>0</v>
      </c>
      <c r="AG92" s="4">
        <v>330</v>
      </c>
      <c r="AH92" s="4">
        <v>99</v>
      </c>
      <c r="AI92" s="4">
        <v>82</v>
      </c>
      <c r="AJ92" s="4">
        <v>103</v>
      </c>
      <c r="AK92" s="4">
        <v>83</v>
      </c>
      <c r="AL92" s="4">
        <v>0</v>
      </c>
      <c r="AM92" s="4">
        <v>0</v>
      </c>
      <c r="AN92" s="4">
        <v>4</v>
      </c>
      <c r="AO92" s="4">
        <v>170</v>
      </c>
      <c r="AP92" s="4">
        <v>73</v>
      </c>
      <c r="AQ92" s="4">
        <v>0</v>
      </c>
      <c r="AR92" s="4">
        <v>92</v>
      </c>
      <c r="AS92" s="4">
        <v>0</v>
      </c>
      <c r="AT92" s="5" cm="1">
        <f t="array" ref="AT92">SUMPRODUCT(--(O92:AS92=0))</f>
        <v>10</v>
      </c>
      <c r="AU92" s="5">
        <f t="shared" si="3"/>
        <v>2329</v>
      </c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24">
        <v>0</v>
      </c>
      <c r="BI92" s="4"/>
      <c r="BJ92" s="4"/>
      <c r="BK92" s="4"/>
      <c r="BL92" s="4"/>
      <c r="BM92" s="4"/>
      <c r="BN92" s="25"/>
      <c r="BO92" s="4" t="s">
        <v>475</v>
      </c>
      <c r="BP92" s="4">
        <v>121</v>
      </c>
      <c r="BQ92" s="4" t="s">
        <v>100</v>
      </c>
    </row>
    <row r="93" spans="1:69">
      <c r="A93" s="4">
        <f t="shared" si="4"/>
        <v>92</v>
      </c>
      <c r="B93" s="4" t="s">
        <v>35</v>
      </c>
      <c r="C93" s="4" t="s">
        <v>36</v>
      </c>
      <c r="D93" s="32" t="s">
        <v>489</v>
      </c>
      <c r="E93" s="4" t="s">
        <v>409</v>
      </c>
      <c r="F93" s="4" t="s">
        <v>429</v>
      </c>
      <c r="G93" s="4" t="s">
        <v>47</v>
      </c>
      <c r="H93" s="4" t="s">
        <v>98</v>
      </c>
      <c r="I93" s="19" t="s">
        <v>410</v>
      </c>
      <c r="J93" s="19" t="s">
        <v>65</v>
      </c>
      <c r="K93" s="4" t="s">
        <v>99</v>
      </c>
      <c r="L93" s="4">
        <v>1510</v>
      </c>
      <c r="M93" s="20">
        <v>65531</v>
      </c>
      <c r="N93" s="20">
        <v>68323</v>
      </c>
      <c r="O93" s="4">
        <v>52</v>
      </c>
      <c r="P93" s="4">
        <v>62</v>
      </c>
      <c r="Q93" s="4">
        <v>0</v>
      </c>
      <c r="R93" s="4">
        <v>119</v>
      </c>
      <c r="S93" s="4">
        <v>179</v>
      </c>
      <c r="T93" s="4">
        <v>125</v>
      </c>
      <c r="U93" s="4">
        <v>59</v>
      </c>
      <c r="V93" s="4">
        <v>118</v>
      </c>
      <c r="W93" s="4">
        <v>160</v>
      </c>
      <c r="X93" s="4">
        <v>0</v>
      </c>
      <c r="Y93" s="4">
        <v>105</v>
      </c>
      <c r="Z93" s="4">
        <v>160</v>
      </c>
      <c r="AA93" s="4">
        <v>105</v>
      </c>
      <c r="AB93" s="4">
        <v>105</v>
      </c>
      <c r="AC93" s="4">
        <v>0</v>
      </c>
      <c r="AD93" s="4">
        <v>73</v>
      </c>
      <c r="AE93" s="4">
        <v>0</v>
      </c>
      <c r="AF93" s="4">
        <v>62</v>
      </c>
      <c r="AG93" s="4">
        <v>340</v>
      </c>
      <c r="AH93" s="4">
        <v>0</v>
      </c>
      <c r="AI93" s="4">
        <v>179</v>
      </c>
      <c r="AJ93" s="4">
        <v>85</v>
      </c>
      <c r="AK93" s="4">
        <v>165</v>
      </c>
      <c r="AL93" s="4">
        <v>0</v>
      </c>
      <c r="AM93" s="4">
        <v>0</v>
      </c>
      <c r="AN93" s="4">
        <v>0</v>
      </c>
      <c r="AO93" s="4">
        <v>255</v>
      </c>
      <c r="AP93" s="4">
        <v>110</v>
      </c>
      <c r="AQ93" s="4">
        <v>0</v>
      </c>
      <c r="AR93" s="4">
        <v>174</v>
      </c>
      <c r="AS93" s="4">
        <v>0</v>
      </c>
      <c r="AT93" s="5" cm="1">
        <f t="array" ref="AT93">SUMPRODUCT(--(O93:AS93=0))</f>
        <v>10</v>
      </c>
      <c r="AU93" s="5">
        <f t="shared" si="3"/>
        <v>2792</v>
      </c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24">
        <v>0</v>
      </c>
      <c r="BI93" s="4"/>
      <c r="BJ93" s="4"/>
      <c r="BK93" s="4"/>
      <c r="BL93" s="4"/>
      <c r="BM93" s="4"/>
      <c r="BN93" s="25"/>
      <c r="BO93" s="4" t="s">
        <v>475</v>
      </c>
      <c r="BP93" s="4">
        <v>132</v>
      </c>
      <c r="BQ93" s="4" t="s">
        <v>100</v>
      </c>
    </row>
    <row r="94" spans="1:69">
      <c r="A94" s="4">
        <f t="shared" si="4"/>
        <v>93</v>
      </c>
      <c r="B94" s="4" t="s">
        <v>35</v>
      </c>
      <c r="C94" s="4" t="s">
        <v>36</v>
      </c>
      <c r="D94" s="36" t="s">
        <v>428</v>
      </c>
      <c r="E94" s="4" t="s">
        <v>409</v>
      </c>
      <c r="F94" s="4" t="s">
        <v>430</v>
      </c>
      <c r="G94" s="4" t="s">
        <v>47</v>
      </c>
      <c r="H94" s="4" t="s">
        <v>98</v>
      </c>
      <c r="I94" s="19" t="s">
        <v>410</v>
      </c>
      <c r="J94" s="19" t="s">
        <v>65</v>
      </c>
      <c r="K94" s="4" t="s">
        <v>99</v>
      </c>
      <c r="L94" s="4">
        <v>1210</v>
      </c>
      <c r="M94" s="20">
        <v>23840</v>
      </c>
      <c r="N94" s="20">
        <v>26044</v>
      </c>
      <c r="O94" s="4">
        <v>58</v>
      </c>
      <c r="P94" s="4">
        <v>84</v>
      </c>
      <c r="Q94" s="4">
        <v>0</v>
      </c>
      <c r="R94" s="4">
        <v>116</v>
      </c>
      <c r="S94" s="4">
        <v>130</v>
      </c>
      <c r="T94" s="4">
        <v>70</v>
      </c>
      <c r="U94" s="4">
        <v>0</v>
      </c>
      <c r="V94" s="4">
        <v>160</v>
      </c>
      <c r="W94" s="4">
        <v>101</v>
      </c>
      <c r="X94" s="4">
        <v>0</v>
      </c>
      <c r="Y94" s="4">
        <v>62</v>
      </c>
      <c r="Z94" s="4">
        <v>62</v>
      </c>
      <c r="AA94" s="4">
        <v>160</v>
      </c>
      <c r="AB94" s="4">
        <v>105</v>
      </c>
      <c r="AC94" s="4">
        <v>0</v>
      </c>
      <c r="AD94" s="4">
        <v>6</v>
      </c>
      <c r="AE94" s="4">
        <v>0</v>
      </c>
      <c r="AF94" s="4">
        <v>160</v>
      </c>
      <c r="AG94" s="4">
        <v>255</v>
      </c>
      <c r="AH94" s="4">
        <v>0</v>
      </c>
      <c r="AI94" s="4">
        <v>80</v>
      </c>
      <c r="AJ94" s="4">
        <v>161</v>
      </c>
      <c r="AK94" s="4">
        <v>84</v>
      </c>
      <c r="AL94" s="4">
        <v>0</v>
      </c>
      <c r="AM94" s="4">
        <v>0</v>
      </c>
      <c r="AN94" s="4">
        <v>0</v>
      </c>
      <c r="AO94" s="4">
        <v>160</v>
      </c>
      <c r="AP94" s="4">
        <v>6</v>
      </c>
      <c r="AQ94" s="4">
        <v>0</v>
      </c>
      <c r="AR94" s="4">
        <v>184</v>
      </c>
      <c r="AS94" s="4">
        <v>0</v>
      </c>
      <c r="AT94" s="5" cm="1">
        <f t="array" ref="AT94">SUMPRODUCT(--(O94:AS94=0))</f>
        <v>11</v>
      </c>
      <c r="AU94" s="5">
        <f t="shared" si="3"/>
        <v>2204</v>
      </c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24">
        <v>0</v>
      </c>
      <c r="BI94" s="4"/>
      <c r="BJ94" s="4"/>
      <c r="BK94" s="4"/>
      <c r="BL94" s="4"/>
      <c r="BM94" s="4"/>
      <c r="BN94" s="25"/>
      <c r="BO94" s="4" t="s">
        <v>475</v>
      </c>
      <c r="BP94" s="4">
        <v>112</v>
      </c>
      <c r="BQ94" s="4" t="s">
        <v>100</v>
      </c>
    </row>
    <row r="95" spans="1:69">
      <c r="A95" s="4">
        <f t="shared" si="4"/>
        <v>94</v>
      </c>
      <c r="B95" s="4" t="s">
        <v>35</v>
      </c>
      <c r="C95" s="4" t="s">
        <v>36</v>
      </c>
      <c r="D95" s="4" t="s">
        <v>383</v>
      </c>
      <c r="E95" s="4" t="s">
        <v>384</v>
      </c>
      <c r="F95" s="18" t="s">
        <v>385</v>
      </c>
      <c r="G95" s="4" t="s">
        <v>386</v>
      </c>
      <c r="H95" s="4" t="s">
        <v>41</v>
      </c>
      <c r="I95" s="19" t="s">
        <v>387</v>
      </c>
      <c r="J95" s="19" t="s">
        <v>43</v>
      </c>
      <c r="K95" s="4">
        <v>3.8</v>
      </c>
      <c r="L95" s="4">
        <v>440</v>
      </c>
      <c r="M95" s="20">
        <v>41</v>
      </c>
      <c r="N95" s="20">
        <v>172</v>
      </c>
      <c r="O95" s="4">
        <v>6</v>
      </c>
      <c r="P95" s="4">
        <v>3</v>
      </c>
      <c r="Q95" s="4">
        <v>3</v>
      </c>
      <c r="R95" s="4">
        <v>4</v>
      </c>
      <c r="S95" s="4">
        <v>5</v>
      </c>
      <c r="T95" s="4">
        <v>5</v>
      </c>
      <c r="U95" s="4">
        <v>4</v>
      </c>
      <c r="V95" s="4">
        <v>5</v>
      </c>
      <c r="W95" s="4">
        <v>9</v>
      </c>
      <c r="X95" s="4">
        <v>5</v>
      </c>
      <c r="Y95" s="4">
        <v>6</v>
      </c>
      <c r="Z95" s="4">
        <v>7</v>
      </c>
      <c r="AA95" s="4">
        <v>6</v>
      </c>
      <c r="AB95" s="4">
        <v>6</v>
      </c>
      <c r="AC95" s="4">
        <v>6</v>
      </c>
      <c r="AD95" s="4">
        <v>5</v>
      </c>
      <c r="AE95" s="4">
        <v>4</v>
      </c>
      <c r="AF95" s="4">
        <v>4</v>
      </c>
      <c r="AG95" s="4">
        <v>6</v>
      </c>
      <c r="AH95" s="4">
        <v>4</v>
      </c>
      <c r="AI95" s="4">
        <v>4</v>
      </c>
      <c r="AJ95" s="4">
        <v>3</v>
      </c>
      <c r="AK95" s="4">
        <v>2</v>
      </c>
      <c r="AL95" s="4">
        <v>2</v>
      </c>
      <c r="AM95" s="4">
        <v>0</v>
      </c>
      <c r="AN95" s="4">
        <v>4</v>
      </c>
      <c r="AO95" s="4">
        <v>4</v>
      </c>
      <c r="AP95" s="4">
        <v>3</v>
      </c>
      <c r="AQ95" s="4">
        <v>3</v>
      </c>
      <c r="AR95" s="4">
        <v>1</v>
      </c>
      <c r="AS95" s="4">
        <v>2</v>
      </c>
      <c r="AT95" s="5" cm="1">
        <f t="array" ref="AT95">SUMPRODUCT(--(O95:AS95=0))</f>
        <v>1</v>
      </c>
      <c r="AU95" s="5">
        <f t="shared" si="3"/>
        <v>131</v>
      </c>
      <c r="AV95" s="21"/>
      <c r="AW95" s="21"/>
      <c r="AX95" s="21"/>
      <c r="AY95" s="21"/>
      <c r="AZ95" s="21"/>
      <c r="BA95" s="21"/>
      <c r="BB95" s="22"/>
      <c r="BC95" s="23"/>
      <c r="BD95" s="21"/>
      <c r="BE95" s="21"/>
      <c r="BF95" s="21"/>
      <c r="BG95" s="21"/>
      <c r="BH95" s="24">
        <v>0</v>
      </c>
      <c r="BI95" s="21"/>
      <c r="BJ95" s="21"/>
      <c r="BK95" s="21"/>
      <c r="BL95" s="21"/>
      <c r="BM95" s="21"/>
      <c r="BN95" s="25"/>
      <c r="BO95" s="4" t="s">
        <v>471</v>
      </c>
      <c r="BP95" s="26"/>
      <c r="BQ95" s="4"/>
    </row>
    <row r="96" spans="1:69" ht="15" customHeight="1">
      <c r="A96" s="4">
        <f t="shared" si="4"/>
        <v>95</v>
      </c>
      <c r="B96" s="4" t="s">
        <v>35</v>
      </c>
      <c r="C96" s="4" t="s">
        <v>36</v>
      </c>
      <c r="D96" s="4" t="s">
        <v>369</v>
      </c>
      <c r="E96" s="4" t="s">
        <v>370</v>
      </c>
      <c r="F96" s="18" t="s">
        <v>371</v>
      </c>
      <c r="G96" s="4" t="s">
        <v>372</v>
      </c>
      <c r="H96" s="4" t="s">
        <v>236</v>
      </c>
      <c r="I96" s="19" t="s">
        <v>373</v>
      </c>
      <c r="J96" s="19" t="s">
        <v>129</v>
      </c>
      <c r="K96" s="4">
        <v>2.5</v>
      </c>
      <c r="L96" s="4">
        <v>665</v>
      </c>
      <c r="M96" s="20">
        <v>178948</v>
      </c>
      <c r="N96" s="20">
        <v>180335</v>
      </c>
      <c r="O96" s="4">
        <v>123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99</v>
      </c>
      <c r="W96" s="4">
        <v>68</v>
      </c>
      <c r="X96" s="4">
        <v>67</v>
      </c>
      <c r="Y96" s="4">
        <v>8</v>
      </c>
      <c r="Z96" s="4">
        <v>108</v>
      </c>
      <c r="AA96" s="4">
        <v>221</v>
      </c>
      <c r="AB96" s="4">
        <v>6</v>
      </c>
      <c r="AC96" s="4">
        <v>216</v>
      </c>
      <c r="AD96" s="4">
        <v>118</v>
      </c>
      <c r="AE96" s="4">
        <v>0</v>
      </c>
      <c r="AF96" s="4">
        <v>0</v>
      </c>
      <c r="AG96" s="4">
        <v>0</v>
      </c>
      <c r="AH96" s="4">
        <v>0</v>
      </c>
      <c r="AI96" s="4">
        <v>67</v>
      </c>
      <c r="AJ96" s="4">
        <v>0</v>
      </c>
      <c r="AK96" s="4">
        <v>81</v>
      </c>
      <c r="AL96" s="4">
        <v>0</v>
      </c>
      <c r="AM96" s="4">
        <v>0</v>
      </c>
      <c r="AN96" s="4">
        <v>105</v>
      </c>
      <c r="AO96" s="4">
        <v>100</v>
      </c>
      <c r="AP96" s="4">
        <v>0</v>
      </c>
      <c r="AQ96" s="4">
        <v>0</v>
      </c>
      <c r="AR96" s="4">
        <v>0</v>
      </c>
      <c r="AS96" s="4">
        <v>0</v>
      </c>
      <c r="AT96" s="5" cm="1">
        <f t="array" ref="AT96">SUMPRODUCT(--(O96:AS96=0))</f>
        <v>17</v>
      </c>
      <c r="AU96" s="5">
        <f t="shared" si="3"/>
        <v>1387</v>
      </c>
      <c r="AV96" s="21"/>
      <c r="AW96" s="21"/>
      <c r="AX96" s="21"/>
      <c r="AY96" s="21"/>
      <c r="AZ96" s="21"/>
      <c r="BA96" s="22"/>
      <c r="BB96" s="21"/>
      <c r="BC96" s="23"/>
      <c r="BD96" s="21"/>
      <c r="BE96" s="21"/>
      <c r="BF96" s="21"/>
      <c r="BG96" s="21"/>
      <c r="BH96" s="24">
        <v>0</v>
      </c>
      <c r="BI96" s="21"/>
      <c r="BJ96" s="21"/>
      <c r="BK96" s="21"/>
      <c r="BL96" s="21"/>
      <c r="BM96" s="21"/>
      <c r="BN96" s="25"/>
      <c r="BO96" s="4" t="s">
        <v>471</v>
      </c>
      <c r="BP96" s="26"/>
      <c r="BQ96" s="4"/>
    </row>
    <row r="97" spans="1:69">
      <c r="A97" s="4">
        <f t="shared" si="4"/>
        <v>96</v>
      </c>
      <c r="B97" s="4" t="s">
        <v>35</v>
      </c>
      <c r="C97" s="4" t="s">
        <v>36</v>
      </c>
      <c r="D97" s="4" t="s">
        <v>374</v>
      </c>
      <c r="E97" s="4" t="s">
        <v>375</v>
      </c>
      <c r="F97" s="18" t="s">
        <v>376</v>
      </c>
      <c r="G97" s="4" t="s">
        <v>377</v>
      </c>
      <c r="H97" s="4" t="s">
        <v>236</v>
      </c>
      <c r="I97" s="19" t="s">
        <v>373</v>
      </c>
      <c r="J97" s="19" t="s">
        <v>129</v>
      </c>
      <c r="K97" s="4">
        <v>2.5</v>
      </c>
      <c r="L97" s="4">
        <v>750</v>
      </c>
      <c r="M97" s="20">
        <v>198745</v>
      </c>
      <c r="N97" s="20">
        <v>200261</v>
      </c>
      <c r="O97" s="4">
        <v>130</v>
      </c>
      <c r="P97" s="4">
        <v>15</v>
      </c>
      <c r="Q97" s="4">
        <v>0</v>
      </c>
      <c r="R97" s="4">
        <v>125</v>
      </c>
      <c r="S97" s="4">
        <v>0</v>
      </c>
      <c r="T97" s="4">
        <v>8</v>
      </c>
      <c r="U97" s="4">
        <v>127</v>
      </c>
      <c r="V97" s="4">
        <v>285</v>
      </c>
      <c r="W97" s="4">
        <v>113</v>
      </c>
      <c r="X97" s="4">
        <v>0</v>
      </c>
      <c r="Y97" s="4">
        <v>0</v>
      </c>
      <c r="Z97" s="4">
        <v>0</v>
      </c>
      <c r="AA97" s="4">
        <v>5</v>
      </c>
      <c r="AB97" s="4">
        <v>162</v>
      </c>
      <c r="AC97" s="4">
        <v>0</v>
      </c>
      <c r="AD97" s="4">
        <v>0</v>
      </c>
      <c r="AE97" s="4">
        <v>0</v>
      </c>
      <c r="AF97" s="4">
        <v>8</v>
      </c>
      <c r="AG97" s="4">
        <v>12</v>
      </c>
      <c r="AH97" s="4">
        <v>127</v>
      </c>
      <c r="AI97" s="4">
        <v>13</v>
      </c>
      <c r="AJ97" s="4">
        <v>123</v>
      </c>
      <c r="AK97" s="4">
        <v>135</v>
      </c>
      <c r="AL97" s="4">
        <v>128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5" cm="1">
        <f t="array" ref="AT97">SUMPRODUCT(--(O97:AS97=0))</f>
        <v>15</v>
      </c>
      <c r="AU97" s="5">
        <f t="shared" si="3"/>
        <v>1516</v>
      </c>
      <c r="AV97" s="21"/>
      <c r="AW97" s="21"/>
      <c r="AX97" s="21"/>
      <c r="AY97" s="21"/>
      <c r="AZ97" s="21"/>
      <c r="BA97" s="22"/>
      <c r="BB97" s="21"/>
      <c r="BC97" s="23"/>
      <c r="BD97" s="21"/>
      <c r="BE97" s="21"/>
      <c r="BF97" s="21"/>
      <c r="BG97" s="21"/>
      <c r="BH97" s="24">
        <v>0</v>
      </c>
      <c r="BI97" s="21"/>
      <c r="BJ97" s="21"/>
      <c r="BK97" s="21"/>
      <c r="BL97" s="21"/>
      <c r="BM97" s="21"/>
      <c r="BN97" s="25"/>
      <c r="BO97" s="4" t="s">
        <v>471</v>
      </c>
      <c r="BP97" s="26"/>
      <c r="BQ97" s="4"/>
    </row>
    <row r="98" spans="1:69" ht="15" customHeight="1">
      <c r="A98" s="4">
        <f t="shared" si="4"/>
        <v>97</v>
      </c>
      <c r="B98" s="4" t="s">
        <v>35</v>
      </c>
      <c r="C98" s="4" t="s">
        <v>36</v>
      </c>
      <c r="D98" s="4" t="s">
        <v>352</v>
      </c>
      <c r="E98" s="4" t="s">
        <v>353</v>
      </c>
      <c r="F98" s="18" t="s">
        <v>354</v>
      </c>
      <c r="G98" s="4" t="s">
        <v>355</v>
      </c>
      <c r="H98" s="4" t="s">
        <v>139</v>
      </c>
      <c r="I98" s="19" t="s">
        <v>356</v>
      </c>
      <c r="J98" s="19" t="s">
        <v>43</v>
      </c>
      <c r="K98" s="4">
        <v>4.7</v>
      </c>
      <c r="L98" s="4">
        <v>410</v>
      </c>
      <c r="M98" s="20">
        <v>23464.5</v>
      </c>
      <c r="N98" s="20">
        <v>23558.6</v>
      </c>
      <c r="O98" s="20">
        <v>3.5</v>
      </c>
      <c r="P98" s="20">
        <v>2.5999999999985448</v>
      </c>
      <c r="Q98" s="20">
        <v>0</v>
      </c>
      <c r="R98" s="20">
        <v>5.2000000000007276</v>
      </c>
      <c r="S98" s="20">
        <v>1.2000000000007276</v>
      </c>
      <c r="T98" s="20">
        <v>4</v>
      </c>
      <c r="U98" s="20">
        <v>5.5999999999985448</v>
      </c>
      <c r="V98" s="20">
        <v>6.6000000000021828</v>
      </c>
      <c r="W98" s="20">
        <v>7.5</v>
      </c>
      <c r="X98" s="20">
        <v>5.2999999999992724</v>
      </c>
      <c r="Y98" s="20">
        <v>4.9000000000014552</v>
      </c>
      <c r="Z98" s="20">
        <v>0</v>
      </c>
      <c r="AA98" s="20">
        <v>6.8999999999978172</v>
      </c>
      <c r="AB98" s="20">
        <v>4.7999999999992724</v>
      </c>
      <c r="AC98" s="20">
        <v>3.6000000000021828</v>
      </c>
      <c r="AD98" s="20">
        <v>4.5</v>
      </c>
      <c r="AE98" s="20">
        <v>2.5</v>
      </c>
      <c r="AF98" s="20">
        <v>4.3999999999978172</v>
      </c>
      <c r="AG98" s="20">
        <v>3.9000000000014552</v>
      </c>
      <c r="AH98" s="20">
        <v>4.0999999999985448</v>
      </c>
      <c r="AI98" s="20">
        <v>0.40000000000145519</v>
      </c>
      <c r="AJ98" s="20">
        <v>0</v>
      </c>
      <c r="AK98" s="20">
        <v>2.2999999999992724</v>
      </c>
      <c r="AL98" s="20">
        <v>2.5</v>
      </c>
      <c r="AM98" s="20">
        <v>0</v>
      </c>
      <c r="AN98" s="20">
        <v>2.4000000000014552</v>
      </c>
      <c r="AO98" s="20">
        <v>0</v>
      </c>
      <c r="AP98" s="20">
        <v>1.3999999999978172</v>
      </c>
      <c r="AQ98" s="20">
        <v>0</v>
      </c>
      <c r="AR98" s="20">
        <v>4</v>
      </c>
      <c r="AS98" s="20">
        <v>0</v>
      </c>
      <c r="AT98" s="5" cm="1">
        <f t="array" ref="AT98">SUMPRODUCT(--(O98:AS98=0))</f>
        <v>7</v>
      </c>
      <c r="AU98" s="5">
        <f t="shared" si="3"/>
        <v>94.099999999998545</v>
      </c>
      <c r="AV98" s="21"/>
      <c r="AW98" s="21"/>
      <c r="AX98" s="21"/>
      <c r="AY98" s="21"/>
      <c r="AZ98" s="21"/>
      <c r="BA98" s="21"/>
      <c r="BB98" s="22"/>
      <c r="BC98" s="23"/>
      <c r="BD98" s="21"/>
      <c r="BE98" s="21"/>
      <c r="BF98" s="21"/>
      <c r="BG98" s="21"/>
      <c r="BH98" s="24">
        <v>0</v>
      </c>
      <c r="BI98" s="21"/>
      <c r="BJ98" s="21"/>
      <c r="BK98" s="21"/>
      <c r="BL98" s="21"/>
      <c r="BM98" s="21"/>
      <c r="BN98" s="25"/>
      <c r="BO98" s="4" t="s">
        <v>474</v>
      </c>
      <c r="BP98" s="26"/>
      <c r="BQ98" s="4"/>
    </row>
    <row r="99" spans="1:69" ht="15" customHeight="1">
      <c r="A99" s="4">
        <f t="shared" si="4"/>
        <v>98</v>
      </c>
      <c r="B99" s="4" t="s">
        <v>35</v>
      </c>
      <c r="C99" s="4" t="s">
        <v>36</v>
      </c>
      <c r="D99" s="4" t="s">
        <v>357</v>
      </c>
      <c r="E99" s="4" t="s">
        <v>358</v>
      </c>
      <c r="F99" s="18" t="s">
        <v>359</v>
      </c>
      <c r="G99" s="4" t="s">
        <v>360</v>
      </c>
      <c r="H99" s="4" t="s">
        <v>139</v>
      </c>
      <c r="I99" s="19" t="s">
        <v>361</v>
      </c>
      <c r="J99" s="19" t="s">
        <v>43</v>
      </c>
      <c r="K99" s="4">
        <v>4.7</v>
      </c>
      <c r="L99" s="4">
        <v>565</v>
      </c>
      <c r="M99" s="20">
        <v>9888</v>
      </c>
      <c r="N99" s="20">
        <v>9997</v>
      </c>
      <c r="O99" s="4">
        <v>5</v>
      </c>
      <c r="P99" s="4">
        <v>0</v>
      </c>
      <c r="Q99" s="4">
        <v>0</v>
      </c>
      <c r="R99" s="4">
        <v>6</v>
      </c>
      <c r="S99" s="4">
        <v>6</v>
      </c>
      <c r="T99" s="4">
        <v>6</v>
      </c>
      <c r="U99" s="4">
        <v>6</v>
      </c>
      <c r="V99" s="4">
        <v>13</v>
      </c>
      <c r="W99" s="4">
        <v>7</v>
      </c>
      <c r="X99" s="4">
        <v>5</v>
      </c>
      <c r="Y99" s="4">
        <v>6</v>
      </c>
      <c r="Z99" s="4">
        <v>0</v>
      </c>
      <c r="AA99" s="4">
        <v>4</v>
      </c>
      <c r="AB99" s="4">
        <v>7</v>
      </c>
      <c r="AC99" s="4">
        <v>6</v>
      </c>
      <c r="AD99" s="4">
        <v>5</v>
      </c>
      <c r="AE99" s="4">
        <v>8</v>
      </c>
      <c r="AF99" s="4">
        <v>1</v>
      </c>
      <c r="AG99" s="4">
        <v>3</v>
      </c>
      <c r="AH99" s="4">
        <v>0</v>
      </c>
      <c r="AI99" s="4">
        <v>3</v>
      </c>
      <c r="AJ99" s="4">
        <v>2</v>
      </c>
      <c r="AK99" s="4">
        <v>6</v>
      </c>
      <c r="AL99" s="4">
        <v>0</v>
      </c>
      <c r="AM99" s="4">
        <v>0</v>
      </c>
      <c r="AN99" s="4">
        <v>3</v>
      </c>
      <c r="AO99" s="4">
        <v>1</v>
      </c>
      <c r="AP99" s="4">
        <v>0</v>
      </c>
      <c r="AQ99" s="4">
        <v>0</v>
      </c>
      <c r="AR99" s="4">
        <v>0</v>
      </c>
      <c r="AS99" s="4">
        <v>0</v>
      </c>
      <c r="AT99" s="5" cm="1">
        <f t="array" ref="AT99">SUMPRODUCT(--(O99:AS99=0))</f>
        <v>10</v>
      </c>
      <c r="AU99" s="5">
        <f t="shared" si="3"/>
        <v>109</v>
      </c>
      <c r="AV99" s="21"/>
      <c r="AW99" s="21"/>
      <c r="AX99" s="21"/>
      <c r="AY99" s="21"/>
      <c r="AZ99" s="21"/>
      <c r="BA99" s="21"/>
      <c r="BB99" s="22"/>
      <c r="BC99" s="23"/>
      <c r="BD99" s="21"/>
      <c r="BE99" s="21"/>
      <c r="BF99" s="21"/>
      <c r="BG99" s="21"/>
      <c r="BH99" s="24">
        <v>0</v>
      </c>
      <c r="BI99" s="21"/>
      <c r="BJ99" s="21"/>
      <c r="BK99" s="21"/>
      <c r="BL99" s="21"/>
      <c r="BM99" s="21"/>
      <c r="BN99" s="25"/>
      <c r="BO99" s="4" t="s">
        <v>471</v>
      </c>
      <c r="BP99" s="26"/>
      <c r="BQ99" s="4"/>
    </row>
    <row r="100" spans="1:69">
      <c r="A100" s="4">
        <f t="shared" si="4"/>
        <v>99</v>
      </c>
      <c r="B100" s="4" t="s">
        <v>35</v>
      </c>
      <c r="C100" s="4" t="s">
        <v>36</v>
      </c>
      <c r="D100" s="4">
        <v>3147</v>
      </c>
      <c r="E100" s="4" t="s">
        <v>362</v>
      </c>
      <c r="F100" s="4" t="s">
        <v>363</v>
      </c>
      <c r="G100" s="4" t="s">
        <v>364</v>
      </c>
      <c r="H100" s="4" t="s">
        <v>232</v>
      </c>
      <c r="I100" s="19" t="s">
        <v>361</v>
      </c>
      <c r="J100" s="19" t="s">
        <v>43</v>
      </c>
      <c r="K100" s="4">
        <v>14</v>
      </c>
      <c r="L100" s="4">
        <v>755</v>
      </c>
      <c r="M100" s="20">
        <v>4378.8</v>
      </c>
      <c r="N100" s="20">
        <v>4440</v>
      </c>
      <c r="O100" s="4">
        <v>0</v>
      </c>
      <c r="P100" s="4">
        <v>0</v>
      </c>
      <c r="Q100" s="4">
        <v>0</v>
      </c>
      <c r="R100" s="4">
        <v>2.1999999999998181</v>
      </c>
      <c r="S100" s="4">
        <v>0</v>
      </c>
      <c r="T100" s="4">
        <v>3</v>
      </c>
      <c r="U100" s="4">
        <v>3</v>
      </c>
      <c r="V100" s="4">
        <v>7</v>
      </c>
      <c r="W100" s="4">
        <v>10</v>
      </c>
      <c r="X100" s="4">
        <v>8</v>
      </c>
      <c r="Y100" s="4">
        <v>7</v>
      </c>
      <c r="Z100" s="4">
        <v>0</v>
      </c>
      <c r="AA100" s="4">
        <v>0</v>
      </c>
      <c r="AB100" s="4">
        <v>4</v>
      </c>
      <c r="AC100" s="4">
        <v>4</v>
      </c>
      <c r="AD100" s="4">
        <v>0</v>
      </c>
      <c r="AE100" s="4">
        <v>0</v>
      </c>
      <c r="AF100" s="4">
        <v>0</v>
      </c>
      <c r="AG100" s="4">
        <v>5</v>
      </c>
      <c r="AH100" s="4">
        <v>4</v>
      </c>
      <c r="AI100" s="4">
        <v>0</v>
      </c>
      <c r="AJ100" s="4">
        <v>4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5" cm="1">
        <f t="array" ref="AT100">SUMPRODUCT(--(O100:AS100=0))</f>
        <v>19</v>
      </c>
      <c r="AU100" s="5">
        <f t="shared" si="3"/>
        <v>61.199999999999818</v>
      </c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24">
        <v>0</v>
      </c>
      <c r="BI100" s="4"/>
      <c r="BJ100" s="4"/>
      <c r="BK100" s="4"/>
      <c r="BL100" s="4"/>
      <c r="BM100" s="4"/>
      <c r="BN100" s="25"/>
      <c r="BO100" s="4" t="s">
        <v>471</v>
      </c>
      <c r="BP100" s="4"/>
      <c r="BQ100" s="4"/>
    </row>
    <row r="101" spans="1:69" ht="15" customHeight="1">
      <c r="A101" s="4">
        <f t="shared" si="4"/>
        <v>100</v>
      </c>
      <c r="B101" s="4" t="s">
        <v>35</v>
      </c>
      <c r="C101" s="4" t="s">
        <v>36</v>
      </c>
      <c r="D101" s="4" t="s">
        <v>365</v>
      </c>
      <c r="E101" s="4" t="s">
        <v>366</v>
      </c>
      <c r="F101" s="18" t="s">
        <v>367</v>
      </c>
      <c r="G101" s="4" t="s">
        <v>368</v>
      </c>
      <c r="H101" s="4" t="s">
        <v>295</v>
      </c>
      <c r="I101" s="19" t="s">
        <v>361</v>
      </c>
      <c r="J101" s="19" t="s">
        <v>43</v>
      </c>
      <c r="K101" s="4">
        <v>14</v>
      </c>
      <c r="L101" s="4">
        <v>1045</v>
      </c>
      <c r="M101" s="20">
        <v>10773</v>
      </c>
      <c r="N101" s="20">
        <v>10845</v>
      </c>
      <c r="O101" s="4">
        <v>2</v>
      </c>
      <c r="P101" s="4">
        <v>2</v>
      </c>
      <c r="Q101" s="4">
        <v>0</v>
      </c>
      <c r="R101" s="4">
        <v>5</v>
      </c>
      <c r="S101" s="4">
        <v>5</v>
      </c>
      <c r="T101" s="4">
        <v>5</v>
      </c>
      <c r="U101" s="4">
        <v>1</v>
      </c>
      <c r="V101" s="4">
        <v>4</v>
      </c>
      <c r="W101" s="4">
        <v>12</v>
      </c>
      <c r="X101" s="4">
        <v>3</v>
      </c>
      <c r="Y101" s="4">
        <v>10</v>
      </c>
      <c r="Z101" s="4">
        <v>6</v>
      </c>
      <c r="AA101" s="4">
        <v>5</v>
      </c>
      <c r="AB101" s="4">
        <v>5</v>
      </c>
      <c r="AC101" s="4">
        <v>4</v>
      </c>
      <c r="AD101" s="4">
        <v>0</v>
      </c>
      <c r="AE101" s="4">
        <v>0</v>
      </c>
      <c r="AF101" s="4">
        <v>0</v>
      </c>
      <c r="AG101" s="4">
        <v>3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5" cm="1">
        <f t="array" ref="AT101">SUMPRODUCT(--(O101:AS101=0))</f>
        <v>16</v>
      </c>
      <c r="AU101" s="5">
        <f t="shared" si="3"/>
        <v>72</v>
      </c>
      <c r="AV101" s="21"/>
      <c r="AW101" s="21"/>
      <c r="AX101" s="21"/>
      <c r="AY101" s="21"/>
      <c r="AZ101" s="21"/>
      <c r="BA101" s="21"/>
      <c r="BB101" s="22"/>
      <c r="BC101" s="23"/>
      <c r="BD101" s="21"/>
      <c r="BE101" s="21"/>
      <c r="BF101" s="21"/>
      <c r="BG101" s="21"/>
      <c r="BH101" s="24">
        <v>0</v>
      </c>
      <c r="BI101" s="21"/>
      <c r="BJ101" s="21"/>
      <c r="BK101" s="21"/>
      <c r="BL101" s="21"/>
      <c r="BM101" s="21"/>
      <c r="BN101" s="25"/>
      <c r="BO101" s="4" t="s">
        <v>471</v>
      </c>
      <c r="BP101" s="26"/>
      <c r="BQ101" s="4"/>
    </row>
    <row r="102" spans="1:69" ht="15" customHeight="1">
      <c r="A102" s="4">
        <f t="shared" si="4"/>
        <v>101</v>
      </c>
      <c r="B102" s="4" t="s">
        <v>35</v>
      </c>
      <c r="C102" s="4" t="s">
        <v>36</v>
      </c>
      <c r="D102" s="4" t="s">
        <v>378</v>
      </c>
      <c r="E102" s="4" t="s">
        <v>379</v>
      </c>
      <c r="F102" s="18" t="s">
        <v>380</v>
      </c>
      <c r="G102" s="4" t="s">
        <v>381</v>
      </c>
      <c r="H102" s="4" t="s">
        <v>139</v>
      </c>
      <c r="I102" s="19" t="s">
        <v>382</v>
      </c>
      <c r="J102" s="19" t="s">
        <v>43</v>
      </c>
      <c r="K102" s="4">
        <v>4.7</v>
      </c>
      <c r="L102" s="4">
        <v>575</v>
      </c>
      <c r="M102" s="20">
        <v>8714</v>
      </c>
      <c r="N102" s="20">
        <v>8837</v>
      </c>
      <c r="O102" s="4">
        <v>5</v>
      </c>
      <c r="P102" s="4">
        <v>7</v>
      </c>
      <c r="Q102" s="4">
        <v>0</v>
      </c>
      <c r="R102" s="4">
        <v>3</v>
      </c>
      <c r="S102" s="4">
        <v>6</v>
      </c>
      <c r="T102" s="4">
        <v>6</v>
      </c>
      <c r="U102" s="4">
        <v>11</v>
      </c>
      <c r="V102" s="4">
        <v>8</v>
      </c>
      <c r="W102" s="4">
        <v>8</v>
      </c>
      <c r="X102" s="4">
        <v>6</v>
      </c>
      <c r="Y102" s="4">
        <v>7</v>
      </c>
      <c r="Z102" s="4">
        <v>4</v>
      </c>
      <c r="AA102" s="4">
        <v>4</v>
      </c>
      <c r="AB102" s="4">
        <v>6</v>
      </c>
      <c r="AC102" s="4">
        <v>7</v>
      </c>
      <c r="AD102" s="4">
        <v>7</v>
      </c>
      <c r="AE102" s="4">
        <v>7</v>
      </c>
      <c r="AF102" s="4">
        <v>5</v>
      </c>
      <c r="AG102" s="4">
        <v>2</v>
      </c>
      <c r="AH102" s="4">
        <v>3</v>
      </c>
      <c r="AI102" s="4">
        <v>0</v>
      </c>
      <c r="AJ102" s="4">
        <v>0</v>
      </c>
      <c r="AK102" s="4">
        <v>2</v>
      </c>
      <c r="AL102" s="4">
        <v>0</v>
      </c>
      <c r="AM102" s="4">
        <v>0</v>
      </c>
      <c r="AN102" s="4">
        <v>2</v>
      </c>
      <c r="AO102" s="4">
        <v>0</v>
      </c>
      <c r="AP102" s="4">
        <v>0</v>
      </c>
      <c r="AQ102" s="4">
        <v>0</v>
      </c>
      <c r="AR102" s="4">
        <v>5</v>
      </c>
      <c r="AS102" s="4">
        <v>2</v>
      </c>
      <c r="AT102" s="5" cm="1">
        <f t="array" ref="AT102">SUMPRODUCT(--(O102:AS102=0))</f>
        <v>8</v>
      </c>
      <c r="AU102" s="5">
        <f t="shared" si="3"/>
        <v>123</v>
      </c>
      <c r="AV102" s="21"/>
      <c r="AW102" s="21"/>
      <c r="AX102" s="21"/>
      <c r="AY102" s="21"/>
      <c r="AZ102" s="21"/>
      <c r="BA102" s="21"/>
      <c r="BB102" s="22"/>
      <c r="BC102" s="23"/>
      <c r="BD102" s="21"/>
      <c r="BE102" s="21"/>
      <c r="BF102" s="21"/>
      <c r="BG102" s="21"/>
      <c r="BH102" s="24">
        <v>0</v>
      </c>
      <c r="BI102" s="21"/>
      <c r="BJ102" s="21"/>
      <c r="BK102" s="21"/>
      <c r="BL102" s="21"/>
      <c r="BM102" s="21"/>
      <c r="BN102" s="25"/>
      <c r="BO102" s="4" t="s">
        <v>471</v>
      </c>
      <c r="BP102" s="26"/>
      <c r="BQ102" s="4"/>
    </row>
    <row r="103" spans="1:69">
      <c r="A103" s="4">
        <f t="shared" si="4"/>
        <v>102</v>
      </c>
      <c r="B103" s="4" t="s">
        <v>35</v>
      </c>
      <c r="C103" s="4" t="s">
        <v>36</v>
      </c>
      <c r="D103" s="4" t="s">
        <v>388</v>
      </c>
      <c r="E103" s="4" t="s">
        <v>389</v>
      </c>
      <c r="F103" s="18" t="s">
        <v>390</v>
      </c>
      <c r="G103" s="4" t="s">
        <v>391</v>
      </c>
      <c r="H103" s="4" t="s">
        <v>139</v>
      </c>
      <c r="I103" s="19" t="s">
        <v>392</v>
      </c>
      <c r="J103" s="19" t="s">
        <v>43</v>
      </c>
      <c r="K103" s="4">
        <v>4.7</v>
      </c>
      <c r="L103" s="4">
        <v>676</v>
      </c>
      <c r="M103" s="20">
        <v>11047.9</v>
      </c>
      <c r="N103" s="20">
        <v>11193.1</v>
      </c>
      <c r="O103" s="20">
        <v>7.5</v>
      </c>
      <c r="P103" s="20">
        <v>7</v>
      </c>
      <c r="Q103" s="20">
        <v>0</v>
      </c>
      <c r="R103" s="20">
        <v>1.5</v>
      </c>
      <c r="S103" s="20">
        <v>6.2000000000007276</v>
      </c>
      <c r="T103" s="20">
        <v>5.5</v>
      </c>
      <c r="U103" s="20">
        <v>2.6999999999989086</v>
      </c>
      <c r="V103" s="20">
        <v>0</v>
      </c>
      <c r="W103" s="20">
        <v>5.7000000000007276</v>
      </c>
      <c r="X103" s="20">
        <v>0.8999999999996362</v>
      </c>
      <c r="Y103" s="20">
        <v>7</v>
      </c>
      <c r="Z103" s="20">
        <v>7.8000000000010914</v>
      </c>
      <c r="AA103" s="20">
        <v>7.5</v>
      </c>
      <c r="AB103" s="20">
        <v>5.5999999999985448</v>
      </c>
      <c r="AC103" s="20">
        <v>6.8000000000010914</v>
      </c>
      <c r="AD103" s="20">
        <v>6.5</v>
      </c>
      <c r="AE103" s="20">
        <v>0</v>
      </c>
      <c r="AF103" s="20">
        <v>7.1999999999989086</v>
      </c>
      <c r="AG103" s="20">
        <v>6.8000000000010914</v>
      </c>
      <c r="AH103" s="20">
        <v>5.8999999999996362</v>
      </c>
      <c r="AI103" s="20">
        <v>6.8999999999996362</v>
      </c>
      <c r="AJ103" s="20">
        <v>7</v>
      </c>
      <c r="AK103" s="20">
        <v>6.6000000000003638</v>
      </c>
      <c r="AL103" s="20">
        <v>0</v>
      </c>
      <c r="AM103" s="20">
        <v>0</v>
      </c>
      <c r="AN103" s="20">
        <v>6.3999999999996362</v>
      </c>
      <c r="AO103" s="20">
        <v>5.8999999999996362</v>
      </c>
      <c r="AP103" s="20">
        <v>7.1000000000003638</v>
      </c>
      <c r="AQ103" s="20">
        <v>0</v>
      </c>
      <c r="AR103" s="20">
        <v>7.2000000000007276</v>
      </c>
      <c r="AS103" s="20">
        <v>0</v>
      </c>
      <c r="AT103" s="5" cm="1">
        <f t="array" ref="AT103">SUMPRODUCT(--(O103:AS103=0))</f>
        <v>7</v>
      </c>
      <c r="AU103" s="5">
        <f t="shared" si="3"/>
        <v>145.20000000000073</v>
      </c>
      <c r="AV103" s="21"/>
      <c r="AW103" s="21"/>
      <c r="AX103" s="21"/>
      <c r="AY103" s="21"/>
      <c r="AZ103" s="21"/>
      <c r="BA103" s="21"/>
      <c r="BB103" s="22"/>
      <c r="BC103" s="23"/>
      <c r="BD103" s="21"/>
      <c r="BE103" s="21"/>
      <c r="BF103" s="21"/>
      <c r="BG103" s="21"/>
      <c r="BH103" s="24">
        <v>0</v>
      </c>
      <c r="BI103" s="21"/>
      <c r="BJ103" s="21"/>
      <c r="BK103" s="21"/>
      <c r="BL103" s="21"/>
      <c r="BM103" s="21"/>
      <c r="BN103" s="25"/>
      <c r="BO103" s="4" t="s">
        <v>474</v>
      </c>
      <c r="BP103" s="26"/>
      <c r="BQ103" s="4"/>
    </row>
    <row r="104" spans="1:69" ht="15" customHeight="1">
      <c r="A104" s="4">
        <f t="shared" si="4"/>
        <v>103</v>
      </c>
      <c r="B104" s="4" t="s">
        <v>35</v>
      </c>
      <c r="C104" s="4" t="s">
        <v>36</v>
      </c>
      <c r="D104" s="4" t="s">
        <v>393</v>
      </c>
      <c r="E104" s="4" t="s">
        <v>407</v>
      </c>
      <c r="F104" s="4" t="s">
        <v>401</v>
      </c>
      <c r="G104" s="4" t="s">
        <v>408</v>
      </c>
      <c r="H104" s="4" t="s">
        <v>406</v>
      </c>
      <c r="I104" s="19" t="s">
        <v>392</v>
      </c>
      <c r="J104" s="19" t="s">
        <v>129</v>
      </c>
      <c r="K104" s="4">
        <v>3</v>
      </c>
      <c r="L104" s="4">
        <v>365</v>
      </c>
      <c r="M104" s="20">
        <v>9884</v>
      </c>
      <c r="N104" s="20">
        <v>10006</v>
      </c>
      <c r="O104" s="20">
        <v>6</v>
      </c>
      <c r="P104" s="20">
        <v>6</v>
      </c>
      <c r="Q104" s="20">
        <v>0</v>
      </c>
      <c r="R104" s="20">
        <v>0</v>
      </c>
      <c r="S104" s="20">
        <v>6</v>
      </c>
      <c r="T104" s="20">
        <v>3</v>
      </c>
      <c r="U104" s="20">
        <v>5</v>
      </c>
      <c r="V104" s="20">
        <v>4</v>
      </c>
      <c r="W104" s="20">
        <v>4</v>
      </c>
      <c r="X104" s="20">
        <v>0</v>
      </c>
      <c r="Y104" s="20">
        <v>7</v>
      </c>
      <c r="Z104" s="20">
        <v>0</v>
      </c>
      <c r="AA104" s="20">
        <v>6</v>
      </c>
      <c r="AB104" s="20">
        <v>6</v>
      </c>
      <c r="AC104" s="20">
        <v>7</v>
      </c>
      <c r="AD104" s="20">
        <v>7</v>
      </c>
      <c r="AE104" s="20">
        <v>0</v>
      </c>
      <c r="AF104" s="20">
        <v>6</v>
      </c>
      <c r="AG104" s="20">
        <v>6</v>
      </c>
      <c r="AH104" s="20">
        <v>6</v>
      </c>
      <c r="AI104" s="20">
        <v>6</v>
      </c>
      <c r="AJ104" s="20">
        <v>5</v>
      </c>
      <c r="AK104" s="20">
        <v>6</v>
      </c>
      <c r="AL104" s="20">
        <v>0</v>
      </c>
      <c r="AM104" s="20">
        <v>0</v>
      </c>
      <c r="AN104" s="20">
        <v>6</v>
      </c>
      <c r="AO104" s="20">
        <v>2</v>
      </c>
      <c r="AP104" s="20">
        <v>6</v>
      </c>
      <c r="AQ104" s="20">
        <v>0</v>
      </c>
      <c r="AR104" s="20">
        <v>6</v>
      </c>
      <c r="AS104" s="20">
        <v>0</v>
      </c>
      <c r="AT104" s="5" cm="1">
        <f t="array" ref="AT104">SUMPRODUCT(--(O104:AS104=0))</f>
        <v>9</v>
      </c>
      <c r="AU104" s="5">
        <f t="shared" si="3"/>
        <v>122</v>
      </c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24">
        <v>0</v>
      </c>
      <c r="BI104" s="4"/>
      <c r="BJ104" s="4"/>
      <c r="BK104" s="4"/>
      <c r="BL104" s="4"/>
      <c r="BM104" s="4"/>
      <c r="BN104" s="25"/>
      <c r="BO104" s="4" t="s">
        <v>474</v>
      </c>
      <c r="BP104" s="4"/>
      <c r="BQ104" s="4"/>
    </row>
    <row r="105" spans="1:69" ht="15" customHeight="1">
      <c r="A105" s="4">
        <f t="shared" si="4"/>
        <v>104</v>
      </c>
      <c r="B105" s="4" t="s">
        <v>35</v>
      </c>
      <c r="C105" s="4" t="s">
        <v>36</v>
      </c>
      <c r="D105" s="4" t="s">
        <v>394</v>
      </c>
      <c r="E105" s="4" t="s">
        <v>412</v>
      </c>
      <c r="F105" s="4" t="s">
        <v>402</v>
      </c>
      <c r="G105" s="4" t="s">
        <v>411</v>
      </c>
      <c r="H105" s="4" t="s">
        <v>406</v>
      </c>
      <c r="I105" s="19" t="s">
        <v>392</v>
      </c>
      <c r="J105" s="19" t="s">
        <v>129</v>
      </c>
      <c r="K105" s="4">
        <v>3</v>
      </c>
      <c r="L105" s="4">
        <v>379</v>
      </c>
      <c r="M105" s="20">
        <v>7850</v>
      </c>
      <c r="N105" s="20">
        <v>7978</v>
      </c>
      <c r="O105" s="20">
        <v>6</v>
      </c>
      <c r="P105" s="20">
        <v>6</v>
      </c>
      <c r="Q105" s="20">
        <v>0</v>
      </c>
      <c r="R105" s="20">
        <v>0</v>
      </c>
      <c r="S105" s="20">
        <v>6</v>
      </c>
      <c r="T105" s="20">
        <v>3</v>
      </c>
      <c r="U105" s="20">
        <v>3</v>
      </c>
      <c r="V105" s="20">
        <v>6</v>
      </c>
      <c r="W105" s="20">
        <v>4</v>
      </c>
      <c r="X105" s="20">
        <v>0</v>
      </c>
      <c r="Y105" s="20">
        <v>6</v>
      </c>
      <c r="Z105" s="20">
        <v>7</v>
      </c>
      <c r="AA105" s="20">
        <v>6</v>
      </c>
      <c r="AB105" s="20">
        <v>6</v>
      </c>
      <c r="AC105" s="20">
        <v>6</v>
      </c>
      <c r="AD105" s="20">
        <v>6</v>
      </c>
      <c r="AE105" s="20">
        <v>0</v>
      </c>
      <c r="AF105" s="20">
        <v>6</v>
      </c>
      <c r="AG105" s="20">
        <v>6</v>
      </c>
      <c r="AH105" s="20">
        <v>6</v>
      </c>
      <c r="AI105" s="20">
        <v>6</v>
      </c>
      <c r="AJ105" s="20">
        <v>6</v>
      </c>
      <c r="AK105" s="20">
        <v>6</v>
      </c>
      <c r="AL105" s="20">
        <v>0</v>
      </c>
      <c r="AM105" s="20">
        <v>0</v>
      </c>
      <c r="AN105" s="20">
        <v>6</v>
      </c>
      <c r="AO105" s="20">
        <v>3</v>
      </c>
      <c r="AP105" s="20">
        <v>6</v>
      </c>
      <c r="AQ105" s="20">
        <v>0</v>
      </c>
      <c r="AR105" s="20">
        <v>6</v>
      </c>
      <c r="AS105" s="20">
        <v>0</v>
      </c>
      <c r="AT105" s="5" cm="1">
        <f t="array" ref="AT105">SUMPRODUCT(--(O105:AS105=0))</f>
        <v>8</v>
      </c>
      <c r="AU105" s="5">
        <f t="shared" si="3"/>
        <v>128</v>
      </c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24">
        <v>0</v>
      </c>
      <c r="BI105" s="4"/>
      <c r="BJ105" s="4"/>
      <c r="BK105" s="4"/>
      <c r="BL105" s="4"/>
      <c r="BM105" s="4"/>
      <c r="BN105" s="25"/>
      <c r="BO105" s="4" t="s">
        <v>474</v>
      </c>
      <c r="BP105" s="4"/>
      <c r="BQ105" s="4"/>
    </row>
  </sheetData>
  <autoFilter ref="A1:BS105" xr:uid="{00000000-0009-0000-0000-000000000000}"/>
  <conditionalFormatting sqref="D1">
    <cfRule type="duplicateValues" dxfId="51" priority="142"/>
  </conditionalFormatting>
  <conditionalFormatting sqref="D1:D22 D24:D1048576">
    <cfRule type="duplicateValues" dxfId="50" priority="4340"/>
  </conditionalFormatting>
  <conditionalFormatting sqref="D23">
    <cfRule type="duplicateValues" dxfId="49" priority="1"/>
    <cfRule type="duplicateValues" dxfId="48" priority="2"/>
    <cfRule type="duplicateValues" dxfId="47" priority="3"/>
    <cfRule type="duplicateValues" dxfId="46" priority="4"/>
  </conditionalFormatting>
  <conditionalFormatting sqref="D32">
    <cfRule type="duplicateValues" dxfId="45" priority="245"/>
  </conditionalFormatting>
  <conditionalFormatting sqref="D59">
    <cfRule type="duplicateValues" dxfId="44" priority="3202"/>
  </conditionalFormatting>
  <conditionalFormatting sqref="D61">
    <cfRule type="duplicateValues" dxfId="43" priority="3990"/>
  </conditionalFormatting>
  <conditionalFormatting sqref="D67 D61">
    <cfRule type="duplicateValues" dxfId="42" priority="3993"/>
  </conditionalFormatting>
  <conditionalFormatting sqref="D67">
    <cfRule type="duplicateValues" dxfId="41" priority="2548"/>
    <cfRule type="duplicateValues" dxfId="40" priority="2950"/>
  </conditionalFormatting>
  <conditionalFormatting sqref="D70">
    <cfRule type="duplicateValues" dxfId="39" priority="3714"/>
  </conditionalFormatting>
  <conditionalFormatting sqref="D97 D76 D48 D61 D67:D69">
    <cfRule type="duplicateValues" dxfId="38" priority="2946"/>
  </conditionalFormatting>
  <conditionalFormatting sqref="D97 D76 D48 D67:D69">
    <cfRule type="duplicateValues" dxfId="37" priority="2935"/>
  </conditionalFormatting>
  <conditionalFormatting sqref="D100 D31">
    <cfRule type="duplicateValues" dxfId="36" priority="3083"/>
  </conditionalFormatting>
  <conditionalFormatting sqref="D101:D1048576 D98:D99 D49:D60 D32:D47 D62:D66 D77:D96 D1:D22 D71:D75 D24:D30">
    <cfRule type="duplicateValues" dxfId="35" priority="4343"/>
  </conditionalFormatting>
  <conditionalFormatting sqref="D104">
    <cfRule type="duplicateValues" dxfId="34" priority="33"/>
    <cfRule type="duplicateValues" dxfId="33" priority="79"/>
    <cfRule type="duplicateValues" dxfId="32" priority="80"/>
  </conditionalFormatting>
  <conditionalFormatting sqref="D105">
    <cfRule type="duplicateValues" dxfId="31" priority="442"/>
  </conditionalFormatting>
  <conditionalFormatting sqref="D106:D1048576 D87:D89 D103 D29 D49 D13:D15 D46:D47 D60 D56:D58 D93:D95 D34 D41:D42 D85 D62:D63 D3:D11 D24:D25">
    <cfRule type="duplicateValues" dxfId="30" priority="4514"/>
  </conditionalFormatting>
  <conditionalFormatting sqref="D106:D1048576 D87:D89 D103 D49 D13:D15 D46:D47 D60 D56:D58 D93:D95 D34 D41:D42 D85 D75 D29:D30 D62:D64 D3:D11 D24:D25">
    <cfRule type="duplicateValues" dxfId="29" priority="4533"/>
  </conditionalFormatting>
  <conditionalFormatting sqref="D106:D1048576 D93:D94 D103 D42 D87:D89 D29 D49 D13:D15 D62:D63 D3:D11 D24:D25">
    <cfRule type="duplicateValues" dxfId="28" priority="4554"/>
  </conditionalFormatting>
  <conditionalFormatting sqref="D106:D1048576 D101:D103 D98:D99 D49:D60 D32:D47 D77:D96 D62:D66 D1:D22 D71:D75 D24:D30">
    <cfRule type="duplicateValues" dxfId="27" priority="4414"/>
  </conditionalFormatting>
  <conditionalFormatting sqref="D106:D1048576 D101:D103 D98:D99 D60 D49:D58 D32:D47 D77:D96 D62:D66 D1:D22 D71:D75 D24:D30">
    <cfRule type="duplicateValues" dxfId="26" priority="4426"/>
  </conditionalFormatting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44"/>
  <sheetViews>
    <sheetView workbookViewId="0">
      <selection activeCell="G19" sqref="G19"/>
    </sheetView>
  </sheetViews>
  <sheetFormatPr defaultRowHeight="14.4"/>
  <cols>
    <col min="1" max="1" width="35.33203125" customWidth="1"/>
    <col min="2" max="2" width="17.88671875" customWidth="1"/>
    <col min="3" max="3" width="12.109375" bestFit="1" customWidth="1"/>
    <col min="4" max="4" width="23.77734375" bestFit="1" customWidth="1"/>
    <col min="5" max="5" width="16.109375" customWidth="1"/>
    <col min="6" max="6" width="14.5546875" bestFit="1" customWidth="1"/>
    <col min="7" max="7" width="10.77734375" bestFit="1" customWidth="1"/>
  </cols>
  <sheetData>
    <row r="3" spans="1:7">
      <c r="A3" s="54" t="s">
        <v>1119</v>
      </c>
      <c r="B3" s="54" t="s">
        <v>1118</v>
      </c>
    </row>
    <row r="4" spans="1:7">
      <c r="A4" s="55" t="s">
        <v>1116</v>
      </c>
      <c r="B4" s="34" t="s">
        <v>1104</v>
      </c>
      <c r="C4" s="34" t="s">
        <v>1105</v>
      </c>
      <c r="D4" s="34" t="s">
        <v>1110</v>
      </c>
      <c r="E4" s="34" t="s">
        <v>1103</v>
      </c>
      <c r="F4" s="34" t="s">
        <v>1112</v>
      </c>
      <c r="G4" s="34" t="s">
        <v>1117</v>
      </c>
    </row>
    <row r="5" spans="1:7">
      <c r="A5" s="34" t="s">
        <v>43</v>
      </c>
      <c r="B5" s="34">
        <v>1</v>
      </c>
      <c r="C5" s="34">
        <v>62</v>
      </c>
      <c r="D5" s="34">
        <v>3</v>
      </c>
      <c r="E5" s="34">
        <v>12</v>
      </c>
      <c r="F5" s="34"/>
      <c r="G5" s="34">
        <v>78</v>
      </c>
    </row>
    <row r="6" spans="1:7">
      <c r="A6" s="34" t="s">
        <v>129</v>
      </c>
      <c r="B6" s="34"/>
      <c r="C6" s="34">
        <v>11</v>
      </c>
      <c r="D6" s="34"/>
      <c r="E6" s="34"/>
      <c r="F6" s="34">
        <v>1</v>
      </c>
      <c r="G6" s="34">
        <v>12</v>
      </c>
    </row>
    <row r="7" spans="1:7">
      <c r="A7" s="34" t="s">
        <v>65</v>
      </c>
      <c r="B7" s="34">
        <v>1</v>
      </c>
      <c r="C7" s="34">
        <v>8</v>
      </c>
      <c r="D7" s="34"/>
      <c r="E7" s="34">
        <v>2</v>
      </c>
      <c r="F7" s="34">
        <v>3</v>
      </c>
      <c r="G7" s="34">
        <v>14</v>
      </c>
    </row>
    <row r="8" spans="1:7">
      <c r="A8" s="34" t="s">
        <v>1117</v>
      </c>
      <c r="B8" s="34">
        <v>2</v>
      </c>
      <c r="C8" s="34">
        <v>81</v>
      </c>
      <c r="D8" s="34">
        <v>3</v>
      </c>
      <c r="E8" s="34">
        <v>14</v>
      </c>
      <c r="F8" s="34">
        <v>4</v>
      </c>
      <c r="G8" s="34">
        <v>104</v>
      </c>
    </row>
    <row r="11" spans="1:7">
      <c r="A11" s="55" t="s">
        <v>25</v>
      </c>
      <c r="B11" s="34" t="s">
        <v>1105</v>
      </c>
    </row>
    <row r="13" spans="1:7">
      <c r="A13" s="55" t="s">
        <v>1116</v>
      </c>
      <c r="B13" s="34" t="s">
        <v>1121</v>
      </c>
      <c r="C13" s="34" t="s">
        <v>1120</v>
      </c>
      <c r="D13" s="34" t="s">
        <v>1122</v>
      </c>
      <c r="E13" s="34" t="s">
        <v>1123</v>
      </c>
    </row>
    <row r="14" spans="1:7">
      <c r="A14" s="34" t="s">
        <v>128</v>
      </c>
      <c r="B14" s="34">
        <v>1</v>
      </c>
      <c r="C14" s="34">
        <v>0</v>
      </c>
      <c r="D14" s="34">
        <v>0</v>
      </c>
      <c r="E14" s="34">
        <v>0</v>
      </c>
    </row>
    <row r="15" spans="1:7">
      <c r="A15" s="34" t="s">
        <v>139</v>
      </c>
      <c r="B15" s="34">
        <v>16</v>
      </c>
      <c r="C15" s="34">
        <v>8829</v>
      </c>
      <c r="D15" s="34">
        <v>0</v>
      </c>
      <c r="E15" s="56">
        <v>265.17847222221354</v>
      </c>
    </row>
    <row r="16" spans="1:7">
      <c r="A16" s="34" t="s">
        <v>94</v>
      </c>
      <c r="B16" s="34">
        <v>1</v>
      </c>
      <c r="C16" s="34">
        <v>400</v>
      </c>
      <c r="D16" s="34">
        <v>250</v>
      </c>
      <c r="E16" s="56">
        <v>0</v>
      </c>
    </row>
    <row r="17" spans="1:5">
      <c r="A17" s="34" t="s">
        <v>265</v>
      </c>
      <c r="B17" s="34">
        <v>3</v>
      </c>
      <c r="C17" s="34">
        <v>626</v>
      </c>
      <c r="D17" s="34">
        <v>0</v>
      </c>
      <c r="E17" s="56">
        <v>17.169000000000011</v>
      </c>
    </row>
    <row r="18" spans="1:5">
      <c r="A18" s="34" t="s">
        <v>259</v>
      </c>
      <c r="B18" s="34">
        <v>1</v>
      </c>
      <c r="C18" s="34">
        <v>640</v>
      </c>
      <c r="D18" s="34">
        <v>0</v>
      </c>
      <c r="E18" s="56">
        <v>0</v>
      </c>
    </row>
    <row r="19" spans="1:5">
      <c r="A19" s="34" t="s">
        <v>263</v>
      </c>
      <c r="B19" s="34">
        <v>1</v>
      </c>
      <c r="C19" s="34">
        <v>422</v>
      </c>
      <c r="D19" s="34">
        <v>0</v>
      </c>
      <c r="E19" s="56">
        <v>1.5339999999999918</v>
      </c>
    </row>
    <row r="20" spans="1:5">
      <c r="A20" s="34" t="s">
        <v>232</v>
      </c>
      <c r="B20" s="34">
        <v>7</v>
      </c>
      <c r="C20" s="34">
        <v>7432</v>
      </c>
      <c r="D20" s="34">
        <v>60</v>
      </c>
      <c r="E20" s="56">
        <v>181.14111111110356</v>
      </c>
    </row>
    <row r="21" spans="1:5">
      <c r="A21" s="34" t="s">
        <v>110</v>
      </c>
      <c r="B21" s="34">
        <v>1</v>
      </c>
      <c r="C21" s="34">
        <v>970</v>
      </c>
      <c r="D21" s="34">
        <v>180</v>
      </c>
      <c r="E21" s="56">
        <v>232.01055555555558</v>
      </c>
    </row>
    <row r="22" spans="1:5">
      <c r="A22" s="34" t="s">
        <v>133</v>
      </c>
      <c r="B22" s="34">
        <v>1</v>
      </c>
      <c r="C22" s="34">
        <v>322</v>
      </c>
      <c r="D22" s="34">
        <v>0</v>
      </c>
      <c r="E22" s="56">
        <v>0</v>
      </c>
    </row>
    <row r="23" spans="1:5">
      <c r="A23" s="34" t="s">
        <v>340</v>
      </c>
      <c r="B23" s="34">
        <v>1</v>
      </c>
      <c r="C23" s="34">
        <v>510</v>
      </c>
      <c r="D23" s="34">
        <v>0</v>
      </c>
      <c r="E23" s="56">
        <v>78.138000000000034</v>
      </c>
    </row>
    <row r="24" spans="1:5">
      <c r="A24" s="34" t="s">
        <v>295</v>
      </c>
      <c r="B24" s="34">
        <v>4</v>
      </c>
      <c r="C24" s="34">
        <v>2730</v>
      </c>
      <c r="D24" s="34">
        <v>0</v>
      </c>
      <c r="E24" s="56">
        <v>19.775000000000134</v>
      </c>
    </row>
    <row r="25" spans="1:5">
      <c r="A25" s="34" t="s">
        <v>89</v>
      </c>
      <c r="B25" s="34">
        <v>1</v>
      </c>
      <c r="C25" s="34">
        <v>133</v>
      </c>
      <c r="D25" s="34">
        <v>130</v>
      </c>
      <c r="E25" s="56">
        <v>3</v>
      </c>
    </row>
    <row r="26" spans="1:5">
      <c r="A26" s="34" t="s">
        <v>419</v>
      </c>
      <c r="B26" s="34">
        <v>1</v>
      </c>
      <c r="C26" s="34">
        <v>254</v>
      </c>
      <c r="D26" s="34">
        <v>0</v>
      </c>
      <c r="E26" s="56">
        <v>0</v>
      </c>
    </row>
    <row r="27" spans="1:5">
      <c r="A27" s="34" t="s">
        <v>41</v>
      </c>
      <c r="B27" s="34">
        <v>4</v>
      </c>
      <c r="C27" s="34">
        <v>1430</v>
      </c>
      <c r="D27" s="34">
        <v>0</v>
      </c>
      <c r="E27" s="56">
        <v>16.421999999999997</v>
      </c>
    </row>
    <row r="28" spans="1:5">
      <c r="A28" s="34" t="s">
        <v>452</v>
      </c>
      <c r="B28" s="34">
        <v>1</v>
      </c>
      <c r="C28" s="34">
        <v>0</v>
      </c>
      <c r="D28" s="34">
        <v>0</v>
      </c>
      <c r="E28" s="56">
        <v>0</v>
      </c>
    </row>
    <row r="29" spans="1:5">
      <c r="A29" s="34" t="s">
        <v>440</v>
      </c>
      <c r="B29" s="34">
        <v>4</v>
      </c>
      <c r="C29" s="34">
        <v>2363</v>
      </c>
      <c r="D29" s="34">
        <v>0</v>
      </c>
      <c r="E29" s="56">
        <v>0</v>
      </c>
    </row>
    <row r="30" spans="1:5">
      <c r="A30" s="34" t="s">
        <v>462</v>
      </c>
      <c r="B30" s="34">
        <v>1</v>
      </c>
      <c r="C30" s="34">
        <v>190</v>
      </c>
      <c r="D30" s="34">
        <v>0</v>
      </c>
      <c r="E30" s="56">
        <v>0</v>
      </c>
    </row>
    <row r="31" spans="1:5">
      <c r="A31" s="34" t="s">
        <v>470</v>
      </c>
      <c r="B31" s="34">
        <v>1</v>
      </c>
      <c r="C31" s="34">
        <v>407</v>
      </c>
      <c r="D31" s="34">
        <v>0</v>
      </c>
      <c r="E31" s="56">
        <v>0</v>
      </c>
    </row>
    <row r="32" spans="1:5">
      <c r="A32" s="34" t="s">
        <v>446</v>
      </c>
      <c r="B32" s="34">
        <v>4</v>
      </c>
      <c r="C32" s="34">
        <v>831</v>
      </c>
      <c r="D32" s="34">
        <v>0</v>
      </c>
      <c r="E32" s="56">
        <v>0</v>
      </c>
    </row>
    <row r="33" spans="1:5">
      <c r="A33" s="34" t="s">
        <v>121</v>
      </c>
      <c r="B33" s="34">
        <v>1</v>
      </c>
      <c r="C33" s="34">
        <v>200</v>
      </c>
      <c r="D33" s="34">
        <v>100</v>
      </c>
      <c r="E33" s="56">
        <v>58.372916666666669</v>
      </c>
    </row>
    <row r="34" spans="1:5">
      <c r="A34" s="34" t="s">
        <v>114</v>
      </c>
      <c r="B34" s="34">
        <v>1</v>
      </c>
      <c r="C34" s="34">
        <v>1380</v>
      </c>
      <c r="D34" s="34">
        <v>400</v>
      </c>
      <c r="E34" s="56">
        <v>0</v>
      </c>
    </row>
    <row r="35" spans="1:5">
      <c r="A35" s="34" t="s">
        <v>119</v>
      </c>
      <c r="B35" s="34">
        <v>1</v>
      </c>
      <c r="C35" s="34">
        <v>240</v>
      </c>
      <c r="D35" s="34">
        <v>240</v>
      </c>
      <c r="E35" s="56">
        <v>0</v>
      </c>
    </row>
    <row r="36" spans="1:5">
      <c r="A36" s="34" t="s">
        <v>309</v>
      </c>
      <c r="B36" s="34">
        <v>4</v>
      </c>
      <c r="C36" s="34">
        <v>1421</v>
      </c>
      <c r="D36" s="34">
        <v>0</v>
      </c>
      <c r="E36" s="56">
        <v>32.870000000000005</v>
      </c>
    </row>
    <row r="37" spans="1:5">
      <c r="A37" s="34" t="s">
        <v>244</v>
      </c>
      <c r="B37" s="34">
        <v>2</v>
      </c>
      <c r="C37" s="34">
        <v>129</v>
      </c>
      <c r="D37" s="34">
        <v>0</v>
      </c>
      <c r="E37" s="56">
        <v>0</v>
      </c>
    </row>
    <row r="38" spans="1:5">
      <c r="A38" s="34" t="s">
        <v>406</v>
      </c>
      <c r="B38" s="34">
        <v>1</v>
      </c>
      <c r="C38" s="34">
        <v>365</v>
      </c>
      <c r="D38" s="34">
        <v>0</v>
      </c>
      <c r="E38" s="56">
        <v>5.6599999999999682</v>
      </c>
    </row>
    <row r="39" spans="1:5">
      <c r="A39" s="34" t="s">
        <v>236</v>
      </c>
      <c r="B39" s="34">
        <v>3</v>
      </c>
      <c r="C39" s="34">
        <v>2200</v>
      </c>
      <c r="D39" s="34">
        <v>0</v>
      </c>
      <c r="E39" s="56">
        <v>353.35199999999998</v>
      </c>
    </row>
    <row r="40" spans="1:5">
      <c r="A40" s="34" t="s">
        <v>240</v>
      </c>
      <c r="B40" s="34">
        <v>1</v>
      </c>
      <c r="C40" s="34">
        <v>690</v>
      </c>
      <c r="D40" s="34">
        <v>0</v>
      </c>
      <c r="E40" s="56">
        <v>76.683999999999969</v>
      </c>
    </row>
    <row r="41" spans="1:5">
      <c r="A41" s="34" t="s">
        <v>98</v>
      </c>
      <c r="B41" s="34">
        <v>8</v>
      </c>
      <c r="C41" s="34">
        <v>6250</v>
      </c>
      <c r="D41" s="34">
        <v>0</v>
      </c>
      <c r="E41" s="56">
        <v>113.78000000000009</v>
      </c>
    </row>
    <row r="42" spans="1:5">
      <c r="A42" s="34" t="s">
        <v>479</v>
      </c>
      <c r="B42" s="34">
        <v>1</v>
      </c>
      <c r="C42" s="34">
        <v>900</v>
      </c>
      <c r="D42" s="34">
        <v>400</v>
      </c>
      <c r="E42" s="56">
        <v>0</v>
      </c>
    </row>
    <row r="43" spans="1:5">
      <c r="A43" s="34" t="s">
        <v>72</v>
      </c>
      <c r="B43" s="34">
        <v>4</v>
      </c>
      <c r="C43" s="34">
        <v>1195</v>
      </c>
      <c r="D43" s="34">
        <v>890</v>
      </c>
      <c r="E43" s="56">
        <v>0</v>
      </c>
    </row>
    <row r="44" spans="1:5">
      <c r="A44" s="34" t="s">
        <v>1117</v>
      </c>
      <c r="B44" s="34">
        <v>81</v>
      </c>
      <c r="C44" s="34">
        <v>43459</v>
      </c>
      <c r="D44" s="34">
        <v>2650</v>
      </c>
      <c r="E44" s="56">
        <v>1455.0870555555393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I106"/>
  <sheetViews>
    <sheetView workbookViewId="0">
      <selection activeCell="D21" sqref="D21"/>
    </sheetView>
  </sheetViews>
  <sheetFormatPr defaultRowHeight="14.4"/>
  <cols>
    <col min="4" max="4" width="29.5546875" bestFit="1" customWidth="1"/>
    <col min="5" max="5" width="43.21875" bestFit="1" customWidth="1"/>
    <col min="6" max="6" width="35.21875" bestFit="1" customWidth="1"/>
    <col min="8" max="8" width="35.33203125" bestFit="1" customWidth="1"/>
    <col min="10" max="10" width="13.109375" bestFit="1" customWidth="1"/>
    <col min="16" max="16" width="12.88671875" bestFit="1" customWidth="1"/>
    <col min="26" max="26" width="23.33203125" bestFit="1" customWidth="1"/>
    <col min="31" max="31" width="12.6640625" bestFit="1" customWidth="1"/>
  </cols>
  <sheetData>
    <row r="2" spans="1:35" ht="48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8" t="s">
        <v>14</v>
      </c>
      <c r="P2" s="7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10" t="s">
        <v>20</v>
      </c>
      <c r="V2" s="11" t="s">
        <v>21</v>
      </c>
      <c r="W2" s="12" t="s">
        <v>22</v>
      </c>
      <c r="X2" s="12" t="s">
        <v>23</v>
      </c>
      <c r="Y2" s="13" t="s">
        <v>24</v>
      </c>
      <c r="Z2" s="9" t="s">
        <v>25</v>
      </c>
      <c r="AA2" s="9" t="s">
        <v>26</v>
      </c>
      <c r="AB2" s="14" t="s">
        <v>27</v>
      </c>
      <c r="AC2" s="15" t="s">
        <v>28</v>
      </c>
      <c r="AD2" s="16" t="s">
        <v>29</v>
      </c>
      <c r="AE2" s="17" t="s">
        <v>30</v>
      </c>
      <c r="AF2" s="6" t="s">
        <v>30</v>
      </c>
      <c r="AG2" s="6" t="s">
        <v>33</v>
      </c>
      <c r="AH2" s="6" t="s">
        <v>34</v>
      </c>
      <c r="AI2" s="6"/>
    </row>
    <row r="3" spans="1:35">
      <c r="A3" s="4">
        <v>1</v>
      </c>
      <c r="B3" s="4" t="s">
        <v>35</v>
      </c>
      <c r="C3" s="4" t="s">
        <v>36</v>
      </c>
      <c r="D3" s="4" t="s">
        <v>37</v>
      </c>
      <c r="E3" s="4" t="s">
        <v>38</v>
      </c>
      <c r="F3" s="18" t="s">
        <v>39</v>
      </c>
      <c r="G3" s="4" t="s">
        <v>40</v>
      </c>
      <c r="H3" s="4" t="s">
        <v>41</v>
      </c>
      <c r="I3" s="19" t="s">
        <v>42</v>
      </c>
      <c r="J3" s="19" t="s">
        <v>43</v>
      </c>
      <c r="K3" s="4">
        <v>3.8</v>
      </c>
      <c r="L3" s="4">
        <v>135</v>
      </c>
      <c r="M3" s="20">
        <v>9643</v>
      </c>
      <c r="N3" s="20">
        <v>9736</v>
      </c>
      <c r="O3" s="5">
        <v>93</v>
      </c>
      <c r="P3" s="21" t="s">
        <v>1107</v>
      </c>
      <c r="Q3" s="21"/>
      <c r="R3" s="21">
        <f>VLOOKUP(D3,'GPS HMR'!C:AL,36,0)</f>
        <v>88.560277777777785</v>
      </c>
      <c r="S3" s="21"/>
      <c r="T3" s="21">
        <f>O3-R3</f>
        <v>4.4397222222222155</v>
      </c>
      <c r="U3" s="21"/>
      <c r="V3" s="22">
        <f>T3/O3</f>
        <v>4.773894862604533E-2</v>
      </c>
      <c r="W3" s="23">
        <f>R3*K3</f>
        <v>336.52905555555554</v>
      </c>
      <c r="X3" s="21">
        <f>W3*4%+W3</f>
        <v>349.99021777777779</v>
      </c>
      <c r="Y3" s="21">
        <f>IF(X3&lt;L3,(L3-X3),0)</f>
        <v>0</v>
      </c>
      <c r="Z3" s="21" t="s">
        <v>1105</v>
      </c>
      <c r="AA3" s="21">
        <f>IF(Y3-AB3&gt;0,Y3-AB3,0)</f>
        <v>0</v>
      </c>
      <c r="AB3" s="24">
        <v>0</v>
      </c>
      <c r="AC3" s="21">
        <v>0</v>
      </c>
      <c r="AD3" s="21">
        <f>IF(AA3&gt;AC3,AA3,AC3)</f>
        <v>0</v>
      </c>
      <c r="AE3" s="21"/>
      <c r="AF3" s="25"/>
      <c r="AG3" s="4" t="s">
        <v>474</v>
      </c>
      <c r="AH3" s="26"/>
      <c r="AI3" s="4"/>
    </row>
    <row r="4" spans="1:35">
      <c r="A4" s="4">
        <v>2</v>
      </c>
      <c r="B4" s="4" t="s">
        <v>35</v>
      </c>
      <c r="C4" s="4" t="s">
        <v>36</v>
      </c>
      <c r="D4" s="4" t="s">
        <v>435</v>
      </c>
      <c r="E4" s="4" t="s">
        <v>465</v>
      </c>
      <c r="F4" s="4" t="s">
        <v>463</v>
      </c>
      <c r="G4" s="4" t="s">
        <v>464</v>
      </c>
      <c r="H4" s="4" t="s">
        <v>462</v>
      </c>
      <c r="I4" s="19" t="s">
        <v>42</v>
      </c>
      <c r="J4" s="19" t="s">
        <v>43</v>
      </c>
      <c r="K4" s="4">
        <v>4</v>
      </c>
      <c r="L4" s="4">
        <v>190</v>
      </c>
      <c r="M4" s="20">
        <v>11003</v>
      </c>
      <c r="N4" s="20">
        <v>1</v>
      </c>
      <c r="O4" s="5">
        <v>53</v>
      </c>
      <c r="P4" s="4" t="s">
        <v>1107</v>
      </c>
      <c r="Q4" s="4"/>
      <c r="R4" s="21">
        <f>VLOOKUP(D4,'GPS HMR'!C:AL,36,0)</f>
        <v>51.310833333333328</v>
      </c>
      <c r="S4" s="4"/>
      <c r="T4" s="21">
        <f t="shared" ref="T4:T16" si="0">O4-R4</f>
        <v>1.6891666666666723</v>
      </c>
      <c r="U4" s="4"/>
      <c r="V4" s="22">
        <f t="shared" ref="V4:V16" si="1">T4/O4</f>
        <v>3.1871069182390042E-2</v>
      </c>
      <c r="W4" s="23">
        <f t="shared" ref="W4:W16" si="2">R4*K4</f>
        <v>205.24333333333331</v>
      </c>
      <c r="X4" s="21">
        <f t="shared" ref="X4:X16" si="3">W4*4%+W4</f>
        <v>213.45306666666664</v>
      </c>
      <c r="Y4" s="21">
        <f t="shared" ref="Y4:Y67" si="4">IF(X4&lt;L4,(L4-X4),0)</f>
        <v>0</v>
      </c>
      <c r="Z4" s="4" t="s">
        <v>1105</v>
      </c>
      <c r="AA4" s="21">
        <f t="shared" ref="AA4:AA67" si="5">IF(Y4-AB4&gt;0,Y4-AB4,0)</f>
        <v>0</v>
      </c>
      <c r="AB4" s="24">
        <v>0</v>
      </c>
      <c r="AC4" s="21">
        <v>0</v>
      </c>
      <c r="AD4" s="21">
        <f t="shared" ref="AD4:AD67" si="6">IF(AA4&gt;AC4,AA4,AC4)</f>
        <v>0</v>
      </c>
      <c r="AE4" s="4"/>
      <c r="AF4" s="25" t="s">
        <v>482</v>
      </c>
      <c r="AG4" s="4" t="s">
        <v>471</v>
      </c>
      <c r="AH4" s="4"/>
      <c r="AI4" s="4"/>
    </row>
    <row r="5" spans="1:35">
      <c r="A5" s="4">
        <v>3</v>
      </c>
      <c r="B5" s="4" t="s">
        <v>35</v>
      </c>
      <c r="C5" s="4" t="s">
        <v>36</v>
      </c>
      <c r="D5" s="4" t="s">
        <v>437</v>
      </c>
      <c r="E5" s="4" t="s">
        <v>461</v>
      </c>
      <c r="F5" s="4" t="s">
        <v>460</v>
      </c>
      <c r="G5" s="4" t="s">
        <v>47</v>
      </c>
      <c r="H5" s="4" t="s">
        <v>462</v>
      </c>
      <c r="I5" s="19" t="s">
        <v>42</v>
      </c>
      <c r="J5" s="19" t="s">
        <v>43</v>
      </c>
      <c r="K5" s="4">
        <v>4</v>
      </c>
      <c r="L5" s="4">
        <v>235</v>
      </c>
      <c r="M5" s="20">
        <v>2568</v>
      </c>
      <c r="N5" s="20">
        <v>2633</v>
      </c>
      <c r="O5" s="5">
        <v>65</v>
      </c>
      <c r="P5" s="51" t="s">
        <v>1108</v>
      </c>
      <c r="Q5" s="4"/>
      <c r="R5" s="21">
        <v>0</v>
      </c>
      <c r="S5" s="4"/>
      <c r="T5" s="21">
        <f t="shared" si="0"/>
        <v>65</v>
      </c>
      <c r="U5" s="4"/>
      <c r="V5" s="22">
        <f t="shared" si="1"/>
        <v>1</v>
      </c>
      <c r="W5" s="23">
        <f t="shared" si="2"/>
        <v>0</v>
      </c>
      <c r="X5" s="21">
        <f t="shared" si="3"/>
        <v>0</v>
      </c>
      <c r="Y5" s="21">
        <f t="shared" si="4"/>
        <v>235</v>
      </c>
      <c r="Z5" s="41" t="s">
        <v>1103</v>
      </c>
      <c r="AA5" s="21">
        <f t="shared" si="5"/>
        <v>235</v>
      </c>
      <c r="AB5" s="24">
        <v>0</v>
      </c>
      <c r="AC5" s="21">
        <f t="shared" ref="AC5:AC66" si="7">L5-W5-AB5</f>
        <v>235</v>
      </c>
      <c r="AD5" s="21">
        <f t="shared" si="6"/>
        <v>235</v>
      </c>
      <c r="AE5" s="4"/>
      <c r="AF5" s="28"/>
      <c r="AG5" s="32" t="s">
        <v>471</v>
      </c>
      <c r="AH5" s="4"/>
      <c r="AI5" s="4"/>
    </row>
    <row r="6" spans="1:35">
      <c r="A6" s="4">
        <v>4</v>
      </c>
      <c r="B6" s="4" t="s">
        <v>35</v>
      </c>
      <c r="C6" s="4" t="s">
        <v>36</v>
      </c>
      <c r="D6" s="4" t="s">
        <v>44</v>
      </c>
      <c r="E6" s="4" t="s">
        <v>45</v>
      </c>
      <c r="F6" s="18" t="s">
        <v>46</v>
      </c>
      <c r="G6" s="4" t="s">
        <v>47</v>
      </c>
      <c r="H6" s="4" t="s">
        <v>470</v>
      </c>
      <c r="I6" s="19" t="s">
        <v>42</v>
      </c>
      <c r="J6" s="19" t="s">
        <v>43</v>
      </c>
      <c r="K6" s="4">
        <v>6</v>
      </c>
      <c r="L6" s="4">
        <v>407</v>
      </c>
      <c r="M6" s="20">
        <v>1194</v>
      </c>
      <c r="N6" s="20">
        <v>1337</v>
      </c>
      <c r="O6" s="5">
        <v>143</v>
      </c>
      <c r="P6" s="51" t="s">
        <v>1108</v>
      </c>
      <c r="Q6" s="4"/>
      <c r="R6" s="21">
        <f>VLOOKUP(D6,'GPS HMR'!C:AL,36,0)</f>
        <v>144.89500000000001</v>
      </c>
      <c r="S6" s="4"/>
      <c r="T6" s="21">
        <f t="shared" si="0"/>
        <v>-1.8950000000000102</v>
      </c>
      <c r="U6" s="4"/>
      <c r="V6" s="22">
        <f t="shared" si="1"/>
        <v>-1.3251748251748323E-2</v>
      </c>
      <c r="W6" s="23">
        <f t="shared" si="2"/>
        <v>869.37000000000012</v>
      </c>
      <c r="X6" s="21">
        <f t="shared" si="3"/>
        <v>904.14480000000015</v>
      </c>
      <c r="Y6" s="21">
        <f t="shared" si="4"/>
        <v>0</v>
      </c>
      <c r="Z6" s="41" t="s">
        <v>1105</v>
      </c>
      <c r="AA6" s="21">
        <f t="shared" si="5"/>
        <v>0</v>
      </c>
      <c r="AB6" s="24">
        <v>0</v>
      </c>
      <c r="AC6" s="21">
        <v>0</v>
      </c>
      <c r="AD6" s="21">
        <f t="shared" si="6"/>
        <v>0</v>
      </c>
      <c r="AE6" s="4"/>
      <c r="AF6" s="25" t="s">
        <v>487</v>
      </c>
      <c r="AG6" s="4" t="s">
        <v>474</v>
      </c>
      <c r="AH6" s="4"/>
      <c r="AI6" s="4"/>
    </row>
    <row r="7" spans="1:35">
      <c r="A7" s="4">
        <v>5</v>
      </c>
      <c r="B7" s="4" t="s">
        <v>35</v>
      </c>
      <c r="C7" s="4" t="s">
        <v>36</v>
      </c>
      <c r="D7" s="4">
        <v>6827</v>
      </c>
      <c r="E7" s="4" t="s">
        <v>48</v>
      </c>
      <c r="F7" s="4" t="s">
        <v>49</v>
      </c>
      <c r="G7" s="4" t="s">
        <v>47</v>
      </c>
      <c r="H7" s="4" t="s">
        <v>446</v>
      </c>
      <c r="I7" s="19" t="s">
        <v>42</v>
      </c>
      <c r="J7" s="19" t="s">
        <v>43</v>
      </c>
      <c r="K7" s="4">
        <v>6</v>
      </c>
      <c r="L7" s="4">
        <v>516</v>
      </c>
      <c r="M7" s="20">
        <v>10870</v>
      </c>
      <c r="N7" s="20">
        <v>11062</v>
      </c>
      <c r="O7" s="5">
        <v>192</v>
      </c>
      <c r="P7" s="51" t="s">
        <v>1108</v>
      </c>
      <c r="Q7" s="4"/>
      <c r="R7" s="21">
        <f>VLOOKUP(D7,'GPS HMR'!C:AL,36,0)</f>
        <v>196.45083333333332</v>
      </c>
      <c r="S7" s="4"/>
      <c r="T7" s="21">
        <f t="shared" si="0"/>
        <v>-4.4508333333333212</v>
      </c>
      <c r="U7" s="4"/>
      <c r="V7" s="22">
        <f t="shared" si="1"/>
        <v>-2.3181423611111047E-2</v>
      </c>
      <c r="W7" s="23">
        <f t="shared" si="2"/>
        <v>1178.7049999999999</v>
      </c>
      <c r="X7" s="21">
        <f t="shared" si="3"/>
        <v>1225.8532</v>
      </c>
      <c r="Y7" s="21">
        <f t="shared" si="4"/>
        <v>0</v>
      </c>
      <c r="Z7" s="41" t="s">
        <v>1105</v>
      </c>
      <c r="AA7" s="21">
        <f t="shared" si="5"/>
        <v>0</v>
      </c>
      <c r="AB7" s="24">
        <v>0</v>
      </c>
      <c r="AC7" s="21">
        <v>0</v>
      </c>
      <c r="AD7" s="21">
        <f t="shared" si="6"/>
        <v>0</v>
      </c>
      <c r="AE7" s="4"/>
      <c r="AF7" s="25"/>
      <c r="AG7" s="4" t="s">
        <v>475</v>
      </c>
      <c r="AH7" s="4"/>
      <c r="AI7" s="4"/>
    </row>
    <row r="8" spans="1:35">
      <c r="A8" s="4">
        <v>6</v>
      </c>
      <c r="B8" s="4" t="s">
        <v>35</v>
      </c>
      <c r="C8" s="4" t="s">
        <v>36</v>
      </c>
      <c r="D8" s="4" t="s">
        <v>433</v>
      </c>
      <c r="E8" s="4" t="s">
        <v>445</v>
      </c>
      <c r="F8" s="4" t="s">
        <v>443</v>
      </c>
      <c r="G8" s="4" t="s">
        <v>444</v>
      </c>
      <c r="H8" s="4" t="s">
        <v>446</v>
      </c>
      <c r="I8" s="19" t="s">
        <v>42</v>
      </c>
      <c r="J8" s="19" t="s">
        <v>43</v>
      </c>
      <c r="K8" s="4">
        <v>6</v>
      </c>
      <c r="L8" s="4">
        <v>0</v>
      </c>
      <c r="M8" s="20">
        <v>511</v>
      </c>
      <c r="N8" s="20">
        <v>784</v>
      </c>
      <c r="O8" s="5">
        <v>273</v>
      </c>
      <c r="P8" s="4" t="s">
        <v>1107</v>
      </c>
      <c r="Q8" s="4"/>
      <c r="R8" s="21">
        <f>VLOOKUP(D8,'GPS HMR'!C:AL,36,0)</f>
        <v>264.54722222222222</v>
      </c>
      <c r="S8" s="4"/>
      <c r="T8" s="21">
        <f t="shared" si="0"/>
        <v>8.4527777777777828</v>
      </c>
      <c r="U8" s="4"/>
      <c r="V8" s="22">
        <f t="shared" si="1"/>
        <v>3.0962555962555982E-2</v>
      </c>
      <c r="W8" s="23">
        <f t="shared" si="2"/>
        <v>1587.2833333333333</v>
      </c>
      <c r="X8" s="21">
        <f t="shared" si="3"/>
        <v>1650.7746666666667</v>
      </c>
      <c r="Y8" s="21">
        <f t="shared" si="4"/>
        <v>0</v>
      </c>
      <c r="Z8" s="4" t="s">
        <v>1105</v>
      </c>
      <c r="AA8" s="21">
        <f t="shared" si="5"/>
        <v>0</v>
      </c>
      <c r="AB8" s="24">
        <v>0</v>
      </c>
      <c r="AC8" s="21">
        <v>0</v>
      </c>
      <c r="AD8" s="21">
        <f t="shared" si="6"/>
        <v>0</v>
      </c>
      <c r="AE8" s="4"/>
      <c r="AF8" s="28"/>
      <c r="AG8" s="4" t="s">
        <v>471</v>
      </c>
      <c r="AH8" s="4"/>
      <c r="AI8" s="4"/>
    </row>
    <row r="9" spans="1:35">
      <c r="A9" s="4">
        <v>7</v>
      </c>
      <c r="B9" s="4" t="s">
        <v>35</v>
      </c>
      <c r="C9" s="4" t="s">
        <v>36</v>
      </c>
      <c r="D9" s="4">
        <v>4039</v>
      </c>
      <c r="E9" s="4" t="s">
        <v>449</v>
      </c>
      <c r="F9" s="4" t="s">
        <v>447</v>
      </c>
      <c r="G9" s="4" t="s">
        <v>448</v>
      </c>
      <c r="H9" s="4" t="s">
        <v>446</v>
      </c>
      <c r="I9" s="19" t="s">
        <v>42</v>
      </c>
      <c r="J9" s="19" t="s">
        <v>43</v>
      </c>
      <c r="K9" s="4">
        <v>6</v>
      </c>
      <c r="L9" s="4">
        <v>0</v>
      </c>
      <c r="M9" s="20">
        <v>456</v>
      </c>
      <c r="N9" s="20">
        <v>458</v>
      </c>
      <c r="O9" s="5">
        <v>2</v>
      </c>
      <c r="P9" s="51" t="s">
        <v>1108</v>
      </c>
      <c r="Q9" s="4"/>
      <c r="R9" s="21">
        <f>VLOOKUP(D9,'GPS HMR'!C:AL,36,0)</f>
        <v>3.3872222222222224</v>
      </c>
      <c r="S9" s="4"/>
      <c r="T9" s="21">
        <f t="shared" si="0"/>
        <v>-1.3872222222222224</v>
      </c>
      <c r="U9" s="4"/>
      <c r="V9" s="22">
        <f t="shared" si="1"/>
        <v>-0.69361111111111118</v>
      </c>
      <c r="W9" s="23">
        <f t="shared" si="2"/>
        <v>20.323333333333334</v>
      </c>
      <c r="X9" s="21">
        <f t="shared" si="3"/>
        <v>21.136266666666668</v>
      </c>
      <c r="Y9" s="21">
        <f t="shared" si="4"/>
        <v>0</v>
      </c>
      <c r="Z9" s="21" t="s">
        <v>1105</v>
      </c>
      <c r="AA9" s="21">
        <f t="shared" si="5"/>
        <v>0</v>
      </c>
      <c r="AB9" s="24">
        <v>0</v>
      </c>
      <c r="AC9" s="21">
        <v>0</v>
      </c>
      <c r="AD9" s="21">
        <f t="shared" si="6"/>
        <v>0</v>
      </c>
      <c r="AE9" s="41" t="s">
        <v>1106</v>
      </c>
      <c r="AF9" s="28"/>
      <c r="AG9" s="4" t="s">
        <v>475</v>
      </c>
      <c r="AH9" s="4"/>
      <c r="AI9" s="4"/>
    </row>
    <row r="10" spans="1:35">
      <c r="A10" s="4">
        <v>8</v>
      </c>
      <c r="B10" s="4" t="s">
        <v>35</v>
      </c>
      <c r="C10" s="4" t="s">
        <v>36</v>
      </c>
      <c r="D10" s="4" t="s">
        <v>436</v>
      </c>
      <c r="E10" s="4" t="s">
        <v>459</v>
      </c>
      <c r="F10" s="4" t="s">
        <v>458</v>
      </c>
      <c r="G10" s="4" t="s">
        <v>457</v>
      </c>
      <c r="H10" s="4" t="s">
        <v>446</v>
      </c>
      <c r="I10" s="19" t="s">
        <v>42</v>
      </c>
      <c r="J10" s="19" t="s">
        <v>43</v>
      </c>
      <c r="K10" s="4">
        <v>6</v>
      </c>
      <c r="L10" s="4">
        <v>315</v>
      </c>
      <c r="M10" s="20">
        <v>1593</v>
      </c>
      <c r="N10" s="20">
        <v>3</v>
      </c>
      <c r="O10" s="5">
        <v>105</v>
      </c>
      <c r="P10" s="4" t="s">
        <v>1107</v>
      </c>
      <c r="Q10" s="4"/>
      <c r="R10" s="21">
        <f>VLOOKUP(D10,'GPS HMR'!C:AL,36,0)</f>
        <v>101.18972222222223</v>
      </c>
      <c r="S10" s="4"/>
      <c r="T10" s="21">
        <f t="shared" si="0"/>
        <v>3.8102777777777703</v>
      </c>
      <c r="U10" s="4"/>
      <c r="V10" s="22">
        <f t="shared" si="1"/>
        <v>3.6288359788359717E-2</v>
      </c>
      <c r="W10" s="23">
        <f t="shared" si="2"/>
        <v>607.13833333333332</v>
      </c>
      <c r="X10" s="21">
        <f t="shared" si="3"/>
        <v>631.42386666666664</v>
      </c>
      <c r="Y10" s="21">
        <f t="shared" si="4"/>
        <v>0</v>
      </c>
      <c r="Z10" s="4" t="s">
        <v>1105</v>
      </c>
      <c r="AA10" s="21">
        <f t="shared" si="5"/>
        <v>0</v>
      </c>
      <c r="AB10" s="24">
        <v>0</v>
      </c>
      <c r="AC10" s="21">
        <v>0</v>
      </c>
      <c r="AD10" s="21">
        <f t="shared" si="6"/>
        <v>0</v>
      </c>
      <c r="AE10" s="4"/>
      <c r="AF10" s="25" t="s">
        <v>483</v>
      </c>
      <c r="AG10" s="4" t="s">
        <v>471</v>
      </c>
      <c r="AH10" s="4"/>
      <c r="AI10" s="4"/>
    </row>
    <row r="11" spans="1:35">
      <c r="A11" s="4">
        <v>9</v>
      </c>
      <c r="B11" s="4" t="s">
        <v>35</v>
      </c>
      <c r="C11" s="4" t="s">
        <v>36</v>
      </c>
      <c r="D11" s="4" t="s">
        <v>473</v>
      </c>
      <c r="E11" s="4" t="s">
        <v>453</v>
      </c>
      <c r="F11" s="4" t="s">
        <v>451</v>
      </c>
      <c r="G11" s="4" t="s">
        <v>450</v>
      </c>
      <c r="H11" s="4" t="s">
        <v>452</v>
      </c>
      <c r="I11" s="19" t="s">
        <v>42</v>
      </c>
      <c r="J11" s="19" t="s">
        <v>43</v>
      </c>
      <c r="K11" s="4">
        <v>8</v>
      </c>
      <c r="L11" s="4">
        <v>0</v>
      </c>
      <c r="M11" s="20">
        <v>441</v>
      </c>
      <c r="N11" s="20">
        <v>441</v>
      </c>
      <c r="O11" s="5">
        <v>0</v>
      </c>
      <c r="P11" s="51" t="s">
        <v>1108</v>
      </c>
      <c r="Q11" s="4"/>
      <c r="R11" s="21">
        <v>0</v>
      </c>
      <c r="S11" s="4"/>
      <c r="T11" s="21">
        <f t="shared" si="0"/>
        <v>0</v>
      </c>
      <c r="U11" s="4"/>
      <c r="V11" s="22">
        <v>0</v>
      </c>
      <c r="W11" s="23">
        <f t="shared" si="2"/>
        <v>0</v>
      </c>
      <c r="X11" s="21">
        <f t="shared" si="3"/>
        <v>0</v>
      </c>
      <c r="Y11" s="21">
        <f t="shared" si="4"/>
        <v>0</v>
      </c>
      <c r="Z11" s="41" t="s">
        <v>1105</v>
      </c>
      <c r="AA11" s="21">
        <f t="shared" si="5"/>
        <v>0</v>
      </c>
      <c r="AB11" s="24">
        <v>0</v>
      </c>
      <c r="AC11" s="21">
        <f t="shared" si="7"/>
        <v>0</v>
      </c>
      <c r="AD11" s="21">
        <f t="shared" si="6"/>
        <v>0</v>
      </c>
      <c r="AE11" s="4"/>
      <c r="AF11" s="28"/>
      <c r="AG11" s="4" t="s">
        <v>474</v>
      </c>
      <c r="AH11" s="4"/>
      <c r="AI11" s="4"/>
    </row>
    <row r="12" spans="1:35">
      <c r="A12" s="4">
        <v>10</v>
      </c>
      <c r="B12" s="4" t="s">
        <v>35</v>
      </c>
      <c r="C12" s="4" t="s">
        <v>36</v>
      </c>
      <c r="D12" s="4">
        <v>6752</v>
      </c>
      <c r="E12" s="4" t="s">
        <v>50</v>
      </c>
      <c r="F12" s="4" t="s">
        <v>51</v>
      </c>
      <c r="G12" s="4" t="s">
        <v>52</v>
      </c>
      <c r="H12" s="4" t="s">
        <v>440</v>
      </c>
      <c r="I12" s="19" t="s">
        <v>42</v>
      </c>
      <c r="J12" s="19" t="s">
        <v>43</v>
      </c>
      <c r="K12" s="4">
        <v>10</v>
      </c>
      <c r="L12" s="4">
        <v>1343</v>
      </c>
      <c r="M12" s="20">
        <v>2963</v>
      </c>
      <c r="N12" s="20">
        <v>3197</v>
      </c>
      <c r="O12" s="5">
        <v>234</v>
      </c>
      <c r="P12" s="4" t="s">
        <v>1108</v>
      </c>
      <c r="Q12" s="4"/>
      <c r="R12" s="21">
        <f>VLOOKUP(D12,'GPS HMR'!C:AL,36,0)</f>
        <v>14.116666666666667</v>
      </c>
      <c r="S12" s="4"/>
      <c r="T12" s="21">
        <f t="shared" si="0"/>
        <v>219.88333333333333</v>
      </c>
      <c r="U12" s="4"/>
      <c r="V12" s="22">
        <f t="shared" si="1"/>
        <v>0.93967236467236459</v>
      </c>
      <c r="W12" s="23">
        <f t="shared" si="2"/>
        <v>141.16666666666669</v>
      </c>
      <c r="X12" s="21">
        <f t="shared" si="3"/>
        <v>146.81333333333336</v>
      </c>
      <c r="Y12" s="21">
        <f t="shared" si="4"/>
        <v>1196.1866666666667</v>
      </c>
      <c r="Z12" s="4" t="s">
        <v>1103</v>
      </c>
      <c r="AA12" s="21">
        <f t="shared" si="5"/>
        <v>1196.1866666666667</v>
      </c>
      <c r="AB12" s="24">
        <v>0</v>
      </c>
      <c r="AC12" s="21">
        <f t="shared" si="7"/>
        <v>1201.8333333333333</v>
      </c>
      <c r="AD12" s="21">
        <f t="shared" si="6"/>
        <v>1201.8333333333333</v>
      </c>
      <c r="AE12" s="4"/>
      <c r="AF12" s="25"/>
      <c r="AG12" s="4" t="s">
        <v>475</v>
      </c>
      <c r="AH12" s="4"/>
      <c r="AI12" s="4"/>
    </row>
    <row r="13" spans="1:35">
      <c r="A13" s="4">
        <v>11</v>
      </c>
      <c r="B13" s="4" t="s">
        <v>35</v>
      </c>
      <c r="C13" s="4" t="s">
        <v>36</v>
      </c>
      <c r="D13" s="4" t="s">
        <v>53</v>
      </c>
      <c r="E13" s="4" t="s">
        <v>54</v>
      </c>
      <c r="F13" s="18" t="s">
        <v>55</v>
      </c>
      <c r="G13" s="4" t="s">
        <v>56</v>
      </c>
      <c r="H13" s="4" t="s">
        <v>440</v>
      </c>
      <c r="I13" s="19" t="s">
        <v>42</v>
      </c>
      <c r="J13" s="19" t="s">
        <v>43</v>
      </c>
      <c r="K13" s="4">
        <v>10</v>
      </c>
      <c r="L13" s="4">
        <v>680</v>
      </c>
      <c r="M13" s="20">
        <v>4380</v>
      </c>
      <c r="N13" s="20">
        <v>4455</v>
      </c>
      <c r="O13" s="5">
        <v>75</v>
      </c>
      <c r="P13" s="21" t="s">
        <v>1108</v>
      </c>
      <c r="Q13" s="21"/>
      <c r="R13" s="21">
        <v>73.36</v>
      </c>
      <c r="S13" s="21"/>
      <c r="T13" s="21">
        <f t="shared" si="0"/>
        <v>1.6400000000000006</v>
      </c>
      <c r="U13" s="21"/>
      <c r="V13" s="22">
        <f t="shared" si="1"/>
        <v>2.1866666666666673E-2</v>
      </c>
      <c r="W13" s="23">
        <f t="shared" si="2"/>
        <v>733.6</v>
      </c>
      <c r="X13" s="21">
        <f t="shared" si="3"/>
        <v>762.94400000000007</v>
      </c>
      <c r="Y13" s="21">
        <f t="shared" si="4"/>
        <v>0</v>
      </c>
      <c r="Z13" s="41" t="s">
        <v>1105</v>
      </c>
      <c r="AA13" s="21">
        <f t="shared" si="5"/>
        <v>0</v>
      </c>
      <c r="AB13" s="24">
        <v>0</v>
      </c>
      <c r="AC13" s="21">
        <v>0</v>
      </c>
      <c r="AD13" s="21">
        <f t="shared" si="6"/>
        <v>0</v>
      </c>
      <c r="AE13" s="21"/>
      <c r="AF13" s="25"/>
      <c r="AG13" s="4" t="s">
        <v>475</v>
      </c>
      <c r="AH13" s="26"/>
      <c r="AI13" s="4"/>
    </row>
    <row r="14" spans="1:35">
      <c r="A14" s="4">
        <v>12</v>
      </c>
      <c r="B14" s="4" t="s">
        <v>35</v>
      </c>
      <c r="C14" s="4" t="s">
        <v>36</v>
      </c>
      <c r="D14" s="4" t="s">
        <v>57</v>
      </c>
      <c r="E14" s="4" t="s">
        <v>58</v>
      </c>
      <c r="F14" s="4" t="s">
        <v>59</v>
      </c>
      <c r="G14" s="4" t="s">
        <v>60</v>
      </c>
      <c r="H14" s="4" t="s">
        <v>440</v>
      </c>
      <c r="I14" s="19" t="s">
        <v>42</v>
      </c>
      <c r="J14" s="19" t="s">
        <v>43</v>
      </c>
      <c r="K14" s="4">
        <v>10</v>
      </c>
      <c r="L14" s="4">
        <v>100</v>
      </c>
      <c r="M14" s="20">
        <v>6877</v>
      </c>
      <c r="N14" s="20">
        <v>6895</v>
      </c>
      <c r="O14" s="5">
        <v>18</v>
      </c>
      <c r="P14" s="4" t="s">
        <v>1107</v>
      </c>
      <c r="Q14" s="4"/>
      <c r="R14" s="21">
        <f>VLOOKUP(D14,'GPS HMR'!C:AL,36,0)</f>
        <v>16.425555555555558</v>
      </c>
      <c r="S14" s="4"/>
      <c r="T14" s="21">
        <f t="shared" si="0"/>
        <v>1.5744444444444419</v>
      </c>
      <c r="U14" s="4"/>
      <c r="V14" s="22">
        <f t="shared" si="1"/>
        <v>8.7469135802468997E-2</v>
      </c>
      <c r="W14" s="23">
        <f t="shared" si="2"/>
        <v>164.25555555555559</v>
      </c>
      <c r="X14" s="21">
        <f t="shared" si="3"/>
        <v>170.8257777777778</v>
      </c>
      <c r="Y14" s="21">
        <f t="shared" si="4"/>
        <v>0</v>
      </c>
      <c r="Z14" s="4" t="s">
        <v>1105</v>
      </c>
      <c r="AA14" s="21">
        <f t="shared" si="5"/>
        <v>0</v>
      </c>
      <c r="AB14" s="24">
        <v>0</v>
      </c>
      <c r="AC14" s="21">
        <v>0</v>
      </c>
      <c r="AD14" s="21">
        <f t="shared" si="6"/>
        <v>0</v>
      </c>
      <c r="AE14" s="4" t="s">
        <v>1106</v>
      </c>
      <c r="AF14" s="25"/>
      <c r="AG14" s="4" t="s">
        <v>474</v>
      </c>
      <c r="AH14" s="4"/>
      <c r="AI14" s="4"/>
    </row>
    <row r="15" spans="1:35">
      <c r="A15" s="4">
        <v>13</v>
      </c>
      <c r="B15" s="4" t="s">
        <v>35</v>
      </c>
      <c r="C15" s="4" t="s">
        <v>36</v>
      </c>
      <c r="D15" s="4" t="s">
        <v>432</v>
      </c>
      <c r="E15" s="4" t="s">
        <v>442</v>
      </c>
      <c r="F15" s="4" t="s">
        <v>439</v>
      </c>
      <c r="G15" s="4" t="s">
        <v>441</v>
      </c>
      <c r="H15" s="4" t="s">
        <v>440</v>
      </c>
      <c r="I15" s="19" t="s">
        <v>42</v>
      </c>
      <c r="J15" s="19" t="s">
        <v>43</v>
      </c>
      <c r="K15" s="4">
        <v>10</v>
      </c>
      <c r="L15" s="4">
        <v>763</v>
      </c>
      <c r="M15" s="20">
        <v>23815</v>
      </c>
      <c r="N15" s="20">
        <v>23909</v>
      </c>
      <c r="O15" s="5">
        <v>94</v>
      </c>
      <c r="P15" s="4" t="s">
        <v>1108</v>
      </c>
      <c r="Q15" s="4"/>
      <c r="R15" s="21">
        <f>VLOOKUP(D15,'GPS HMR'!C:AL,36,0)</f>
        <v>90.038055555555559</v>
      </c>
      <c r="S15" s="4"/>
      <c r="T15" s="21">
        <f t="shared" si="0"/>
        <v>3.9619444444444412</v>
      </c>
      <c r="U15" s="4"/>
      <c r="V15" s="22">
        <f t="shared" si="1"/>
        <v>4.2148345153664266E-2</v>
      </c>
      <c r="W15" s="23">
        <f t="shared" si="2"/>
        <v>900.38055555555559</v>
      </c>
      <c r="X15" s="21">
        <f t="shared" si="3"/>
        <v>936.39577777777777</v>
      </c>
      <c r="Y15" s="21">
        <f t="shared" si="4"/>
        <v>0</v>
      </c>
      <c r="Z15" s="4" t="s">
        <v>1105</v>
      </c>
      <c r="AA15" s="21">
        <f t="shared" si="5"/>
        <v>0</v>
      </c>
      <c r="AB15" s="24">
        <v>0</v>
      </c>
      <c r="AC15" s="21">
        <v>0</v>
      </c>
      <c r="AD15" s="21">
        <f t="shared" si="6"/>
        <v>0</v>
      </c>
      <c r="AE15" s="4"/>
      <c r="AF15" s="28"/>
      <c r="AG15" s="4" t="s">
        <v>471</v>
      </c>
      <c r="AH15" s="4"/>
      <c r="AI15" s="4"/>
    </row>
    <row r="16" spans="1:35">
      <c r="A16" s="4">
        <v>14</v>
      </c>
      <c r="B16" s="4" t="s">
        <v>35</v>
      </c>
      <c r="C16" s="4" t="s">
        <v>36</v>
      </c>
      <c r="D16" s="4" t="s">
        <v>434</v>
      </c>
      <c r="E16" s="4" t="s">
        <v>456</v>
      </c>
      <c r="F16" s="4" t="s">
        <v>454</v>
      </c>
      <c r="G16" s="4" t="s">
        <v>455</v>
      </c>
      <c r="H16" s="4" t="s">
        <v>440</v>
      </c>
      <c r="I16" s="19" t="s">
        <v>42</v>
      </c>
      <c r="J16" s="19" t="s">
        <v>43</v>
      </c>
      <c r="K16" s="4">
        <v>10</v>
      </c>
      <c r="L16" s="4">
        <v>820</v>
      </c>
      <c r="M16" s="20">
        <v>5348</v>
      </c>
      <c r="N16" s="20">
        <v>6601</v>
      </c>
      <c r="O16" s="5">
        <v>162</v>
      </c>
      <c r="P16" s="4" t="s">
        <v>1108</v>
      </c>
      <c r="Q16" s="4"/>
      <c r="R16" s="21">
        <f>VLOOKUP(D16,'GPS HMR'!C:AL,36,0)</f>
        <v>165.27305555555557</v>
      </c>
      <c r="S16" s="4"/>
      <c r="T16" s="21">
        <f t="shared" si="0"/>
        <v>-3.2730555555555725</v>
      </c>
      <c r="U16" s="4"/>
      <c r="V16" s="22">
        <f t="shared" si="1"/>
        <v>-2.0204046639231928E-2</v>
      </c>
      <c r="W16" s="23">
        <f t="shared" si="2"/>
        <v>1652.7305555555558</v>
      </c>
      <c r="X16" s="21">
        <f t="shared" si="3"/>
        <v>1718.8397777777782</v>
      </c>
      <c r="Y16" s="21">
        <f t="shared" si="4"/>
        <v>0</v>
      </c>
      <c r="Z16" s="4" t="s">
        <v>1105</v>
      </c>
      <c r="AA16" s="21">
        <f t="shared" si="5"/>
        <v>0</v>
      </c>
      <c r="AB16" s="24">
        <v>0</v>
      </c>
      <c r="AC16" s="21">
        <v>0</v>
      </c>
      <c r="AD16" s="21">
        <f t="shared" si="6"/>
        <v>0</v>
      </c>
      <c r="AE16" s="4"/>
      <c r="AF16" s="28"/>
      <c r="AG16" s="4" t="s">
        <v>475</v>
      </c>
      <c r="AH16" s="4"/>
      <c r="AI16" s="4"/>
    </row>
    <row r="17" spans="1:35">
      <c r="A17" s="4">
        <v>15</v>
      </c>
      <c r="B17" s="4" t="s">
        <v>35</v>
      </c>
      <c r="C17" s="4" t="s">
        <v>36</v>
      </c>
      <c r="D17" s="4" t="s">
        <v>396</v>
      </c>
      <c r="E17" s="4" t="s">
        <v>61</v>
      </c>
      <c r="F17" s="18" t="s">
        <v>62</v>
      </c>
      <c r="G17" s="4" t="s">
        <v>63</v>
      </c>
      <c r="H17" s="4" t="s">
        <v>64</v>
      </c>
      <c r="I17" s="19" t="s">
        <v>42</v>
      </c>
      <c r="J17" s="19" t="s">
        <v>65</v>
      </c>
      <c r="K17" s="4" t="s">
        <v>66</v>
      </c>
      <c r="L17" s="4">
        <v>1104</v>
      </c>
      <c r="M17" s="20">
        <v>11601</v>
      </c>
      <c r="N17" s="20">
        <v>11627</v>
      </c>
      <c r="O17" s="5">
        <v>26</v>
      </c>
      <c r="P17" s="21" t="s">
        <v>1108</v>
      </c>
      <c r="Q17" s="21"/>
      <c r="R17" s="21">
        <v>85.66</v>
      </c>
      <c r="S17" s="21"/>
      <c r="T17" s="21">
        <f>O17-R17</f>
        <v>-59.66</v>
      </c>
      <c r="U17" s="21"/>
      <c r="V17" s="22">
        <f>T17/O17</f>
        <v>-2.2946153846153843</v>
      </c>
      <c r="W17" s="23">
        <f>(R17*9)+(AH17/2)</f>
        <v>1670.94</v>
      </c>
      <c r="X17" s="21">
        <f>W17*4%+W17</f>
        <v>1737.7776000000001</v>
      </c>
      <c r="Y17" s="21">
        <f t="shared" si="4"/>
        <v>0</v>
      </c>
      <c r="Z17" s="21" t="s">
        <v>1103</v>
      </c>
      <c r="AA17" s="21">
        <f t="shared" si="5"/>
        <v>0</v>
      </c>
      <c r="AB17" s="24">
        <v>0</v>
      </c>
      <c r="AC17" s="21">
        <v>0</v>
      </c>
      <c r="AD17" s="21">
        <f t="shared" si="6"/>
        <v>0</v>
      </c>
      <c r="AE17" s="21"/>
      <c r="AF17" s="25"/>
      <c r="AG17" s="4" t="s">
        <v>471</v>
      </c>
      <c r="AH17" s="26">
        <v>1800</v>
      </c>
      <c r="AI17" s="4" t="s">
        <v>67</v>
      </c>
    </row>
    <row r="18" spans="1:35">
      <c r="A18" s="4">
        <v>16</v>
      </c>
      <c r="B18" s="4" t="s">
        <v>35</v>
      </c>
      <c r="C18" s="4" t="s">
        <v>36</v>
      </c>
      <c r="D18" s="4" t="s">
        <v>68</v>
      </c>
      <c r="E18" s="4" t="s">
        <v>69</v>
      </c>
      <c r="F18" s="18" t="s">
        <v>70</v>
      </c>
      <c r="G18" s="4" t="s">
        <v>71</v>
      </c>
      <c r="H18" s="4" t="s">
        <v>72</v>
      </c>
      <c r="I18" s="19" t="s">
        <v>42</v>
      </c>
      <c r="J18" s="19" t="s">
        <v>43</v>
      </c>
      <c r="K18" s="4">
        <v>13</v>
      </c>
      <c r="L18" s="4">
        <v>360</v>
      </c>
      <c r="M18" s="20">
        <v>7945.2</v>
      </c>
      <c r="N18" s="20">
        <v>7955.1</v>
      </c>
      <c r="O18" s="5">
        <v>9.9000000000005457</v>
      </c>
      <c r="P18" s="21" t="s">
        <v>1108</v>
      </c>
      <c r="Q18" s="21"/>
      <c r="R18" s="21">
        <f>VLOOKUP(F18,'GPS HMR'!E:AL,34,0)</f>
        <v>10.011111111111111</v>
      </c>
      <c r="S18" s="21"/>
      <c r="T18" s="21">
        <f t="shared" ref="T18:T26" si="8">O18-R18</f>
        <v>-0.11111111111056537</v>
      </c>
      <c r="U18" s="21"/>
      <c r="V18" s="22">
        <f t="shared" ref="V18:V26" si="9">T18/O18</f>
        <v>-1.1223344556622146E-2</v>
      </c>
      <c r="W18" s="23">
        <f t="shared" ref="W18:W26" si="10">R18*K18</f>
        <v>130.14444444444445</v>
      </c>
      <c r="X18" s="21">
        <f t="shared" ref="X18:X29" si="11">W18*4%+W18</f>
        <v>135.35022222222221</v>
      </c>
      <c r="Y18" s="21">
        <f t="shared" si="4"/>
        <v>224.64977777777779</v>
      </c>
      <c r="Z18" s="41" t="s">
        <v>1105</v>
      </c>
      <c r="AA18" s="21">
        <f t="shared" si="5"/>
        <v>0</v>
      </c>
      <c r="AB18" s="24">
        <v>270</v>
      </c>
      <c r="AC18" s="21">
        <v>0</v>
      </c>
      <c r="AD18" s="21">
        <f t="shared" si="6"/>
        <v>0</v>
      </c>
      <c r="AE18" s="21"/>
      <c r="AF18" s="25"/>
      <c r="AG18" s="4" t="s">
        <v>471</v>
      </c>
      <c r="AH18" s="26"/>
      <c r="AI18" s="4"/>
    </row>
    <row r="19" spans="1:35">
      <c r="A19" s="4">
        <v>17</v>
      </c>
      <c r="B19" s="4" t="s">
        <v>35</v>
      </c>
      <c r="C19" s="4" t="s">
        <v>36</v>
      </c>
      <c r="D19" s="4" t="s">
        <v>73</v>
      </c>
      <c r="E19" s="4" t="s">
        <v>74</v>
      </c>
      <c r="F19" s="18" t="s">
        <v>75</v>
      </c>
      <c r="G19" s="4" t="s">
        <v>76</v>
      </c>
      <c r="H19" s="4" t="s">
        <v>72</v>
      </c>
      <c r="I19" s="19" t="s">
        <v>42</v>
      </c>
      <c r="J19" s="19" t="s">
        <v>43</v>
      </c>
      <c r="K19" s="4">
        <v>13</v>
      </c>
      <c r="L19" s="4">
        <v>210</v>
      </c>
      <c r="M19" s="20">
        <v>48.1</v>
      </c>
      <c r="N19" s="20">
        <v>52.3</v>
      </c>
      <c r="O19" s="5">
        <v>4.1999999999999957</v>
      </c>
      <c r="P19" s="21" t="s">
        <v>1108</v>
      </c>
      <c r="Q19" s="21"/>
      <c r="R19" s="21">
        <f>VLOOKUP(F19,'GPS HMR'!E:AL,34,0)</f>
        <v>4.0022222222222226</v>
      </c>
      <c r="S19" s="21"/>
      <c r="T19" s="21">
        <f t="shared" si="8"/>
        <v>0.19777777777777317</v>
      </c>
      <c r="U19" s="21"/>
      <c r="V19" s="22">
        <f t="shared" si="9"/>
        <v>4.7089947089946037E-2</v>
      </c>
      <c r="W19" s="23">
        <f t="shared" si="10"/>
        <v>52.028888888888893</v>
      </c>
      <c r="X19" s="21">
        <f t="shared" si="11"/>
        <v>54.110044444444448</v>
      </c>
      <c r="Y19" s="21">
        <f t="shared" si="4"/>
        <v>155.88995555555556</v>
      </c>
      <c r="Z19" s="41" t="s">
        <v>1105</v>
      </c>
      <c r="AA19" s="21">
        <f t="shared" si="5"/>
        <v>0</v>
      </c>
      <c r="AB19" s="24">
        <v>180</v>
      </c>
      <c r="AC19" s="21">
        <v>0</v>
      </c>
      <c r="AD19" s="21">
        <f t="shared" si="6"/>
        <v>0</v>
      </c>
      <c r="AE19" s="21"/>
      <c r="AF19" s="25"/>
      <c r="AG19" s="4" t="s">
        <v>474</v>
      </c>
      <c r="AH19" s="26"/>
      <c r="AI19" s="4"/>
    </row>
    <row r="20" spans="1:35">
      <c r="A20" s="4">
        <v>18</v>
      </c>
      <c r="B20" s="4" t="s">
        <v>35</v>
      </c>
      <c r="C20" s="4" t="s">
        <v>36</v>
      </c>
      <c r="D20" s="4" t="s">
        <v>77</v>
      </c>
      <c r="E20" s="4" t="s">
        <v>78</v>
      </c>
      <c r="F20" s="18" t="s">
        <v>79</v>
      </c>
      <c r="G20" s="4" t="s">
        <v>80</v>
      </c>
      <c r="H20" s="4" t="s">
        <v>72</v>
      </c>
      <c r="I20" s="19" t="s">
        <v>42</v>
      </c>
      <c r="J20" s="19" t="s">
        <v>43</v>
      </c>
      <c r="K20" s="4">
        <v>13</v>
      </c>
      <c r="L20" s="4">
        <v>365</v>
      </c>
      <c r="M20" s="4">
        <v>268.10000000000002</v>
      </c>
      <c r="N20" s="4">
        <v>281.39999999999998</v>
      </c>
      <c r="O20" s="5">
        <v>13.299999999999955</v>
      </c>
      <c r="P20" s="21" t="s">
        <v>1107</v>
      </c>
      <c r="Q20" s="21"/>
      <c r="R20" s="21">
        <f>VLOOKUP(D20,'GPS HMR'!C:AL,36,0)</f>
        <v>12.708888888888911</v>
      </c>
      <c r="S20" s="21"/>
      <c r="T20" s="21">
        <f t="shared" si="8"/>
        <v>0.59111111111104364</v>
      </c>
      <c r="U20" s="21"/>
      <c r="V20" s="22">
        <f t="shared" si="9"/>
        <v>4.4444444444439526E-2</v>
      </c>
      <c r="W20" s="23">
        <f t="shared" si="10"/>
        <v>165.21555555555585</v>
      </c>
      <c r="X20" s="21">
        <f t="shared" si="11"/>
        <v>171.82417777777809</v>
      </c>
      <c r="Y20" s="21">
        <f t="shared" si="4"/>
        <v>193.17582222222191</v>
      </c>
      <c r="Z20" s="21" t="s">
        <v>1105</v>
      </c>
      <c r="AA20" s="21">
        <f t="shared" si="5"/>
        <v>0</v>
      </c>
      <c r="AB20" s="24">
        <v>230</v>
      </c>
      <c r="AC20" s="21">
        <v>0</v>
      </c>
      <c r="AD20" s="21">
        <f t="shared" si="6"/>
        <v>0</v>
      </c>
      <c r="AE20" s="21"/>
      <c r="AF20" s="25"/>
      <c r="AG20" s="4" t="s">
        <v>471</v>
      </c>
      <c r="AH20" s="26"/>
      <c r="AI20" s="4"/>
    </row>
    <row r="21" spans="1:35">
      <c r="A21" s="4">
        <v>19</v>
      </c>
      <c r="B21" s="4" t="s">
        <v>35</v>
      </c>
      <c r="C21" s="4" t="s">
        <v>36</v>
      </c>
      <c r="D21" s="4" t="s">
        <v>81</v>
      </c>
      <c r="E21" s="4" t="s">
        <v>82</v>
      </c>
      <c r="F21" s="18" t="s">
        <v>83</v>
      </c>
      <c r="G21" s="4" t="s">
        <v>84</v>
      </c>
      <c r="H21" s="4" t="s">
        <v>72</v>
      </c>
      <c r="I21" s="19" t="s">
        <v>42</v>
      </c>
      <c r="J21" s="19" t="s">
        <v>43</v>
      </c>
      <c r="K21" s="4">
        <v>13</v>
      </c>
      <c r="L21" s="4">
        <v>260</v>
      </c>
      <c r="M21" s="20">
        <v>8644.1</v>
      </c>
      <c r="N21" s="20">
        <v>8651</v>
      </c>
      <c r="O21" s="5">
        <v>6.8999999999996362</v>
      </c>
      <c r="P21" s="21" t="s">
        <v>1108</v>
      </c>
      <c r="Q21" s="21"/>
      <c r="R21" s="21">
        <f>VLOOKUP(D21,'GPS HMR'!C:AL,36,0)</f>
        <v>6.5927777777777781</v>
      </c>
      <c r="S21" s="21"/>
      <c r="T21" s="21">
        <f t="shared" si="8"/>
        <v>0.30722222222185813</v>
      </c>
      <c r="U21" s="21"/>
      <c r="V21" s="22">
        <f t="shared" si="9"/>
        <v>4.4524959742300627E-2</v>
      </c>
      <c r="W21" s="23">
        <f t="shared" si="10"/>
        <v>85.706111111111113</v>
      </c>
      <c r="X21" s="21">
        <f t="shared" si="11"/>
        <v>89.134355555555558</v>
      </c>
      <c r="Y21" s="21">
        <f t="shared" si="4"/>
        <v>170.86564444444446</v>
      </c>
      <c r="Z21" s="41" t="s">
        <v>1105</v>
      </c>
      <c r="AA21" s="21">
        <f t="shared" si="5"/>
        <v>0</v>
      </c>
      <c r="AB21" s="24">
        <v>210</v>
      </c>
      <c r="AC21" s="21">
        <v>0</v>
      </c>
      <c r="AD21" s="21">
        <f t="shared" si="6"/>
        <v>0</v>
      </c>
      <c r="AE21" s="21"/>
      <c r="AF21" s="25"/>
      <c r="AG21" s="4" t="s">
        <v>474</v>
      </c>
      <c r="AH21" s="26"/>
      <c r="AI21" s="4"/>
    </row>
    <row r="22" spans="1:35">
      <c r="A22" s="4">
        <v>20</v>
      </c>
      <c r="B22" s="4" t="s">
        <v>35</v>
      </c>
      <c r="C22" s="4" t="s">
        <v>36</v>
      </c>
      <c r="D22" s="41" t="s">
        <v>85</v>
      </c>
      <c r="E22" s="4" t="s">
        <v>86</v>
      </c>
      <c r="F22" s="18" t="s">
        <v>87</v>
      </c>
      <c r="G22" s="4" t="s">
        <v>88</v>
      </c>
      <c r="H22" s="4" t="s">
        <v>89</v>
      </c>
      <c r="I22" s="19" t="s">
        <v>42</v>
      </c>
      <c r="J22" s="19" t="s">
        <v>43</v>
      </c>
      <c r="K22" s="4">
        <v>34</v>
      </c>
      <c r="L22" s="4">
        <v>133</v>
      </c>
      <c r="M22" s="20">
        <v>8532.5</v>
      </c>
      <c r="N22" s="20">
        <v>8533.2000000000007</v>
      </c>
      <c r="O22" s="5">
        <v>0.7000000000007276</v>
      </c>
      <c r="P22" s="21" t="s">
        <v>1108</v>
      </c>
      <c r="Q22" s="21"/>
      <c r="R22" s="21">
        <v>0</v>
      </c>
      <c r="S22" s="21"/>
      <c r="T22" s="21">
        <f t="shared" si="8"/>
        <v>0.7000000000007276</v>
      </c>
      <c r="U22" s="21"/>
      <c r="V22" s="22">
        <v>0</v>
      </c>
      <c r="W22" s="23">
        <f t="shared" si="10"/>
        <v>0</v>
      </c>
      <c r="X22" s="21">
        <f t="shared" si="11"/>
        <v>0</v>
      </c>
      <c r="Y22" s="21">
        <f t="shared" si="4"/>
        <v>133</v>
      </c>
      <c r="Z22" s="21" t="s">
        <v>1105</v>
      </c>
      <c r="AA22" s="21">
        <f t="shared" si="5"/>
        <v>3</v>
      </c>
      <c r="AB22" s="24">
        <v>130</v>
      </c>
      <c r="AC22" s="21">
        <f t="shared" si="7"/>
        <v>3</v>
      </c>
      <c r="AD22" s="21">
        <f t="shared" si="6"/>
        <v>3</v>
      </c>
      <c r="AE22" s="21"/>
      <c r="AF22" s="25"/>
      <c r="AG22" s="32" t="s">
        <v>474</v>
      </c>
      <c r="AH22" s="26"/>
      <c r="AI22" s="4"/>
    </row>
    <row r="23" spans="1:35" ht="27" customHeight="1">
      <c r="A23" s="4">
        <v>21</v>
      </c>
      <c r="B23" s="4" t="s">
        <v>35</v>
      </c>
      <c r="C23" s="4" t="s">
        <v>36</v>
      </c>
      <c r="D23" s="4" t="s">
        <v>90</v>
      </c>
      <c r="E23" s="4" t="s">
        <v>91</v>
      </c>
      <c r="F23" s="18" t="s">
        <v>92</v>
      </c>
      <c r="G23" s="4" t="s">
        <v>93</v>
      </c>
      <c r="H23" s="4" t="s">
        <v>94</v>
      </c>
      <c r="I23" s="19" t="s">
        <v>42</v>
      </c>
      <c r="J23" s="19" t="s">
        <v>43</v>
      </c>
      <c r="K23" s="4">
        <v>17</v>
      </c>
      <c r="L23" s="4">
        <v>400</v>
      </c>
      <c r="M23" s="20">
        <v>7373</v>
      </c>
      <c r="N23" s="20">
        <v>7387.3</v>
      </c>
      <c r="O23" s="5">
        <v>14.300000000000182</v>
      </c>
      <c r="P23" s="21" t="s">
        <v>1108</v>
      </c>
      <c r="Q23" s="21"/>
      <c r="R23" s="21">
        <f>VLOOKUP(D23,'GPS HMR'!C:AL,36,0)</f>
        <v>15.615277777777777</v>
      </c>
      <c r="S23" s="21"/>
      <c r="T23" s="21">
        <f t="shared" si="8"/>
        <v>-1.3152777777775952</v>
      </c>
      <c r="U23" s="21"/>
      <c r="V23" s="22">
        <f t="shared" si="9"/>
        <v>-9.1977466977453043E-2</v>
      </c>
      <c r="W23" s="23">
        <f t="shared" si="10"/>
        <v>265.45972222222224</v>
      </c>
      <c r="X23" s="21">
        <f t="shared" si="11"/>
        <v>276.07811111111113</v>
      </c>
      <c r="Y23" s="21">
        <f t="shared" si="4"/>
        <v>123.92188888888887</v>
      </c>
      <c r="Z23" s="21" t="s">
        <v>1105</v>
      </c>
      <c r="AA23" s="21">
        <f t="shared" si="5"/>
        <v>0</v>
      </c>
      <c r="AB23" s="24">
        <v>250</v>
      </c>
      <c r="AC23" s="21">
        <v>0</v>
      </c>
      <c r="AD23" s="21">
        <f t="shared" si="6"/>
        <v>0</v>
      </c>
      <c r="AE23" s="21" t="s">
        <v>1106</v>
      </c>
      <c r="AF23" s="25"/>
      <c r="AG23" s="4" t="s">
        <v>475</v>
      </c>
      <c r="AH23" s="26"/>
      <c r="AI23" s="4"/>
    </row>
    <row r="24" spans="1:35">
      <c r="A24" s="4">
        <v>22</v>
      </c>
      <c r="B24" s="4" t="s">
        <v>35</v>
      </c>
      <c r="C24" s="4" t="s">
        <v>36</v>
      </c>
      <c r="D24" s="4" t="s">
        <v>480</v>
      </c>
      <c r="E24" s="4" t="s">
        <v>476</v>
      </c>
      <c r="F24" s="18" t="s">
        <v>477</v>
      </c>
      <c r="G24" s="4" t="s">
        <v>478</v>
      </c>
      <c r="H24" s="4" t="s">
        <v>479</v>
      </c>
      <c r="I24" s="19" t="s">
        <v>42</v>
      </c>
      <c r="J24" s="19" t="s">
        <v>43</v>
      </c>
      <c r="K24" s="4">
        <v>31</v>
      </c>
      <c r="L24" s="4">
        <v>900</v>
      </c>
      <c r="M24" s="20">
        <v>10916.5</v>
      </c>
      <c r="N24" s="20">
        <v>10979.9</v>
      </c>
      <c r="O24" s="5">
        <v>63.399999999999636</v>
      </c>
      <c r="P24" s="48" t="s">
        <v>1108</v>
      </c>
      <c r="Q24" s="48"/>
      <c r="R24" s="48">
        <f>VLOOKUP(D24,'GPS HMR'!C:AL,36,0)</f>
        <v>63.506944444444443</v>
      </c>
      <c r="S24" s="48"/>
      <c r="T24" s="48">
        <f t="shared" si="8"/>
        <v>-0.10694444444480666</v>
      </c>
      <c r="U24" s="48"/>
      <c r="V24" s="49">
        <f t="shared" si="9"/>
        <v>-1.6868208902966447E-3</v>
      </c>
      <c r="W24" s="23">
        <f t="shared" si="10"/>
        <v>1968.7152777777778</v>
      </c>
      <c r="X24" s="21">
        <f t="shared" si="11"/>
        <v>2047.463888888889</v>
      </c>
      <c r="Y24" s="21">
        <f t="shared" si="4"/>
        <v>0</v>
      </c>
      <c r="Z24" s="48" t="s">
        <v>1105</v>
      </c>
      <c r="AA24" s="21">
        <f t="shared" si="5"/>
        <v>0</v>
      </c>
      <c r="AB24" s="5">
        <v>400</v>
      </c>
      <c r="AC24" s="21">
        <v>0</v>
      </c>
      <c r="AD24" s="21">
        <f t="shared" si="6"/>
        <v>0</v>
      </c>
      <c r="AE24" s="48" t="s">
        <v>1109</v>
      </c>
      <c r="AF24" s="25" t="s">
        <v>481</v>
      </c>
      <c r="AG24" s="4" t="s">
        <v>474</v>
      </c>
      <c r="AH24" s="26"/>
      <c r="AI24" s="4"/>
    </row>
    <row r="25" spans="1:35">
      <c r="A25" s="4">
        <v>23</v>
      </c>
      <c r="B25" s="4" t="s">
        <v>35</v>
      </c>
      <c r="C25" s="4" t="s">
        <v>36</v>
      </c>
      <c r="D25" s="4" t="s">
        <v>415</v>
      </c>
      <c r="E25" s="4" t="s">
        <v>420</v>
      </c>
      <c r="F25" s="4" t="s">
        <v>417</v>
      </c>
      <c r="G25" s="4" t="s">
        <v>418</v>
      </c>
      <c r="H25" s="4" t="s">
        <v>419</v>
      </c>
      <c r="I25" s="19" t="s">
        <v>42</v>
      </c>
      <c r="J25" s="19" t="s">
        <v>43</v>
      </c>
      <c r="K25" s="4">
        <v>3.8</v>
      </c>
      <c r="L25" s="4">
        <v>254</v>
      </c>
      <c r="M25" s="20">
        <v>107</v>
      </c>
      <c r="N25" s="20">
        <v>194</v>
      </c>
      <c r="O25" s="5">
        <v>87</v>
      </c>
      <c r="P25" s="4" t="s">
        <v>1107</v>
      </c>
      <c r="Q25" s="4"/>
      <c r="R25" s="21">
        <f>VLOOKUP(D25,'GPS HMR'!C:AL,36,0)</f>
        <v>84.285277777777765</v>
      </c>
      <c r="S25" s="4"/>
      <c r="T25" s="21">
        <f t="shared" si="8"/>
        <v>2.7147222222222354</v>
      </c>
      <c r="U25" s="4"/>
      <c r="V25" s="22">
        <f t="shared" si="9"/>
        <v>3.1203703703703855E-2</v>
      </c>
      <c r="W25" s="23">
        <f t="shared" si="10"/>
        <v>320.28405555555548</v>
      </c>
      <c r="X25" s="21">
        <f t="shared" si="11"/>
        <v>333.0954177777777</v>
      </c>
      <c r="Y25" s="21">
        <f t="shared" si="4"/>
        <v>0</v>
      </c>
      <c r="Z25" s="4" t="s">
        <v>1105</v>
      </c>
      <c r="AA25" s="21">
        <f t="shared" si="5"/>
        <v>0</v>
      </c>
      <c r="AB25" s="24">
        <v>0</v>
      </c>
      <c r="AC25" s="21">
        <v>0</v>
      </c>
      <c r="AD25" s="21">
        <f t="shared" si="6"/>
        <v>0</v>
      </c>
      <c r="AE25" s="4"/>
      <c r="AF25" s="28"/>
      <c r="AG25" s="4" t="s">
        <v>471</v>
      </c>
      <c r="AH25" s="4"/>
      <c r="AI25" s="4"/>
    </row>
    <row r="26" spans="1:35">
      <c r="A26" s="4">
        <v>24</v>
      </c>
      <c r="B26" s="4" t="s">
        <v>35</v>
      </c>
      <c r="C26" s="4" t="s">
        <v>36</v>
      </c>
      <c r="D26" s="4">
        <v>61438</v>
      </c>
      <c r="E26" s="4" t="s">
        <v>426</v>
      </c>
      <c r="F26" s="4" t="s">
        <v>425</v>
      </c>
      <c r="G26" s="4" t="s">
        <v>427</v>
      </c>
      <c r="H26" s="4" t="s">
        <v>232</v>
      </c>
      <c r="I26" s="19" t="s">
        <v>42</v>
      </c>
      <c r="J26" s="19" t="s">
        <v>43</v>
      </c>
      <c r="K26" s="4">
        <v>14</v>
      </c>
      <c r="L26" s="4">
        <v>190</v>
      </c>
      <c r="M26" s="20">
        <v>3857.6</v>
      </c>
      <c r="N26" s="20">
        <v>3869.3</v>
      </c>
      <c r="O26" s="5">
        <v>11.700000000000273</v>
      </c>
      <c r="P26" s="51" t="s">
        <v>1108</v>
      </c>
      <c r="Q26" s="4"/>
      <c r="R26" s="21">
        <f>VLOOKUP(D26,'GPS HMR'!C:AL,36,0)</f>
        <v>11.281388888888889</v>
      </c>
      <c r="S26" s="4"/>
      <c r="T26" s="21">
        <f t="shared" si="8"/>
        <v>0.41861111111138349</v>
      </c>
      <c r="U26" s="4"/>
      <c r="V26" s="22">
        <f t="shared" si="9"/>
        <v>3.5778727445416561E-2</v>
      </c>
      <c r="W26" s="23">
        <f t="shared" si="10"/>
        <v>157.93944444444446</v>
      </c>
      <c r="X26" s="21">
        <f t="shared" si="11"/>
        <v>164.25702222222225</v>
      </c>
      <c r="Y26" s="21">
        <f t="shared" si="4"/>
        <v>25.742977777777753</v>
      </c>
      <c r="Z26" s="41" t="s">
        <v>1105</v>
      </c>
      <c r="AA26" s="21">
        <f t="shared" si="5"/>
        <v>0</v>
      </c>
      <c r="AB26" s="24">
        <v>60</v>
      </c>
      <c r="AC26" s="21">
        <v>0</v>
      </c>
      <c r="AD26" s="21">
        <f t="shared" si="6"/>
        <v>0</v>
      </c>
      <c r="AE26" s="4"/>
      <c r="AF26" s="28"/>
      <c r="AG26" s="4" t="s">
        <v>474</v>
      </c>
      <c r="AH26" s="4"/>
      <c r="AI26" s="4"/>
    </row>
    <row r="27" spans="1:35">
      <c r="A27" s="4">
        <v>25</v>
      </c>
      <c r="B27" s="4" t="s">
        <v>35</v>
      </c>
      <c r="C27" s="4" t="s">
        <v>36</v>
      </c>
      <c r="D27" s="4" t="s">
        <v>95</v>
      </c>
      <c r="E27" s="4" t="s">
        <v>96</v>
      </c>
      <c r="F27" s="18" t="s">
        <v>47</v>
      </c>
      <c r="G27" s="4" t="s">
        <v>97</v>
      </c>
      <c r="H27" s="4" t="s">
        <v>98</v>
      </c>
      <c r="I27" s="19" t="s">
        <v>42</v>
      </c>
      <c r="J27" s="19" t="s">
        <v>65</v>
      </c>
      <c r="K27" s="4" t="s">
        <v>99</v>
      </c>
      <c r="L27" s="4">
        <v>625</v>
      </c>
      <c r="M27" s="20">
        <v>130267</v>
      </c>
      <c r="N27" s="20">
        <v>131450</v>
      </c>
      <c r="O27" s="5">
        <v>1183</v>
      </c>
      <c r="P27" s="21" t="s">
        <v>1108</v>
      </c>
      <c r="Q27" s="21">
        <f>VLOOKUP(D27,'GPS KMR'!C:AL,36,0)</f>
        <v>1130.42</v>
      </c>
      <c r="R27" s="21"/>
      <c r="S27" s="21">
        <f>O27-Q27</f>
        <v>52.579999999999927</v>
      </c>
      <c r="T27" s="21"/>
      <c r="U27" s="22">
        <f>S27/O27</f>
        <v>4.444632290786131E-2</v>
      </c>
      <c r="V27" s="21"/>
      <c r="W27" s="23">
        <f>(Q27/2.5)+(AH27*3)</f>
        <v>632.16800000000001</v>
      </c>
      <c r="X27" s="21">
        <f t="shared" si="11"/>
        <v>657.45471999999995</v>
      </c>
      <c r="Y27" s="21">
        <f t="shared" si="4"/>
        <v>0</v>
      </c>
      <c r="Z27" s="21" t="s">
        <v>1105</v>
      </c>
      <c r="AA27" s="21">
        <f t="shared" si="5"/>
        <v>0</v>
      </c>
      <c r="AB27" s="24">
        <v>0</v>
      </c>
      <c r="AC27" s="21">
        <v>0</v>
      </c>
      <c r="AD27" s="21">
        <f t="shared" si="6"/>
        <v>0</v>
      </c>
      <c r="AE27" s="21"/>
      <c r="AF27" s="25"/>
      <c r="AG27" s="4" t="s">
        <v>471</v>
      </c>
      <c r="AH27" s="26">
        <v>60</v>
      </c>
      <c r="AI27" s="4" t="s">
        <v>100</v>
      </c>
    </row>
    <row r="28" spans="1:35">
      <c r="A28" s="4">
        <v>26</v>
      </c>
      <c r="B28" s="4" t="s">
        <v>35</v>
      </c>
      <c r="C28" s="4" t="s">
        <v>36</v>
      </c>
      <c r="D28" s="4" t="s">
        <v>101</v>
      </c>
      <c r="E28" s="4" t="s">
        <v>102</v>
      </c>
      <c r="F28" s="18" t="s">
        <v>47</v>
      </c>
      <c r="G28" s="4" t="s">
        <v>103</v>
      </c>
      <c r="H28" s="4" t="s">
        <v>98</v>
      </c>
      <c r="I28" s="19" t="s">
        <v>42</v>
      </c>
      <c r="J28" s="19" t="s">
        <v>65</v>
      </c>
      <c r="K28" s="4" t="s">
        <v>99</v>
      </c>
      <c r="L28" s="4">
        <v>650</v>
      </c>
      <c r="M28" s="20">
        <v>76288</v>
      </c>
      <c r="N28" s="20">
        <v>77960</v>
      </c>
      <c r="O28" s="5">
        <v>1672</v>
      </c>
      <c r="P28" s="21" t="s">
        <v>1107</v>
      </c>
      <c r="Q28" s="21">
        <f>VLOOKUP(D28,'GPS KMR'!C:AL,36,0)</f>
        <v>1611.7200000000003</v>
      </c>
      <c r="R28" s="21"/>
      <c r="S28" s="21">
        <f t="shared" ref="S28:S29" si="12">O28-Q28</f>
        <v>60.279999999999745</v>
      </c>
      <c r="T28" s="21"/>
      <c r="U28" s="22">
        <f t="shared" ref="U28:U29" si="13">S28/O28</f>
        <v>3.6052631578947218E-2</v>
      </c>
      <c r="V28" s="21"/>
      <c r="W28" s="23">
        <f>(Q28/2.5)+(AH28*3)</f>
        <v>842.6880000000001</v>
      </c>
      <c r="X28" s="21">
        <f t="shared" si="11"/>
        <v>876.39552000000015</v>
      </c>
      <c r="Y28" s="21">
        <f t="shared" si="4"/>
        <v>0</v>
      </c>
      <c r="Z28" s="21" t="s">
        <v>1105</v>
      </c>
      <c r="AA28" s="21">
        <f t="shared" si="5"/>
        <v>0</v>
      </c>
      <c r="AB28" s="24">
        <v>0</v>
      </c>
      <c r="AC28" s="21">
        <v>0</v>
      </c>
      <c r="AD28" s="21">
        <f t="shared" si="6"/>
        <v>0</v>
      </c>
      <c r="AE28" s="21"/>
      <c r="AF28" s="25"/>
      <c r="AG28" s="4" t="s">
        <v>471</v>
      </c>
      <c r="AH28" s="26">
        <v>66</v>
      </c>
      <c r="AI28" s="4" t="s">
        <v>100</v>
      </c>
    </row>
    <row r="29" spans="1:35">
      <c r="A29" s="4">
        <v>27</v>
      </c>
      <c r="B29" s="4" t="s">
        <v>35</v>
      </c>
      <c r="C29" s="4" t="s">
        <v>36</v>
      </c>
      <c r="D29" s="4" t="s">
        <v>104</v>
      </c>
      <c r="E29" s="4" t="s">
        <v>105</v>
      </c>
      <c r="F29" s="18" t="s">
        <v>47</v>
      </c>
      <c r="G29" s="4" t="s">
        <v>106</v>
      </c>
      <c r="H29" s="4" t="s">
        <v>98</v>
      </c>
      <c r="I29" s="19" t="s">
        <v>42</v>
      </c>
      <c r="J29" s="19" t="s">
        <v>65</v>
      </c>
      <c r="K29" s="4" t="s">
        <v>99</v>
      </c>
      <c r="L29" s="4">
        <v>710</v>
      </c>
      <c r="M29" s="20">
        <v>132657</v>
      </c>
      <c r="N29" s="20">
        <v>134533</v>
      </c>
      <c r="O29" s="5">
        <v>1876</v>
      </c>
      <c r="P29" s="21" t="s">
        <v>1108</v>
      </c>
      <c r="Q29" s="21">
        <f>VLOOKUP(D29,'GPS KMR'!C:AL,36,0)</f>
        <v>1900.27</v>
      </c>
      <c r="R29" s="21"/>
      <c r="S29" s="21">
        <f t="shared" si="12"/>
        <v>-24.269999999999982</v>
      </c>
      <c r="T29" s="21"/>
      <c r="U29" s="22">
        <f t="shared" si="13"/>
        <v>-1.2937100213219607E-2</v>
      </c>
      <c r="V29" s="21"/>
      <c r="W29" s="23">
        <f>(Q29/2.5)+(AH29*3)</f>
        <v>1027.1079999999999</v>
      </c>
      <c r="X29" s="21">
        <f t="shared" si="11"/>
        <v>1068.1923199999999</v>
      </c>
      <c r="Y29" s="21">
        <f t="shared" si="4"/>
        <v>0</v>
      </c>
      <c r="Z29" s="21" t="s">
        <v>1105</v>
      </c>
      <c r="AA29" s="21">
        <f t="shared" si="5"/>
        <v>0</v>
      </c>
      <c r="AB29" s="24">
        <v>0</v>
      </c>
      <c r="AC29" s="21">
        <v>0</v>
      </c>
      <c r="AD29" s="21">
        <f t="shared" si="6"/>
        <v>0</v>
      </c>
      <c r="AE29" s="21"/>
      <c r="AF29" s="25"/>
      <c r="AG29" s="4" t="s">
        <v>471</v>
      </c>
      <c r="AH29" s="26">
        <v>89</v>
      </c>
      <c r="AI29" s="4" t="s">
        <v>100</v>
      </c>
    </row>
    <row r="30" spans="1:35">
      <c r="A30" s="4">
        <v>28</v>
      </c>
      <c r="B30" s="4" t="s">
        <v>35</v>
      </c>
      <c r="C30" s="4" t="s">
        <v>36</v>
      </c>
      <c r="D30" s="4" t="s">
        <v>107</v>
      </c>
      <c r="E30" s="4" t="s">
        <v>108</v>
      </c>
      <c r="F30" s="4" t="s">
        <v>109</v>
      </c>
      <c r="G30" s="4" t="s">
        <v>47</v>
      </c>
      <c r="H30" s="4" t="s">
        <v>110</v>
      </c>
      <c r="I30" s="19" t="s">
        <v>42</v>
      </c>
      <c r="J30" s="19" t="s">
        <v>43</v>
      </c>
      <c r="K30" s="4">
        <v>14</v>
      </c>
      <c r="L30" s="4">
        <v>970</v>
      </c>
      <c r="M30" s="20">
        <v>2301.25</v>
      </c>
      <c r="N30" s="20">
        <v>2340.85</v>
      </c>
      <c r="O30" s="5">
        <v>39.599999999999909</v>
      </c>
      <c r="P30" s="51" t="s">
        <v>1108</v>
      </c>
      <c r="Q30" s="4"/>
      <c r="R30" s="21">
        <f>VLOOKUP(F30,'GPS HMR'!E:AL,34,0)</f>
        <v>39.856388888888887</v>
      </c>
      <c r="S30" s="4"/>
      <c r="T30" s="21">
        <f t="shared" ref="T30:T33" si="14">O30-R30</f>
        <v>-0.25638888888897782</v>
      </c>
      <c r="U30" s="4"/>
      <c r="V30" s="22">
        <f t="shared" ref="V30:V33" si="15">T30/O30</f>
        <v>-6.4744668911358187E-3</v>
      </c>
      <c r="W30" s="23">
        <f t="shared" ref="W30:W33" si="16">R30*K30</f>
        <v>557.98944444444442</v>
      </c>
      <c r="X30" s="21">
        <f t="shared" ref="X30:X33" si="17">W30*4%+W30</f>
        <v>580.30902222222221</v>
      </c>
      <c r="Y30" s="21">
        <f t="shared" si="4"/>
        <v>389.69097777777779</v>
      </c>
      <c r="Z30" s="41" t="s">
        <v>1105</v>
      </c>
      <c r="AA30" s="21">
        <f t="shared" si="5"/>
        <v>209.69097777777779</v>
      </c>
      <c r="AB30" s="24">
        <v>180</v>
      </c>
      <c r="AC30" s="21">
        <f t="shared" si="7"/>
        <v>232.01055555555558</v>
      </c>
      <c r="AD30" s="21">
        <f t="shared" si="6"/>
        <v>232.01055555555558</v>
      </c>
      <c r="AE30" s="4"/>
      <c r="AF30" s="25"/>
      <c r="AG30" s="4" t="s">
        <v>474</v>
      </c>
      <c r="AH30" s="4"/>
      <c r="AI30" s="4"/>
    </row>
    <row r="31" spans="1:35">
      <c r="A31" s="4">
        <v>29</v>
      </c>
      <c r="B31" s="4" t="s">
        <v>35</v>
      </c>
      <c r="C31" s="4" t="s">
        <v>36</v>
      </c>
      <c r="D31" s="4" t="s">
        <v>111</v>
      </c>
      <c r="E31" s="4" t="s">
        <v>112</v>
      </c>
      <c r="F31" s="18" t="s">
        <v>113</v>
      </c>
      <c r="G31" s="4" t="s">
        <v>47</v>
      </c>
      <c r="H31" s="4" t="s">
        <v>114</v>
      </c>
      <c r="I31" s="19" t="s">
        <v>42</v>
      </c>
      <c r="J31" s="19" t="s">
        <v>43</v>
      </c>
      <c r="K31" s="4">
        <v>44</v>
      </c>
      <c r="L31" s="4">
        <v>1380</v>
      </c>
      <c r="M31" s="20">
        <v>9621.5</v>
      </c>
      <c r="N31" s="20">
        <v>9658.9</v>
      </c>
      <c r="O31" s="5">
        <v>37.399999999999636</v>
      </c>
      <c r="P31" s="4" t="s">
        <v>1107</v>
      </c>
      <c r="Q31" s="4"/>
      <c r="R31" s="21">
        <f>VLOOKUP(D31,'GPS HMR'!C:AL,36,0)</f>
        <v>36.135555555555193</v>
      </c>
      <c r="S31" s="4"/>
      <c r="T31" s="21">
        <f t="shared" si="14"/>
        <v>1.2644444444444431</v>
      </c>
      <c r="U31" s="4"/>
      <c r="V31" s="22">
        <f t="shared" si="15"/>
        <v>3.3808674985145865E-2</v>
      </c>
      <c r="W31" s="23">
        <f t="shared" si="16"/>
        <v>1589.9644444444284</v>
      </c>
      <c r="X31" s="21">
        <f t="shared" si="17"/>
        <v>1653.5630222222055</v>
      </c>
      <c r="Y31" s="21">
        <f t="shared" si="4"/>
        <v>0</v>
      </c>
      <c r="Z31" s="4" t="s">
        <v>1105</v>
      </c>
      <c r="AA31" s="21">
        <f t="shared" si="5"/>
        <v>0</v>
      </c>
      <c r="AB31" s="24">
        <v>400</v>
      </c>
      <c r="AC31" s="21">
        <v>0</v>
      </c>
      <c r="AD31" s="21">
        <f t="shared" si="6"/>
        <v>0</v>
      </c>
      <c r="AE31" s="4"/>
      <c r="AF31" s="25"/>
      <c r="AG31" s="4" t="s">
        <v>475</v>
      </c>
      <c r="AH31" s="4"/>
      <c r="AI31" s="4"/>
    </row>
    <row r="32" spans="1:35">
      <c r="A32" s="4">
        <v>30</v>
      </c>
      <c r="B32" s="4" t="s">
        <v>35</v>
      </c>
      <c r="C32" s="4" t="s">
        <v>36</v>
      </c>
      <c r="D32" s="4" t="s">
        <v>115</v>
      </c>
      <c r="E32" s="4" t="s">
        <v>116</v>
      </c>
      <c r="F32" s="18" t="s">
        <v>117</v>
      </c>
      <c r="G32" s="4" t="s">
        <v>118</v>
      </c>
      <c r="H32" s="4" t="s">
        <v>119</v>
      </c>
      <c r="I32" s="19" t="s">
        <v>42</v>
      </c>
      <c r="J32" s="19" t="s">
        <v>43</v>
      </c>
      <c r="K32" s="4">
        <v>2</v>
      </c>
      <c r="L32" s="4">
        <v>240</v>
      </c>
      <c r="M32" s="20">
        <v>615</v>
      </c>
      <c r="N32" s="20">
        <v>615</v>
      </c>
      <c r="O32" s="5">
        <v>0</v>
      </c>
      <c r="P32" s="21" t="s">
        <v>1108</v>
      </c>
      <c r="Q32" s="21"/>
      <c r="R32" s="21">
        <f>VLOOKUP(D32,'GPS HMR'!C:AL,36,0)</f>
        <v>0</v>
      </c>
      <c r="S32" s="21"/>
      <c r="T32" s="21">
        <f t="shared" si="14"/>
        <v>0</v>
      </c>
      <c r="U32" s="22"/>
      <c r="V32" s="22">
        <v>0</v>
      </c>
      <c r="W32" s="23">
        <f t="shared" si="16"/>
        <v>0</v>
      </c>
      <c r="X32" s="21">
        <f t="shared" si="17"/>
        <v>0</v>
      </c>
      <c r="Y32" s="21">
        <f t="shared" si="4"/>
        <v>240</v>
      </c>
      <c r="Z32" s="41" t="s">
        <v>1105</v>
      </c>
      <c r="AA32" s="21">
        <f t="shared" si="5"/>
        <v>0</v>
      </c>
      <c r="AB32" s="24">
        <v>240</v>
      </c>
      <c r="AC32" s="21">
        <f t="shared" si="7"/>
        <v>0</v>
      </c>
      <c r="AD32" s="21">
        <f t="shared" si="6"/>
        <v>0</v>
      </c>
      <c r="AE32" s="21"/>
      <c r="AF32" s="25"/>
      <c r="AG32" s="4" t="s">
        <v>471</v>
      </c>
      <c r="AH32" s="26"/>
      <c r="AI32" s="4"/>
    </row>
    <row r="33" spans="1:35">
      <c r="A33" s="4">
        <v>31</v>
      </c>
      <c r="B33" s="4" t="s">
        <v>35</v>
      </c>
      <c r="C33" s="4" t="s">
        <v>36</v>
      </c>
      <c r="D33" s="34" t="s">
        <v>122</v>
      </c>
      <c r="E33" s="4" t="s">
        <v>120</v>
      </c>
      <c r="F33" s="18" t="s">
        <v>123</v>
      </c>
      <c r="G33" s="4" t="s">
        <v>47</v>
      </c>
      <c r="H33" s="4" t="s">
        <v>121</v>
      </c>
      <c r="I33" s="19" t="s">
        <v>42</v>
      </c>
      <c r="J33" s="19" t="s">
        <v>43</v>
      </c>
      <c r="K33" s="4">
        <v>1.5</v>
      </c>
      <c r="L33" s="4">
        <v>200</v>
      </c>
      <c r="M33" s="20">
        <v>1643</v>
      </c>
      <c r="N33" s="20">
        <v>1669</v>
      </c>
      <c r="O33" s="5">
        <v>26</v>
      </c>
      <c r="P33" s="21" t="s">
        <v>1107</v>
      </c>
      <c r="Q33" s="21"/>
      <c r="R33" s="21">
        <f>VLOOKUP(D33,'GPS HMR'!C:AL,36,0)</f>
        <v>27.75138888888889</v>
      </c>
      <c r="S33" s="21"/>
      <c r="T33" s="21">
        <f t="shared" si="14"/>
        <v>-1.75138888888889</v>
      </c>
      <c r="U33" s="22"/>
      <c r="V33" s="22">
        <f t="shared" si="15"/>
        <v>-6.7361111111111149E-2</v>
      </c>
      <c r="W33" s="23">
        <f t="shared" si="16"/>
        <v>41.627083333333331</v>
      </c>
      <c r="X33" s="21">
        <f t="shared" si="17"/>
        <v>43.292166666666667</v>
      </c>
      <c r="Y33" s="21">
        <f t="shared" si="4"/>
        <v>156.70783333333333</v>
      </c>
      <c r="Z33" s="21" t="s">
        <v>1105</v>
      </c>
      <c r="AA33" s="21">
        <f t="shared" si="5"/>
        <v>56.707833333333326</v>
      </c>
      <c r="AB33" s="24">
        <v>100</v>
      </c>
      <c r="AC33" s="21">
        <f t="shared" si="7"/>
        <v>58.372916666666669</v>
      </c>
      <c r="AD33" s="21">
        <f t="shared" si="6"/>
        <v>58.372916666666669</v>
      </c>
      <c r="AE33" s="48" t="s">
        <v>1106</v>
      </c>
      <c r="AF33" s="25"/>
      <c r="AG33" s="4" t="s">
        <v>474</v>
      </c>
      <c r="AH33" s="26"/>
      <c r="AI33" s="4"/>
    </row>
    <row r="34" spans="1:35">
      <c r="A34" s="4">
        <v>32</v>
      </c>
      <c r="B34" s="4" t="s">
        <v>35</v>
      </c>
      <c r="C34" s="4" t="s">
        <v>36</v>
      </c>
      <c r="D34" s="4" t="s">
        <v>124</v>
      </c>
      <c r="E34" s="4" t="s">
        <v>125</v>
      </c>
      <c r="F34" s="18" t="s">
        <v>126</v>
      </c>
      <c r="G34" s="4" t="s">
        <v>127</v>
      </c>
      <c r="H34" s="4" t="s">
        <v>128</v>
      </c>
      <c r="I34" s="19" t="s">
        <v>42</v>
      </c>
      <c r="J34" s="19" t="s">
        <v>129</v>
      </c>
      <c r="K34" s="4">
        <v>8</v>
      </c>
      <c r="L34" s="4">
        <v>0</v>
      </c>
      <c r="M34" s="20">
        <v>54985</v>
      </c>
      <c r="N34" s="20">
        <v>55188</v>
      </c>
      <c r="O34" s="5">
        <v>203</v>
      </c>
      <c r="P34" s="21" t="s">
        <v>1108</v>
      </c>
      <c r="Q34" s="21">
        <f>VLOOKUP(D34,'GPS KMR'!C:AL,36,0)</f>
        <v>192.71</v>
      </c>
      <c r="R34" s="21"/>
      <c r="S34" s="21">
        <f>O34-Q34</f>
        <v>10.289999999999992</v>
      </c>
      <c r="T34" s="21"/>
      <c r="U34" s="22">
        <f>S34/O34</f>
        <v>5.0689655172413757E-2</v>
      </c>
      <c r="V34" s="21"/>
      <c r="W34" s="23">
        <f>Q34/K34</f>
        <v>24.088750000000001</v>
      </c>
      <c r="X34" s="21">
        <f>W34*4%+W34</f>
        <v>25.052300000000002</v>
      </c>
      <c r="Y34" s="21">
        <f t="shared" si="4"/>
        <v>0</v>
      </c>
      <c r="Z34" s="21" t="s">
        <v>1105</v>
      </c>
      <c r="AA34" s="21">
        <f t="shared" si="5"/>
        <v>0</v>
      </c>
      <c r="AB34" s="24">
        <v>0</v>
      </c>
      <c r="AC34" s="21">
        <v>0</v>
      </c>
      <c r="AD34" s="21">
        <f t="shared" si="6"/>
        <v>0</v>
      </c>
      <c r="AE34" s="21"/>
      <c r="AF34" s="25"/>
      <c r="AG34" s="31" t="s">
        <v>471</v>
      </c>
      <c r="AH34" s="26"/>
      <c r="AI34" s="4"/>
    </row>
    <row r="35" spans="1:35">
      <c r="A35" s="4">
        <v>33</v>
      </c>
      <c r="B35" s="4" t="s">
        <v>35</v>
      </c>
      <c r="C35" s="4" t="s">
        <v>36</v>
      </c>
      <c r="D35" s="4" t="s">
        <v>130</v>
      </c>
      <c r="E35" s="4" t="s">
        <v>131</v>
      </c>
      <c r="F35" s="4" t="s">
        <v>132</v>
      </c>
      <c r="G35" s="4" t="s">
        <v>47</v>
      </c>
      <c r="H35" s="4" t="s">
        <v>133</v>
      </c>
      <c r="I35" s="19" t="s">
        <v>134</v>
      </c>
      <c r="J35" s="19" t="s">
        <v>43</v>
      </c>
      <c r="K35" s="4">
        <v>5</v>
      </c>
      <c r="L35" s="4">
        <v>322</v>
      </c>
      <c r="M35" s="20">
        <v>902.5</v>
      </c>
      <c r="N35" s="20">
        <v>972</v>
      </c>
      <c r="O35" s="5">
        <v>69.5</v>
      </c>
      <c r="P35" s="4" t="s">
        <v>1107</v>
      </c>
      <c r="Q35" s="4"/>
      <c r="R35" s="21">
        <f>VLOOKUP(D35,'GPS HMR'!C:AL,36,0)</f>
        <v>70.310833333333349</v>
      </c>
      <c r="S35" s="4"/>
      <c r="T35" s="21">
        <f t="shared" ref="T35:T41" si="18">O35-R35</f>
        <v>-0.81083333333334906</v>
      </c>
      <c r="U35" s="4"/>
      <c r="V35" s="22">
        <f t="shared" ref="V35:V41" si="19">T35/O35</f>
        <v>-1.1666666666666893E-2</v>
      </c>
      <c r="W35" s="23">
        <f t="shared" ref="W35:W41" si="20">R35*K35</f>
        <v>351.55416666666673</v>
      </c>
      <c r="X35" s="21">
        <f t="shared" ref="X35:X41" si="21">W35*4%+W35</f>
        <v>365.61633333333339</v>
      </c>
      <c r="Y35" s="21">
        <f t="shared" si="4"/>
        <v>0</v>
      </c>
      <c r="Z35" s="4" t="s">
        <v>1105</v>
      </c>
      <c r="AA35" s="21">
        <f t="shared" si="5"/>
        <v>0</v>
      </c>
      <c r="AB35" s="24">
        <v>0</v>
      </c>
      <c r="AC35" s="21">
        <v>0</v>
      </c>
      <c r="AD35" s="21">
        <f t="shared" si="6"/>
        <v>0</v>
      </c>
      <c r="AE35" s="4"/>
      <c r="AF35" s="25"/>
      <c r="AG35" s="4" t="s">
        <v>474</v>
      </c>
      <c r="AH35" s="4"/>
      <c r="AI35" s="4"/>
    </row>
    <row r="36" spans="1:35">
      <c r="A36" s="4">
        <v>34</v>
      </c>
      <c r="B36" s="4" t="s">
        <v>35</v>
      </c>
      <c r="C36" s="4" t="s">
        <v>36</v>
      </c>
      <c r="D36" s="4" t="s">
        <v>135</v>
      </c>
      <c r="E36" s="4" t="s">
        <v>136</v>
      </c>
      <c r="F36" s="18" t="s">
        <v>137</v>
      </c>
      <c r="G36" s="4" t="s">
        <v>138</v>
      </c>
      <c r="H36" s="4" t="s">
        <v>139</v>
      </c>
      <c r="I36" s="19" t="s">
        <v>140</v>
      </c>
      <c r="J36" s="19" t="s">
        <v>43</v>
      </c>
      <c r="K36" s="4">
        <v>4.7</v>
      </c>
      <c r="L36" s="4">
        <v>495</v>
      </c>
      <c r="M36" s="20">
        <v>12570</v>
      </c>
      <c r="N36" s="20">
        <v>12684</v>
      </c>
      <c r="O36" s="5">
        <v>114</v>
      </c>
      <c r="P36" s="21" t="s">
        <v>1108</v>
      </c>
      <c r="Q36" s="21"/>
      <c r="R36" s="21">
        <f>VLOOKUP(D36,'GPS HMR'!C:AL,36,0)</f>
        <v>119.03111111111112</v>
      </c>
      <c r="S36" s="21"/>
      <c r="T36" s="21">
        <f t="shared" si="18"/>
        <v>-5.031111111111116</v>
      </c>
      <c r="U36" s="21"/>
      <c r="V36" s="22">
        <f t="shared" si="19"/>
        <v>-4.4132553606237857E-2</v>
      </c>
      <c r="W36" s="23">
        <f t="shared" si="20"/>
        <v>559.44622222222222</v>
      </c>
      <c r="X36" s="21">
        <f t="shared" si="21"/>
        <v>581.82407111111115</v>
      </c>
      <c r="Y36" s="21">
        <f t="shared" si="4"/>
        <v>0</v>
      </c>
      <c r="Z36" s="41" t="s">
        <v>1105</v>
      </c>
      <c r="AA36" s="21">
        <f t="shared" si="5"/>
        <v>0</v>
      </c>
      <c r="AB36" s="24">
        <v>0</v>
      </c>
      <c r="AC36" s="21">
        <v>0</v>
      </c>
      <c r="AD36" s="21">
        <f t="shared" si="6"/>
        <v>0</v>
      </c>
      <c r="AE36" s="21"/>
      <c r="AF36" s="25"/>
      <c r="AG36" s="4" t="s">
        <v>471</v>
      </c>
      <c r="AH36" s="26"/>
      <c r="AI36" s="4"/>
    </row>
    <row r="37" spans="1:35">
      <c r="A37" s="4">
        <v>35</v>
      </c>
      <c r="B37" s="4" t="s">
        <v>35</v>
      </c>
      <c r="C37" s="4" t="s">
        <v>36</v>
      </c>
      <c r="D37" s="4" t="s">
        <v>141</v>
      </c>
      <c r="E37" s="4" t="s">
        <v>142</v>
      </c>
      <c r="F37" s="18" t="s">
        <v>143</v>
      </c>
      <c r="G37" s="4" t="s">
        <v>144</v>
      </c>
      <c r="H37" s="4" t="s">
        <v>139</v>
      </c>
      <c r="I37" s="19" t="s">
        <v>140</v>
      </c>
      <c r="J37" s="19" t="s">
        <v>43</v>
      </c>
      <c r="K37" s="4">
        <v>4.7</v>
      </c>
      <c r="L37" s="4">
        <v>858</v>
      </c>
      <c r="M37" s="20">
        <v>16580</v>
      </c>
      <c r="N37" s="20">
        <v>16742.8</v>
      </c>
      <c r="O37" s="5">
        <v>162.79999999999927</v>
      </c>
      <c r="P37" s="21" t="s">
        <v>1108</v>
      </c>
      <c r="Q37" s="21"/>
      <c r="R37" s="21">
        <f>VLOOKUP(D37,'GPS HMR'!C:AL,36,0)</f>
        <v>167.27388888888888</v>
      </c>
      <c r="S37" s="21"/>
      <c r="T37" s="21">
        <f t="shared" si="18"/>
        <v>-4.4738888888896042</v>
      </c>
      <c r="U37" s="21"/>
      <c r="V37" s="22">
        <f t="shared" si="19"/>
        <v>-2.7480889980894499E-2</v>
      </c>
      <c r="W37" s="23">
        <f t="shared" si="20"/>
        <v>786.18727777777769</v>
      </c>
      <c r="X37" s="21">
        <f t="shared" si="21"/>
        <v>817.63476888888886</v>
      </c>
      <c r="Y37" s="21">
        <f t="shared" si="4"/>
        <v>40.365231111111143</v>
      </c>
      <c r="Z37" s="41" t="s">
        <v>1105</v>
      </c>
      <c r="AA37" s="21">
        <f t="shared" si="5"/>
        <v>40.365231111111143</v>
      </c>
      <c r="AB37" s="24">
        <v>0</v>
      </c>
      <c r="AC37" s="21">
        <f t="shared" si="7"/>
        <v>71.812722222222305</v>
      </c>
      <c r="AD37" s="21">
        <f t="shared" si="6"/>
        <v>71.812722222222305</v>
      </c>
      <c r="AE37" s="21"/>
      <c r="AF37" s="25"/>
      <c r="AG37" s="4" t="s">
        <v>475</v>
      </c>
      <c r="AH37" s="26"/>
      <c r="AI37" s="4"/>
    </row>
    <row r="38" spans="1:35">
      <c r="A38" s="4">
        <v>36</v>
      </c>
      <c r="B38" s="4" t="s">
        <v>35</v>
      </c>
      <c r="C38" s="4" t="s">
        <v>36</v>
      </c>
      <c r="D38" s="4" t="s">
        <v>145</v>
      </c>
      <c r="E38" s="4" t="s">
        <v>146</v>
      </c>
      <c r="F38" s="18" t="s">
        <v>147</v>
      </c>
      <c r="G38" s="4" t="s">
        <v>148</v>
      </c>
      <c r="H38" s="4" t="s">
        <v>139</v>
      </c>
      <c r="I38" s="19" t="s">
        <v>140</v>
      </c>
      <c r="J38" s="19" t="s">
        <v>43</v>
      </c>
      <c r="K38" s="4">
        <v>4.7</v>
      </c>
      <c r="L38" s="4">
        <v>656</v>
      </c>
      <c r="M38" s="20">
        <v>12290</v>
      </c>
      <c r="N38" s="20">
        <v>12418</v>
      </c>
      <c r="O38" s="5">
        <v>128</v>
      </c>
      <c r="P38" s="21" t="s">
        <v>1108</v>
      </c>
      <c r="Q38" s="21"/>
      <c r="R38" s="21">
        <f>VLOOKUP(D38,'GPS HMR'!C:AL,36,0)</f>
        <v>126.9975</v>
      </c>
      <c r="S38" s="21"/>
      <c r="T38" s="21">
        <f t="shared" si="18"/>
        <v>1.0024999999999977</v>
      </c>
      <c r="U38" s="21"/>
      <c r="V38" s="22">
        <f t="shared" si="19"/>
        <v>7.8320312499999822E-3</v>
      </c>
      <c r="W38" s="23">
        <f t="shared" si="20"/>
        <v>596.88825000000008</v>
      </c>
      <c r="X38" s="21">
        <f t="shared" si="21"/>
        <v>620.76378000000011</v>
      </c>
      <c r="Y38" s="21">
        <f t="shared" si="4"/>
        <v>35.236219999999889</v>
      </c>
      <c r="Z38" s="41" t="s">
        <v>1105</v>
      </c>
      <c r="AA38" s="21">
        <f t="shared" si="5"/>
        <v>35.236219999999889</v>
      </c>
      <c r="AB38" s="24">
        <v>0</v>
      </c>
      <c r="AC38" s="21">
        <f t="shared" si="7"/>
        <v>59.111749999999915</v>
      </c>
      <c r="AD38" s="21">
        <f t="shared" si="6"/>
        <v>59.111749999999915</v>
      </c>
      <c r="AE38" s="21"/>
      <c r="AF38" s="25"/>
      <c r="AG38" s="4" t="s">
        <v>471</v>
      </c>
      <c r="AH38" s="26"/>
      <c r="AI38" s="4"/>
    </row>
    <row r="39" spans="1:35">
      <c r="A39" s="4">
        <v>37</v>
      </c>
      <c r="B39" s="4" t="s">
        <v>35</v>
      </c>
      <c r="C39" s="4" t="s">
        <v>36</v>
      </c>
      <c r="D39" s="4" t="s">
        <v>149</v>
      </c>
      <c r="E39" s="4" t="s">
        <v>150</v>
      </c>
      <c r="F39" s="18" t="s">
        <v>151</v>
      </c>
      <c r="G39" s="4" t="s">
        <v>152</v>
      </c>
      <c r="H39" s="4" t="s">
        <v>139</v>
      </c>
      <c r="I39" s="19" t="s">
        <v>140</v>
      </c>
      <c r="J39" s="19" t="s">
        <v>43</v>
      </c>
      <c r="K39" s="4">
        <v>4.7</v>
      </c>
      <c r="L39" s="4">
        <v>875</v>
      </c>
      <c r="M39" s="20">
        <v>14514</v>
      </c>
      <c r="N39" s="20">
        <v>14699</v>
      </c>
      <c r="O39" s="5">
        <v>185</v>
      </c>
      <c r="P39" s="21" t="s">
        <v>1108</v>
      </c>
      <c r="Q39" s="21"/>
      <c r="R39" s="21">
        <f>VLOOKUP(D39,'GPS HMR'!C:AL,36,0)</f>
        <v>185.53888888888889</v>
      </c>
      <c r="S39" s="21"/>
      <c r="T39" s="21">
        <f t="shared" si="18"/>
        <v>-0.53888888888889142</v>
      </c>
      <c r="U39" s="21"/>
      <c r="V39" s="22">
        <f t="shared" si="19"/>
        <v>-2.9129129129129264E-3</v>
      </c>
      <c r="W39" s="23">
        <f t="shared" si="20"/>
        <v>872.03277777777782</v>
      </c>
      <c r="X39" s="21">
        <f t="shared" si="21"/>
        <v>906.91408888888895</v>
      </c>
      <c r="Y39" s="21">
        <f t="shared" si="4"/>
        <v>0</v>
      </c>
      <c r="Z39" s="41" t="s">
        <v>1105</v>
      </c>
      <c r="AA39" s="21">
        <f t="shared" si="5"/>
        <v>0</v>
      </c>
      <c r="AB39" s="24">
        <v>0</v>
      </c>
      <c r="AC39" s="21">
        <f t="shared" si="7"/>
        <v>2.9672222222221762</v>
      </c>
      <c r="AD39" s="21">
        <f t="shared" si="6"/>
        <v>2.9672222222221762</v>
      </c>
      <c r="AE39" s="21"/>
      <c r="AF39" s="25"/>
      <c r="AG39" s="4" t="s">
        <v>475</v>
      </c>
      <c r="AH39" s="26"/>
      <c r="AI39" s="4"/>
    </row>
    <row r="40" spans="1:35">
      <c r="A40" s="4">
        <v>38</v>
      </c>
      <c r="B40" s="4" t="s">
        <v>35</v>
      </c>
      <c r="C40" s="4" t="s">
        <v>36</v>
      </c>
      <c r="D40" s="4" t="s">
        <v>153</v>
      </c>
      <c r="E40" s="4" t="s">
        <v>154</v>
      </c>
      <c r="F40" s="18" t="s">
        <v>155</v>
      </c>
      <c r="G40" s="4" t="s">
        <v>156</v>
      </c>
      <c r="H40" s="4" t="s">
        <v>139</v>
      </c>
      <c r="I40" s="19" t="s">
        <v>140</v>
      </c>
      <c r="J40" s="19" t="s">
        <v>43</v>
      </c>
      <c r="K40" s="4">
        <v>4.7</v>
      </c>
      <c r="L40" s="4">
        <v>447</v>
      </c>
      <c r="M40" s="20">
        <v>11200</v>
      </c>
      <c r="N40" s="20">
        <v>11296</v>
      </c>
      <c r="O40" s="5">
        <v>96</v>
      </c>
      <c r="P40" s="21" t="s">
        <v>1108</v>
      </c>
      <c r="Q40" s="21"/>
      <c r="R40" s="21">
        <f>VLOOKUP(D40,'GPS HMR'!C:AL,36,0)</f>
        <v>97.083333333333314</v>
      </c>
      <c r="S40" s="21"/>
      <c r="T40" s="21">
        <f t="shared" si="18"/>
        <v>-1.0833333333333144</v>
      </c>
      <c r="U40" s="21"/>
      <c r="V40" s="22">
        <f t="shared" si="19"/>
        <v>-1.1284722222222024E-2</v>
      </c>
      <c r="W40" s="23">
        <f t="shared" si="20"/>
        <v>456.29166666666657</v>
      </c>
      <c r="X40" s="21">
        <f t="shared" si="21"/>
        <v>474.54333333333324</v>
      </c>
      <c r="Y40" s="21">
        <f t="shared" si="4"/>
        <v>0</v>
      </c>
      <c r="Z40" s="41" t="s">
        <v>1105</v>
      </c>
      <c r="AA40" s="21">
        <f t="shared" si="5"/>
        <v>0</v>
      </c>
      <c r="AB40" s="24">
        <v>0</v>
      </c>
      <c r="AC40" s="21">
        <v>0</v>
      </c>
      <c r="AD40" s="21">
        <f t="shared" si="6"/>
        <v>0</v>
      </c>
      <c r="AE40" s="21"/>
      <c r="AF40" s="25"/>
      <c r="AG40" s="4" t="s">
        <v>475</v>
      </c>
      <c r="AH40" s="26"/>
      <c r="AI40" s="4"/>
    </row>
    <row r="41" spans="1:35">
      <c r="A41" s="4">
        <v>39</v>
      </c>
      <c r="B41" s="4" t="s">
        <v>35</v>
      </c>
      <c r="C41" s="4" t="s">
        <v>36</v>
      </c>
      <c r="D41" s="4" t="s">
        <v>163</v>
      </c>
      <c r="E41" s="4" t="s">
        <v>164</v>
      </c>
      <c r="F41" s="18" t="s">
        <v>165</v>
      </c>
      <c r="G41" s="4" t="s">
        <v>166</v>
      </c>
      <c r="H41" s="4" t="s">
        <v>139</v>
      </c>
      <c r="I41" s="19" t="s">
        <v>167</v>
      </c>
      <c r="J41" s="19" t="s">
        <v>43</v>
      </c>
      <c r="K41" s="4">
        <v>4.7</v>
      </c>
      <c r="L41" s="4">
        <v>579</v>
      </c>
      <c r="M41" s="20">
        <v>8086</v>
      </c>
      <c r="N41" s="20">
        <v>8195</v>
      </c>
      <c r="O41" s="5">
        <v>109</v>
      </c>
      <c r="P41" s="21" t="s">
        <v>1108</v>
      </c>
      <c r="Q41" s="21"/>
      <c r="R41" s="21">
        <f>VLOOKUP(D41,'GPS HMR'!C:AL,36,0)</f>
        <v>111.77999999999997</v>
      </c>
      <c r="S41" s="21"/>
      <c r="T41" s="21">
        <f t="shared" si="18"/>
        <v>-2.7799999999999727</v>
      </c>
      <c r="U41" s="21"/>
      <c r="V41" s="22">
        <f t="shared" si="19"/>
        <v>-2.5504587155963054E-2</v>
      </c>
      <c r="W41" s="23">
        <f t="shared" si="20"/>
        <v>525.36599999999987</v>
      </c>
      <c r="X41" s="21">
        <f t="shared" si="21"/>
        <v>546.38063999999986</v>
      </c>
      <c r="Y41" s="21">
        <f t="shared" si="4"/>
        <v>32.619360000000142</v>
      </c>
      <c r="Z41" s="21" t="s">
        <v>1105</v>
      </c>
      <c r="AA41" s="21">
        <f t="shared" si="5"/>
        <v>32.619360000000142</v>
      </c>
      <c r="AB41" s="24">
        <v>0</v>
      </c>
      <c r="AC41" s="21">
        <f t="shared" si="7"/>
        <v>53.634000000000128</v>
      </c>
      <c r="AD41" s="21">
        <f t="shared" si="6"/>
        <v>53.634000000000128</v>
      </c>
      <c r="AE41" s="21"/>
      <c r="AF41" s="25"/>
      <c r="AG41" s="4" t="s">
        <v>471</v>
      </c>
      <c r="AH41" s="26"/>
      <c r="AI41" s="4"/>
    </row>
    <row r="42" spans="1:35">
      <c r="A42" s="4">
        <v>40</v>
      </c>
      <c r="B42" s="4" t="s">
        <v>35</v>
      </c>
      <c r="C42" s="4" t="s">
        <v>36</v>
      </c>
      <c r="D42" s="4" t="s">
        <v>157</v>
      </c>
      <c r="E42" s="4" t="s">
        <v>158</v>
      </c>
      <c r="F42" s="18" t="s">
        <v>159</v>
      </c>
      <c r="G42" s="4" t="s">
        <v>160</v>
      </c>
      <c r="H42" s="4" t="s">
        <v>161</v>
      </c>
      <c r="I42" s="19" t="s">
        <v>162</v>
      </c>
      <c r="J42" s="19" t="s">
        <v>129</v>
      </c>
      <c r="K42" s="4">
        <v>3</v>
      </c>
      <c r="L42" s="4">
        <v>380</v>
      </c>
      <c r="M42" s="20">
        <v>500111</v>
      </c>
      <c r="N42" s="20">
        <v>501034</v>
      </c>
      <c r="O42" s="5">
        <v>923</v>
      </c>
      <c r="P42" s="21" t="s">
        <v>1108</v>
      </c>
      <c r="Q42" s="21">
        <f>VLOOKUP(D42,'GPS KMR'!C:AL,36,0)</f>
        <v>417.46</v>
      </c>
      <c r="R42" s="21"/>
      <c r="S42" s="21">
        <f t="shared" ref="S42" si="22">O42-Q42</f>
        <v>505.54</v>
      </c>
      <c r="T42" s="21"/>
      <c r="U42" s="22">
        <f t="shared" ref="U42" si="23">S42/O42</f>
        <v>0.54771397616468043</v>
      </c>
      <c r="V42" s="21"/>
      <c r="W42" s="23">
        <f>Q42/K42</f>
        <v>139.15333333333334</v>
      </c>
      <c r="X42" s="21">
        <f>W42*4%+W42</f>
        <v>144.71946666666668</v>
      </c>
      <c r="Y42" s="21">
        <f t="shared" si="4"/>
        <v>235.28053333333332</v>
      </c>
      <c r="Z42" s="21" t="s">
        <v>1112</v>
      </c>
      <c r="AA42" s="21">
        <f t="shared" si="5"/>
        <v>235.28053333333332</v>
      </c>
      <c r="AB42" s="24">
        <v>0</v>
      </c>
      <c r="AC42" s="21">
        <f t="shared" si="7"/>
        <v>240.84666666666666</v>
      </c>
      <c r="AD42" s="21">
        <f t="shared" si="6"/>
        <v>240.84666666666666</v>
      </c>
      <c r="AE42" s="48" t="s">
        <v>1112</v>
      </c>
      <c r="AF42" s="25"/>
      <c r="AG42" s="4" t="s">
        <v>471</v>
      </c>
      <c r="AH42" s="26"/>
      <c r="AI42" s="4"/>
    </row>
    <row r="43" spans="1:35">
      <c r="A43" s="4">
        <v>41</v>
      </c>
      <c r="B43" s="4" t="s">
        <v>35</v>
      </c>
      <c r="C43" s="4" t="s">
        <v>36</v>
      </c>
      <c r="D43" s="4" t="s">
        <v>395</v>
      </c>
      <c r="E43" s="4" t="s">
        <v>414</v>
      </c>
      <c r="F43" s="4" t="s">
        <v>403</v>
      </c>
      <c r="G43" s="4" t="s">
        <v>413</v>
      </c>
      <c r="H43" s="4" t="s">
        <v>406</v>
      </c>
      <c r="I43" s="19" t="s">
        <v>168</v>
      </c>
      <c r="J43" s="19" t="s">
        <v>43</v>
      </c>
      <c r="K43" s="4">
        <v>3</v>
      </c>
      <c r="L43" s="4">
        <v>545</v>
      </c>
      <c r="M43" s="20">
        <v>13105</v>
      </c>
      <c r="N43" s="20">
        <v>13300</v>
      </c>
      <c r="O43" s="5">
        <v>195</v>
      </c>
      <c r="P43" s="4" t="s">
        <v>1108</v>
      </c>
      <c r="Q43" s="21"/>
      <c r="R43" s="4">
        <v>0</v>
      </c>
      <c r="S43" s="21"/>
      <c r="T43" s="28">
        <f>O43-R43</f>
        <v>195</v>
      </c>
      <c r="U43" s="22"/>
      <c r="V43" s="44">
        <f>T43/O43</f>
        <v>1</v>
      </c>
      <c r="W43" s="23">
        <f t="shared" ref="W43:W60" si="24">R43*K43</f>
        <v>0</v>
      </c>
      <c r="X43" s="21">
        <f t="shared" ref="X43:X60" si="25">W43*4%+W43</f>
        <v>0</v>
      </c>
      <c r="Y43" s="21">
        <f t="shared" si="4"/>
        <v>545</v>
      </c>
      <c r="Z43" s="4" t="s">
        <v>1103</v>
      </c>
      <c r="AA43" s="21">
        <f t="shared" si="5"/>
        <v>545</v>
      </c>
      <c r="AB43" s="24">
        <v>0</v>
      </c>
      <c r="AC43" s="21">
        <f t="shared" si="7"/>
        <v>545</v>
      </c>
      <c r="AD43" s="21">
        <f t="shared" si="6"/>
        <v>545</v>
      </c>
      <c r="AE43" s="4"/>
      <c r="AF43" s="5"/>
      <c r="AG43" s="4" t="s">
        <v>474</v>
      </c>
      <c r="AH43" s="4"/>
      <c r="AI43" s="4"/>
    </row>
    <row r="44" spans="1:35">
      <c r="A44" s="4">
        <v>42</v>
      </c>
      <c r="B44" s="4" t="s">
        <v>35</v>
      </c>
      <c r="C44" s="4" t="s">
        <v>36</v>
      </c>
      <c r="D44" s="4" t="s">
        <v>169</v>
      </c>
      <c r="E44" s="4" t="s">
        <v>170</v>
      </c>
      <c r="F44" s="18" t="s">
        <v>171</v>
      </c>
      <c r="G44" s="4" t="s">
        <v>172</v>
      </c>
      <c r="H44" s="4" t="s">
        <v>41</v>
      </c>
      <c r="I44" s="19" t="s">
        <v>173</v>
      </c>
      <c r="J44" s="19" t="s">
        <v>43</v>
      </c>
      <c r="K44" s="4">
        <v>3.8</v>
      </c>
      <c r="L44" s="4">
        <v>385</v>
      </c>
      <c r="M44" s="20">
        <v>8100</v>
      </c>
      <c r="N44" s="20">
        <v>8197.6</v>
      </c>
      <c r="O44" s="5">
        <v>97.600000000000364</v>
      </c>
      <c r="P44" s="21" t="s">
        <v>1108</v>
      </c>
      <c r="Q44" s="21"/>
      <c r="R44" s="21">
        <f>VLOOKUP(F44,'GPS HMR'!E:AL,34,0)</f>
        <v>66.473333333333343</v>
      </c>
      <c r="S44" s="21"/>
      <c r="T44" s="21">
        <f t="shared" ref="T44:T60" si="26">O44-R44</f>
        <v>31.12666666666702</v>
      </c>
      <c r="U44" s="21"/>
      <c r="V44" s="22">
        <f t="shared" ref="V44:V60" si="27">T44/O44</f>
        <v>0.31892076502732486</v>
      </c>
      <c r="W44" s="23">
        <f t="shared" si="24"/>
        <v>252.5986666666667</v>
      </c>
      <c r="X44" s="21">
        <f t="shared" si="25"/>
        <v>262.70261333333337</v>
      </c>
      <c r="Y44" s="21">
        <f t="shared" si="4"/>
        <v>122.29738666666663</v>
      </c>
      <c r="Z44" s="48" t="s">
        <v>1103</v>
      </c>
      <c r="AA44" s="21">
        <f t="shared" si="5"/>
        <v>122.29738666666663</v>
      </c>
      <c r="AB44" s="24">
        <v>0</v>
      </c>
      <c r="AC44" s="21">
        <f t="shared" si="7"/>
        <v>132.4013333333333</v>
      </c>
      <c r="AD44" s="21">
        <f t="shared" si="6"/>
        <v>132.4013333333333</v>
      </c>
      <c r="AE44" s="21"/>
      <c r="AF44" s="29"/>
      <c r="AG44" s="4" t="s">
        <v>475</v>
      </c>
      <c r="AH44" s="26"/>
      <c r="AI44" s="4"/>
    </row>
    <row r="45" spans="1:35">
      <c r="A45" s="4">
        <v>43</v>
      </c>
      <c r="B45" s="4" t="s">
        <v>35</v>
      </c>
      <c r="C45" s="4" t="s">
        <v>36</v>
      </c>
      <c r="D45" s="51" t="s">
        <v>174</v>
      </c>
      <c r="E45" s="4" t="s">
        <v>175</v>
      </c>
      <c r="F45" s="18" t="s">
        <v>176</v>
      </c>
      <c r="G45" s="4" t="s">
        <v>177</v>
      </c>
      <c r="H45" s="4" t="s">
        <v>41</v>
      </c>
      <c r="I45" s="19" t="s">
        <v>173</v>
      </c>
      <c r="J45" s="19" t="s">
        <v>43</v>
      </c>
      <c r="K45" s="4">
        <v>3.8</v>
      </c>
      <c r="L45" s="4">
        <v>200</v>
      </c>
      <c r="M45" s="20">
        <v>792</v>
      </c>
      <c r="N45" s="20">
        <v>841</v>
      </c>
      <c r="O45" s="5">
        <v>49</v>
      </c>
      <c r="P45" s="21" t="s">
        <v>1108</v>
      </c>
      <c r="Q45" s="21"/>
      <c r="R45" s="21">
        <v>48.31</v>
      </c>
      <c r="S45" s="21"/>
      <c r="T45" s="21">
        <f t="shared" si="26"/>
        <v>0.68999999999999773</v>
      </c>
      <c r="U45" s="21"/>
      <c r="V45" s="22">
        <f t="shared" si="27"/>
        <v>1.4081632653061178E-2</v>
      </c>
      <c r="W45" s="23">
        <f t="shared" si="24"/>
        <v>183.578</v>
      </c>
      <c r="X45" s="21">
        <f t="shared" si="25"/>
        <v>190.92112</v>
      </c>
      <c r="Y45" s="21">
        <f t="shared" si="4"/>
        <v>9.0788799999999981</v>
      </c>
      <c r="Z45" s="21" t="s">
        <v>1105</v>
      </c>
      <c r="AA45" s="21">
        <f t="shared" si="5"/>
        <v>9.0788799999999981</v>
      </c>
      <c r="AB45" s="24">
        <v>0</v>
      </c>
      <c r="AC45" s="21">
        <f t="shared" si="7"/>
        <v>16.421999999999997</v>
      </c>
      <c r="AD45" s="21">
        <f t="shared" si="6"/>
        <v>16.421999999999997</v>
      </c>
      <c r="AE45" s="21"/>
      <c r="AF45" s="25"/>
      <c r="AG45" s="4" t="s">
        <v>471</v>
      </c>
      <c r="AH45" s="26"/>
      <c r="AI45" s="4"/>
    </row>
    <row r="46" spans="1:35">
      <c r="A46" s="4">
        <v>44</v>
      </c>
      <c r="B46" s="4" t="s">
        <v>35</v>
      </c>
      <c r="C46" s="4" t="s">
        <v>36</v>
      </c>
      <c r="D46" s="4" t="s">
        <v>178</v>
      </c>
      <c r="E46" s="4" t="s">
        <v>179</v>
      </c>
      <c r="F46" s="18" t="s">
        <v>180</v>
      </c>
      <c r="G46" s="4" t="s">
        <v>181</v>
      </c>
      <c r="H46" s="4" t="s">
        <v>41</v>
      </c>
      <c r="I46" s="19" t="s">
        <v>173</v>
      </c>
      <c r="J46" s="19" t="s">
        <v>43</v>
      </c>
      <c r="K46" s="4">
        <v>3.8</v>
      </c>
      <c r="L46" s="4">
        <v>655</v>
      </c>
      <c r="M46" s="20">
        <v>2534</v>
      </c>
      <c r="N46" s="20">
        <v>2703</v>
      </c>
      <c r="O46" s="5">
        <v>169</v>
      </c>
      <c r="P46" s="21" t="s">
        <v>1108</v>
      </c>
      <c r="Q46" s="21"/>
      <c r="R46" s="21">
        <f>VLOOKUP(D46,'GPS HMR'!C:AL,36,0)</f>
        <v>172.58500000000001</v>
      </c>
      <c r="S46" s="21"/>
      <c r="T46" s="21">
        <f t="shared" si="26"/>
        <v>-3.585000000000008</v>
      </c>
      <c r="U46" s="21"/>
      <c r="V46" s="22">
        <f t="shared" si="27"/>
        <v>-2.1213017751479338E-2</v>
      </c>
      <c r="W46" s="23">
        <f t="shared" si="24"/>
        <v>655.82299999999998</v>
      </c>
      <c r="X46" s="21">
        <f t="shared" si="25"/>
        <v>682.05592000000001</v>
      </c>
      <c r="Y46" s="21">
        <f t="shared" si="4"/>
        <v>0</v>
      </c>
      <c r="Z46" s="41" t="s">
        <v>1105</v>
      </c>
      <c r="AA46" s="21">
        <f t="shared" si="5"/>
        <v>0</v>
      </c>
      <c r="AB46" s="24">
        <v>0</v>
      </c>
      <c r="AC46" s="21">
        <v>0</v>
      </c>
      <c r="AD46" s="21">
        <f t="shared" si="6"/>
        <v>0</v>
      </c>
      <c r="AE46" s="21"/>
      <c r="AF46" s="25"/>
      <c r="AG46" s="4" t="s">
        <v>474</v>
      </c>
      <c r="AH46" s="26"/>
      <c r="AI46" s="4"/>
    </row>
    <row r="47" spans="1:35">
      <c r="A47" s="4">
        <v>45</v>
      </c>
      <c r="B47" s="4" t="s">
        <v>35</v>
      </c>
      <c r="C47" s="4" t="s">
        <v>36</v>
      </c>
      <c r="D47" s="35" t="s">
        <v>182</v>
      </c>
      <c r="E47" s="4" t="s">
        <v>183</v>
      </c>
      <c r="F47" s="4" t="s">
        <v>184</v>
      </c>
      <c r="G47" s="4" t="s">
        <v>47</v>
      </c>
      <c r="H47" s="4" t="s">
        <v>41</v>
      </c>
      <c r="I47" s="19" t="s">
        <v>173</v>
      </c>
      <c r="J47" s="19" t="s">
        <v>43</v>
      </c>
      <c r="K47" s="4">
        <v>3.8</v>
      </c>
      <c r="L47" s="4">
        <v>542</v>
      </c>
      <c r="M47" s="20">
        <v>6489</v>
      </c>
      <c r="N47" s="20">
        <v>6632</v>
      </c>
      <c r="O47" s="5">
        <v>143</v>
      </c>
      <c r="P47" s="4" t="s">
        <v>1108</v>
      </c>
      <c r="Q47" s="4"/>
      <c r="R47" s="21">
        <f>VLOOKUP(D47,'GPS HMR'!C:AL,36,0)</f>
        <v>79.611666666666665</v>
      </c>
      <c r="S47" s="4"/>
      <c r="T47" s="21">
        <f t="shared" si="26"/>
        <v>63.388333333333335</v>
      </c>
      <c r="U47" s="4"/>
      <c r="V47" s="22">
        <f t="shared" si="27"/>
        <v>0.44327505827505831</v>
      </c>
      <c r="W47" s="23">
        <f t="shared" si="24"/>
        <v>302.52433333333329</v>
      </c>
      <c r="X47" s="21">
        <f t="shared" si="25"/>
        <v>314.62530666666663</v>
      </c>
      <c r="Y47" s="21">
        <f t="shared" si="4"/>
        <v>227.37469333333337</v>
      </c>
      <c r="Z47" s="4" t="s">
        <v>1110</v>
      </c>
      <c r="AA47" s="21">
        <f t="shared" si="5"/>
        <v>227.37469333333337</v>
      </c>
      <c r="AB47" s="24">
        <v>0</v>
      </c>
      <c r="AC47" s="21">
        <f t="shared" si="7"/>
        <v>239.47566666666671</v>
      </c>
      <c r="AD47" s="21">
        <f t="shared" si="6"/>
        <v>239.47566666666671</v>
      </c>
      <c r="AF47" s="25"/>
      <c r="AG47" s="4" t="s">
        <v>474</v>
      </c>
      <c r="AH47" s="4"/>
      <c r="AI47" s="4"/>
    </row>
    <row r="48" spans="1:35">
      <c r="A48" s="4">
        <v>46</v>
      </c>
      <c r="B48" s="4" t="s">
        <v>35</v>
      </c>
      <c r="C48" s="4" t="s">
        <v>36</v>
      </c>
      <c r="D48" s="4" t="s">
        <v>185</v>
      </c>
      <c r="E48" s="4" t="s">
        <v>186</v>
      </c>
      <c r="F48" s="4" t="s">
        <v>187</v>
      </c>
      <c r="G48" s="4" t="s">
        <v>47</v>
      </c>
      <c r="H48" s="4" t="s">
        <v>41</v>
      </c>
      <c r="I48" s="19" t="s">
        <v>173</v>
      </c>
      <c r="J48" s="19" t="s">
        <v>43</v>
      </c>
      <c r="K48" s="4">
        <v>3.8</v>
      </c>
      <c r="L48" s="4">
        <v>440</v>
      </c>
      <c r="M48" s="20">
        <v>713</v>
      </c>
      <c r="N48" s="20">
        <v>834</v>
      </c>
      <c r="O48" s="5">
        <v>121</v>
      </c>
      <c r="P48" s="4" t="s">
        <v>1108</v>
      </c>
      <c r="Q48" s="4"/>
      <c r="R48" s="21">
        <f>VLOOKUP(D48,'GPS HMR'!C:AL,36,0)</f>
        <v>97.779444444444465</v>
      </c>
      <c r="S48" s="4"/>
      <c r="T48" s="21">
        <f t="shared" si="26"/>
        <v>23.220555555555535</v>
      </c>
      <c r="U48" s="4"/>
      <c r="V48" s="22">
        <f t="shared" si="27"/>
        <v>0.19190541781450857</v>
      </c>
      <c r="W48" s="23">
        <f t="shared" si="24"/>
        <v>371.56188888888897</v>
      </c>
      <c r="X48" s="21">
        <f t="shared" si="25"/>
        <v>386.42436444444451</v>
      </c>
      <c r="Y48" s="21">
        <f t="shared" si="4"/>
        <v>53.575635555555493</v>
      </c>
      <c r="Z48" s="4" t="s">
        <v>1110</v>
      </c>
      <c r="AA48" s="21">
        <f t="shared" si="5"/>
        <v>53.575635555555493</v>
      </c>
      <c r="AB48" s="24">
        <v>0</v>
      </c>
      <c r="AC48" s="21">
        <f t="shared" si="7"/>
        <v>68.438111111111027</v>
      </c>
      <c r="AD48" s="21">
        <f t="shared" si="6"/>
        <v>68.438111111111027</v>
      </c>
      <c r="AE48" s="4"/>
      <c r="AF48" s="25"/>
      <c r="AG48" s="4" t="s">
        <v>475</v>
      </c>
      <c r="AH48" s="4"/>
      <c r="AI48" s="4"/>
    </row>
    <row r="49" spans="1:35">
      <c r="A49" s="4">
        <v>47</v>
      </c>
      <c r="B49" s="4" t="s">
        <v>35</v>
      </c>
      <c r="C49" s="4" t="s">
        <v>36</v>
      </c>
      <c r="D49" s="4" t="s">
        <v>188</v>
      </c>
      <c r="E49" s="4" t="s">
        <v>189</v>
      </c>
      <c r="F49" s="4" t="s">
        <v>190</v>
      </c>
      <c r="G49" s="4" t="s">
        <v>191</v>
      </c>
      <c r="H49" s="4" t="s">
        <v>41</v>
      </c>
      <c r="I49" s="19" t="s">
        <v>173</v>
      </c>
      <c r="J49" s="19" t="s">
        <v>43</v>
      </c>
      <c r="K49" s="4">
        <v>3.8</v>
      </c>
      <c r="L49" s="4">
        <v>451</v>
      </c>
      <c r="M49" s="20">
        <v>11496</v>
      </c>
      <c r="N49" s="20">
        <v>11617</v>
      </c>
      <c r="O49" s="5">
        <v>121</v>
      </c>
      <c r="P49" s="4" t="s">
        <v>1108</v>
      </c>
      <c r="Q49" s="4"/>
      <c r="R49" s="21">
        <f>VLOOKUP(D49,'GPS HMR'!C:AL,36,0)</f>
        <v>83.223611111111111</v>
      </c>
      <c r="S49" s="4"/>
      <c r="T49" s="21">
        <f t="shared" si="26"/>
        <v>37.776388888888889</v>
      </c>
      <c r="U49" s="4"/>
      <c r="V49" s="22">
        <f t="shared" si="27"/>
        <v>0.31220156106519742</v>
      </c>
      <c r="W49" s="23">
        <f t="shared" si="24"/>
        <v>316.2497222222222</v>
      </c>
      <c r="X49" s="21">
        <f t="shared" si="25"/>
        <v>328.89971111111112</v>
      </c>
      <c r="Y49" s="21">
        <f t="shared" si="4"/>
        <v>122.10028888888888</v>
      </c>
      <c r="Z49" s="4" t="s">
        <v>1103</v>
      </c>
      <c r="AA49" s="21">
        <f t="shared" si="5"/>
        <v>122.10028888888888</v>
      </c>
      <c r="AB49" s="24">
        <v>0</v>
      </c>
      <c r="AC49" s="21">
        <f t="shared" si="7"/>
        <v>134.7502777777778</v>
      </c>
      <c r="AD49" s="21">
        <f t="shared" si="6"/>
        <v>134.7502777777778</v>
      </c>
      <c r="AE49" s="4"/>
      <c r="AF49" s="25"/>
      <c r="AG49" s="4" t="s">
        <v>471</v>
      </c>
      <c r="AH49" s="4"/>
      <c r="AI49" s="4"/>
    </row>
    <row r="50" spans="1:35">
      <c r="A50" s="4">
        <v>48</v>
      </c>
      <c r="B50" s="4" t="s">
        <v>35</v>
      </c>
      <c r="C50" s="4" t="s">
        <v>36</v>
      </c>
      <c r="D50" s="4" t="s">
        <v>192</v>
      </c>
      <c r="E50" s="4" t="s">
        <v>186</v>
      </c>
      <c r="F50" s="4" t="s">
        <v>193</v>
      </c>
      <c r="G50" s="4" t="s">
        <v>47</v>
      </c>
      <c r="H50" s="4" t="s">
        <v>41</v>
      </c>
      <c r="I50" s="19" t="s">
        <v>173</v>
      </c>
      <c r="J50" s="19" t="s">
        <v>43</v>
      </c>
      <c r="K50" s="4">
        <v>3.8</v>
      </c>
      <c r="L50" s="4">
        <v>335</v>
      </c>
      <c r="M50" s="20">
        <v>3726</v>
      </c>
      <c r="N50" s="20">
        <v>3818</v>
      </c>
      <c r="O50" s="5">
        <v>92</v>
      </c>
      <c r="P50" s="4" t="s">
        <v>1108</v>
      </c>
      <c r="Q50" s="4"/>
      <c r="R50" s="21">
        <f>VLOOKUP(D50,'GPS HMR'!C:AL,36,0)</f>
        <v>0</v>
      </c>
      <c r="S50" s="4"/>
      <c r="T50" s="21">
        <f t="shared" si="26"/>
        <v>92</v>
      </c>
      <c r="U50" s="4"/>
      <c r="V50" s="22">
        <f t="shared" si="27"/>
        <v>1</v>
      </c>
      <c r="W50" s="23">
        <f t="shared" si="24"/>
        <v>0</v>
      </c>
      <c r="X50" s="21">
        <f t="shared" si="25"/>
        <v>0</v>
      </c>
      <c r="Y50" s="21">
        <f t="shared" si="4"/>
        <v>335</v>
      </c>
      <c r="Z50" s="4" t="s">
        <v>1103</v>
      </c>
      <c r="AA50" s="21">
        <f t="shared" si="5"/>
        <v>335</v>
      </c>
      <c r="AB50" s="24">
        <v>0</v>
      </c>
      <c r="AC50" s="21">
        <f t="shared" si="7"/>
        <v>335</v>
      </c>
      <c r="AD50" s="21">
        <f t="shared" si="6"/>
        <v>335</v>
      </c>
      <c r="AE50" s="4"/>
      <c r="AF50" s="25"/>
      <c r="AG50" s="4" t="s">
        <v>471</v>
      </c>
      <c r="AH50" s="4"/>
      <c r="AI50" s="4"/>
    </row>
    <row r="51" spans="1:35">
      <c r="A51" s="4">
        <v>49</v>
      </c>
      <c r="B51" s="4" t="s">
        <v>35</v>
      </c>
      <c r="C51" s="4" t="s">
        <v>36</v>
      </c>
      <c r="D51" s="4" t="s">
        <v>194</v>
      </c>
      <c r="E51" s="4" t="s">
        <v>195</v>
      </c>
      <c r="F51" s="18" t="s">
        <v>196</v>
      </c>
      <c r="G51" s="4" t="s">
        <v>197</v>
      </c>
      <c r="H51" s="4" t="s">
        <v>139</v>
      </c>
      <c r="I51" s="19" t="s">
        <v>173</v>
      </c>
      <c r="J51" s="19" t="s">
        <v>43</v>
      </c>
      <c r="K51" s="4">
        <v>4.7</v>
      </c>
      <c r="L51" s="4">
        <v>960</v>
      </c>
      <c r="M51" s="20">
        <v>13202</v>
      </c>
      <c r="N51" s="20">
        <v>13405.7</v>
      </c>
      <c r="O51" s="5">
        <v>203.70000000000073</v>
      </c>
      <c r="P51" s="21" t="s">
        <v>1108</v>
      </c>
      <c r="Q51" s="21"/>
      <c r="R51" s="21">
        <f>VLOOKUP(D51,'GPS HMR'!C:AL,36,0)</f>
        <v>206.9111111111111</v>
      </c>
      <c r="S51" s="21"/>
      <c r="T51" s="21">
        <f t="shared" si="26"/>
        <v>-3.2111111111103696</v>
      </c>
      <c r="U51" s="21"/>
      <c r="V51" s="22">
        <f t="shared" si="27"/>
        <v>-1.5763922980414128E-2</v>
      </c>
      <c r="W51" s="23">
        <f t="shared" si="24"/>
        <v>972.48222222222216</v>
      </c>
      <c r="X51" s="21">
        <f t="shared" si="25"/>
        <v>1011.3815111111111</v>
      </c>
      <c r="Y51" s="21">
        <f t="shared" si="4"/>
        <v>0</v>
      </c>
      <c r="Z51" s="41" t="s">
        <v>1105</v>
      </c>
      <c r="AA51" s="21">
        <f t="shared" si="5"/>
        <v>0</v>
      </c>
      <c r="AB51" s="24">
        <v>0</v>
      </c>
      <c r="AC51" s="21">
        <v>0</v>
      </c>
      <c r="AD51" s="21">
        <f t="shared" si="6"/>
        <v>0</v>
      </c>
      <c r="AE51" s="21"/>
      <c r="AF51" s="25"/>
      <c r="AG51" s="4" t="s">
        <v>475</v>
      </c>
      <c r="AH51" s="26"/>
      <c r="AI51" s="4"/>
    </row>
    <row r="52" spans="1:35">
      <c r="A52" s="4">
        <v>50</v>
      </c>
      <c r="B52" s="4" t="s">
        <v>35</v>
      </c>
      <c r="C52" s="4" t="s">
        <v>36</v>
      </c>
      <c r="D52" s="4" t="s">
        <v>198</v>
      </c>
      <c r="E52" s="4" t="s">
        <v>199</v>
      </c>
      <c r="F52" s="18" t="s">
        <v>200</v>
      </c>
      <c r="G52" s="4" t="s">
        <v>201</v>
      </c>
      <c r="H52" s="4" t="s">
        <v>139</v>
      </c>
      <c r="I52" s="19" t="s">
        <v>173</v>
      </c>
      <c r="J52" s="19" t="s">
        <v>43</v>
      </c>
      <c r="K52" s="4">
        <v>4.7</v>
      </c>
      <c r="L52" s="4">
        <v>560</v>
      </c>
      <c r="M52" s="20">
        <v>13868</v>
      </c>
      <c r="N52" s="20">
        <v>13987</v>
      </c>
      <c r="O52" s="5">
        <v>119</v>
      </c>
      <c r="P52" s="21" t="s">
        <v>1108</v>
      </c>
      <c r="Q52" s="21"/>
      <c r="R52" s="21">
        <f>VLOOKUP(D52,'GPS HMR'!C:AL,36,0)</f>
        <v>114.46944444444516</v>
      </c>
      <c r="S52" s="21"/>
      <c r="T52" s="21">
        <f t="shared" si="26"/>
        <v>4.5305555555548409</v>
      </c>
      <c r="U52" s="21"/>
      <c r="V52" s="22">
        <f t="shared" si="27"/>
        <v>3.8071895424830596E-2</v>
      </c>
      <c r="W52" s="23">
        <f t="shared" si="24"/>
        <v>538.00638888889227</v>
      </c>
      <c r="X52" s="21">
        <f t="shared" si="25"/>
        <v>559.52664444444792</v>
      </c>
      <c r="Y52" s="21">
        <f t="shared" si="4"/>
        <v>0.4733555555520752</v>
      </c>
      <c r="Z52" s="21" t="s">
        <v>1105</v>
      </c>
      <c r="AA52" s="21">
        <f t="shared" si="5"/>
        <v>0.4733555555520752</v>
      </c>
      <c r="AB52" s="24">
        <v>0</v>
      </c>
      <c r="AC52" s="21">
        <f t="shared" si="7"/>
        <v>21.993611111107725</v>
      </c>
      <c r="AD52" s="21">
        <f t="shared" si="6"/>
        <v>21.993611111107725</v>
      </c>
      <c r="AE52" s="21"/>
      <c r="AF52" s="25"/>
      <c r="AG52" s="4" t="s">
        <v>474</v>
      </c>
      <c r="AH52" s="26"/>
      <c r="AI52" s="4"/>
    </row>
    <row r="53" spans="1:35">
      <c r="A53" s="4">
        <v>51</v>
      </c>
      <c r="B53" s="4" t="s">
        <v>35</v>
      </c>
      <c r="C53" s="4" t="s">
        <v>36</v>
      </c>
      <c r="D53" s="4" t="s">
        <v>202</v>
      </c>
      <c r="E53" s="4" t="s">
        <v>203</v>
      </c>
      <c r="F53" s="18" t="s">
        <v>204</v>
      </c>
      <c r="G53" s="4" t="s">
        <v>205</v>
      </c>
      <c r="H53" s="4" t="s">
        <v>139</v>
      </c>
      <c r="I53" s="19" t="s">
        <v>173</v>
      </c>
      <c r="J53" s="19" t="s">
        <v>43</v>
      </c>
      <c r="K53" s="4">
        <v>4.7</v>
      </c>
      <c r="L53" s="4">
        <v>608</v>
      </c>
      <c r="M53" s="20">
        <v>12120</v>
      </c>
      <c r="N53" s="20">
        <v>12250</v>
      </c>
      <c r="O53" s="5">
        <v>130</v>
      </c>
      <c r="P53" s="21" t="s">
        <v>1108</v>
      </c>
      <c r="Q53" s="21"/>
      <c r="R53" s="21">
        <f>VLOOKUP(D53,'GPS HMR'!C:AL,36,0)</f>
        <v>135.35305555555556</v>
      </c>
      <c r="S53" s="21"/>
      <c r="T53" s="21">
        <f t="shared" si="26"/>
        <v>-5.3530555555555566</v>
      </c>
      <c r="U53" s="21"/>
      <c r="V53" s="22">
        <f t="shared" si="27"/>
        <v>-4.1177350427350434E-2</v>
      </c>
      <c r="W53" s="23">
        <f t="shared" si="24"/>
        <v>636.15936111111114</v>
      </c>
      <c r="X53" s="21">
        <f t="shared" si="25"/>
        <v>661.60573555555561</v>
      </c>
      <c r="Y53" s="21">
        <f t="shared" si="4"/>
        <v>0</v>
      </c>
      <c r="Z53" s="41" t="s">
        <v>1105</v>
      </c>
      <c r="AA53" s="21">
        <f t="shared" si="5"/>
        <v>0</v>
      </c>
      <c r="AB53" s="24">
        <v>0</v>
      </c>
      <c r="AC53" s="21">
        <v>0</v>
      </c>
      <c r="AD53" s="21">
        <f t="shared" si="6"/>
        <v>0</v>
      </c>
      <c r="AE53" s="21"/>
      <c r="AF53" s="25"/>
      <c r="AG53" s="4" t="s">
        <v>471</v>
      </c>
      <c r="AH53" s="26"/>
      <c r="AI53" s="4"/>
    </row>
    <row r="54" spans="1:35">
      <c r="A54" s="4">
        <v>52</v>
      </c>
      <c r="B54" s="4" t="s">
        <v>35</v>
      </c>
      <c r="C54" s="4" t="s">
        <v>36</v>
      </c>
      <c r="D54" s="4" t="s">
        <v>206</v>
      </c>
      <c r="E54" s="4" t="s">
        <v>207</v>
      </c>
      <c r="F54" s="18" t="s">
        <v>208</v>
      </c>
      <c r="G54" s="4" t="s">
        <v>209</v>
      </c>
      <c r="H54" s="4" t="s">
        <v>139</v>
      </c>
      <c r="I54" s="19" t="s">
        <v>173</v>
      </c>
      <c r="J54" s="19" t="s">
        <v>43</v>
      </c>
      <c r="K54" s="4">
        <v>4.7</v>
      </c>
      <c r="L54" s="4">
        <v>508</v>
      </c>
      <c r="M54" s="20">
        <v>13222</v>
      </c>
      <c r="N54" s="20">
        <v>13330</v>
      </c>
      <c r="O54" s="5">
        <v>108</v>
      </c>
      <c r="P54" s="21" t="s">
        <v>1108</v>
      </c>
      <c r="Q54" s="21"/>
      <c r="R54" s="21">
        <f>VLOOKUP(D54,'GPS HMR'!C:AL,36,0)</f>
        <v>107.56083333333333</v>
      </c>
      <c r="S54" s="21"/>
      <c r="T54" s="21">
        <f t="shared" si="26"/>
        <v>0.43916666666666515</v>
      </c>
      <c r="U54" s="21"/>
      <c r="V54" s="22">
        <f t="shared" si="27"/>
        <v>4.0663580246913444E-3</v>
      </c>
      <c r="W54" s="23">
        <f t="shared" si="24"/>
        <v>505.53591666666671</v>
      </c>
      <c r="X54" s="21">
        <f t="shared" si="25"/>
        <v>525.75735333333341</v>
      </c>
      <c r="Y54" s="21">
        <f t="shared" si="4"/>
        <v>0</v>
      </c>
      <c r="Z54" s="41" t="s">
        <v>1105</v>
      </c>
      <c r="AA54" s="21">
        <f t="shared" si="5"/>
        <v>0</v>
      </c>
      <c r="AB54" s="24">
        <v>0</v>
      </c>
      <c r="AC54" s="21">
        <f t="shared" si="7"/>
        <v>2.4640833333332921</v>
      </c>
      <c r="AD54" s="21">
        <f t="shared" si="6"/>
        <v>2.4640833333332921</v>
      </c>
      <c r="AE54" s="21"/>
      <c r="AF54" s="25"/>
      <c r="AG54" s="4" t="s">
        <v>471</v>
      </c>
      <c r="AH54" s="26"/>
      <c r="AI54" s="4"/>
    </row>
    <row r="55" spans="1:35">
      <c r="A55" s="4">
        <v>53</v>
      </c>
      <c r="B55" s="4" t="s">
        <v>35</v>
      </c>
      <c r="C55" s="4" t="s">
        <v>36</v>
      </c>
      <c r="D55" s="4" t="s">
        <v>210</v>
      </c>
      <c r="E55" s="4" t="s">
        <v>211</v>
      </c>
      <c r="F55" s="18" t="s">
        <v>212</v>
      </c>
      <c r="G55" s="4" t="s">
        <v>213</v>
      </c>
      <c r="H55" s="4" t="s">
        <v>139</v>
      </c>
      <c r="I55" s="19" t="s">
        <v>173</v>
      </c>
      <c r="J55" s="19" t="s">
        <v>43</v>
      </c>
      <c r="K55" s="4">
        <v>4.7</v>
      </c>
      <c r="L55" s="4">
        <v>450</v>
      </c>
      <c r="M55" s="20">
        <v>10028</v>
      </c>
      <c r="N55" s="20">
        <v>10126</v>
      </c>
      <c r="O55" s="5">
        <v>98</v>
      </c>
      <c r="P55" s="21" t="s">
        <v>1108</v>
      </c>
      <c r="Q55" s="21"/>
      <c r="R55" s="21">
        <f>VLOOKUP(D55,'GPS HMR'!C:AL,36,0)</f>
        <v>92.210833333333341</v>
      </c>
      <c r="S55" s="21"/>
      <c r="T55" s="21">
        <f t="shared" si="26"/>
        <v>5.7891666666666595</v>
      </c>
      <c r="U55" s="21"/>
      <c r="V55" s="22">
        <f t="shared" si="27"/>
        <v>5.9073129251700607E-2</v>
      </c>
      <c r="W55" s="23">
        <f t="shared" si="24"/>
        <v>433.39091666666673</v>
      </c>
      <c r="X55" s="21">
        <f t="shared" si="25"/>
        <v>450.72655333333341</v>
      </c>
      <c r="Y55" s="21">
        <f t="shared" si="4"/>
        <v>0</v>
      </c>
      <c r="Z55" s="21" t="s">
        <v>1105</v>
      </c>
      <c r="AA55" s="21">
        <f t="shared" si="5"/>
        <v>0</v>
      </c>
      <c r="AB55" s="24">
        <v>0</v>
      </c>
      <c r="AC55" s="21">
        <f t="shared" si="7"/>
        <v>16.609083333333274</v>
      </c>
      <c r="AD55" s="21">
        <f t="shared" si="6"/>
        <v>16.609083333333274</v>
      </c>
      <c r="AE55" s="48" t="s">
        <v>1106</v>
      </c>
      <c r="AF55" s="25"/>
      <c r="AG55" s="4" t="s">
        <v>471</v>
      </c>
      <c r="AH55" s="26"/>
      <c r="AI55" s="4"/>
    </row>
    <row r="56" spans="1:35">
      <c r="A56" s="4">
        <v>54</v>
      </c>
      <c r="B56" s="4" t="s">
        <v>35</v>
      </c>
      <c r="C56" s="4" t="s">
        <v>36</v>
      </c>
      <c r="D56" s="4" t="s">
        <v>214</v>
      </c>
      <c r="E56" s="4" t="s">
        <v>215</v>
      </c>
      <c r="F56" s="4" t="s">
        <v>216</v>
      </c>
      <c r="G56" s="4" t="s">
        <v>47</v>
      </c>
      <c r="H56" s="4" t="s">
        <v>139</v>
      </c>
      <c r="I56" s="19" t="s">
        <v>173</v>
      </c>
      <c r="J56" s="19" t="s">
        <v>43</v>
      </c>
      <c r="K56" s="4">
        <v>4.7</v>
      </c>
      <c r="L56" s="4">
        <v>295</v>
      </c>
      <c r="M56" s="20">
        <v>11051</v>
      </c>
      <c r="N56" s="20">
        <v>11107</v>
      </c>
      <c r="O56" s="5">
        <v>56</v>
      </c>
      <c r="P56" s="21" t="s">
        <v>1108</v>
      </c>
      <c r="Q56" s="21"/>
      <c r="R56" s="21">
        <f>VLOOKUP(D56,'GPS HMR'!C:AL,36,0)</f>
        <v>57.790000000000006</v>
      </c>
      <c r="S56" s="21"/>
      <c r="T56" s="21">
        <f t="shared" si="26"/>
        <v>-1.7900000000000063</v>
      </c>
      <c r="U56" s="21"/>
      <c r="V56" s="22">
        <f t="shared" si="27"/>
        <v>-3.1964285714285827E-2</v>
      </c>
      <c r="W56" s="23">
        <f t="shared" si="24"/>
        <v>271.61300000000006</v>
      </c>
      <c r="X56" s="21">
        <f t="shared" si="25"/>
        <v>282.47752000000008</v>
      </c>
      <c r="Y56" s="21">
        <f t="shared" si="4"/>
        <v>12.522479999999916</v>
      </c>
      <c r="Z56" s="21" t="s">
        <v>1105</v>
      </c>
      <c r="AA56" s="21">
        <f t="shared" si="5"/>
        <v>12.522479999999916</v>
      </c>
      <c r="AB56" s="24">
        <v>0</v>
      </c>
      <c r="AC56" s="21">
        <f t="shared" si="7"/>
        <v>23.386999999999944</v>
      </c>
      <c r="AD56" s="21">
        <f t="shared" si="6"/>
        <v>23.386999999999944</v>
      </c>
      <c r="AE56" s="21"/>
      <c r="AF56" s="25"/>
      <c r="AG56" s="4" t="s">
        <v>471</v>
      </c>
      <c r="AH56" s="26"/>
      <c r="AI56" s="4"/>
    </row>
    <row r="57" spans="1:35">
      <c r="A57" s="4">
        <v>55</v>
      </c>
      <c r="B57" s="4" t="s">
        <v>35</v>
      </c>
      <c r="C57" s="4" t="s">
        <v>36</v>
      </c>
      <c r="D57" s="4" t="s">
        <v>217</v>
      </c>
      <c r="E57" s="4" t="s">
        <v>218</v>
      </c>
      <c r="F57" s="4" t="s">
        <v>219</v>
      </c>
      <c r="G57" s="4" t="s">
        <v>220</v>
      </c>
      <c r="H57" s="4" t="s">
        <v>139</v>
      </c>
      <c r="I57" s="19" t="s">
        <v>173</v>
      </c>
      <c r="J57" s="19" t="s">
        <v>43</v>
      </c>
      <c r="K57" s="4">
        <v>4.7</v>
      </c>
      <c r="L57" s="4">
        <v>668</v>
      </c>
      <c r="M57" s="20">
        <v>11065.4</v>
      </c>
      <c r="N57" s="20">
        <v>11205.9</v>
      </c>
      <c r="O57" s="5">
        <v>140.5</v>
      </c>
      <c r="P57" s="4" t="s">
        <v>1108</v>
      </c>
      <c r="Q57" s="4"/>
      <c r="R57" s="21">
        <f>VLOOKUP(D57,'GPS HMR'!C:AL,36,0)</f>
        <v>115.93250000000256</v>
      </c>
      <c r="S57" s="4"/>
      <c r="T57" s="21">
        <f t="shared" si="26"/>
        <v>24.567499999997437</v>
      </c>
      <c r="U57" s="4"/>
      <c r="V57" s="22">
        <f t="shared" si="27"/>
        <v>0.17485765124553337</v>
      </c>
      <c r="W57" s="23">
        <f t="shared" si="24"/>
        <v>544.88275000001204</v>
      </c>
      <c r="X57" s="21">
        <f t="shared" si="25"/>
        <v>566.67806000001247</v>
      </c>
      <c r="Y57" s="21">
        <f t="shared" si="4"/>
        <v>101.32193999998753</v>
      </c>
      <c r="Z57" s="4" t="s">
        <v>1103</v>
      </c>
      <c r="AA57" s="21">
        <f t="shared" si="5"/>
        <v>101.32193999998753</v>
      </c>
      <c r="AB57" s="24">
        <v>0</v>
      </c>
      <c r="AC57" s="21">
        <f t="shared" si="7"/>
        <v>123.11724999998796</v>
      </c>
      <c r="AD57" s="21">
        <f t="shared" si="6"/>
        <v>123.11724999998796</v>
      </c>
      <c r="AE57" s="4"/>
      <c r="AF57" s="25"/>
      <c r="AG57" s="4" t="s">
        <v>474</v>
      </c>
      <c r="AH57" s="4"/>
      <c r="AI57" s="4"/>
    </row>
    <row r="58" spans="1:35">
      <c r="A58" s="4">
        <v>56</v>
      </c>
      <c r="B58" s="4" t="s">
        <v>35</v>
      </c>
      <c r="C58" s="4" t="s">
        <v>36</v>
      </c>
      <c r="D58" s="4" t="s">
        <v>221</v>
      </c>
      <c r="E58" s="4" t="s">
        <v>222</v>
      </c>
      <c r="F58" s="4" t="s">
        <v>223</v>
      </c>
      <c r="G58" s="4" t="s">
        <v>224</v>
      </c>
      <c r="H58" s="4" t="s">
        <v>139</v>
      </c>
      <c r="I58" s="19" t="s">
        <v>173</v>
      </c>
      <c r="J58" s="19" t="s">
        <v>43</v>
      </c>
      <c r="K58" s="4">
        <v>4.7</v>
      </c>
      <c r="L58" s="4">
        <v>583</v>
      </c>
      <c r="M58" s="20">
        <v>11670</v>
      </c>
      <c r="N58" s="20">
        <v>11799</v>
      </c>
      <c r="O58" s="5">
        <v>129</v>
      </c>
      <c r="P58" s="4" t="s">
        <v>1108</v>
      </c>
      <c r="Q58" s="4"/>
      <c r="R58" s="21">
        <f>VLOOKUP(D58,'GPS HMR'!C:AL,36,0)</f>
        <v>0</v>
      </c>
      <c r="S58" s="4"/>
      <c r="T58" s="21">
        <f t="shared" si="26"/>
        <v>129</v>
      </c>
      <c r="U58" s="4"/>
      <c r="V58" s="22">
        <f t="shared" si="27"/>
        <v>1</v>
      </c>
      <c r="W58" s="23">
        <f t="shared" si="24"/>
        <v>0</v>
      </c>
      <c r="X58" s="21">
        <f t="shared" si="25"/>
        <v>0</v>
      </c>
      <c r="Y58" s="21">
        <f t="shared" si="4"/>
        <v>583</v>
      </c>
      <c r="Z58" s="4" t="s">
        <v>1103</v>
      </c>
      <c r="AA58" s="21">
        <f t="shared" si="5"/>
        <v>583</v>
      </c>
      <c r="AB58" s="24">
        <v>0</v>
      </c>
      <c r="AC58" s="21">
        <f t="shared" si="7"/>
        <v>583</v>
      </c>
      <c r="AD58" s="21">
        <f t="shared" si="6"/>
        <v>583</v>
      </c>
      <c r="AE58" s="4"/>
      <c r="AF58" s="25"/>
      <c r="AG58" s="4" t="s">
        <v>474</v>
      </c>
      <c r="AH58" s="4"/>
      <c r="AI58" s="4"/>
    </row>
    <row r="59" spans="1:35">
      <c r="A59" s="4">
        <v>57</v>
      </c>
      <c r="B59" s="4" t="s">
        <v>35</v>
      </c>
      <c r="C59" s="4" t="s">
        <v>36</v>
      </c>
      <c r="D59" s="4" t="s">
        <v>225</v>
      </c>
      <c r="E59" s="4" t="s">
        <v>226</v>
      </c>
      <c r="F59" s="4" t="s">
        <v>227</v>
      </c>
      <c r="G59" s="4" t="s">
        <v>228</v>
      </c>
      <c r="H59" s="4" t="s">
        <v>139</v>
      </c>
      <c r="I59" s="19" t="s">
        <v>173</v>
      </c>
      <c r="J59" s="19" t="s">
        <v>43</v>
      </c>
      <c r="K59" s="4">
        <v>4.7</v>
      </c>
      <c r="L59" s="4">
        <v>473</v>
      </c>
      <c r="M59" s="20">
        <v>14451.7</v>
      </c>
      <c r="N59" s="20">
        <v>14553.8</v>
      </c>
      <c r="O59" s="5">
        <v>102.09999999999854</v>
      </c>
      <c r="P59" s="4" t="s">
        <v>1107</v>
      </c>
      <c r="Q59" s="4"/>
      <c r="R59" s="21">
        <f>VLOOKUP(D59,'GPS HMR'!C:AL,36,0)</f>
        <v>97.830000000001107</v>
      </c>
      <c r="S59" s="4"/>
      <c r="T59" s="21">
        <f t="shared" si="26"/>
        <v>4.2699999999974381</v>
      </c>
      <c r="U59" s="4"/>
      <c r="V59" s="22">
        <f t="shared" si="27"/>
        <v>4.1821743388809979E-2</v>
      </c>
      <c r="W59" s="23">
        <f t="shared" si="24"/>
        <v>459.80100000000522</v>
      </c>
      <c r="X59" s="21">
        <f t="shared" si="25"/>
        <v>478.19304000000545</v>
      </c>
      <c r="Y59" s="21">
        <f t="shared" si="4"/>
        <v>0</v>
      </c>
      <c r="Z59" s="4" t="s">
        <v>1105</v>
      </c>
      <c r="AA59" s="21">
        <f t="shared" si="5"/>
        <v>0</v>
      </c>
      <c r="AB59" s="24">
        <v>0</v>
      </c>
      <c r="AC59" s="21">
        <f t="shared" si="7"/>
        <v>13.198999999994783</v>
      </c>
      <c r="AD59" s="21">
        <f t="shared" si="6"/>
        <v>13.198999999994783</v>
      </c>
      <c r="AE59" s="4"/>
      <c r="AF59" s="25"/>
      <c r="AG59" s="4" t="s">
        <v>474</v>
      </c>
      <c r="AH59" s="4"/>
      <c r="AI59" s="4"/>
    </row>
    <row r="60" spans="1:35">
      <c r="A60" s="4">
        <v>58</v>
      </c>
      <c r="B60" s="4" t="s">
        <v>35</v>
      </c>
      <c r="C60" s="4" t="s">
        <v>36</v>
      </c>
      <c r="D60" s="4" t="s">
        <v>229</v>
      </c>
      <c r="E60" s="27" t="s">
        <v>230</v>
      </c>
      <c r="F60" s="4" t="s">
        <v>231</v>
      </c>
      <c r="G60" s="4" t="s">
        <v>47</v>
      </c>
      <c r="H60" s="27" t="s">
        <v>232</v>
      </c>
      <c r="I60" s="19" t="s">
        <v>173</v>
      </c>
      <c r="J60" s="19" t="s">
        <v>43</v>
      </c>
      <c r="K60" s="4">
        <v>14</v>
      </c>
      <c r="L60" s="4">
        <v>1362</v>
      </c>
      <c r="M60" s="20">
        <v>9151</v>
      </c>
      <c r="N60" s="20">
        <v>8582</v>
      </c>
      <c r="O60" s="5">
        <v>95</v>
      </c>
      <c r="P60" s="21" t="s">
        <v>1108</v>
      </c>
      <c r="Q60" s="21"/>
      <c r="R60" s="21">
        <f>VLOOKUP(F60,'GPS HMR'!E:AL,34,0)</f>
        <v>95.392222222222216</v>
      </c>
      <c r="S60" s="21"/>
      <c r="T60" s="21">
        <f t="shared" si="26"/>
        <v>-0.39222222222221603</v>
      </c>
      <c r="U60" s="21"/>
      <c r="V60" s="22">
        <f t="shared" si="27"/>
        <v>-4.1286549707601691E-3</v>
      </c>
      <c r="W60" s="23">
        <f t="shared" si="24"/>
        <v>1335.491111111111</v>
      </c>
      <c r="X60" s="21">
        <f t="shared" si="25"/>
        <v>1388.9107555555554</v>
      </c>
      <c r="Y60" s="21">
        <f t="shared" si="4"/>
        <v>0</v>
      </c>
      <c r="Z60" s="41" t="s">
        <v>1105</v>
      </c>
      <c r="AA60" s="21">
        <f t="shared" si="5"/>
        <v>0</v>
      </c>
      <c r="AB60" s="24">
        <v>0</v>
      </c>
      <c r="AC60" s="21">
        <f t="shared" si="7"/>
        <v>26.508888888889032</v>
      </c>
      <c r="AD60" s="21">
        <f t="shared" si="6"/>
        <v>26.508888888889032</v>
      </c>
      <c r="AE60" s="21"/>
      <c r="AF60" s="25" t="s">
        <v>484</v>
      </c>
      <c r="AG60" s="4" t="s">
        <v>471</v>
      </c>
      <c r="AH60" s="26"/>
      <c r="AI60" s="4"/>
    </row>
    <row r="61" spans="1:35">
      <c r="A61" s="4">
        <v>59</v>
      </c>
      <c r="B61" s="4" t="s">
        <v>35</v>
      </c>
      <c r="C61" s="4" t="s">
        <v>36</v>
      </c>
      <c r="D61" s="4" t="s">
        <v>233</v>
      </c>
      <c r="E61" s="4" t="s">
        <v>234</v>
      </c>
      <c r="F61" s="4" t="s">
        <v>235</v>
      </c>
      <c r="G61" s="4" t="s">
        <v>47</v>
      </c>
      <c r="H61" s="4" t="s">
        <v>236</v>
      </c>
      <c r="I61" s="19" t="s">
        <v>173</v>
      </c>
      <c r="J61" s="19" t="s">
        <v>129</v>
      </c>
      <c r="K61" s="4">
        <v>2.5</v>
      </c>
      <c r="L61" s="4">
        <v>785</v>
      </c>
      <c r="M61" s="20">
        <v>52805</v>
      </c>
      <c r="N61" s="20">
        <v>54776</v>
      </c>
      <c r="O61" s="5">
        <v>1971</v>
      </c>
      <c r="P61" s="4" t="s">
        <v>1107</v>
      </c>
      <c r="Q61" s="21">
        <f>VLOOKUP(D61,'GPS KMR'!C:AL,36,0)</f>
        <v>1862.6100000000001</v>
      </c>
      <c r="R61" s="4"/>
      <c r="S61" s="21">
        <f t="shared" ref="S61:S62" si="28">O61-Q61</f>
        <v>108.38999999999987</v>
      </c>
      <c r="T61" s="4"/>
      <c r="U61" s="22">
        <f t="shared" ref="U61:U62" si="29">S61/O61</f>
        <v>5.4992389649923833E-2</v>
      </c>
      <c r="V61" s="4"/>
      <c r="W61" s="23">
        <f t="shared" ref="W61:W62" si="30">Q61/K61</f>
        <v>745.0440000000001</v>
      </c>
      <c r="X61" s="21">
        <f t="shared" ref="X61:X66" si="31">W61*4%+W61</f>
        <v>774.84576000000015</v>
      </c>
      <c r="Y61" s="21">
        <f t="shared" si="4"/>
        <v>10.154239999999845</v>
      </c>
      <c r="Z61" s="4" t="s">
        <v>1105</v>
      </c>
      <c r="AA61" s="21">
        <f t="shared" si="5"/>
        <v>10.154239999999845</v>
      </c>
      <c r="AB61" s="24">
        <v>0</v>
      </c>
      <c r="AC61" s="21">
        <f t="shared" si="7"/>
        <v>39.955999999999904</v>
      </c>
      <c r="AD61" s="21">
        <f t="shared" si="6"/>
        <v>39.955999999999904</v>
      </c>
      <c r="AE61" s="4"/>
      <c r="AF61" s="25"/>
      <c r="AG61" s="4" t="s">
        <v>474</v>
      </c>
      <c r="AH61" s="4"/>
      <c r="AI61" s="4"/>
    </row>
    <row r="62" spans="1:35">
      <c r="A62" s="4">
        <v>60</v>
      </c>
      <c r="B62" s="4" t="s">
        <v>35</v>
      </c>
      <c r="C62" s="4" t="s">
        <v>36</v>
      </c>
      <c r="D62" s="4" t="s">
        <v>237</v>
      </c>
      <c r="E62" s="4" t="s">
        <v>238</v>
      </c>
      <c r="F62" s="4" t="s">
        <v>239</v>
      </c>
      <c r="G62" s="4" t="s">
        <v>47</v>
      </c>
      <c r="H62" s="4" t="s">
        <v>240</v>
      </c>
      <c r="I62" s="19" t="s">
        <v>173</v>
      </c>
      <c r="J62" s="19" t="s">
        <v>129</v>
      </c>
      <c r="K62" s="4">
        <v>2.5</v>
      </c>
      <c r="L62" s="4">
        <v>690</v>
      </c>
      <c r="M62" s="20">
        <v>439130</v>
      </c>
      <c r="N62" s="20">
        <v>440710</v>
      </c>
      <c r="O62" s="5">
        <v>1580</v>
      </c>
      <c r="P62" s="51" t="s">
        <v>1108</v>
      </c>
      <c r="Q62" s="21">
        <f>VLOOKUP(D62,'GPS KMR'!C:AL,36,0)</f>
        <v>1533.29</v>
      </c>
      <c r="R62" s="4"/>
      <c r="S62" s="21">
        <f t="shared" si="28"/>
        <v>46.710000000000036</v>
      </c>
      <c r="T62" s="4"/>
      <c r="U62" s="22">
        <f t="shared" si="29"/>
        <v>2.9563291139240531E-2</v>
      </c>
      <c r="V62" s="4"/>
      <c r="W62" s="23">
        <f t="shared" si="30"/>
        <v>613.31600000000003</v>
      </c>
      <c r="X62" s="21">
        <f t="shared" si="31"/>
        <v>637.84864000000005</v>
      </c>
      <c r="Y62" s="21">
        <f t="shared" si="4"/>
        <v>52.151359999999954</v>
      </c>
      <c r="Z62" s="21" t="s">
        <v>1105</v>
      </c>
      <c r="AA62" s="21">
        <f t="shared" si="5"/>
        <v>52.151359999999954</v>
      </c>
      <c r="AB62" s="24">
        <v>0</v>
      </c>
      <c r="AC62" s="21">
        <f t="shared" si="7"/>
        <v>76.683999999999969</v>
      </c>
      <c r="AD62" s="21">
        <f t="shared" si="6"/>
        <v>76.683999999999969</v>
      </c>
      <c r="AE62" s="4"/>
      <c r="AF62" s="25"/>
      <c r="AG62" s="4" t="s">
        <v>475</v>
      </c>
      <c r="AH62" s="4"/>
      <c r="AI62" s="4"/>
    </row>
    <row r="63" spans="1:35">
      <c r="A63" s="4">
        <v>61</v>
      </c>
      <c r="B63" s="4" t="s">
        <v>35</v>
      </c>
      <c r="C63" s="4" t="s">
        <v>36</v>
      </c>
      <c r="D63" s="4" t="s">
        <v>241</v>
      </c>
      <c r="E63" s="4" t="s">
        <v>242</v>
      </c>
      <c r="F63" s="4" t="s">
        <v>243</v>
      </c>
      <c r="G63" s="4" t="s">
        <v>47</v>
      </c>
      <c r="H63" s="4" t="s">
        <v>244</v>
      </c>
      <c r="I63" s="19" t="s">
        <v>245</v>
      </c>
      <c r="J63" s="53" t="s">
        <v>43</v>
      </c>
      <c r="K63" s="4">
        <v>3</v>
      </c>
      <c r="L63" s="4">
        <v>0</v>
      </c>
      <c r="M63" s="20">
        <v>4935</v>
      </c>
      <c r="N63" s="20">
        <v>4935</v>
      </c>
      <c r="O63" s="5">
        <v>0</v>
      </c>
      <c r="P63" s="51" t="s">
        <v>1108</v>
      </c>
      <c r="Q63" s="21"/>
      <c r="R63" s="4">
        <v>0</v>
      </c>
      <c r="S63" s="21"/>
      <c r="T63" s="4">
        <v>0</v>
      </c>
      <c r="U63" s="22"/>
      <c r="V63" s="44">
        <v>0</v>
      </c>
      <c r="W63" s="4">
        <f>R63*K63</f>
        <v>0</v>
      </c>
      <c r="X63" s="21">
        <f t="shared" si="31"/>
        <v>0</v>
      </c>
      <c r="Y63" s="21">
        <f t="shared" si="4"/>
        <v>0</v>
      </c>
      <c r="Z63" s="41" t="s">
        <v>1105</v>
      </c>
      <c r="AA63" s="21">
        <f t="shared" si="5"/>
        <v>0</v>
      </c>
      <c r="AB63" s="24">
        <v>0</v>
      </c>
      <c r="AC63" s="21">
        <f t="shared" si="7"/>
        <v>0</v>
      </c>
      <c r="AD63" s="21">
        <f t="shared" si="6"/>
        <v>0</v>
      </c>
      <c r="AE63" s="4"/>
      <c r="AF63" s="25"/>
      <c r="AG63" s="4" t="s">
        <v>475</v>
      </c>
      <c r="AH63" s="4"/>
      <c r="AI63" s="4"/>
    </row>
    <row r="64" spans="1:35">
      <c r="A64" s="4">
        <v>62</v>
      </c>
      <c r="B64" s="4" t="s">
        <v>35</v>
      </c>
      <c r="C64" s="4" t="s">
        <v>36</v>
      </c>
      <c r="D64" s="4" t="s">
        <v>246</v>
      </c>
      <c r="E64" s="4" t="s">
        <v>242</v>
      </c>
      <c r="F64" s="4" t="s">
        <v>247</v>
      </c>
      <c r="G64" s="4" t="s">
        <v>47</v>
      </c>
      <c r="H64" s="4" t="s">
        <v>244</v>
      </c>
      <c r="I64" s="19" t="s">
        <v>245</v>
      </c>
      <c r="J64" s="43" t="s">
        <v>43</v>
      </c>
      <c r="K64" s="4">
        <v>3</v>
      </c>
      <c r="L64" s="4">
        <v>129</v>
      </c>
      <c r="M64" s="20">
        <v>7836</v>
      </c>
      <c r="N64" s="20">
        <v>7885.8</v>
      </c>
      <c r="O64" s="5">
        <v>49.800000000000182</v>
      </c>
      <c r="P64" s="4" t="s">
        <v>1107</v>
      </c>
      <c r="Q64" s="21"/>
      <c r="R64" s="4">
        <v>48.57</v>
      </c>
      <c r="S64" s="21"/>
      <c r="T64" s="28">
        <f>O64-R64</f>
        <v>1.2300000000001816</v>
      </c>
      <c r="U64" s="22"/>
      <c r="V64" s="44">
        <f>T64/O64</f>
        <v>2.4698795180726447E-2</v>
      </c>
      <c r="W64" s="23">
        <f t="shared" ref="W64:W66" si="32">R64*K64</f>
        <v>145.71</v>
      </c>
      <c r="X64" s="21">
        <f t="shared" si="31"/>
        <v>151.5384</v>
      </c>
      <c r="Y64" s="21">
        <f t="shared" si="4"/>
        <v>0</v>
      </c>
      <c r="Z64" s="4" t="s">
        <v>1105</v>
      </c>
      <c r="AA64" s="21">
        <f t="shared" si="5"/>
        <v>0</v>
      </c>
      <c r="AB64" s="24">
        <v>0</v>
      </c>
      <c r="AC64" s="21">
        <v>0</v>
      </c>
      <c r="AD64" s="21">
        <f t="shared" si="6"/>
        <v>0</v>
      </c>
      <c r="AE64" s="4"/>
      <c r="AF64" s="25"/>
      <c r="AG64" s="4" t="s">
        <v>475</v>
      </c>
      <c r="AH64" s="4"/>
      <c r="AI64" s="4"/>
    </row>
    <row r="65" spans="1:35">
      <c r="A65" s="4">
        <v>63</v>
      </c>
      <c r="B65" s="4" t="s">
        <v>35</v>
      </c>
      <c r="C65" s="4" t="s">
        <v>36</v>
      </c>
      <c r="D65" s="4">
        <v>55012</v>
      </c>
      <c r="E65" s="4" t="s">
        <v>248</v>
      </c>
      <c r="F65" s="18" t="s">
        <v>249</v>
      </c>
      <c r="G65" s="4" t="s">
        <v>47</v>
      </c>
      <c r="H65" s="4" t="s">
        <v>232</v>
      </c>
      <c r="I65" s="19" t="s">
        <v>250</v>
      </c>
      <c r="J65" s="19" t="s">
        <v>43</v>
      </c>
      <c r="K65" s="4">
        <v>14</v>
      </c>
      <c r="L65" s="4">
        <v>1060</v>
      </c>
      <c r="M65" s="20">
        <v>6981</v>
      </c>
      <c r="N65" s="20">
        <v>7062.8</v>
      </c>
      <c r="O65" s="5">
        <v>81.800000000000182</v>
      </c>
      <c r="P65" s="4" t="s">
        <v>1107</v>
      </c>
      <c r="Q65" s="4"/>
      <c r="R65" s="21">
        <f>VLOOKUP(D65,'GPS HMR'!C:AL,36,0)</f>
        <v>84.023611111111492</v>
      </c>
      <c r="S65" s="4"/>
      <c r="T65" s="21">
        <f t="shared" ref="T65:T66" si="33">O65-R65</f>
        <v>-2.2236111111113104</v>
      </c>
      <c r="U65" s="4"/>
      <c r="V65" s="22">
        <f t="shared" ref="V65:V66" si="34">T65/O65</f>
        <v>-2.7183509915786129E-2</v>
      </c>
      <c r="W65" s="23">
        <f t="shared" si="32"/>
        <v>1176.330555555561</v>
      </c>
      <c r="X65" s="21">
        <f t="shared" si="31"/>
        <v>1223.3837777777835</v>
      </c>
      <c r="Y65" s="21">
        <f t="shared" si="4"/>
        <v>0</v>
      </c>
      <c r="Z65" s="4" t="s">
        <v>1105</v>
      </c>
      <c r="AA65" s="21">
        <f t="shared" si="5"/>
        <v>0</v>
      </c>
      <c r="AB65" s="24">
        <v>0</v>
      </c>
      <c r="AC65" s="21">
        <v>0</v>
      </c>
      <c r="AD65" s="21">
        <f t="shared" si="6"/>
        <v>0</v>
      </c>
      <c r="AE65" s="4"/>
      <c r="AF65" s="25"/>
      <c r="AG65" s="4" t="s">
        <v>474</v>
      </c>
      <c r="AH65" s="4"/>
      <c r="AI65" s="4"/>
    </row>
    <row r="66" spans="1:35">
      <c r="A66" s="4">
        <v>64</v>
      </c>
      <c r="B66" s="4" t="s">
        <v>35</v>
      </c>
      <c r="C66" s="4" t="s">
        <v>36</v>
      </c>
      <c r="D66" s="4" t="s">
        <v>251</v>
      </c>
      <c r="E66" s="4" t="s">
        <v>252</v>
      </c>
      <c r="F66" s="18" t="s">
        <v>253</v>
      </c>
      <c r="G66" s="4" t="s">
        <v>254</v>
      </c>
      <c r="H66" s="4" t="s">
        <v>139</v>
      </c>
      <c r="I66" s="19" t="s">
        <v>255</v>
      </c>
      <c r="J66" s="19" t="s">
        <v>43</v>
      </c>
      <c r="K66" s="4">
        <v>4.7</v>
      </c>
      <c r="L66" s="4">
        <v>526</v>
      </c>
      <c r="M66" s="20">
        <v>9127</v>
      </c>
      <c r="N66" s="20">
        <v>9260</v>
      </c>
      <c r="O66" s="5">
        <v>133</v>
      </c>
      <c r="P66" s="21" t="s">
        <v>1108</v>
      </c>
      <c r="Q66" s="21"/>
      <c r="R66" s="21">
        <f>VLOOKUP(D66,'GPS HMR'!C:AL,36,0)</f>
        <v>92.658888888888882</v>
      </c>
      <c r="S66" s="21"/>
      <c r="T66" s="21">
        <f t="shared" si="33"/>
        <v>40.341111111111118</v>
      </c>
      <c r="U66" s="21"/>
      <c r="V66" s="22">
        <f t="shared" si="34"/>
        <v>0.30331662489557232</v>
      </c>
      <c r="W66" s="23">
        <f t="shared" si="32"/>
        <v>435.49677777777777</v>
      </c>
      <c r="X66" s="21">
        <f t="shared" si="31"/>
        <v>452.91664888888886</v>
      </c>
      <c r="Y66" s="21">
        <f t="shared" si="4"/>
        <v>73.083351111111142</v>
      </c>
      <c r="Z66" s="21" t="s">
        <v>1103</v>
      </c>
      <c r="AA66" s="21">
        <f t="shared" si="5"/>
        <v>73.083351111111142</v>
      </c>
      <c r="AB66" s="24">
        <v>0</v>
      </c>
      <c r="AC66" s="21">
        <f t="shared" si="7"/>
        <v>90.503222222222234</v>
      </c>
      <c r="AD66" s="21">
        <f t="shared" si="6"/>
        <v>90.503222222222234</v>
      </c>
      <c r="AE66" s="21"/>
      <c r="AF66" s="25"/>
      <c r="AG66" s="4" t="s">
        <v>471</v>
      </c>
      <c r="AH66" s="26"/>
      <c r="AI66" s="4"/>
    </row>
    <row r="67" spans="1:35">
      <c r="A67" s="4">
        <v>65</v>
      </c>
      <c r="B67" s="4" t="s">
        <v>35</v>
      </c>
      <c r="C67" s="4" t="s">
        <v>36</v>
      </c>
      <c r="D67" s="41" t="s">
        <v>256</v>
      </c>
      <c r="E67" s="4" t="s">
        <v>257</v>
      </c>
      <c r="F67" s="18" t="s">
        <v>258</v>
      </c>
      <c r="G67" s="4" t="s">
        <v>47</v>
      </c>
      <c r="H67" s="4" t="s">
        <v>259</v>
      </c>
      <c r="I67" s="19" t="s">
        <v>260</v>
      </c>
      <c r="J67" s="19" t="s">
        <v>129</v>
      </c>
      <c r="K67" s="4">
        <v>4</v>
      </c>
      <c r="L67" s="4">
        <v>640</v>
      </c>
      <c r="M67" s="20">
        <v>48992</v>
      </c>
      <c r="N67" s="20">
        <v>52041</v>
      </c>
      <c r="O67" s="5">
        <v>3049</v>
      </c>
      <c r="P67" s="21" t="s">
        <v>1108</v>
      </c>
      <c r="Q67" s="21">
        <v>2954.29</v>
      </c>
      <c r="R67" s="21"/>
      <c r="S67" s="21">
        <f t="shared" ref="S67:S71" si="35">O67-Q67</f>
        <v>94.710000000000036</v>
      </c>
      <c r="T67" s="21"/>
      <c r="U67" s="22">
        <f t="shared" ref="U67:U71" si="36">S67/O67</f>
        <v>3.1062643489668754E-2</v>
      </c>
      <c r="V67" s="22"/>
      <c r="W67" s="23">
        <f t="shared" ref="W67:W71" si="37">Q67/K67</f>
        <v>738.57249999999999</v>
      </c>
      <c r="X67" s="21">
        <f t="shared" ref="X67:X85" si="38">W67*4%+W67</f>
        <v>768.11540000000002</v>
      </c>
      <c r="Y67" s="21">
        <f t="shared" si="4"/>
        <v>0</v>
      </c>
      <c r="Z67" s="21" t="s">
        <v>1105</v>
      </c>
      <c r="AA67" s="21">
        <f t="shared" si="5"/>
        <v>0</v>
      </c>
      <c r="AB67" s="24">
        <v>0</v>
      </c>
      <c r="AC67" s="21">
        <v>0</v>
      </c>
      <c r="AD67" s="21">
        <f t="shared" si="6"/>
        <v>0</v>
      </c>
      <c r="AE67" s="21"/>
      <c r="AF67" s="25"/>
      <c r="AG67" s="4" t="s">
        <v>471</v>
      </c>
      <c r="AH67" s="26"/>
      <c r="AI67" s="4"/>
    </row>
    <row r="68" spans="1:35">
      <c r="A68" s="4">
        <v>66</v>
      </c>
      <c r="B68" s="4" t="s">
        <v>35</v>
      </c>
      <c r="C68" s="4" t="s">
        <v>36</v>
      </c>
      <c r="D68" s="4" t="s">
        <v>261</v>
      </c>
      <c r="E68" s="4" t="s">
        <v>47</v>
      </c>
      <c r="F68" s="4" t="s">
        <v>262</v>
      </c>
      <c r="G68" s="4" t="s">
        <v>47</v>
      </c>
      <c r="H68" s="4" t="s">
        <v>263</v>
      </c>
      <c r="I68" s="19" t="s">
        <v>260</v>
      </c>
      <c r="J68" s="19" t="s">
        <v>129</v>
      </c>
      <c r="K68" s="4">
        <v>10</v>
      </c>
      <c r="L68" s="4">
        <v>422</v>
      </c>
      <c r="M68" s="20">
        <v>95002</v>
      </c>
      <c r="N68" s="20">
        <v>99402</v>
      </c>
      <c r="O68" s="5">
        <v>4400</v>
      </c>
      <c r="P68" s="51" t="s">
        <v>1108</v>
      </c>
      <c r="Q68" s="21">
        <f>VLOOKUP(D68,'GPS KMR'!C:AL,36,0)</f>
        <v>4204.66</v>
      </c>
      <c r="R68" s="4"/>
      <c r="S68" s="21">
        <f t="shared" si="35"/>
        <v>195.34000000000015</v>
      </c>
      <c r="T68" s="4"/>
      <c r="U68" s="22">
        <f t="shared" si="36"/>
        <v>4.4395454545454578E-2</v>
      </c>
      <c r="V68" s="4"/>
      <c r="W68" s="23">
        <f t="shared" si="37"/>
        <v>420.46600000000001</v>
      </c>
      <c r="X68" s="21">
        <f t="shared" si="38"/>
        <v>437.28464000000002</v>
      </c>
      <c r="Y68" s="21">
        <f t="shared" ref="Y68:Y106" si="39">IF(X68&lt;L68,(L68-X68),0)</f>
        <v>0</v>
      </c>
      <c r="Z68" s="21" t="s">
        <v>1105</v>
      </c>
      <c r="AA68" s="21">
        <f t="shared" ref="AA68:AA106" si="40">IF(Y68-AB68&gt;0,Y68-AB68,0)</f>
        <v>0</v>
      </c>
      <c r="AB68" s="24">
        <v>0</v>
      </c>
      <c r="AC68" s="21">
        <f t="shared" ref="AC68:AC105" si="41">L68-W68-AB68</f>
        <v>1.5339999999999918</v>
      </c>
      <c r="AD68" s="21">
        <f t="shared" ref="AD68:AD106" si="42">IF(AA68&gt;AC68,AA68,AC68)</f>
        <v>1.5339999999999918</v>
      </c>
      <c r="AE68" s="4"/>
      <c r="AF68" s="25"/>
      <c r="AG68" s="4" t="s">
        <v>474</v>
      </c>
      <c r="AH68" s="4"/>
      <c r="AI68" s="4"/>
    </row>
    <row r="69" spans="1:35">
      <c r="A69" s="4">
        <v>67</v>
      </c>
      <c r="B69" s="4" t="s">
        <v>35</v>
      </c>
      <c r="C69" s="4" t="s">
        <v>36</v>
      </c>
      <c r="D69" s="4" t="s">
        <v>431</v>
      </c>
      <c r="E69" s="4" t="s">
        <v>264</v>
      </c>
      <c r="F69" s="4" t="s">
        <v>438</v>
      </c>
      <c r="G69" s="4" t="s">
        <v>47</v>
      </c>
      <c r="H69" s="4" t="s">
        <v>265</v>
      </c>
      <c r="I69" s="19" t="s">
        <v>266</v>
      </c>
      <c r="J69" s="19" t="s">
        <v>129</v>
      </c>
      <c r="K69" s="4">
        <v>10</v>
      </c>
      <c r="L69" s="4">
        <v>95</v>
      </c>
      <c r="M69" s="20">
        <v>67290</v>
      </c>
      <c r="N69" s="20">
        <v>68318</v>
      </c>
      <c r="O69" s="5">
        <v>1009</v>
      </c>
      <c r="P69" s="4" t="s">
        <v>1107</v>
      </c>
      <c r="Q69" s="21">
        <f>VLOOKUP(D69,'GPS KMR'!C:AL,36,0)</f>
        <v>987.14</v>
      </c>
      <c r="R69" s="4"/>
      <c r="S69" s="21">
        <f t="shared" si="35"/>
        <v>21.860000000000014</v>
      </c>
      <c r="T69" s="4"/>
      <c r="U69" s="22">
        <f t="shared" si="36"/>
        <v>2.1665014866204178E-2</v>
      </c>
      <c r="V69" s="4"/>
      <c r="W69" s="23">
        <f t="shared" si="37"/>
        <v>98.713999999999999</v>
      </c>
      <c r="X69" s="21">
        <f t="shared" si="38"/>
        <v>102.66256</v>
      </c>
      <c r="Y69" s="21">
        <f t="shared" si="39"/>
        <v>0</v>
      </c>
      <c r="Z69" s="4" t="s">
        <v>1105</v>
      </c>
      <c r="AA69" s="21">
        <f t="shared" si="40"/>
        <v>0</v>
      </c>
      <c r="AB69" s="24">
        <v>0</v>
      </c>
      <c r="AC69" s="21">
        <v>0</v>
      </c>
      <c r="AD69" s="21">
        <f t="shared" si="42"/>
        <v>0</v>
      </c>
      <c r="AE69" s="4" t="s">
        <v>1113</v>
      </c>
      <c r="AF69" s="25" t="s">
        <v>488</v>
      </c>
      <c r="AG69" s="4" t="s">
        <v>474</v>
      </c>
      <c r="AH69" s="4"/>
      <c r="AI69" s="4"/>
    </row>
    <row r="70" spans="1:35">
      <c r="A70" s="4">
        <v>68</v>
      </c>
      <c r="B70" s="4" t="s">
        <v>35</v>
      </c>
      <c r="C70" s="4" t="s">
        <v>36</v>
      </c>
      <c r="D70" s="41" t="s">
        <v>490</v>
      </c>
      <c r="E70" s="4" t="s">
        <v>264</v>
      </c>
      <c r="F70" s="18" t="s">
        <v>404</v>
      </c>
      <c r="G70" s="4" t="s">
        <v>47</v>
      </c>
      <c r="H70" s="4" t="s">
        <v>265</v>
      </c>
      <c r="I70" s="19" t="s">
        <v>266</v>
      </c>
      <c r="J70" s="19" t="s">
        <v>129</v>
      </c>
      <c r="K70" s="4">
        <v>10</v>
      </c>
      <c r="L70" s="4">
        <v>239</v>
      </c>
      <c r="M70" s="20">
        <v>94565</v>
      </c>
      <c r="N70" s="20">
        <v>66189</v>
      </c>
      <c r="O70" s="5">
        <v>2220</v>
      </c>
      <c r="P70" s="51" t="s">
        <v>1108</v>
      </c>
      <c r="Q70" s="21">
        <v>2218.31</v>
      </c>
      <c r="R70" s="4"/>
      <c r="S70" s="21">
        <f t="shared" si="35"/>
        <v>1.6900000000000546</v>
      </c>
      <c r="T70" s="4"/>
      <c r="U70" s="22">
        <f t="shared" si="36"/>
        <v>7.6126126126128588E-4</v>
      </c>
      <c r="V70" s="4"/>
      <c r="W70" s="23">
        <f t="shared" si="37"/>
        <v>221.83099999999999</v>
      </c>
      <c r="X70" s="21">
        <f t="shared" si="38"/>
        <v>230.70424</v>
      </c>
      <c r="Y70" s="21">
        <f t="shared" si="39"/>
        <v>8.2957600000000014</v>
      </c>
      <c r="Z70" s="21" t="s">
        <v>1105</v>
      </c>
      <c r="AA70" s="21">
        <f t="shared" si="40"/>
        <v>8.2957600000000014</v>
      </c>
      <c r="AB70" s="24">
        <v>0</v>
      </c>
      <c r="AC70" s="21">
        <f t="shared" si="41"/>
        <v>17.169000000000011</v>
      </c>
      <c r="AD70" s="21">
        <f t="shared" si="42"/>
        <v>17.169000000000011</v>
      </c>
      <c r="AE70" s="4"/>
      <c r="AF70" s="25" t="s">
        <v>485</v>
      </c>
      <c r="AG70" s="4" t="s">
        <v>471</v>
      </c>
      <c r="AH70" s="4"/>
      <c r="AI70" s="4"/>
    </row>
    <row r="71" spans="1:35">
      <c r="A71" s="4">
        <v>69</v>
      </c>
      <c r="B71" s="4" t="s">
        <v>35</v>
      </c>
      <c r="C71" s="4" t="s">
        <v>36</v>
      </c>
      <c r="D71" s="4" t="s">
        <v>267</v>
      </c>
      <c r="E71" s="4" t="s">
        <v>264</v>
      </c>
      <c r="F71" s="18" t="s">
        <v>268</v>
      </c>
      <c r="G71" s="4" t="s">
        <v>47</v>
      </c>
      <c r="H71" s="4" t="s">
        <v>265</v>
      </c>
      <c r="I71" s="19" t="s">
        <v>266</v>
      </c>
      <c r="J71" s="19" t="s">
        <v>129</v>
      </c>
      <c r="K71" s="4">
        <v>10</v>
      </c>
      <c r="L71" s="4">
        <v>292</v>
      </c>
      <c r="M71" s="20">
        <v>117148</v>
      </c>
      <c r="N71" s="20">
        <v>120479</v>
      </c>
      <c r="O71" s="5">
        <v>3331</v>
      </c>
      <c r="P71" s="21" t="s">
        <v>1108</v>
      </c>
      <c r="Q71" s="21">
        <f>VLOOKUP(D71,'GPS KMR'!C:AL,36,0)</f>
        <v>3258.4</v>
      </c>
      <c r="R71" s="21"/>
      <c r="S71" s="21">
        <f t="shared" si="35"/>
        <v>72.599999999999909</v>
      </c>
      <c r="T71" s="21"/>
      <c r="U71" s="22">
        <f t="shared" si="36"/>
        <v>2.1795256679675745E-2</v>
      </c>
      <c r="V71" s="21"/>
      <c r="W71" s="23">
        <f t="shared" si="37"/>
        <v>325.84000000000003</v>
      </c>
      <c r="X71" s="21">
        <f t="shared" si="38"/>
        <v>338.87360000000001</v>
      </c>
      <c r="Y71" s="21">
        <f t="shared" si="39"/>
        <v>0</v>
      </c>
      <c r="Z71" s="21" t="s">
        <v>1105</v>
      </c>
      <c r="AA71" s="21">
        <f t="shared" si="40"/>
        <v>0</v>
      </c>
      <c r="AB71" s="24">
        <v>0</v>
      </c>
      <c r="AC71" s="21">
        <v>0</v>
      </c>
      <c r="AD71" s="21">
        <f t="shared" si="42"/>
        <v>0</v>
      </c>
      <c r="AE71" s="21"/>
      <c r="AF71" s="25"/>
      <c r="AG71" s="4" t="s">
        <v>474</v>
      </c>
      <c r="AH71" s="26"/>
      <c r="AI71" s="4"/>
    </row>
    <row r="72" spans="1:35" ht="28.8">
      <c r="A72" s="4">
        <v>70</v>
      </c>
      <c r="B72" s="4" t="s">
        <v>35</v>
      </c>
      <c r="C72" s="4" t="s">
        <v>36</v>
      </c>
      <c r="D72" s="4" t="s">
        <v>269</v>
      </c>
      <c r="E72" s="4" t="s">
        <v>270</v>
      </c>
      <c r="F72" s="18" t="s">
        <v>271</v>
      </c>
      <c r="G72" s="4" t="s">
        <v>272</v>
      </c>
      <c r="H72" s="4" t="s">
        <v>139</v>
      </c>
      <c r="I72" s="19" t="s">
        <v>273</v>
      </c>
      <c r="J72" s="19" t="s">
        <v>43</v>
      </c>
      <c r="K72" s="4">
        <v>4.7</v>
      </c>
      <c r="L72" s="4">
        <v>80</v>
      </c>
      <c r="M72" s="20">
        <v>24680</v>
      </c>
      <c r="N72" s="20">
        <v>24698</v>
      </c>
      <c r="O72" s="5">
        <v>18</v>
      </c>
      <c r="P72" s="21" t="s">
        <v>1108</v>
      </c>
      <c r="Q72" s="21"/>
      <c r="R72" s="21">
        <f>VLOOKUP(D72,'GPS HMR'!C:AL,36,0)</f>
        <v>19.219444444444445</v>
      </c>
      <c r="S72" s="21"/>
      <c r="T72" s="21">
        <f t="shared" ref="T72:T80" si="43">O72-R72</f>
        <v>-1.219444444444445</v>
      </c>
      <c r="U72" s="21"/>
      <c r="V72" s="22">
        <f t="shared" ref="V72:V80" si="44">T72/O72</f>
        <v>-6.774691358024694E-2</v>
      </c>
      <c r="W72" s="23">
        <f t="shared" ref="W72:W80" si="45">R72*K72</f>
        <v>90.331388888888895</v>
      </c>
      <c r="X72" s="21">
        <f t="shared" si="38"/>
        <v>93.94464444444445</v>
      </c>
      <c r="Y72" s="21">
        <f t="shared" si="39"/>
        <v>0</v>
      </c>
      <c r="Z72" s="21" t="s">
        <v>1105</v>
      </c>
      <c r="AA72" s="21">
        <f t="shared" si="40"/>
        <v>0</v>
      </c>
      <c r="AB72" s="24">
        <v>0</v>
      </c>
      <c r="AC72" s="21">
        <v>0</v>
      </c>
      <c r="AD72" s="21">
        <f t="shared" si="42"/>
        <v>0</v>
      </c>
      <c r="AE72" s="21" t="s">
        <v>1106</v>
      </c>
      <c r="AF72" s="25"/>
      <c r="AG72" s="4" t="s">
        <v>475</v>
      </c>
      <c r="AH72" s="26"/>
      <c r="AI72" s="4"/>
    </row>
    <row r="73" spans="1:35">
      <c r="A73" s="4">
        <v>71</v>
      </c>
      <c r="B73" s="4" t="s">
        <v>35</v>
      </c>
      <c r="C73" s="4" t="s">
        <v>36</v>
      </c>
      <c r="D73" s="4" t="s">
        <v>297</v>
      </c>
      <c r="E73" s="4" t="s">
        <v>298</v>
      </c>
      <c r="F73" s="18" t="s">
        <v>299</v>
      </c>
      <c r="G73" s="4" t="s">
        <v>300</v>
      </c>
      <c r="H73" s="4" t="s">
        <v>232</v>
      </c>
      <c r="I73" s="19" t="s">
        <v>296</v>
      </c>
      <c r="J73" s="19" t="s">
        <v>43</v>
      </c>
      <c r="K73" s="4">
        <v>14</v>
      </c>
      <c r="L73" s="4">
        <v>1310</v>
      </c>
      <c r="M73" s="20">
        <v>8975.5</v>
      </c>
      <c r="N73" s="20">
        <v>9070.5</v>
      </c>
      <c r="O73" s="5">
        <v>95</v>
      </c>
      <c r="P73" s="21" t="s">
        <v>1107</v>
      </c>
      <c r="Q73" s="21"/>
      <c r="R73" s="21">
        <f>VLOOKUP(D73,'GPS HMR'!C:AL,36,0)</f>
        <v>94.770555555554083</v>
      </c>
      <c r="S73" s="21"/>
      <c r="T73" s="21">
        <f t="shared" si="43"/>
        <v>0.22944444444591738</v>
      </c>
      <c r="U73" s="21"/>
      <c r="V73" s="22">
        <f t="shared" si="44"/>
        <v>2.4152046783780779E-3</v>
      </c>
      <c r="W73" s="23">
        <f t="shared" si="45"/>
        <v>1326.7877777777571</v>
      </c>
      <c r="X73" s="21">
        <f t="shared" si="38"/>
        <v>1379.8592888888675</v>
      </c>
      <c r="Y73" s="21">
        <f t="shared" si="39"/>
        <v>0</v>
      </c>
      <c r="Z73" s="21" t="s">
        <v>1105</v>
      </c>
      <c r="AA73" s="21">
        <f t="shared" si="40"/>
        <v>0</v>
      </c>
      <c r="AB73" s="24">
        <v>0</v>
      </c>
      <c r="AC73" s="21">
        <v>0</v>
      </c>
      <c r="AD73" s="21">
        <f t="shared" si="42"/>
        <v>0</v>
      </c>
      <c r="AE73" s="21"/>
      <c r="AF73" s="25" t="s">
        <v>486</v>
      </c>
      <c r="AG73" s="4" t="s">
        <v>474</v>
      </c>
      <c r="AH73" s="26"/>
      <c r="AI73" s="4"/>
    </row>
    <row r="74" spans="1:35">
      <c r="A74" s="4">
        <v>72</v>
      </c>
      <c r="B74" s="4" t="s">
        <v>35</v>
      </c>
      <c r="C74" s="4" t="s">
        <v>36</v>
      </c>
      <c r="D74" s="41" t="s">
        <v>301</v>
      </c>
      <c r="E74" s="4" t="s">
        <v>302</v>
      </c>
      <c r="F74" s="42" t="s">
        <v>303</v>
      </c>
      <c r="G74" s="4" t="s">
        <v>304</v>
      </c>
      <c r="H74" s="4" t="s">
        <v>232</v>
      </c>
      <c r="I74" s="19" t="s">
        <v>296</v>
      </c>
      <c r="J74" s="19" t="s">
        <v>43</v>
      </c>
      <c r="K74" s="4">
        <v>14</v>
      </c>
      <c r="L74" s="4">
        <v>180</v>
      </c>
      <c r="M74" s="20">
        <v>4724</v>
      </c>
      <c r="N74" s="20">
        <v>4737.2</v>
      </c>
      <c r="O74" s="5">
        <v>13.199999999999818</v>
      </c>
      <c r="P74" s="21" t="s">
        <v>1108</v>
      </c>
      <c r="Q74" s="21"/>
      <c r="R74" s="21">
        <v>0</v>
      </c>
      <c r="S74" s="21"/>
      <c r="T74" s="21">
        <f t="shared" si="43"/>
        <v>13.199999999999818</v>
      </c>
      <c r="U74" s="21"/>
      <c r="V74" s="22">
        <f t="shared" si="44"/>
        <v>1</v>
      </c>
      <c r="W74" s="23">
        <f t="shared" si="45"/>
        <v>0</v>
      </c>
      <c r="X74" s="21">
        <f t="shared" si="38"/>
        <v>0</v>
      </c>
      <c r="Y74" s="21">
        <f t="shared" si="39"/>
        <v>180</v>
      </c>
      <c r="Z74" s="21" t="s">
        <v>1104</v>
      </c>
      <c r="AA74" s="21">
        <f t="shared" si="40"/>
        <v>180</v>
      </c>
      <c r="AB74" s="24">
        <v>0</v>
      </c>
      <c r="AC74" s="21">
        <f t="shared" si="41"/>
        <v>180</v>
      </c>
      <c r="AD74" s="21">
        <f t="shared" si="42"/>
        <v>180</v>
      </c>
      <c r="AE74" s="21"/>
      <c r="AF74" s="25"/>
      <c r="AG74" s="4" t="s">
        <v>474</v>
      </c>
      <c r="AH74" s="26"/>
      <c r="AI74" s="4"/>
    </row>
    <row r="75" spans="1:35">
      <c r="A75" s="4">
        <v>73</v>
      </c>
      <c r="B75" s="4" t="s">
        <v>35</v>
      </c>
      <c r="C75" s="4" t="s">
        <v>36</v>
      </c>
      <c r="D75" s="4" t="s">
        <v>305</v>
      </c>
      <c r="E75" s="4" t="s">
        <v>306</v>
      </c>
      <c r="F75" s="18" t="s">
        <v>307</v>
      </c>
      <c r="G75" s="4" t="s">
        <v>308</v>
      </c>
      <c r="H75" s="4" t="s">
        <v>309</v>
      </c>
      <c r="I75" s="19" t="s">
        <v>296</v>
      </c>
      <c r="J75" s="19" t="s">
        <v>43</v>
      </c>
      <c r="K75" s="4">
        <v>9.5</v>
      </c>
      <c r="L75" s="4">
        <v>470</v>
      </c>
      <c r="M75" s="20">
        <v>7769</v>
      </c>
      <c r="N75" s="20">
        <v>7820</v>
      </c>
      <c r="O75" s="5">
        <v>51</v>
      </c>
      <c r="P75" s="21" t="s">
        <v>1108</v>
      </c>
      <c r="Q75" s="21"/>
      <c r="R75" s="21">
        <f>VLOOKUP(D75,'GPS HMR'!C:AL,36,0)</f>
        <v>52.409722222222229</v>
      </c>
      <c r="S75" s="21"/>
      <c r="T75" s="21">
        <f t="shared" si="43"/>
        <v>-1.4097222222222285</v>
      </c>
      <c r="U75" s="21"/>
      <c r="V75" s="22">
        <f t="shared" si="44"/>
        <v>-2.7641612200435855E-2</v>
      </c>
      <c r="W75" s="23">
        <f t="shared" si="45"/>
        <v>497.8923611111112</v>
      </c>
      <c r="X75" s="21">
        <f t="shared" si="38"/>
        <v>517.8080555555556</v>
      </c>
      <c r="Y75" s="21">
        <f t="shared" si="39"/>
        <v>0</v>
      </c>
      <c r="Z75" s="41" t="s">
        <v>1105</v>
      </c>
      <c r="AA75" s="21">
        <f t="shared" si="40"/>
        <v>0</v>
      </c>
      <c r="AB75" s="24">
        <v>0</v>
      </c>
      <c r="AC75" s="21">
        <v>0</v>
      </c>
      <c r="AD75" s="21">
        <f t="shared" si="42"/>
        <v>0</v>
      </c>
      <c r="AE75" s="21"/>
      <c r="AF75" s="25"/>
      <c r="AG75" s="4" t="s">
        <v>475</v>
      </c>
      <c r="AH75" s="26"/>
      <c r="AI75" s="4"/>
    </row>
    <row r="76" spans="1:35">
      <c r="A76" s="4">
        <v>74</v>
      </c>
      <c r="B76" s="4" t="s">
        <v>35</v>
      </c>
      <c r="C76" s="4" t="s">
        <v>36</v>
      </c>
      <c r="D76" s="51" t="s">
        <v>405</v>
      </c>
      <c r="E76" s="4" t="s">
        <v>310</v>
      </c>
      <c r="F76" s="18" t="s">
        <v>311</v>
      </c>
      <c r="G76" s="4" t="s">
        <v>312</v>
      </c>
      <c r="H76" s="4" t="s">
        <v>309</v>
      </c>
      <c r="I76" s="19" t="s">
        <v>296</v>
      </c>
      <c r="J76" s="19" t="s">
        <v>43</v>
      </c>
      <c r="K76" s="4">
        <v>9.5</v>
      </c>
      <c r="L76" s="4">
        <v>380</v>
      </c>
      <c r="M76" s="20">
        <v>10564</v>
      </c>
      <c r="N76" s="20">
        <v>10602</v>
      </c>
      <c r="O76" s="5">
        <v>38</v>
      </c>
      <c r="P76" s="21" t="s">
        <v>1107</v>
      </c>
      <c r="Q76" s="21"/>
      <c r="R76" s="21">
        <v>36.54</v>
      </c>
      <c r="S76" s="21"/>
      <c r="T76" s="21">
        <f t="shared" si="43"/>
        <v>1.4600000000000009</v>
      </c>
      <c r="U76" s="21"/>
      <c r="V76" s="22">
        <f t="shared" si="44"/>
        <v>3.8421052631578967E-2</v>
      </c>
      <c r="W76" s="23">
        <f t="shared" si="45"/>
        <v>347.13</v>
      </c>
      <c r="X76" s="21">
        <f t="shared" si="38"/>
        <v>361.01519999999999</v>
      </c>
      <c r="Y76" s="21">
        <f t="shared" si="39"/>
        <v>18.984800000000007</v>
      </c>
      <c r="Z76" s="21" t="s">
        <v>1105</v>
      </c>
      <c r="AA76" s="21">
        <f t="shared" si="40"/>
        <v>18.984800000000007</v>
      </c>
      <c r="AB76" s="24">
        <v>0</v>
      </c>
      <c r="AC76" s="21">
        <f t="shared" si="41"/>
        <v>32.870000000000005</v>
      </c>
      <c r="AD76" s="21">
        <f t="shared" si="42"/>
        <v>32.870000000000005</v>
      </c>
      <c r="AE76" s="21"/>
      <c r="AF76" s="25"/>
      <c r="AG76" s="4" t="s">
        <v>471</v>
      </c>
      <c r="AH76" s="26"/>
      <c r="AI76" s="4"/>
    </row>
    <row r="77" spans="1:35">
      <c r="A77" s="4">
        <v>75</v>
      </c>
      <c r="B77" s="4" t="s">
        <v>35</v>
      </c>
      <c r="C77" s="4" t="s">
        <v>36</v>
      </c>
      <c r="D77" s="4" t="s">
        <v>313</v>
      </c>
      <c r="E77" s="4" t="s">
        <v>314</v>
      </c>
      <c r="F77" s="18" t="s">
        <v>315</v>
      </c>
      <c r="G77" s="4" t="s">
        <v>316</v>
      </c>
      <c r="H77" s="4" t="s">
        <v>295</v>
      </c>
      <c r="I77" s="19" t="s">
        <v>296</v>
      </c>
      <c r="J77" s="19" t="s">
        <v>43</v>
      </c>
      <c r="K77" s="4">
        <v>14</v>
      </c>
      <c r="L77" s="4">
        <v>750</v>
      </c>
      <c r="M77" s="20">
        <v>11597</v>
      </c>
      <c r="N77" s="20">
        <v>11654</v>
      </c>
      <c r="O77" s="5">
        <v>57</v>
      </c>
      <c r="P77" s="21" t="s">
        <v>1107</v>
      </c>
      <c r="Q77" s="21"/>
      <c r="R77" s="21">
        <f>VLOOKUP(D77,'GPS HMR'!C:AL,36,0)</f>
        <v>55.176388888889981</v>
      </c>
      <c r="S77" s="21"/>
      <c r="T77" s="21">
        <f t="shared" si="43"/>
        <v>1.8236111111100186</v>
      </c>
      <c r="U77" s="21"/>
      <c r="V77" s="22">
        <f t="shared" si="44"/>
        <v>3.1993177387895061E-2</v>
      </c>
      <c r="W77" s="23">
        <f t="shared" si="45"/>
        <v>772.46944444445978</v>
      </c>
      <c r="X77" s="21">
        <f t="shared" si="38"/>
        <v>803.36822222223816</v>
      </c>
      <c r="Y77" s="21">
        <f t="shared" si="39"/>
        <v>0</v>
      </c>
      <c r="Z77" s="21" t="s">
        <v>1105</v>
      </c>
      <c r="AA77" s="21">
        <f t="shared" si="40"/>
        <v>0</v>
      </c>
      <c r="AB77" s="24">
        <v>0</v>
      </c>
      <c r="AC77" s="21">
        <v>0</v>
      </c>
      <c r="AD77" s="21">
        <f t="shared" si="42"/>
        <v>0</v>
      </c>
      <c r="AE77" s="21"/>
      <c r="AF77" s="25"/>
      <c r="AG77" s="4" t="s">
        <v>474</v>
      </c>
      <c r="AH77" s="26"/>
      <c r="AI77" s="4"/>
    </row>
    <row r="78" spans="1:35">
      <c r="A78" s="4">
        <v>76</v>
      </c>
      <c r="B78" s="4" t="s">
        <v>35</v>
      </c>
      <c r="C78" s="4" t="s">
        <v>36</v>
      </c>
      <c r="D78" s="4" t="s">
        <v>317</v>
      </c>
      <c r="E78" s="4" t="s">
        <v>318</v>
      </c>
      <c r="F78" s="18" t="s">
        <v>319</v>
      </c>
      <c r="G78" s="4" t="s">
        <v>320</v>
      </c>
      <c r="H78" s="4" t="s">
        <v>295</v>
      </c>
      <c r="I78" s="19" t="s">
        <v>296</v>
      </c>
      <c r="J78" s="19" t="s">
        <v>43</v>
      </c>
      <c r="K78" s="4">
        <v>14</v>
      </c>
      <c r="L78" s="4">
        <v>825</v>
      </c>
      <c r="M78" s="20">
        <v>10467</v>
      </c>
      <c r="N78" s="20">
        <v>10526.4</v>
      </c>
      <c r="O78" s="5">
        <v>59.399999999999636</v>
      </c>
      <c r="P78" s="21" t="s">
        <v>1108</v>
      </c>
      <c r="Q78" s="21"/>
      <c r="R78" s="21">
        <f>VLOOKUP(D78,'GPS HMR'!C:AL,36,0)</f>
        <v>59.495555555555555</v>
      </c>
      <c r="S78" s="21"/>
      <c r="T78" s="21">
        <f t="shared" si="43"/>
        <v>-9.5555555555918659E-2</v>
      </c>
      <c r="U78" s="21"/>
      <c r="V78" s="22">
        <f t="shared" si="44"/>
        <v>-1.6086793864632869E-3</v>
      </c>
      <c r="W78" s="23">
        <f t="shared" si="45"/>
        <v>832.9377777777778</v>
      </c>
      <c r="X78" s="21">
        <f t="shared" si="38"/>
        <v>866.25528888888891</v>
      </c>
      <c r="Y78" s="21">
        <f t="shared" si="39"/>
        <v>0</v>
      </c>
      <c r="Z78" s="41" t="s">
        <v>1105</v>
      </c>
      <c r="AA78" s="21">
        <f t="shared" si="40"/>
        <v>0</v>
      </c>
      <c r="AB78" s="24">
        <v>0</v>
      </c>
      <c r="AC78" s="21">
        <v>0</v>
      </c>
      <c r="AD78" s="21">
        <f t="shared" si="42"/>
        <v>0</v>
      </c>
      <c r="AE78" s="21"/>
      <c r="AF78" s="25"/>
      <c r="AG78" s="4" t="s">
        <v>475</v>
      </c>
      <c r="AH78" s="26"/>
      <c r="AI78" s="4"/>
    </row>
    <row r="79" spans="1:35">
      <c r="A79" s="4">
        <v>77</v>
      </c>
      <c r="B79" s="4" t="s">
        <v>35</v>
      </c>
      <c r="C79" s="4" t="s">
        <v>36</v>
      </c>
      <c r="D79" s="4" t="s">
        <v>321</v>
      </c>
      <c r="E79" s="4" t="s">
        <v>322</v>
      </c>
      <c r="F79" s="18" t="s">
        <v>323</v>
      </c>
      <c r="G79" s="4" t="s">
        <v>324</v>
      </c>
      <c r="H79" s="4" t="s">
        <v>232</v>
      </c>
      <c r="I79" s="19" t="s">
        <v>325</v>
      </c>
      <c r="J79" s="19" t="s">
        <v>43</v>
      </c>
      <c r="K79" s="4">
        <v>14</v>
      </c>
      <c r="L79" s="4">
        <v>1390</v>
      </c>
      <c r="M79" s="20">
        <v>7990</v>
      </c>
      <c r="N79" s="20">
        <v>8089.5</v>
      </c>
      <c r="O79" s="5">
        <v>99.5</v>
      </c>
      <c r="P79" s="21" t="s">
        <v>1107</v>
      </c>
      <c r="Q79" s="21"/>
      <c r="R79" s="21">
        <f>VLOOKUP(D79,'GPS HMR'!C:AL,36,0)</f>
        <v>95.175277777778319</v>
      </c>
      <c r="S79" s="21"/>
      <c r="T79" s="21">
        <f t="shared" si="43"/>
        <v>4.3247222222216806</v>
      </c>
      <c r="U79" s="21"/>
      <c r="V79" s="22">
        <f t="shared" si="44"/>
        <v>4.3464544946951567E-2</v>
      </c>
      <c r="W79" s="23">
        <f t="shared" si="45"/>
        <v>1332.4538888888965</v>
      </c>
      <c r="X79" s="21">
        <f t="shared" si="38"/>
        <v>1385.7520444444524</v>
      </c>
      <c r="Y79" s="21">
        <f t="shared" si="39"/>
        <v>4.2479555555476054</v>
      </c>
      <c r="Z79" s="21" t="s">
        <v>1105</v>
      </c>
      <c r="AA79" s="21">
        <f t="shared" si="40"/>
        <v>4.2479555555476054</v>
      </c>
      <c r="AB79" s="24">
        <v>0</v>
      </c>
      <c r="AC79" s="21">
        <f t="shared" si="41"/>
        <v>57.546111111103528</v>
      </c>
      <c r="AD79" s="21">
        <f t="shared" si="42"/>
        <v>57.546111111103528</v>
      </c>
      <c r="AE79" s="21"/>
      <c r="AF79" s="25"/>
      <c r="AG79" s="4" t="s">
        <v>474</v>
      </c>
      <c r="AH79" s="26"/>
      <c r="AI79" s="4"/>
    </row>
    <row r="80" spans="1:35">
      <c r="A80" s="4">
        <v>78</v>
      </c>
      <c r="B80" s="4" t="s">
        <v>35</v>
      </c>
      <c r="C80" s="4" t="s">
        <v>36</v>
      </c>
      <c r="D80" s="4" t="s">
        <v>326</v>
      </c>
      <c r="E80" s="4" t="s">
        <v>327</v>
      </c>
      <c r="F80" s="18" t="s">
        <v>328</v>
      </c>
      <c r="G80" s="4" t="s">
        <v>329</v>
      </c>
      <c r="H80" s="4" t="s">
        <v>232</v>
      </c>
      <c r="I80" s="19" t="s">
        <v>330</v>
      </c>
      <c r="J80" s="19" t="s">
        <v>43</v>
      </c>
      <c r="K80" s="4">
        <v>14</v>
      </c>
      <c r="L80" s="4">
        <v>1365</v>
      </c>
      <c r="M80" s="20">
        <v>12098</v>
      </c>
      <c r="N80" s="20">
        <v>12193.6</v>
      </c>
      <c r="O80" s="5">
        <v>95.600000000000364</v>
      </c>
      <c r="P80" s="21" t="s">
        <v>1107</v>
      </c>
      <c r="Q80" s="21"/>
      <c r="R80" s="21">
        <f>VLOOKUP(F80,'GPS HMR'!E:AL,34,0)</f>
        <v>90.56527777777778</v>
      </c>
      <c r="S80" s="21"/>
      <c r="T80" s="21">
        <f t="shared" si="43"/>
        <v>5.0347222222225838</v>
      </c>
      <c r="U80" s="21"/>
      <c r="V80" s="22">
        <f t="shared" si="44"/>
        <v>5.2664458391449419E-2</v>
      </c>
      <c r="W80" s="23">
        <f t="shared" si="45"/>
        <v>1267.913888888889</v>
      </c>
      <c r="X80" s="21">
        <f t="shared" si="38"/>
        <v>1318.6304444444445</v>
      </c>
      <c r="Y80" s="21">
        <f t="shared" si="39"/>
        <v>46.369555555555507</v>
      </c>
      <c r="Z80" s="21" t="s">
        <v>1105</v>
      </c>
      <c r="AA80" s="21">
        <f t="shared" si="40"/>
        <v>46.369555555555507</v>
      </c>
      <c r="AB80" s="24">
        <v>0</v>
      </c>
      <c r="AC80" s="21">
        <f t="shared" si="41"/>
        <v>97.086111111110995</v>
      </c>
      <c r="AD80" s="21">
        <f t="shared" si="42"/>
        <v>97.086111111110995</v>
      </c>
      <c r="AE80" s="21"/>
      <c r="AF80" s="25"/>
      <c r="AG80" s="4" t="s">
        <v>475</v>
      </c>
      <c r="AH80" s="26"/>
      <c r="AI80" s="4"/>
    </row>
    <row r="81" spans="1:35">
      <c r="A81" s="4">
        <v>79</v>
      </c>
      <c r="B81" s="4" t="s">
        <v>35</v>
      </c>
      <c r="C81" s="4" t="s">
        <v>36</v>
      </c>
      <c r="D81" s="51" t="s">
        <v>274</v>
      </c>
      <c r="E81" s="4" t="s">
        <v>275</v>
      </c>
      <c r="F81" s="18" t="s">
        <v>276</v>
      </c>
      <c r="G81" s="4" t="s">
        <v>277</v>
      </c>
      <c r="H81" s="4" t="s">
        <v>98</v>
      </c>
      <c r="I81" s="19" t="s">
        <v>278</v>
      </c>
      <c r="J81" s="19" t="s">
        <v>65</v>
      </c>
      <c r="K81" s="4" t="s">
        <v>99</v>
      </c>
      <c r="L81" s="4">
        <v>75</v>
      </c>
      <c r="M81" s="20">
        <v>114745</v>
      </c>
      <c r="N81" s="20">
        <v>114890</v>
      </c>
      <c r="O81" s="5">
        <v>145</v>
      </c>
      <c r="P81" s="21" t="s">
        <v>1108</v>
      </c>
      <c r="Q81" s="21">
        <v>140.18</v>
      </c>
      <c r="R81" s="21"/>
      <c r="S81" s="21">
        <f>O81-Q81</f>
        <v>4.8199999999999932</v>
      </c>
      <c r="T81" s="21"/>
      <c r="U81" s="22">
        <f>S81/O81</f>
        <v>3.3241379310344779E-2</v>
      </c>
      <c r="V81" s="52"/>
      <c r="W81" s="23">
        <f>(Q81/2.5)+(AH81*3)</f>
        <v>68.072000000000003</v>
      </c>
      <c r="X81" s="21">
        <f t="shared" si="38"/>
        <v>70.794880000000006</v>
      </c>
      <c r="Y81" s="21">
        <f t="shared" si="39"/>
        <v>4.2051199999999938</v>
      </c>
      <c r="Z81" s="21" t="s">
        <v>1105</v>
      </c>
      <c r="AA81" s="21">
        <f t="shared" si="40"/>
        <v>4.2051199999999938</v>
      </c>
      <c r="AB81" s="24">
        <v>0</v>
      </c>
      <c r="AC81" s="21">
        <f t="shared" si="41"/>
        <v>6.9279999999999973</v>
      </c>
      <c r="AD81" s="21">
        <f t="shared" si="42"/>
        <v>6.9279999999999973</v>
      </c>
      <c r="AE81" s="21"/>
      <c r="AF81" s="25" t="s">
        <v>1114</v>
      </c>
      <c r="AG81" s="4" t="s">
        <v>475</v>
      </c>
      <c r="AH81" s="26">
        <v>4</v>
      </c>
      <c r="AI81" s="4" t="s">
        <v>100</v>
      </c>
    </row>
    <row r="82" spans="1:35">
      <c r="A82" s="4">
        <v>80</v>
      </c>
      <c r="B82" s="4" t="s">
        <v>35</v>
      </c>
      <c r="C82" s="4" t="s">
        <v>36</v>
      </c>
      <c r="D82" s="41" t="s">
        <v>279</v>
      </c>
      <c r="E82" s="4" t="s">
        <v>280</v>
      </c>
      <c r="F82" s="18" t="s">
        <v>281</v>
      </c>
      <c r="G82" s="4" t="s">
        <v>282</v>
      </c>
      <c r="H82" s="4" t="s">
        <v>98</v>
      </c>
      <c r="I82" s="19" t="s">
        <v>278</v>
      </c>
      <c r="J82" s="19" t="s">
        <v>65</v>
      </c>
      <c r="K82" s="4" t="s">
        <v>99</v>
      </c>
      <c r="L82" s="4">
        <v>1565</v>
      </c>
      <c r="M82" s="20">
        <v>135270</v>
      </c>
      <c r="N82" s="20">
        <v>138416</v>
      </c>
      <c r="O82" s="5">
        <v>3146</v>
      </c>
      <c r="P82" s="21" t="s">
        <v>1108</v>
      </c>
      <c r="Q82" s="21">
        <v>3226.95</v>
      </c>
      <c r="R82" s="21"/>
      <c r="S82" s="21">
        <f t="shared" ref="S82:S85" si="46">O82-Q82</f>
        <v>-80.949999999999818</v>
      </c>
      <c r="T82" s="21"/>
      <c r="U82" s="22">
        <f t="shared" ref="U82:U85" si="47">S82/O82</f>
        <v>-2.5731087094723399E-2</v>
      </c>
      <c r="V82" s="21"/>
      <c r="W82" s="23">
        <f>(Q82/2.5)+(AH82*3)</f>
        <v>1680.78</v>
      </c>
      <c r="X82" s="21">
        <f t="shared" si="38"/>
        <v>1748.0111999999999</v>
      </c>
      <c r="Y82" s="21">
        <f t="shared" si="39"/>
        <v>0</v>
      </c>
      <c r="Z82" s="21" t="s">
        <v>1105</v>
      </c>
      <c r="AA82" s="21">
        <f t="shared" si="40"/>
        <v>0</v>
      </c>
      <c r="AB82" s="24">
        <v>0</v>
      </c>
      <c r="AC82" s="21">
        <v>0</v>
      </c>
      <c r="AD82" s="21">
        <f t="shared" si="42"/>
        <v>0</v>
      </c>
      <c r="AE82" s="21"/>
      <c r="AF82" s="25"/>
      <c r="AG82" s="4" t="s">
        <v>471</v>
      </c>
      <c r="AH82" s="26">
        <v>130</v>
      </c>
      <c r="AI82" s="4" t="s">
        <v>100</v>
      </c>
    </row>
    <row r="83" spans="1:35">
      <c r="A83" s="4">
        <v>81</v>
      </c>
      <c r="B83" s="4" t="s">
        <v>35</v>
      </c>
      <c r="C83" s="4" t="s">
        <v>36</v>
      </c>
      <c r="D83" s="4" t="s">
        <v>283</v>
      </c>
      <c r="E83" s="4" t="s">
        <v>284</v>
      </c>
      <c r="F83" s="18" t="s">
        <v>285</v>
      </c>
      <c r="G83" s="4" t="s">
        <v>286</v>
      </c>
      <c r="H83" s="4" t="s">
        <v>98</v>
      </c>
      <c r="I83" s="19" t="s">
        <v>278</v>
      </c>
      <c r="J83" s="19" t="s">
        <v>65</v>
      </c>
      <c r="K83" s="4" t="s">
        <v>99</v>
      </c>
      <c r="L83" s="4">
        <v>125</v>
      </c>
      <c r="M83" s="20">
        <v>257393</v>
      </c>
      <c r="N83" s="20">
        <v>257714</v>
      </c>
      <c r="O83" s="5">
        <v>321</v>
      </c>
      <c r="P83" s="21" t="s">
        <v>1108</v>
      </c>
      <c r="Q83" s="21">
        <f>VLOOKUP(D83,'GPS KMR'!C:AL,36,0)</f>
        <v>243.98</v>
      </c>
      <c r="R83" s="21"/>
      <c r="S83" s="21">
        <f t="shared" si="46"/>
        <v>77.02000000000001</v>
      </c>
      <c r="T83" s="21"/>
      <c r="U83" s="22">
        <f t="shared" si="47"/>
        <v>0.23993769470404988</v>
      </c>
      <c r="V83" s="21"/>
      <c r="W83" s="23">
        <f>(Q83/2.5)+(AH83*3)</f>
        <v>121.592</v>
      </c>
      <c r="X83" s="21">
        <f t="shared" si="38"/>
        <v>126.45568</v>
      </c>
      <c r="Y83" s="21">
        <f t="shared" si="39"/>
        <v>0</v>
      </c>
      <c r="Z83" s="21" t="s">
        <v>1104</v>
      </c>
      <c r="AA83" s="21">
        <f t="shared" si="40"/>
        <v>0</v>
      </c>
      <c r="AB83" s="24">
        <v>0</v>
      </c>
      <c r="AC83" s="21">
        <f t="shared" si="41"/>
        <v>3.4080000000000013</v>
      </c>
      <c r="AD83" s="21">
        <f t="shared" si="42"/>
        <v>3.4080000000000013</v>
      </c>
      <c r="AE83" s="48" t="s">
        <v>1115</v>
      </c>
      <c r="AF83" s="25"/>
      <c r="AG83" s="4" t="s">
        <v>475</v>
      </c>
      <c r="AH83" s="26">
        <v>8</v>
      </c>
      <c r="AI83" s="4" t="s">
        <v>100</v>
      </c>
    </row>
    <row r="84" spans="1:35">
      <c r="A84" s="4">
        <v>82</v>
      </c>
      <c r="B84" s="4" t="s">
        <v>35</v>
      </c>
      <c r="C84" s="4" t="s">
        <v>36</v>
      </c>
      <c r="D84" s="4" t="s">
        <v>287</v>
      </c>
      <c r="E84" s="4" t="s">
        <v>288</v>
      </c>
      <c r="F84" s="18" t="s">
        <v>289</v>
      </c>
      <c r="G84" s="4" t="s">
        <v>290</v>
      </c>
      <c r="H84" s="4" t="s">
        <v>98</v>
      </c>
      <c r="I84" s="19" t="s">
        <v>278</v>
      </c>
      <c r="J84" s="19" t="s">
        <v>65</v>
      </c>
      <c r="K84" s="4" t="s">
        <v>99</v>
      </c>
      <c r="L84" s="4">
        <v>1605</v>
      </c>
      <c r="M84" s="20">
        <v>84737</v>
      </c>
      <c r="N84" s="20">
        <v>87949</v>
      </c>
      <c r="O84" s="5">
        <v>3212</v>
      </c>
      <c r="P84" s="4" t="s">
        <v>1108</v>
      </c>
      <c r="Q84" s="21">
        <f>VLOOKUP(D84,'GPS KMR'!C:AL,36,0)</f>
        <v>2615.5100000000002</v>
      </c>
      <c r="R84" s="4"/>
      <c r="S84" s="21">
        <f t="shared" si="46"/>
        <v>596.48999999999978</v>
      </c>
      <c r="T84" s="4"/>
      <c r="U84" s="22">
        <f t="shared" si="47"/>
        <v>0.18570672478206718</v>
      </c>
      <c r="V84" s="4"/>
      <c r="W84" s="23">
        <f>(Q84/2.5)+(AH84*3)</f>
        <v>1439.2040000000002</v>
      </c>
      <c r="X84" s="21">
        <f t="shared" si="38"/>
        <v>1496.7721600000002</v>
      </c>
      <c r="Y84" s="21">
        <f t="shared" si="39"/>
        <v>108.22783999999979</v>
      </c>
      <c r="Z84" s="4" t="s">
        <v>1112</v>
      </c>
      <c r="AA84" s="21">
        <f t="shared" si="40"/>
        <v>108.22783999999979</v>
      </c>
      <c r="AB84" s="24">
        <v>0</v>
      </c>
      <c r="AC84" s="21">
        <f t="shared" si="41"/>
        <v>165.79599999999982</v>
      </c>
      <c r="AD84" s="21">
        <f t="shared" si="42"/>
        <v>165.79599999999982</v>
      </c>
      <c r="AE84" s="4"/>
      <c r="AF84" s="25"/>
      <c r="AG84" s="4" t="s">
        <v>475</v>
      </c>
      <c r="AH84" s="4">
        <v>131</v>
      </c>
      <c r="AI84" s="4" t="s">
        <v>100</v>
      </c>
    </row>
    <row r="85" spans="1:35">
      <c r="A85" s="4">
        <v>83</v>
      </c>
      <c r="B85" s="4" t="s">
        <v>35</v>
      </c>
      <c r="C85" s="4" t="s">
        <v>36</v>
      </c>
      <c r="D85" s="4" t="s">
        <v>291</v>
      </c>
      <c r="E85" s="4" t="s">
        <v>292</v>
      </c>
      <c r="F85" s="4" t="s">
        <v>293</v>
      </c>
      <c r="G85" s="4" t="s">
        <v>294</v>
      </c>
      <c r="H85" s="4" t="s">
        <v>98</v>
      </c>
      <c r="I85" s="19" t="s">
        <v>278</v>
      </c>
      <c r="J85" s="19" t="s">
        <v>65</v>
      </c>
      <c r="K85" s="4" t="s">
        <v>99</v>
      </c>
      <c r="L85" s="4">
        <v>1110</v>
      </c>
      <c r="M85" s="20">
        <v>142693</v>
      </c>
      <c r="N85" s="20">
        <v>145203</v>
      </c>
      <c r="O85" s="5">
        <v>2510</v>
      </c>
      <c r="P85" s="4" t="s">
        <v>1107</v>
      </c>
      <c r="Q85" s="21">
        <f>VLOOKUP(D85,'GPS KMR'!C:AL,36,0)</f>
        <v>2393.8600000000006</v>
      </c>
      <c r="R85" s="4"/>
      <c r="S85" s="21">
        <f t="shared" si="46"/>
        <v>116.13999999999942</v>
      </c>
      <c r="T85" s="4"/>
      <c r="U85" s="22">
        <f t="shared" si="47"/>
        <v>4.627091633466112E-2</v>
      </c>
      <c r="V85" s="4"/>
      <c r="W85" s="23">
        <f>(Q85/2.5)+(AH85*3)</f>
        <v>1206.5440000000003</v>
      </c>
      <c r="X85" s="21">
        <f t="shared" si="38"/>
        <v>1254.8057600000004</v>
      </c>
      <c r="Y85" s="21">
        <f t="shared" si="39"/>
        <v>0</v>
      </c>
      <c r="Z85" s="4" t="s">
        <v>1105</v>
      </c>
      <c r="AA85" s="21">
        <f t="shared" si="40"/>
        <v>0</v>
      </c>
      <c r="AB85" s="24">
        <v>0</v>
      </c>
      <c r="AC85" s="21">
        <v>0</v>
      </c>
      <c r="AD85" s="21">
        <f t="shared" si="42"/>
        <v>0</v>
      </c>
      <c r="AE85" s="4"/>
      <c r="AF85" s="25"/>
      <c r="AG85" s="4" t="s">
        <v>471</v>
      </c>
      <c r="AH85" s="4">
        <v>83</v>
      </c>
      <c r="AI85" s="4" t="s">
        <v>100</v>
      </c>
    </row>
    <row r="86" spans="1:35">
      <c r="A86" s="4">
        <v>84</v>
      </c>
      <c r="B86" s="4" t="s">
        <v>35</v>
      </c>
      <c r="C86" s="4" t="s">
        <v>36</v>
      </c>
      <c r="D86" s="4" t="s">
        <v>331</v>
      </c>
      <c r="E86" s="4" t="s">
        <v>332</v>
      </c>
      <c r="F86" s="4" t="s">
        <v>333</v>
      </c>
      <c r="G86" s="4" t="s">
        <v>334</v>
      </c>
      <c r="H86" s="4" t="s">
        <v>309</v>
      </c>
      <c r="I86" s="19" t="s">
        <v>335</v>
      </c>
      <c r="J86" s="19" t="s">
        <v>43</v>
      </c>
      <c r="K86" s="4">
        <v>9.5</v>
      </c>
      <c r="L86" s="4">
        <v>80</v>
      </c>
      <c r="M86" s="20">
        <v>7681.5</v>
      </c>
      <c r="N86" s="20">
        <v>7690</v>
      </c>
      <c r="O86" s="5">
        <v>8.5</v>
      </c>
      <c r="P86" s="51" t="s">
        <v>1108</v>
      </c>
      <c r="Q86" s="4"/>
      <c r="R86" s="21">
        <f>VLOOKUP(D86,'GPS HMR'!C:AL,36,0)</f>
        <v>8.7191666666666663</v>
      </c>
      <c r="S86" s="4"/>
      <c r="T86" s="21">
        <f>O86-R86</f>
        <v>-0.21916666666666629</v>
      </c>
      <c r="U86" s="4"/>
      <c r="V86" s="22">
        <f>T86/O86</f>
        <v>-2.578431372549015E-2</v>
      </c>
      <c r="W86" s="23">
        <f>R86*K86</f>
        <v>82.83208333333333</v>
      </c>
      <c r="X86" s="21">
        <f>W86*4%+W86</f>
        <v>86.145366666666661</v>
      </c>
      <c r="Y86" s="21">
        <f t="shared" si="39"/>
        <v>0</v>
      </c>
      <c r="Z86" s="41" t="s">
        <v>1105</v>
      </c>
      <c r="AA86" s="21">
        <f t="shared" si="40"/>
        <v>0</v>
      </c>
      <c r="AB86" s="24">
        <v>0</v>
      </c>
      <c r="AC86" s="21">
        <v>0</v>
      </c>
      <c r="AD86" s="21">
        <f t="shared" si="42"/>
        <v>0</v>
      </c>
      <c r="AE86" s="4"/>
      <c r="AF86" s="25"/>
      <c r="AG86" s="4" t="s">
        <v>474</v>
      </c>
      <c r="AH86" s="4"/>
      <c r="AI86" s="4"/>
    </row>
    <row r="87" spans="1:35">
      <c r="A87" s="4">
        <v>85</v>
      </c>
      <c r="B87" s="4" t="s">
        <v>35</v>
      </c>
      <c r="C87" s="4" t="s">
        <v>36</v>
      </c>
      <c r="D87" s="51" t="s">
        <v>336</v>
      </c>
      <c r="E87" s="4" t="s">
        <v>337</v>
      </c>
      <c r="F87" s="18" t="s">
        <v>338</v>
      </c>
      <c r="G87" s="4" t="s">
        <v>339</v>
      </c>
      <c r="H87" s="4" t="s">
        <v>340</v>
      </c>
      <c r="I87" s="19" t="s">
        <v>341</v>
      </c>
      <c r="J87" s="19" t="s">
        <v>129</v>
      </c>
      <c r="K87" s="4">
        <v>5</v>
      </c>
      <c r="L87" s="4">
        <v>510</v>
      </c>
      <c r="M87" s="20">
        <v>384485</v>
      </c>
      <c r="N87" s="20">
        <v>386749</v>
      </c>
      <c r="O87" s="5">
        <v>2264</v>
      </c>
      <c r="P87" s="21" t="s">
        <v>1107</v>
      </c>
      <c r="Q87" s="21">
        <v>2159.31</v>
      </c>
      <c r="R87" s="21"/>
      <c r="S87" s="21">
        <f>O87-Q87</f>
        <v>104.69000000000005</v>
      </c>
      <c r="T87" s="21"/>
      <c r="U87" s="22">
        <f>S87/O87</f>
        <v>4.6241166077738538E-2</v>
      </c>
      <c r="V87" s="21"/>
      <c r="W87" s="23">
        <f>Q87/K87</f>
        <v>431.86199999999997</v>
      </c>
      <c r="X87" s="21">
        <f>W87*4%+W87</f>
        <v>449.13647999999995</v>
      </c>
      <c r="Y87" s="21">
        <f t="shared" si="39"/>
        <v>60.863520000000051</v>
      </c>
      <c r="Z87" s="21" t="s">
        <v>1105</v>
      </c>
      <c r="AA87" s="21">
        <f t="shared" si="40"/>
        <v>60.863520000000051</v>
      </c>
      <c r="AB87" s="24">
        <v>0</v>
      </c>
      <c r="AC87" s="21">
        <f t="shared" si="41"/>
        <v>78.138000000000034</v>
      </c>
      <c r="AD87" s="21">
        <f t="shared" si="42"/>
        <v>78.138000000000034</v>
      </c>
      <c r="AE87" s="21"/>
      <c r="AF87" s="25"/>
      <c r="AG87" s="4" t="s">
        <v>471</v>
      </c>
      <c r="AH87" s="26"/>
      <c r="AI87" s="4"/>
    </row>
    <row r="88" spans="1:35">
      <c r="A88" s="4">
        <v>86</v>
      </c>
      <c r="B88" s="4" t="s">
        <v>35</v>
      </c>
      <c r="C88" s="4" t="s">
        <v>36</v>
      </c>
      <c r="D88" s="41" t="s">
        <v>472</v>
      </c>
      <c r="E88" s="4" t="s">
        <v>468</v>
      </c>
      <c r="F88" s="4" t="s">
        <v>466</v>
      </c>
      <c r="G88" s="4" t="s">
        <v>467</v>
      </c>
      <c r="H88" s="4" t="s">
        <v>98</v>
      </c>
      <c r="I88" s="19" t="s">
        <v>342</v>
      </c>
      <c r="J88" s="19" t="s">
        <v>65</v>
      </c>
      <c r="K88" s="4" t="s">
        <v>99</v>
      </c>
      <c r="L88" s="4">
        <v>180</v>
      </c>
      <c r="M88" s="20">
        <v>62071</v>
      </c>
      <c r="N88" s="20">
        <v>62365</v>
      </c>
      <c r="O88" s="5">
        <v>294</v>
      </c>
      <c r="P88" s="51" t="s">
        <v>1108</v>
      </c>
      <c r="Q88" s="21">
        <v>288.39</v>
      </c>
      <c r="R88" s="4"/>
      <c r="S88" s="21">
        <f>O88-Q88</f>
        <v>5.6100000000000136</v>
      </c>
      <c r="T88" s="4"/>
      <c r="U88" s="22">
        <f>S88/O88</f>
        <v>1.9081632653061269E-2</v>
      </c>
      <c r="V88" s="4"/>
      <c r="W88" s="23">
        <f>(Q88/2.5)+(AH88*3)</f>
        <v>157.35599999999999</v>
      </c>
      <c r="X88" s="21">
        <f>W88*4%+W88</f>
        <v>163.65024</v>
      </c>
      <c r="Y88" s="21">
        <f t="shared" si="39"/>
        <v>16.349760000000003</v>
      </c>
      <c r="Z88" s="21" t="s">
        <v>1105</v>
      </c>
      <c r="AA88" s="21">
        <f t="shared" si="40"/>
        <v>16.349760000000003</v>
      </c>
      <c r="AB88" s="24">
        <v>0</v>
      </c>
      <c r="AC88" s="21">
        <f t="shared" si="41"/>
        <v>22.644000000000005</v>
      </c>
      <c r="AD88" s="21">
        <f t="shared" si="42"/>
        <v>22.644000000000005</v>
      </c>
      <c r="AE88" s="4"/>
      <c r="AF88" s="25"/>
      <c r="AG88" s="4" t="s">
        <v>471</v>
      </c>
      <c r="AH88" s="4">
        <v>14</v>
      </c>
      <c r="AI88" s="4" t="s">
        <v>100</v>
      </c>
    </row>
    <row r="89" spans="1:35">
      <c r="A89" s="4">
        <v>87</v>
      </c>
      <c r="B89" s="4" t="s">
        <v>35</v>
      </c>
      <c r="C89" s="4" t="s">
        <v>36</v>
      </c>
      <c r="D89" s="4" t="s">
        <v>416</v>
      </c>
      <c r="E89" s="4" t="s">
        <v>423</v>
      </c>
      <c r="F89" s="4" t="s">
        <v>421</v>
      </c>
      <c r="G89" s="4" t="s">
        <v>422</v>
      </c>
      <c r="H89" s="4" t="s">
        <v>419</v>
      </c>
      <c r="I89" s="19" t="s">
        <v>424</v>
      </c>
      <c r="J89" s="19" t="s">
        <v>43</v>
      </c>
      <c r="K89" s="4">
        <v>3.8</v>
      </c>
      <c r="L89" s="4">
        <v>373</v>
      </c>
      <c r="M89" s="20">
        <v>3405</v>
      </c>
      <c r="N89" s="20">
        <v>3506</v>
      </c>
      <c r="O89" s="5">
        <v>101</v>
      </c>
      <c r="P89" s="4" t="s">
        <v>1108</v>
      </c>
      <c r="Q89" s="4"/>
      <c r="R89" s="21">
        <f>VLOOKUP(D89,'GPS HMR'!C:AL,36,0)</f>
        <v>0</v>
      </c>
      <c r="S89" s="4"/>
      <c r="T89" s="21">
        <f t="shared" ref="T89:T91" si="48">O89-R89</f>
        <v>101</v>
      </c>
      <c r="U89" s="4"/>
      <c r="V89" s="22">
        <f t="shared" ref="V89:V91" si="49">T89/O89</f>
        <v>1</v>
      </c>
      <c r="W89" s="23">
        <f t="shared" ref="W89:W91" si="50">R89*K89</f>
        <v>0</v>
      </c>
      <c r="X89" s="21">
        <f t="shared" ref="X89:X95" si="51">W89*4%+W89</f>
        <v>0</v>
      </c>
      <c r="Y89" s="21">
        <f t="shared" si="39"/>
        <v>373</v>
      </c>
      <c r="Z89" s="4" t="s">
        <v>1103</v>
      </c>
      <c r="AA89" s="21">
        <f t="shared" si="40"/>
        <v>373</v>
      </c>
      <c r="AB89" s="24">
        <v>0</v>
      </c>
      <c r="AC89" s="21">
        <f t="shared" si="41"/>
        <v>373</v>
      </c>
      <c r="AD89" s="21">
        <f t="shared" si="42"/>
        <v>373</v>
      </c>
      <c r="AE89" s="4"/>
      <c r="AF89" s="25"/>
      <c r="AG89" s="4" t="s">
        <v>471</v>
      </c>
      <c r="AH89" s="4"/>
      <c r="AI89" s="4"/>
    </row>
    <row r="90" spans="1:35">
      <c r="A90" s="4">
        <v>88</v>
      </c>
      <c r="B90" s="4" t="s">
        <v>35</v>
      </c>
      <c r="C90" s="4" t="s">
        <v>36</v>
      </c>
      <c r="D90" s="4" t="s">
        <v>343</v>
      </c>
      <c r="E90" s="4" t="s">
        <v>344</v>
      </c>
      <c r="F90" s="18" t="s">
        <v>345</v>
      </c>
      <c r="G90" s="4" t="s">
        <v>346</v>
      </c>
      <c r="H90" s="4" t="s">
        <v>309</v>
      </c>
      <c r="I90" s="19" t="s">
        <v>347</v>
      </c>
      <c r="J90" s="19" t="s">
        <v>43</v>
      </c>
      <c r="K90" s="4">
        <v>9.5</v>
      </c>
      <c r="L90" s="4">
        <v>491</v>
      </c>
      <c r="M90" s="20">
        <v>953.6</v>
      </c>
      <c r="N90" s="20">
        <v>1005.3</v>
      </c>
      <c r="O90" s="5">
        <v>51.699999999999932</v>
      </c>
      <c r="P90" s="21" t="s">
        <v>1108</v>
      </c>
      <c r="Q90" s="21"/>
      <c r="R90" s="21">
        <f>VLOOKUP(F90,'GPS HMR'!E:AL,34,0)</f>
        <v>53.139722222222218</v>
      </c>
      <c r="S90" s="21"/>
      <c r="T90" s="21">
        <f t="shared" si="48"/>
        <v>-1.4397222222222865</v>
      </c>
      <c r="U90" s="21"/>
      <c r="V90" s="22">
        <f t="shared" si="49"/>
        <v>-2.7847625188052002E-2</v>
      </c>
      <c r="W90" s="23">
        <f t="shared" si="50"/>
        <v>504.82736111111109</v>
      </c>
      <c r="X90" s="21">
        <f t="shared" si="51"/>
        <v>525.02045555555549</v>
      </c>
      <c r="Y90" s="21">
        <f t="shared" si="39"/>
        <v>0</v>
      </c>
      <c r="Z90" s="41" t="s">
        <v>1105</v>
      </c>
      <c r="AA90" s="21">
        <f t="shared" si="40"/>
        <v>0</v>
      </c>
      <c r="AB90" s="24">
        <v>0</v>
      </c>
      <c r="AC90" s="21">
        <v>0</v>
      </c>
      <c r="AD90" s="21">
        <f t="shared" si="42"/>
        <v>0</v>
      </c>
      <c r="AE90" s="21"/>
      <c r="AF90" s="25"/>
      <c r="AG90" s="4" t="s">
        <v>474</v>
      </c>
      <c r="AH90" s="26"/>
      <c r="AI90" s="4"/>
    </row>
    <row r="91" spans="1:35" ht="28.8">
      <c r="A91" s="4">
        <v>89</v>
      </c>
      <c r="B91" s="4" t="s">
        <v>35</v>
      </c>
      <c r="C91" s="4" t="s">
        <v>36</v>
      </c>
      <c r="D91" s="4" t="s">
        <v>348</v>
      </c>
      <c r="E91" s="4" t="s">
        <v>349</v>
      </c>
      <c r="F91" s="18" t="s">
        <v>350</v>
      </c>
      <c r="G91" s="4" t="s">
        <v>351</v>
      </c>
      <c r="H91" s="4" t="s">
        <v>295</v>
      </c>
      <c r="I91" s="19" t="s">
        <v>347</v>
      </c>
      <c r="J91" s="19" t="s">
        <v>43</v>
      </c>
      <c r="K91" s="4">
        <v>14</v>
      </c>
      <c r="L91" s="4">
        <v>110</v>
      </c>
      <c r="M91" s="20">
        <v>712.9</v>
      </c>
      <c r="N91" s="20">
        <v>721.8</v>
      </c>
      <c r="O91" s="5">
        <v>8.8999999999999773</v>
      </c>
      <c r="P91" s="21" t="s">
        <v>1108</v>
      </c>
      <c r="Q91" s="21"/>
      <c r="R91" s="21">
        <f>VLOOKUP(D91,'GPS HMR'!C:AL,36,0)</f>
        <v>7.7355555555555551</v>
      </c>
      <c r="S91" s="21"/>
      <c r="T91" s="21">
        <f t="shared" si="48"/>
        <v>1.1644444444444222</v>
      </c>
      <c r="U91" s="21"/>
      <c r="V91" s="22">
        <f t="shared" si="49"/>
        <v>0.13083645443195788</v>
      </c>
      <c r="W91" s="23">
        <f t="shared" si="50"/>
        <v>108.29777777777777</v>
      </c>
      <c r="X91" s="21">
        <f t="shared" si="51"/>
        <v>112.62968888888888</v>
      </c>
      <c r="Y91" s="21">
        <f t="shared" si="39"/>
        <v>0</v>
      </c>
      <c r="Z91" s="21" t="s">
        <v>1105</v>
      </c>
      <c r="AA91" s="21">
        <f t="shared" si="40"/>
        <v>0</v>
      </c>
      <c r="AB91" s="24">
        <v>0</v>
      </c>
      <c r="AC91" s="21">
        <f t="shared" si="41"/>
        <v>1.7022222222222325</v>
      </c>
      <c r="AD91" s="21">
        <f t="shared" si="42"/>
        <v>1.7022222222222325</v>
      </c>
      <c r="AE91" s="21" t="s">
        <v>1106</v>
      </c>
      <c r="AF91" s="25"/>
      <c r="AG91" s="4" t="s">
        <v>474</v>
      </c>
      <c r="AH91" s="26"/>
      <c r="AI91" s="4"/>
    </row>
    <row r="92" spans="1:35">
      <c r="A92" s="4">
        <v>90</v>
      </c>
      <c r="B92" s="4" t="s">
        <v>35</v>
      </c>
      <c r="C92" s="4" t="s">
        <v>36</v>
      </c>
      <c r="D92" s="4" t="s">
        <v>397</v>
      </c>
      <c r="E92" s="4" t="s">
        <v>409</v>
      </c>
      <c r="F92" s="4" t="s">
        <v>399</v>
      </c>
      <c r="G92" s="4" t="s">
        <v>47</v>
      </c>
      <c r="H92" s="4" t="s">
        <v>98</v>
      </c>
      <c r="I92" s="19" t="s">
        <v>410</v>
      </c>
      <c r="J92" s="19" t="s">
        <v>65</v>
      </c>
      <c r="K92" s="4" t="s">
        <v>99</v>
      </c>
      <c r="L92" s="4">
        <v>1630</v>
      </c>
      <c r="M92" s="20">
        <v>26265</v>
      </c>
      <c r="N92" s="20">
        <v>29399</v>
      </c>
      <c r="O92" s="5">
        <v>3134</v>
      </c>
      <c r="P92" s="4" t="s">
        <v>1108</v>
      </c>
      <c r="Q92" s="21">
        <f>VLOOKUP(D92,'GPS KMR'!C:AL,36,0)</f>
        <v>2577.64</v>
      </c>
      <c r="R92" s="4"/>
      <c r="S92" s="21">
        <f t="shared" ref="S92:S95" si="52">O92-Q92</f>
        <v>556.36000000000013</v>
      </c>
      <c r="T92" s="4"/>
      <c r="U92" s="22">
        <f t="shared" ref="U92:U95" si="53">S92/O92</f>
        <v>0.17752393107849399</v>
      </c>
      <c r="V92" s="4"/>
      <c r="W92" s="23">
        <f>(Q92/2.5)+(AH92*3)</f>
        <v>1409.056</v>
      </c>
      <c r="X92" s="21">
        <f t="shared" si="51"/>
        <v>1465.41824</v>
      </c>
      <c r="Y92" s="21">
        <f t="shared" si="39"/>
        <v>164.58176000000003</v>
      </c>
      <c r="Z92" s="4" t="s">
        <v>1112</v>
      </c>
      <c r="AA92" s="21">
        <f t="shared" si="40"/>
        <v>164.58176000000003</v>
      </c>
      <c r="AB92" s="24">
        <v>0</v>
      </c>
      <c r="AC92" s="21">
        <f t="shared" si="41"/>
        <v>220.94399999999996</v>
      </c>
      <c r="AD92" s="21">
        <f t="shared" si="42"/>
        <v>220.94399999999996</v>
      </c>
      <c r="AE92" s="4"/>
      <c r="AF92" s="25"/>
      <c r="AG92" s="4" t="s">
        <v>475</v>
      </c>
      <c r="AH92" s="4">
        <v>126</v>
      </c>
      <c r="AI92" s="4" t="s">
        <v>100</v>
      </c>
    </row>
    <row r="93" spans="1:35">
      <c r="A93" s="4">
        <v>91</v>
      </c>
      <c r="B93" s="4" t="s">
        <v>35</v>
      </c>
      <c r="C93" s="4" t="s">
        <v>36</v>
      </c>
      <c r="D93" s="4" t="s">
        <v>398</v>
      </c>
      <c r="E93" s="4" t="s">
        <v>409</v>
      </c>
      <c r="F93" s="4" t="s">
        <v>400</v>
      </c>
      <c r="G93" s="4" t="s">
        <v>47</v>
      </c>
      <c r="H93" s="4" t="s">
        <v>98</v>
      </c>
      <c r="I93" s="19" t="s">
        <v>410</v>
      </c>
      <c r="J93" s="19" t="s">
        <v>65</v>
      </c>
      <c r="K93" s="4" t="s">
        <v>99</v>
      </c>
      <c r="L93" s="4">
        <v>1335</v>
      </c>
      <c r="M93" s="20">
        <v>22315</v>
      </c>
      <c r="N93" s="20">
        <v>24644</v>
      </c>
      <c r="O93" s="5">
        <v>2329</v>
      </c>
      <c r="P93" s="51" t="s">
        <v>1107</v>
      </c>
      <c r="Q93" s="21">
        <f>VLOOKUP(D93,'GPS KMR'!C:AL,36,0)</f>
        <v>2219.48</v>
      </c>
      <c r="R93" s="4"/>
      <c r="S93" s="21">
        <f t="shared" si="52"/>
        <v>109.51999999999998</v>
      </c>
      <c r="T93" s="4"/>
      <c r="U93" s="22">
        <f t="shared" si="53"/>
        <v>4.7024474023185908E-2</v>
      </c>
      <c r="V93" s="4"/>
      <c r="W93" s="23">
        <f>(Q93/2.5)+(AH93*3)</f>
        <v>1250.7919999999999</v>
      </c>
      <c r="X93" s="21">
        <f t="shared" si="51"/>
        <v>1300.82368</v>
      </c>
      <c r="Y93" s="21">
        <f t="shared" si="39"/>
        <v>34.176320000000032</v>
      </c>
      <c r="Z93" s="51" t="s">
        <v>1105</v>
      </c>
      <c r="AA93" s="21">
        <f t="shared" si="40"/>
        <v>34.176320000000032</v>
      </c>
      <c r="AB93" s="24">
        <v>0</v>
      </c>
      <c r="AC93" s="21">
        <f t="shared" si="41"/>
        <v>84.208000000000084</v>
      </c>
      <c r="AD93" s="21">
        <f t="shared" si="42"/>
        <v>84.208000000000084</v>
      </c>
      <c r="AE93" s="4"/>
      <c r="AF93" s="25"/>
      <c r="AG93" s="4" t="s">
        <v>475</v>
      </c>
      <c r="AH93" s="4">
        <v>121</v>
      </c>
      <c r="AI93" s="4" t="s">
        <v>100</v>
      </c>
    </row>
    <row r="94" spans="1:35">
      <c r="A94" s="4">
        <v>92</v>
      </c>
      <c r="B94" s="4" t="s">
        <v>35</v>
      </c>
      <c r="C94" s="4" t="s">
        <v>36</v>
      </c>
      <c r="D94" s="41" t="s">
        <v>489</v>
      </c>
      <c r="E94" s="4" t="s">
        <v>409</v>
      </c>
      <c r="F94" s="4" t="s">
        <v>429</v>
      </c>
      <c r="G94" s="4" t="s">
        <v>47</v>
      </c>
      <c r="H94" s="4" t="s">
        <v>98</v>
      </c>
      <c r="I94" s="19" t="s">
        <v>410</v>
      </c>
      <c r="J94" s="19" t="s">
        <v>65</v>
      </c>
      <c r="K94" s="4" t="s">
        <v>99</v>
      </c>
      <c r="L94" s="4">
        <v>1510</v>
      </c>
      <c r="M94" s="20">
        <v>65531</v>
      </c>
      <c r="N94" s="20">
        <v>68323</v>
      </c>
      <c r="O94" s="5">
        <v>2792</v>
      </c>
      <c r="P94" s="51" t="s">
        <v>1108</v>
      </c>
      <c r="Q94" s="21">
        <v>1915.72</v>
      </c>
      <c r="R94" s="4"/>
      <c r="S94" s="21">
        <f t="shared" si="52"/>
        <v>876.28</v>
      </c>
      <c r="T94" s="4"/>
      <c r="U94" s="22">
        <f t="shared" si="53"/>
        <v>0.3138538681948424</v>
      </c>
      <c r="V94" s="4"/>
      <c r="W94" s="23">
        <f>(Q94/2.5)+(AH94*3)</f>
        <v>1162.288</v>
      </c>
      <c r="X94" s="21">
        <f t="shared" si="51"/>
        <v>1208.77952</v>
      </c>
      <c r="Y94" s="21">
        <f t="shared" si="39"/>
        <v>301.22047999999995</v>
      </c>
      <c r="Z94" s="51" t="s">
        <v>1103</v>
      </c>
      <c r="AA94" s="21">
        <f t="shared" si="40"/>
        <v>301.22047999999995</v>
      </c>
      <c r="AB94" s="24">
        <v>0</v>
      </c>
      <c r="AC94" s="21">
        <f t="shared" si="41"/>
        <v>347.71199999999999</v>
      </c>
      <c r="AD94" s="21">
        <f t="shared" si="42"/>
        <v>347.71199999999999</v>
      </c>
      <c r="AE94" s="4"/>
      <c r="AF94" s="25"/>
      <c r="AG94" s="4" t="s">
        <v>475</v>
      </c>
      <c r="AH94" s="4">
        <v>132</v>
      </c>
      <c r="AI94" s="4" t="s">
        <v>100</v>
      </c>
    </row>
    <row r="95" spans="1:35">
      <c r="A95" s="4">
        <v>93</v>
      </c>
      <c r="B95" s="4" t="s">
        <v>35</v>
      </c>
      <c r="C95" s="4" t="s">
        <v>36</v>
      </c>
      <c r="D95" s="36" t="s">
        <v>428</v>
      </c>
      <c r="E95" s="4" t="s">
        <v>409</v>
      </c>
      <c r="F95" s="4" t="s">
        <v>430</v>
      </c>
      <c r="G95" s="4" t="s">
        <v>47</v>
      </c>
      <c r="H95" s="4" t="s">
        <v>98</v>
      </c>
      <c r="I95" s="19" t="s">
        <v>410</v>
      </c>
      <c r="J95" s="19" t="s">
        <v>65</v>
      </c>
      <c r="K95" s="4" t="s">
        <v>99</v>
      </c>
      <c r="L95" s="4">
        <v>1210</v>
      </c>
      <c r="M95" s="20">
        <v>23840</v>
      </c>
      <c r="N95" s="20">
        <v>26044</v>
      </c>
      <c r="O95" s="5">
        <v>2204</v>
      </c>
      <c r="P95" s="51" t="s">
        <v>1108</v>
      </c>
      <c r="Q95" s="21">
        <f>VLOOKUP(D95,'GPS KMR'!C:AL,36,0)</f>
        <v>1558.85</v>
      </c>
      <c r="R95" s="4"/>
      <c r="S95" s="21">
        <f t="shared" si="52"/>
        <v>645.15000000000009</v>
      </c>
      <c r="T95" s="4"/>
      <c r="U95" s="22">
        <f t="shared" si="53"/>
        <v>0.29271778584392016</v>
      </c>
      <c r="V95" s="4"/>
      <c r="W95" s="23">
        <f>(Q95/2.5)+(AH95*3)</f>
        <v>959.54</v>
      </c>
      <c r="X95" s="21">
        <f t="shared" si="51"/>
        <v>997.92160000000001</v>
      </c>
      <c r="Y95" s="21">
        <f t="shared" si="39"/>
        <v>212.07839999999999</v>
      </c>
      <c r="Z95" s="51" t="s">
        <v>1112</v>
      </c>
      <c r="AA95" s="21">
        <f t="shared" si="40"/>
        <v>212.07839999999999</v>
      </c>
      <c r="AB95" s="24">
        <v>0</v>
      </c>
      <c r="AC95" s="21">
        <f t="shared" si="41"/>
        <v>250.46000000000004</v>
      </c>
      <c r="AD95" s="21">
        <f t="shared" si="42"/>
        <v>250.46000000000004</v>
      </c>
      <c r="AE95" s="4"/>
      <c r="AF95" s="25"/>
      <c r="AG95" s="4" t="s">
        <v>475</v>
      </c>
      <c r="AH95" s="4">
        <v>112</v>
      </c>
      <c r="AI95" s="4" t="s">
        <v>100</v>
      </c>
    </row>
    <row r="96" spans="1:35">
      <c r="A96" s="4">
        <v>94</v>
      </c>
      <c r="B96" s="4" t="s">
        <v>35</v>
      </c>
      <c r="C96" s="4" t="s">
        <v>36</v>
      </c>
      <c r="D96" s="4" t="s">
        <v>383</v>
      </c>
      <c r="E96" s="4" t="s">
        <v>384</v>
      </c>
      <c r="F96" s="18" t="s">
        <v>385</v>
      </c>
      <c r="G96" s="4" t="s">
        <v>386</v>
      </c>
      <c r="H96" s="4" t="s">
        <v>41</v>
      </c>
      <c r="I96" s="19" t="s">
        <v>387</v>
      </c>
      <c r="J96" s="19" t="s">
        <v>43</v>
      </c>
      <c r="K96" s="4">
        <v>3.8</v>
      </c>
      <c r="L96" s="4">
        <v>440</v>
      </c>
      <c r="M96" s="20">
        <v>41</v>
      </c>
      <c r="N96" s="20">
        <v>172</v>
      </c>
      <c r="O96" s="5">
        <v>131</v>
      </c>
      <c r="P96" s="21" t="s">
        <v>1107</v>
      </c>
      <c r="Q96" s="21"/>
      <c r="R96" s="21">
        <f>VLOOKUP(D96,'GPS HMR'!C:AL,36,0)</f>
        <v>136.16194444444443</v>
      </c>
      <c r="S96" s="21"/>
      <c r="T96" s="21">
        <f>O96-R96</f>
        <v>-5.1619444444444298</v>
      </c>
      <c r="U96" s="21"/>
      <c r="V96" s="22">
        <f>T96/O96</f>
        <v>-3.9404156064461293E-2</v>
      </c>
      <c r="W96" s="23">
        <f>R96*K96</f>
        <v>517.41538888888886</v>
      </c>
      <c r="X96" s="21">
        <f>W96*4%+W96</f>
        <v>538.11200444444444</v>
      </c>
      <c r="Y96" s="21">
        <f t="shared" si="39"/>
        <v>0</v>
      </c>
      <c r="Z96" s="21" t="s">
        <v>1105</v>
      </c>
      <c r="AA96" s="21">
        <f t="shared" si="40"/>
        <v>0</v>
      </c>
      <c r="AB96" s="24">
        <v>0</v>
      </c>
      <c r="AC96" s="21">
        <v>0</v>
      </c>
      <c r="AD96" s="21">
        <f t="shared" si="42"/>
        <v>0</v>
      </c>
      <c r="AE96" s="21"/>
      <c r="AF96" s="25"/>
      <c r="AG96" s="4" t="s">
        <v>471</v>
      </c>
      <c r="AH96" s="26"/>
      <c r="AI96" s="4"/>
    </row>
    <row r="97" spans="1:35">
      <c r="A97" s="4">
        <v>95</v>
      </c>
      <c r="B97" s="4" t="s">
        <v>35</v>
      </c>
      <c r="C97" s="4" t="s">
        <v>36</v>
      </c>
      <c r="D97" s="4" t="s">
        <v>369</v>
      </c>
      <c r="E97" s="4" t="s">
        <v>370</v>
      </c>
      <c r="F97" s="18" t="s">
        <v>371</v>
      </c>
      <c r="G97" s="4" t="s">
        <v>372</v>
      </c>
      <c r="H97" s="4" t="s">
        <v>236</v>
      </c>
      <c r="I97" s="19" t="s">
        <v>373</v>
      </c>
      <c r="J97" s="19" t="s">
        <v>129</v>
      </c>
      <c r="K97" s="4">
        <v>2.5</v>
      </c>
      <c r="L97" s="4">
        <v>665</v>
      </c>
      <c r="M97" s="20">
        <v>178948</v>
      </c>
      <c r="N97" s="20">
        <v>180335</v>
      </c>
      <c r="O97" s="5">
        <v>1387</v>
      </c>
      <c r="P97" s="21" t="s">
        <v>1108</v>
      </c>
      <c r="Q97" s="21">
        <f>VLOOKUP(D97,'GPS KMR'!C:AL,36,0)</f>
        <v>1311.18</v>
      </c>
      <c r="R97" s="21"/>
      <c r="S97" s="21">
        <f t="shared" ref="S97:S98" si="54">O97-Q97</f>
        <v>75.819999999999936</v>
      </c>
      <c r="T97" s="21"/>
      <c r="U97" s="22">
        <f t="shared" ref="U97:U98" si="55">S97/O97</f>
        <v>5.4664744051910553E-2</v>
      </c>
      <c r="V97" s="21"/>
      <c r="W97" s="23">
        <f t="shared" ref="W97:W98" si="56">Q97/K97</f>
        <v>524.47199999999998</v>
      </c>
      <c r="X97" s="21">
        <f t="shared" ref="X97:X106" si="57">W97*4%+W97</f>
        <v>545.45087999999998</v>
      </c>
      <c r="Y97" s="21">
        <f t="shared" si="39"/>
        <v>119.54912000000002</v>
      </c>
      <c r="Z97" s="21" t="s">
        <v>1105</v>
      </c>
      <c r="AA97" s="21">
        <f t="shared" si="40"/>
        <v>119.54912000000002</v>
      </c>
      <c r="AB97" s="24">
        <v>0</v>
      </c>
      <c r="AC97" s="21">
        <f t="shared" si="41"/>
        <v>140.52800000000002</v>
      </c>
      <c r="AD97" s="21">
        <f t="shared" si="42"/>
        <v>140.52800000000002</v>
      </c>
      <c r="AE97" s="21"/>
      <c r="AF97" s="25"/>
      <c r="AG97" s="4" t="s">
        <v>471</v>
      </c>
      <c r="AH97" s="26"/>
      <c r="AI97" s="4"/>
    </row>
    <row r="98" spans="1:35">
      <c r="A98" s="4">
        <v>96</v>
      </c>
      <c r="B98" s="4" t="s">
        <v>35</v>
      </c>
      <c r="C98" s="4" t="s">
        <v>36</v>
      </c>
      <c r="D98" s="4" t="s">
        <v>374</v>
      </c>
      <c r="E98" s="4" t="s">
        <v>375</v>
      </c>
      <c r="F98" s="18" t="s">
        <v>376</v>
      </c>
      <c r="G98" s="4" t="s">
        <v>377</v>
      </c>
      <c r="H98" s="4" t="s">
        <v>236</v>
      </c>
      <c r="I98" s="19" t="s">
        <v>373</v>
      </c>
      <c r="J98" s="19" t="s">
        <v>129</v>
      </c>
      <c r="K98" s="4">
        <v>2.5</v>
      </c>
      <c r="L98" s="4">
        <v>750</v>
      </c>
      <c r="M98" s="20">
        <v>198745</v>
      </c>
      <c r="N98" s="20">
        <v>200261</v>
      </c>
      <c r="O98" s="5">
        <v>1516</v>
      </c>
      <c r="P98" s="21" t="s">
        <v>1107</v>
      </c>
      <c r="Q98" s="21">
        <f>VLOOKUP(D98,'GPS KMR'!C:AL,36,0)</f>
        <v>1442.83</v>
      </c>
      <c r="R98" s="21"/>
      <c r="S98" s="21">
        <f t="shared" si="54"/>
        <v>73.170000000000073</v>
      </c>
      <c r="T98" s="21"/>
      <c r="U98" s="22">
        <f t="shared" si="55"/>
        <v>4.8265171503957829E-2</v>
      </c>
      <c r="V98" s="21"/>
      <c r="W98" s="23">
        <f t="shared" si="56"/>
        <v>577.13199999999995</v>
      </c>
      <c r="X98" s="21">
        <f t="shared" si="57"/>
        <v>600.21727999999996</v>
      </c>
      <c r="Y98" s="21">
        <f t="shared" si="39"/>
        <v>149.78272000000004</v>
      </c>
      <c r="Z98" s="21" t="s">
        <v>1105</v>
      </c>
      <c r="AA98" s="21">
        <f t="shared" si="40"/>
        <v>149.78272000000004</v>
      </c>
      <c r="AB98" s="24">
        <v>0</v>
      </c>
      <c r="AC98" s="21">
        <f t="shared" si="41"/>
        <v>172.86800000000005</v>
      </c>
      <c r="AD98" s="21">
        <f t="shared" si="42"/>
        <v>172.86800000000005</v>
      </c>
      <c r="AE98" s="21"/>
      <c r="AF98" s="25"/>
      <c r="AG98" s="4" t="s">
        <v>471</v>
      </c>
      <c r="AH98" s="26"/>
      <c r="AI98" s="4"/>
    </row>
    <row r="99" spans="1:35">
      <c r="A99" s="4">
        <v>97</v>
      </c>
      <c r="B99" s="4" t="s">
        <v>35</v>
      </c>
      <c r="C99" s="4" t="s">
        <v>36</v>
      </c>
      <c r="D99" s="4" t="s">
        <v>352</v>
      </c>
      <c r="E99" s="4" t="s">
        <v>353</v>
      </c>
      <c r="F99" s="18" t="s">
        <v>354</v>
      </c>
      <c r="G99" s="4" t="s">
        <v>355</v>
      </c>
      <c r="H99" s="4" t="s">
        <v>139</v>
      </c>
      <c r="I99" s="19" t="s">
        <v>356</v>
      </c>
      <c r="J99" s="19" t="s">
        <v>43</v>
      </c>
      <c r="K99" s="4">
        <v>4.7</v>
      </c>
      <c r="L99" s="4">
        <v>410</v>
      </c>
      <c r="M99" s="20">
        <v>23464.5</v>
      </c>
      <c r="N99" s="20">
        <v>23558.6</v>
      </c>
      <c r="O99" s="5">
        <v>94.099999999998545</v>
      </c>
      <c r="P99" s="21" t="s">
        <v>1107</v>
      </c>
      <c r="Q99" s="21"/>
      <c r="R99" s="21">
        <f>VLOOKUP(D99,'GPS HMR'!C:AL,36,0)</f>
        <v>90.651666666660105</v>
      </c>
      <c r="S99" s="21"/>
      <c r="T99" s="21">
        <f t="shared" ref="T99:T104" si="58">O99-R99</f>
        <v>3.4483333333384394</v>
      </c>
      <c r="U99" s="21"/>
      <c r="V99" s="22">
        <f t="shared" ref="V99:V104" si="59">T99/O99</f>
        <v>3.6645412681599286E-2</v>
      </c>
      <c r="W99" s="23">
        <f t="shared" ref="W99:W104" si="60">R99*K99</f>
        <v>426.06283333330254</v>
      </c>
      <c r="X99" s="21">
        <f t="shared" si="57"/>
        <v>443.10534666663466</v>
      </c>
      <c r="Y99" s="21">
        <f t="shared" si="39"/>
        <v>0</v>
      </c>
      <c r="Z99" s="21" t="s">
        <v>1105</v>
      </c>
      <c r="AA99" s="21">
        <f t="shared" si="40"/>
        <v>0</v>
      </c>
      <c r="AB99" s="24">
        <v>0</v>
      </c>
      <c r="AC99" s="21">
        <v>0</v>
      </c>
      <c r="AD99" s="21">
        <f t="shared" si="42"/>
        <v>0</v>
      </c>
      <c r="AE99" s="21"/>
      <c r="AF99" s="25"/>
      <c r="AG99" s="4" t="s">
        <v>474</v>
      </c>
      <c r="AH99" s="26"/>
      <c r="AI99" s="4"/>
    </row>
    <row r="100" spans="1:35">
      <c r="A100" s="4">
        <v>98</v>
      </c>
      <c r="B100" s="4" t="s">
        <v>35</v>
      </c>
      <c r="C100" s="4" t="s">
        <v>36</v>
      </c>
      <c r="D100" s="4" t="s">
        <v>357</v>
      </c>
      <c r="E100" s="4" t="s">
        <v>358</v>
      </c>
      <c r="F100" s="18" t="s">
        <v>359</v>
      </c>
      <c r="G100" s="4" t="s">
        <v>360</v>
      </c>
      <c r="H100" s="4" t="s">
        <v>139</v>
      </c>
      <c r="I100" s="19" t="s">
        <v>361</v>
      </c>
      <c r="J100" s="19" t="s">
        <v>43</v>
      </c>
      <c r="K100" s="4">
        <v>4.7</v>
      </c>
      <c r="L100" s="4">
        <v>565</v>
      </c>
      <c r="M100" s="20">
        <v>9888</v>
      </c>
      <c r="N100" s="20">
        <v>9997</v>
      </c>
      <c r="O100" s="5">
        <v>109</v>
      </c>
      <c r="P100" s="21" t="s">
        <v>1108</v>
      </c>
      <c r="Q100" s="21"/>
      <c r="R100" s="21">
        <f>VLOOKUP(F100,'GPS HMR'!E:AL,34,0)</f>
        <v>70.608611111111117</v>
      </c>
      <c r="S100" s="21"/>
      <c r="T100" s="21">
        <f t="shared" si="58"/>
        <v>38.391388888888883</v>
      </c>
      <c r="U100" s="21"/>
      <c r="V100" s="22">
        <f t="shared" si="59"/>
        <v>0.35221457696228331</v>
      </c>
      <c r="W100" s="23">
        <f t="shared" si="60"/>
        <v>331.86047222222226</v>
      </c>
      <c r="X100" s="21">
        <f t="shared" si="57"/>
        <v>345.13489111111113</v>
      </c>
      <c r="Y100" s="21">
        <f t="shared" si="39"/>
        <v>219.86510888888887</v>
      </c>
      <c r="Z100" s="21" t="s">
        <v>1103</v>
      </c>
      <c r="AA100" s="21">
        <f t="shared" si="40"/>
        <v>219.86510888888887</v>
      </c>
      <c r="AB100" s="24">
        <v>0</v>
      </c>
      <c r="AC100" s="21">
        <f t="shared" si="41"/>
        <v>233.13952777777774</v>
      </c>
      <c r="AD100" s="21">
        <f t="shared" si="42"/>
        <v>233.13952777777774</v>
      </c>
      <c r="AE100" s="21"/>
      <c r="AF100" s="25"/>
      <c r="AG100" s="4" t="s">
        <v>471</v>
      </c>
      <c r="AH100" s="26"/>
      <c r="AI100" s="4"/>
    </row>
    <row r="101" spans="1:35">
      <c r="A101" s="4">
        <v>99</v>
      </c>
      <c r="B101" s="4" t="s">
        <v>35</v>
      </c>
      <c r="C101" s="4" t="s">
        <v>36</v>
      </c>
      <c r="D101" s="4">
        <v>3147</v>
      </c>
      <c r="E101" s="4" t="s">
        <v>362</v>
      </c>
      <c r="F101" s="4" t="s">
        <v>363</v>
      </c>
      <c r="G101" s="4" t="s">
        <v>364</v>
      </c>
      <c r="H101" s="4" t="s">
        <v>232</v>
      </c>
      <c r="I101" s="19" t="s">
        <v>361</v>
      </c>
      <c r="J101" s="19" t="s">
        <v>43</v>
      </c>
      <c r="K101" s="4">
        <v>14</v>
      </c>
      <c r="L101" s="4">
        <v>755</v>
      </c>
      <c r="M101" s="20">
        <v>4378.8</v>
      </c>
      <c r="N101" s="20">
        <v>4440</v>
      </c>
      <c r="O101" s="5">
        <v>61.199999999999818</v>
      </c>
      <c r="P101" s="4" t="s">
        <v>1108</v>
      </c>
      <c r="Q101" s="4"/>
      <c r="R101" s="21">
        <f>VLOOKUP(D101,'GPS HMR'!C:AL,36,0)</f>
        <v>63.666944444444454</v>
      </c>
      <c r="S101" s="4"/>
      <c r="T101" s="21">
        <f t="shared" si="58"/>
        <v>-2.4669444444446356</v>
      </c>
      <c r="U101" s="4"/>
      <c r="V101" s="22">
        <f t="shared" si="59"/>
        <v>-4.0309549745827497E-2</v>
      </c>
      <c r="W101" s="23">
        <f t="shared" si="60"/>
        <v>891.33722222222241</v>
      </c>
      <c r="X101" s="21">
        <f t="shared" si="57"/>
        <v>926.9907111111113</v>
      </c>
      <c r="Y101" s="21">
        <f t="shared" si="39"/>
        <v>0</v>
      </c>
      <c r="Z101" s="4" t="s">
        <v>1105</v>
      </c>
      <c r="AA101" s="21">
        <f t="shared" si="40"/>
        <v>0</v>
      </c>
      <c r="AB101" s="24">
        <v>0</v>
      </c>
      <c r="AC101" s="21">
        <v>0</v>
      </c>
      <c r="AD101" s="21">
        <f t="shared" si="42"/>
        <v>0</v>
      </c>
      <c r="AE101" s="4"/>
      <c r="AF101" s="25"/>
      <c r="AG101" s="4" t="s">
        <v>471</v>
      </c>
      <c r="AH101" s="4"/>
      <c r="AI101" s="4"/>
    </row>
    <row r="102" spans="1:35">
      <c r="A102" s="4">
        <v>100</v>
      </c>
      <c r="B102" s="4" t="s">
        <v>35</v>
      </c>
      <c r="C102" s="4" t="s">
        <v>36</v>
      </c>
      <c r="D102" s="4" t="s">
        <v>365</v>
      </c>
      <c r="E102" s="4" t="s">
        <v>366</v>
      </c>
      <c r="F102" s="18" t="s">
        <v>367</v>
      </c>
      <c r="G102" s="4" t="s">
        <v>368</v>
      </c>
      <c r="H102" s="4" t="s">
        <v>295</v>
      </c>
      <c r="I102" s="19" t="s">
        <v>361</v>
      </c>
      <c r="J102" s="19" t="s">
        <v>43</v>
      </c>
      <c r="K102" s="4">
        <v>14</v>
      </c>
      <c r="L102" s="4">
        <v>1045</v>
      </c>
      <c r="M102" s="20">
        <v>10773</v>
      </c>
      <c r="N102" s="20">
        <v>10845</v>
      </c>
      <c r="O102" s="5">
        <v>72</v>
      </c>
      <c r="P102" s="21" t="s">
        <v>1107</v>
      </c>
      <c r="Q102" s="21"/>
      <c r="R102" s="21">
        <f>VLOOKUP(D102,'GPS HMR'!C:AL,36,0)</f>
        <v>73.351944444444428</v>
      </c>
      <c r="S102" s="21"/>
      <c r="T102" s="21">
        <f t="shared" si="58"/>
        <v>-1.3519444444444275</v>
      </c>
      <c r="U102" s="21"/>
      <c r="V102" s="22">
        <f t="shared" si="59"/>
        <v>-1.877700617283927E-2</v>
      </c>
      <c r="W102" s="23">
        <f t="shared" si="60"/>
        <v>1026.9272222222221</v>
      </c>
      <c r="X102" s="21">
        <f t="shared" si="57"/>
        <v>1068.0043111111111</v>
      </c>
      <c r="Y102" s="21">
        <f t="shared" si="39"/>
        <v>0</v>
      </c>
      <c r="Z102" s="21" t="s">
        <v>1105</v>
      </c>
      <c r="AA102" s="21">
        <f t="shared" si="40"/>
        <v>0</v>
      </c>
      <c r="AB102" s="24">
        <v>0</v>
      </c>
      <c r="AC102" s="21">
        <f t="shared" si="41"/>
        <v>18.072777777777901</v>
      </c>
      <c r="AD102" s="21">
        <f t="shared" si="42"/>
        <v>18.072777777777901</v>
      </c>
      <c r="AE102" s="21"/>
      <c r="AF102" s="25"/>
      <c r="AG102" s="4" t="s">
        <v>471</v>
      </c>
      <c r="AH102" s="26"/>
      <c r="AI102" s="4"/>
    </row>
    <row r="103" spans="1:35">
      <c r="A103" s="4">
        <v>101</v>
      </c>
      <c r="B103" s="4" t="s">
        <v>35</v>
      </c>
      <c r="C103" s="4" t="s">
        <v>36</v>
      </c>
      <c r="D103" s="4" t="s">
        <v>378</v>
      </c>
      <c r="E103" s="4" t="s">
        <v>379</v>
      </c>
      <c r="F103" s="18" t="s">
        <v>380</v>
      </c>
      <c r="G103" s="4" t="s">
        <v>381</v>
      </c>
      <c r="H103" s="4" t="s">
        <v>139</v>
      </c>
      <c r="I103" s="19" t="s">
        <v>382</v>
      </c>
      <c r="J103" s="19" t="s">
        <v>43</v>
      </c>
      <c r="K103" s="4">
        <v>4.7</v>
      </c>
      <c r="L103" s="4">
        <v>575</v>
      </c>
      <c r="M103" s="20">
        <v>8714</v>
      </c>
      <c r="N103" s="20">
        <v>8837</v>
      </c>
      <c r="O103" s="5">
        <v>123</v>
      </c>
      <c r="P103" s="21" t="s">
        <v>1108</v>
      </c>
      <c r="Q103" s="21"/>
      <c r="R103" s="21">
        <f>VLOOKUP(D103,'GPS HMR'!C:AL,36,0)</f>
        <v>123.73166666666667</v>
      </c>
      <c r="S103" s="21"/>
      <c r="T103" s="21">
        <f t="shared" si="58"/>
        <v>-0.73166666666666913</v>
      </c>
      <c r="U103" s="21"/>
      <c r="V103" s="22">
        <f t="shared" si="59"/>
        <v>-5.9485094850948708E-3</v>
      </c>
      <c r="W103" s="23">
        <f t="shared" si="60"/>
        <v>581.5388333333334</v>
      </c>
      <c r="X103" s="21">
        <f t="shared" si="57"/>
        <v>604.80038666666678</v>
      </c>
      <c r="Y103" s="21">
        <f t="shared" si="39"/>
        <v>0</v>
      </c>
      <c r="Z103" s="41" t="s">
        <v>1105</v>
      </c>
      <c r="AA103" s="21">
        <f t="shared" si="40"/>
        <v>0</v>
      </c>
      <c r="AB103" s="24">
        <v>0</v>
      </c>
      <c r="AC103" s="21">
        <v>0</v>
      </c>
      <c r="AD103" s="21">
        <f t="shared" si="42"/>
        <v>0</v>
      </c>
      <c r="AE103" s="21"/>
      <c r="AF103" s="25"/>
      <c r="AG103" s="4" t="s">
        <v>471</v>
      </c>
      <c r="AH103" s="26"/>
      <c r="AI103" s="4"/>
    </row>
    <row r="104" spans="1:35">
      <c r="A104" s="4">
        <v>102</v>
      </c>
      <c r="B104" s="4" t="s">
        <v>35</v>
      </c>
      <c r="C104" s="4" t="s">
        <v>36</v>
      </c>
      <c r="D104" s="4" t="s">
        <v>388</v>
      </c>
      <c r="E104" s="4" t="s">
        <v>389</v>
      </c>
      <c r="F104" s="18" t="s">
        <v>390</v>
      </c>
      <c r="G104" s="4" t="s">
        <v>391</v>
      </c>
      <c r="H104" s="4" t="s">
        <v>139</v>
      </c>
      <c r="I104" s="19" t="s">
        <v>392</v>
      </c>
      <c r="J104" s="19" t="s">
        <v>43</v>
      </c>
      <c r="K104" s="4">
        <v>4.7</v>
      </c>
      <c r="L104" s="4">
        <v>676</v>
      </c>
      <c r="M104" s="20">
        <v>11047.9</v>
      </c>
      <c r="N104" s="20">
        <v>11193.1</v>
      </c>
      <c r="O104" s="5">
        <v>145.20000000000073</v>
      </c>
      <c r="P104" s="21" t="s">
        <v>1108</v>
      </c>
      <c r="Q104" s="21"/>
      <c r="R104" s="21">
        <f>VLOOKUP(D104,'GPS HMR'!C:AL,36,0)</f>
        <v>87.707222222222214</v>
      </c>
      <c r="S104" s="21"/>
      <c r="T104" s="21">
        <f t="shared" si="58"/>
        <v>57.492777777778514</v>
      </c>
      <c r="U104" s="21"/>
      <c r="V104" s="22">
        <f t="shared" si="59"/>
        <v>0.39595576981940928</v>
      </c>
      <c r="W104" s="23">
        <f t="shared" si="60"/>
        <v>412.22394444444444</v>
      </c>
      <c r="X104" s="21">
        <f t="shared" si="57"/>
        <v>428.71290222222223</v>
      </c>
      <c r="Y104" s="21">
        <f t="shared" si="39"/>
        <v>247.28709777777777</v>
      </c>
      <c r="Z104" s="21" t="s">
        <v>1103</v>
      </c>
      <c r="AA104" s="21">
        <f t="shared" si="40"/>
        <v>247.28709777777777</v>
      </c>
      <c r="AB104" s="24">
        <v>0</v>
      </c>
      <c r="AC104" s="21">
        <f t="shared" si="41"/>
        <v>263.77605555555556</v>
      </c>
      <c r="AD104" s="21">
        <f t="shared" si="42"/>
        <v>263.77605555555556</v>
      </c>
      <c r="AE104" s="21"/>
      <c r="AF104" s="25"/>
      <c r="AG104" s="4" t="s">
        <v>474</v>
      </c>
      <c r="AH104" s="26"/>
      <c r="AI104" s="4"/>
    </row>
    <row r="105" spans="1:35">
      <c r="A105" s="4">
        <v>103</v>
      </c>
      <c r="B105" s="4" t="s">
        <v>35</v>
      </c>
      <c r="C105" s="4" t="s">
        <v>36</v>
      </c>
      <c r="D105" s="4" t="s">
        <v>393</v>
      </c>
      <c r="E105" s="4" t="s">
        <v>407</v>
      </c>
      <c r="F105" s="4" t="s">
        <v>401</v>
      </c>
      <c r="G105" s="4" t="s">
        <v>408</v>
      </c>
      <c r="H105" s="4" t="s">
        <v>406</v>
      </c>
      <c r="I105" s="19" t="s">
        <v>392</v>
      </c>
      <c r="J105" s="53" t="s">
        <v>43</v>
      </c>
      <c r="K105" s="4">
        <v>3</v>
      </c>
      <c r="L105" s="4">
        <v>365</v>
      </c>
      <c r="M105" s="20">
        <v>9884</v>
      </c>
      <c r="N105" s="20">
        <v>10006</v>
      </c>
      <c r="O105" s="5">
        <v>122</v>
      </c>
      <c r="P105" s="51" t="s">
        <v>1108</v>
      </c>
      <c r="Q105" s="21"/>
      <c r="R105" s="4">
        <v>119.78</v>
      </c>
      <c r="S105" s="21"/>
      <c r="T105" s="28">
        <f>O105-R105</f>
        <v>2.2199999999999989</v>
      </c>
      <c r="U105" s="22"/>
      <c r="V105" s="44">
        <f>T105/O105</f>
        <v>1.81967213114754E-2</v>
      </c>
      <c r="W105" s="4">
        <f>R105*K105</f>
        <v>359.34000000000003</v>
      </c>
      <c r="X105" s="21">
        <f t="shared" si="57"/>
        <v>373.71360000000004</v>
      </c>
      <c r="Y105" s="21">
        <f t="shared" si="39"/>
        <v>0</v>
      </c>
      <c r="Z105" s="41" t="s">
        <v>1105</v>
      </c>
      <c r="AA105" s="21">
        <f t="shared" si="40"/>
        <v>0</v>
      </c>
      <c r="AB105" s="24">
        <v>0</v>
      </c>
      <c r="AC105" s="21">
        <f t="shared" si="41"/>
        <v>5.6599999999999682</v>
      </c>
      <c r="AD105" s="21">
        <f t="shared" si="42"/>
        <v>5.6599999999999682</v>
      </c>
      <c r="AE105" s="4"/>
      <c r="AF105" s="25"/>
      <c r="AG105" s="4" t="s">
        <v>474</v>
      </c>
      <c r="AH105" s="4"/>
      <c r="AI105" s="4"/>
    </row>
    <row r="106" spans="1:35">
      <c r="A106" s="4">
        <v>104</v>
      </c>
      <c r="B106" s="4" t="s">
        <v>35</v>
      </c>
      <c r="C106" s="4" t="s">
        <v>36</v>
      </c>
      <c r="D106" s="4" t="s">
        <v>394</v>
      </c>
      <c r="E106" s="4" t="s">
        <v>412</v>
      </c>
      <c r="F106" s="4" t="s">
        <v>402</v>
      </c>
      <c r="G106" s="4" t="s">
        <v>411</v>
      </c>
      <c r="H106" s="4" t="s">
        <v>406</v>
      </c>
      <c r="I106" s="19" t="s">
        <v>392</v>
      </c>
      <c r="J106" s="19" t="s">
        <v>43</v>
      </c>
      <c r="K106" s="4">
        <v>3</v>
      </c>
      <c r="L106" s="4">
        <v>379</v>
      </c>
      <c r="M106" s="20">
        <v>7850</v>
      </c>
      <c r="N106" s="20">
        <v>7978</v>
      </c>
      <c r="O106" s="5">
        <v>128</v>
      </c>
      <c r="P106" s="4" t="s">
        <v>1108</v>
      </c>
      <c r="Q106" s="21"/>
      <c r="R106" s="4">
        <v>269.08999999999997</v>
      </c>
      <c r="S106" s="21"/>
      <c r="T106" s="28">
        <f>O106-R106</f>
        <v>-141.08999999999997</v>
      </c>
      <c r="U106" s="22"/>
      <c r="V106" s="44">
        <f>T106/O106</f>
        <v>-1.1022656249999998</v>
      </c>
      <c r="W106" s="23">
        <f>R106*K106</f>
        <v>807.27</v>
      </c>
      <c r="X106" s="21">
        <f t="shared" si="57"/>
        <v>839.56079999999997</v>
      </c>
      <c r="Y106" s="21">
        <f t="shared" si="39"/>
        <v>0</v>
      </c>
      <c r="Z106" s="4" t="s">
        <v>1110</v>
      </c>
      <c r="AA106" s="21">
        <f t="shared" si="40"/>
        <v>0</v>
      </c>
      <c r="AB106" s="24">
        <v>0</v>
      </c>
      <c r="AC106" s="21">
        <v>0</v>
      </c>
      <c r="AD106" s="21">
        <f t="shared" si="42"/>
        <v>0</v>
      </c>
      <c r="AE106" s="4" t="s">
        <v>1111</v>
      </c>
      <c r="AF106" s="25"/>
      <c r="AG106" s="4" t="s">
        <v>474</v>
      </c>
      <c r="AH106" s="4"/>
      <c r="AI106" s="4"/>
    </row>
  </sheetData>
  <autoFilter ref="A2:AI106" xr:uid="{00000000-0009-0000-0000-000002000000}"/>
  <conditionalFormatting sqref="D2">
    <cfRule type="duplicateValues" dxfId="25" priority="8"/>
  </conditionalFormatting>
  <conditionalFormatting sqref="D2:D23 D25:D106">
    <cfRule type="duplicateValues" dxfId="24" priority="20"/>
  </conditionalFormatting>
  <conditionalFormatting sqref="D24">
    <cfRule type="duplicateValues" dxfId="23" priority="1"/>
    <cfRule type="duplicateValues" dxfId="22" priority="2"/>
    <cfRule type="duplicateValues" dxfId="21" priority="3"/>
    <cfRule type="duplicateValues" dxfId="20" priority="4"/>
  </conditionalFormatting>
  <conditionalFormatting sqref="D33">
    <cfRule type="duplicateValues" dxfId="19" priority="9"/>
  </conditionalFormatting>
  <conditionalFormatting sqref="D60">
    <cfRule type="duplicateValues" dxfId="18" priority="16"/>
  </conditionalFormatting>
  <conditionalFormatting sqref="D62">
    <cfRule type="duplicateValues" dxfId="17" priority="18"/>
  </conditionalFormatting>
  <conditionalFormatting sqref="D68 D62">
    <cfRule type="duplicateValues" dxfId="16" priority="19"/>
  </conditionalFormatting>
  <conditionalFormatting sqref="D68">
    <cfRule type="duplicateValues" dxfId="15" priority="11"/>
    <cfRule type="duplicateValues" dxfId="14" priority="14"/>
  </conditionalFormatting>
  <conditionalFormatting sqref="D71">
    <cfRule type="duplicateValues" dxfId="13" priority="17"/>
  </conditionalFormatting>
  <conditionalFormatting sqref="D88:D90 D104 D30 D50 D14:D16 D47:D48 D61 D57:D59 D94:D96 D35 D42:D43 D86 D63:D64 D4:D12 D25:D26">
    <cfRule type="duplicateValues" dxfId="12" priority="24"/>
  </conditionalFormatting>
  <conditionalFormatting sqref="D88:D90 D104 D50 D14:D16 D47:D48 D61 D57:D59 D94:D96 D35 D42:D43 D86 D76 D30:D31 D63:D65 D4:D12 D25:D26">
    <cfRule type="duplicateValues" dxfId="11" priority="25"/>
  </conditionalFormatting>
  <conditionalFormatting sqref="D94:D95 D104 D43 D88:D90 D30 D50 D14:D16 D63:D64 D4:D12 D25:D26">
    <cfRule type="duplicateValues" dxfId="10" priority="26"/>
  </conditionalFormatting>
  <conditionalFormatting sqref="D98 D77 D49 D62 D68:D70">
    <cfRule type="duplicateValues" dxfId="9" priority="13"/>
  </conditionalFormatting>
  <conditionalFormatting sqref="D98 D77 D49 D68:D70">
    <cfRule type="duplicateValues" dxfId="8" priority="12"/>
  </conditionalFormatting>
  <conditionalFormatting sqref="D101 D32">
    <cfRule type="duplicateValues" dxfId="7" priority="15"/>
  </conditionalFormatting>
  <conditionalFormatting sqref="D102:D104 D99:D100 D50:D61 D33:D48 D78:D97 D63:D67 D2:D23 D72:D76 D25:D31">
    <cfRule type="duplicateValues" dxfId="6" priority="22"/>
  </conditionalFormatting>
  <conditionalFormatting sqref="D102:D104 D99:D100 D61 D50:D59 D33:D48 D78:D97 D63:D67 D2:D23 D72:D76 D25:D31">
    <cfRule type="duplicateValues" dxfId="5" priority="23"/>
  </conditionalFormatting>
  <conditionalFormatting sqref="D102:D106 D99:D100 D50:D61 D33:D48 D63:D67 D78:D97 D2:D23 D72:D76 D25:D31">
    <cfRule type="duplicateValues" dxfId="4" priority="21"/>
  </conditionalFormatting>
  <conditionalFormatting sqref="D105">
    <cfRule type="duplicateValues" dxfId="3" priority="5"/>
    <cfRule type="duplicateValues" dxfId="2" priority="6"/>
    <cfRule type="duplicateValues" dxfId="1" priority="7"/>
  </conditionalFormatting>
  <conditionalFormatting sqref="D106">
    <cfRule type="duplicateValues" dxfId="0" priority="10"/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35"/>
  <sheetViews>
    <sheetView topLeftCell="A45" zoomScale="115" zoomScaleNormal="115" workbookViewId="0">
      <selection activeCell="A46" sqref="A46:XFD46"/>
    </sheetView>
  </sheetViews>
  <sheetFormatPr defaultRowHeight="14.4"/>
  <sheetData>
    <row r="1" spans="1:38" ht="40.200000000000003" thickBot="1">
      <c r="A1" s="37" t="s">
        <v>0</v>
      </c>
      <c r="B1" s="37" t="s">
        <v>2</v>
      </c>
      <c r="C1" s="37" t="s">
        <v>491</v>
      </c>
      <c r="D1" s="37" t="s">
        <v>492</v>
      </c>
      <c r="E1" s="37" t="s">
        <v>6</v>
      </c>
      <c r="F1" s="37" t="s">
        <v>493</v>
      </c>
      <c r="G1" s="37" t="s">
        <v>494</v>
      </c>
      <c r="H1" s="37" t="s">
        <v>495</v>
      </c>
      <c r="I1" s="37" t="s">
        <v>496</v>
      </c>
      <c r="J1" s="37" t="s">
        <v>497</v>
      </c>
      <c r="K1" s="37" t="s">
        <v>498</v>
      </c>
      <c r="L1" s="37" t="s">
        <v>499</v>
      </c>
      <c r="M1" s="37" t="s">
        <v>500</v>
      </c>
      <c r="N1" s="37" t="s">
        <v>501</v>
      </c>
      <c r="O1" s="37" t="s">
        <v>502</v>
      </c>
      <c r="P1" s="37" t="s">
        <v>503</v>
      </c>
      <c r="Q1" s="37" t="s">
        <v>504</v>
      </c>
      <c r="R1" s="37" t="s">
        <v>505</v>
      </c>
      <c r="S1" s="37" t="s">
        <v>506</v>
      </c>
      <c r="T1" s="37" t="s">
        <v>507</v>
      </c>
      <c r="U1" s="37" t="s">
        <v>508</v>
      </c>
      <c r="V1" s="37" t="s">
        <v>509</v>
      </c>
      <c r="W1" s="37" t="s">
        <v>510</v>
      </c>
      <c r="X1" s="37" t="s">
        <v>511</v>
      </c>
      <c r="Y1" s="37" t="s">
        <v>512</v>
      </c>
      <c r="Z1" s="37" t="s">
        <v>513</v>
      </c>
      <c r="AA1" s="37" t="s">
        <v>514</v>
      </c>
      <c r="AB1" s="37" t="s">
        <v>515</v>
      </c>
      <c r="AC1" s="37" t="s">
        <v>516</v>
      </c>
      <c r="AD1" s="37" t="s">
        <v>517</v>
      </c>
      <c r="AE1" s="37" t="s">
        <v>518</v>
      </c>
      <c r="AF1" s="37" t="s">
        <v>519</v>
      </c>
      <c r="AG1" s="37" t="s">
        <v>520</v>
      </c>
      <c r="AH1" s="37" t="s">
        <v>521</v>
      </c>
      <c r="AI1" s="37" t="s">
        <v>522</v>
      </c>
      <c r="AJ1" s="37" t="s">
        <v>523</v>
      </c>
      <c r="AK1" s="37" t="s">
        <v>524</v>
      </c>
      <c r="AL1" s="37" t="s">
        <v>525</v>
      </c>
    </row>
    <row r="2" spans="1:38" ht="19.8" thickBot="1">
      <c r="A2" s="38">
        <v>1</v>
      </c>
      <c r="B2" s="38" t="s">
        <v>36</v>
      </c>
      <c r="C2" s="38" t="s">
        <v>111</v>
      </c>
      <c r="D2" s="38" t="s">
        <v>526</v>
      </c>
      <c r="E2" s="38" t="s">
        <v>113</v>
      </c>
      <c r="F2" s="38" t="s">
        <v>527</v>
      </c>
      <c r="G2" s="39">
        <v>3.9024999999999999</v>
      </c>
      <c r="H2" s="46">
        <v>3.3999999999996362</v>
      </c>
      <c r="I2" s="39">
        <v>0</v>
      </c>
      <c r="J2" s="39">
        <v>6.3966666666666665</v>
      </c>
      <c r="K2" s="39">
        <v>3.0663888888888886</v>
      </c>
      <c r="L2" s="39">
        <v>5.8152777777777782</v>
      </c>
      <c r="M2" s="39">
        <v>0.6511111111111112</v>
      </c>
      <c r="N2" s="39">
        <v>0</v>
      </c>
      <c r="O2" s="39">
        <v>0.98583333333333334</v>
      </c>
      <c r="P2" s="39">
        <v>0</v>
      </c>
      <c r="Q2" s="39">
        <v>0</v>
      </c>
      <c r="R2" s="39">
        <v>1.4830555555555556</v>
      </c>
      <c r="S2" s="39">
        <v>4.2722222222222221</v>
      </c>
      <c r="T2" s="39">
        <v>0.22499999999999998</v>
      </c>
      <c r="U2" s="39">
        <v>1.6463888888888891</v>
      </c>
      <c r="V2" s="39">
        <v>4.0741666666666667</v>
      </c>
      <c r="W2" s="39">
        <v>3.6388888888888887E-2</v>
      </c>
      <c r="X2" s="39">
        <v>0</v>
      </c>
      <c r="Y2" s="39">
        <v>0</v>
      </c>
      <c r="Z2" s="39">
        <v>0</v>
      </c>
      <c r="AA2" s="39">
        <v>0</v>
      </c>
      <c r="AB2" s="39">
        <v>0</v>
      </c>
      <c r="AC2" s="39">
        <v>0</v>
      </c>
      <c r="AD2" s="39">
        <v>0</v>
      </c>
      <c r="AE2" s="39">
        <v>0</v>
      </c>
      <c r="AF2" s="39">
        <v>0</v>
      </c>
      <c r="AG2" s="39">
        <v>0.18055555555555555</v>
      </c>
      <c r="AH2" s="39">
        <v>0</v>
      </c>
      <c r="AI2" s="39">
        <v>0</v>
      </c>
      <c r="AJ2" s="39">
        <v>0</v>
      </c>
      <c r="AK2" s="39">
        <v>0</v>
      </c>
      <c r="AL2" s="39">
        <f>SUM(G2:AK2)</f>
        <v>36.135555555555193</v>
      </c>
    </row>
    <row r="3" spans="1:38" ht="15" thickBot="1">
      <c r="A3" s="38"/>
      <c r="B3" s="38"/>
      <c r="C3" s="38"/>
      <c r="D3" s="38"/>
      <c r="E3" s="38"/>
      <c r="F3" s="38"/>
      <c r="G3" s="4">
        <v>4.8999999999996362</v>
      </c>
      <c r="H3" s="4">
        <v>3.3999999999996362</v>
      </c>
      <c r="I3" s="4">
        <v>0</v>
      </c>
      <c r="J3" s="4">
        <v>5.7000000000007276</v>
      </c>
      <c r="K3" s="4">
        <v>3.2000000000007276</v>
      </c>
      <c r="L3" s="4">
        <v>5.6999999999989086</v>
      </c>
      <c r="M3" s="4">
        <v>0.8999999999996362</v>
      </c>
      <c r="N3" s="4">
        <v>0</v>
      </c>
      <c r="O3" s="4">
        <v>0</v>
      </c>
      <c r="P3" s="4">
        <v>0</v>
      </c>
      <c r="Q3" s="4">
        <v>0</v>
      </c>
      <c r="R3" s="4">
        <v>1.5</v>
      </c>
      <c r="S3" s="4">
        <v>4.6000000000003638</v>
      </c>
      <c r="T3" s="4">
        <v>0</v>
      </c>
      <c r="U3" s="4">
        <v>3</v>
      </c>
      <c r="V3" s="4">
        <v>3.6000000000003638</v>
      </c>
      <c r="W3" s="4">
        <v>0.8999999999996362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39">
        <f>SUM(G3:AK3)</f>
        <v>37.399999999999636</v>
      </c>
    </row>
    <row r="4" spans="1:38" ht="19.8" thickBot="1">
      <c r="A4" s="38">
        <v>2</v>
      </c>
      <c r="B4" s="38" t="s">
        <v>36</v>
      </c>
      <c r="C4" s="38" t="s">
        <v>81</v>
      </c>
      <c r="D4" s="38" t="s">
        <v>528</v>
      </c>
      <c r="E4" s="38" t="s">
        <v>83</v>
      </c>
      <c r="F4" s="38" t="s">
        <v>527</v>
      </c>
      <c r="G4" s="39">
        <v>0.91972222222222211</v>
      </c>
      <c r="H4" s="39">
        <v>0.78222222222222215</v>
      </c>
      <c r="I4" s="39">
        <v>0</v>
      </c>
      <c r="J4" s="39">
        <v>0.14527777777777778</v>
      </c>
      <c r="K4" s="39">
        <v>4.1666666666666664E-2</v>
      </c>
      <c r="L4" s="39">
        <v>7.0833333333333331E-2</v>
      </c>
      <c r="M4" s="39">
        <v>0</v>
      </c>
      <c r="N4" s="39">
        <v>0.16166666666666665</v>
      </c>
      <c r="O4" s="39">
        <v>0.13083333333333333</v>
      </c>
      <c r="P4" s="39">
        <v>0</v>
      </c>
      <c r="Q4" s="39">
        <v>1.2627777777777778</v>
      </c>
      <c r="R4" s="39">
        <v>0</v>
      </c>
      <c r="S4" s="39">
        <v>2.4</v>
      </c>
      <c r="T4" s="39">
        <v>0</v>
      </c>
      <c r="U4" s="39">
        <v>7.722222222222222E-2</v>
      </c>
      <c r="V4" s="39">
        <v>0.18333333333333332</v>
      </c>
      <c r="W4" s="39">
        <v>0</v>
      </c>
      <c r="X4" s="39">
        <v>0</v>
      </c>
      <c r="Y4" s="39">
        <v>0</v>
      </c>
      <c r="Z4" s="39">
        <v>0.14166666666666666</v>
      </c>
      <c r="AA4" s="39">
        <v>0</v>
      </c>
      <c r="AB4" s="39">
        <v>0</v>
      </c>
      <c r="AC4" s="39">
        <v>0.15055555555555555</v>
      </c>
      <c r="AD4" s="39">
        <v>0</v>
      </c>
      <c r="AE4" s="39">
        <v>0</v>
      </c>
      <c r="AF4" s="39">
        <v>0</v>
      </c>
      <c r="AG4" s="39">
        <v>0.125</v>
      </c>
      <c r="AH4" s="39">
        <v>0</v>
      </c>
      <c r="AI4" s="39">
        <v>0</v>
      </c>
      <c r="AJ4" s="39">
        <v>0</v>
      </c>
      <c r="AK4" s="39">
        <v>0</v>
      </c>
      <c r="AL4" s="39">
        <v>6.5927777777777781</v>
      </c>
    </row>
    <row r="5" spans="1:38" ht="19.8" thickBot="1">
      <c r="A5" s="38">
        <v>3</v>
      </c>
      <c r="B5" s="38" t="s">
        <v>36</v>
      </c>
      <c r="C5" s="38" t="s">
        <v>480</v>
      </c>
      <c r="D5" s="38" t="s">
        <v>529</v>
      </c>
      <c r="E5" s="38" t="s">
        <v>477</v>
      </c>
      <c r="F5" s="38" t="s">
        <v>527</v>
      </c>
      <c r="G5" s="47">
        <v>0</v>
      </c>
      <c r="H5" s="47">
        <v>0</v>
      </c>
      <c r="I5" s="39">
        <v>0</v>
      </c>
      <c r="J5" s="47">
        <v>0</v>
      </c>
      <c r="K5" s="47">
        <v>0</v>
      </c>
      <c r="L5" s="47">
        <v>0</v>
      </c>
      <c r="M5" s="39">
        <v>12.175000000000001</v>
      </c>
      <c r="N5" s="39">
        <v>0.51138888888888889</v>
      </c>
      <c r="O5" s="39">
        <v>5.0494444444444442</v>
      </c>
      <c r="P5" s="39">
        <v>0</v>
      </c>
      <c r="Q5" s="39">
        <v>5.0944444444444441</v>
      </c>
      <c r="R5" s="39">
        <v>0.32416666666666666</v>
      </c>
      <c r="S5" s="39">
        <v>4.7405555555555559</v>
      </c>
      <c r="T5" s="39">
        <v>2.5305555555555554</v>
      </c>
      <c r="U5" s="39">
        <v>3.4016666666666668</v>
      </c>
      <c r="V5" s="39">
        <v>3.3330555555555561</v>
      </c>
      <c r="W5" s="39">
        <v>5.5411111111111113</v>
      </c>
      <c r="X5" s="39">
        <v>4.0774999999999997</v>
      </c>
      <c r="Y5" s="39">
        <v>4.3919444444444444</v>
      </c>
      <c r="Z5" s="39">
        <v>0</v>
      </c>
      <c r="AA5" s="39">
        <v>0</v>
      </c>
      <c r="AB5" s="39">
        <v>0</v>
      </c>
      <c r="AC5" s="39">
        <v>2.9327777777777779</v>
      </c>
      <c r="AD5" s="39">
        <v>0</v>
      </c>
      <c r="AE5" s="39">
        <v>0</v>
      </c>
      <c r="AF5" s="39">
        <v>0</v>
      </c>
      <c r="AG5" s="39">
        <v>4.2388888888888889</v>
      </c>
      <c r="AH5" s="39">
        <v>5.1644444444444444</v>
      </c>
      <c r="AI5" s="39">
        <v>0</v>
      </c>
      <c r="AJ5" s="39">
        <v>0</v>
      </c>
      <c r="AK5" s="39">
        <v>0</v>
      </c>
      <c r="AL5" s="39">
        <f>SUM(G5:AK5)</f>
        <v>63.506944444444443</v>
      </c>
    </row>
    <row r="6" spans="1:38" ht="15" thickBot="1">
      <c r="A6" s="38"/>
      <c r="B6" s="38"/>
      <c r="C6" s="38"/>
      <c r="D6" s="38"/>
      <c r="E6" s="38"/>
      <c r="F6" s="38"/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12.100000000000364</v>
      </c>
      <c r="O6" s="4">
        <v>5.6000000000003638</v>
      </c>
      <c r="P6" s="4">
        <v>0</v>
      </c>
      <c r="Q6" s="4">
        <v>4.5</v>
      </c>
      <c r="R6" s="4">
        <v>0</v>
      </c>
      <c r="S6" s="4">
        <v>5.3999999999996362</v>
      </c>
      <c r="T6" s="4">
        <v>2.6000000000003638</v>
      </c>
      <c r="U6" s="4">
        <v>3.5</v>
      </c>
      <c r="V6" s="4">
        <v>3.2999999999992724</v>
      </c>
      <c r="W6" s="4">
        <v>5.5</v>
      </c>
      <c r="X6" s="4">
        <v>4.1000000000003638</v>
      </c>
      <c r="Y6" s="4">
        <v>4.3999999999996362</v>
      </c>
      <c r="Z6" s="4">
        <v>0</v>
      </c>
      <c r="AA6" s="4">
        <v>0</v>
      </c>
      <c r="AB6" s="4">
        <v>0</v>
      </c>
      <c r="AC6" s="4">
        <v>3</v>
      </c>
      <c r="AD6" s="4">
        <v>0</v>
      </c>
      <c r="AE6" s="4">
        <v>0</v>
      </c>
      <c r="AF6" s="4">
        <v>0</v>
      </c>
      <c r="AG6" s="4">
        <v>4</v>
      </c>
      <c r="AH6" s="4">
        <v>5.3999999999996362</v>
      </c>
      <c r="AI6" s="4">
        <v>0</v>
      </c>
      <c r="AJ6" s="4">
        <v>0</v>
      </c>
      <c r="AK6" s="4">
        <v>0</v>
      </c>
      <c r="AL6" s="39">
        <f>SUM(G6:AK6)</f>
        <v>63.399999999999636</v>
      </c>
    </row>
    <row r="7" spans="1:38" ht="19.8" thickBot="1">
      <c r="A7" s="38">
        <v>4</v>
      </c>
      <c r="B7" s="38" t="s">
        <v>36</v>
      </c>
      <c r="C7" s="38" t="s">
        <v>374</v>
      </c>
      <c r="D7" s="38" t="s">
        <v>530</v>
      </c>
      <c r="E7" s="38" t="s">
        <v>376</v>
      </c>
      <c r="F7" s="38" t="s">
        <v>531</v>
      </c>
      <c r="G7" s="39">
        <v>4.1547222222222224</v>
      </c>
      <c r="H7" s="39">
        <v>0.9441666666666666</v>
      </c>
      <c r="I7" s="39">
        <v>0</v>
      </c>
      <c r="J7" s="39">
        <v>3.7616666666666667</v>
      </c>
      <c r="K7" s="39">
        <v>1.6666666666666666E-3</v>
      </c>
      <c r="L7" s="39">
        <v>1.6055555555555556</v>
      </c>
      <c r="M7" s="39">
        <v>3.7349999999999994</v>
      </c>
      <c r="N7" s="39">
        <v>8.1994444444444436</v>
      </c>
      <c r="O7" s="39">
        <v>3.9686111111111111</v>
      </c>
      <c r="P7" s="39">
        <v>0.24583333333333335</v>
      </c>
      <c r="Q7" s="39">
        <v>0.66555555555555546</v>
      </c>
      <c r="R7" s="39">
        <v>0</v>
      </c>
      <c r="S7" s="39">
        <v>0.80361111111111105</v>
      </c>
      <c r="T7" s="39">
        <v>5.358888888888889</v>
      </c>
      <c r="U7" s="39">
        <v>1.1516666666666666</v>
      </c>
      <c r="V7" s="39">
        <v>0</v>
      </c>
      <c r="W7" s="39">
        <v>0</v>
      </c>
      <c r="X7" s="39">
        <v>0.65805555555555562</v>
      </c>
      <c r="Y7" s="39">
        <v>1.2494444444444444</v>
      </c>
      <c r="Z7" s="39">
        <v>2.8666666666666667</v>
      </c>
      <c r="AA7" s="39">
        <v>0.90222222222222226</v>
      </c>
      <c r="AB7" s="39">
        <v>4.1958333333333337</v>
      </c>
      <c r="AC7" s="39">
        <v>3.7555555555555555</v>
      </c>
      <c r="AD7" s="39">
        <v>3.6655555555555557</v>
      </c>
      <c r="AE7" s="39">
        <v>0</v>
      </c>
      <c r="AF7" s="39">
        <v>0</v>
      </c>
      <c r="AG7" s="39">
        <v>0</v>
      </c>
      <c r="AH7" s="39">
        <v>0.29416666666666663</v>
      </c>
      <c r="AI7" s="39">
        <v>0.53527777777777774</v>
      </c>
      <c r="AJ7" s="39">
        <v>0</v>
      </c>
      <c r="AK7" s="39">
        <v>0</v>
      </c>
      <c r="AL7" s="39">
        <v>52.719166666666666</v>
      </c>
    </row>
    <row r="8" spans="1:38" ht="19.8" thickBot="1">
      <c r="A8" s="38">
        <v>5</v>
      </c>
      <c r="B8" s="38" t="s">
        <v>36</v>
      </c>
      <c r="C8" s="38" t="s">
        <v>141</v>
      </c>
      <c r="D8" s="38" t="s">
        <v>532</v>
      </c>
      <c r="E8" s="38" t="s">
        <v>143</v>
      </c>
      <c r="F8" s="38" t="s">
        <v>533</v>
      </c>
      <c r="G8" s="39">
        <v>2.6127777777777776</v>
      </c>
      <c r="H8" s="39">
        <v>3.9552777777777779</v>
      </c>
      <c r="I8" s="39">
        <v>5.8694444444444445</v>
      </c>
      <c r="J8" s="39">
        <v>8.3041666666666671</v>
      </c>
      <c r="K8" s="39">
        <v>6.7100000000000009</v>
      </c>
      <c r="L8" s="39">
        <v>8.131388888888889</v>
      </c>
      <c r="M8" s="39">
        <v>6.7980555555555551</v>
      </c>
      <c r="N8" s="39">
        <v>7.7575000000000003</v>
      </c>
      <c r="O8" s="39">
        <v>4.4511111111111115</v>
      </c>
      <c r="P8" s="39">
        <v>5.793333333333333</v>
      </c>
      <c r="Q8" s="39">
        <v>8.8674999999999997</v>
      </c>
      <c r="R8" s="39">
        <v>6.8377777777777773</v>
      </c>
      <c r="S8" s="39">
        <v>5.402222222222222</v>
      </c>
      <c r="T8" s="39">
        <v>6.8836111111111116</v>
      </c>
      <c r="U8" s="39">
        <v>6.8691666666666666</v>
      </c>
      <c r="V8" s="39">
        <v>5.8125</v>
      </c>
      <c r="W8" s="39">
        <v>6.1855555555555544</v>
      </c>
      <c r="X8" s="39">
        <v>5.1033333333333335</v>
      </c>
      <c r="Y8" s="39">
        <v>6.256388888888889</v>
      </c>
      <c r="Z8" s="39">
        <v>5.83</v>
      </c>
      <c r="AA8" s="39">
        <v>2.785277777777778</v>
      </c>
      <c r="AB8" s="39">
        <v>4.7225000000000001</v>
      </c>
      <c r="AC8" s="39">
        <v>7.0386111111111109</v>
      </c>
      <c r="AD8" s="39">
        <v>2.2247222222222223</v>
      </c>
      <c r="AE8" s="39">
        <v>0.88361111111111112</v>
      </c>
      <c r="AF8" s="39">
        <v>0.25416666666666665</v>
      </c>
      <c r="AG8" s="39">
        <v>6.5902777777777768</v>
      </c>
      <c r="AH8" s="39">
        <v>5.8952777777777783</v>
      </c>
      <c r="AI8" s="39">
        <v>0</v>
      </c>
      <c r="AJ8" s="39">
        <v>6.3677777777777766</v>
      </c>
      <c r="AK8" s="39">
        <v>6.0805555555555557</v>
      </c>
      <c r="AL8" s="39">
        <v>167.27388888888888</v>
      </c>
    </row>
    <row r="9" spans="1:38" ht="19.8" thickBot="1">
      <c r="A9" s="38">
        <v>6</v>
      </c>
      <c r="B9" s="38" t="s">
        <v>36</v>
      </c>
      <c r="C9" s="38" t="s">
        <v>145</v>
      </c>
      <c r="D9" s="38" t="s">
        <v>532</v>
      </c>
      <c r="E9" s="38" t="s">
        <v>147</v>
      </c>
      <c r="F9" s="38" t="s">
        <v>531</v>
      </c>
      <c r="G9" s="39">
        <v>6.0775000000000006</v>
      </c>
      <c r="H9" s="39">
        <v>6.6680555555555561</v>
      </c>
      <c r="I9" s="39">
        <v>0</v>
      </c>
      <c r="J9" s="39">
        <v>7.5563888888888897</v>
      </c>
      <c r="K9" s="39">
        <v>5.0552777777777775</v>
      </c>
      <c r="L9" s="39">
        <v>6.932500000000001</v>
      </c>
      <c r="M9" s="39">
        <v>5.3002777777777776</v>
      </c>
      <c r="N9" s="39">
        <v>7.2377777777777776</v>
      </c>
      <c r="O9" s="39">
        <v>7.918333333333333</v>
      </c>
      <c r="P9" s="39">
        <v>7.7125000000000004</v>
      </c>
      <c r="Q9" s="39">
        <v>8.8841666666666672</v>
      </c>
      <c r="R9" s="39">
        <v>0.93472222222222223</v>
      </c>
      <c r="S9" s="39">
        <v>5.6469444444444443</v>
      </c>
      <c r="T9" s="39">
        <v>7.5674999999999999</v>
      </c>
      <c r="U9" s="39">
        <v>6.3055555555555554</v>
      </c>
      <c r="V9" s="39">
        <v>5.6011111111111109</v>
      </c>
      <c r="W9" s="39">
        <v>0</v>
      </c>
      <c r="X9" s="39">
        <v>4.8674999999999997</v>
      </c>
      <c r="Y9" s="39">
        <v>6.9433333333333334</v>
      </c>
      <c r="Z9" s="39">
        <v>3.9419444444444443</v>
      </c>
      <c r="AA9" s="39">
        <v>0</v>
      </c>
      <c r="AB9" s="39">
        <v>6.3066666666666666</v>
      </c>
      <c r="AC9" s="39">
        <v>0.12888888888888889</v>
      </c>
      <c r="AD9" s="39">
        <v>0</v>
      </c>
      <c r="AE9" s="39">
        <v>0</v>
      </c>
      <c r="AF9" s="39">
        <v>1.1924999999999999</v>
      </c>
      <c r="AG9" s="39">
        <v>5.7533333333333339</v>
      </c>
      <c r="AH9" s="39">
        <v>0</v>
      </c>
      <c r="AI9" s="39">
        <v>2.464722222222222</v>
      </c>
      <c r="AJ9" s="39">
        <v>0</v>
      </c>
      <c r="AK9" s="39">
        <v>0</v>
      </c>
      <c r="AL9" s="39">
        <v>126.9975</v>
      </c>
    </row>
    <row r="10" spans="1:38" ht="19.8" thickBot="1">
      <c r="A10" s="38">
        <v>7</v>
      </c>
      <c r="B10" s="38" t="s">
        <v>36</v>
      </c>
      <c r="C10" s="38" t="s">
        <v>352</v>
      </c>
      <c r="D10" s="38" t="s">
        <v>532</v>
      </c>
      <c r="E10" s="38" t="s">
        <v>354</v>
      </c>
      <c r="F10" s="38" t="s">
        <v>531</v>
      </c>
      <c r="G10" s="45">
        <v>3.5</v>
      </c>
      <c r="H10" s="45">
        <v>2.5999999999985448</v>
      </c>
      <c r="I10" s="39">
        <v>0</v>
      </c>
      <c r="J10" s="45">
        <v>5.2000000000007276</v>
      </c>
      <c r="K10" s="45">
        <v>1.2000000000007276</v>
      </c>
      <c r="L10" s="39">
        <v>3.4363888888888887</v>
      </c>
      <c r="M10" s="39">
        <v>5.4061111111111115</v>
      </c>
      <c r="N10" s="39">
        <v>5.4905555555555559</v>
      </c>
      <c r="O10" s="39">
        <v>7.3616666666666664</v>
      </c>
      <c r="P10" s="39">
        <v>4.668333333333333</v>
      </c>
      <c r="Q10" s="39">
        <v>5.3624999999999998</v>
      </c>
      <c r="R10" s="39">
        <v>0.16388888888888889</v>
      </c>
      <c r="S10" s="45">
        <v>6.8999999999978172</v>
      </c>
      <c r="T10" s="39">
        <v>4.3899999999999997</v>
      </c>
      <c r="U10" s="39">
        <v>3.0411111111111113</v>
      </c>
      <c r="V10" s="39">
        <v>4.5575000000000001</v>
      </c>
      <c r="W10" s="45">
        <v>2.5</v>
      </c>
      <c r="X10" s="45">
        <v>4.3999999999978172</v>
      </c>
      <c r="Y10" s="45">
        <v>3.9000000000014552</v>
      </c>
      <c r="Z10" s="45">
        <v>4.0999999999985448</v>
      </c>
      <c r="AA10" s="39">
        <v>0.18805555555555559</v>
      </c>
      <c r="AB10" s="39">
        <v>0</v>
      </c>
      <c r="AC10" s="39">
        <v>1.7286111111111109</v>
      </c>
      <c r="AD10" s="39">
        <v>2.733888888888889</v>
      </c>
      <c r="AE10" s="39">
        <v>0</v>
      </c>
      <c r="AF10" s="39">
        <v>2.2558333333333334</v>
      </c>
      <c r="AG10" s="39">
        <v>0.22972222222222222</v>
      </c>
      <c r="AH10" s="20">
        <v>1.3999999999978172</v>
      </c>
      <c r="AI10" s="39">
        <v>0</v>
      </c>
      <c r="AJ10" s="39">
        <v>3.9375</v>
      </c>
      <c r="AK10" s="39">
        <v>0</v>
      </c>
      <c r="AL10" s="39">
        <f>SUM(G10:AK10)</f>
        <v>90.651666666660105</v>
      </c>
    </row>
    <row r="11" spans="1:38" ht="15" thickBot="1">
      <c r="A11" s="38"/>
      <c r="B11" s="38"/>
      <c r="C11" s="38"/>
      <c r="D11" s="38"/>
      <c r="E11" s="38"/>
      <c r="F11" s="38"/>
      <c r="G11" s="20">
        <v>3.5</v>
      </c>
      <c r="H11" s="20">
        <v>2.5999999999985448</v>
      </c>
      <c r="I11" s="20">
        <v>0</v>
      </c>
      <c r="J11" s="20">
        <v>5.2000000000007276</v>
      </c>
      <c r="K11" s="20">
        <v>1.2000000000007276</v>
      </c>
      <c r="L11" s="20">
        <v>4</v>
      </c>
      <c r="M11" s="20">
        <v>5.5999999999985448</v>
      </c>
      <c r="N11" s="20">
        <v>6.6000000000021828</v>
      </c>
      <c r="O11" s="20">
        <v>7.5</v>
      </c>
      <c r="P11" s="20">
        <v>5.2999999999992724</v>
      </c>
      <c r="Q11" s="20">
        <v>4.9000000000014552</v>
      </c>
      <c r="R11" s="20">
        <v>0</v>
      </c>
      <c r="S11" s="20">
        <v>6.8999999999978172</v>
      </c>
      <c r="T11" s="20">
        <v>4.7999999999992724</v>
      </c>
      <c r="U11" s="20">
        <v>3.6000000000021828</v>
      </c>
      <c r="V11" s="20">
        <v>4.5</v>
      </c>
      <c r="W11" s="20">
        <v>2.5</v>
      </c>
      <c r="X11" s="20">
        <v>4.3999999999978172</v>
      </c>
      <c r="Y11" s="20">
        <v>3.9000000000014552</v>
      </c>
      <c r="Z11" s="20">
        <v>4.0999999999985448</v>
      </c>
      <c r="AA11" s="20">
        <v>0.40000000000145519</v>
      </c>
      <c r="AB11" s="20">
        <v>0</v>
      </c>
      <c r="AC11" s="20">
        <v>2.2999999999992724</v>
      </c>
      <c r="AD11" s="20">
        <v>2.5</v>
      </c>
      <c r="AE11" s="20">
        <v>0</v>
      </c>
      <c r="AF11" s="20">
        <v>2.4000000000014552</v>
      </c>
      <c r="AG11" s="20">
        <v>0</v>
      </c>
      <c r="AH11" s="20">
        <v>1.3999999999978172</v>
      </c>
      <c r="AI11" s="20">
        <v>0</v>
      </c>
      <c r="AJ11" s="20">
        <v>4</v>
      </c>
      <c r="AK11" s="20">
        <v>0</v>
      </c>
      <c r="AL11" s="39">
        <f>SUM(G11:AK11)</f>
        <v>94.099999999998545</v>
      </c>
    </row>
    <row r="12" spans="1:38" ht="19.8" thickBot="1">
      <c r="A12" s="50">
        <v>8</v>
      </c>
      <c r="B12" s="50" t="s">
        <v>36</v>
      </c>
      <c r="C12" s="50">
        <v>3147</v>
      </c>
      <c r="D12" s="50" t="s">
        <v>534</v>
      </c>
      <c r="E12" s="50" t="s">
        <v>363</v>
      </c>
      <c r="F12" s="50" t="s">
        <v>531</v>
      </c>
      <c r="G12" s="39">
        <v>0</v>
      </c>
      <c r="H12" s="39">
        <v>3.0555555555555558E-2</v>
      </c>
      <c r="I12" s="39">
        <v>0</v>
      </c>
      <c r="J12" s="39">
        <v>0</v>
      </c>
      <c r="K12" s="39">
        <v>0</v>
      </c>
      <c r="L12" s="39">
        <v>0</v>
      </c>
      <c r="M12" s="39">
        <v>4.9411111111111108</v>
      </c>
      <c r="N12" s="39">
        <v>7</v>
      </c>
      <c r="O12" s="39">
        <v>10.122777777777777</v>
      </c>
      <c r="P12" s="39">
        <v>9.3077777777777779</v>
      </c>
      <c r="Q12" s="39">
        <v>7.1586111111111119</v>
      </c>
      <c r="R12" s="39">
        <v>0</v>
      </c>
      <c r="S12" s="39">
        <v>4.7819444444444441</v>
      </c>
      <c r="T12" s="39">
        <v>3.7302777777777778</v>
      </c>
      <c r="U12" s="39">
        <v>5.0586111111111114</v>
      </c>
      <c r="V12" s="39">
        <v>0</v>
      </c>
      <c r="W12" s="39">
        <v>0</v>
      </c>
      <c r="X12" s="39">
        <v>0</v>
      </c>
      <c r="Y12" s="39">
        <v>3.91</v>
      </c>
      <c r="Z12" s="39">
        <v>2.6375000000000002</v>
      </c>
      <c r="AA12" s="39">
        <v>4.1388888888888892E-2</v>
      </c>
      <c r="AB12" s="39">
        <v>4.9463888888888885</v>
      </c>
      <c r="AC12" s="39">
        <v>0</v>
      </c>
      <c r="AD12" s="39">
        <v>0</v>
      </c>
      <c r="AE12" s="39">
        <v>0</v>
      </c>
      <c r="AF12" s="39">
        <v>0</v>
      </c>
      <c r="AG12" s="39">
        <v>0</v>
      </c>
      <c r="AH12" s="39">
        <v>0</v>
      </c>
      <c r="AI12" s="39">
        <v>0</v>
      </c>
      <c r="AJ12" s="39">
        <v>0</v>
      </c>
      <c r="AK12" s="39">
        <v>0</v>
      </c>
      <c r="AL12" s="39">
        <f>SUM(G12:AK12)</f>
        <v>63.666944444444454</v>
      </c>
    </row>
    <row r="13" spans="1:38" ht="19.8" thickBot="1">
      <c r="A13" s="38">
        <v>9</v>
      </c>
      <c r="B13" s="38" t="s">
        <v>36</v>
      </c>
      <c r="C13" s="38" t="s">
        <v>369</v>
      </c>
      <c r="D13" s="38" t="s">
        <v>530</v>
      </c>
      <c r="E13" s="38" t="s">
        <v>371</v>
      </c>
      <c r="F13" s="38" t="s">
        <v>531</v>
      </c>
      <c r="G13" s="39">
        <v>4.9863888888888885</v>
      </c>
      <c r="H13" s="39">
        <v>0.22194444444444444</v>
      </c>
      <c r="I13" s="39">
        <v>0</v>
      </c>
      <c r="J13" s="39">
        <v>8.3333333333333328E-4</v>
      </c>
      <c r="K13" s="39">
        <v>0.17277777777777778</v>
      </c>
      <c r="L13" s="39">
        <v>4.7222222222222223E-3</v>
      </c>
      <c r="M13" s="39">
        <v>0.25944444444444442</v>
      </c>
      <c r="N13" s="39">
        <v>3.8988888888888891</v>
      </c>
      <c r="O13" s="39">
        <v>3.7177777777777781</v>
      </c>
      <c r="P13" s="39">
        <v>2.2013888888888888</v>
      </c>
      <c r="Q13" s="39">
        <v>1.3288888888888888</v>
      </c>
      <c r="R13" s="39">
        <v>3.6013888888888888</v>
      </c>
      <c r="S13" s="39">
        <v>6.0402777777777779</v>
      </c>
      <c r="T13" s="39">
        <v>1.2336111111111112</v>
      </c>
      <c r="U13" s="39">
        <v>5.3650000000000002</v>
      </c>
      <c r="V13" s="39">
        <v>3.5194444444444439</v>
      </c>
      <c r="W13" s="39">
        <v>0</v>
      </c>
      <c r="X13" s="39">
        <v>0</v>
      </c>
      <c r="Y13" s="39">
        <v>4.1666666666666666E-3</v>
      </c>
      <c r="Z13" s="39">
        <v>0</v>
      </c>
      <c r="AA13" s="39">
        <v>2.1469444444444443</v>
      </c>
      <c r="AB13" s="39">
        <v>0</v>
      </c>
      <c r="AC13" s="39">
        <v>3.4563888888888883</v>
      </c>
      <c r="AD13" s="39">
        <v>4.7222222222222228E-2</v>
      </c>
      <c r="AE13" s="39">
        <v>0.54972222222222222</v>
      </c>
      <c r="AF13" s="39">
        <v>2.8819444444444446</v>
      </c>
      <c r="AG13" s="39">
        <v>2.9694444444444446</v>
      </c>
      <c r="AH13" s="39">
        <v>5.8888888888888886E-2</v>
      </c>
      <c r="AI13" s="39">
        <v>0</v>
      </c>
      <c r="AJ13" s="39">
        <v>0.36888888888888888</v>
      </c>
      <c r="AK13" s="39">
        <v>0</v>
      </c>
      <c r="AL13" s="39">
        <v>49.036388888888887</v>
      </c>
    </row>
    <row r="14" spans="1:38" ht="19.8" thickBot="1">
      <c r="A14" s="38">
        <v>10</v>
      </c>
      <c r="B14" s="38" t="s">
        <v>36</v>
      </c>
      <c r="C14" s="38">
        <v>55219</v>
      </c>
      <c r="D14" s="38" t="s">
        <v>534</v>
      </c>
      <c r="E14" s="38" t="s">
        <v>328</v>
      </c>
      <c r="F14" s="38" t="s">
        <v>533</v>
      </c>
      <c r="G14" s="39">
        <v>2.9</v>
      </c>
      <c r="H14" s="39">
        <v>0.29250000000000004</v>
      </c>
      <c r="I14" s="39">
        <v>2.3055555555555555E-2</v>
      </c>
      <c r="J14" s="39">
        <v>6.3497222222222218</v>
      </c>
      <c r="K14" s="39">
        <v>2.1038888888888887</v>
      </c>
      <c r="L14" s="39">
        <v>3.9691666666666672</v>
      </c>
      <c r="M14" s="39">
        <v>3.4719444444444445</v>
      </c>
      <c r="N14" s="39">
        <v>4.8452777777777776</v>
      </c>
      <c r="O14" s="39">
        <v>7.3511111111111109</v>
      </c>
      <c r="P14" s="39">
        <v>2.6547222222222224</v>
      </c>
      <c r="Q14" s="46">
        <v>4</v>
      </c>
      <c r="R14" s="39">
        <v>0.47805555555555557</v>
      </c>
      <c r="S14" s="39">
        <v>2.3508333333333331</v>
      </c>
      <c r="T14" s="39">
        <v>0.83361111111111108</v>
      </c>
      <c r="U14" s="39">
        <v>1.9908333333333332</v>
      </c>
      <c r="V14" s="39">
        <v>5.9202777777777778</v>
      </c>
      <c r="W14" s="39">
        <v>4.1716666666666669</v>
      </c>
      <c r="X14" s="39">
        <v>7.43888888888889</v>
      </c>
      <c r="Y14" s="39">
        <v>3.7136111111111112</v>
      </c>
      <c r="Z14" s="46">
        <v>5</v>
      </c>
      <c r="AA14" s="46">
        <v>7</v>
      </c>
      <c r="AB14" s="39">
        <v>6.9658333333333342</v>
      </c>
      <c r="AC14" s="39">
        <v>5.134722222222222</v>
      </c>
      <c r="AD14" s="39">
        <v>0</v>
      </c>
      <c r="AE14" s="39">
        <v>0</v>
      </c>
      <c r="AF14" s="39">
        <v>0</v>
      </c>
      <c r="AG14" s="39">
        <v>1.0258333333333334</v>
      </c>
      <c r="AH14" s="39">
        <v>0.50222222222222224</v>
      </c>
      <c r="AI14" s="39">
        <v>0</v>
      </c>
      <c r="AJ14" s="39">
        <v>7.7499999999999999E-2</v>
      </c>
      <c r="AK14" s="39">
        <v>0</v>
      </c>
      <c r="AL14" s="39">
        <f>SUM(G14:AK14)</f>
        <v>90.56527777777778</v>
      </c>
    </row>
    <row r="15" spans="1:38" ht="15" thickBot="1">
      <c r="A15" s="38"/>
      <c r="B15" s="38"/>
      <c r="C15" s="38"/>
      <c r="D15" s="38"/>
      <c r="E15" s="38"/>
      <c r="F15" s="38"/>
      <c r="G15" s="4">
        <v>3</v>
      </c>
      <c r="H15" s="4">
        <v>0</v>
      </c>
      <c r="I15" s="4">
        <v>0</v>
      </c>
      <c r="J15" s="4">
        <v>7</v>
      </c>
      <c r="K15" s="4">
        <v>3</v>
      </c>
      <c r="L15" s="4">
        <v>3</v>
      </c>
      <c r="M15" s="4">
        <v>4</v>
      </c>
      <c r="N15" s="4">
        <v>5</v>
      </c>
      <c r="O15" s="4">
        <v>7</v>
      </c>
      <c r="P15" s="4">
        <v>4</v>
      </c>
      <c r="Q15" s="4">
        <v>4</v>
      </c>
      <c r="R15" s="4">
        <v>0</v>
      </c>
      <c r="S15" s="4">
        <v>4</v>
      </c>
      <c r="T15" s="4">
        <v>0</v>
      </c>
      <c r="U15" s="4">
        <v>4</v>
      </c>
      <c r="V15" s="4">
        <v>6</v>
      </c>
      <c r="W15" s="4">
        <v>6</v>
      </c>
      <c r="X15" s="4">
        <v>7</v>
      </c>
      <c r="Y15" s="4">
        <v>2</v>
      </c>
      <c r="Z15" s="4">
        <v>5</v>
      </c>
      <c r="AA15" s="4">
        <v>7</v>
      </c>
      <c r="AB15" s="4">
        <v>7</v>
      </c>
      <c r="AC15" s="4">
        <v>6</v>
      </c>
      <c r="AD15" s="4">
        <v>0</v>
      </c>
      <c r="AE15" s="4">
        <v>0</v>
      </c>
      <c r="AF15" s="4">
        <v>0</v>
      </c>
      <c r="AG15" s="4">
        <v>1.6000000000003638</v>
      </c>
      <c r="AH15" s="4">
        <v>0</v>
      </c>
      <c r="AI15" s="4">
        <v>0</v>
      </c>
      <c r="AJ15" s="4">
        <v>0</v>
      </c>
      <c r="AK15" s="4">
        <v>0</v>
      </c>
      <c r="AL15" s="39">
        <f>SUM(G15:AK15)</f>
        <v>95.600000000000364</v>
      </c>
    </row>
    <row r="16" spans="1:38" ht="19.8" thickBot="1">
      <c r="A16" s="38">
        <v>11</v>
      </c>
      <c r="B16" s="38" t="s">
        <v>36</v>
      </c>
      <c r="C16" s="38" t="s">
        <v>535</v>
      </c>
      <c r="D16" s="38" t="s">
        <v>532</v>
      </c>
      <c r="E16" s="38" t="s">
        <v>359</v>
      </c>
      <c r="F16" s="38" t="s">
        <v>531</v>
      </c>
      <c r="G16" s="39">
        <v>4.7324999999999999</v>
      </c>
      <c r="H16" s="39">
        <v>0.76055555555555565</v>
      </c>
      <c r="I16" s="39">
        <v>0</v>
      </c>
      <c r="J16" s="39">
        <v>3.6263888888888891</v>
      </c>
      <c r="K16" s="39">
        <v>3.2730555555555556</v>
      </c>
      <c r="L16" s="39">
        <v>3.3611111111111116</v>
      </c>
      <c r="M16" s="39">
        <v>5.8455555555555554</v>
      </c>
      <c r="N16" s="39">
        <v>6.8633333333333333</v>
      </c>
      <c r="O16" s="39">
        <v>4.2172222222222224</v>
      </c>
      <c r="P16" s="39">
        <v>2.2594444444444446</v>
      </c>
      <c r="Q16" s="39">
        <v>3.9183333333333339</v>
      </c>
      <c r="R16" s="39">
        <v>0.40444444444444438</v>
      </c>
      <c r="S16" s="39">
        <v>2.0175000000000001</v>
      </c>
      <c r="T16" s="39">
        <v>5.0244444444444447</v>
      </c>
      <c r="U16" s="39">
        <v>3.4477777777777776</v>
      </c>
      <c r="V16" s="39">
        <v>1.8450000000000002</v>
      </c>
      <c r="W16" s="39">
        <v>2.1786111111111111</v>
      </c>
      <c r="X16" s="39">
        <v>4.0052777777777777</v>
      </c>
      <c r="Y16" s="39">
        <v>1</v>
      </c>
      <c r="Z16" s="39">
        <v>0</v>
      </c>
      <c r="AA16" s="39">
        <v>2.7855555555555558</v>
      </c>
      <c r="AB16" s="39">
        <v>1.0127777777777778</v>
      </c>
      <c r="AC16" s="39">
        <v>3.3947222222222222</v>
      </c>
      <c r="AD16" s="39">
        <v>0</v>
      </c>
      <c r="AE16" s="39">
        <v>0</v>
      </c>
      <c r="AF16" s="39">
        <v>0.56416666666666671</v>
      </c>
      <c r="AG16" s="39">
        <v>0.95499999999999985</v>
      </c>
      <c r="AH16" s="39">
        <v>2.3719444444444444</v>
      </c>
      <c r="AI16" s="39">
        <v>0</v>
      </c>
      <c r="AJ16" s="39">
        <v>0.74388888888888893</v>
      </c>
      <c r="AK16" s="39">
        <v>0</v>
      </c>
      <c r="AL16" s="39">
        <v>70.608611111111117</v>
      </c>
    </row>
    <row r="17" spans="1:38" ht="19.8" thickBot="1">
      <c r="A17" s="38">
        <v>12</v>
      </c>
      <c r="B17" s="38" t="s">
        <v>36</v>
      </c>
      <c r="C17" s="38" t="s">
        <v>251</v>
      </c>
      <c r="D17" s="38" t="s">
        <v>532</v>
      </c>
      <c r="E17" s="38" t="s">
        <v>253</v>
      </c>
      <c r="F17" s="38" t="s">
        <v>531</v>
      </c>
      <c r="G17" s="39">
        <v>1.1713888888888888</v>
      </c>
      <c r="H17" s="39">
        <v>2.2344444444444442</v>
      </c>
      <c r="I17" s="39">
        <v>0</v>
      </c>
      <c r="J17" s="39">
        <v>3.9183333333333339</v>
      </c>
      <c r="K17" s="39">
        <v>3.0069444444444446</v>
      </c>
      <c r="L17" s="39">
        <v>7.6847222222222218</v>
      </c>
      <c r="M17" s="39">
        <v>6.0780555555555553</v>
      </c>
      <c r="N17" s="39">
        <v>5.4961111111111114</v>
      </c>
      <c r="O17" s="39">
        <v>5.221111111111111</v>
      </c>
      <c r="P17" s="39">
        <v>0.97833333333333339</v>
      </c>
      <c r="Q17" s="39">
        <v>3.6866666666666665</v>
      </c>
      <c r="R17" s="39">
        <v>4.5861111111111112</v>
      </c>
      <c r="S17" s="39">
        <v>3.0572222222222223</v>
      </c>
      <c r="T17" s="39">
        <v>4.7119444444444447</v>
      </c>
      <c r="U17" s="39">
        <v>4.9074999999999998</v>
      </c>
      <c r="V17" s="39">
        <v>6.0872222222222216</v>
      </c>
      <c r="W17" s="39">
        <v>0.19972222222222225</v>
      </c>
      <c r="X17" s="39">
        <v>5.7166666666666668</v>
      </c>
      <c r="Y17" s="39">
        <v>5.1102777777777781</v>
      </c>
      <c r="Z17" s="39">
        <v>2.7588888888888889</v>
      </c>
      <c r="AA17" s="39">
        <v>2.028888888888889</v>
      </c>
      <c r="AB17" s="39">
        <v>2.6502777777777777</v>
      </c>
      <c r="AC17" s="39">
        <v>3.8283333333333331</v>
      </c>
      <c r="AD17" s="39">
        <v>0</v>
      </c>
      <c r="AE17" s="39">
        <v>0</v>
      </c>
      <c r="AF17" s="39">
        <v>4.9013888888888886</v>
      </c>
      <c r="AG17" s="39">
        <v>2.0097222222222224</v>
      </c>
      <c r="AH17" s="39">
        <v>0.52444444444444438</v>
      </c>
      <c r="AI17" s="39">
        <v>0.10416666666666667</v>
      </c>
      <c r="AJ17" s="39">
        <v>0</v>
      </c>
      <c r="AK17" s="39">
        <v>0</v>
      </c>
      <c r="AL17" s="39">
        <f>SUM(G17:AK17)</f>
        <v>92.658888888888882</v>
      </c>
    </row>
    <row r="18" spans="1:38" ht="19.8" thickBot="1">
      <c r="A18" s="38">
        <v>13</v>
      </c>
      <c r="B18" s="38" t="s">
        <v>36</v>
      </c>
      <c r="C18" s="38" t="s">
        <v>149</v>
      </c>
      <c r="D18" s="38" t="s">
        <v>532</v>
      </c>
      <c r="E18" s="38" t="s">
        <v>151</v>
      </c>
      <c r="F18" s="38" t="s">
        <v>527</v>
      </c>
      <c r="G18" s="39">
        <v>8.1055555555555561</v>
      </c>
      <c r="H18" s="39">
        <v>4.1716666666666669</v>
      </c>
      <c r="I18" s="39">
        <v>4.341388888888889</v>
      </c>
      <c r="J18" s="39">
        <v>8.3169444444444451</v>
      </c>
      <c r="K18" s="39">
        <v>7.7033333333333331</v>
      </c>
      <c r="L18" s="39">
        <v>7.6333333333333329</v>
      </c>
      <c r="M18" s="39">
        <v>6.2388888888888889</v>
      </c>
      <c r="N18" s="39">
        <v>8.9602777777777778</v>
      </c>
      <c r="O18" s="39">
        <v>9.5366666666666671</v>
      </c>
      <c r="P18" s="39">
        <v>5.57</v>
      </c>
      <c r="Q18" s="39">
        <v>5.2850000000000001</v>
      </c>
      <c r="R18" s="39">
        <v>6.3469444444444445</v>
      </c>
      <c r="S18" s="39">
        <v>9.8074999999999992</v>
      </c>
      <c r="T18" s="39">
        <v>6.5302777777777781</v>
      </c>
      <c r="U18" s="39">
        <v>7.5002777777777787</v>
      </c>
      <c r="V18" s="39">
        <v>5.0327777777777776</v>
      </c>
      <c r="W18" s="39">
        <v>6.8263888888888893</v>
      </c>
      <c r="X18" s="39">
        <v>9.1302777777777777</v>
      </c>
      <c r="Y18" s="39">
        <v>10.066111111111111</v>
      </c>
      <c r="Z18" s="39">
        <v>4.5222222222222221</v>
      </c>
      <c r="AA18" s="39">
        <v>5.7033333333333331</v>
      </c>
      <c r="AB18" s="39">
        <v>7.9036111111111111</v>
      </c>
      <c r="AC18" s="39">
        <v>2.165</v>
      </c>
      <c r="AD18" s="39">
        <v>5.2427777777777775</v>
      </c>
      <c r="AE18" s="39">
        <v>0</v>
      </c>
      <c r="AF18" s="39">
        <v>4.9241666666666664</v>
      </c>
      <c r="AG18" s="39">
        <v>1.0605555555555555</v>
      </c>
      <c r="AH18" s="39">
        <v>3.8938888888888892</v>
      </c>
      <c r="AI18" s="39">
        <v>0.15638888888888888</v>
      </c>
      <c r="AJ18" s="39">
        <v>7.8755555555555556</v>
      </c>
      <c r="AK18" s="39">
        <v>4.9877777777777776</v>
      </c>
      <c r="AL18" s="39">
        <v>185.53888888888889</v>
      </c>
    </row>
    <row r="19" spans="1:38" ht="19.8" thickBot="1">
      <c r="A19" s="38">
        <v>14</v>
      </c>
      <c r="B19" s="38" t="s">
        <v>36</v>
      </c>
      <c r="C19" s="38" t="s">
        <v>153</v>
      </c>
      <c r="D19" s="38" t="s">
        <v>532</v>
      </c>
      <c r="E19" s="38" t="s">
        <v>155</v>
      </c>
      <c r="F19" s="38" t="s">
        <v>533</v>
      </c>
      <c r="G19" s="39">
        <v>3.1850000000000005</v>
      </c>
      <c r="H19" s="39">
        <v>4.8088888888888892</v>
      </c>
      <c r="I19" s="39">
        <v>0</v>
      </c>
      <c r="J19" s="39">
        <v>4.7588888888888885</v>
      </c>
      <c r="K19" s="39">
        <v>5.2858333333333336</v>
      </c>
      <c r="L19" s="39">
        <v>0.72138888888888886</v>
      </c>
      <c r="M19" s="39">
        <v>4.6486111111111112</v>
      </c>
      <c r="N19" s="39">
        <v>5.3663888888888893</v>
      </c>
      <c r="O19" s="39">
        <v>6.6391666666666662</v>
      </c>
      <c r="P19" s="39">
        <v>0</v>
      </c>
      <c r="Q19" s="39">
        <v>5.1477777777777778</v>
      </c>
      <c r="R19" s="39">
        <v>0.22138888888888886</v>
      </c>
      <c r="S19" s="39">
        <v>2.1561111111111111</v>
      </c>
      <c r="T19" s="39">
        <v>5.4947222222222223</v>
      </c>
      <c r="U19" s="39">
        <v>6.8922222222222231</v>
      </c>
      <c r="V19" s="39">
        <v>6.8422222222222224</v>
      </c>
      <c r="W19" s="39">
        <v>0</v>
      </c>
      <c r="X19" s="39">
        <v>3.0041666666666664</v>
      </c>
      <c r="Y19" s="39">
        <v>5.4377777777777778</v>
      </c>
      <c r="Z19" s="39">
        <v>6.0297222222222224</v>
      </c>
      <c r="AA19" s="39">
        <v>5.2230555555555558</v>
      </c>
      <c r="AB19" s="39">
        <v>3.2663888888888888</v>
      </c>
      <c r="AC19" s="39">
        <v>3.3050000000000006</v>
      </c>
      <c r="AD19" s="39">
        <v>0</v>
      </c>
      <c r="AE19" s="39">
        <v>0</v>
      </c>
      <c r="AF19" s="39">
        <v>0</v>
      </c>
      <c r="AG19" s="39">
        <v>2.1763888888888889</v>
      </c>
      <c r="AH19" s="39">
        <v>0</v>
      </c>
      <c r="AI19" s="39">
        <v>5.0149999999999997</v>
      </c>
      <c r="AJ19" s="39">
        <v>1.4572222222222222</v>
      </c>
      <c r="AK19" s="39">
        <v>0</v>
      </c>
      <c r="AL19" s="39">
        <v>97.083333333333314</v>
      </c>
    </row>
    <row r="20" spans="1:38" ht="19.8" thickBot="1">
      <c r="A20" s="38">
        <v>15</v>
      </c>
      <c r="B20" s="38" t="s">
        <v>36</v>
      </c>
      <c r="C20" s="38" t="s">
        <v>37</v>
      </c>
      <c r="D20" s="38" t="s">
        <v>536</v>
      </c>
      <c r="E20" s="38" t="s">
        <v>39</v>
      </c>
      <c r="F20" s="38" t="s">
        <v>537</v>
      </c>
      <c r="G20" s="39">
        <v>4.42</v>
      </c>
      <c r="H20" s="39">
        <v>0.49583333333333335</v>
      </c>
      <c r="I20" s="39">
        <v>0</v>
      </c>
      <c r="J20" s="39">
        <v>4.0458333333333334</v>
      </c>
      <c r="K20" s="39">
        <v>4.4938888888888888</v>
      </c>
      <c r="L20" s="39">
        <v>1.4719444444444445</v>
      </c>
      <c r="M20" s="39">
        <v>1.236388888888889</v>
      </c>
      <c r="N20" s="39">
        <v>2.0983333333333332</v>
      </c>
      <c r="O20" s="45">
        <v>4</v>
      </c>
      <c r="P20" s="39">
        <v>0</v>
      </c>
      <c r="Q20" s="39">
        <v>3.384722222222222</v>
      </c>
      <c r="R20" s="20">
        <v>5</v>
      </c>
      <c r="S20" s="39">
        <v>3.9480555555555554</v>
      </c>
      <c r="T20" s="39">
        <v>4.0094444444444441</v>
      </c>
      <c r="U20" s="39">
        <v>3.506388888888889</v>
      </c>
      <c r="V20" s="39">
        <v>1.5175000000000001</v>
      </c>
      <c r="W20" s="39">
        <v>0</v>
      </c>
      <c r="X20" s="39">
        <v>4.2649999999999997</v>
      </c>
      <c r="Y20" s="39">
        <v>3.5291666666666668</v>
      </c>
      <c r="Z20" s="20">
        <v>4</v>
      </c>
      <c r="AA20" s="39">
        <v>1.1711111111111112</v>
      </c>
      <c r="AB20" s="20">
        <v>4</v>
      </c>
      <c r="AC20" s="39">
        <v>1.1477777777777778</v>
      </c>
      <c r="AD20" s="39">
        <v>0</v>
      </c>
      <c r="AE20" s="39">
        <v>0</v>
      </c>
      <c r="AF20" s="45">
        <v>5</v>
      </c>
      <c r="AG20" s="39">
        <v>10.46</v>
      </c>
      <c r="AH20" s="39">
        <v>5.2688888888888892</v>
      </c>
      <c r="AI20" s="39">
        <v>0</v>
      </c>
      <c r="AJ20" s="39">
        <v>4.09</v>
      </c>
      <c r="AK20" s="45">
        <v>2</v>
      </c>
      <c r="AL20" s="39">
        <f>SUM(G20:AK20)</f>
        <v>88.560277777777785</v>
      </c>
    </row>
    <row r="21" spans="1:38" ht="15" thickBot="1">
      <c r="A21" s="38"/>
      <c r="B21" s="38"/>
      <c r="C21" s="38"/>
      <c r="D21" s="38"/>
      <c r="E21" s="38"/>
      <c r="F21" s="38"/>
      <c r="G21" s="20">
        <v>6</v>
      </c>
      <c r="H21" s="20">
        <v>0</v>
      </c>
      <c r="I21" s="20">
        <v>0</v>
      </c>
      <c r="J21" s="20">
        <v>4</v>
      </c>
      <c r="K21" s="20">
        <v>5</v>
      </c>
      <c r="L21" s="20">
        <v>2</v>
      </c>
      <c r="M21" s="20">
        <v>1</v>
      </c>
      <c r="N21" s="20">
        <v>3</v>
      </c>
      <c r="O21" s="20">
        <v>4</v>
      </c>
      <c r="P21" s="20">
        <v>0</v>
      </c>
      <c r="Q21" s="20">
        <v>4</v>
      </c>
      <c r="R21" s="20">
        <v>5</v>
      </c>
      <c r="S21" s="20">
        <v>5</v>
      </c>
      <c r="T21" s="20">
        <v>5</v>
      </c>
      <c r="U21" s="20">
        <v>5</v>
      </c>
      <c r="V21" s="20">
        <v>1</v>
      </c>
      <c r="W21" s="20">
        <v>0</v>
      </c>
      <c r="X21" s="20">
        <v>5</v>
      </c>
      <c r="Y21" s="20">
        <v>4</v>
      </c>
      <c r="Z21" s="20">
        <v>4</v>
      </c>
      <c r="AA21" s="20">
        <v>1</v>
      </c>
      <c r="AB21" s="20">
        <v>4</v>
      </c>
      <c r="AC21" s="20">
        <v>2</v>
      </c>
      <c r="AD21" s="20">
        <v>0</v>
      </c>
      <c r="AE21" s="20">
        <v>0</v>
      </c>
      <c r="AF21" s="20">
        <v>5</v>
      </c>
      <c r="AG21" s="20">
        <v>11</v>
      </c>
      <c r="AH21" s="20">
        <v>0</v>
      </c>
      <c r="AI21" s="20">
        <v>0</v>
      </c>
      <c r="AJ21" s="20">
        <v>5</v>
      </c>
      <c r="AK21" s="20">
        <v>2</v>
      </c>
      <c r="AL21" s="39">
        <f>SUM(G21:AK21)</f>
        <v>93</v>
      </c>
    </row>
    <row r="22" spans="1:38" ht="19.8" thickBot="1">
      <c r="A22" s="38">
        <v>16</v>
      </c>
      <c r="B22" s="38" t="s">
        <v>36</v>
      </c>
      <c r="C22" s="38" t="s">
        <v>388</v>
      </c>
      <c r="D22" s="38" t="s">
        <v>532</v>
      </c>
      <c r="E22" s="38" t="s">
        <v>390</v>
      </c>
      <c r="F22" s="38" t="s">
        <v>527</v>
      </c>
      <c r="G22" s="39">
        <v>6.1388888888888893</v>
      </c>
      <c r="H22" s="39">
        <v>5.6616666666666671</v>
      </c>
      <c r="I22" s="39">
        <v>0</v>
      </c>
      <c r="J22" s="39">
        <v>1.1302777777777777</v>
      </c>
      <c r="K22" s="39">
        <v>4.0411111111111113</v>
      </c>
      <c r="L22" s="39">
        <v>3.0683333333333334</v>
      </c>
      <c r="M22" s="39">
        <v>2.9922222222222223</v>
      </c>
      <c r="N22" s="39">
        <v>0</v>
      </c>
      <c r="O22" s="39">
        <v>3.5186111111111114</v>
      </c>
      <c r="P22" s="39">
        <v>0</v>
      </c>
      <c r="Q22" s="39">
        <v>4.3305555555555557</v>
      </c>
      <c r="R22" s="39">
        <v>5.1761111111111111</v>
      </c>
      <c r="S22" s="39">
        <v>6.141111111111111</v>
      </c>
      <c r="T22" s="39">
        <v>2.651388888888889</v>
      </c>
      <c r="U22" s="39">
        <v>4.5449999999999999</v>
      </c>
      <c r="V22" s="39">
        <v>3.2913888888888891</v>
      </c>
      <c r="W22" s="39">
        <v>1.4827777777777778</v>
      </c>
      <c r="X22" s="39">
        <v>4.7644444444444449</v>
      </c>
      <c r="Y22" s="39">
        <v>2.4441666666666668</v>
      </c>
      <c r="Z22" s="39">
        <v>2.8144444444444443</v>
      </c>
      <c r="AA22" s="39">
        <v>3.5536111111111106</v>
      </c>
      <c r="AB22" s="39">
        <v>3.2924999999999995</v>
      </c>
      <c r="AC22" s="39">
        <v>2.8444444444444446</v>
      </c>
      <c r="AD22" s="39">
        <v>0</v>
      </c>
      <c r="AE22" s="39">
        <v>5.1388888888888887E-2</v>
      </c>
      <c r="AF22" s="39">
        <v>1.5988888888888888</v>
      </c>
      <c r="AG22" s="39">
        <v>3.8147222222222217</v>
      </c>
      <c r="AH22" s="39">
        <v>3.5172222222222222</v>
      </c>
      <c r="AI22" s="39">
        <v>0</v>
      </c>
      <c r="AJ22" s="39">
        <v>4.0641666666666669</v>
      </c>
      <c r="AK22" s="39">
        <v>0.77777777777777768</v>
      </c>
      <c r="AL22" s="39">
        <f>SUM(G22:AK22)</f>
        <v>87.707222222222214</v>
      </c>
    </row>
    <row r="23" spans="1:38" ht="15" thickBot="1">
      <c r="A23" s="38"/>
      <c r="B23" s="38"/>
      <c r="C23" s="38"/>
      <c r="D23" s="38"/>
      <c r="E23" s="38"/>
      <c r="F23" s="38"/>
      <c r="G23" s="20">
        <v>7.5</v>
      </c>
      <c r="H23" s="20">
        <v>7</v>
      </c>
      <c r="I23" s="20">
        <v>0</v>
      </c>
      <c r="J23" s="20">
        <v>1.5</v>
      </c>
      <c r="K23" s="20">
        <v>6.2000000000007276</v>
      </c>
      <c r="L23" s="20">
        <v>5.5</v>
      </c>
      <c r="M23" s="20">
        <v>2.6999999999989086</v>
      </c>
      <c r="N23" s="20">
        <v>0</v>
      </c>
      <c r="O23" s="20">
        <v>5.7000000000007276</v>
      </c>
      <c r="P23" s="20">
        <v>0.8999999999996362</v>
      </c>
      <c r="Q23" s="20">
        <v>7</v>
      </c>
      <c r="R23" s="20">
        <v>7.8000000000010914</v>
      </c>
      <c r="S23" s="20">
        <v>7.5</v>
      </c>
      <c r="T23" s="20">
        <v>5.5999999999985448</v>
      </c>
      <c r="U23" s="20">
        <v>6.8000000000010914</v>
      </c>
      <c r="V23" s="20">
        <v>6.5</v>
      </c>
      <c r="W23" s="20">
        <v>0</v>
      </c>
      <c r="X23" s="20">
        <v>7.1999999999989086</v>
      </c>
      <c r="Y23" s="20">
        <v>6.8000000000010914</v>
      </c>
      <c r="Z23" s="20">
        <v>5.8999999999996362</v>
      </c>
      <c r="AA23" s="20">
        <v>6.8999999999996362</v>
      </c>
      <c r="AB23" s="20">
        <v>7</v>
      </c>
      <c r="AC23" s="20">
        <v>6.6000000000003638</v>
      </c>
      <c r="AD23" s="20">
        <v>0</v>
      </c>
      <c r="AE23" s="20">
        <v>0</v>
      </c>
      <c r="AF23" s="20">
        <v>6.3999999999996362</v>
      </c>
      <c r="AG23" s="20">
        <v>5.8999999999996362</v>
      </c>
      <c r="AH23" s="20">
        <v>7.1000000000003638</v>
      </c>
      <c r="AI23" s="20">
        <v>0</v>
      </c>
      <c r="AJ23" s="20">
        <v>7.2000000000007276</v>
      </c>
      <c r="AK23" s="20">
        <v>0</v>
      </c>
      <c r="AL23" s="39">
        <f>SUM(G23:AK23)</f>
        <v>145.20000000000073</v>
      </c>
    </row>
    <row r="24" spans="1:38" ht="19.8" thickBot="1">
      <c r="A24" s="38">
        <v>17</v>
      </c>
      <c r="B24" s="38" t="s">
        <v>36</v>
      </c>
      <c r="C24" s="38" t="s">
        <v>378</v>
      </c>
      <c r="D24" s="38" t="s">
        <v>532</v>
      </c>
      <c r="E24" s="38" t="s">
        <v>380</v>
      </c>
      <c r="F24" s="38" t="s">
        <v>531</v>
      </c>
      <c r="G24" s="39">
        <v>5.1494444444444447</v>
      </c>
      <c r="H24" s="39">
        <v>6.7774999999999999</v>
      </c>
      <c r="I24" s="39">
        <v>0</v>
      </c>
      <c r="J24" s="39">
        <v>2.7475000000000001</v>
      </c>
      <c r="K24" s="39">
        <v>6.4024999999999999</v>
      </c>
      <c r="L24" s="39">
        <v>6.6197222222222223</v>
      </c>
      <c r="M24" s="39">
        <v>10.216111111111111</v>
      </c>
      <c r="N24" s="39">
        <v>8.7458333333333336</v>
      </c>
      <c r="O24" s="39">
        <v>7.5449999999999999</v>
      </c>
      <c r="P24" s="39">
        <v>5.865277777777778</v>
      </c>
      <c r="Q24" s="39">
        <v>7.4505555555555549</v>
      </c>
      <c r="R24" s="39">
        <v>4.4944444444444445</v>
      </c>
      <c r="S24" s="39">
        <v>3.3619444444444442</v>
      </c>
      <c r="T24" s="39">
        <v>5.9402777777777782</v>
      </c>
      <c r="U24" s="39">
        <v>7.6922222222222221</v>
      </c>
      <c r="V24" s="39">
        <v>7.049722222222222</v>
      </c>
      <c r="W24" s="39">
        <v>6.5077777777777772</v>
      </c>
      <c r="X24" s="39">
        <v>5.08</v>
      </c>
      <c r="Y24" s="39">
        <v>2.3425000000000002</v>
      </c>
      <c r="Z24" s="39">
        <v>2.8258333333333332</v>
      </c>
      <c r="AA24" s="39">
        <v>0.1377777777777778</v>
      </c>
      <c r="AB24" s="39">
        <v>0</v>
      </c>
      <c r="AC24" s="39">
        <v>1.3541666666666667</v>
      </c>
      <c r="AD24" s="39">
        <v>0.13388888888888889</v>
      </c>
      <c r="AE24" s="39">
        <v>0.23749999999999999</v>
      </c>
      <c r="AF24" s="39">
        <v>2.4366666666666665</v>
      </c>
      <c r="AG24" s="39">
        <v>0</v>
      </c>
      <c r="AH24" s="39">
        <v>0</v>
      </c>
      <c r="AI24" s="39">
        <v>3.9722222222222221E-2</v>
      </c>
      <c r="AJ24" s="39">
        <v>4.9736111111111114</v>
      </c>
      <c r="AK24" s="39">
        <v>1.6041666666666665</v>
      </c>
      <c r="AL24" s="39">
        <v>123.73166666666667</v>
      </c>
    </row>
    <row r="25" spans="1:38" ht="19.8" thickBot="1">
      <c r="A25" s="38">
        <v>18</v>
      </c>
      <c r="B25" s="38" t="s">
        <v>36</v>
      </c>
      <c r="C25" s="38" t="s">
        <v>178</v>
      </c>
      <c r="D25" s="38" t="s">
        <v>536</v>
      </c>
      <c r="E25" s="38" t="s">
        <v>180</v>
      </c>
      <c r="F25" s="38" t="s">
        <v>527</v>
      </c>
      <c r="G25" s="39">
        <v>8.0877777777777773</v>
      </c>
      <c r="H25" s="39">
        <v>10.429166666666667</v>
      </c>
      <c r="I25" s="39">
        <v>4.0311111111111115</v>
      </c>
      <c r="J25" s="39">
        <v>5.910277777777778</v>
      </c>
      <c r="K25" s="39">
        <v>9.6244444444444444</v>
      </c>
      <c r="L25" s="39">
        <v>5.6847222222222218</v>
      </c>
      <c r="M25" s="39">
        <v>4.3441666666666663</v>
      </c>
      <c r="N25" s="39">
        <v>6.3616666666666664</v>
      </c>
      <c r="O25" s="39">
        <v>6.0875000000000004</v>
      </c>
      <c r="P25" s="39">
        <v>4.1622222222222218</v>
      </c>
      <c r="Q25" s="39">
        <v>8.5950000000000006</v>
      </c>
      <c r="R25" s="39">
        <v>7.9155555555555566</v>
      </c>
      <c r="S25" s="39">
        <v>6.2483333333333331</v>
      </c>
      <c r="T25" s="39">
        <v>7.0030555555555551</v>
      </c>
      <c r="U25" s="39">
        <v>7.6358333333333333</v>
      </c>
      <c r="V25" s="39">
        <v>3.8452777777777776</v>
      </c>
      <c r="W25" s="39">
        <v>7.963055555555556</v>
      </c>
      <c r="X25" s="39">
        <v>8.3766666666666669</v>
      </c>
      <c r="Y25" s="39">
        <v>5.9144444444444444</v>
      </c>
      <c r="Z25" s="39">
        <v>10.056944444444444</v>
      </c>
      <c r="AA25" s="39">
        <v>6.1725000000000003</v>
      </c>
      <c r="AB25" s="39">
        <v>7.5208333333333321</v>
      </c>
      <c r="AC25" s="39">
        <v>5.1675000000000004</v>
      </c>
      <c r="AD25" s="39">
        <v>0</v>
      </c>
      <c r="AE25" s="39">
        <v>0</v>
      </c>
      <c r="AF25" s="39">
        <v>0.1</v>
      </c>
      <c r="AG25" s="39">
        <v>6.0808333333333344</v>
      </c>
      <c r="AH25" s="39">
        <v>5.4613888888888891</v>
      </c>
      <c r="AI25" s="39">
        <v>0</v>
      </c>
      <c r="AJ25" s="39">
        <v>3.8047222222222223</v>
      </c>
      <c r="AK25" s="39">
        <v>0</v>
      </c>
      <c r="AL25" s="39">
        <v>172.58500000000001</v>
      </c>
    </row>
    <row r="26" spans="1:38" ht="29.4" thickBot="1">
      <c r="A26" s="38">
        <v>19</v>
      </c>
      <c r="B26" s="38" t="s">
        <v>36</v>
      </c>
      <c r="C26" s="38" t="s">
        <v>538</v>
      </c>
      <c r="D26" s="38" t="s">
        <v>528</v>
      </c>
      <c r="E26" s="38" t="s">
        <v>70</v>
      </c>
      <c r="F26" s="38" t="s">
        <v>539</v>
      </c>
      <c r="G26" s="39">
        <v>0</v>
      </c>
      <c r="H26" s="39">
        <v>0</v>
      </c>
      <c r="I26" s="39">
        <v>0</v>
      </c>
      <c r="J26" s="39">
        <v>0.60583333333333333</v>
      </c>
      <c r="K26" s="39">
        <v>5.2511111111111113</v>
      </c>
      <c r="L26" s="39">
        <v>0.8402777777777779</v>
      </c>
      <c r="M26" s="39">
        <v>2.8605555555555555</v>
      </c>
      <c r="N26" s="39">
        <v>0.21249999999999999</v>
      </c>
      <c r="O26" s="39">
        <v>0</v>
      </c>
      <c r="P26" s="39">
        <v>0</v>
      </c>
      <c r="Q26" s="39">
        <v>0</v>
      </c>
      <c r="R26" s="39">
        <v>0</v>
      </c>
      <c r="S26" s="39">
        <v>0</v>
      </c>
      <c r="T26" s="39">
        <v>0</v>
      </c>
      <c r="U26" s="39">
        <v>0</v>
      </c>
      <c r="V26" s="39">
        <v>0</v>
      </c>
      <c r="W26" s="39">
        <v>0</v>
      </c>
      <c r="X26" s="39">
        <v>9.8333333333333342E-2</v>
      </c>
      <c r="Y26" s="39">
        <v>0</v>
      </c>
      <c r="Z26" s="39">
        <v>0</v>
      </c>
      <c r="AA26" s="39">
        <v>0</v>
      </c>
      <c r="AB26" s="39">
        <v>0</v>
      </c>
      <c r="AC26" s="39">
        <v>0</v>
      </c>
      <c r="AD26" s="39">
        <v>0</v>
      </c>
      <c r="AE26" s="39">
        <v>0</v>
      </c>
      <c r="AF26" s="39">
        <v>0</v>
      </c>
      <c r="AG26" s="39">
        <v>0</v>
      </c>
      <c r="AH26" s="39">
        <v>0</v>
      </c>
      <c r="AI26" s="39">
        <v>0</v>
      </c>
      <c r="AJ26" s="39">
        <v>0.14250000000000002</v>
      </c>
      <c r="AK26" s="39">
        <v>0</v>
      </c>
      <c r="AL26" s="39">
        <v>10.011111111111111</v>
      </c>
    </row>
    <row r="27" spans="1:38" ht="19.8" thickBot="1">
      <c r="A27" s="38">
        <v>20</v>
      </c>
      <c r="B27" s="38" t="s">
        <v>36</v>
      </c>
      <c r="C27" s="38" t="s">
        <v>540</v>
      </c>
      <c r="D27" s="38" t="s">
        <v>529</v>
      </c>
      <c r="E27" s="38" t="s">
        <v>541</v>
      </c>
      <c r="F27" s="38" t="s">
        <v>527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  <c r="AE27" s="39">
        <v>0</v>
      </c>
      <c r="AF27" s="39">
        <v>0</v>
      </c>
      <c r="AG27" s="39">
        <v>0</v>
      </c>
      <c r="AH27" s="39">
        <v>0</v>
      </c>
      <c r="AI27" s="39">
        <v>0</v>
      </c>
      <c r="AJ27" s="39">
        <v>0</v>
      </c>
      <c r="AK27" s="39">
        <v>0</v>
      </c>
      <c r="AL27" s="39">
        <v>0</v>
      </c>
    </row>
    <row r="28" spans="1:38" ht="19.8" thickBot="1">
      <c r="A28" s="38">
        <v>21</v>
      </c>
      <c r="B28" s="38" t="s">
        <v>36</v>
      </c>
      <c r="C28" s="38" t="s">
        <v>542</v>
      </c>
      <c r="D28" s="38" t="s">
        <v>528</v>
      </c>
      <c r="E28" s="38" t="s">
        <v>75</v>
      </c>
      <c r="F28" s="38" t="s">
        <v>537</v>
      </c>
      <c r="G28" s="39">
        <v>0.61916666666666664</v>
      </c>
      <c r="H28" s="39">
        <v>2.4624999999999999</v>
      </c>
      <c r="I28" s="39">
        <v>0</v>
      </c>
      <c r="J28" s="39">
        <v>0</v>
      </c>
      <c r="K28" s="39">
        <v>0.1488888888888889</v>
      </c>
      <c r="L28" s="39">
        <v>0</v>
      </c>
      <c r="M28" s="39">
        <v>0</v>
      </c>
      <c r="N28" s="39">
        <v>0.19833333333333331</v>
      </c>
      <c r="O28" s="39">
        <v>0</v>
      </c>
      <c r="P28" s="39">
        <v>0</v>
      </c>
      <c r="Q28" s="39">
        <v>0.11666666666666667</v>
      </c>
      <c r="R28" s="39">
        <v>0</v>
      </c>
      <c r="S28" s="39">
        <v>0</v>
      </c>
      <c r="T28" s="39">
        <v>0.12333333333333334</v>
      </c>
      <c r="U28" s="39">
        <v>0</v>
      </c>
      <c r="V28" s="39">
        <v>0</v>
      </c>
      <c r="W28" s="39">
        <v>0</v>
      </c>
      <c r="X28" s="39">
        <v>0.13333333333333333</v>
      </c>
      <c r="Y28" s="39">
        <v>0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0.2</v>
      </c>
      <c r="AI28" s="39">
        <v>0</v>
      </c>
      <c r="AJ28" s="39">
        <v>0</v>
      </c>
      <c r="AK28" s="39">
        <v>0</v>
      </c>
      <c r="AL28" s="39">
        <v>4.0022222222222226</v>
      </c>
    </row>
    <row r="29" spans="1:38" ht="15" thickBot="1">
      <c r="A29" s="38">
        <v>22</v>
      </c>
      <c r="B29" s="38" t="s">
        <v>36</v>
      </c>
      <c r="C29" s="38" t="s">
        <v>104</v>
      </c>
      <c r="D29" s="38" t="s">
        <v>543</v>
      </c>
      <c r="E29" s="38"/>
      <c r="F29" s="38" t="s">
        <v>531</v>
      </c>
      <c r="G29" s="39">
        <v>0</v>
      </c>
      <c r="H29" s="39">
        <v>0</v>
      </c>
      <c r="I29" s="39">
        <v>0</v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  <c r="AK29" s="39">
        <v>0</v>
      </c>
      <c r="AL29" s="39">
        <v>0</v>
      </c>
    </row>
    <row r="30" spans="1:38" ht="15" thickBot="1">
      <c r="A30" s="38">
        <v>23</v>
      </c>
      <c r="B30" s="38" t="s">
        <v>36</v>
      </c>
      <c r="C30" s="38" t="s">
        <v>101</v>
      </c>
      <c r="D30" s="38" t="s">
        <v>543</v>
      </c>
      <c r="E30" s="38"/>
      <c r="F30" s="38" t="s">
        <v>531</v>
      </c>
      <c r="G30" s="39">
        <v>9.1469444444444452</v>
      </c>
      <c r="H30" s="39">
        <v>4.1666666666666666E-3</v>
      </c>
      <c r="I30" s="39">
        <v>0</v>
      </c>
      <c r="J30" s="39">
        <v>4.1288888888888886</v>
      </c>
      <c r="K30" s="39">
        <v>0.86916666666666664</v>
      </c>
      <c r="L30" s="39">
        <v>7.9302777777777775</v>
      </c>
      <c r="M30" s="39">
        <v>8.0408333333333335</v>
      </c>
      <c r="N30" s="39">
        <v>12.963333333333331</v>
      </c>
      <c r="O30" s="39">
        <v>2.6161111111111111</v>
      </c>
      <c r="P30" s="39">
        <v>0</v>
      </c>
      <c r="Q30" s="39">
        <v>0.52944444444444438</v>
      </c>
      <c r="R30" s="39">
        <v>0</v>
      </c>
      <c r="S30" s="39">
        <v>5.8408333333333333</v>
      </c>
      <c r="T30" s="39">
        <v>2.4691666666666667</v>
      </c>
      <c r="U30" s="39">
        <v>3.1108333333333333</v>
      </c>
      <c r="V30" s="39">
        <v>2.8336111111111109</v>
      </c>
      <c r="W30" s="39">
        <v>0</v>
      </c>
      <c r="X30" s="39">
        <v>1.1388888888888889E-2</v>
      </c>
      <c r="Y30" s="39">
        <v>0</v>
      </c>
      <c r="Z30" s="39">
        <v>3.6111111111111114E-3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3.0555555555555558E-2</v>
      </c>
      <c r="AH30" s="39">
        <v>4.8375000000000004</v>
      </c>
      <c r="AI30" s="39">
        <v>0</v>
      </c>
      <c r="AJ30" s="39">
        <v>0</v>
      </c>
      <c r="AK30" s="39">
        <v>0</v>
      </c>
      <c r="AL30" s="39">
        <v>65.36666666666666</v>
      </c>
    </row>
    <row r="31" spans="1:38" ht="19.8" thickBot="1">
      <c r="A31" s="38">
        <v>24</v>
      </c>
      <c r="B31" s="38" t="s">
        <v>36</v>
      </c>
      <c r="C31" s="38" t="s">
        <v>321</v>
      </c>
      <c r="D31" s="38" t="s">
        <v>534</v>
      </c>
      <c r="E31" s="38" t="s">
        <v>323</v>
      </c>
      <c r="F31" s="38" t="s">
        <v>527</v>
      </c>
      <c r="G31" s="45">
        <v>7.6000000000003638</v>
      </c>
      <c r="H31" s="45">
        <v>4.7999999999992724</v>
      </c>
      <c r="I31" s="39">
        <v>0</v>
      </c>
      <c r="J31" s="45">
        <v>3.7000000000007276</v>
      </c>
      <c r="K31" s="45">
        <v>0.5</v>
      </c>
      <c r="L31" s="45">
        <v>5.0999999999994543</v>
      </c>
      <c r="M31" s="45">
        <v>3.6999999999998181</v>
      </c>
      <c r="N31" s="45">
        <v>6.6000000000003638</v>
      </c>
      <c r="O31" s="45">
        <v>4.5</v>
      </c>
      <c r="P31" s="45">
        <v>5.1000000000003638</v>
      </c>
      <c r="Q31" s="39">
        <v>4.3019444444444446</v>
      </c>
      <c r="R31" s="39">
        <v>8.6111111111111128E-3</v>
      </c>
      <c r="S31" s="39">
        <v>4.91</v>
      </c>
      <c r="T31" s="39">
        <v>7.67</v>
      </c>
      <c r="U31" s="39">
        <v>2.617777777777778</v>
      </c>
      <c r="V31" s="39">
        <v>5.9366666666666665</v>
      </c>
      <c r="W31" s="39">
        <v>1.4580555555555557</v>
      </c>
      <c r="X31" s="39">
        <v>4.0599999999999996</v>
      </c>
      <c r="Y31" s="39">
        <v>1.3322222222222222</v>
      </c>
      <c r="Z31" s="39">
        <v>1.1730555555555555</v>
      </c>
      <c r="AA31" s="39">
        <v>2.7097222222222221</v>
      </c>
      <c r="AB31" s="39">
        <v>2.6872222222222222</v>
      </c>
      <c r="AC31" s="39">
        <v>4.3499999999999996</v>
      </c>
      <c r="AD31" s="39">
        <v>0</v>
      </c>
      <c r="AE31" s="39">
        <v>0</v>
      </c>
      <c r="AF31" s="39">
        <v>1.7897222222222222</v>
      </c>
      <c r="AG31" s="39">
        <v>2.61</v>
      </c>
      <c r="AH31" s="39">
        <v>4.660277777777778</v>
      </c>
      <c r="AI31" s="39">
        <v>0</v>
      </c>
      <c r="AJ31" s="45">
        <v>1.3000000000001819</v>
      </c>
      <c r="AK31" s="39">
        <v>0</v>
      </c>
      <c r="AL31" s="39">
        <f>SUM(G31:AK31)</f>
        <v>95.175277777778319</v>
      </c>
    </row>
    <row r="32" spans="1:38" ht="15" thickBot="1">
      <c r="A32" s="38"/>
      <c r="B32" s="38"/>
      <c r="C32" s="38"/>
      <c r="D32" s="38"/>
      <c r="E32" s="38"/>
      <c r="F32" s="38"/>
      <c r="G32" s="20">
        <v>7.6000000000003638</v>
      </c>
      <c r="H32" s="20">
        <v>4.7999999999992724</v>
      </c>
      <c r="I32" s="20">
        <v>0</v>
      </c>
      <c r="J32" s="20">
        <v>3.7000000000007276</v>
      </c>
      <c r="K32" s="20">
        <v>0.5</v>
      </c>
      <c r="L32" s="20">
        <v>5.0999999999994543</v>
      </c>
      <c r="M32" s="20">
        <v>3.6999999999998181</v>
      </c>
      <c r="N32" s="20">
        <v>6.6000000000003638</v>
      </c>
      <c r="O32" s="20">
        <v>4.5</v>
      </c>
      <c r="P32" s="20">
        <v>5.1000000000003638</v>
      </c>
      <c r="Q32" s="20">
        <v>5.1999999999998181</v>
      </c>
      <c r="R32" s="20">
        <v>0</v>
      </c>
      <c r="S32" s="20">
        <v>4.1999999999998181</v>
      </c>
      <c r="T32" s="20">
        <v>6.1999999999998181</v>
      </c>
      <c r="U32" s="20">
        <v>2.8000000000001819</v>
      </c>
      <c r="V32" s="20">
        <v>6.8000000000001819</v>
      </c>
      <c r="W32" s="20">
        <v>2.1999999999998181</v>
      </c>
      <c r="X32" s="20">
        <v>4.5</v>
      </c>
      <c r="Y32" s="20">
        <v>1.8999999999996362</v>
      </c>
      <c r="Z32" s="20">
        <v>2.9000000000005457</v>
      </c>
      <c r="AA32" s="20">
        <v>3.6999999999998181</v>
      </c>
      <c r="AB32" s="20">
        <v>2.6999999999998181</v>
      </c>
      <c r="AC32" s="20">
        <v>3.1000000000003638</v>
      </c>
      <c r="AD32" s="20">
        <v>0</v>
      </c>
      <c r="AE32" s="20">
        <v>0</v>
      </c>
      <c r="AF32" s="20">
        <v>2.6999999999998181</v>
      </c>
      <c r="AG32" s="20">
        <v>3.1000000000003638</v>
      </c>
      <c r="AH32" s="20">
        <v>4.5999999999994543</v>
      </c>
      <c r="AI32" s="20">
        <v>0</v>
      </c>
      <c r="AJ32" s="20">
        <v>1.3000000000001819</v>
      </c>
      <c r="AK32" s="20">
        <v>0</v>
      </c>
      <c r="AL32" s="39">
        <f>SUM(G32:AK32)</f>
        <v>99.5</v>
      </c>
    </row>
    <row r="33" spans="1:38" ht="29.4" thickBot="1">
      <c r="A33" s="38">
        <v>25</v>
      </c>
      <c r="B33" s="38" t="s">
        <v>36</v>
      </c>
      <c r="C33" s="38" t="s">
        <v>90</v>
      </c>
      <c r="D33" s="38" t="s">
        <v>544</v>
      </c>
      <c r="E33" s="38" t="s">
        <v>92</v>
      </c>
      <c r="F33" s="38" t="s">
        <v>539</v>
      </c>
      <c r="G33" s="39">
        <v>0</v>
      </c>
      <c r="H33" s="39">
        <v>0.42972222222222223</v>
      </c>
      <c r="I33" s="39">
        <v>0</v>
      </c>
      <c r="J33" s="39">
        <v>0</v>
      </c>
      <c r="K33" s="39">
        <v>1.278888888888889</v>
      </c>
      <c r="L33" s="39">
        <v>0.22</v>
      </c>
      <c r="M33" s="39">
        <v>7.1594444444444445</v>
      </c>
      <c r="N33" s="39">
        <v>0.28416666666666668</v>
      </c>
      <c r="O33" s="39">
        <v>0</v>
      </c>
      <c r="P33" s="39">
        <v>0</v>
      </c>
      <c r="Q33" s="39">
        <v>0.33722222222222226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5.4175000000000004</v>
      </c>
      <c r="X33" s="39">
        <v>0.48833333333333329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  <c r="AE33" s="39">
        <v>0</v>
      </c>
      <c r="AF33" s="39">
        <v>0</v>
      </c>
      <c r="AG33" s="39">
        <v>0</v>
      </c>
      <c r="AH33" s="39">
        <v>0</v>
      </c>
      <c r="AI33" s="39">
        <v>0</v>
      </c>
      <c r="AJ33" s="39">
        <v>0</v>
      </c>
      <c r="AK33" s="39">
        <v>0</v>
      </c>
      <c r="AL33" s="39">
        <v>15.615277777777777</v>
      </c>
    </row>
    <row r="34" spans="1:38" ht="19.8" thickBot="1">
      <c r="A34" s="38">
        <v>26</v>
      </c>
      <c r="B34" s="38" t="s">
        <v>36</v>
      </c>
      <c r="C34" s="38" t="s">
        <v>545</v>
      </c>
      <c r="D34" s="38" t="s">
        <v>546</v>
      </c>
      <c r="E34" s="38" t="s">
        <v>345</v>
      </c>
      <c r="F34" s="38" t="s">
        <v>527</v>
      </c>
      <c r="G34" s="39">
        <v>0.33222222222222225</v>
      </c>
      <c r="H34" s="39">
        <v>4.3019444444444446</v>
      </c>
      <c r="I34" s="39">
        <v>2.0530555555555554</v>
      </c>
      <c r="J34" s="39">
        <v>3.4350000000000001</v>
      </c>
      <c r="K34" s="39">
        <v>2.322222222222222</v>
      </c>
      <c r="L34" s="39">
        <v>1.7749999999999999</v>
      </c>
      <c r="M34" s="39">
        <v>1.6966666666666668</v>
      </c>
      <c r="N34" s="39">
        <v>0.1738888888888889</v>
      </c>
      <c r="O34" s="39">
        <v>1.6466666666666665</v>
      </c>
      <c r="P34" s="39">
        <v>3.8636111111111111</v>
      </c>
      <c r="Q34" s="39">
        <v>2.2947222222222221</v>
      </c>
      <c r="R34" s="39">
        <v>3.0013888888888891</v>
      </c>
      <c r="S34" s="39">
        <v>3.2697222222222218</v>
      </c>
      <c r="T34" s="39">
        <v>0</v>
      </c>
      <c r="U34" s="39">
        <v>2.8341666666666665</v>
      </c>
      <c r="V34" s="39">
        <v>2.8927777777777779</v>
      </c>
      <c r="W34" s="39">
        <v>0</v>
      </c>
      <c r="X34" s="39">
        <v>1.8908333333333336</v>
      </c>
      <c r="Y34" s="39">
        <v>4.7811111111111106</v>
      </c>
      <c r="Z34" s="39">
        <v>2.4091666666666667</v>
      </c>
      <c r="AA34" s="39">
        <v>0.31527777777777782</v>
      </c>
      <c r="AB34" s="39">
        <v>2.0422222222222222</v>
      </c>
      <c r="AC34" s="39">
        <v>0.27611111111111108</v>
      </c>
      <c r="AD34" s="39">
        <v>0</v>
      </c>
      <c r="AE34" s="39">
        <v>0</v>
      </c>
      <c r="AF34" s="39">
        <v>0</v>
      </c>
      <c r="AG34" s="39">
        <v>2.887777777777778</v>
      </c>
      <c r="AH34" s="39">
        <v>2.0619444444444444</v>
      </c>
      <c r="AI34" s="39">
        <v>0</v>
      </c>
      <c r="AJ34" s="39">
        <v>0.5822222222222222</v>
      </c>
      <c r="AK34" s="39">
        <v>0</v>
      </c>
      <c r="AL34" s="39">
        <v>53.139722222222218</v>
      </c>
    </row>
    <row r="35" spans="1:38" ht="19.8" thickBot="1">
      <c r="A35" s="38">
        <v>27</v>
      </c>
      <c r="B35" s="38" t="s">
        <v>36</v>
      </c>
      <c r="C35" s="38" t="s">
        <v>122</v>
      </c>
      <c r="D35" s="38" t="s">
        <v>547</v>
      </c>
      <c r="E35" s="38" t="s">
        <v>123</v>
      </c>
      <c r="F35" s="38" t="s">
        <v>527</v>
      </c>
      <c r="G35" s="39">
        <v>0</v>
      </c>
      <c r="H35" s="39">
        <v>1</v>
      </c>
      <c r="I35" s="39">
        <v>0</v>
      </c>
      <c r="J35" s="39">
        <v>4.6980555555555554</v>
      </c>
      <c r="K35" s="47">
        <v>0</v>
      </c>
      <c r="L35" s="39">
        <v>0</v>
      </c>
      <c r="M35" s="39">
        <v>0</v>
      </c>
      <c r="N35" s="39">
        <v>4.3836111111111107</v>
      </c>
      <c r="O35" s="39">
        <v>2.3430555555555554</v>
      </c>
      <c r="P35" s="39">
        <v>0</v>
      </c>
      <c r="Q35" s="39">
        <v>1.7719444444444443</v>
      </c>
      <c r="R35" s="39">
        <v>3.34</v>
      </c>
      <c r="S35" s="39">
        <v>0</v>
      </c>
      <c r="T35" s="39">
        <v>1.94</v>
      </c>
      <c r="U35" s="39">
        <v>5.5149999999999997</v>
      </c>
      <c r="V35" s="39">
        <v>1</v>
      </c>
      <c r="W35" s="39">
        <v>0</v>
      </c>
      <c r="X35" s="47">
        <v>0</v>
      </c>
      <c r="Y35" s="47">
        <v>0</v>
      </c>
      <c r="Z35" s="47">
        <v>0</v>
      </c>
      <c r="AA35" s="39">
        <v>0</v>
      </c>
      <c r="AB35" s="47">
        <v>0</v>
      </c>
      <c r="AC35" s="39">
        <v>1.7597222222222224</v>
      </c>
      <c r="AD35" s="39">
        <v>0</v>
      </c>
      <c r="AE35" s="39">
        <v>0</v>
      </c>
      <c r="AF35" s="39">
        <v>0</v>
      </c>
      <c r="AG35" s="39">
        <v>0</v>
      </c>
      <c r="AH35" s="39">
        <v>0</v>
      </c>
      <c r="AI35" s="39">
        <v>0</v>
      </c>
      <c r="AJ35" s="39">
        <v>0</v>
      </c>
      <c r="AK35" s="39">
        <v>0</v>
      </c>
      <c r="AL35" s="39">
        <f t="shared" ref="AL35:AL40" si="0">SUM(G35:AK35)</f>
        <v>27.75138888888889</v>
      </c>
    </row>
    <row r="36" spans="1:38" ht="15" thickBot="1">
      <c r="A36" s="38"/>
      <c r="B36" s="38"/>
      <c r="C36" s="38"/>
      <c r="D36" s="38"/>
      <c r="E36" s="38"/>
      <c r="F36" s="38"/>
      <c r="G36" s="4">
        <v>0</v>
      </c>
      <c r="H36" s="4">
        <v>1</v>
      </c>
      <c r="I36" s="4">
        <v>0</v>
      </c>
      <c r="J36" s="4">
        <v>6</v>
      </c>
      <c r="K36" s="4">
        <v>0</v>
      </c>
      <c r="L36" s="4">
        <v>0</v>
      </c>
      <c r="M36" s="4">
        <v>0</v>
      </c>
      <c r="N36" s="4">
        <v>3</v>
      </c>
      <c r="O36" s="4">
        <v>1</v>
      </c>
      <c r="P36" s="4">
        <v>0</v>
      </c>
      <c r="Q36" s="4">
        <v>1</v>
      </c>
      <c r="R36" s="4">
        <v>3</v>
      </c>
      <c r="S36" s="4">
        <v>0</v>
      </c>
      <c r="T36" s="4">
        <v>2</v>
      </c>
      <c r="U36" s="4">
        <v>5</v>
      </c>
      <c r="V36" s="4">
        <v>1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3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39">
        <f t="shared" si="0"/>
        <v>26</v>
      </c>
    </row>
    <row r="37" spans="1:38" ht="19.8" thickBot="1">
      <c r="A37" s="38">
        <v>28</v>
      </c>
      <c r="B37" s="38" t="s">
        <v>36</v>
      </c>
      <c r="C37" s="38" t="s">
        <v>297</v>
      </c>
      <c r="D37" s="38" t="s">
        <v>534</v>
      </c>
      <c r="E37" s="38" t="s">
        <v>299</v>
      </c>
      <c r="F37" s="38" t="s">
        <v>527</v>
      </c>
      <c r="G37" s="39">
        <v>6.349444444444444</v>
      </c>
      <c r="H37" s="39">
        <v>4.796388888888889</v>
      </c>
      <c r="I37" s="39">
        <v>4.5163888888888888</v>
      </c>
      <c r="J37" s="39">
        <v>3.3063888888888888</v>
      </c>
      <c r="K37" s="39">
        <v>4.1544444444444446</v>
      </c>
      <c r="L37" s="39">
        <v>6.2483333333333331</v>
      </c>
      <c r="M37" s="39">
        <v>3.0247222222222225</v>
      </c>
      <c r="N37" s="39">
        <v>0.71694444444444438</v>
      </c>
      <c r="O37" s="39">
        <v>0.28138888888888886</v>
      </c>
      <c r="P37" s="39">
        <v>0.125</v>
      </c>
      <c r="Q37" s="39">
        <v>0</v>
      </c>
      <c r="R37" s="39">
        <v>0.19194444444444447</v>
      </c>
      <c r="S37" s="39">
        <v>0</v>
      </c>
      <c r="T37" s="39">
        <v>0</v>
      </c>
      <c r="U37" s="39">
        <v>0</v>
      </c>
      <c r="V37" s="45">
        <v>1.8999999999996362</v>
      </c>
      <c r="W37" s="45">
        <v>2.7999999999992724</v>
      </c>
      <c r="X37" s="45">
        <v>4.8999999999996362</v>
      </c>
      <c r="Y37" s="39">
        <v>2.1405555555555558</v>
      </c>
      <c r="Z37" s="39">
        <v>5.8802777777777777</v>
      </c>
      <c r="AA37" s="39">
        <v>6.0677777777777777</v>
      </c>
      <c r="AB37" s="39">
        <v>8.3177777777777777</v>
      </c>
      <c r="AC37" s="39">
        <v>3.6461111111111109</v>
      </c>
      <c r="AD37" s="39">
        <v>1.3963888888888889</v>
      </c>
      <c r="AE37" s="39">
        <v>0.32027777777777777</v>
      </c>
      <c r="AF37" s="39">
        <v>1.1466666666666667</v>
      </c>
      <c r="AG37" s="39">
        <v>1.1025</v>
      </c>
      <c r="AH37" s="39">
        <v>7.4644444444444442</v>
      </c>
      <c r="AI37" s="39">
        <v>6.3719444444444449</v>
      </c>
      <c r="AJ37" s="39">
        <v>5.3741666666666665</v>
      </c>
      <c r="AK37" s="39">
        <v>2.2302777777777778</v>
      </c>
      <c r="AL37" s="39">
        <f t="shared" si="0"/>
        <v>94.770555555554083</v>
      </c>
    </row>
    <row r="38" spans="1:38" ht="15" thickBot="1">
      <c r="A38" s="38"/>
      <c r="B38" s="38"/>
      <c r="C38" s="38"/>
      <c r="D38" s="38"/>
      <c r="E38" s="38"/>
      <c r="F38" s="38"/>
      <c r="G38" s="20">
        <v>3.5</v>
      </c>
      <c r="H38" s="20">
        <v>5.7000000000007276</v>
      </c>
      <c r="I38" s="20">
        <v>5.6999999999989086</v>
      </c>
      <c r="J38" s="20">
        <v>3.3999999999996362</v>
      </c>
      <c r="K38" s="20">
        <v>4.7000000000007276</v>
      </c>
      <c r="L38" s="20">
        <v>5.1000000000003638</v>
      </c>
      <c r="M38" s="20">
        <v>3.1000000000003638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1.8999999999996362</v>
      </c>
      <c r="W38" s="20">
        <v>2.7999999999992724</v>
      </c>
      <c r="X38" s="20">
        <v>4.8999999999996362</v>
      </c>
      <c r="Y38" s="20">
        <v>5.1000000000003638</v>
      </c>
      <c r="Z38" s="20">
        <v>5.1000000000003638</v>
      </c>
      <c r="AA38" s="20">
        <v>5.8999999999996362</v>
      </c>
      <c r="AB38" s="20">
        <v>8</v>
      </c>
      <c r="AC38" s="20">
        <v>4.1000000000003638</v>
      </c>
      <c r="AD38" s="20">
        <v>1.1000000000003638</v>
      </c>
      <c r="AE38" s="20">
        <v>0</v>
      </c>
      <c r="AF38" s="20">
        <v>1.8999999999996362</v>
      </c>
      <c r="AG38" s="20">
        <v>2.1000000000003638</v>
      </c>
      <c r="AH38" s="20">
        <v>6.1000000000003638</v>
      </c>
      <c r="AI38" s="20">
        <v>6.6999999999989086</v>
      </c>
      <c r="AJ38" s="20">
        <v>5.8999999999996362</v>
      </c>
      <c r="AK38" s="20">
        <v>2.2000000000007276</v>
      </c>
      <c r="AL38" s="39">
        <f t="shared" si="0"/>
        <v>95</v>
      </c>
    </row>
    <row r="39" spans="1:38" ht="19.8" thickBot="1">
      <c r="A39" s="38">
        <v>29</v>
      </c>
      <c r="B39" s="38" t="s">
        <v>36</v>
      </c>
      <c r="C39" s="38" t="s">
        <v>77</v>
      </c>
      <c r="D39" s="38" t="s">
        <v>528</v>
      </c>
      <c r="E39" s="38" t="s">
        <v>79</v>
      </c>
      <c r="F39" s="38" t="s">
        <v>539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0.31222222222222223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1.9508333333333332</v>
      </c>
      <c r="U39" s="39">
        <v>0.25916666666666666</v>
      </c>
      <c r="V39" s="46">
        <v>1.6000000000000227</v>
      </c>
      <c r="W39" s="39">
        <v>6.3416666666666668</v>
      </c>
      <c r="X39" s="39">
        <v>2.1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  <c r="AE39" s="39">
        <v>0</v>
      </c>
      <c r="AF39" s="39">
        <v>0</v>
      </c>
      <c r="AG39" s="39">
        <v>0.14499999999999999</v>
      </c>
      <c r="AH39" s="39">
        <v>0</v>
      </c>
      <c r="AI39" s="39">
        <v>0</v>
      </c>
      <c r="AJ39" s="39">
        <v>0</v>
      </c>
      <c r="AK39" s="39">
        <v>0</v>
      </c>
      <c r="AL39" s="39">
        <f t="shared" si="0"/>
        <v>12.708888888888911</v>
      </c>
    </row>
    <row r="40" spans="1:38" ht="15" thickBot="1">
      <c r="A40" s="38"/>
      <c r="B40" s="38"/>
      <c r="C40" s="38"/>
      <c r="D40" s="38"/>
      <c r="E40" s="38"/>
      <c r="F40" s="38"/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0.29999999999995453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1.4000000000000341</v>
      </c>
      <c r="U40" s="4">
        <v>0.19999999999998863</v>
      </c>
      <c r="V40" s="4">
        <v>1.6000000000000227</v>
      </c>
      <c r="W40" s="4">
        <v>6.5999999999999659</v>
      </c>
      <c r="X40" s="4">
        <v>3.1000000000000227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9.9999999999965894E-2</v>
      </c>
      <c r="AH40" s="4">
        <v>0</v>
      </c>
      <c r="AI40" s="4">
        <v>0</v>
      </c>
      <c r="AJ40" s="4">
        <v>0</v>
      </c>
      <c r="AK40" s="4">
        <v>0</v>
      </c>
      <c r="AL40" s="39">
        <f t="shared" si="0"/>
        <v>13.299999999999955</v>
      </c>
    </row>
    <row r="41" spans="1:38" ht="15" thickBot="1">
      <c r="A41" s="38">
        <v>30</v>
      </c>
      <c r="B41" s="38" t="s">
        <v>36</v>
      </c>
      <c r="C41" s="38" t="s">
        <v>95</v>
      </c>
      <c r="D41" s="38" t="s">
        <v>543</v>
      </c>
      <c r="E41" s="38"/>
      <c r="F41" s="38" t="s">
        <v>531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  <c r="AE41" s="39">
        <v>0</v>
      </c>
      <c r="AF41" s="39">
        <v>0</v>
      </c>
      <c r="AG41" s="39">
        <v>0</v>
      </c>
      <c r="AH41" s="39">
        <v>0</v>
      </c>
      <c r="AI41" s="39">
        <v>0</v>
      </c>
      <c r="AJ41" s="39">
        <v>0</v>
      </c>
      <c r="AK41" s="39">
        <v>0</v>
      </c>
      <c r="AL41" s="39">
        <v>0</v>
      </c>
    </row>
    <row r="42" spans="1:38" ht="19.8" thickBot="1">
      <c r="A42" s="38">
        <v>31</v>
      </c>
      <c r="B42" s="38" t="s">
        <v>36</v>
      </c>
      <c r="C42" s="38" t="s">
        <v>198</v>
      </c>
      <c r="D42" s="38" t="s">
        <v>532</v>
      </c>
      <c r="E42" s="38" t="s">
        <v>200</v>
      </c>
      <c r="F42" s="38" t="s">
        <v>527</v>
      </c>
      <c r="G42" s="39">
        <v>3.8899999999999997</v>
      </c>
      <c r="H42" s="39">
        <v>5.4677777777777781</v>
      </c>
      <c r="I42" s="39">
        <v>5.7305555555555561</v>
      </c>
      <c r="J42" s="39">
        <v>5.2758333333333329</v>
      </c>
      <c r="K42" s="39">
        <v>6.4124999999999996</v>
      </c>
      <c r="L42" s="39">
        <v>6.9602777777777778</v>
      </c>
      <c r="M42" s="39">
        <v>3.0147222222222219</v>
      </c>
      <c r="N42" s="39">
        <v>0.12194444444444444</v>
      </c>
      <c r="O42" s="39">
        <v>0.1525</v>
      </c>
      <c r="P42" s="39">
        <v>0.56333333333333324</v>
      </c>
      <c r="Q42" s="39">
        <v>4.3224999999999998</v>
      </c>
      <c r="R42" s="39">
        <v>4.0966666666666667</v>
      </c>
      <c r="S42" s="39">
        <v>7.115277777777778</v>
      </c>
      <c r="T42" s="39">
        <v>4.7727777777777778</v>
      </c>
      <c r="U42" s="39">
        <v>4.2733333333333334</v>
      </c>
      <c r="V42" s="39">
        <v>5.9405555555555551</v>
      </c>
      <c r="W42" s="39">
        <v>5.0269444444444442</v>
      </c>
      <c r="X42" s="39">
        <v>4.190833333333333</v>
      </c>
      <c r="Y42" s="39">
        <v>7.0838888888888887</v>
      </c>
      <c r="Z42" s="39">
        <v>0</v>
      </c>
      <c r="AA42" s="39">
        <v>5.1355555555555554</v>
      </c>
      <c r="AB42" s="39">
        <v>6.7166666666666668</v>
      </c>
      <c r="AC42" s="39">
        <v>0</v>
      </c>
      <c r="AD42" s="39">
        <v>0.47416666666666668</v>
      </c>
      <c r="AE42" s="39">
        <v>0</v>
      </c>
      <c r="AF42" s="39">
        <v>5.1583333333333332</v>
      </c>
      <c r="AG42" s="39">
        <v>3.2286111111111113</v>
      </c>
      <c r="AH42" s="39">
        <v>2.7</v>
      </c>
      <c r="AI42" s="39">
        <v>0</v>
      </c>
      <c r="AJ42" s="39">
        <v>3.443888888888889</v>
      </c>
      <c r="AK42" s="20">
        <v>3.2000000000007276</v>
      </c>
      <c r="AL42" s="39">
        <f>SUM(G42:AK42)</f>
        <v>114.46944444444516</v>
      </c>
    </row>
    <row r="43" spans="1:38" ht="19.8" thickBot="1">
      <c r="A43" s="38">
        <v>32</v>
      </c>
      <c r="B43" s="38" t="s">
        <v>36</v>
      </c>
      <c r="C43" s="38" t="s">
        <v>202</v>
      </c>
      <c r="D43" s="38" t="s">
        <v>532</v>
      </c>
      <c r="E43" s="38" t="s">
        <v>204</v>
      </c>
      <c r="F43" s="38" t="s">
        <v>531</v>
      </c>
      <c r="G43" s="39">
        <v>6.6933333333333334</v>
      </c>
      <c r="H43" s="39">
        <v>5.5061111111111112</v>
      </c>
      <c r="I43" s="39">
        <v>6.1388888888888896E-2</v>
      </c>
      <c r="J43" s="39">
        <v>6.1738888888888894</v>
      </c>
      <c r="K43" s="39">
        <v>3.6691666666666665</v>
      </c>
      <c r="L43" s="39">
        <v>6.7941666666666674</v>
      </c>
      <c r="M43" s="39">
        <v>7.3280555555555544</v>
      </c>
      <c r="N43" s="39">
        <v>6.5400000000000009</v>
      </c>
      <c r="O43" s="39">
        <v>8.5213888888888896</v>
      </c>
      <c r="P43" s="39">
        <v>7.3116666666666665</v>
      </c>
      <c r="Q43" s="39">
        <v>7.0541666666666663</v>
      </c>
      <c r="R43" s="39">
        <v>0.97305555555555556</v>
      </c>
      <c r="S43" s="39">
        <v>6.4083333333333332</v>
      </c>
      <c r="T43" s="39">
        <v>6.4716666666666676</v>
      </c>
      <c r="U43" s="39">
        <v>7.0183333333333344</v>
      </c>
      <c r="V43" s="39">
        <v>7.6077777777777778</v>
      </c>
      <c r="W43" s="39">
        <v>3.6875</v>
      </c>
      <c r="X43" s="39">
        <v>5.9805555555555561</v>
      </c>
      <c r="Y43" s="39">
        <v>2.9852777777777777</v>
      </c>
      <c r="Z43" s="39">
        <v>1.0175000000000001</v>
      </c>
      <c r="AA43" s="39">
        <v>5.8324999999999996</v>
      </c>
      <c r="AB43" s="39">
        <v>6.8755555555555556</v>
      </c>
      <c r="AC43" s="39">
        <v>6.2336111111111112</v>
      </c>
      <c r="AD43" s="39">
        <v>1.1913888888888888</v>
      </c>
      <c r="AE43" s="39">
        <v>0</v>
      </c>
      <c r="AF43" s="39">
        <v>3.111111111111111E-2</v>
      </c>
      <c r="AG43" s="39">
        <v>3.931111111111111</v>
      </c>
      <c r="AH43" s="39">
        <v>3.0325000000000006</v>
      </c>
      <c r="AI43" s="39">
        <v>1.4999999999999999E-2</v>
      </c>
      <c r="AJ43" s="39">
        <v>0.33999999999999997</v>
      </c>
      <c r="AK43" s="39">
        <v>6.6944444444444445E-2</v>
      </c>
      <c r="AL43" s="39">
        <v>135.35305555555556</v>
      </c>
    </row>
    <row r="44" spans="1:38" ht="19.8" thickBot="1">
      <c r="A44" s="38">
        <v>33</v>
      </c>
      <c r="B44" s="38" t="s">
        <v>36</v>
      </c>
      <c r="C44" s="38" t="s">
        <v>163</v>
      </c>
      <c r="D44" s="38" t="s">
        <v>532</v>
      </c>
      <c r="E44" s="38" t="s">
        <v>165</v>
      </c>
      <c r="F44" s="38" t="s">
        <v>531</v>
      </c>
      <c r="G44" s="39">
        <v>5.6002777777777775</v>
      </c>
      <c r="H44" s="39">
        <v>0.78083333333333327</v>
      </c>
      <c r="I44" s="39">
        <v>0.1361111111111111</v>
      </c>
      <c r="J44" s="39">
        <v>5.0286111111111111</v>
      </c>
      <c r="K44" s="39">
        <v>3.1247222222222222</v>
      </c>
      <c r="L44" s="39">
        <v>6.5849999999999991</v>
      </c>
      <c r="M44" s="39">
        <v>5.6605555555555558</v>
      </c>
      <c r="N44" s="39">
        <v>6.3797222222222221</v>
      </c>
      <c r="O44" s="39">
        <v>7.2533333333333339</v>
      </c>
      <c r="P44" s="39">
        <v>1.1633333333333333</v>
      </c>
      <c r="Q44" s="39">
        <v>6.1097222222222225</v>
      </c>
      <c r="R44" s="39">
        <v>1.6613888888888888</v>
      </c>
      <c r="S44" s="39">
        <v>5.3427777777777781</v>
      </c>
      <c r="T44" s="39">
        <v>5.9399999999999995</v>
      </c>
      <c r="U44" s="39">
        <v>5.5166666666666666</v>
      </c>
      <c r="V44" s="39">
        <v>6.3250000000000002</v>
      </c>
      <c r="W44" s="39">
        <v>6.1372222222222224</v>
      </c>
      <c r="X44" s="39">
        <v>4.6866666666666665</v>
      </c>
      <c r="Y44" s="39">
        <v>6.9433333333333334</v>
      </c>
      <c r="Z44" s="39">
        <v>5.7883333333333331</v>
      </c>
      <c r="AA44" s="39">
        <v>6.3166666666666664</v>
      </c>
      <c r="AB44" s="39">
        <v>6.9011111111111116</v>
      </c>
      <c r="AC44" s="39">
        <v>2.3986111111111112</v>
      </c>
      <c r="AD44" s="39">
        <v>0</v>
      </c>
      <c r="AE44" s="39">
        <v>0</v>
      </c>
      <c r="AF44" s="39">
        <v>0</v>
      </c>
      <c r="AG44" s="39">
        <v>0</v>
      </c>
      <c r="AH44" s="39">
        <v>0</v>
      </c>
      <c r="AI44" s="39">
        <v>0</v>
      </c>
      <c r="AJ44" s="39">
        <v>0</v>
      </c>
      <c r="AK44" s="39">
        <v>0</v>
      </c>
      <c r="AL44" s="39">
        <f>SUM(G44:AK44)</f>
        <v>111.77999999999997</v>
      </c>
    </row>
    <row r="45" spans="1:38" ht="19.8" thickBot="1">
      <c r="A45" s="38">
        <v>34</v>
      </c>
      <c r="B45" s="38" t="s">
        <v>36</v>
      </c>
      <c r="C45" s="38" t="s">
        <v>548</v>
      </c>
      <c r="D45" s="38" t="s">
        <v>543</v>
      </c>
      <c r="E45" s="38" t="s">
        <v>276</v>
      </c>
      <c r="F45" s="38" t="s">
        <v>533</v>
      </c>
      <c r="G45" s="39">
        <v>4.4166666666666667E-2</v>
      </c>
      <c r="H45" s="39">
        <v>3.6055555555555561</v>
      </c>
      <c r="I45" s="39">
        <v>0</v>
      </c>
      <c r="J45" s="39">
        <v>11.194722222222222</v>
      </c>
      <c r="K45" s="39">
        <v>0.16388888888888889</v>
      </c>
      <c r="L45" s="39">
        <v>1.2658333333333334</v>
      </c>
      <c r="M45" s="39">
        <v>0.5411111111111111</v>
      </c>
      <c r="N45" s="39">
        <v>0.52250000000000008</v>
      </c>
      <c r="O45" s="39">
        <v>1.2058333333333333</v>
      </c>
      <c r="P45" s="39">
        <v>8.2416666666666671</v>
      </c>
      <c r="Q45" s="39">
        <v>12.721388888888889</v>
      </c>
      <c r="R45" s="39">
        <v>2.7469444444444444</v>
      </c>
      <c r="S45" s="39">
        <v>4.490277777777778</v>
      </c>
      <c r="T45" s="39">
        <v>5.908611111111111</v>
      </c>
      <c r="U45" s="39">
        <v>3.6549999999999998</v>
      </c>
      <c r="V45" s="39">
        <v>4.2094444444444443</v>
      </c>
      <c r="W45" s="39">
        <v>3.137777777777778</v>
      </c>
      <c r="X45" s="39">
        <v>3.2288888888888891</v>
      </c>
      <c r="Y45" s="39">
        <v>2.9916666666666667</v>
      </c>
      <c r="Z45" s="39">
        <v>0.12583333333333332</v>
      </c>
      <c r="AA45" s="39">
        <v>5.2324999999999999</v>
      </c>
      <c r="AB45" s="39">
        <v>6.8738888888888887</v>
      </c>
      <c r="AC45" s="39">
        <v>4.777777777777778E-2</v>
      </c>
      <c r="AD45" s="39">
        <v>0</v>
      </c>
      <c r="AE45" s="39">
        <v>0</v>
      </c>
      <c r="AF45" s="39">
        <v>3.138888888888889E-2</v>
      </c>
      <c r="AG45" s="39">
        <v>8.3333333333333332E-3</v>
      </c>
      <c r="AH45" s="39">
        <v>1.4175</v>
      </c>
      <c r="AI45" s="39">
        <v>1.3333333333333332E-2</v>
      </c>
      <c r="AJ45" s="39">
        <v>2.3983333333333334</v>
      </c>
      <c r="AK45" s="39">
        <v>1.8161111111111112</v>
      </c>
      <c r="AL45" s="39">
        <v>87.840277777777771</v>
      </c>
    </row>
    <row r="46" spans="1:38" ht="19.8" thickBot="1">
      <c r="A46" s="38">
        <v>35</v>
      </c>
      <c r="B46" s="38" t="s">
        <v>36</v>
      </c>
      <c r="C46" s="38" t="s">
        <v>365</v>
      </c>
      <c r="D46" s="38" t="s">
        <v>549</v>
      </c>
      <c r="E46" s="38" t="s">
        <v>367</v>
      </c>
      <c r="F46" s="38" t="s">
        <v>531</v>
      </c>
      <c r="G46" s="39">
        <v>3.4255555555555555</v>
      </c>
      <c r="H46" s="39">
        <v>0</v>
      </c>
      <c r="I46" s="39">
        <v>0</v>
      </c>
      <c r="J46" s="39">
        <v>3.434444444444444</v>
      </c>
      <c r="K46" s="39">
        <v>7.4625000000000004</v>
      </c>
      <c r="L46" s="39">
        <v>7.1150000000000002</v>
      </c>
      <c r="M46" s="39">
        <v>2.5000000000000001E-3</v>
      </c>
      <c r="N46" s="39">
        <v>6.0377777777777775</v>
      </c>
      <c r="O46" s="39">
        <v>5.4847222222222225</v>
      </c>
      <c r="P46" s="39">
        <v>7.900555555555556</v>
      </c>
      <c r="Q46" s="39">
        <v>12.361111111111111</v>
      </c>
      <c r="R46" s="39">
        <v>3.7119444444444447</v>
      </c>
      <c r="S46" s="39">
        <v>4.6958333333333329</v>
      </c>
      <c r="T46" s="4">
        <v>5</v>
      </c>
      <c r="U46" s="39">
        <v>3.0249999999999999</v>
      </c>
      <c r="V46" s="47">
        <v>0</v>
      </c>
      <c r="W46" s="39">
        <v>0</v>
      </c>
      <c r="X46" s="39">
        <v>0</v>
      </c>
      <c r="Y46" s="39">
        <v>3.6950000000000003</v>
      </c>
      <c r="Z46" s="39">
        <v>0</v>
      </c>
      <c r="AA46" s="39">
        <v>0</v>
      </c>
      <c r="AB46" s="39">
        <v>0</v>
      </c>
      <c r="AC46" s="39">
        <v>0</v>
      </c>
      <c r="AD46" s="39">
        <v>0</v>
      </c>
      <c r="AE46" s="39">
        <v>0</v>
      </c>
      <c r="AF46" s="39">
        <v>0</v>
      </c>
      <c r="AG46" s="39">
        <v>0</v>
      </c>
      <c r="AH46" s="39">
        <v>0</v>
      </c>
      <c r="AI46" s="39">
        <v>0</v>
      </c>
      <c r="AJ46" s="39">
        <v>0</v>
      </c>
      <c r="AK46" s="39">
        <v>0</v>
      </c>
      <c r="AL46" s="39">
        <f>SUM(G46:AK46)</f>
        <v>73.351944444444428</v>
      </c>
    </row>
    <row r="47" spans="1:38" ht="15" thickBot="1">
      <c r="A47" s="38"/>
      <c r="B47" s="38"/>
      <c r="C47" s="38"/>
      <c r="D47" s="38"/>
      <c r="E47" s="38"/>
      <c r="F47" s="38"/>
      <c r="G47" s="4">
        <v>2</v>
      </c>
      <c r="H47" s="4">
        <v>2</v>
      </c>
      <c r="I47" s="4">
        <v>0</v>
      </c>
      <c r="J47" s="4">
        <v>5</v>
      </c>
      <c r="K47" s="4">
        <v>5</v>
      </c>
      <c r="L47" s="4">
        <v>5</v>
      </c>
      <c r="M47" s="4">
        <v>1</v>
      </c>
      <c r="N47" s="4">
        <v>4</v>
      </c>
      <c r="O47" s="4">
        <v>12</v>
      </c>
      <c r="P47" s="4">
        <v>3</v>
      </c>
      <c r="Q47" s="4">
        <v>10</v>
      </c>
      <c r="R47" s="4">
        <v>6</v>
      </c>
      <c r="S47" s="4">
        <v>5</v>
      </c>
      <c r="T47" s="4">
        <v>5</v>
      </c>
      <c r="U47" s="4">
        <v>4</v>
      </c>
      <c r="V47" s="4">
        <v>0</v>
      </c>
      <c r="W47" s="4">
        <v>0</v>
      </c>
      <c r="X47" s="4">
        <v>0</v>
      </c>
      <c r="Y47" s="4">
        <v>3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39">
        <f>SUM(G47:AK47)</f>
        <v>72</v>
      </c>
    </row>
    <row r="48" spans="1:38" ht="19.8" thickBot="1">
      <c r="A48" s="50">
        <v>36</v>
      </c>
      <c r="B48" s="50" t="s">
        <v>36</v>
      </c>
      <c r="C48" s="50" t="s">
        <v>188</v>
      </c>
      <c r="D48" s="50" t="s">
        <v>536</v>
      </c>
      <c r="E48" s="50" t="s">
        <v>190</v>
      </c>
      <c r="F48" s="50" t="s">
        <v>527</v>
      </c>
      <c r="G48" s="39">
        <v>4</v>
      </c>
      <c r="H48" s="39">
        <v>1.7486111111111111</v>
      </c>
      <c r="I48" s="39">
        <v>0</v>
      </c>
      <c r="J48" s="39">
        <v>0</v>
      </c>
      <c r="K48" s="39">
        <v>3.78</v>
      </c>
      <c r="L48" s="39">
        <v>5.7850000000000001</v>
      </c>
      <c r="M48" s="39">
        <v>3.4369444444444444</v>
      </c>
      <c r="N48" s="39">
        <v>6.1480555555555556</v>
      </c>
      <c r="O48" s="39">
        <v>7.82</v>
      </c>
      <c r="P48" s="39">
        <v>0</v>
      </c>
      <c r="Q48" s="4">
        <v>7</v>
      </c>
      <c r="R48" s="39">
        <v>1.9333333333333336</v>
      </c>
      <c r="S48" s="39">
        <v>2.1430555555555557</v>
      </c>
      <c r="T48" s="39">
        <v>3.2913888888888891</v>
      </c>
      <c r="U48" s="39">
        <v>2.5113888888888889</v>
      </c>
      <c r="V48" s="39">
        <v>1.8566666666666669</v>
      </c>
      <c r="W48" s="39">
        <v>0</v>
      </c>
      <c r="X48" s="4">
        <v>5</v>
      </c>
      <c r="Y48" s="4">
        <v>5</v>
      </c>
      <c r="Z48" s="4">
        <v>5</v>
      </c>
      <c r="AA48" s="4">
        <v>7</v>
      </c>
      <c r="AB48" s="39">
        <v>2.7744444444444447</v>
      </c>
      <c r="AC48" s="39">
        <v>1.7261111111111114</v>
      </c>
      <c r="AD48" s="39">
        <v>0</v>
      </c>
      <c r="AE48" s="39">
        <v>0</v>
      </c>
      <c r="AF48" s="39">
        <v>3.2275</v>
      </c>
      <c r="AG48" s="39">
        <v>2.0411111111111113</v>
      </c>
      <c r="AH48" s="39">
        <v>0</v>
      </c>
      <c r="AI48" s="39">
        <v>0</v>
      </c>
      <c r="AJ48" s="39">
        <v>0</v>
      </c>
      <c r="AK48" s="39">
        <v>0</v>
      </c>
      <c r="AL48" s="39">
        <f>SUM(G48:AK48)</f>
        <v>83.223611111111111</v>
      </c>
    </row>
    <row r="49" spans="1:38" ht="19.8" thickBot="1">
      <c r="A49" s="38">
        <v>37</v>
      </c>
      <c r="B49" s="38" t="s">
        <v>36</v>
      </c>
      <c r="C49" s="38" t="s">
        <v>194</v>
      </c>
      <c r="D49" s="38" t="s">
        <v>532</v>
      </c>
      <c r="E49" s="38" t="s">
        <v>196</v>
      </c>
      <c r="F49" s="38" t="s">
        <v>533</v>
      </c>
      <c r="G49" s="39">
        <v>7.2127777777777791</v>
      </c>
      <c r="H49" s="39">
        <v>8.5308333333333337</v>
      </c>
      <c r="I49" s="39">
        <v>0.15583333333333332</v>
      </c>
      <c r="J49" s="39">
        <v>8.4824999999999999</v>
      </c>
      <c r="K49" s="39">
        <v>8.1302777777777777</v>
      </c>
      <c r="L49" s="39">
        <v>6.9697222222222219</v>
      </c>
      <c r="M49" s="39">
        <v>9.66</v>
      </c>
      <c r="N49" s="39">
        <v>7.6677777777777774</v>
      </c>
      <c r="O49" s="39">
        <v>10.6325</v>
      </c>
      <c r="P49" s="39">
        <v>1.3705555555555555</v>
      </c>
      <c r="Q49" s="39">
        <v>6.983888888888889</v>
      </c>
      <c r="R49" s="39">
        <v>7.9913888888888884</v>
      </c>
      <c r="S49" s="39">
        <v>8.0366666666666671</v>
      </c>
      <c r="T49" s="39">
        <v>8.0794444444444444</v>
      </c>
      <c r="U49" s="39">
        <v>7.4349999999999987</v>
      </c>
      <c r="V49" s="39">
        <v>7.2919444444444448</v>
      </c>
      <c r="W49" s="39">
        <v>0.32472222222222225</v>
      </c>
      <c r="X49" s="39">
        <v>8.2458333333333336</v>
      </c>
      <c r="Y49" s="39">
        <v>11.578055555555556</v>
      </c>
      <c r="Z49" s="39">
        <v>7.9413888888888877</v>
      </c>
      <c r="AA49" s="39">
        <v>9.1133333333333333</v>
      </c>
      <c r="AB49" s="39">
        <v>7.870000000000001</v>
      </c>
      <c r="AC49" s="39">
        <v>9.3847222222222229</v>
      </c>
      <c r="AD49" s="39">
        <v>8.3333333333333328E-4</v>
      </c>
      <c r="AE49" s="39">
        <v>0</v>
      </c>
      <c r="AF49" s="39">
        <v>7.8969444444444443</v>
      </c>
      <c r="AG49" s="39">
        <v>10.178611111111111</v>
      </c>
      <c r="AH49" s="39">
        <v>8.7158333333333342</v>
      </c>
      <c r="AI49" s="39">
        <v>0</v>
      </c>
      <c r="AJ49" s="39">
        <v>11.00611111111111</v>
      </c>
      <c r="AK49" s="39">
        <v>2.3611111111111114E-2</v>
      </c>
      <c r="AL49" s="39">
        <v>206.9111111111111</v>
      </c>
    </row>
    <row r="50" spans="1:38" ht="19.8" thickBot="1">
      <c r="A50" s="50">
        <v>38</v>
      </c>
      <c r="B50" s="50" t="s">
        <v>36</v>
      </c>
      <c r="C50" s="50" t="s">
        <v>550</v>
      </c>
      <c r="D50" s="50" t="s">
        <v>536</v>
      </c>
      <c r="E50" s="50" t="s">
        <v>171</v>
      </c>
      <c r="F50" s="50" t="s">
        <v>533</v>
      </c>
      <c r="G50" s="39">
        <v>4.8888888888888898E-2</v>
      </c>
      <c r="H50" s="39">
        <v>4.733888888888889</v>
      </c>
      <c r="I50" s="39">
        <v>0</v>
      </c>
      <c r="J50" s="39">
        <v>3.6980555555555554</v>
      </c>
      <c r="K50" s="39">
        <v>4.9572222222222226</v>
      </c>
      <c r="L50" s="39">
        <v>0</v>
      </c>
      <c r="M50" s="39">
        <v>7.7777777777777779E-2</v>
      </c>
      <c r="N50" s="39">
        <v>3.733888888888889</v>
      </c>
      <c r="O50" s="39">
        <v>0.65972222222222221</v>
      </c>
      <c r="P50" s="39">
        <v>0</v>
      </c>
      <c r="Q50" s="39">
        <v>2.3319444444444444</v>
      </c>
      <c r="R50" s="39">
        <v>3.7275</v>
      </c>
      <c r="S50" s="39">
        <v>2.8305555555555557</v>
      </c>
      <c r="T50" s="39">
        <v>6.8</v>
      </c>
      <c r="U50" s="39">
        <v>0.99833333333333329</v>
      </c>
      <c r="V50" s="39">
        <v>0.1386111111111111</v>
      </c>
      <c r="W50" s="39">
        <v>0</v>
      </c>
      <c r="X50" s="39">
        <v>2.862222222222222</v>
      </c>
      <c r="Y50" s="39">
        <v>3.3080555555555557</v>
      </c>
      <c r="Z50" s="39">
        <v>2.5797222222222222</v>
      </c>
      <c r="AA50" s="39">
        <v>1.9986111111111113</v>
      </c>
      <c r="AB50" s="39">
        <v>1.2424999999999999</v>
      </c>
      <c r="AC50" s="39">
        <v>3</v>
      </c>
      <c r="AD50" s="39">
        <v>0</v>
      </c>
      <c r="AE50" s="39">
        <v>0</v>
      </c>
      <c r="AF50" s="39">
        <v>1.3430555555555554</v>
      </c>
      <c r="AG50" s="39">
        <v>6.2538888888888877</v>
      </c>
      <c r="AH50" s="39">
        <v>6.3280555555555562</v>
      </c>
      <c r="AI50" s="39">
        <v>0</v>
      </c>
      <c r="AJ50" s="39">
        <v>2.8208333333333333</v>
      </c>
      <c r="AK50" s="39">
        <v>0</v>
      </c>
      <c r="AL50" s="39">
        <f>SUM(G50:AK50)</f>
        <v>66.473333333333343</v>
      </c>
    </row>
    <row r="51" spans="1:38" ht="19.8" thickBot="1">
      <c r="A51" s="38">
        <v>39</v>
      </c>
      <c r="B51" s="38" t="s">
        <v>36</v>
      </c>
      <c r="C51" s="38" t="s">
        <v>124</v>
      </c>
      <c r="D51" s="38" t="s">
        <v>551</v>
      </c>
      <c r="E51" s="38" t="s">
        <v>126</v>
      </c>
      <c r="F51" s="38" t="s">
        <v>527</v>
      </c>
      <c r="G51" s="39">
        <v>3.0677777777777777</v>
      </c>
      <c r="H51" s="39">
        <v>2.8611111111111108E-2</v>
      </c>
      <c r="I51" s="39">
        <v>3.0833333333333334E-2</v>
      </c>
      <c r="J51" s="39">
        <v>5.5E-2</v>
      </c>
      <c r="K51" s="39">
        <v>1.0555555555555556E-2</v>
      </c>
      <c r="L51" s="39">
        <v>2.5000000000000001E-3</v>
      </c>
      <c r="M51" s="39">
        <v>0.62944444444444447</v>
      </c>
      <c r="N51" s="39">
        <v>0.59805555555555556</v>
      </c>
      <c r="O51" s="39">
        <v>0</v>
      </c>
      <c r="P51" s="39">
        <v>0</v>
      </c>
      <c r="Q51" s="39">
        <v>0.7105555555555555</v>
      </c>
      <c r="R51" s="39">
        <v>2.6666666666666665E-2</v>
      </c>
      <c r="S51" s="39">
        <v>1.4166666666666668E-2</v>
      </c>
      <c r="T51" s="39">
        <v>0.4505555555555556</v>
      </c>
      <c r="U51" s="39">
        <v>5.333333333333333E-2</v>
      </c>
      <c r="V51" s="39">
        <v>4.9444444444444444E-2</v>
      </c>
      <c r="W51" s="39">
        <v>9.5833333333333354E-2</v>
      </c>
      <c r="X51" s="39">
        <v>1.5555555555555555E-2</v>
      </c>
      <c r="Y51" s="39">
        <v>1.6666666666666666E-3</v>
      </c>
      <c r="Z51" s="39">
        <v>0</v>
      </c>
      <c r="AA51" s="39">
        <v>0</v>
      </c>
      <c r="AB51" s="39">
        <v>0</v>
      </c>
      <c r="AC51" s="39">
        <v>0</v>
      </c>
      <c r="AD51" s="39">
        <v>0</v>
      </c>
      <c r="AE51" s="39">
        <v>0</v>
      </c>
      <c r="AF51" s="39">
        <v>0</v>
      </c>
      <c r="AG51" s="39">
        <v>0</v>
      </c>
      <c r="AH51" s="39">
        <v>0</v>
      </c>
      <c r="AI51" s="39">
        <v>0</v>
      </c>
      <c r="AJ51" s="39">
        <v>6.5555555555555561E-2</v>
      </c>
      <c r="AK51" s="39">
        <v>5.5555555555555556E-4</v>
      </c>
      <c r="AL51" s="39">
        <v>5.9066666666666663</v>
      </c>
    </row>
    <row r="52" spans="1:38" ht="19.8" thickBot="1">
      <c r="A52" s="38">
        <v>40</v>
      </c>
      <c r="B52" s="38" t="s">
        <v>36</v>
      </c>
      <c r="C52" s="38" t="s">
        <v>157</v>
      </c>
      <c r="D52" s="38" t="s">
        <v>552</v>
      </c>
      <c r="E52" s="38" t="s">
        <v>159</v>
      </c>
      <c r="F52" s="38" t="s">
        <v>531</v>
      </c>
      <c r="G52" s="39">
        <v>0.55166666666666664</v>
      </c>
      <c r="H52" s="39">
        <v>0</v>
      </c>
      <c r="I52" s="39">
        <v>0</v>
      </c>
      <c r="J52" s="39">
        <v>0</v>
      </c>
      <c r="K52" s="39">
        <v>0</v>
      </c>
      <c r="L52" s="39">
        <v>1.6872222222222222</v>
      </c>
      <c r="M52" s="39">
        <v>2.3980555555555556</v>
      </c>
      <c r="N52" s="39">
        <v>0.29750000000000004</v>
      </c>
      <c r="O52" s="39">
        <v>0.3347222222222222</v>
      </c>
      <c r="P52" s="39">
        <v>3.8422222222222224</v>
      </c>
      <c r="Q52" s="39">
        <v>1.1077777777777778</v>
      </c>
      <c r="R52" s="39">
        <v>4.0627777777777778</v>
      </c>
      <c r="S52" s="39">
        <v>0</v>
      </c>
      <c r="T52" s="39">
        <v>1.2855555555555556</v>
      </c>
      <c r="U52" s="39">
        <v>0.62777777777777777</v>
      </c>
      <c r="V52" s="39">
        <v>0.88611111111111107</v>
      </c>
      <c r="W52" s="39">
        <v>3.7499999999999999E-2</v>
      </c>
      <c r="X52" s="39">
        <v>3.1008333333333331</v>
      </c>
      <c r="Y52" s="39">
        <v>0.79027777777777763</v>
      </c>
      <c r="Z52" s="39">
        <v>0</v>
      </c>
      <c r="AA52" s="39">
        <v>0</v>
      </c>
      <c r="AB52" s="39">
        <v>0</v>
      </c>
      <c r="AC52" s="39">
        <v>0</v>
      </c>
      <c r="AD52" s="39">
        <v>0</v>
      </c>
      <c r="AE52" s="39">
        <v>0</v>
      </c>
      <c r="AF52" s="39">
        <v>0</v>
      </c>
      <c r="AG52" s="39">
        <v>0</v>
      </c>
      <c r="AH52" s="39">
        <v>1.3888888888888887E-3</v>
      </c>
      <c r="AI52" s="39">
        <v>0</v>
      </c>
      <c r="AJ52" s="39">
        <v>0</v>
      </c>
      <c r="AK52" s="39">
        <v>0</v>
      </c>
      <c r="AL52" s="39">
        <v>21.011388888888888</v>
      </c>
    </row>
    <row r="53" spans="1:38" ht="19.8" thickBot="1">
      <c r="A53" s="38">
        <v>41</v>
      </c>
      <c r="B53" s="38" t="s">
        <v>36</v>
      </c>
      <c r="C53" s="38" t="s">
        <v>313</v>
      </c>
      <c r="D53" s="38" t="s">
        <v>549</v>
      </c>
      <c r="E53" s="38" t="s">
        <v>315</v>
      </c>
      <c r="F53" s="38" t="s">
        <v>531</v>
      </c>
      <c r="G53" s="20">
        <v>1.1000000000003638</v>
      </c>
      <c r="H53" s="39">
        <v>3.94</v>
      </c>
      <c r="I53" s="39">
        <v>1.0363888888888888</v>
      </c>
      <c r="J53" s="39">
        <v>1.2680555555555555</v>
      </c>
      <c r="K53" s="39">
        <v>1.6502777777777777</v>
      </c>
      <c r="L53" s="39">
        <v>1.2280555555555557</v>
      </c>
      <c r="M53" s="39">
        <v>8.2222222222222224E-2</v>
      </c>
      <c r="N53" s="20">
        <v>1.6000000000003638</v>
      </c>
      <c r="O53" s="39">
        <v>1.4441666666666666</v>
      </c>
      <c r="P53" s="39">
        <v>7.55</v>
      </c>
      <c r="Q53" s="39">
        <v>3.4658333333333333</v>
      </c>
      <c r="R53" s="39">
        <v>0</v>
      </c>
      <c r="S53" s="39">
        <v>1.2524999999999999</v>
      </c>
      <c r="T53" s="39">
        <v>2.8416666666666668</v>
      </c>
      <c r="U53" s="45">
        <v>2.1000000000003638</v>
      </c>
      <c r="V53" s="39">
        <v>2.4430555555555555</v>
      </c>
      <c r="W53" s="39">
        <v>0.64722222222222225</v>
      </c>
      <c r="X53" s="39">
        <v>5.36</v>
      </c>
      <c r="Y53" s="39">
        <v>2.88</v>
      </c>
      <c r="Z53" s="39">
        <v>4.5</v>
      </c>
      <c r="AA53" s="39">
        <v>0.28694444444444439</v>
      </c>
      <c r="AB53" s="45">
        <v>2.5</v>
      </c>
      <c r="AC53" s="45">
        <v>2</v>
      </c>
      <c r="AD53" s="39">
        <v>0</v>
      </c>
      <c r="AE53" s="39">
        <v>0</v>
      </c>
      <c r="AF53" s="39">
        <v>0</v>
      </c>
      <c r="AG53" s="45">
        <v>1.7999999999992724</v>
      </c>
      <c r="AH53" s="45">
        <v>1.1000000000003638</v>
      </c>
      <c r="AI53" s="39">
        <v>0</v>
      </c>
      <c r="AJ53" s="20">
        <v>1.1000000000003638</v>
      </c>
      <c r="AK53" s="39">
        <v>0</v>
      </c>
      <c r="AL53" s="39">
        <f>SUM(G53:AK53)</f>
        <v>55.176388888889981</v>
      </c>
    </row>
    <row r="54" spans="1:38" ht="15" thickBot="1">
      <c r="A54" s="38"/>
      <c r="B54" s="38"/>
      <c r="C54" s="38"/>
      <c r="D54" s="38"/>
      <c r="E54" s="38"/>
      <c r="F54" s="38"/>
      <c r="G54" s="20">
        <v>1.1000000000003638</v>
      </c>
      <c r="H54" s="20">
        <v>4.2999999999992724</v>
      </c>
      <c r="I54" s="20">
        <v>1.7000000000007276</v>
      </c>
      <c r="J54" s="20">
        <v>2.2999999999992724</v>
      </c>
      <c r="K54" s="20">
        <v>2.6000000000003638</v>
      </c>
      <c r="L54" s="20">
        <v>2.3999999999996362</v>
      </c>
      <c r="M54" s="20">
        <v>0</v>
      </c>
      <c r="N54" s="20">
        <v>1.6000000000003638</v>
      </c>
      <c r="O54" s="20">
        <v>2.3999999999996362</v>
      </c>
      <c r="P54" s="20">
        <v>6.6000000000003638</v>
      </c>
      <c r="Q54" s="20">
        <v>4.1000000000003638</v>
      </c>
      <c r="R54" s="20">
        <v>0</v>
      </c>
      <c r="S54" s="20">
        <v>1.6999999999989086</v>
      </c>
      <c r="T54" s="20">
        <v>3.7000000000007276</v>
      </c>
      <c r="U54" s="20">
        <v>2.1000000000003638</v>
      </c>
      <c r="V54" s="20">
        <v>2.6000000000003638</v>
      </c>
      <c r="W54" s="20">
        <v>0</v>
      </c>
      <c r="X54" s="20">
        <v>2.7999999999992724</v>
      </c>
      <c r="Y54" s="20">
        <v>3.2999999999992724</v>
      </c>
      <c r="Z54" s="20">
        <v>3.2000000000007276</v>
      </c>
      <c r="AA54" s="20">
        <v>0</v>
      </c>
      <c r="AB54" s="20">
        <v>2.5</v>
      </c>
      <c r="AC54" s="20">
        <v>2</v>
      </c>
      <c r="AD54" s="20">
        <v>0</v>
      </c>
      <c r="AE54" s="20">
        <v>0</v>
      </c>
      <c r="AF54" s="20">
        <v>0</v>
      </c>
      <c r="AG54" s="20">
        <v>1.7999999999992724</v>
      </c>
      <c r="AH54" s="20">
        <v>1.1000000000003638</v>
      </c>
      <c r="AI54" s="20">
        <v>0</v>
      </c>
      <c r="AJ54" s="20">
        <v>1.1000000000003638</v>
      </c>
      <c r="AK54" s="20">
        <v>0</v>
      </c>
      <c r="AL54" s="39">
        <f>SUM(G54:AK54)</f>
        <v>57</v>
      </c>
    </row>
    <row r="55" spans="1:38" ht="19.8" thickBot="1">
      <c r="A55" s="38">
        <v>42</v>
      </c>
      <c r="B55" s="38" t="s">
        <v>36</v>
      </c>
      <c r="C55" s="38" t="s">
        <v>287</v>
      </c>
      <c r="D55" s="38" t="s">
        <v>543</v>
      </c>
      <c r="E55" s="38" t="s">
        <v>289</v>
      </c>
      <c r="F55" s="38" t="s">
        <v>533</v>
      </c>
      <c r="G55" s="39">
        <v>2.1944444444444444E-2</v>
      </c>
      <c r="H55" s="39">
        <v>2.2683333333333335</v>
      </c>
      <c r="I55" s="39">
        <v>0.53749999999999998</v>
      </c>
      <c r="J55" s="39">
        <v>5.6736111111111107</v>
      </c>
      <c r="K55" s="39">
        <v>1.5505555555555555</v>
      </c>
      <c r="L55" s="39">
        <v>8.3125</v>
      </c>
      <c r="M55" s="39">
        <v>6.7750000000000004</v>
      </c>
      <c r="N55" s="39">
        <v>7.8350000000000009</v>
      </c>
      <c r="O55" s="39">
        <v>4.8566666666666665</v>
      </c>
      <c r="P55" s="39">
        <v>4.4694444444444441</v>
      </c>
      <c r="Q55" s="39">
        <v>1.9680555555555554</v>
      </c>
      <c r="R55" s="39">
        <v>4.2499999999999996E-2</v>
      </c>
      <c r="S55" s="39">
        <v>0</v>
      </c>
      <c r="T55" s="39">
        <v>2.8702777777777779</v>
      </c>
      <c r="U55" s="39">
        <v>3.185833333333334</v>
      </c>
      <c r="V55" s="39">
        <v>4.1305555555555555</v>
      </c>
      <c r="W55" s="39">
        <v>5.1111111111111114E-2</v>
      </c>
      <c r="X55" s="39">
        <v>7.8338888888888887</v>
      </c>
      <c r="Y55" s="39">
        <v>6.0586111111111114</v>
      </c>
      <c r="Z55" s="39">
        <v>1.7666666666666666</v>
      </c>
      <c r="AA55" s="39">
        <v>3.3836111111111107</v>
      </c>
      <c r="AB55" s="39">
        <v>3.7427777777777775</v>
      </c>
      <c r="AC55" s="39">
        <v>0.17805555555555555</v>
      </c>
      <c r="AD55" s="39">
        <v>0</v>
      </c>
      <c r="AE55" s="39">
        <v>0</v>
      </c>
      <c r="AF55" s="39">
        <v>2.2158333333333333</v>
      </c>
      <c r="AG55" s="39">
        <v>4.2841666666666667</v>
      </c>
      <c r="AH55" s="39">
        <v>2.1780555555555554</v>
      </c>
      <c r="AI55" s="39">
        <v>0</v>
      </c>
      <c r="AJ55" s="39">
        <v>3.9097222222222223</v>
      </c>
      <c r="AK55" s="39">
        <v>0</v>
      </c>
      <c r="AL55" s="39">
        <v>90.100277777777777</v>
      </c>
    </row>
    <row r="56" spans="1:38" ht="19.8" thickBot="1">
      <c r="A56" s="38">
        <v>43</v>
      </c>
      <c r="B56" s="38" t="s">
        <v>36</v>
      </c>
      <c r="C56" s="38" t="s">
        <v>291</v>
      </c>
      <c r="D56" s="38" t="s">
        <v>543</v>
      </c>
      <c r="E56" s="38" t="s">
        <v>293</v>
      </c>
      <c r="F56" s="38" t="s">
        <v>531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39">
        <v>0</v>
      </c>
      <c r="R56" s="39">
        <v>0</v>
      </c>
      <c r="S56" s="39">
        <v>0</v>
      </c>
      <c r="T56" s="39">
        <v>0</v>
      </c>
      <c r="U56" s="39">
        <v>0</v>
      </c>
      <c r="V56" s="39">
        <v>0</v>
      </c>
      <c r="W56" s="39">
        <v>0</v>
      </c>
      <c r="X56" s="39">
        <v>0</v>
      </c>
      <c r="Y56" s="39">
        <v>0</v>
      </c>
      <c r="Z56" s="39">
        <v>0</v>
      </c>
      <c r="AA56" s="39">
        <v>0</v>
      </c>
      <c r="AB56" s="39">
        <v>0</v>
      </c>
      <c r="AC56" s="39">
        <v>0</v>
      </c>
      <c r="AD56" s="39">
        <v>0</v>
      </c>
      <c r="AE56" s="39">
        <v>0</v>
      </c>
      <c r="AF56" s="39">
        <v>0</v>
      </c>
      <c r="AG56" s="39">
        <v>0</v>
      </c>
      <c r="AH56" s="39">
        <v>0</v>
      </c>
      <c r="AI56" s="39">
        <v>0</v>
      </c>
      <c r="AJ56" s="39">
        <v>0</v>
      </c>
      <c r="AK56" s="39">
        <v>0</v>
      </c>
      <c r="AL56" s="39">
        <v>0</v>
      </c>
    </row>
    <row r="57" spans="1:38" ht="19.8" thickBot="1">
      <c r="A57" s="38">
        <v>44</v>
      </c>
      <c r="B57" s="38" t="s">
        <v>36</v>
      </c>
      <c r="C57" s="38" t="s">
        <v>214</v>
      </c>
      <c r="D57" s="38" t="s">
        <v>532</v>
      </c>
      <c r="E57" s="38" t="s">
        <v>216</v>
      </c>
      <c r="F57" s="38"/>
      <c r="G57" s="39">
        <v>1.9497222222222224</v>
      </c>
      <c r="H57" s="39">
        <v>0.98194444444444429</v>
      </c>
      <c r="I57" s="39">
        <v>2.1633333333333336</v>
      </c>
      <c r="J57" s="39">
        <v>2.1013888888888888</v>
      </c>
      <c r="K57" s="39">
        <v>0.8274999999999999</v>
      </c>
      <c r="L57" s="39">
        <v>0.75277777777777777</v>
      </c>
      <c r="M57" s="39">
        <v>3.0469444444444442</v>
      </c>
      <c r="N57" s="39">
        <v>0</v>
      </c>
      <c r="O57" s="47">
        <v>0</v>
      </c>
      <c r="P57" s="39">
        <v>0.28083333333333338</v>
      </c>
      <c r="Q57" s="39">
        <v>0</v>
      </c>
      <c r="R57" s="39">
        <v>2.9616666666666669</v>
      </c>
      <c r="S57" s="47">
        <v>0</v>
      </c>
      <c r="T57" s="39">
        <v>6.4275000000000002</v>
      </c>
      <c r="U57" s="39">
        <v>4.1677777777777774</v>
      </c>
      <c r="V57" s="39">
        <v>5.1738888888888885</v>
      </c>
      <c r="W57" s="39">
        <v>5.1761111111111111</v>
      </c>
      <c r="X57" s="39">
        <v>4.79</v>
      </c>
      <c r="Y57" s="47">
        <v>0</v>
      </c>
      <c r="Z57" s="47">
        <v>0</v>
      </c>
      <c r="AA57" s="39">
        <v>0</v>
      </c>
      <c r="AB57" s="39">
        <v>3.5158333333333331</v>
      </c>
      <c r="AC57" s="39">
        <v>5.2305555555555552</v>
      </c>
      <c r="AD57" s="39">
        <v>0</v>
      </c>
      <c r="AE57" s="39">
        <v>0</v>
      </c>
      <c r="AF57" s="39">
        <v>5.8794444444444443</v>
      </c>
      <c r="AG57" s="39">
        <v>2.3627777777777776</v>
      </c>
      <c r="AH57" s="47">
        <v>0</v>
      </c>
      <c r="AI57" s="47">
        <v>0</v>
      </c>
      <c r="AJ57" s="39">
        <v>0</v>
      </c>
      <c r="AK57" s="39">
        <v>0</v>
      </c>
      <c r="AL57" s="39">
        <f>SUM(G57:AK57)</f>
        <v>57.790000000000006</v>
      </c>
    </row>
    <row r="58" spans="1:38" ht="15" thickBot="1">
      <c r="A58" s="38"/>
      <c r="B58" s="38"/>
      <c r="C58" s="38"/>
      <c r="D58" s="38"/>
      <c r="E58" s="38"/>
      <c r="F58" s="38"/>
      <c r="G58" s="4">
        <v>2</v>
      </c>
      <c r="H58" s="4">
        <v>4</v>
      </c>
      <c r="I58" s="4">
        <v>3</v>
      </c>
      <c r="J58" s="4">
        <v>3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2</v>
      </c>
      <c r="R58" s="4">
        <v>0</v>
      </c>
      <c r="S58" s="4">
        <v>0</v>
      </c>
      <c r="T58" s="4">
        <v>5</v>
      </c>
      <c r="U58" s="4">
        <v>4</v>
      </c>
      <c r="V58" s="4">
        <v>5</v>
      </c>
      <c r="W58" s="4">
        <v>5</v>
      </c>
      <c r="X58" s="4">
        <v>4</v>
      </c>
      <c r="Y58" s="4">
        <v>0</v>
      </c>
      <c r="Z58" s="4">
        <v>0</v>
      </c>
      <c r="AA58" s="4">
        <v>0</v>
      </c>
      <c r="AB58" s="4">
        <v>4</v>
      </c>
      <c r="AC58" s="4">
        <v>5</v>
      </c>
      <c r="AD58" s="4">
        <v>0</v>
      </c>
      <c r="AE58" s="4">
        <v>0</v>
      </c>
      <c r="AF58" s="4">
        <v>7</v>
      </c>
      <c r="AG58" s="4">
        <v>3</v>
      </c>
      <c r="AH58" s="4">
        <v>0</v>
      </c>
      <c r="AI58" s="4">
        <v>0</v>
      </c>
      <c r="AJ58" s="4">
        <v>0</v>
      </c>
      <c r="AK58" s="4">
        <v>0</v>
      </c>
      <c r="AL58" s="39">
        <f>SUM(G58:AK58)</f>
        <v>56</v>
      </c>
    </row>
    <row r="59" spans="1:38" ht="19.8" thickBot="1">
      <c r="A59" s="38">
        <v>45</v>
      </c>
      <c r="B59" s="38" t="s">
        <v>36</v>
      </c>
      <c r="C59" s="38" t="s">
        <v>553</v>
      </c>
      <c r="D59" s="38" t="s">
        <v>554</v>
      </c>
      <c r="E59" s="38" t="s">
        <v>258</v>
      </c>
      <c r="F59" s="38"/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0</v>
      </c>
      <c r="T59" s="39">
        <v>0</v>
      </c>
      <c r="U59" s="39">
        <v>0</v>
      </c>
      <c r="V59" s="39">
        <v>0</v>
      </c>
      <c r="W59" s="39">
        <v>0</v>
      </c>
      <c r="X59" s="39">
        <v>0</v>
      </c>
      <c r="Y59" s="39">
        <v>0</v>
      </c>
      <c r="Z59" s="39">
        <v>0</v>
      </c>
      <c r="AA59" s="39">
        <v>0</v>
      </c>
      <c r="AB59" s="39">
        <v>0</v>
      </c>
      <c r="AC59" s="39">
        <v>0</v>
      </c>
      <c r="AD59" s="39">
        <v>0</v>
      </c>
      <c r="AE59" s="39">
        <v>0</v>
      </c>
      <c r="AF59" s="39">
        <v>0</v>
      </c>
      <c r="AG59" s="39">
        <v>0</v>
      </c>
      <c r="AH59" s="39">
        <v>0</v>
      </c>
      <c r="AI59" s="39">
        <v>0</v>
      </c>
      <c r="AJ59" s="39">
        <v>0</v>
      </c>
      <c r="AK59" s="39">
        <v>0</v>
      </c>
      <c r="AL59" s="39">
        <v>0</v>
      </c>
    </row>
    <row r="60" spans="1:38" ht="19.8" thickBot="1">
      <c r="A60" s="38">
        <v>46</v>
      </c>
      <c r="B60" s="38" t="s">
        <v>36</v>
      </c>
      <c r="C60" s="38" t="s">
        <v>233</v>
      </c>
      <c r="D60" s="38" t="s">
        <v>555</v>
      </c>
      <c r="E60" s="38" t="s">
        <v>235</v>
      </c>
      <c r="F60" s="38" t="s">
        <v>556</v>
      </c>
      <c r="G60" s="39">
        <v>3.6766666666666667</v>
      </c>
      <c r="H60" s="39">
        <v>3.1288888888888895</v>
      </c>
      <c r="I60" s="39">
        <v>1.6188888888888888</v>
      </c>
      <c r="J60" s="39">
        <v>0.3313888888888889</v>
      </c>
      <c r="K60" s="39">
        <v>1.5594444444444444</v>
      </c>
      <c r="L60" s="39">
        <v>2.4716666666666667</v>
      </c>
      <c r="M60" s="39">
        <v>2.4919444444444445</v>
      </c>
      <c r="N60" s="39">
        <v>3.0238888888888891</v>
      </c>
      <c r="O60" s="39">
        <v>1.6905555555555556</v>
      </c>
      <c r="P60" s="39">
        <v>0</v>
      </c>
      <c r="Q60" s="39">
        <v>0</v>
      </c>
      <c r="R60" s="39">
        <v>4.0133333333333336</v>
      </c>
      <c r="S60" s="39">
        <v>4.2688888888888892</v>
      </c>
      <c r="T60" s="39">
        <v>4.2324999999999999</v>
      </c>
      <c r="U60" s="39">
        <v>4.472777777777778</v>
      </c>
      <c r="V60" s="39">
        <v>4.1322222222222225</v>
      </c>
      <c r="W60" s="39">
        <v>2.7402777777777776</v>
      </c>
      <c r="X60" s="39">
        <v>2.1769444444444446</v>
      </c>
      <c r="Y60" s="39">
        <v>5.2991666666666664</v>
      </c>
      <c r="Z60" s="39">
        <v>4.4830555555555556</v>
      </c>
      <c r="AA60" s="39">
        <v>3.0163888888888888</v>
      </c>
      <c r="AB60" s="39">
        <v>1.6597222222222223</v>
      </c>
      <c r="AC60" s="39">
        <v>7.9050000000000011</v>
      </c>
      <c r="AD60" s="39">
        <v>0.50944444444444448</v>
      </c>
      <c r="AE60" s="39">
        <v>0</v>
      </c>
      <c r="AF60" s="39">
        <v>0.33944444444444444</v>
      </c>
      <c r="AG60" s="39">
        <v>1.5644444444444443</v>
      </c>
      <c r="AH60" s="39">
        <v>0</v>
      </c>
      <c r="AI60" s="39">
        <v>0</v>
      </c>
      <c r="AJ60" s="39">
        <v>3.6244444444444444</v>
      </c>
      <c r="AK60" s="39">
        <v>0</v>
      </c>
      <c r="AL60" s="39">
        <v>74.43138888888889</v>
      </c>
    </row>
    <row r="61" spans="1:38" ht="19.8" thickBot="1">
      <c r="A61" s="38">
        <v>47</v>
      </c>
      <c r="B61" s="38" t="s">
        <v>36</v>
      </c>
      <c r="C61" s="38" t="s">
        <v>130</v>
      </c>
      <c r="D61" s="38" t="s">
        <v>534</v>
      </c>
      <c r="E61" s="38" t="s">
        <v>132</v>
      </c>
      <c r="F61" s="38" t="s">
        <v>557</v>
      </c>
      <c r="G61" s="45">
        <v>0.5</v>
      </c>
      <c r="H61" s="45">
        <v>2</v>
      </c>
      <c r="I61" s="39">
        <v>0</v>
      </c>
      <c r="J61" s="45">
        <v>2</v>
      </c>
      <c r="K61" s="45">
        <v>4</v>
      </c>
      <c r="L61" s="45">
        <v>4</v>
      </c>
      <c r="M61" s="39">
        <v>2.0108333333333333</v>
      </c>
      <c r="N61" s="39">
        <v>2.5375000000000001</v>
      </c>
      <c r="O61" s="39">
        <v>4.2786111111111111</v>
      </c>
      <c r="P61" s="45">
        <v>2</v>
      </c>
      <c r="Q61" s="45">
        <v>2</v>
      </c>
      <c r="R61" s="39">
        <v>4.644166666666667</v>
      </c>
      <c r="S61" s="39">
        <v>4.5997222222222227</v>
      </c>
      <c r="T61" s="39">
        <v>1.5555555555555554</v>
      </c>
      <c r="U61" s="39">
        <v>2.2886111111111109</v>
      </c>
      <c r="V61" s="39">
        <v>3.6647222222222222</v>
      </c>
      <c r="W61" s="39">
        <v>3.6361111111111111</v>
      </c>
      <c r="X61" s="39">
        <v>0.54944444444444451</v>
      </c>
      <c r="Y61" s="39">
        <v>3.487222222222222</v>
      </c>
      <c r="Z61" s="39">
        <v>2.5027777777777778</v>
      </c>
      <c r="AA61" s="39">
        <v>2.0933333333333333</v>
      </c>
      <c r="AB61" s="39">
        <v>2.7269444444444444</v>
      </c>
      <c r="AC61" s="39">
        <v>0</v>
      </c>
      <c r="AD61" s="39">
        <v>0</v>
      </c>
      <c r="AE61" s="39">
        <v>0</v>
      </c>
      <c r="AF61" s="39">
        <v>0</v>
      </c>
      <c r="AG61" s="39">
        <v>5.4833333333333334</v>
      </c>
      <c r="AH61" s="39">
        <v>3.690555555555556</v>
      </c>
      <c r="AI61" s="39">
        <v>0</v>
      </c>
      <c r="AJ61" s="39">
        <v>3.0613888888888887</v>
      </c>
      <c r="AK61" s="39">
        <v>1</v>
      </c>
      <c r="AL61" s="39">
        <f>SUM(G61:AK61)</f>
        <v>70.310833333333349</v>
      </c>
    </row>
    <row r="62" spans="1:38" ht="15" thickBot="1">
      <c r="A62" s="38"/>
      <c r="B62" s="38"/>
      <c r="C62" s="38"/>
      <c r="D62" s="38"/>
      <c r="E62" s="38"/>
      <c r="F62" s="38"/>
      <c r="G62" s="20">
        <v>0.5</v>
      </c>
      <c r="H62" s="20">
        <v>2</v>
      </c>
      <c r="I62" s="20">
        <v>0</v>
      </c>
      <c r="J62" s="20">
        <v>2</v>
      </c>
      <c r="K62" s="20">
        <v>4</v>
      </c>
      <c r="L62" s="20">
        <v>4</v>
      </c>
      <c r="M62" s="20">
        <v>2</v>
      </c>
      <c r="N62" s="20">
        <v>2</v>
      </c>
      <c r="O62" s="20">
        <v>4</v>
      </c>
      <c r="P62" s="20">
        <v>2</v>
      </c>
      <c r="Q62" s="20">
        <v>2</v>
      </c>
      <c r="R62" s="20">
        <v>3</v>
      </c>
      <c r="S62" s="20">
        <v>4</v>
      </c>
      <c r="T62" s="20">
        <v>3</v>
      </c>
      <c r="U62" s="20">
        <v>2</v>
      </c>
      <c r="V62" s="20">
        <v>3</v>
      </c>
      <c r="W62" s="20">
        <v>4</v>
      </c>
      <c r="X62" s="20">
        <v>3</v>
      </c>
      <c r="Y62" s="20">
        <v>3</v>
      </c>
      <c r="Z62" s="20">
        <v>3</v>
      </c>
      <c r="AA62" s="20">
        <v>3</v>
      </c>
      <c r="AB62" s="20">
        <v>2</v>
      </c>
      <c r="AC62" s="20">
        <v>0</v>
      </c>
      <c r="AD62" s="20">
        <v>0</v>
      </c>
      <c r="AE62" s="20">
        <v>0</v>
      </c>
      <c r="AF62" s="20">
        <v>0</v>
      </c>
      <c r="AG62" s="20">
        <v>4</v>
      </c>
      <c r="AH62" s="20">
        <v>4</v>
      </c>
      <c r="AI62" s="20">
        <v>0</v>
      </c>
      <c r="AJ62" s="20">
        <v>3</v>
      </c>
      <c r="AK62" s="20">
        <v>1</v>
      </c>
      <c r="AL62" s="39">
        <f>SUM(G62:AK62)</f>
        <v>69.5</v>
      </c>
    </row>
    <row r="63" spans="1:38" ht="19.8" thickBot="1">
      <c r="A63" s="38">
        <v>48</v>
      </c>
      <c r="B63" s="38" t="s">
        <v>36</v>
      </c>
      <c r="C63" s="38" t="s">
        <v>221</v>
      </c>
      <c r="D63" s="38" t="s">
        <v>532</v>
      </c>
      <c r="E63" s="38" t="s">
        <v>223</v>
      </c>
      <c r="F63" s="38" t="s">
        <v>557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  <c r="Q63" s="39">
        <v>0</v>
      </c>
      <c r="R63" s="39">
        <v>0</v>
      </c>
      <c r="S63" s="39">
        <v>0</v>
      </c>
      <c r="T63" s="39">
        <v>0</v>
      </c>
      <c r="U63" s="39">
        <v>0</v>
      </c>
      <c r="V63" s="39">
        <v>0</v>
      </c>
      <c r="W63" s="39">
        <v>0</v>
      </c>
      <c r="X63" s="39">
        <v>0</v>
      </c>
      <c r="Y63" s="39">
        <v>0</v>
      </c>
      <c r="Z63" s="39">
        <v>0</v>
      </c>
      <c r="AA63" s="39">
        <v>0</v>
      </c>
      <c r="AB63" s="39">
        <v>0</v>
      </c>
      <c r="AC63" s="39">
        <v>0</v>
      </c>
      <c r="AD63" s="39">
        <v>0</v>
      </c>
      <c r="AE63" s="39">
        <v>0</v>
      </c>
      <c r="AF63" s="39">
        <v>0</v>
      </c>
      <c r="AG63" s="39">
        <v>0</v>
      </c>
      <c r="AH63" s="39">
        <v>0</v>
      </c>
      <c r="AI63" s="39">
        <v>0</v>
      </c>
      <c r="AJ63" s="39">
        <v>0</v>
      </c>
      <c r="AK63" s="39">
        <v>0</v>
      </c>
      <c r="AL63" s="39">
        <v>0</v>
      </c>
    </row>
    <row r="64" spans="1:38" ht="19.8" thickBot="1">
      <c r="A64" s="38">
        <v>49</v>
      </c>
      <c r="B64" s="38" t="s">
        <v>36</v>
      </c>
      <c r="C64" s="38" t="s">
        <v>182</v>
      </c>
      <c r="D64" s="38" t="s">
        <v>536</v>
      </c>
      <c r="E64" s="38" t="s">
        <v>184</v>
      </c>
      <c r="F64" s="38" t="s">
        <v>557</v>
      </c>
      <c r="G64" s="39">
        <v>5.1236111111111109</v>
      </c>
      <c r="H64" s="39">
        <v>4.6588888888888889</v>
      </c>
      <c r="I64" s="39">
        <v>4.0772222222222219</v>
      </c>
      <c r="J64" s="39">
        <v>5.8058333333333332</v>
      </c>
      <c r="K64" s="39">
        <v>5.4730555555555558</v>
      </c>
      <c r="L64" s="39">
        <v>3.4461111111111116</v>
      </c>
      <c r="M64" s="39">
        <v>7.3888888888888893E-2</v>
      </c>
      <c r="N64" s="39">
        <v>6.1941666666666659</v>
      </c>
      <c r="O64" s="39">
        <v>4.2838888888888889</v>
      </c>
      <c r="P64" s="39">
        <v>0</v>
      </c>
      <c r="Q64" s="39">
        <v>3.7013888888888888</v>
      </c>
      <c r="R64" s="39">
        <v>4.3663888888888893</v>
      </c>
      <c r="S64" s="39">
        <v>3.746666666666667</v>
      </c>
      <c r="T64" s="39">
        <v>4.1863888888888887</v>
      </c>
      <c r="U64" s="39">
        <v>1.874166666666667</v>
      </c>
      <c r="V64" s="39">
        <v>3.6272222222222217</v>
      </c>
      <c r="W64" s="39">
        <v>2.0905555555555555</v>
      </c>
      <c r="X64" s="39">
        <v>2.2050000000000001</v>
      </c>
      <c r="Y64" s="39">
        <v>2.5622222222222222</v>
      </c>
      <c r="Z64" s="39">
        <v>3.3283333333333331</v>
      </c>
      <c r="AA64" s="39">
        <v>3.1969444444444441</v>
      </c>
      <c r="AB64" s="39">
        <v>1.2016666666666667</v>
      </c>
      <c r="AC64" s="39">
        <v>2.79</v>
      </c>
      <c r="AD64" s="39">
        <v>0</v>
      </c>
      <c r="AE64" s="39">
        <v>0</v>
      </c>
      <c r="AF64" s="39">
        <v>1.5980555555555553</v>
      </c>
      <c r="AG64" s="39">
        <v>0</v>
      </c>
      <c r="AH64" s="39">
        <v>0</v>
      </c>
      <c r="AI64" s="39">
        <v>0</v>
      </c>
      <c r="AJ64" s="39">
        <v>0</v>
      </c>
      <c r="AK64" s="39">
        <v>0</v>
      </c>
      <c r="AL64" s="39">
        <v>79.611666666666665</v>
      </c>
    </row>
    <row r="65" spans="1:38" ht="19.8" thickBot="1">
      <c r="A65" s="50">
        <v>50</v>
      </c>
      <c r="B65" s="50" t="s">
        <v>36</v>
      </c>
      <c r="C65" s="50" t="s">
        <v>217</v>
      </c>
      <c r="D65" s="50" t="s">
        <v>532</v>
      </c>
      <c r="E65" s="50" t="s">
        <v>219</v>
      </c>
      <c r="F65" s="50" t="s">
        <v>557</v>
      </c>
      <c r="G65" s="20">
        <v>6.3999999999996362</v>
      </c>
      <c r="H65" s="20">
        <v>4.4000000000014552</v>
      </c>
      <c r="I65" s="20">
        <v>3.1999999999989086</v>
      </c>
      <c r="J65" s="20">
        <v>4.3000000000010914</v>
      </c>
      <c r="K65" s="20">
        <v>5.5</v>
      </c>
      <c r="L65" s="20">
        <v>5.1999999999989086</v>
      </c>
      <c r="M65" s="20">
        <v>4.5</v>
      </c>
      <c r="N65" s="39">
        <v>3.7416666666666667</v>
      </c>
      <c r="O65" s="39">
        <v>1.4930555555555556</v>
      </c>
      <c r="P65" s="39">
        <v>0</v>
      </c>
      <c r="Q65" s="39">
        <v>3.5308333333333328</v>
      </c>
      <c r="R65" s="39">
        <v>2.9480555555555554</v>
      </c>
      <c r="S65" s="20">
        <v>5.4000000000014552</v>
      </c>
      <c r="T65" s="39">
        <v>5.6822222222222223</v>
      </c>
      <c r="U65" s="39">
        <v>2.4713888888888889</v>
      </c>
      <c r="V65" s="39">
        <v>5.87</v>
      </c>
      <c r="W65" s="39">
        <v>2.8825000000000003</v>
      </c>
      <c r="X65" s="39">
        <v>7.86</v>
      </c>
      <c r="Y65" s="39">
        <v>2.2619444444444445</v>
      </c>
      <c r="Z65" s="39">
        <v>4.1252777777777778</v>
      </c>
      <c r="AA65" s="39">
        <v>3.1227777777777783</v>
      </c>
      <c r="AB65" s="39">
        <v>3.7199999999999998</v>
      </c>
      <c r="AC65" s="39">
        <v>0</v>
      </c>
      <c r="AD65" s="39">
        <v>0</v>
      </c>
      <c r="AE65" s="39">
        <v>0</v>
      </c>
      <c r="AF65" s="20">
        <v>5.7000000000007276</v>
      </c>
      <c r="AG65" s="20">
        <v>6.6000000000003638</v>
      </c>
      <c r="AH65" s="39">
        <v>4.2241666666666671</v>
      </c>
      <c r="AI65" s="39">
        <v>0</v>
      </c>
      <c r="AJ65" s="39">
        <v>7.56</v>
      </c>
      <c r="AK65" s="39">
        <v>3.2386111111111111</v>
      </c>
      <c r="AL65" s="39">
        <f>SUM(G65:AK65)</f>
        <v>115.93250000000256</v>
      </c>
    </row>
    <row r="66" spans="1:38" ht="19.8" thickBot="1">
      <c r="A66" s="38">
        <v>51</v>
      </c>
      <c r="B66" s="38" t="s">
        <v>36</v>
      </c>
      <c r="C66" s="38" t="s">
        <v>185</v>
      </c>
      <c r="D66" s="38" t="s">
        <v>536</v>
      </c>
      <c r="E66" s="38" t="s">
        <v>187</v>
      </c>
      <c r="F66" s="38" t="s">
        <v>557</v>
      </c>
      <c r="G66" s="39">
        <v>4.0713888888888885</v>
      </c>
      <c r="H66" s="39">
        <v>2.6708333333333334</v>
      </c>
      <c r="I66" s="39">
        <v>0</v>
      </c>
      <c r="J66" s="39">
        <v>3.6605555555555558</v>
      </c>
      <c r="K66" s="39">
        <v>3.943888888888889</v>
      </c>
      <c r="L66" s="39">
        <v>4.6572222222222219</v>
      </c>
      <c r="M66" s="39">
        <v>2.6027777777777779</v>
      </c>
      <c r="N66" s="39">
        <v>4.4905555555555559</v>
      </c>
      <c r="O66" s="39">
        <v>3.8405555555555555</v>
      </c>
      <c r="P66" s="39">
        <v>0</v>
      </c>
      <c r="Q66" s="39">
        <v>3.0674999999999999</v>
      </c>
      <c r="R66" s="39">
        <v>3.9380555555555556</v>
      </c>
      <c r="S66" s="39">
        <v>7.9347222222222218</v>
      </c>
      <c r="T66" s="39">
        <v>6.2502777777777769</v>
      </c>
      <c r="U66" s="39">
        <v>5.0841666666666665</v>
      </c>
      <c r="V66" s="39">
        <v>6.3933333333333335</v>
      </c>
      <c r="W66" s="39">
        <v>3.5125000000000002</v>
      </c>
      <c r="X66" s="39">
        <v>4.2191666666666663</v>
      </c>
      <c r="Y66" s="39">
        <v>6.1522222222222211</v>
      </c>
      <c r="Z66" s="39">
        <v>4.3738888888888887</v>
      </c>
      <c r="AA66" s="39">
        <v>5.1227777777777774</v>
      </c>
      <c r="AB66" s="39">
        <v>5.0633333333333335</v>
      </c>
      <c r="AC66" s="39">
        <v>4.2688888888888892</v>
      </c>
      <c r="AD66" s="39">
        <v>0</v>
      </c>
      <c r="AE66" s="39">
        <v>0</v>
      </c>
      <c r="AF66" s="39">
        <v>0</v>
      </c>
      <c r="AG66" s="39">
        <v>2.4608333333333334</v>
      </c>
      <c r="AH66" s="39">
        <v>0</v>
      </c>
      <c r="AI66" s="39">
        <v>0</v>
      </c>
      <c r="AJ66" s="39">
        <v>0</v>
      </c>
      <c r="AK66" s="39">
        <v>0</v>
      </c>
      <c r="AL66" s="39">
        <v>97.779444444444465</v>
      </c>
    </row>
    <row r="67" spans="1:38" ht="19.8" thickBot="1">
      <c r="A67" s="38">
        <v>52</v>
      </c>
      <c r="B67" s="38" t="s">
        <v>36</v>
      </c>
      <c r="C67" s="38">
        <v>724724</v>
      </c>
      <c r="D67" s="38" t="s">
        <v>534</v>
      </c>
      <c r="E67" s="38" t="s">
        <v>231</v>
      </c>
      <c r="F67" s="38" t="s">
        <v>558</v>
      </c>
      <c r="G67" s="39">
        <v>2.7688888888888887</v>
      </c>
      <c r="H67" s="39">
        <v>2.3805555555555555</v>
      </c>
      <c r="I67" s="39">
        <v>0</v>
      </c>
      <c r="J67" s="39">
        <v>4.9922222222222219</v>
      </c>
      <c r="K67" s="39">
        <v>4.108888888888889</v>
      </c>
      <c r="L67" s="39">
        <v>3.8883333333333328</v>
      </c>
      <c r="M67" s="39">
        <v>5.0083333333333337</v>
      </c>
      <c r="N67" s="39">
        <v>4.7041666666666666</v>
      </c>
      <c r="O67" s="39">
        <v>4.2069444444444448</v>
      </c>
      <c r="P67" s="39">
        <v>0</v>
      </c>
      <c r="Q67" s="39">
        <v>4.6449999999999996</v>
      </c>
      <c r="R67" s="39">
        <v>3.0569444444444445</v>
      </c>
      <c r="S67" s="39">
        <v>6.2591666666666654</v>
      </c>
      <c r="T67" s="39">
        <v>5.37</v>
      </c>
      <c r="U67" s="39">
        <v>4.2888888888888888</v>
      </c>
      <c r="V67" s="39">
        <v>6.3324999999999996</v>
      </c>
      <c r="W67" s="39">
        <v>0</v>
      </c>
      <c r="X67" s="39">
        <v>5.0988888888888892</v>
      </c>
      <c r="Y67" s="39">
        <v>2.8025000000000002</v>
      </c>
      <c r="Z67" s="39">
        <v>0.8486111111111112</v>
      </c>
      <c r="AA67" s="39">
        <v>5.2180555555555559</v>
      </c>
      <c r="AB67" s="39">
        <v>4.3916666666666666</v>
      </c>
      <c r="AC67" s="39">
        <v>8.1116666666666664</v>
      </c>
      <c r="AD67" s="39">
        <v>0</v>
      </c>
      <c r="AE67" s="39">
        <v>0</v>
      </c>
      <c r="AF67" s="39">
        <v>6.8822222222222225</v>
      </c>
      <c r="AG67" s="39">
        <v>2.7777777777777776E-2</v>
      </c>
      <c r="AH67" s="39">
        <v>0</v>
      </c>
      <c r="AI67" s="39">
        <v>0</v>
      </c>
      <c r="AJ67" s="39">
        <v>0</v>
      </c>
      <c r="AK67" s="39">
        <v>0</v>
      </c>
      <c r="AL67" s="39">
        <v>95.392222222222216</v>
      </c>
    </row>
    <row r="68" spans="1:38" ht="19.8" thickBot="1">
      <c r="A68" s="38">
        <v>53</v>
      </c>
      <c r="B68" s="38" t="s">
        <v>36</v>
      </c>
      <c r="C68" s="38" t="s">
        <v>237</v>
      </c>
      <c r="D68" s="38" t="s">
        <v>530</v>
      </c>
      <c r="E68" s="38" t="s">
        <v>239</v>
      </c>
      <c r="F68" s="38" t="s">
        <v>556</v>
      </c>
      <c r="G68" s="39">
        <v>3.9044444444444446</v>
      </c>
      <c r="H68" s="39">
        <v>0.97277777777777774</v>
      </c>
      <c r="I68" s="39">
        <v>0</v>
      </c>
      <c r="J68" s="39">
        <v>4.9366666666666665</v>
      </c>
      <c r="K68" s="39">
        <v>4.2680555555555557</v>
      </c>
      <c r="L68" s="39">
        <v>5.3672222222222219</v>
      </c>
      <c r="M68" s="39">
        <v>2.3869444444444445</v>
      </c>
      <c r="N68" s="39">
        <v>2.85</v>
      </c>
      <c r="O68" s="39">
        <v>8.0555555555555547E-2</v>
      </c>
      <c r="P68" s="39">
        <v>0</v>
      </c>
      <c r="Q68" s="39">
        <v>0</v>
      </c>
      <c r="R68" s="39">
        <v>0</v>
      </c>
      <c r="S68" s="39">
        <v>2.0836111111111113</v>
      </c>
      <c r="T68" s="39">
        <v>2.5369444444444444</v>
      </c>
      <c r="U68" s="39">
        <v>1.1944444444444444</v>
      </c>
      <c r="V68" s="39">
        <v>2.4644444444444442</v>
      </c>
      <c r="W68" s="39">
        <v>6.7316666666666665</v>
      </c>
      <c r="X68" s="39">
        <v>3.2088888888888887</v>
      </c>
      <c r="Y68" s="39">
        <v>1.8508333333333331</v>
      </c>
      <c r="Z68" s="39">
        <v>1.8783333333333334</v>
      </c>
      <c r="AA68" s="39">
        <v>4.0313888888888885</v>
      </c>
      <c r="AB68" s="39">
        <v>1.6277777777777778</v>
      </c>
      <c r="AC68" s="39">
        <v>2.736388888888889</v>
      </c>
      <c r="AD68" s="39">
        <v>5.3063888888888888</v>
      </c>
      <c r="AE68" s="39">
        <v>0</v>
      </c>
      <c r="AF68" s="39">
        <v>3.8569444444444443</v>
      </c>
      <c r="AG68" s="39">
        <v>0.80472222222222212</v>
      </c>
      <c r="AH68" s="39">
        <v>0.11222222222222222</v>
      </c>
      <c r="AI68" s="39">
        <v>0</v>
      </c>
      <c r="AJ68" s="39">
        <v>0</v>
      </c>
      <c r="AK68" s="39">
        <v>0</v>
      </c>
      <c r="AL68" s="39">
        <v>65.191666666666663</v>
      </c>
    </row>
    <row r="69" spans="1:38" ht="19.8" thickBot="1">
      <c r="A69" s="38">
        <v>54</v>
      </c>
      <c r="B69" s="38" t="s">
        <v>36</v>
      </c>
      <c r="C69" s="38" t="s">
        <v>261</v>
      </c>
      <c r="D69" s="38" t="s">
        <v>554</v>
      </c>
      <c r="E69" s="38" t="s">
        <v>262</v>
      </c>
      <c r="F69" s="38" t="s">
        <v>47</v>
      </c>
      <c r="G69" s="39">
        <v>5.1091666666666669</v>
      </c>
      <c r="H69" s="39">
        <v>5.043333333333333</v>
      </c>
      <c r="I69" s="39">
        <v>3.6330555555555555</v>
      </c>
      <c r="J69" s="39">
        <v>3.2352777777777777</v>
      </c>
      <c r="K69" s="39">
        <v>3.4172222222222226</v>
      </c>
      <c r="L69" s="39">
        <v>4.4955555555555557</v>
      </c>
      <c r="M69" s="39">
        <v>4.3602777777777781</v>
      </c>
      <c r="N69" s="39">
        <v>4.9511111111111115</v>
      </c>
      <c r="O69" s="39">
        <v>3.76</v>
      </c>
      <c r="P69" s="39">
        <v>1.7108333333333334</v>
      </c>
      <c r="Q69" s="39">
        <v>2.9233333333333333</v>
      </c>
      <c r="R69" s="39">
        <v>3.9211111111111112</v>
      </c>
      <c r="S69" s="39">
        <v>4.5622222222222222</v>
      </c>
      <c r="T69" s="39">
        <v>3.9850000000000003</v>
      </c>
      <c r="U69" s="39">
        <v>2.8447222222222219</v>
      </c>
      <c r="V69" s="39">
        <v>4.6205555555555557</v>
      </c>
      <c r="W69" s="39">
        <v>3.2219444444444445</v>
      </c>
      <c r="X69" s="39">
        <v>3.7655555555555553</v>
      </c>
      <c r="Y69" s="39">
        <v>3.6333333333333329</v>
      </c>
      <c r="Z69" s="39">
        <v>4.0666666666666664</v>
      </c>
      <c r="AA69" s="39">
        <v>3.185833333333334</v>
      </c>
      <c r="AB69" s="39">
        <v>4.503333333333333</v>
      </c>
      <c r="AC69" s="39">
        <v>4.6888888888888891</v>
      </c>
      <c r="AD69" s="39">
        <v>1.2463888888888888</v>
      </c>
      <c r="AE69" s="39">
        <v>0</v>
      </c>
      <c r="AF69" s="39">
        <v>4.1572222222222219</v>
      </c>
      <c r="AG69" s="39">
        <v>4.0702777777777781</v>
      </c>
      <c r="AH69" s="39">
        <v>3.878055555555556</v>
      </c>
      <c r="AI69" s="39">
        <v>3.1152777777777776</v>
      </c>
      <c r="AJ69" s="39">
        <v>4.3688888888888888</v>
      </c>
      <c r="AK69" s="39">
        <v>3.3361111111111112</v>
      </c>
      <c r="AL69" s="39">
        <v>113.81055555555554</v>
      </c>
    </row>
    <row r="70" spans="1:38" ht="19.8" thickBot="1">
      <c r="A70" s="38">
        <v>55</v>
      </c>
      <c r="B70" s="38" t="s">
        <v>36</v>
      </c>
      <c r="C70" s="38" t="s">
        <v>267</v>
      </c>
      <c r="D70" s="38" t="s">
        <v>554</v>
      </c>
      <c r="E70" s="38" t="s">
        <v>268</v>
      </c>
      <c r="F70" s="38" t="s">
        <v>47</v>
      </c>
      <c r="G70" s="39">
        <v>5.0563888888888888</v>
      </c>
      <c r="H70" s="39">
        <v>6.158611111111111</v>
      </c>
      <c r="I70" s="39">
        <v>3.8233333333333333</v>
      </c>
      <c r="J70" s="39">
        <v>4.5263888888888886</v>
      </c>
      <c r="K70" s="39">
        <v>5.4291666666666663</v>
      </c>
      <c r="L70" s="39">
        <v>4.6430555555555557</v>
      </c>
      <c r="M70" s="39">
        <v>3.634444444444445</v>
      </c>
      <c r="N70" s="39">
        <v>5.8613888888888885</v>
      </c>
      <c r="O70" s="39">
        <v>1.7286111111111109</v>
      </c>
      <c r="P70" s="39">
        <v>3.1733333333333329</v>
      </c>
      <c r="Q70" s="39">
        <v>0.65416666666666667</v>
      </c>
      <c r="R70" s="39">
        <v>1.4883333333333333</v>
      </c>
      <c r="S70" s="39">
        <v>1.8641666666666667</v>
      </c>
      <c r="T70" s="39">
        <v>2.8855555555555554</v>
      </c>
      <c r="U70" s="39">
        <v>4.0633333333333335</v>
      </c>
      <c r="V70" s="39">
        <v>2.7802777777777781</v>
      </c>
      <c r="W70" s="39">
        <v>4.5377777777777775</v>
      </c>
      <c r="X70" s="39">
        <v>0.87694444444444442</v>
      </c>
      <c r="Y70" s="39">
        <v>0</v>
      </c>
      <c r="Z70" s="39">
        <v>4.527222222222222</v>
      </c>
      <c r="AA70" s="39">
        <v>3.6863888888888887</v>
      </c>
      <c r="AB70" s="39">
        <v>0.98250000000000004</v>
      </c>
      <c r="AC70" s="39">
        <v>0</v>
      </c>
      <c r="AD70" s="39">
        <v>0</v>
      </c>
      <c r="AE70" s="39">
        <v>0</v>
      </c>
      <c r="AF70" s="39">
        <v>6.1886111111111113</v>
      </c>
      <c r="AG70" s="39">
        <v>3.2566666666666668</v>
      </c>
      <c r="AH70" s="39">
        <v>3.9197222222222221</v>
      </c>
      <c r="AI70" s="39">
        <v>1.3274999999999999</v>
      </c>
      <c r="AJ70" s="39">
        <v>4.1066666666666665</v>
      </c>
      <c r="AK70" s="39">
        <v>2.3691666666666666</v>
      </c>
      <c r="AL70" s="39">
        <v>93.549722222222229</v>
      </c>
    </row>
    <row r="71" spans="1:38" ht="19.8" thickBot="1">
      <c r="A71" s="38">
        <v>56</v>
      </c>
      <c r="B71" s="38" t="s">
        <v>36</v>
      </c>
      <c r="C71" s="38" t="s">
        <v>559</v>
      </c>
      <c r="D71" s="38" t="s">
        <v>560</v>
      </c>
      <c r="E71" s="38" t="s">
        <v>338</v>
      </c>
      <c r="F71" s="38" t="s">
        <v>47</v>
      </c>
      <c r="G71" s="39">
        <v>3.3097222222222222</v>
      </c>
      <c r="H71" s="39">
        <v>4.3333333333333335E-2</v>
      </c>
      <c r="I71" s="39">
        <v>0</v>
      </c>
      <c r="J71" s="39">
        <v>2.9177777777777778</v>
      </c>
      <c r="K71" s="39">
        <v>1.0333333333333334</v>
      </c>
      <c r="L71" s="39">
        <v>2.0830555555555557</v>
      </c>
      <c r="M71" s="39">
        <v>4.4177777777777774</v>
      </c>
      <c r="N71" s="39">
        <v>2.5883333333333334</v>
      </c>
      <c r="O71" s="39">
        <v>0</v>
      </c>
      <c r="P71" s="39">
        <v>0</v>
      </c>
      <c r="Q71" s="39">
        <v>0</v>
      </c>
      <c r="R71" s="39">
        <v>1.3497222222222223</v>
      </c>
      <c r="S71" s="39">
        <v>0</v>
      </c>
      <c r="T71" s="39">
        <v>0</v>
      </c>
      <c r="U71" s="39">
        <v>1.5955555555555558</v>
      </c>
      <c r="V71" s="39">
        <v>4.1127777777777776</v>
      </c>
      <c r="W71" s="39">
        <v>4.6524999999999999</v>
      </c>
      <c r="X71" s="39">
        <v>3.466388888888889</v>
      </c>
      <c r="Y71" s="39">
        <v>7.4141666666666666</v>
      </c>
      <c r="Z71" s="39">
        <v>5.2986111111111107</v>
      </c>
      <c r="AA71" s="39">
        <v>0.32333333333333331</v>
      </c>
      <c r="AB71" s="39">
        <v>0</v>
      </c>
      <c r="AC71" s="39">
        <v>0</v>
      </c>
      <c r="AD71" s="39">
        <v>0</v>
      </c>
      <c r="AE71" s="39">
        <v>0</v>
      </c>
      <c r="AF71" s="39">
        <v>0</v>
      </c>
      <c r="AG71" s="39">
        <v>0</v>
      </c>
      <c r="AH71" s="39">
        <v>0</v>
      </c>
      <c r="AI71" s="39">
        <v>0</v>
      </c>
      <c r="AJ71" s="39">
        <v>0</v>
      </c>
      <c r="AK71" s="39">
        <v>0</v>
      </c>
      <c r="AL71" s="39">
        <v>44.606388888888887</v>
      </c>
    </row>
    <row r="72" spans="1:38" ht="19.8" thickBot="1">
      <c r="A72" s="38">
        <v>57</v>
      </c>
      <c r="B72" s="38" t="s">
        <v>36</v>
      </c>
      <c r="C72" s="38" t="s">
        <v>115</v>
      </c>
      <c r="D72" s="38" t="s">
        <v>547</v>
      </c>
      <c r="E72" s="38" t="s">
        <v>561</v>
      </c>
      <c r="F72" s="38" t="s">
        <v>47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39">
        <v>0</v>
      </c>
      <c r="Q72" s="39">
        <v>0</v>
      </c>
      <c r="R72" s="39">
        <v>0</v>
      </c>
      <c r="S72" s="39">
        <v>0</v>
      </c>
      <c r="T72" s="39">
        <v>0</v>
      </c>
      <c r="U72" s="39">
        <v>0</v>
      </c>
      <c r="V72" s="39">
        <v>0</v>
      </c>
      <c r="W72" s="39">
        <v>0</v>
      </c>
      <c r="X72" s="39">
        <v>0</v>
      </c>
      <c r="Y72" s="39">
        <v>0</v>
      </c>
      <c r="Z72" s="39">
        <v>0</v>
      </c>
      <c r="AA72" s="39">
        <v>0</v>
      </c>
      <c r="AB72" s="39">
        <v>0</v>
      </c>
      <c r="AC72" s="39">
        <v>0</v>
      </c>
      <c r="AD72" s="39">
        <v>0</v>
      </c>
      <c r="AE72" s="39">
        <v>0</v>
      </c>
      <c r="AF72" s="39">
        <v>0</v>
      </c>
      <c r="AG72" s="39">
        <v>0</v>
      </c>
      <c r="AH72" s="39">
        <v>0</v>
      </c>
      <c r="AI72" s="39">
        <v>0</v>
      </c>
      <c r="AJ72" s="39">
        <v>0</v>
      </c>
      <c r="AK72" s="39">
        <v>0</v>
      </c>
      <c r="AL72" s="39">
        <v>0</v>
      </c>
    </row>
    <row r="73" spans="1:38" ht="19.8" thickBot="1">
      <c r="A73" s="38">
        <v>58</v>
      </c>
      <c r="B73" s="38" t="s">
        <v>36</v>
      </c>
      <c r="C73" s="38" t="s">
        <v>562</v>
      </c>
      <c r="D73" s="38" t="s">
        <v>543</v>
      </c>
      <c r="E73" s="38" t="s">
        <v>281</v>
      </c>
      <c r="F73" s="38" t="s">
        <v>47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7.8077777777777779</v>
      </c>
      <c r="N73" s="39">
        <v>10.331666666666667</v>
      </c>
      <c r="O73" s="39">
        <v>4.7455555555555557</v>
      </c>
      <c r="P73" s="39">
        <v>4.1794444444444441</v>
      </c>
      <c r="Q73" s="39">
        <v>5.1430555555555557</v>
      </c>
      <c r="R73" s="39">
        <v>0.10722222222222225</v>
      </c>
      <c r="S73" s="39">
        <v>4.3636111111111111</v>
      </c>
      <c r="T73" s="39">
        <v>3.91</v>
      </c>
      <c r="U73" s="39">
        <v>4.0374999999999996</v>
      </c>
      <c r="V73" s="39">
        <v>3.49</v>
      </c>
      <c r="W73" s="39">
        <v>0</v>
      </c>
      <c r="X73" s="39">
        <v>7.7927777777777774</v>
      </c>
      <c r="Y73" s="39">
        <v>8.2402777777777771</v>
      </c>
      <c r="Z73" s="39">
        <v>3.7341666666666669</v>
      </c>
      <c r="AA73" s="39">
        <v>0</v>
      </c>
      <c r="AB73" s="39">
        <v>5.3330555555555552</v>
      </c>
      <c r="AC73" s="39">
        <v>4.1863888888888887</v>
      </c>
      <c r="AD73" s="39">
        <v>0</v>
      </c>
      <c r="AE73" s="39">
        <v>0</v>
      </c>
      <c r="AF73" s="39">
        <v>4.4527777777777775</v>
      </c>
      <c r="AG73" s="39">
        <v>9.5488888888888894</v>
      </c>
      <c r="AH73" s="39">
        <v>0.3363888888888889</v>
      </c>
      <c r="AI73" s="39">
        <v>0</v>
      </c>
      <c r="AJ73" s="39">
        <v>0</v>
      </c>
      <c r="AK73" s="39">
        <v>0.59333333333333338</v>
      </c>
      <c r="AL73" s="39">
        <v>92.333888888888893</v>
      </c>
    </row>
    <row r="74" spans="1:38" ht="19.8" thickBot="1">
      <c r="A74" s="38">
        <v>59</v>
      </c>
      <c r="B74" s="38" t="s">
        <v>36</v>
      </c>
      <c r="C74" s="40" t="s">
        <v>57</v>
      </c>
      <c r="D74" s="38" t="s">
        <v>563</v>
      </c>
      <c r="E74" s="38" t="s">
        <v>59</v>
      </c>
      <c r="F74" s="38" t="s">
        <v>47</v>
      </c>
      <c r="G74" s="39">
        <v>0</v>
      </c>
      <c r="H74" s="39">
        <v>2.2655555555555553</v>
      </c>
      <c r="I74" s="39">
        <v>0</v>
      </c>
      <c r="J74" s="39">
        <v>0.34583333333333333</v>
      </c>
      <c r="K74" s="39">
        <v>0.10888888888888887</v>
      </c>
      <c r="L74" s="39">
        <v>0</v>
      </c>
      <c r="M74" s="39">
        <v>0</v>
      </c>
      <c r="N74" s="39">
        <v>0</v>
      </c>
      <c r="O74" s="39">
        <v>1.2500000000000001E-2</v>
      </c>
      <c r="P74" s="39">
        <v>0</v>
      </c>
      <c r="Q74" s="39">
        <v>1</v>
      </c>
      <c r="R74" s="39">
        <v>0</v>
      </c>
      <c r="S74" s="39">
        <v>8.8888888888888878E-2</v>
      </c>
      <c r="T74" s="39">
        <v>0</v>
      </c>
      <c r="U74" s="39">
        <v>0</v>
      </c>
      <c r="V74" s="39">
        <v>0.34638888888888891</v>
      </c>
      <c r="W74" s="39">
        <v>0</v>
      </c>
      <c r="X74" s="39">
        <v>0</v>
      </c>
      <c r="Y74" s="39">
        <v>1.6372222222222224</v>
      </c>
      <c r="Z74" s="39">
        <v>0</v>
      </c>
      <c r="AA74" s="39">
        <v>5.5555555555555549E-3</v>
      </c>
      <c r="AB74" s="39">
        <v>2.9158333333333335</v>
      </c>
      <c r="AC74" s="47">
        <v>5</v>
      </c>
      <c r="AD74" s="39">
        <v>0</v>
      </c>
      <c r="AE74" s="39">
        <v>0</v>
      </c>
      <c r="AF74" s="39">
        <v>9.6111111111111119E-2</v>
      </c>
      <c r="AG74" s="39">
        <v>0.1736111111111111</v>
      </c>
      <c r="AH74" s="39">
        <v>0.4022222222222222</v>
      </c>
      <c r="AI74" s="39">
        <v>0</v>
      </c>
      <c r="AJ74" s="39">
        <v>2.0269444444444447</v>
      </c>
      <c r="AK74" s="39">
        <v>0</v>
      </c>
      <c r="AL74" s="39">
        <f>SUM(G74:AK74)</f>
        <v>16.425555555555558</v>
      </c>
    </row>
    <row r="75" spans="1:38" ht="15" thickBot="1">
      <c r="A75" s="38"/>
      <c r="B75" s="38"/>
      <c r="C75" s="40"/>
      <c r="D75" s="38"/>
      <c r="E75" s="38"/>
      <c r="F75" s="38"/>
      <c r="G75" s="20">
        <v>0</v>
      </c>
      <c r="H75" s="20">
        <v>5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1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3</v>
      </c>
      <c r="Z75" s="20">
        <v>0</v>
      </c>
      <c r="AA75" s="20">
        <v>0</v>
      </c>
      <c r="AB75" s="20">
        <v>0</v>
      </c>
      <c r="AC75" s="20">
        <v>5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4</v>
      </c>
      <c r="AK75" s="20">
        <v>0</v>
      </c>
      <c r="AL75" s="39">
        <f>SUM(G75:AK75)</f>
        <v>18</v>
      </c>
    </row>
    <row r="76" spans="1:38" ht="19.8" thickBot="1">
      <c r="A76" s="38">
        <v>60</v>
      </c>
      <c r="B76" s="38" t="s">
        <v>36</v>
      </c>
      <c r="C76" s="38" t="s">
        <v>246</v>
      </c>
      <c r="D76" s="38" t="s">
        <v>564</v>
      </c>
      <c r="E76" s="38" t="s">
        <v>247</v>
      </c>
      <c r="F76" s="38" t="s">
        <v>47</v>
      </c>
      <c r="G76" s="39">
        <v>0</v>
      </c>
      <c r="H76" s="47">
        <v>4</v>
      </c>
      <c r="I76" s="39">
        <v>1.7375000000000003</v>
      </c>
      <c r="J76" s="39">
        <v>0.38916666666666672</v>
      </c>
      <c r="K76" s="39">
        <v>0.31805555555555554</v>
      </c>
      <c r="L76" s="47">
        <v>2</v>
      </c>
      <c r="M76" s="39">
        <v>0.34250000000000003</v>
      </c>
      <c r="N76" s="39">
        <v>2.21</v>
      </c>
      <c r="O76" s="39">
        <v>0.3619444444444444</v>
      </c>
      <c r="P76" s="39">
        <v>0.29138888888888892</v>
      </c>
      <c r="Q76" s="39">
        <v>3.8102777777777774</v>
      </c>
      <c r="R76" s="39">
        <v>2.335</v>
      </c>
      <c r="S76" s="39">
        <v>0.32027777777777777</v>
      </c>
      <c r="T76" s="39">
        <v>0.11944444444444445</v>
      </c>
      <c r="U76" s="39">
        <v>0.13750000000000001</v>
      </c>
      <c r="V76" s="39">
        <v>0.28500000000000003</v>
      </c>
      <c r="W76" s="39">
        <v>0.61138888888888887</v>
      </c>
      <c r="X76" s="39">
        <v>2.5166666666666666</v>
      </c>
      <c r="Y76" s="39">
        <v>0.28027777777777779</v>
      </c>
      <c r="Z76" s="39">
        <v>6.86</v>
      </c>
      <c r="AA76" s="39">
        <v>5.2205555555555554</v>
      </c>
      <c r="AB76" s="39">
        <v>5.05</v>
      </c>
      <c r="AC76" s="39">
        <v>5.19</v>
      </c>
      <c r="AD76" s="39">
        <v>1.1111111111111111E-3</v>
      </c>
      <c r="AE76" s="39">
        <v>0.86472222222222217</v>
      </c>
      <c r="AF76" s="39">
        <v>0.2994444444444444</v>
      </c>
      <c r="AG76" s="39">
        <v>0</v>
      </c>
      <c r="AH76" s="39">
        <v>0.31805555555555554</v>
      </c>
      <c r="AI76" s="39">
        <v>0.5805555555555556</v>
      </c>
      <c r="AJ76" s="46">
        <v>1.8000000000001819</v>
      </c>
      <c r="AK76" s="39">
        <v>0.32305555555555554</v>
      </c>
      <c r="AL76" s="39">
        <f>SUM(G76:AK76)</f>
        <v>48.573888888889059</v>
      </c>
    </row>
    <row r="77" spans="1:38" ht="15" thickBot="1">
      <c r="A77" s="38"/>
      <c r="B77" s="38"/>
      <c r="C77" s="38"/>
      <c r="D77" s="38"/>
      <c r="E77" s="38"/>
      <c r="F77" s="38"/>
      <c r="G77" s="4">
        <v>0</v>
      </c>
      <c r="H77" s="4">
        <v>4</v>
      </c>
      <c r="I77" s="4">
        <v>0</v>
      </c>
      <c r="J77" s="4">
        <v>0</v>
      </c>
      <c r="K77" s="4">
        <v>0</v>
      </c>
      <c r="L77" s="4">
        <v>2</v>
      </c>
      <c r="M77" s="4">
        <v>0</v>
      </c>
      <c r="N77" s="4">
        <v>4</v>
      </c>
      <c r="O77" s="4">
        <v>0</v>
      </c>
      <c r="P77" s="4">
        <v>0</v>
      </c>
      <c r="Q77" s="4">
        <v>5</v>
      </c>
      <c r="R77" s="4">
        <v>4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5</v>
      </c>
      <c r="Y77" s="4">
        <v>0</v>
      </c>
      <c r="Z77" s="4">
        <v>7</v>
      </c>
      <c r="AA77" s="4">
        <v>7</v>
      </c>
      <c r="AB77" s="4">
        <v>5</v>
      </c>
      <c r="AC77" s="4">
        <v>5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1.8000000000001819</v>
      </c>
      <c r="AK77" s="4">
        <v>0</v>
      </c>
      <c r="AL77" s="39">
        <f>SUM(G77:AK77)</f>
        <v>49.800000000000182</v>
      </c>
    </row>
    <row r="78" spans="1:38" ht="19.8" thickBot="1">
      <c r="A78" s="38">
        <v>61</v>
      </c>
      <c r="B78" s="38" t="s">
        <v>36</v>
      </c>
      <c r="C78" s="38" t="s">
        <v>565</v>
      </c>
      <c r="D78" s="38" t="s">
        <v>566</v>
      </c>
      <c r="E78" s="38" t="s">
        <v>109</v>
      </c>
      <c r="F78" s="38" t="s">
        <v>47</v>
      </c>
      <c r="G78" s="39">
        <v>0</v>
      </c>
      <c r="H78" s="39">
        <v>0</v>
      </c>
      <c r="I78" s="39">
        <v>0</v>
      </c>
      <c r="J78" s="39">
        <v>4.3975</v>
      </c>
      <c r="K78" s="39">
        <v>3.276388888888889</v>
      </c>
      <c r="L78" s="39">
        <v>2.4383333333333335</v>
      </c>
      <c r="M78" s="39">
        <v>0.16805555555555557</v>
      </c>
      <c r="N78" s="39">
        <v>4.144166666666667</v>
      </c>
      <c r="O78" s="39">
        <v>4.4036111111111111</v>
      </c>
      <c r="P78" s="39">
        <v>0</v>
      </c>
      <c r="Q78" s="39">
        <v>2.5474999999999999</v>
      </c>
      <c r="R78" s="39">
        <v>2.8450000000000002</v>
      </c>
      <c r="S78" s="39">
        <v>0.13194444444444445</v>
      </c>
      <c r="T78" s="39">
        <v>3.2630555555555558</v>
      </c>
      <c r="U78" s="39">
        <v>4.8616666666666664</v>
      </c>
      <c r="V78" s="39">
        <v>2.5844444444444443</v>
      </c>
      <c r="W78" s="39">
        <v>0</v>
      </c>
      <c r="X78" s="39">
        <v>0</v>
      </c>
      <c r="Y78" s="39">
        <v>0</v>
      </c>
      <c r="Z78" s="39">
        <v>0</v>
      </c>
      <c r="AA78" s="39">
        <v>0</v>
      </c>
      <c r="AB78" s="39">
        <v>3.3658333333333332</v>
      </c>
      <c r="AC78" s="39">
        <v>1.4288888888888889</v>
      </c>
      <c r="AD78" s="39">
        <v>0</v>
      </c>
      <c r="AE78" s="39">
        <v>0</v>
      </c>
      <c r="AF78" s="39">
        <v>0</v>
      </c>
      <c r="AG78" s="39">
        <v>0</v>
      </c>
      <c r="AH78" s="39">
        <v>0</v>
      </c>
      <c r="AI78" s="39">
        <v>0</v>
      </c>
      <c r="AJ78" s="39">
        <v>0</v>
      </c>
      <c r="AK78" s="39">
        <v>0</v>
      </c>
      <c r="AL78" s="39">
        <v>39.856388888888887</v>
      </c>
    </row>
    <row r="79" spans="1:38" ht="19.8" thickBot="1">
      <c r="A79" s="38">
        <v>62</v>
      </c>
      <c r="B79" s="38" t="s">
        <v>36</v>
      </c>
      <c r="C79" s="38" t="s">
        <v>44</v>
      </c>
      <c r="D79" s="38" t="s">
        <v>567</v>
      </c>
      <c r="E79" s="38" t="s">
        <v>46</v>
      </c>
      <c r="F79" s="38"/>
      <c r="G79" s="39">
        <v>0</v>
      </c>
      <c r="H79" s="39">
        <v>0</v>
      </c>
      <c r="I79" s="39">
        <v>0</v>
      </c>
      <c r="J79" s="39">
        <v>0.12611111111111112</v>
      </c>
      <c r="K79" s="39">
        <v>0</v>
      </c>
      <c r="L79" s="39">
        <v>7.4999999999999997E-3</v>
      </c>
      <c r="M79" s="39">
        <v>6.5677777777777777</v>
      </c>
      <c r="N79" s="39">
        <v>2.9797222222222222</v>
      </c>
      <c r="O79" s="39">
        <v>4.0755555555555558</v>
      </c>
      <c r="P79" s="39">
        <v>3.2850000000000001</v>
      </c>
      <c r="Q79" s="39">
        <v>3.4400000000000004</v>
      </c>
      <c r="R79" s="39">
        <v>7.8197222222222225</v>
      </c>
      <c r="S79" s="39">
        <v>5.3661111111111115</v>
      </c>
      <c r="T79" s="39">
        <v>7.7408333333333337</v>
      </c>
      <c r="U79" s="39">
        <v>8.1602777777777771</v>
      </c>
      <c r="V79" s="39">
        <v>7.7647222222222219</v>
      </c>
      <c r="W79" s="39">
        <v>5.6388888888888891E-2</v>
      </c>
      <c r="X79" s="39">
        <v>0</v>
      </c>
      <c r="Y79" s="39">
        <v>5.7730555555555556</v>
      </c>
      <c r="Z79" s="39">
        <v>8.2702777777777783</v>
      </c>
      <c r="AA79" s="39">
        <v>8.6291666666666664</v>
      </c>
      <c r="AB79" s="39">
        <v>3.3769444444444447</v>
      </c>
      <c r="AC79" s="39">
        <v>7.168333333333333</v>
      </c>
      <c r="AD79" s="39">
        <v>7.6783333333333328</v>
      </c>
      <c r="AE79" s="39">
        <v>7.2344444444444447</v>
      </c>
      <c r="AF79" s="39">
        <v>1.9688888888888889</v>
      </c>
      <c r="AG79" s="39">
        <v>7.85</v>
      </c>
      <c r="AH79" s="39">
        <v>10.369722222222222</v>
      </c>
      <c r="AI79" s="39">
        <v>2.2869444444444444</v>
      </c>
      <c r="AJ79" s="39">
        <v>6.9341666666666661</v>
      </c>
      <c r="AK79" s="39">
        <v>9.9649999999999999</v>
      </c>
      <c r="AL79" s="39">
        <v>144.89500000000001</v>
      </c>
    </row>
    <row r="80" spans="1:38" ht="19.8" thickBot="1">
      <c r="A80" s="38">
        <v>63</v>
      </c>
      <c r="B80" s="38" t="s">
        <v>36</v>
      </c>
      <c r="C80" s="38" t="s">
        <v>568</v>
      </c>
      <c r="D80" s="38" t="s">
        <v>536</v>
      </c>
      <c r="E80" s="38"/>
      <c r="F80" s="38"/>
      <c r="G80" s="39">
        <v>0.40583333333333338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3.12</v>
      </c>
      <c r="N80" s="39">
        <v>4.9886111111111111</v>
      </c>
      <c r="O80" s="39">
        <v>2.8200000000000003</v>
      </c>
      <c r="P80" s="39">
        <v>3.2233333333333327</v>
      </c>
      <c r="Q80" s="39">
        <v>5.9241666666666664</v>
      </c>
      <c r="R80" s="39">
        <v>0.71888888888888891</v>
      </c>
      <c r="S80" s="39">
        <v>0</v>
      </c>
      <c r="T80" s="39">
        <v>0.35666666666666663</v>
      </c>
      <c r="U80" s="39">
        <v>2.2838888888888889</v>
      </c>
      <c r="V80" s="39">
        <v>5.9722222222222225E-2</v>
      </c>
      <c r="W80" s="39">
        <v>0.46333333333333332</v>
      </c>
      <c r="X80" s="39">
        <v>5.9066666666666663</v>
      </c>
      <c r="Y80" s="39">
        <v>5.3197222222222225</v>
      </c>
      <c r="Z80" s="39">
        <v>0.25694444444444442</v>
      </c>
      <c r="AA80" s="39">
        <v>6.8222222222222229</v>
      </c>
      <c r="AB80" s="39">
        <v>0</v>
      </c>
      <c r="AC80" s="39">
        <v>0</v>
      </c>
      <c r="AD80" s="39">
        <v>0</v>
      </c>
      <c r="AE80" s="39">
        <v>0</v>
      </c>
      <c r="AF80" s="39">
        <v>0</v>
      </c>
      <c r="AG80" s="39">
        <v>1.1358333333333333</v>
      </c>
      <c r="AH80" s="39">
        <v>0.47138888888888897</v>
      </c>
      <c r="AI80" s="39">
        <v>4</v>
      </c>
      <c r="AJ80" s="39">
        <v>3.3055555555555553E-2</v>
      </c>
      <c r="AK80" s="39">
        <v>0</v>
      </c>
      <c r="AL80" s="39">
        <f>SUM(G80:AK80)</f>
        <v>48.310277777777777</v>
      </c>
    </row>
    <row r="81" spans="1:38" ht="19.8" thickBot="1">
      <c r="A81" s="38">
        <v>64</v>
      </c>
      <c r="B81" s="38" t="s">
        <v>36</v>
      </c>
      <c r="C81" s="38" t="s">
        <v>569</v>
      </c>
      <c r="D81" s="38" t="s">
        <v>536</v>
      </c>
      <c r="E81" s="38"/>
      <c r="F81" s="38"/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39">
        <v>0</v>
      </c>
      <c r="Q81" s="39">
        <v>0</v>
      </c>
      <c r="R81" s="39">
        <v>0</v>
      </c>
      <c r="S81" s="39">
        <v>0</v>
      </c>
      <c r="T81" s="39">
        <v>0</v>
      </c>
      <c r="U81" s="39">
        <v>0</v>
      </c>
      <c r="V81" s="39">
        <v>0</v>
      </c>
      <c r="W81" s="39">
        <v>0</v>
      </c>
      <c r="X81" s="39">
        <v>0</v>
      </c>
      <c r="Y81" s="39">
        <v>0</v>
      </c>
      <c r="Z81" s="39">
        <v>0</v>
      </c>
      <c r="AA81" s="39">
        <v>0</v>
      </c>
      <c r="AB81" s="39">
        <v>0</v>
      </c>
      <c r="AC81" s="39">
        <v>0</v>
      </c>
      <c r="AD81" s="39">
        <v>0</v>
      </c>
      <c r="AE81" s="39">
        <v>0</v>
      </c>
      <c r="AF81" s="39">
        <v>0</v>
      </c>
      <c r="AG81" s="39">
        <v>0</v>
      </c>
      <c r="AH81" s="39">
        <v>0</v>
      </c>
      <c r="AI81" s="39">
        <v>0</v>
      </c>
      <c r="AJ81" s="39">
        <v>0</v>
      </c>
      <c r="AK81" s="39">
        <v>0</v>
      </c>
      <c r="AL81" s="39">
        <v>0</v>
      </c>
    </row>
    <row r="82" spans="1:38" ht="15" thickBot="1">
      <c r="A82" s="38">
        <v>65</v>
      </c>
      <c r="B82" s="38" t="s">
        <v>36</v>
      </c>
      <c r="C82" s="40">
        <v>68173</v>
      </c>
      <c r="D82" s="38" t="s">
        <v>563</v>
      </c>
      <c r="E82" s="38"/>
      <c r="F82" s="38"/>
      <c r="G82" s="39">
        <v>1.9080555555555556</v>
      </c>
      <c r="H82" s="39">
        <v>2.4808333333333334</v>
      </c>
      <c r="I82" s="39">
        <v>0</v>
      </c>
      <c r="J82" s="39">
        <v>4.7711111111111109</v>
      </c>
      <c r="K82" s="39">
        <v>3.493611111111111</v>
      </c>
      <c r="L82" s="39">
        <v>1.8302777777777779</v>
      </c>
      <c r="M82" s="39">
        <v>0.88611111111111107</v>
      </c>
      <c r="N82" s="39">
        <v>3.9555555555555557</v>
      </c>
      <c r="O82" s="39">
        <v>3.9216666666666669</v>
      </c>
      <c r="P82" s="39">
        <v>0</v>
      </c>
      <c r="Q82" s="39">
        <v>1.7902777777777779</v>
      </c>
      <c r="R82" s="39">
        <v>0.60166666666666668</v>
      </c>
      <c r="S82" s="39">
        <v>1.1697222222222221</v>
      </c>
      <c r="T82" s="39">
        <v>1.4030555555555555</v>
      </c>
      <c r="U82" s="39">
        <v>7.5555555555555556E-2</v>
      </c>
      <c r="V82" s="39">
        <v>1.3527777777777779</v>
      </c>
      <c r="W82" s="39">
        <v>0</v>
      </c>
      <c r="X82" s="39">
        <v>1.111388888888889</v>
      </c>
      <c r="Y82" s="39">
        <v>9.6966666666666672</v>
      </c>
      <c r="Z82" s="39">
        <v>1.0263888888888888</v>
      </c>
      <c r="AA82" s="39">
        <v>3.2519444444444443</v>
      </c>
      <c r="AB82" s="39">
        <v>2.6161111111111111</v>
      </c>
      <c r="AC82" s="39">
        <v>3.902222222222222</v>
      </c>
      <c r="AD82" s="39">
        <v>0</v>
      </c>
      <c r="AE82" s="39">
        <v>0</v>
      </c>
      <c r="AF82" s="39">
        <v>1.6888888888888891</v>
      </c>
      <c r="AG82" s="39">
        <v>6.7352777777777781</v>
      </c>
      <c r="AH82" s="39">
        <v>3.2094444444444443</v>
      </c>
      <c r="AI82" s="39">
        <v>1.2286111111111111</v>
      </c>
      <c r="AJ82" s="39">
        <v>9.2502777777777769</v>
      </c>
      <c r="AK82" s="39">
        <v>0</v>
      </c>
      <c r="AL82" s="39">
        <v>73.357500000000002</v>
      </c>
    </row>
    <row r="83" spans="1:38" ht="15" thickBot="1">
      <c r="A83" s="38">
        <v>66</v>
      </c>
      <c r="B83" s="38" t="s">
        <v>36</v>
      </c>
      <c r="C83" s="40">
        <v>6827</v>
      </c>
      <c r="D83" s="38" t="s">
        <v>570</v>
      </c>
      <c r="E83" s="38"/>
      <c r="F83" s="38"/>
      <c r="G83" s="39">
        <v>8.8149999999999995</v>
      </c>
      <c r="H83" s="39">
        <v>8.0077777777777772</v>
      </c>
      <c r="I83" s="39">
        <v>0</v>
      </c>
      <c r="J83" s="39">
        <v>8.4072222222222219</v>
      </c>
      <c r="K83" s="39">
        <v>8.2941666666666674</v>
      </c>
      <c r="L83" s="39">
        <v>8.8047222222222228</v>
      </c>
      <c r="M83" s="39">
        <v>8.7669444444444444</v>
      </c>
      <c r="N83" s="39">
        <v>8.4755555555555553</v>
      </c>
      <c r="O83" s="39">
        <v>8.1416666666666675</v>
      </c>
      <c r="P83" s="39">
        <v>0</v>
      </c>
      <c r="Q83" s="39">
        <v>8.2816666666666663</v>
      </c>
      <c r="R83" s="39">
        <v>7.3961111111111109</v>
      </c>
      <c r="S83" s="39">
        <v>6.6822222222222223</v>
      </c>
      <c r="T83" s="39">
        <v>8.4355555555555561</v>
      </c>
      <c r="U83" s="39">
        <v>8.5274999999999999</v>
      </c>
      <c r="V83" s="39">
        <v>8.1941666666666659</v>
      </c>
      <c r="W83" s="39">
        <v>1.4347222222222222</v>
      </c>
      <c r="X83" s="39">
        <v>9.2424999999999997</v>
      </c>
      <c r="Y83" s="39">
        <v>8.3441666666666663</v>
      </c>
      <c r="Z83" s="39">
        <v>7.9497222222222224</v>
      </c>
      <c r="AA83" s="39">
        <v>8.3691666666666666</v>
      </c>
      <c r="AB83" s="39">
        <v>6.9230555555555551</v>
      </c>
      <c r="AC83" s="39">
        <v>6.4786111111111122</v>
      </c>
      <c r="AD83" s="39">
        <v>0</v>
      </c>
      <c r="AE83" s="39">
        <v>0</v>
      </c>
      <c r="AF83" s="39">
        <v>7.8411111111111111</v>
      </c>
      <c r="AG83" s="39">
        <v>8.4077777777777776</v>
      </c>
      <c r="AH83" s="39">
        <v>8.0708333333333329</v>
      </c>
      <c r="AI83" s="39">
        <v>0</v>
      </c>
      <c r="AJ83" s="39">
        <v>8.1588888888888889</v>
      </c>
      <c r="AK83" s="39">
        <v>0</v>
      </c>
      <c r="AL83" s="39">
        <v>196.45083333333332</v>
      </c>
    </row>
    <row r="84" spans="1:38" ht="15" thickBot="1">
      <c r="A84" s="38">
        <v>67</v>
      </c>
      <c r="B84" s="38" t="s">
        <v>36</v>
      </c>
      <c r="C84" s="40">
        <v>6752</v>
      </c>
      <c r="D84" s="38" t="s">
        <v>563</v>
      </c>
      <c r="E84" s="38"/>
      <c r="F84" s="38"/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0.57499999999999996</v>
      </c>
      <c r="O84" s="39">
        <v>3.2166666666666668</v>
      </c>
      <c r="P84" s="39">
        <v>0.8666666666666667</v>
      </c>
      <c r="Q84" s="39">
        <v>0</v>
      </c>
      <c r="R84" s="39">
        <v>0</v>
      </c>
      <c r="S84" s="39">
        <v>0</v>
      </c>
      <c r="T84" s="39">
        <v>0</v>
      </c>
      <c r="U84" s="39">
        <v>0</v>
      </c>
      <c r="V84" s="39">
        <v>2.2999999999999998</v>
      </c>
      <c r="W84" s="39">
        <v>6.458333333333333</v>
      </c>
      <c r="X84" s="39">
        <v>0.7</v>
      </c>
      <c r="Y84" s="39">
        <v>0</v>
      </c>
      <c r="Z84" s="39">
        <v>0</v>
      </c>
      <c r="AA84" s="39">
        <v>0</v>
      </c>
      <c r="AB84" s="39">
        <v>0</v>
      </c>
      <c r="AC84" s="39">
        <v>0</v>
      </c>
      <c r="AD84" s="39">
        <v>0</v>
      </c>
      <c r="AE84" s="39">
        <v>0</v>
      </c>
      <c r="AF84" s="39">
        <v>0</v>
      </c>
      <c r="AG84" s="39">
        <v>0</v>
      </c>
      <c r="AH84" s="39">
        <v>0</v>
      </c>
      <c r="AI84" s="39">
        <v>0</v>
      </c>
      <c r="AJ84" s="39">
        <v>0</v>
      </c>
      <c r="AK84" s="39">
        <v>0</v>
      </c>
      <c r="AL84" s="39">
        <v>14.116666666666667</v>
      </c>
    </row>
    <row r="85" spans="1:38" ht="15" thickBot="1">
      <c r="A85" s="38">
        <v>68</v>
      </c>
      <c r="B85" s="38" t="s">
        <v>36</v>
      </c>
      <c r="C85" s="38" t="s">
        <v>571</v>
      </c>
      <c r="D85" s="38" t="s">
        <v>554</v>
      </c>
      <c r="E85" s="38"/>
      <c r="F85" s="38"/>
      <c r="G85" s="39">
        <v>4.3</v>
      </c>
      <c r="H85" s="39">
        <v>4.5227777777777778</v>
      </c>
      <c r="I85" s="39">
        <v>0</v>
      </c>
      <c r="J85" s="39">
        <v>4.3102777777777774</v>
      </c>
      <c r="K85" s="39">
        <v>4.9783333333333335</v>
      </c>
      <c r="L85" s="39">
        <v>4.4877777777777776</v>
      </c>
      <c r="M85" s="39">
        <v>5.2716666666666665</v>
      </c>
      <c r="N85" s="39">
        <v>4.5774999999999997</v>
      </c>
      <c r="O85" s="39">
        <v>5.6544444444444446</v>
      </c>
      <c r="P85" s="39">
        <v>2.3436111111111111</v>
      </c>
      <c r="Q85" s="39">
        <v>4.5763888888888893</v>
      </c>
      <c r="R85" s="39">
        <v>3.9463888888888894</v>
      </c>
      <c r="S85" s="39">
        <v>4.5736111111111111</v>
      </c>
      <c r="T85" s="39">
        <v>4.4719444444444445</v>
      </c>
      <c r="U85" s="39">
        <v>5.9408333333333339</v>
      </c>
      <c r="V85" s="39">
        <v>4.4672222222222224</v>
      </c>
      <c r="W85" s="39">
        <v>4.3997222222222225</v>
      </c>
      <c r="X85" s="39">
        <v>4.92</v>
      </c>
      <c r="Y85" s="39">
        <v>4.7886111111111109</v>
      </c>
      <c r="Z85" s="39">
        <v>5.378333333333333</v>
      </c>
      <c r="AA85" s="39">
        <v>0</v>
      </c>
      <c r="AB85" s="39">
        <v>0</v>
      </c>
      <c r="AC85" s="39">
        <v>0</v>
      </c>
      <c r="AD85" s="39">
        <v>0.67361111111111105</v>
      </c>
      <c r="AE85" s="39">
        <v>3.9125000000000001</v>
      </c>
      <c r="AF85" s="39">
        <v>0.01</v>
      </c>
      <c r="AG85" s="39">
        <v>0</v>
      </c>
      <c r="AH85" s="39">
        <v>0</v>
      </c>
      <c r="AI85" s="39">
        <v>4.1666666666666666E-3</v>
      </c>
      <c r="AJ85" s="39">
        <v>1.0102777777777778</v>
      </c>
      <c r="AK85" s="39">
        <v>0.54972222222222222</v>
      </c>
      <c r="AL85" s="39">
        <v>94.069722222222225</v>
      </c>
    </row>
    <row r="86" spans="1:38" ht="15" thickBot="1">
      <c r="A86" s="38">
        <v>69</v>
      </c>
      <c r="B86" s="38" t="s">
        <v>36</v>
      </c>
      <c r="C86" s="38" t="s">
        <v>393</v>
      </c>
      <c r="D86" s="38" t="s">
        <v>564</v>
      </c>
      <c r="E86" s="38"/>
      <c r="F86" s="38"/>
      <c r="G86" s="39">
        <v>7.1655555555555566</v>
      </c>
      <c r="H86" s="39">
        <v>4.84</v>
      </c>
      <c r="I86" s="39">
        <v>0</v>
      </c>
      <c r="J86" s="39">
        <v>0</v>
      </c>
      <c r="K86" s="39">
        <v>6.557500000000001</v>
      </c>
      <c r="L86" s="39">
        <v>5.3938888888888892</v>
      </c>
      <c r="M86" s="39">
        <v>2.3019444444444446</v>
      </c>
      <c r="N86" s="39">
        <v>2.3088888888888888</v>
      </c>
      <c r="O86" s="39">
        <v>5.6405555555555553</v>
      </c>
      <c r="P86" s="39">
        <v>0</v>
      </c>
      <c r="Q86" s="39">
        <v>5.3025000000000002</v>
      </c>
      <c r="R86" s="39">
        <v>9.9444444444444446E-2</v>
      </c>
      <c r="S86" s="39">
        <v>5.9333333333333336</v>
      </c>
      <c r="T86" s="39">
        <v>6.025555555555556</v>
      </c>
      <c r="U86" s="39">
        <v>5.4538888888888888</v>
      </c>
      <c r="V86" s="39">
        <v>9.4461111111111116</v>
      </c>
      <c r="W86" s="39">
        <v>0</v>
      </c>
      <c r="X86" s="39">
        <v>5.5866666666666669</v>
      </c>
      <c r="Y86" s="39">
        <v>4.0008333333333335</v>
      </c>
      <c r="Z86" s="39">
        <v>9.6547222222222224</v>
      </c>
      <c r="AA86" s="39">
        <v>5.2794444444444446</v>
      </c>
      <c r="AB86" s="39">
        <v>3.6383333333333332</v>
      </c>
      <c r="AC86" s="39">
        <v>6.5683333333333334</v>
      </c>
      <c r="AD86" s="39">
        <v>0</v>
      </c>
      <c r="AE86" s="39">
        <v>0</v>
      </c>
      <c r="AF86" s="39">
        <v>4.2738888888888891</v>
      </c>
      <c r="AG86" s="39">
        <v>0</v>
      </c>
      <c r="AH86" s="39">
        <v>7.4752777777777766</v>
      </c>
      <c r="AI86" s="39">
        <v>0</v>
      </c>
      <c r="AJ86" s="39">
        <v>6.830277777777777</v>
      </c>
      <c r="AK86" s="39">
        <v>0</v>
      </c>
      <c r="AL86" s="39">
        <v>119.77694444444444</v>
      </c>
    </row>
    <row r="87" spans="1:38" ht="15" thickBot="1">
      <c r="A87" s="50">
        <v>70</v>
      </c>
      <c r="B87" s="50" t="s">
        <v>36</v>
      </c>
      <c r="C87" s="50" t="s">
        <v>394</v>
      </c>
      <c r="D87" s="50" t="s">
        <v>564</v>
      </c>
      <c r="E87" s="50"/>
      <c r="F87" s="50"/>
      <c r="G87" s="39">
        <v>8.7641666666666662</v>
      </c>
      <c r="H87" s="39">
        <v>6</v>
      </c>
      <c r="I87" s="39">
        <v>0</v>
      </c>
      <c r="J87" s="39">
        <v>0</v>
      </c>
      <c r="K87" s="39">
        <v>5.25</v>
      </c>
      <c r="L87" s="39">
        <v>4.95</v>
      </c>
      <c r="M87" s="39">
        <v>7.6472222222222221</v>
      </c>
      <c r="N87" s="39">
        <v>6.5436111111111117</v>
      </c>
      <c r="O87" s="39">
        <v>7.3488888888888884</v>
      </c>
      <c r="P87" s="39">
        <v>0</v>
      </c>
      <c r="Q87" s="39">
        <v>1.8833333333333333</v>
      </c>
      <c r="R87" s="39">
        <v>4.229166666666667</v>
      </c>
      <c r="S87" s="39">
        <v>6</v>
      </c>
      <c r="T87" s="39">
        <v>6</v>
      </c>
      <c r="U87" s="39">
        <v>8.5147222222222219</v>
      </c>
      <c r="V87" s="39">
        <v>6</v>
      </c>
      <c r="W87" s="39">
        <v>0</v>
      </c>
      <c r="X87" s="39">
        <v>8.4802777777777774</v>
      </c>
      <c r="Y87" s="39">
        <v>7.9941666666666666</v>
      </c>
      <c r="Z87" s="39">
        <v>9.4461111111111116</v>
      </c>
      <c r="AA87" s="39">
        <v>9.1841666666666661</v>
      </c>
      <c r="AB87" s="39">
        <v>10.474444444444444</v>
      </c>
      <c r="AC87" s="39">
        <v>6.8136111111111113</v>
      </c>
      <c r="AD87" s="39">
        <v>0</v>
      </c>
      <c r="AE87" s="39">
        <v>0</v>
      </c>
      <c r="AF87" s="39">
        <v>7.6702777777777786</v>
      </c>
      <c r="AG87" s="39">
        <v>0.10944444444444446</v>
      </c>
      <c r="AH87" s="39">
        <v>6.8216666666666654</v>
      </c>
      <c r="AI87" s="39">
        <v>0</v>
      </c>
      <c r="AJ87" s="39">
        <v>7.9083333333333332</v>
      </c>
      <c r="AK87" s="39">
        <v>0</v>
      </c>
      <c r="AL87" s="39">
        <f>SUM(G87:AK87)</f>
        <v>154.0336111111111</v>
      </c>
    </row>
    <row r="88" spans="1:38" ht="19.8" thickBot="1">
      <c r="A88" s="38">
        <v>71</v>
      </c>
      <c r="B88" s="38" t="s">
        <v>36</v>
      </c>
      <c r="C88" s="38" t="s">
        <v>572</v>
      </c>
      <c r="D88" s="38" t="s">
        <v>546</v>
      </c>
      <c r="E88" s="38"/>
      <c r="F88" s="38"/>
      <c r="G88" s="39">
        <v>2.08</v>
      </c>
      <c r="H88" s="39">
        <v>0</v>
      </c>
      <c r="I88" s="39">
        <v>0</v>
      </c>
      <c r="J88" s="46">
        <v>1</v>
      </c>
      <c r="K88" s="46">
        <v>1</v>
      </c>
      <c r="L88" s="46">
        <v>2</v>
      </c>
      <c r="M88" s="46">
        <v>1</v>
      </c>
      <c r="N88" s="46">
        <v>2</v>
      </c>
      <c r="O88" s="46">
        <v>4</v>
      </c>
      <c r="P88" s="39">
        <v>3.3377777777777777</v>
      </c>
      <c r="Q88" s="39">
        <v>6.22</v>
      </c>
      <c r="R88" s="39">
        <v>5.93</v>
      </c>
      <c r="S88" s="39">
        <v>1.89</v>
      </c>
      <c r="T88" s="39">
        <v>0.63916666666666666</v>
      </c>
      <c r="U88" s="39">
        <v>1.2008333333333334</v>
      </c>
      <c r="V88" s="39">
        <v>0.245</v>
      </c>
      <c r="W88" s="39">
        <v>0</v>
      </c>
      <c r="X88" s="39">
        <v>0</v>
      </c>
      <c r="Y88" s="47">
        <v>4</v>
      </c>
      <c r="Z88" s="39">
        <v>0</v>
      </c>
      <c r="AA88" s="39">
        <v>0</v>
      </c>
      <c r="AB88" s="39">
        <v>0</v>
      </c>
      <c r="AC88" s="39">
        <v>0</v>
      </c>
      <c r="AD88" s="39">
        <v>0</v>
      </c>
      <c r="AE88" s="39">
        <v>0</v>
      </c>
      <c r="AF88" s="39">
        <v>0</v>
      </c>
      <c r="AG88" s="39">
        <v>0</v>
      </c>
      <c r="AH88" s="39">
        <v>0</v>
      </c>
      <c r="AI88" s="39">
        <v>0</v>
      </c>
      <c r="AJ88" s="39">
        <v>0</v>
      </c>
      <c r="AK88" s="39">
        <v>0</v>
      </c>
      <c r="AL88" s="39">
        <f>SUM(G88:AK88)</f>
        <v>36.542777777777779</v>
      </c>
    </row>
    <row r="89" spans="1:38" ht="15" thickBot="1">
      <c r="A89" s="38"/>
      <c r="B89" s="38"/>
      <c r="C89" s="38"/>
      <c r="D89" s="38"/>
      <c r="E89" s="38"/>
      <c r="F89" s="38"/>
      <c r="G89" s="4">
        <v>2</v>
      </c>
      <c r="H89" s="4">
        <v>0</v>
      </c>
      <c r="I89" s="4">
        <v>0</v>
      </c>
      <c r="J89" s="4">
        <v>1</v>
      </c>
      <c r="K89" s="4">
        <v>1</v>
      </c>
      <c r="L89" s="4">
        <v>2</v>
      </c>
      <c r="M89" s="4">
        <v>1</v>
      </c>
      <c r="N89" s="4">
        <v>2</v>
      </c>
      <c r="O89" s="4">
        <v>4</v>
      </c>
      <c r="P89" s="4">
        <v>4</v>
      </c>
      <c r="Q89" s="4">
        <v>7</v>
      </c>
      <c r="R89" s="4">
        <v>5</v>
      </c>
      <c r="S89" s="4">
        <v>2</v>
      </c>
      <c r="T89" s="4">
        <v>1</v>
      </c>
      <c r="U89" s="4">
        <v>2</v>
      </c>
      <c r="V89" s="4">
        <v>0</v>
      </c>
      <c r="W89" s="4">
        <v>0</v>
      </c>
      <c r="X89" s="4">
        <v>0</v>
      </c>
      <c r="Y89" s="4">
        <v>4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39">
        <f>SUM(G89:AK89)</f>
        <v>38</v>
      </c>
    </row>
    <row r="90" spans="1:38" ht="19.8" thickBot="1">
      <c r="A90" s="38">
        <v>72</v>
      </c>
      <c r="B90" s="38" t="s">
        <v>36</v>
      </c>
      <c r="C90" s="38" t="s">
        <v>395</v>
      </c>
      <c r="D90" s="38" t="s">
        <v>573</v>
      </c>
      <c r="E90" s="38"/>
      <c r="F90" s="38"/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39">
        <v>0</v>
      </c>
      <c r="Q90" s="39">
        <v>0</v>
      </c>
      <c r="R90" s="39">
        <v>0</v>
      </c>
      <c r="S90" s="39">
        <v>0</v>
      </c>
      <c r="T90" s="39">
        <v>0</v>
      </c>
      <c r="U90" s="39">
        <v>0</v>
      </c>
      <c r="V90" s="39">
        <v>0</v>
      </c>
      <c r="W90" s="39">
        <v>0</v>
      </c>
      <c r="X90" s="39">
        <v>0</v>
      </c>
      <c r="Y90" s="39">
        <v>0</v>
      </c>
      <c r="Z90" s="39">
        <v>0</v>
      </c>
      <c r="AA90" s="39">
        <v>0</v>
      </c>
      <c r="AB90" s="39">
        <v>0</v>
      </c>
      <c r="AC90" s="39">
        <v>0</v>
      </c>
      <c r="AD90" s="39">
        <v>0</v>
      </c>
      <c r="AE90" s="39">
        <v>0</v>
      </c>
      <c r="AF90" s="39">
        <v>0</v>
      </c>
      <c r="AG90" s="39">
        <v>0</v>
      </c>
      <c r="AH90" s="39">
        <v>0</v>
      </c>
      <c r="AI90" s="39">
        <v>0</v>
      </c>
      <c r="AJ90" s="39">
        <v>0</v>
      </c>
      <c r="AK90" s="39">
        <v>0</v>
      </c>
      <c r="AL90" s="39">
        <v>0</v>
      </c>
    </row>
    <row r="91" spans="1:38" ht="15" thickBot="1">
      <c r="A91" s="38">
        <v>73</v>
      </c>
      <c r="B91" s="38" t="s">
        <v>36</v>
      </c>
      <c r="C91" s="38" t="s">
        <v>397</v>
      </c>
      <c r="D91" s="38" t="s">
        <v>543</v>
      </c>
      <c r="E91" s="38"/>
      <c r="F91" s="38"/>
      <c r="G91" s="39">
        <v>1.83</v>
      </c>
      <c r="H91" s="39">
        <v>2.5827777777777778</v>
      </c>
      <c r="I91" s="39">
        <v>1.3888888888888887E-3</v>
      </c>
      <c r="J91" s="39">
        <v>3.5888888888888895</v>
      </c>
      <c r="K91" s="39">
        <v>3.3341666666666665</v>
      </c>
      <c r="L91" s="39">
        <v>8.0394444444444453</v>
      </c>
      <c r="M91" s="39">
        <v>6.0030555555555551</v>
      </c>
      <c r="N91" s="39">
        <v>7.6863888888888887</v>
      </c>
      <c r="O91" s="39">
        <v>4.1752777777777776</v>
      </c>
      <c r="P91" s="39">
        <v>3.8711111111111114</v>
      </c>
      <c r="Q91" s="39">
        <v>4.0774999999999997</v>
      </c>
      <c r="R91" s="39">
        <v>8.1666666666666679E-2</v>
      </c>
      <c r="S91" s="39">
        <v>0.02</v>
      </c>
      <c r="T91" s="39">
        <v>3.9097222222222223</v>
      </c>
      <c r="U91" s="39">
        <v>4.2333333333333334</v>
      </c>
      <c r="V91" s="39">
        <v>3.7547222222222221</v>
      </c>
      <c r="W91" s="39">
        <v>6.1388888888888896E-2</v>
      </c>
      <c r="X91" s="39">
        <v>7.7263888888888896</v>
      </c>
      <c r="Y91" s="39">
        <v>5.9333333333333336</v>
      </c>
      <c r="Z91" s="39">
        <v>4.7222222222222223E-3</v>
      </c>
      <c r="AA91" s="39">
        <v>2.137777777777778</v>
      </c>
      <c r="AB91" s="39">
        <v>3.9405555555555556</v>
      </c>
      <c r="AC91" s="39">
        <v>2.0380555555555557</v>
      </c>
      <c r="AD91" s="39">
        <v>0</v>
      </c>
      <c r="AE91" s="39">
        <v>0</v>
      </c>
      <c r="AF91" s="39">
        <v>1.7524999999999999</v>
      </c>
      <c r="AG91" s="39">
        <v>3.9477777777777776</v>
      </c>
      <c r="AH91" s="39">
        <v>4.6177777777777775</v>
      </c>
      <c r="AI91" s="39">
        <v>0</v>
      </c>
      <c r="AJ91" s="39">
        <v>2.5830555555555557</v>
      </c>
      <c r="AK91" s="39">
        <v>0</v>
      </c>
      <c r="AL91" s="39">
        <v>91.932777777777773</v>
      </c>
    </row>
    <row r="92" spans="1:38" ht="15" thickBot="1">
      <c r="A92" s="38">
        <v>74</v>
      </c>
      <c r="B92" s="38" t="s">
        <v>36</v>
      </c>
      <c r="C92" s="38" t="s">
        <v>398</v>
      </c>
      <c r="D92" s="38" t="s">
        <v>543</v>
      </c>
      <c r="E92" s="38"/>
      <c r="F92" s="38"/>
      <c r="G92" s="39">
        <v>1.7030555555555555</v>
      </c>
      <c r="H92" s="39">
        <v>1.5183333333333331</v>
      </c>
      <c r="I92" s="39">
        <v>0</v>
      </c>
      <c r="J92" s="39">
        <v>4.3213888888888885</v>
      </c>
      <c r="K92" s="39">
        <v>3.3505555555555562</v>
      </c>
      <c r="L92" s="39">
        <v>1.8130555555555556</v>
      </c>
      <c r="M92" s="39">
        <v>0.3175</v>
      </c>
      <c r="N92" s="39">
        <v>2.8658333333333332</v>
      </c>
      <c r="O92" s="39">
        <v>2.5941666666666667</v>
      </c>
      <c r="P92" s="39">
        <v>0</v>
      </c>
      <c r="Q92" s="39">
        <v>3.7694444444444448</v>
      </c>
      <c r="R92" s="39">
        <v>1.1944444444444445E-2</v>
      </c>
      <c r="S92" s="39">
        <v>3.3655555555555559</v>
      </c>
      <c r="T92" s="39">
        <v>3.5266666666666673</v>
      </c>
      <c r="U92" s="39">
        <v>1.3888888888888887E-3</v>
      </c>
      <c r="V92" s="39">
        <v>2.0394444444444444</v>
      </c>
      <c r="W92" s="39">
        <v>0</v>
      </c>
      <c r="X92" s="39">
        <v>1.1666666666666665E-2</v>
      </c>
      <c r="Y92" s="39">
        <v>8.3230555555555554</v>
      </c>
      <c r="Z92" s="39">
        <v>2.5238888888888891</v>
      </c>
      <c r="AA92" s="39">
        <v>1.7077777777777778</v>
      </c>
      <c r="AB92" s="39">
        <v>2.4386111111111113</v>
      </c>
      <c r="AC92" s="39">
        <v>1.9133333333333333</v>
      </c>
      <c r="AD92" s="39">
        <v>0</v>
      </c>
      <c r="AE92" s="39">
        <v>0</v>
      </c>
      <c r="AF92" s="39">
        <v>0.28583333333333333</v>
      </c>
      <c r="AG92" s="39">
        <v>3.6177777777777784</v>
      </c>
      <c r="AH92" s="39">
        <v>2.3141666666666669</v>
      </c>
      <c r="AI92" s="39">
        <v>0</v>
      </c>
      <c r="AJ92" s="39">
        <v>2.4466666666666668</v>
      </c>
      <c r="AK92" s="39">
        <v>0</v>
      </c>
      <c r="AL92" s="39">
        <v>56.781111111111102</v>
      </c>
    </row>
    <row r="93" spans="1:38" ht="15" thickBot="1">
      <c r="A93" s="38">
        <v>75</v>
      </c>
      <c r="B93" s="38" t="s">
        <v>36</v>
      </c>
      <c r="C93" s="38" t="s">
        <v>396</v>
      </c>
      <c r="D93" s="38" t="s">
        <v>574</v>
      </c>
      <c r="E93" s="38"/>
      <c r="F93" s="38"/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6.1127777777777776</v>
      </c>
      <c r="M93" s="39">
        <v>11.577777777777778</v>
      </c>
      <c r="N93" s="39">
        <v>14.032777777777778</v>
      </c>
      <c r="O93" s="39">
        <v>8.0763888888888893</v>
      </c>
      <c r="P93" s="39">
        <v>0.79527777777777775</v>
      </c>
      <c r="Q93" s="39">
        <v>6.3250000000000002</v>
      </c>
      <c r="R93" s="39">
        <v>0.62527777777777771</v>
      </c>
      <c r="S93" s="39">
        <v>1.1008333333333333</v>
      </c>
      <c r="T93" s="39">
        <v>1.3877777777777778</v>
      </c>
      <c r="U93" s="39">
        <v>5.9561111111111114</v>
      </c>
      <c r="V93" s="39">
        <v>6.0338888888888889</v>
      </c>
      <c r="W93" s="39">
        <v>0</v>
      </c>
      <c r="X93" s="39">
        <v>0.79472222222222233</v>
      </c>
      <c r="Y93" s="39">
        <v>0.39444444444444449</v>
      </c>
      <c r="Z93" s="39">
        <v>0.40416666666666667</v>
      </c>
      <c r="AA93" s="39">
        <v>1.5805555555555557</v>
      </c>
      <c r="AB93" s="39">
        <v>0</v>
      </c>
      <c r="AC93" s="39">
        <v>15.218888888888889</v>
      </c>
      <c r="AD93" s="39">
        <v>0</v>
      </c>
      <c r="AE93" s="39">
        <v>0</v>
      </c>
      <c r="AF93" s="39">
        <v>0.28361111111111109</v>
      </c>
      <c r="AG93" s="39">
        <v>0.13111111111111112</v>
      </c>
      <c r="AH93" s="39">
        <v>0.12361111111111112</v>
      </c>
      <c r="AI93" s="39">
        <v>0</v>
      </c>
      <c r="AJ93" s="39">
        <v>0</v>
      </c>
      <c r="AK93" s="39">
        <v>0</v>
      </c>
      <c r="AL93" s="39">
        <f>SUM(G93:AK93)</f>
        <v>80.955000000000013</v>
      </c>
    </row>
    <row r="94" spans="1:38" ht="19.8" thickBot="1">
      <c r="A94" s="38">
        <v>76</v>
      </c>
      <c r="B94" s="38" t="s">
        <v>36</v>
      </c>
      <c r="C94" s="38" t="s">
        <v>415</v>
      </c>
      <c r="D94" s="38" t="s">
        <v>536</v>
      </c>
      <c r="E94" s="38"/>
      <c r="F94" s="38"/>
      <c r="G94" s="39">
        <v>0.97555555555555551</v>
      </c>
      <c r="H94" s="39">
        <v>1.4725000000000001</v>
      </c>
      <c r="I94" s="39">
        <v>0</v>
      </c>
      <c r="J94" s="39">
        <v>6.3797222222222221</v>
      </c>
      <c r="K94" s="39">
        <v>3.5874999999999999</v>
      </c>
      <c r="L94" s="39">
        <v>4.2444444444444445</v>
      </c>
      <c r="M94" s="39">
        <v>3.7791666666666668</v>
      </c>
      <c r="N94" s="39">
        <v>17.321944444444444</v>
      </c>
      <c r="O94" s="39">
        <v>3.9550000000000001</v>
      </c>
      <c r="P94" s="39">
        <v>0</v>
      </c>
      <c r="Q94" s="39">
        <v>3.9375</v>
      </c>
      <c r="R94" s="39">
        <v>0.78694444444444445</v>
      </c>
      <c r="S94" s="39">
        <v>1.9016666666666668</v>
      </c>
      <c r="T94" s="39">
        <v>1.0963888888888889</v>
      </c>
      <c r="U94" s="39">
        <v>2.0863888888888891</v>
      </c>
      <c r="V94" s="39">
        <v>0.30722222222222223</v>
      </c>
      <c r="W94" s="39">
        <v>0</v>
      </c>
      <c r="X94" s="39">
        <v>0</v>
      </c>
      <c r="Y94" s="39">
        <v>0.73333333333333328</v>
      </c>
      <c r="Z94" s="39">
        <v>4.8002777777777776</v>
      </c>
      <c r="AA94" s="39">
        <v>3.152222222222222</v>
      </c>
      <c r="AB94" s="39">
        <v>6.4697222222222219</v>
      </c>
      <c r="AC94" s="46">
        <v>4</v>
      </c>
      <c r="AD94" s="39">
        <v>0</v>
      </c>
      <c r="AE94" s="39">
        <v>0</v>
      </c>
      <c r="AF94" s="39">
        <v>2.6352777777777776</v>
      </c>
      <c r="AG94" s="39">
        <v>8.1486111111111104</v>
      </c>
      <c r="AH94" s="39">
        <v>2.5138888888888888</v>
      </c>
      <c r="AI94" s="39">
        <v>0</v>
      </c>
      <c r="AJ94" s="39">
        <v>0</v>
      </c>
      <c r="AK94" s="39">
        <v>0</v>
      </c>
      <c r="AL94" s="39">
        <f>SUM(G94:AK94)</f>
        <v>84.285277777777765</v>
      </c>
    </row>
    <row r="95" spans="1:38" ht="15" thickBot="1">
      <c r="A95" s="38"/>
      <c r="B95" s="38"/>
      <c r="C95" s="38"/>
      <c r="D95" s="38"/>
      <c r="E95" s="38"/>
      <c r="F95" s="38"/>
      <c r="G95" s="4">
        <v>5</v>
      </c>
      <c r="H95" s="4">
        <v>5</v>
      </c>
      <c r="I95" s="4">
        <v>0</v>
      </c>
      <c r="J95" s="4">
        <v>4</v>
      </c>
      <c r="K95" s="4">
        <v>5</v>
      </c>
      <c r="L95" s="4">
        <v>5</v>
      </c>
      <c r="M95" s="4">
        <v>5</v>
      </c>
      <c r="N95" s="4">
        <v>0</v>
      </c>
      <c r="O95" s="4">
        <v>6</v>
      </c>
      <c r="P95" s="4">
        <v>0</v>
      </c>
      <c r="Q95" s="4">
        <v>5</v>
      </c>
      <c r="R95" s="4">
        <v>3</v>
      </c>
      <c r="S95" s="4">
        <v>6</v>
      </c>
      <c r="T95" s="4">
        <v>6</v>
      </c>
      <c r="U95" s="4">
        <v>4</v>
      </c>
      <c r="V95" s="4">
        <v>2</v>
      </c>
      <c r="W95" s="4">
        <v>0</v>
      </c>
      <c r="X95" s="4">
        <v>0</v>
      </c>
      <c r="Y95" s="4">
        <v>1</v>
      </c>
      <c r="Z95" s="4">
        <v>1</v>
      </c>
      <c r="AA95" s="4">
        <v>5</v>
      </c>
      <c r="AB95" s="4">
        <v>3</v>
      </c>
      <c r="AC95" s="4">
        <v>4</v>
      </c>
      <c r="AD95" s="4">
        <v>0</v>
      </c>
      <c r="AE95" s="4">
        <v>0</v>
      </c>
      <c r="AF95" s="4">
        <v>0</v>
      </c>
      <c r="AG95" s="4">
        <v>6</v>
      </c>
      <c r="AH95" s="4">
        <v>0</v>
      </c>
      <c r="AI95" s="4">
        <v>2</v>
      </c>
      <c r="AJ95" s="4">
        <v>4</v>
      </c>
      <c r="AK95" s="4">
        <v>0</v>
      </c>
      <c r="AL95" s="39">
        <f>SUM(G95:AK95)</f>
        <v>87</v>
      </c>
    </row>
    <row r="96" spans="1:38" ht="19.8" thickBot="1">
      <c r="A96" s="38">
        <v>77</v>
      </c>
      <c r="B96" s="38" t="s">
        <v>36</v>
      </c>
      <c r="C96" s="38" t="s">
        <v>416</v>
      </c>
      <c r="D96" s="38" t="s">
        <v>536</v>
      </c>
      <c r="E96" s="38"/>
      <c r="F96" s="38"/>
      <c r="G96" s="39">
        <v>0</v>
      </c>
      <c r="H96" s="39">
        <v>0</v>
      </c>
      <c r="I96" s="39">
        <v>0</v>
      </c>
      <c r="J96" s="39">
        <v>0</v>
      </c>
      <c r="K96" s="39">
        <v>0</v>
      </c>
      <c r="L96" s="39">
        <v>0</v>
      </c>
      <c r="M96" s="39">
        <v>0</v>
      </c>
      <c r="N96" s="39">
        <v>0</v>
      </c>
      <c r="O96" s="39">
        <v>0</v>
      </c>
      <c r="P96" s="39">
        <v>0</v>
      </c>
      <c r="Q96" s="39">
        <v>0</v>
      </c>
      <c r="R96" s="39">
        <v>0</v>
      </c>
      <c r="S96" s="39">
        <v>0</v>
      </c>
      <c r="T96" s="39">
        <v>0</v>
      </c>
      <c r="U96" s="39">
        <v>0</v>
      </c>
      <c r="V96" s="39">
        <v>0</v>
      </c>
      <c r="W96" s="39">
        <v>0</v>
      </c>
      <c r="X96" s="39">
        <v>0</v>
      </c>
      <c r="Y96" s="39">
        <v>0</v>
      </c>
      <c r="Z96" s="39">
        <v>0</v>
      </c>
      <c r="AA96" s="39">
        <v>0</v>
      </c>
      <c r="AB96" s="39">
        <v>0</v>
      </c>
      <c r="AC96" s="39">
        <v>0</v>
      </c>
      <c r="AD96" s="39">
        <v>0</v>
      </c>
      <c r="AE96" s="39">
        <v>0</v>
      </c>
      <c r="AF96" s="39">
        <v>0</v>
      </c>
      <c r="AG96" s="39">
        <v>0</v>
      </c>
      <c r="AH96" s="39">
        <v>0</v>
      </c>
      <c r="AI96" s="39">
        <v>0</v>
      </c>
      <c r="AJ96" s="39">
        <v>0</v>
      </c>
      <c r="AK96" s="39">
        <v>0</v>
      </c>
      <c r="AL96" s="39">
        <v>0</v>
      </c>
    </row>
    <row r="97" spans="1:38" ht="15" thickBot="1">
      <c r="A97" s="38">
        <v>78</v>
      </c>
      <c r="B97" s="38" t="s">
        <v>36</v>
      </c>
      <c r="C97" s="38" t="s">
        <v>575</v>
      </c>
      <c r="D97" s="38" t="s">
        <v>543</v>
      </c>
      <c r="E97" s="38"/>
      <c r="F97" s="38"/>
      <c r="G97" s="39">
        <v>1.2549999999999999</v>
      </c>
      <c r="H97" s="39">
        <v>1.6016666666666666</v>
      </c>
      <c r="I97" s="39">
        <v>3.6944444444444446E-2</v>
      </c>
      <c r="J97" s="39">
        <v>3.0225</v>
      </c>
      <c r="K97" s="39">
        <v>4.0958333333333332</v>
      </c>
      <c r="L97" s="39">
        <v>2.3316666666666666</v>
      </c>
      <c r="M97" s="39">
        <v>1.2869444444444444</v>
      </c>
      <c r="N97" s="39">
        <v>2.5511111111111111</v>
      </c>
      <c r="O97" s="39">
        <v>3.9527777777777775</v>
      </c>
      <c r="P97" s="39">
        <v>0</v>
      </c>
      <c r="Q97" s="39">
        <v>2.2374999999999998</v>
      </c>
      <c r="R97" s="39">
        <v>3.5808333333333335</v>
      </c>
      <c r="S97" s="39">
        <v>2.2463888888888888</v>
      </c>
      <c r="T97" s="39">
        <v>2.3241666666666667</v>
      </c>
      <c r="U97" s="39">
        <v>2.5555555555555554E-2</v>
      </c>
      <c r="V97" s="39">
        <v>1.5519444444444446</v>
      </c>
      <c r="W97" s="39">
        <v>0</v>
      </c>
      <c r="X97" s="39">
        <v>1.4061111111111111</v>
      </c>
      <c r="Y97" s="39">
        <v>7.4686111111111124</v>
      </c>
      <c r="Z97" s="39">
        <v>8.8888888888888889E-3</v>
      </c>
      <c r="AA97" s="39">
        <v>3.5297222222222224</v>
      </c>
      <c r="AB97" s="39">
        <v>1.82</v>
      </c>
      <c r="AC97" s="39">
        <v>3.6349999999999998</v>
      </c>
      <c r="AD97" s="39">
        <v>0</v>
      </c>
      <c r="AE97" s="39">
        <v>0</v>
      </c>
      <c r="AF97" s="39">
        <v>0</v>
      </c>
      <c r="AG97" s="39">
        <v>5.8722222222222218</v>
      </c>
      <c r="AH97" s="39">
        <v>2.2158333333333333</v>
      </c>
      <c r="AI97" s="39">
        <v>2.5555555555555554E-2</v>
      </c>
      <c r="AJ97" s="39">
        <v>3.4669444444444446</v>
      </c>
      <c r="AK97" s="39">
        <v>0</v>
      </c>
      <c r="AL97" s="39">
        <v>61.549722222222229</v>
      </c>
    </row>
    <row r="98" spans="1:38" ht="15" thickBot="1">
      <c r="A98" s="38">
        <v>79</v>
      </c>
      <c r="B98" s="38" t="s">
        <v>36</v>
      </c>
      <c r="C98" s="38">
        <v>61438</v>
      </c>
      <c r="D98" s="38" t="s">
        <v>534</v>
      </c>
      <c r="E98" s="38"/>
      <c r="F98" s="38"/>
      <c r="G98" s="39">
        <v>0</v>
      </c>
      <c r="H98" s="39">
        <v>1.7538888888888891</v>
      </c>
      <c r="I98" s="39">
        <v>0</v>
      </c>
      <c r="J98" s="39">
        <v>1.7808333333333333</v>
      </c>
      <c r="K98" s="39">
        <v>3.0094444444444441</v>
      </c>
      <c r="L98" s="39">
        <v>0.25166666666666665</v>
      </c>
      <c r="M98" s="39">
        <v>0</v>
      </c>
      <c r="N98" s="39">
        <v>0</v>
      </c>
      <c r="O98" s="39">
        <v>1.2919444444444443</v>
      </c>
      <c r="P98" s="39">
        <v>0</v>
      </c>
      <c r="Q98" s="39">
        <v>1.3888888888888887E-3</v>
      </c>
      <c r="R98" s="39">
        <v>0</v>
      </c>
      <c r="S98" s="39">
        <v>0.10527777777777778</v>
      </c>
      <c r="T98" s="39">
        <v>0.52833333333333332</v>
      </c>
      <c r="U98" s="39">
        <v>0</v>
      </c>
      <c r="V98" s="39">
        <v>0.25611111111111112</v>
      </c>
      <c r="W98" s="39">
        <v>0</v>
      </c>
      <c r="X98" s="39">
        <v>2.2355555555555555</v>
      </c>
      <c r="Y98" s="39">
        <v>6.6944444444444445E-2</v>
      </c>
      <c r="Z98" s="39">
        <v>0</v>
      </c>
      <c r="AA98" s="39">
        <v>0</v>
      </c>
      <c r="AB98" s="39">
        <v>0</v>
      </c>
      <c r="AC98" s="39">
        <v>0</v>
      </c>
      <c r="AD98" s="39">
        <v>0</v>
      </c>
      <c r="AE98" s="39">
        <v>0</v>
      </c>
      <c r="AF98" s="39">
        <v>0</v>
      </c>
      <c r="AG98" s="39">
        <v>0</v>
      </c>
      <c r="AH98" s="39">
        <v>0</v>
      </c>
      <c r="AI98" s="39">
        <v>0</v>
      </c>
      <c r="AJ98" s="39">
        <v>0</v>
      </c>
      <c r="AK98" s="39">
        <v>0</v>
      </c>
      <c r="AL98" s="39">
        <v>11.281388888888889</v>
      </c>
    </row>
    <row r="99" spans="1:38" ht="15" thickBot="1">
      <c r="A99" s="38">
        <v>80</v>
      </c>
      <c r="B99" s="38" t="s">
        <v>36</v>
      </c>
      <c r="C99" s="38" t="s">
        <v>576</v>
      </c>
      <c r="D99" s="38" t="s">
        <v>543</v>
      </c>
      <c r="E99" s="38"/>
      <c r="F99" s="38"/>
      <c r="G99" s="39">
        <v>1.8391666666666668</v>
      </c>
      <c r="H99" s="39">
        <v>2.2297222222222222</v>
      </c>
      <c r="I99" s="39">
        <v>0</v>
      </c>
      <c r="J99" s="39">
        <v>3.2347222222222216</v>
      </c>
      <c r="K99" s="39">
        <v>3.5691666666666668</v>
      </c>
      <c r="L99" s="39">
        <v>2.026388888888889</v>
      </c>
      <c r="M99" s="39">
        <v>5.5555555555555556E-4</v>
      </c>
      <c r="N99" s="39">
        <v>3.9550000000000001</v>
      </c>
      <c r="O99" s="39">
        <v>2.4597222222222221</v>
      </c>
      <c r="P99" s="39">
        <v>0</v>
      </c>
      <c r="Q99" s="39">
        <v>1.6844444444444444</v>
      </c>
      <c r="R99" s="39">
        <v>1.3572222222222221</v>
      </c>
      <c r="S99" s="39">
        <v>3.3166666666666664</v>
      </c>
      <c r="T99" s="39">
        <v>2.3611111111111112</v>
      </c>
      <c r="U99" s="39">
        <v>1.5277777777777776E-2</v>
      </c>
      <c r="V99" s="39">
        <v>0.51444444444444448</v>
      </c>
      <c r="W99" s="39">
        <v>0</v>
      </c>
      <c r="X99" s="39">
        <v>3.7480555555555553</v>
      </c>
      <c r="Y99" s="39">
        <v>5.9697222222222219</v>
      </c>
      <c r="Z99" s="39">
        <v>2.8333333333333335E-2</v>
      </c>
      <c r="AA99" s="39">
        <v>1.8152777777777778</v>
      </c>
      <c r="AB99" s="39">
        <v>3.6375000000000002</v>
      </c>
      <c r="AC99" s="39">
        <v>2.0880555555555556</v>
      </c>
      <c r="AD99" s="39">
        <v>0</v>
      </c>
      <c r="AE99" s="39">
        <v>7.2222222222222228E-3</v>
      </c>
      <c r="AF99" s="39">
        <v>0</v>
      </c>
      <c r="AG99" s="39">
        <v>3.6752777777777776</v>
      </c>
      <c r="AH99" s="39">
        <v>0.30444444444444441</v>
      </c>
      <c r="AI99" s="39">
        <v>0</v>
      </c>
      <c r="AJ99" s="39">
        <v>3.5169444444444444</v>
      </c>
      <c r="AK99" s="39">
        <v>5.5555555555555556E-4</v>
      </c>
      <c r="AL99" s="39">
        <v>53.355000000000004</v>
      </c>
    </row>
    <row r="100" spans="1:38" ht="15" thickBot="1">
      <c r="A100" s="38">
        <v>81</v>
      </c>
      <c r="B100" s="38" t="s">
        <v>36</v>
      </c>
      <c r="C100" s="38" t="s">
        <v>431</v>
      </c>
      <c r="D100" s="38" t="s">
        <v>554</v>
      </c>
      <c r="E100" s="38"/>
      <c r="F100" s="38"/>
      <c r="G100" s="39">
        <v>2.645</v>
      </c>
      <c r="H100" s="39">
        <v>0.22722222222222221</v>
      </c>
      <c r="I100" s="39">
        <v>0.3963888888888889</v>
      </c>
      <c r="J100" s="39">
        <v>0.77444444444444449</v>
      </c>
      <c r="K100" s="39">
        <v>3.0972222222222223</v>
      </c>
      <c r="L100" s="39">
        <v>0</v>
      </c>
      <c r="M100" s="39">
        <v>1.0402777777777779</v>
      </c>
      <c r="N100" s="39">
        <v>2.4222222222222221</v>
      </c>
      <c r="O100" s="39">
        <v>0</v>
      </c>
      <c r="P100" s="39">
        <v>1.2777777777777779E-2</v>
      </c>
      <c r="Q100" s="39">
        <v>3.4725000000000001</v>
      </c>
      <c r="R100" s="39">
        <v>0.1763888888888889</v>
      </c>
      <c r="S100" s="39">
        <v>0.8552777777777778</v>
      </c>
      <c r="T100" s="39">
        <v>0</v>
      </c>
      <c r="U100" s="39">
        <v>0.15277777777777776</v>
      </c>
      <c r="V100" s="39">
        <v>0</v>
      </c>
      <c r="W100" s="39">
        <v>0.15722222222222224</v>
      </c>
      <c r="X100" s="39">
        <v>2.6366666666666667</v>
      </c>
      <c r="Y100" s="39">
        <v>4.139444444444444</v>
      </c>
      <c r="Z100" s="39">
        <v>2.2747222222222221</v>
      </c>
      <c r="AA100" s="39">
        <v>0</v>
      </c>
      <c r="AB100" s="39">
        <v>6.1469444444444434</v>
      </c>
      <c r="AC100" s="39">
        <v>3.9008333333333338</v>
      </c>
      <c r="AD100" s="39">
        <v>0</v>
      </c>
      <c r="AE100" s="39">
        <v>0</v>
      </c>
      <c r="AF100" s="39">
        <v>2.37</v>
      </c>
      <c r="AG100" s="39">
        <v>0</v>
      </c>
      <c r="AH100" s="39">
        <v>0</v>
      </c>
      <c r="AI100" s="39">
        <v>0</v>
      </c>
      <c r="AJ100" s="39">
        <v>0</v>
      </c>
      <c r="AK100" s="39">
        <v>0</v>
      </c>
      <c r="AL100" s="39">
        <v>36.898333333333333</v>
      </c>
    </row>
    <row r="101" spans="1:38" ht="15" thickBot="1">
      <c r="A101" s="38">
        <v>82</v>
      </c>
      <c r="B101" s="38" t="s">
        <v>36</v>
      </c>
      <c r="C101" s="40" t="s">
        <v>432</v>
      </c>
      <c r="D101" s="38" t="s">
        <v>563</v>
      </c>
      <c r="E101" s="38"/>
      <c r="F101" s="38"/>
      <c r="G101" s="39">
        <v>4.7013888888888893</v>
      </c>
      <c r="H101" s="39">
        <v>2.6677777777777778</v>
      </c>
      <c r="I101" s="39">
        <v>0.90972222222222232</v>
      </c>
      <c r="J101" s="39">
        <v>4.4344444444444449</v>
      </c>
      <c r="K101" s="39">
        <v>4.9244444444444442</v>
      </c>
      <c r="L101" s="39">
        <v>2.8774999999999999</v>
      </c>
      <c r="M101" s="39">
        <v>6.1813888888888888</v>
      </c>
      <c r="N101" s="39">
        <v>7.8327777777777783</v>
      </c>
      <c r="O101" s="39">
        <v>4.1580555555555554</v>
      </c>
      <c r="P101" s="39">
        <v>2.7277777777777779</v>
      </c>
      <c r="Q101" s="39">
        <v>3.7447222222222223</v>
      </c>
      <c r="R101" s="39">
        <v>0.69861111111111107</v>
      </c>
      <c r="S101" s="39">
        <v>4.5133333333333336</v>
      </c>
      <c r="T101" s="39">
        <v>5.5016666666666669</v>
      </c>
      <c r="U101" s="39">
        <v>4.1355555555555554</v>
      </c>
      <c r="V101" s="39">
        <v>5.3633333333333333</v>
      </c>
      <c r="W101" s="39">
        <v>2</v>
      </c>
      <c r="X101" s="39">
        <v>1.6099999999999999</v>
      </c>
      <c r="Y101" s="39">
        <v>1.1100000000000001</v>
      </c>
      <c r="Z101" s="39">
        <v>1.7622222222222224</v>
      </c>
      <c r="AA101" s="39">
        <v>0</v>
      </c>
      <c r="AB101" s="39">
        <v>2.5194444444444444</v>
      </c>
      <c r="AC101" s="39">
        <v>3.2830555555555554</v>
      </c>
      <c r="AD101" s="39">
        <v>0</v>
      </c>
      <c r="AE101" s="39">
        <v>0</v>
      </c>
      <c r="AF101" s="39">
        <v>1.1044444444444443</v>
      </c>
      <c r="AG101" s="39">
        <v>2.0819444444444444</v>
      </c>
      <c r="AH101" s="39">
        <v>1.5594444444444444</v>
      </c>
      <c r="AI101" s="39">
        <v>0</v>
      </c>
      <c r="AJ101" s="39">
        <v>7.6349999999999998</v>
      </c>
      <c r="AK101" s="39">
        <v>0</v>
      </c>
      <c r="AL101" s="39">
        <f>SUM(G101:AK101)</f>
        <v>90.038055555555559</v>
      </c>
    </row>
    <row r="102" spans="1:38" ht="15" thickBot="1">
      <c r="A102" s="38">
        <v>83</v>
      </c>
      <c r="B102" s="38" t="s">
        <v>36</v>
      </c>
      <c r="C102" s="40" t="s">
        <v>434</v>
      </c>
      <c r="D102" s="38" t="s">
        <v>563</v>
      </c>
      <c r="E102" s="38"/>
      <c r="F102" s="38"/>
      <c r="G102" s="39">
        <v>10.047777777777778</v>
      </c>
      <c r="H102" s="39">
        <v>8.613611111111112</v>
      </c>
      <c r="I102" s="39">
        <v>13.150833333333331</v>
      </c>
      <c r="J102" s="39">
        <v>3.5394444444444444</v>
      </c>
      <c r="K102" s="39">
        <v>9.3858333333333341</v>
      </c>
      <c r="L102" s="39">
        <v>5.8613888888888885</v>
      </c>
      <c r="M102" s="39">
        <v>7.1752777777777776</v>
      </c>
      <c r="N102" s="39">
        <v>3.6666666666666661</v>
      </c>
      <c r="O102" s="39">
        <v>8.1647222222222222</v>
      </c>
      <c r="P102" s="39">
        <v>7.963055555555556</v>
      </c>
      <c r="Q102" s="39">
        <v>9.7044444444444444</v>
      </c>
      <c r="R102" s="46">
        <v>5</v>
      </c>
      <c r="S102" s="46">
        <v>6</v>
      </c>
      <c r="T102" s="46">
        <v>10</v>
      </c>
      <c r="U102" s="46">
        <v>7</v>
      </c>
      <c r="V102" s="46">
        <v>5</v>
      </c>
      <c r="W102" s="39">
        <v>0</v>
      </c>
      <c r="X102" s="46">
        <v>9</v>
      </c>
      <c r="Y102" s="46">
        <v>10</v>
      </c>
      <c r="Z102" s="46">
        <v>5</v>
      </c>
      <c r="AA102" s="46">
        <v>4</v>
      </c>
      <c r="AB102" s="46">
        <v>10</v>
      </c>
      <c r="AC102" s="46">
        <v>7</v>
      </c>
      <c r="AD102" s="39">
        <v>0</v>
      </c>
      <c r="AE102" s="39">
        <v>0</v>
      </c>
      <c r="AF102" s="39">
        <v>0</v>
      </c>
      <c r="AG102" s="39">
        <v>0</v>
      </c>
      <c r="AH102" s="39">
        <v>0</v>
      </c>
      <c r="AI102" s="39">
        <v>0</v>
      </c>
      <c r="AJ102" s="39">
        <v>0</v>
      </c>
      <c r="AK102" s="39">
        <v>0</v>
      </c>
      <c r="AL102" s="39">
        <f>SUM(G102:AK102)</f>
        <v>165.27305555555557</v>
      </c>
    </row>
    <row r="103" spans="1:38" ht="15" thickBot="1">
      <c r="A103" s="38"/>
      <c r="B103" s="38"/>
      <c r="C103" s="40"/>
      <c r="D103" s="38"/>
      <c r="E103" s="38"/>
      <c r="F103" s="38"/>
      <c r="G103" s="4">
        <v>10</v>
      </c>
      <c r="H103" s="4">
        <v>8</v>
      </c>
      <c r="I103" s="4">
        <v>13</v>
      </c>
      <c r="J103" s="4">
        <v>3</v>
      </c>
      <c r="K103" s="4">
        <v>10</v>
      </c>
      <c r="L103" s="4">
        <v>5</v>
      </c>
      <c r="M103" s="4">
        <v>8</v>
      </c>
      <c r="N103" s="4">
        <v>2</v>
      </c>
      <c r="O103" s="4">
        <v>8</v>
      </c>
      <c r="P103" s="4">
        <v>8</v>
      </c>
      <c r="Q103" s="4">
        <v>9</v>
      </c>
      <c r="R103" s="4">
        <v>5</v>
      </c>
      <c r="S103" s="4">
        <v>6</v>
      </c>
      <c r="T103" s="4">
        <v>10</v>
      </c>
      <c r="U103" s="4">
        <v>7</v>
      </c>
      <c r="V103" s="4">
        <v>5</v>
      </c>
      <c r="W103" s="4">
        <v>0</v>
      </c>
      <c r="X103" s="4">
        <v>9</v>
      </c>
      <c r="Y103" s="4">
        <v>10</v>
      </c>
      <c r="Z103" s="4">
        <v>5</v>
      </c>
      <c r="AA103" s="4">
        <v>4</v>
      </c>
      <c r="AB103" s="4">
        <v>10</v>
      </c>
      <c r="AC103" s="4">
        <v>7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39">
        <f>SUM(G103:AK103)</f>
        <v>162</v>
      </c>
    </row>
    <row r="104" spans="1:38" ht="19.8" thickBot="1">
      <c r="A104" s="38">
        <v>84</v>
      </c>
      <c r="B104" s="38" t="s">
        <v>36</v>
      </c>
      <c r="C104" s="40" t="s">
        <v>577</v>
      </c>
      <c r="D104" s="38" t="s">
        <v>567</v>
      </c>
      <c r="E104" s="38"/>
      <c r="F104" s="38"/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39">
        <v>0</v>
      </c>
      <c r="Q104" s="39">
        <v>0</v>
      </c>
      <c r="R104" s="39">
        <v>0</v>
      </c>
      <c r="S104" s="39">
        <v>0</v>
      </c>
      <c r="T104" s="39">
        <v>0</v>
      </c>
      <c r="U104" s="39">
        <v>0</v>
      </c>
      <c r="V104" s="39">
        <v>0</v>
      </c>
      <c r="W104" s="39">
        <v>0</v>
      </c>
      <c r="X104" s="39">
        <v>0</v>
      </c>
      <c r="Y104" s="39">
        <v>2.9444444444444443E-2</v>
      </c>
      <c r="Z104" s="39">
        <v>0</v>
      </c>
      <c r="AA104" s="39">
        <v>0</v>
      </c>
      <c r="AB104" s="39">
        <v>0</v>
      </c>
      <c r="AC104" s="39">
        <v>0</v>
      </c>
      <c r="AD104" s="39">
        <v>0</v>
      </c>
      <c r="AE104" s="39">
        <v>0</v>
      </c>
      <c r="AF104" s="39">
        <v>0</v>
      </c>
      <c r="AG104" s="39">
        <v>0</v>
      </c>
      <c r="AH104" s="39">
        <v>0</v>
      </c>
      <c r="AI104" s="39">
        <v>0</v>
      </c>
      <c r="AJ104" s="39">
        <v>0</v>
      </c>
      <c r="AK104" s="39">
        <v>0</v>
      </c>
      <c r="AL104" s="39">
        <v>2.9444444444444443E-2</v>
      </c>
    </row>
    <row r="105" spans="1:38" ht="15" thickBot="1">
      <c r="A105" s="38">
        <v>85</v>
      </c>
      <c r="B105" s="38" t="s">
        <v>36</v>
      </c>
      <c r="C105" s="40" t="s">
        <v>435</v>
      </c>
      <c r="D105" s="38" t="s">
        <v>578</v>
      </c>
      <c r="E105" s="38"/>
      <c r="F105" s="38"/>
      <c r="G105" s="39">
        <v>0</v>
      </c>
      <c r="H105" s="39">
        <v>0</v>
      </c>
      <c r="I105" s="39">
        <v>0.35916666666666669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39">
        <v>0</v>
      </c>
      <c r="Q105" s="39">
        <v>0</v>
      </c>
      <c r="R105" s="39">
        <v>0</v>
      </c>
      <c r="S105" s="39">
        <v>0</v>
      </c>
      <c r="T105" s="39">
        <v>0</v>
      </c>
      <c r="U105" s="46">
        <v>6</v>
      </c>
      <c r="V105" s="46">
        <v>6</v>
      </c>
      <c r="W105" s="46">
        <v>6</v>
      </c>
      <c r="X105" s="46">
        <v>7</v>
      </c>
      <c r="Y105" s="46">
        <v>5</v>
      </c>
      <c r="Z105" s="39">
        <v>1.6825000000000001</v>
      </c>
      <c r="AA105" s="39">
        <v>5.68</v>
      </c>
      <c r="AB105" s="39">
        <v>0</v>
      </c>
      <c r="AC105" s="39">
        <v>2.0175000000000001</v>
      </c>
      <c r="AD105" s="39">
        <v>2.7569444444444446</v>
      </c>
      <c r="AE105" s="39">
        <v>5.5555555555555566E-2</v>
      </c>
      <c r="AF105" s="39">
        <v>0.86722222222222234</v>
      </c>
      <c r="AG105" s="46">
        <v>3</v>
      </c>
      <c r="AH105" s="39">
        <v>4.493611111111111</v>
      </c>
      <c r="AI105" s="39">
        <v>0.37055555555555558</v>
      </c>
      <c r="AJ105" s="39">
        <v>2.7777777777777776E-2</v>
      </c>
      <c r="AK105" s="39">
        <v>0</v>
      </c>
      <c r="AL105" s="39">
        <f t="shared" ref="AL105:AL110" si="1">SUM(G105:AK105)</f>
        <v>51.310833333333328</v>
      </c>
    </row>
    <row r="106" spans="1:38" ht="15" thickBot="1">
      <c r="A106" s="38"/>
      <c r="B106" s="38"/>
      <c r="C106" s="40"/>
      <c r="D106" s="38"/>
      <c r="E106" s="38"/>
      <c r="F106" s="38"/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6</v>
      </c>
      <c r="V106" s="4">
        <v>6</v>
      </c>
      <c r="W106" s="4">
        <v>6</v>
      </c>
      <c r="X106" s="4">
        <v>7</v>
      </c>
      <c r="Y106" s="4">
        <v>5</v>
      </c>
      <c r="Z106" s="4">
        <v>7</v>
      </c>
      <c r="AA106" s="4">
        <v>5</v>
      </c>
      <c r="AB106" s="4">
        <v>2</v>
      </c>
      <c r="AC106" s="4">
        <v>0</v>
      </c>
      <c r="AD106" s="4">
        <v>2</v>
      </c>
      <c r="AE106" s="4">
        <v>1</v>
      </c>
      <c r="AF106" s="4">
        <v>2</v>
      </c>
      <c r="AG106" s="4">
        <v>3</v>
      </c>
      <c r="AH106" s="4">
        <v>1</v>
      </c>
      <c r="AI106" s="4">
        <v>0</v>
      </c>
      <c r="AJ106" s="4">
        <v>0</v>
      </c>
      <c r="AK106" s="4">
        <v>0</v>
      </c>
      <c r="AL106" s="39">
        <f t="shared" si="1"/>
        <v>53</v>
      </c>
    </row>
    <row r="107" spans="1:38" ht="15" thickBot="1">
      <c r="A107" s="38">
        <v>86</v>
      </c>
      <c r="B107" s="38" t="s">
        <v>36</v>
      </c>
      <c r="C107" s="40" t="s">
        <v>433</v>
      </c>
      <c r="D107" s="38" t="s">
        <v>570</v>
      </c>
      <c r="E107" s="38"/>
      <c r="F107" s="38"/>
      <c r="G107" s="39">
        <v>11.879722222222222</v>
      </c>
      <c r="H107" s="39">
        <v>11.390833333333333</v>
      </c>
      <c r="I107" s="39">
        <v>10.926111111111112</v>
      </c>
      <c r="J107" s="39">
        <v>10.238055555555556</v>
      </c>
      <c r="K107" s="39">
        <v>11.326111111111111</v>
      </c>
      <c r="L107" s="39">
        <v>11.409444444444444</v>
      </c>
      <c r="M107" s="39">
        <v>13.797777777777778</v>
      </c>
      <c r="N107" s="39">
        <v>9.0211111111111109</v>
      </c>
      <c r="O107" s="39">
        <v>7.9352777777777774</v>
      </c>
      <c r="P107" s="39">
        <v>7.3038888888888902</v>
      </c>
      <c r="Q107" s="39">
        <v>7.5213888888888896</v>
      </c>
      <c r="R107" s="39">
        <v>6.7841666666666667</v>
      </c>
      <c r="S107" s="39">
        <v>3.4552777777777779</v>
      </c>
      <c r="T107" s="39">
        <v>6.9350000000000005</v>
      </c>
      <c r="U107" s="39">
        <v>11.978333333333333</v>
      </c>
      <c r="V107" s="39">
        <v>11.056111111111111</v>
      </c>
      <c r="W107" s="39">
        <v>11.433611111111111</v>
      </c>
      <c r="X107" s="39">
        <v>12.071111111111112</v>
      </c>
      <c r="Y107" s="39">
        <v>9.5988888888888884</v>
      </c>
      <c r="Z107" s="39">
        <v>7.9152777777777779</v>
      </c>
      <c r="AA107" s="39">
        <v>10.059444444444445</v>
      </c>
      <c r="AB107" s="39">
        <v>8.4297222222222228</v>
      </c>
      <c r="AC107" s="39">
        <v>7.416666666666667</v>
      </c>
      <c r="AD107" s="39">
        <v>6.2322222222222221</v>
      </c>
      <c r="AE107" s="39">
        <v>3.855833333333333</v>
      </c>
      <c r="AF107" s="39">
        <v>1.4352777777777779</v>
      </c>
      <c r="AG107" s="46">
        <v>11</v>
      </c>
      <c r="AH107" s="39">
        <v>7.3122222222222213</v>
      </c>
      <c r="AI107" s="39">
        <v>5.4319444444444445</v>
      </c>
      <c r="AJ107" s="39">
        <v>2.9341666666666666</v>
      </c>
      <c r="AK107" s="39">
        <v>6.4622222222222216</v>
      </c>
      <c r="AL107" s="39">
        <f t="shared" si="1"/>
        <v>264.54722222222222</v>
      </c>
    </row>
    <row r="108" spans="1:38" ht="15" thickBot="1">
      <c r="A108" s="38"/>
      <c r="B108" s="38"/>
      <c r="C108" s="40"/>
      <c r="D108" s="38"/>
      <c r="E108" s="38"/>
      <c r="F108" s="38"/>
      <c r="G108" s="4">
        <v>12</v>
      </c>
      <c r="H108" s="4">
        <v>11</v>
      </c>
      <c r="I108" s="4">
        <v>11</v>
      </c>
      <c r="J108" s="4">
        <v>12</v>
      </c>
      <c r="K108" s="4">
        <v>11</v>
      </c>
      <c r="L108" s="4">
        <v>13</v>
      </c>
      <c r="M108" s="4">
        <v>11</v>
      </c>
      <c r="N108" s="4">
        <v>14</v>
      </c>
      <c r="O108" s="4">
        <v>10</v>
      </c>
      <c r="P108" s="4">
        <v>9</v>
      </c>
      <c r="Q108" s="4">
        <v>9</v>
      </c>
      <c r="R108" s="4">
        <v>6</v>
      </c>
      <c r="S108" s="4">
        <v>9</v>
      </c>
      <c r="T108" s="4">
        <v>7</v>
      </c>
      <c r="U108" s="4">
        <v>7</v>
      </c>
      <c r="V108" s="4">
        <v>11</v>
      </c>
      <c r="W108" s="4">
        <v>12</v>
      </c>
      <c r="X108" s="4">
        <v>13</v>
      </c>
      <c r="Y108" s="4">
        <v>9</v>
      </c>
      <c r="Z108" s="4">
        <v>11</v>
      </c>
      <c r="AA108" s="4">
        <v>13</v>
      </c>
      <c r="AB108" s="4">
        <v>9</v>
      </c>
      <c r="AC108" s="4">
        <v>7</v>
      </c>
      <c r="AD108" s="4">
        <v>3</v>
      </c>
      <c r="AE108" s="4">
        <v>0</v>
      </c>
      <c r="AF108" s="4">
        <v>5</v>
      </c>
      <c r="AG108" s="4">
        <v>11</v>
      </c>
      <c r="AH108" s="4">
        <v>8</v>
      </c>
      <c r="AI108" s="4">
        <v>9</v>
      </c>
      <c r="AJ108" s="4">
        <v>0</v>
      </c>
      <c r="AK108" s="4">
        <v>0</v>
      </c>
      <c r="AL108" s="39">
        <f t="shared" si="1"/>
        <v>273</v>
      </c>
    </row>
    <row r="109" spans="1:38" ht="15" thickBot="1">
      <c r="A109" s="38">
        <v>87</v>
      </c>
      <c r="B109" s="38" t="s">
        <v>36</v>
      </c>
      <c r="C109" s="40" t="s">
        <v>436</v>
      </c>
      <c r="D109" s="38" t="s">
        <v>570</v>
      </c>
      <c r="E109" s="38"/>
      <c r="F109" s="38"/>
      <c r="G109" s="39">
        <v>5.2797222222222224</v>
      </c>
      <c r="H109" s="39">
        <v>3.91</v>
      </c>
      <c r="I109" s="39">
        <v>0</v>
      </c>
      <c r="J109" s="46">
        <v>7</v>
      </c>
      <c r="K109" s="39">
        <v>0</v>
      </c>
      <c r="L109" s="47">
        <v>4</v>
      </c>
      <c r="M109" s="39">
        <v>0</v>
      </c>
      <c r="N109" s="39">
        <v>0</v>
      </c>
      <c r="O109" s="39">
        <v>0</v>
      </c>
      <c r="P109" s="39">
        <v>0</v>
      </c>
      <c r="Q109" s="39">
        <v>0</v>
      </c>
      <c r="R109" s="39">
        <v>0</v>
      </c>
      <c r="S109" s="39">
        <v>0</v>
      </c>
      <c r="T109" s="39">
        <v>0</v>
      </c>
      <c r="U109" s="39">
        <v>0</v>
      </c>
      <c r="V109" s="46">
        <v>9</v>
      </c>
      <c r="W109" s="46">
        <v>9</v>
      </c>
      <c r="X109" s="46">
        <v>9</v>
      </c>
      <c r="Y109" s="46">
        <v>6</v>
      </c>
      <c r="Z109" s="46">
        <v>8</v>
      </c>
      <c r="AA109" s="46">
        <v>7</v>
      </c>
      <c r="AB109" s="46">
        <v>4</v>
      </c>
      <c r="AC109" s="46">
        <v>7</v>
      </c>
      <c r="AD109" s="46">
        <v>3</v>
      </c>
      <c r="AE109" s="39">
        <v>0</v>
      </c>
      <c r="AF109" s="39">
        <v>0</v>
      </c>
      <c r="AG109" s="46">
        <v>6</v>
      </c>
      <c r="AH109" s="46">
        <v>8</v>
      </c>
      <c r="AI109" s="46">
        <v>2</v>
      </c>
      <c r="AJ109" s="46">
        <v>1</v>
      </c>
      <c r="AK109" s="46">
        <v>2</v>
      </c>
      <c r="AL109" s="39">
        <f t="shared" si="1"/>
        <v>101.18972222222223</v>
      </c>
    </row>
    <row r="110" spans="1:38" ht="15" thickBot="1">
      <c r="A110" s="38"/>
      <c r="B110" s="38"/>
      <c r="C110" s="40"/>
      <c r="D110" s="38"/>
      <c r="E110" s="38"/>
      <c r="F110" s="38"/>
      <c r="G110" s="4">
        <v>8</v>
      </c>
      <c r="H110" s="4">
        <v>5</v>
      </c>
      <c r="I110" s="4">
        <v>0</v>
      </c>
      <c r="J110" s="4">
        <v>7</v>
      </c>
      <c r="K110" s="4">
        <v>0</v>
      </c>
      <c r="L110" s="4">
        <v>4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9</v>
      </c>
      <c r="W110" s="4">
        <v>9</v>
      </c>
      <c r="X110" s="4">
        <v>9</v>
      </c>
      <c r="Y110" s="4">
        <v>6</v>
      </c>
      <c r="Z110" s="4">
        <v>8</v>
      </c>
      <c r="AA110" s="4">
        <v>7</v>
      </c>
      <c r="AB110" s="4">
        <v>4</v>
      </c>
      <c r="AC110" s="4">
        <v>7</v>
      </c>
      <c r="AD110" s="4">
        <v>3</v>
      </c>
      <c r="AE110" s="4">
        <v>0</v>
      </c>
      <c r="AF110" s="4">
        <v>0</v>
      </c>
      <c r="AG110" s="4">
        <v>6</v>
      </c>
      <c r="AH110" s="4">
        <v>8</v>
      </c>
      <c r="AI110" s="4">
        <v>2</v>
      </c>
      <c r="AJ110" s="4">
        <v>1</v>
      </c>
      <c r="AK110" s="4">
        <v>2</v>
      </c>
      <c r="AL110" s="39">
        <f t="shared" si="1"/>
        <v>105</v>
      </c>
    </row>
    <row r="111" spans="1:38" ht="15" thickBot="1">
      <c r="A111" s="38">
        <v>88</v>
      </c>
      <c r="B111" s="38" t="s">
        <v>36</v>
      </c>
      <c r="C111" s="40">
        <v>4039</v>
      </c>
      <c r="D111" s="38" t="s">
        <v>570</v>
      </c>
      <c r="E111" s="38"/>
      <c r="F111" s="38"/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0.40472222222222226</v>
      </c>
      <c r="O111" s="39">
        <v>0</v>
      </c>
      <c r="P111" s="39">
        <v>0</v>
      </c>
      <c r="Q111" s="39">
        <v>0</v>
      </c>
      <c r="R111" s="39">
        <v>0</v>
      </c>
      <c r="S111" s="39">
        <v>0</v>
      </c>
      <c r="T111" s="39">
        <v>1.0627777777777778</v>
      </c>
      <c r="U111" s="39">
        <v>0</v>
      </c>
      <c r="V111" s="39">
        <v>0</v>
      </c>
      <c r="W111" s="39">
        <v>0</v>
      </c>
      <c r="X111" s="39">
        <v>0</v>
      </c>
      <c r="Y111" s="39">
        <v>1.9197222222222221</v>
      </c>
      <c r="Z111" s="39">
        <v>0</v>
      </c>
      <c r="AA111" s="39">
        <v>0</v>
      </c>
      <c r="AB111" s="39">
        <v>0</v>
      </c>
      <c r="AC111" s="39">
        <v>0</v>
      </c>
      <c r="AD111" s="39">
        <v>0</v>
      </c>
      <c r="AE111" s="39">
        <v>0</v>
      </c>
      <c r="AF111" s="39">
        <v>0</v>
      </c>
      <c r="AG111" s="39">
        <v>0</v>
      </c>
      <c r="AH111" s="39">
        <v>0</v>
      </c>
      <c r="AI111" s="39">
        <v>0</v>
      </c>
      <c r="AJ111" s="39">
        <v>0</v>
      </c>
      <c r="AK111" s="39">
        <v>0</v>
      </c>
      <c r="AL111" s="39">
        <v>3.3872222222222224</v>
      </c>
    </row>
    <row r="112" spans="1:38" ht="19.8" thickBot="1">
      <c r="A112" s="38">
        <v>98</v>
      </c>
      <c r="B112" s="38" t="s">
        <v>579</v>
      </c>
      <c r="C112" s="38" t="s">
        <v>331</v>
      </c>
      <c r="D112" s="38" t="s">
        <v>546</v>
      </c>
      <c r="E112" s="38" t="s">
        <v>333</v>
      </c>
      <c r="F112" s="38" t="s">
        <v>533</v>
      </c>
      <c r="G112" s="39">
        <v>2.9808333333333334</v>
      </c>
      <c r="H112" s="39">
        <v>3.568888888888889</v>
      </c>
      <c r="I112" s="39">
        <v>2.1694444444444443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39">
        <v>0</v>
      </c>
      <c r="Q112" s="39">
        <v>0</v>
      </c>
      <c r="R112" s="39">
        <v>0</v>
      </c>
      <c r="S112" s="39">
        <v>0</v>
      </c>
      <c r="T112" s="39">
        <v>0</v>
      </c>
      <c r="U112" s="39">
        <v>0</v>
      </c>
      <c r="V112" s="39">
        <v>0</v>
      </c>
      <c r="W112" s="39">
        <v>0</v>
      </c>
      <c r="X112" s="39">
        <v>0</v>
      </c>
      <c r="Y112" s="39">
        <v>0</v>
      </c>
      <c r="Z112" s="39">
        <v>0</v>
      </c>
      <c r="AA112" s="39">
        <v>0</v>
      </c>
      <c r="AB112" s="39">
        <v>0</v>
      </c>
      <c r="AC112" s="39">
        <v>0</v>
      </c>
      <c r="AD112" s="39">
        <v>0</v>
      </c>
      <c r="AE112" s="39">
        <v>0</v>
      </c>
      <c r="AF112" s="39">
        <v>0</v>
      </c>
      <c r="AG112" s="39">
        <v>0</v>
      </c>
      <c r="AH112" s="39">
        <v>0</v>
      </c>
      <c r="AI112" s="39">
        <v>0</v>
      </c>
      <c r="AJ112" s="39">
        <v>0</v>
      </c>
      <c r="AK112" s="39">
        <v>0</v>
      </c>
      <c r="AL112" s="39">
        <v>8.7191666666666663</v>
      </c>
    </row>
    <row r="113" spans="1:38" ht="19.8" thickBot="1">
      <c r="A113" s="38">
        <v>109</v>
      </c>
      <c r="B113" s="38" t="s">
        <v>579</v>
      </c>
      <c r="C113" s="38" t="s">
        <v>620</v>
      </c>
      <c r="D113" s="38" t="s">
        <v>529</v>
      </c>
      <c r="E113" s="38" t="s">
        <v>621</v>
      </c>
      <c r="F113" s="38" t="s">
        <v>531</v>
      </c>
      <c r="G113" s="39">
        <v>0</v>
      </c>
      <c r="H113" s="39">
        <v>0</v>
      </c>
      <c r="I113" s="39">
        <v>0</v>
      </c>
      <c r="J113" s="39">
        <v>0</v>
      </c>
      <c r="K113" s="39">
        <v>0.10916666666666666</v>
      </c>
      <c r="L113" s="39">
        <v>0</v>
      </c>
      <c r="M113" s="39">
        <v>0</v>
      </c>
      <c r="N113" s="39">
        <v>0</v>
      </c>
      <c r="O113" s="39">
        <v>0</v>
      </c>
      <c r="P113" s="39">
        <v>0</v>
      </c>
      <c r="Q113" s="39">
        <v>0</v>
      </c>
      <c r="R113" s="39">
        <v>0</v>
      </c>
      <c r="S113" s="39">
        <v>0</v>
      </c>
      <c r="T113" s="39">
        <v>0</v>
      </c>
      <c r="U113" s="39">
        <v>0.12972222222222221</v>
      </c>
      <c r="V113" s="39">
        <v>0</v>
      </c>
      <c r="W113" s="39">
        <v>0</v>
      </c>
      <c r="X113" s="39">
        <v>0</v>
      </c>
      <c r="Y113" s="39">
        <v>0</v>
      </c>
      <c r="Z113" s="39">
        <v>0</v>
      </c>
      <c r="AA113" s="39">
        <v>0</v>
      </c>
      <c r="AB113" s="39">
        <v>0</v>
      </c>
      <c r="AC113" s="39">
        <v>0</v>
      </c>
      <c r="AD113" s="39">
        <v>0</v>
      </c>
      <c r="AE113" s="39">
        <v>0</v>
      </c>
      <c r="AF113" s="39">
        <v>0.1488888888888889</v>
      </c>
      <c r="AG113" s="39">
        <v>0</v>
      </c>
      <c r="AH113" s="39">
        <v>0</v>
      </c>
      <c r="AI113" s="39">
        <v>0</v>
      </c>
      <c r="AJ113" s="39">
        <v>0</v>
      </c>
      <c r="AK113" s="39">
        <v>0</v>
      </c>
      <c r="AL113" s="39">
        <v>0.38777777777777778</v>
      </c>
    </row>
    <row r="114" spans="1:38" ht="19.8" thickBot="1">
      <c r="A114" s="38">
        <v>118</v>
      </c>
      <c r="B114" s="38" t="s">
        <v>579</v>
      </c>
      <c r="C114" s="38" t="s">
        <v>305</v>
      </c>
      <c r="D114" s="38" t="s">
        <v>546</v>
      </c>
      <c r="E114" s="38" t="s">
        <v>307</v>
      </c>
      <c r="F114" s="38" t="s">
        <v>533</v>
      </c>
      <c r="G114" s="39">
        <v>3.7716666666666665</v>
      </c>
      <c r="H114" s="39">
        <v>3.344444444444445</v>
      </c>
      <c r="I114" s="39">
        <v>1.0172222222222222</v>
      </c>
      <c r="J114" s="39">
        <v>0</v>
      </c>
      <c r="K114" s="39">
        <v>4.8511111111111109</v>
      </c>
      <c r="L114" s="39">
        <v>0.4144444444444445</v>
      </c>
      <c r="M114" s="39">
        <v>0.43333333333333335</v>
      </c>
      <c r="N114" s="39">
        <v>3.4641666666666664</v>
      </c>
      <c r="O114" s="39">
        <v>3.6694444444444443</v>
      </c>
      <c r="P114" s="39">
        <v>4.2269444444444444</v>
      </c>
      <c r="Q114" s="39">
        <v>4.9852777777777781</v>
      </c>
      <c r="R114" s="39">
        <v>0.47222222222222221</v>
      </c>
      <c r="S114" s="39">
        <v>3.443888888888889</v>
      </c>
      <c r="T114" s="39">
        <v>0.89666666666666661</v>
      </c>
      <c r="U114" s="39">
        <v>2.6933333333333334</v>
      </c>
      <c r="V114" s="39">
        <v>3.2652777777777775</v>
      </c>
      <c r="W114" s="39">
        <v>3.7672222222222222</v>
      </c>
      <c r="X114" s="39">
        <v>3.2488888888888887</v>
      </c>
      <c r="Y114" s="39">
        <v>0.97611111111111115</v>
      </c>
      <c r="Z114" s="39">
        <v>2.1180555555555554</v>
      </c>
      <c r="AA114" s="39">
        <v>6.9444444444444458E-3</v>
      </c>
      <c r="AB114" s="39">
        <v>0.55777777777777782</v>
      </c>
      <c r="AC114" s="39">
        <v>0</v>
      </c>
      <c r="AD114" s="39">
        <v>0</v>
      </c>
      <c r="AE114" s="39">
        <v>0</v>
      </c>
      <c r="AF114" s="39">
        <v>0</v>
      </c>
      <c r="AG114" s="39">
        <v>0.78527777777777774</v>
      </c>
      <c r="AH114" s="39">
        <v>0</v>
      </c>
      <c r="AI114" s="39">
        <v>0</v>
      </c>
      <c r="AJ114" s="39">
        <v>0</v>
      </c>
      <c r="AK114" s="39">
        <v>0</v>
      </c>
      <c r="AL114" s="39">
        <v>52.409722222222229</v>
      </c>
    </row>
    <row r="115" spans="1:38" ht="19.8" thickBot="1">
      <c r="A115" s="38">
        <v>144</v>
      </c>
      <c r="B115" s="38" t="s">
        <v>579</v>
      </c>
      <c r="C115" s="38" t="s">
        <v>269</v>
      </c>
      <c r="D115" s="38" t="s">
        <v>532</v>
      </c>
      <c r="E115" s="38" t="s">
        <v>271</v>
      </c>
      <c r="F115" s="38" t="s">
        <v>533</v>
      </c>
      <c r="G115" s="39">
        <v>2.9552777777777779</v>
      </c>
      <c r="H115" s="39">
        <v>3.6180555555555554</v>
      </c>
      <c r="I115" s="39">
        <v>0</v>
      </c>
      <c r="J115" s="39">
        <v>4.9050000000000002</v>
      </c>
      <c r="K115" s="39">
        <v>7.7411111111111115</v>
      </c>
      <c r="L115" s="39">
        <v>0</v>
      </c>
      <c r="M115" s="39">
        <v>0</v>
      </c>
      <c r="N115" s="39">
        <v>0</v>
      </c>
      <c r="O115" s="39">
        <v>0</v>
      </c>
      <c r="P115" s="39">
        <v>0</v>
      </c>
      <c r="Q115" s="39">
        <v>0</v>
      </c>
      <c r="R115" s="39">
        <v>0</v>
      </c>
      <c r="S115" s="39">
        <v>0</v>
      </c>
      <c r="T115" s="39">
        <v>0</v>
      </c>
      <c r="U115" s="39">
        <v>0</v>
      </c>
      <c r="V115" s="39">
        <v>0</v>
      </c>
      <c r="W115" s="39">
        <v>0</v>
      </c>
      <c r="X115" s="39">
        <v>0</v>
      </c>
      <c r="Y115" s="39">
        <v>0</v>
      </c>
      <c r="Z115" s="39">
        <v>0</v>
      </c>
      <c r="AA115" s="39">
        <v>0</v>
      </c>
      <c r="AB115" s="39">
        <v>0</v>
      </c>
      <c r="AC115" s="39">
        <v>0</v>
      </c>
      <c r="AD115" s="39">
        <v>0</v>
      </c>
      <c r="AE115" s="39">
        <v>0</v>
      </c>
      <c r="AF115" s="39">
        <v>0</v>
      </c>
      <c r="AG115" s="39">
        <v>0</v>
      </c>
      <c r="AH115" s="39">
        <v>0</v>
      </c>
      <c r="AI115" s="39">
        <v>0</v>
      </c>
      <c r="AJ115" s="39">
        <v>0</v>
      </c>
      <c r="AK115" s="39">
        <v>0</v>
      </c>
      <c r="AL115" s="39">
        <v>19.219444444444445</v>
      </c>
    </row>
    <row r="116" spans="1:38" ht="19.8" thickBot="1">
      <c r="A116" s="38">
        <v>150</v>
      </c>
      <c r="B116" s="38" t="s">
        <v>579</v>
      </c>
      <c r="C116" s="38" t="s">
        <v>348</v>
      </c>
      <c r="D116" s="38" t="s">
        <v>549</v>
      </c>
      <c r="E116" s="38" t="s">
        <v>350</v>
      </c>
      <c r="F116" s="38" t="s">
        <v>527</v>
      </c>
      <c r="G116" s="39">
        <v>3.9297222222222228</v>
      </c>
      <c r="H116" s="39">
        <v>2.3358333333333334</v>
      </c>
      <c r="I116" s="39">
        <v>1.47</v>
      </c>
      <c r="J116" s="39">
        <v>0</v>
      </c>
      <c r="K116" s="39">
        <v>0</v>
      </c>
      <c r="L116" s="39">
        <v>0</v>
      </c>
      <c r="M116" s="39">
        <v>0</v>
      </c>
      <c r="N116" s="39">
        <v>0</v>
      </c>
      <c r="O116" s="39">
        <v>0</v>
      </c>
      <c r="P116" s="39">
        <v>0</v>
      </c>
      <c r="Q116" s="39">
        <v>0</v>
      </c>
      <c r="R116" s="39">
        <v>0</v>
      </c>
      <c r="S116" s="39">
        <v>0</v>
      </c>
      <c r="T116" s="39">
        <v>0</v>
      </c>
      <c r="U116" s="39">
        <v>0</v>
      </c>
      <c r="V116" s="39">
        <v>0</v>
      </c>
      <c r="W116" s="39">
        <v>0</v>
      </c>
      <c r="X116" s="39">
        <v>0</v>
      </c>
      <c r="Y116" s="39">
        <v>0</v>
      </c>
      <c r="Z116" s="39">
        <v>0</v>
      </c>
      <c r="AA116" s="39">
        <v>0</v>
      </c>
      <c r="AB116" s="39">
        <v>0</v>
      </c>
      <c r="AC116" s="39">
        <v>0</v>
      </c>
      <c r="AD116" s="39">
        <v>0</v>
      </c>
      <c r="AE116" s="39">
        <v>0</v>
      </c>
      <c r="AF116" s="39">
        <v>0</v>
      </c>
      <c r="AG116" s="39">
        <v>0</v>
      </c>
      <c r="AH116" s="39">
        <v>0</v>
      </c>
      <c r="AI116" s="39">
        <v>0</v>
      </c>
      <c r="AJ116" s="39">
        <v>0</v>
      </c>
      <c r="AK116" s="39">
        <v>0</v>
      </c>
      <c r="AL116" s="39">
        <v>7.7355555555555551</v>
      </c>
    </row>
    <row r="117" spans="1:38" ht="19.8" thickBot="1">
      <c r="A117" s="38">
        <v>153</v>
      </c>
      <c r="B117" s="38" t="s">
        <v>579</v>
      </c>
      <c r="C117" s="38" t="s">
        <v>135</v>
      </c>
      <c r="D117" s="38" t="s">
        <v>532</v>
      </c>
      <c r="E117" s="38" t="s">
        <v>137</v>
      </c>
      <c r="F117" s="38" t="s">
        <v>531</v>
      </c>
      <c r="G117" s="39">
        <v>6.8147222222222226</v>
      </c>
      <c r="H117" s="39">
        <v>4.9605555555555556</v>
      </c>
      <c r="I117" s="39">
        <v>0</v>
      </c>
      <c r="J117" s="39">
        <v>4.88</v>
      </c>
      <c r="K117" s="39">
        <v>6.1983333333333341</v>
      </c>
      <c r="L117" s="39">
        <v>3.5038888888888895</v>
      </c>
      <c r="M117" s="39">
        <v>6.5563888888888888</v>
      </c>
      <c r="N117" s="39">
        <v>5.7911111111111113</v>
      </c>
      <c r="O117" s="39">
        <v>6.3502777777777766</v>
      </c>
      <c r="P117" s="39">
        <v>5.7936111111111108</v>
      </c>
      <c r="Q117" s="39">
        <v>5.4652777777777777</v>
      </c>
      <c r="R117" s="39">
        <v>3.9116666666666666</v>
      </c>
      <c r="S117" s="39">
        <v>7.5783333333333331</v>
      </c>
      <c r="T117" s="39">
        <v>5.5319444444444441</v>
      </c>
      <c r="U117" s="39">
        <v>5.3922222222222222</v>
      </c>
      <c r="V117" s="39">
        <v>6.31388888888889</v>
      </c>
      <c r="W117" s="39">
        <v>3.6358333333333333</v>
      </c>
      <c r="X117" s="39">
        <v>6.3313888888888901</v>
      </c>
      <c r="Y117" s="39">
        <v>5.7225000000000001</v>
      </c>
      <c r="Z117" s="39">
        <v>4.862222222222222</v>
      </c>
      <c r="AA117" s="39">
        <v>3.0791666666666666</v>
      </c>
      <c r="AB117" s="39">
        <v>3.7008333333333328</v>
      </c>
      <c r="AC117" s="39">
        <v>3.1994444444444445</v>
      </c>
      <c r="AD117" s="39">
        <v>0</v>
      </c>
      <c r="AE117" s="39">
        <v>0</v>
      </c>
      <c r="AF117" s="39">
        <v>1.1394444444444445</v>
      </c>
      <c r="AG117" s="39">
        <v>2.3036111111111111</v>
      </c>
      <c r="AH117" s="39">
        <v>1.4444444444444446E-2</v>
      </c>
      <c r="AI117" s="39">
        <v>0</v>
      </c>
      <c r="AJ117" s="39">
        <v>0</v>
      </c>
      <c r="AK117" s="39">
        <v>0</v>
      </c>
      <c r="AL117" s="39">
        <v>119.03111111111112</v>
      </c>
    </row>
    <row r="118" spans="1:38" ht="19.8" thickBot="1">
      <c r="A118" s="38">
        <v>191</v>
      </c>
      <c r="B118" s="38" t="s">
        <v>579</v>
      </c>
      <c r="C118" s="38" t="s">
        <v>210</v>
      </c>
      <c r="D118" s="38" t="s">
        <v>532</v>
      </c>
      <c r="E118" s="38" t="s">
        <v>212</v>
      </c>
      <c r="F118" s="38" t="s">
        <v>531</v>
      </c>
      <c r="G118" s="46">
        <v>3</v>
      </c>
      <c r="H118" s="46">
        <v>4</v>
      </c>
      <c r="I118" s="46">
        <v>1</v>
      </c>
      <c r="J118" s="46">
        <v>4</v>
      </c>
      <c r="K118" s="46">
        <v>5</v>
      </c>
      <c r="L118" s="46">
        <v>2</v>
      </c>
      <c r="M118" s="46">
        <v>6</v>
      </c>
      <c r="N118" s="46">
        <v>6</v>
      </c>
      <c r="O118" s="46">
        <v>4</v>
      </c>
      <c r="P118" s="46">
        <v>3</v>
      </c>
      <c r="Q118" s="39">
        <v>6.72</v>
      </c>
      <c r="R118" s="39">
        <v>1.2588888888888889</v>
      </c>
      <c r="S118" s="39">
        <v>6.8066666666666666</v>
      </c>
      <c r="T118" s="39">
        <v>4.612222222222222</v>
      </c>
      <c r="U118" s="46">
        <v>2</v>
      </c>
      <c r="V118" s="39">
        <v>1.3791666666666667</v>
      </c>
      <c r="W118" s="39">
        <v>0.93361111111111117</v>
      </c>
      <c r="X118" s="39">
        <v>5.721111111111111</v>
      </c>
      <c r="Y118" s="39">
        <v>3.8516666666666666</v>
      </c>
      <c r="Z118" s="39">
        <v>5.89</v>
      </c>
      <c r="AA118" s="39">
        <v>4.049722222222222</v>
      </c>
      <c r="AB118" s="39">
        <v>1.1566666666666667</v>
      </c>
      <c r="AC118" s="39">
        <v>2.9677777777777781</v>
      </c>
      <c r="AD118" s="39">
        <v>0</v>
      </c>
      <c r="AE118" s="39">
        <v>0</v>
      </c>
      <c r="AF118" s="39">
        <v>2.7244444444444444</v>
      </c>
      <c r="AG118" s="39">
        <v>0.7269444444444445</v>
      </c>
      <c r="AH118" s="39">
        <v>0</v>
      </c>
      <c r="AI118" s="39">
        <v>0.6777777777777777</v>
      </c>
      <c r="AJ118" s="39">
        <v>2.7341666666666669</v>
      </c>
      <c r="AK118" s="39">
        <v>0</v>
      </c>
      <c r="AL118" s="39">
        <f>SUM(G118:AK118)</f>
        <v>92.210833333333341</v>
      </c>
    </row>
    <row r="119" spans="1:38" ht="15" thickBot="1">
      <c r="A119" s="38"/>
      <c r="B119" s="38"/>
      <c r="C119" s="38"/>
      <c r="D119" s="38"/>
      <c r="E119" s="38"/>
      <c r="F119" s="38"/>
      <c r="G119" s="4">
        <v>3</v>
      </c>
      <c r="H119" s="4">
        <v>4</v>
      </c>
      <c r="I119" s="4">
        <v>1</v>
      </c>
      <c r="J119" s="4">
        <v>4</v>
      </c>
      <c r="K119" s="4">
        <v>5</v>
      </c>
      <c r="L119" s="4">
        <v>2</v>
      </c>
      <c r="M119" s="4">
        <v>6</v>
      </c>
      <c r="N119" s="4">
        <v>6</v>
      </c>
      <c r="O119" s="4">
        <v>4</v>
      </c>
      <c r="P119" s="4">
        <v>3</v>
      </c>
      <c r="Q119" s="4">
        <v>7</v>
      </c>
      <c r="R119" s="4">
        <v>2</v>
      </c>
      <c r="S119" s="4">
        <v>6</v>
      </c>
      <c r="T119" s="4">
        <v>6</v>
      </c>
      <c r="U119" s="4">
        <v>2</v>
      </c>
      <c r="V119" s="4">
        <v>2</v>
      </c>
      <c r="W119" s="4">
        <v>1</v>
      </c>
      <c r="X119" s="4">
        <v>6</v>
      </c>
      <c r="Y119" s="4">
        <v>4</v>
      </c>
      <c r="Z119" s="4">
        <v>6</v>
      </c>
      <c r="AA119" s="4">
        <v>5</v>
      </c>
      <c r="AB119" s="4">
        <v>1</v>
      </c>
      <c r="AC119" s="4">
        <v>4</v>
      </c>
      <c r="AD119" s="4">
        <v>0</v>
      </c>
      <c r="AE119" s="4">
        <v>0</v>
      </c>
      <c r="AF119" s="4">
        <v>3</v>
      </c>
      <c r="AG119" s="4">
        <v>0</v>
      </c>
      <c r="AH119" s="4">
        <v>0</v>
      </c>
      <c r="AI119" s="4">
        <v>0</v>
      </c>
      <c r="AJ119" s="4">
        <v>5</v>
      </c>
      <c r="AK119" s="4">
        <v>0</v>
      </c>
      <c r="AL119" s="39">
        <f>SUM(G119:AK119)</f>
        <v>98</v>
      </c>
    </row>
    <row r="120" spans="1:38" ht="19.8" thickBot="1">
      <c r="A120" s="38">
        <v>199</v>
      </c>
      <c r="B120" s="38" t="s">
        <v>579</v>
      </c>
      <c r="C120" s="38" t="s">
        <v>775</v>
      </c>
      <c r="D120" s="38" t="s">
        <v>581</v>
      </c>
      <c r="E120" s="38" t="s">
        <v>776</v>
      </c>
      <c r="F120" s="38" t="s">
        <v>527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7.7777777777777776E-3</v>
      </c>
      <c r="P120" s="39">
        <v>0</v>
      </c>
      <c r="Q120" s="39">
        <v>0</v>
      </c>
      <c r="R120" s="39">
        <v>0</v>
      </c>
      <c r="S120" s="39">
        <v>0</v>
      </c>
      <c r="T120" s="39">
        <v>0</v>
      </c>
      <c r="U120" s="39">
        <v>0</v>
      </c>
      <c r="V120" s="39">
        <v>0</v>
      </c>
      <c r="W120" s="39">
        <v>0</v>
      </c>
      <c r="X120" s="39">
        <v>0</v>
      </c>
      <c r="Y120" s="39">
        <v>0</v>
      </c>
      <c r="Z120" s="39">
        <v>0</v>
      </c>
      <c r="AA120" s="39">
        <v>0</v>
      </c>
      <c r="AB120" s="39">
        <v>0</v>
      </c>
      <c r="AC120" s="39">
        <v>0</v>
      </c>
      <c r="AD120" s="39">
        <v>0</v>
      </c>
      <c r="AE120" s="39">
        <v>0</v>
      </c>
      <c r="AF120" s="39">
        <v>0</v>
      </c>
      <c r="AG120" s="39">
        <v>0</v>
      </c>
      <c r="AH120" s="39">
        <v>0</v>
      </c>
      <c r="AI120" s="39">
        <v>0</v>
      </c>
      <c r="AJ120" s="39">
        <v>0</v>
      </c>
      <c r="AK120" s="39">
        <v>0</v>
      </c>
      <c r="AL120" s="39">
        <v>7.7777777777777776E-3</v>
      </c>
    </row>
    <row r="121" spans="1:38" ht="19.8" thickBot="1">
      <c r="A121" s="38">
        <v>219</v>
      </c>
      <c r="B121" s="38" t="s">
        <v>579</v>
      </c>
      <c r="C121" s="38" t="s">
        <v>808</v>
      </c>
      <c r="D121" s="38" t="s">
        <v>547</v>
      </c>
      <c r="E121" s="38" t="s">
        <v>809</v>
      </c>
      <c r="F121" s="38" t="s">
        <v>537</v>
      </c>
      <c r="G121" s="39">
        <v>23.97861111111111</v>
      </c>
      <c r="H121" s="39">
        <v>23.986666666666668</v>
      </c>
      <c r="I121" s="39">
        <v>23.984166666666667</v>
      </c>
      <c r="J121" s="39">
        <v>23.986944444444443</v>
      </c>
      <c r="K121" s="39">
        <v>23.992777777777778</v>
      </c>
      <c r="L121" s="39">
        <v>23.984166666666667</v>
      </c>
      <c r="M121" s="39">
        <v>24.000555555555554</v>
      </c>
      <c r="N121" s="39">
        <v>23.993333333333332</v>
      </c>
      <c r="O121" s="39">
        <v>23.985277777777778</v>
      </c>
      <c r="P121" s="39">
        <v>23.989722222222223</v>
      </c>
      <c r="Q121" s="39">
        <v>23.994166666666665</v>
      </c>
      <c r="R121" s="39">
        <v>23.99111111111111</v>
      </c>
      <c r="S121" s="39">
        <v>23.993611111111111</v>
      </c>
      <c r="T121" s="39">
        <v>23.986388888888889</v>
      </c>
      <c r="U121" s="39">
        <v>23.997777777777777</v>
      </c>
      <c r="V121" s="39">
        <v>23.990555555555556</v>
      </c>
      <c r="W121" s="39">
        <v>23.986388888888889</v>
      </c>
      <c r="X121" s="39">
        <v>23.983055555555556</v>
      </c>
      <c r="Y121" s="39">
        <v>23.981111111111112</v>
      </c>
      <c r="Z121" s="39">
        <v>23.984444444444446</v>
      </c>
      <c r="AA121" s="39">
        <v>23.998055555555556</v>
      </c>
      <c r="AB121" s="39">
        <v>23.992222222222221</v>
      </c>
      <c r="AC121" s="39">
        <v>23.989722222222223</v>
      </c>
      <c r="AD121" s="39">
        <v>23.984444444444446</v>
      </c>
      <c r="AE121" s="39">
        <v>23.983055555555556</v>
      </c>
      <c r="AF121" s="39">
        <v>23.993055555555557</v>
      </c>
      <c r="AG121" s="39">
        <v>23.988611111111112</v>
      </c>
      <c r="AH121" s="39">
        <v>23.99111111111111</v>
      </c>
      <c r="AI121" s="39">
        <v>23.987500000000001</v>
      </c>
      <c r="AJ121" s="39">
        <v>23.985277777777778</v>
      </c>
      <c r="AK121" s="39">
        <v>23.986944444444443</v>
      </c>
      <c r="AL121" s="39">
        <v>743.65083333333337</v>
      </c>
    </row>
    <row r="122" spans="1:38" ht="19.8" thickBot="1">
      <c r="A122" s="38">
        <v>220</v>
      </c>
      <c r="B122" s="38" t="s">
        <v>579</v>
      </c>
      <c r="C122" s="38" t="s">
        <v>810</v>
      </c>
      <c r="D122" s="38" t="s">
        <v>566</v>
      </c>
      <c r="E122" s="38" t="s">
        <v>811</v>
      </c>
      <c r="F122" s="38" t="s">
        <v>537</v>
      </c>
      <c r="G122" s="39">
        <v>0</v>
      </c>
      <c r="H122" s="39">
        <v>0</v>
      </c>
      <c r="I122" s="39">
        <v>0</v>
      </c>
      <c r="J122" s="39">
        <v>0</v>
      </c>
      <c r="K122" s="39">
        <v>0</v>
      </c>
      <c r="L122" s="39">
        <v>0</v>
      </c>
      <c r="M122" s="39">
        <v>0</v>
      </c>
      <c r="N122" s="39">
        <v>0</v>
      </c>
      <c r="O122" s="39">
        <v>0.24361111111111111</v>
      </c>
      <c r="P122" s="39">
        <v>0</v>
      </c>
      <c r="Q122" s="39">
        <v>0</v>
      </c>
      <c r="R122" s="39">
        <v>0.95750000000000002</v>
      </c>
      <c r="S122" s="39">
        <v>0.17722222222222223</v>
      </c>
      <c r="T122" s="39">
        <v>1.4794444444444443</v>
      </c>
      <c r="U122" s="39">
        <v>0.20250000000000001</v>
      </c>
      <c r="V122" s="39">
        <v>0</v>
      </c>
      <c r="W122" s="39">
        <v>0</v>
      </c>
      <c r="X122" s="39">
        <v>0</v>
      </c>
      <c r="Y122" s="39">
        <v>0</v>
      </c>
      <c r="Z122" s="39">
        <v>0</v>
      </c>
      <c r="AA122" s="39">
        <v>0</v>
      </c>
      <c r="AB122" s="39">
        <v>0</v>
      </c>
      <c r="AC122" s="39">
        <v>0.34277777777777779</v>
      </c>
      <c r="AD122" s="39">
        <v>0</v>
      </c>
      <c r="AE122" s="39">
        <v>0</v>
      </c>
      <c r="AF122" s="39">
        <v>5.8333333333333327E-3</v>
      </c>
      <c r="AG122" s="39">
        <v>0</v>
      </c>
      <c r="AH122" s="39">
        <v>0</v>
      </c>
      <c r="AI122" s="39">
        <v>0</v>
      </c>
      <c r="AJ122" s="39">
        <v>0</v>
      </c>
      <c r="AK122" s="39">
        <v>0</v>
      </c>
      <c r="AL122" s="39">
        <v>3.4088888888888889</v>
      </c>
    </row>
    <row r="123" spans="1:38" ht="19.8" thickBot="1">
      <c r="A123" s="38">
        <v>239</v>
      </c>
      <c r="B123" s="38" t="s">
        <v>579</v>
      </c>
      <c r="C123" s="38" t="s">
        <v>206</v>
      </c>
      <c r="D123" s="38" t="s">
        <v>532</v>
      </c>
      <c r="E123" s="38" t="s">
        <v>208</v>
      </c>
      <c r="F123" s="38" t="s">
        <v>531</v>
      </c>
      <c r="G123" s="39">
        <v>5.6769444444444446</v>
      </c>
      <c r="H123" s="39">
        <v>5.1388888888888893</v>
      </c>
      <c r="I123" s="39">
        <v>2.4666666666666668</v>
      </c>
      <c r="J123" s="39">
        <v>3.0833333333333334E-2</v>
      </c>
      <c r="K123" s="39">
        <v>6.9794444444444448</v>
      </c>
      <c r="L123" s="39">
        <v>6.6633333333333331</v>
      </c>
      <c r="M123" s="39">
        <v>5.6641666666666666</v>
      </c>
      <c r="N123" s="39">
        <v>7.9169444444444448</v>
      </c>
      <c r="O123" s="39">
        <v>5.6194444444444445</v>
      </c>
      <c r="P123" s="39">
        <v>2.5772222222222223</v>
      </c>
      <c r="Q123" s="39">
        <v>6.5855555555555565</v>
      </c>
      <c r="R123" s="39">
        <v>5.5975000000000001</v>
      </c>
      <c r="S123" s="39">
        <v>6.3294444444444444</v>
      </c>
      <c r="T123" s="39">
        <v>5.4286111111111115</v>
      </c>
      <c r="U123" s="39">
        <v>4.7441666666666666</v>
      </c>
      <c r="V123" s="39">
        <v>5.2102777777777778</v>
      </c>
      <c r="W123" s="39">
        <v>4.0875000000000004</v>
      </c>
      <c r="X123" s="39">
        <v>4.9466666666666663</v>
      </c>
      <c r="Y123" s="39">
        <v>4.4952777777777779</v>
      </c>
      <c r="Z123" s="39">
        <v>4.9541666666666666</v>
      </c>
      <c r="AA123" s="39">
        <v>3.1013888888888888</v>
      </c>
      <c r="AB123" s="39">
        <v>1.4341666666666666</v>
      </c>
      <c r="AC123" s="39">
        <v>0.3338888888888889</v>
      </c>
      <c r="AD123" s="39">
        <v>0</v>
      </c>
      <c r="AE123" s="39">
        <v>0</v>
      </c>
      <c r="AF123" s="39">
        <v>1.3005555555555555</v>
      </c>
      <c r="AG123" s="39">
        <v>0</v>
      </c>
      <c r="AH123" s="39">
        <v>0</v>
      </c>
      <c r="AI123" s="39">
        <v>0</v>
      </c>
      <c r="AJ123" s="39">
        <v>0.27777777777777779</v>
      </c>
      <c r="AK123" s="39">
        <v>0</v>
      </c>
      <c r="AL123" s="39">
        <v>107.56083333333333</v>
      </c>
    </row>
    <row r="124" spans="1:38" ht="19.8" thickBot="1">
      <c r="A124" s="38">
        <v>251</v>
      </c>
      <c r="B124" s="38" t="s">
        <v>579</v>
      </c>
      <c r="C124" s="38" t="s">
        <v>383</v>
      </c>
      <c r="D124" s="38" t="s">
        <v>536</v>
      </c>
      <c r="E124" s="38" t="s">
        <v>385</v>
      </c>
      <c r="F124" s="38" t="s">
        <v>531</v>
      </c>
      <c r="G124" s="39">
        <v>7.4511111111111124</v>
      </c>
      <c r="H124" s="39">
        <v>0.5838888888888889</v>
      </c>
      <c r="I124" s="39">
        <v>7.6433333333333326</v>
      </c>
      <c r="J124" s="39">
        <v>4.6150000000000002</v>
      </c>
      <c r="K124" s="39">
        <v>1.680277777777778</v>
      </c>
      <c r="L124" s="39">
        <v>1.8880555555555554</v>
      </c>
      <c r="M124" s="39">
        <v>5.347777777777778</v>
      </c>
      <c r="N124" s="39">
        <v>6.1208333333333336</v>
      </c>
      <c r="O124" s="39">
        <v>8.4508333333333336</v>
      </c>
      <c r="P124" s="39">
        <v>5</v>
      </c>
      <c r="Q124" s="39">
        <v>8.1969444444444441</v>
      </c>
      <c r="R124" s="39">
        <v>7.4444444444444446</v>
      </c>
      <c r="S124" s="39">
        <v>6.0274999999999999</v>
      </c>
      <c r="T124" s="39">
        <v>5.1613888888888892</v>
      </c>
      <c r="U124" s="39">
        <v>7.637777777777778</v>
      </c>
      <c r="V124" s="46">
        <v>5</v>
      </c>
      <c r="W124" s="39">
        <v>4.081666666666667</v>
      </c>
      <c r="X124" s="39">
        <v>4.2586111111111116</v>
      </c>
      <c r="Y124" s="39">
        <v>4.3849999999999998</v>
      </c>
      <c r="Z124" s="39">
        <v>5.2347222222222225</v>
      </c>
      <c r="AA124" s="39">
        <v>4.4538888888888888</v>
      </c>
      <c r="AB124" s="39">
        <v>0.97749999999999992</v>
      </c>
      <c r="AC124" s="39">
        <v>4.4380555555555556</v>
      </c>
      <c r="AD124" s="39">
        <v>6.0683333333333334</v>
      </c>
      <c r="AE124" s="39">
        <v>0.4136111111111111</v>
      </c>
      <c r="AF124" s="39">
        <v>0.93416666666666659</v>
      </c>
      <c r="AG124" s="39">
        <v>2.0041666666666669</v>
      </c>
      <c r="AH124" s="39">
        <v>5.1836111111111114</v>
      </c>
      <c r="AI124" s="39">
        <v>1.1727777777777777</v>
      </c>
      <c r="AJ124" s="39">
        <v>0</v>
      </c>
      <c r="AK124" s="39">
        <v>4.3066666666666666</v>
      </c>
      <c r="AL124" s="39">
        <f>SUM(G124:AK124)</f>
        <v>136.16194444444443</v>
      </c>
    </row>
    <row r="125" spans="1:38" ht="15" thickBot="1">
      <c r="A125" s="38"/>
      <c r="B125" s="38"/>
      <c r="C125" s="38"/>
      <c r="D125" s="38"/>
      <c r="E125" s="38"/>
      <c r="F125" s="38"/>
      <c r="G125" s="4">
        <v>6</v>
      </c>
      <c r="H125" s="4">
        <v>3</v>
      </c>
      <c r="I125" s="4">
        <v>3</v>
      </c>
      <c r="J125" s="4">
        <v>4</v>
      </c>
      <c r="K125" s="4">
        <v>5</v>
      </c>
      <c r="L125" s="4">
        <v>5</v>
      </c>
      <c r="M125" s="4">
        <v>4</v>
      </c>
      <c r="N125" s="4">
        <v>5</v>
      </c>
      <c r="O125" s="4">
        <v>9</v>
      </c>
      <c r="P125" s="4">
        <v>5</v>
      </c>
      <c r="Q125" s="4">
        <v>6</v>
      </c>
      <c r="R125" s="4">
        <v>7</v>
      </c>
      <c r="S125" s="4">
        <v>6</v>
      </c>
      <c r="T125" s="4">
        <v>6</v>
      </c>
      <c r="U125" s="4">
        <v>6</v>
      </c>
      <c r="V125" s="4">
        <v>5</v>
      </c>
      <c r="W125" s="4">
        <v>4</v>
      </c>
      <c r="X125" s="4">
        <v>4</v>
      </c>
      <c r="Y125" s="4">
        <v>6</v>
      </c>
      <c r="Z125" s="4">
        <v>4</v>
      </c>
      <c r="AA125" s="4">
        <v>4</v>
      </c>
      <c r="AB125" s="4">
        <v>3</v>
      </c>
      <c r="AC125" s="4">
        <v>2</v>
      </c>
      <c r="AD125" s="4">
        <v>2</v>
      </c>
      <c r="AE125" s="4">
        <v>0</v>
      </c>
      <c r="AF125" s="4">
        <v>4</v>
      </c>
      <c r="AG125" s="4">
        <v>4</v>
      </c>
      <c r="AH125" s="4">
        <v>3</v>
      </c>
      <c r="AI125" s="4">
        <v>3</v>
      </c>
      <c r="AJ125" s="4">
        <v>1</v>
      </c>
      <c r="AK125" s="4">
        <v>2</v>
      </c>
      <c r="AL125" s="39">
        <f>SUM(G125:AK125)</f>
        <v>131</v>
      </c>
    </row>
    <row r="126" spans="1:38" ht="19.8" thickBot="1">
      <c r="A126" s="38">
        <v>264</v>
      </c>
      <c r="B126" s="38" t="s">
        <v>579</v>
      </c>
      <c r="C126" s="38" t="s">
        <v>892</v>
      </c>
      <c r="D126" s="38" t="s">
        <v>552</v>
      </c>
      <c r="E126" s="38" t="s">
        <v>893</v>
      </c>
      <c r="F126" s="38" t="s">
        <v>531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39">
        <v>0</v>
      </c>
      <c r="R126" s="39">
        <v>0</v>
      </c>
      <c r="S126" s="39">
        <v>0</v>
      </c>
      <c r="T126" s="39">
        <v>0</v>
      </c>
      <c r="U126" s="39">
        <v>0</v>
      </c>
      <c r="V126" s="39">
        <v>0</v>
      </c>
      <c r="W126" s="39">
        <v>0</v>
      </c>
      <c r="X126" s="39">
        <v>0</v>
      </c>
      <c r="Y126" s="39">
        <v>0</v>
      </c>
      <c r="Z126" s="39">
        <v>0.78694444444444445</v>
      </c>
      <c r="AA126" s="39">
        <v>0.19111111111111112</v>
      </c>
      <c r="AB126" s="39">
        <v>0</v>
      </c>
      <c r="AC126" s="39">
        <v>0</v>
      </c>
      <c r="AD126" s="39">
        <v>0</v>
      </c>
      <c r="AE126" s="39">
        <v>0</v>
      </c>
      <c r="AF126" s="39">
        <v>0</v>
      </c>
      <c r="AG126" s="39">
        <v>0</v>
      </c>
      <c r="AH126" s="39">
        <v>0</v>
      </c>
      <c r="AI126" s="39">
        <v>0</v>
      </c>
      <c r="AJ126" s="39">
        <v>0</v>
      </c>
      <c r="AK126" s="39">
        <v>0</v>
      </c>
      <c r="AL126" s="39">
        <v>0.97805555555555546</v>
      </c>
    </row>
    <row r="127" spans="1:38" ht="19.8" thickBot="1">
      <c r="A127" s="38">
        <v>292</v>
      </c>
      <c r="B127" s="38" t="s">
        <v>579</v>
      </c>
      <c r="C127" s="38" t="s">
        <v>317</v>
      </c>
      <c r="D127" s="38" t="s">
        <v>549</v>
      </c>
      <c r="E127" s="38" t="s">
        <v>319</v>
      </c>
      <c r="F127" s="38" t="s">
        <v>533</v>
      </c>
      <c r="G127" s="39">
        <v>2.535277777777778</v>
      </c>
      <c r="H127" s="39">
        <v>0.52361111111111114</v>
      </c>
      <c r="I127" s="39">
        <v>0</v>
      </c>
      <c r="J127" s="39">
        <v>0.05</v>
      </c>
      <c r="K127" s="39">
        <v>4.2149999999999999</v>
      </c>
      <c r="L127" s="39">
        <v>0.11722222222222223</v>
      </c>
      <c r="M127" s="39">
        <v>5.9994444444444444</v>
      </c>
      <c r="N127" s="39">
        <v>6.2091666666666665</v>
      </c>
      <c r="O127" s="39">
        <v>4.4769444444444444</v>
      </c>
      <c r="P127" s="39">
        <v>3.6447222222222218</v>
      </c>
      <c r="Q127" s="39">
        <v>6.0080555555555559</v>
      </c>
      <c r="R127" s="39">
        <v>1.2500000000000001E-2</v>
      </c>
      <c r="S127" s="39">
        <v>3.9063888888888889</v>
      </c>
      <c r="T127" s="39">
        <v>1.1388888888888889E-2</v>
      </c>
      <c r="U127" s="39">
        <v>1.993611111111111</v>
      </c>
      <c r="V127" s="39">
        <v>2.8472222222222223</v>
      </c>
      <c r="W127" s="39">
        <v>3.7347222222222225</v>
      </c>
      <c r="X127" s="39">
        <v>2.9769444444444444</v>
      </c>
      <c r="Y127" s="39">
        <v>2.8055555555555556E-2</v>
      </c>
      <c r="Z127" s="39">
        <v>2.0663888888888891</v>
      </c>
      <c r="AA127" s="39">
        <v>0</v>
      </c>
      <c r="AB127" s="39">
        <v>1.0294444444444444</v>
      </c>
      <c r="AC127" s="39">
        <v>0</v>
      </c>
      <c r="AD127" s="39">
        <v>0</v>
      </c>
      <c r="AE127" s="39">
        <v>0</v>
      </c>
      <c r="AF127" s="39">
        <v>0</v>
      </c>
      <c r="AG127" s="39">
        <v>0</v>
      </c>
      <c r="AH127" s="39">
        <v>7.1094444444444456</v>
      </c>
      <c r="AI127" s="39">
        <v>0</v>
      </c>
      <c r="AJ127" s="39">
        <v>0</v>
      </c>
      <c r="AK127" s="39">
        <v>0</v>
      </c>
      <c r="AL127" s="39">
        <v>59.495555555555555</v>
      </c>
    </row>
    <row r="128" spans="1:38" ht="19.8" thickBot="1">
      <c r="A128" s="38">
        <v>317</v>
      </c>
      <c r="B128" s="38" t="s">
        <v>579</v>
      </c>
      <c r="C128" s="38">
        <v>55012</v>
      </c>
      <c r="D128" s="38" t="s">
        <v>534</v>
      </c>
      <c r="E128" s="38" t="s">
        <v>249</v>
      </c>
      <c r="F128" s="38" t="s">
        <v>533</v>
      </c>
      <c r="G128" s="39">
        <v>4.8852777777777776</v>
      </c>
      <c r="H128" s="39">
        <v>6.5458333333333334</v>
      </c>
      <c r="I128" s="39">
        <v>4.421388888888889</v>
      </c>
      <c r="J128" s="39">
        <v>7.8166666666666664</v>
      </c>
      <c r="K128" s="39">
        <v>6.2144444444444442</v>
      </c>
      <c r="L128" s="39">
        <v>6.426111111111112</v>
      </c>
      <c r="M128" s="39">
        <v>2.2288888888888887</v>
      </c>
      <c r="N128" s="39">
        <v>4.375</v>
      </c>
      <c r="O128" s="39">
        <v>4.7986111111111107</v>
      </c>
      <c r="P128" s="39">
        <v>7.18611111111111</v>
      </c>
      <c r="Q128" s="39">
        <v>4.7902777777777779</v>
      </c>
      <c r="R128" s="39">
        <v>3.3972222222222221</v>
      </c>
      <c r="S128" s="39">
        <v>5.8811111111111112</v>
      </c>
      <c r="T128" s="45">
        <v>4.3000000000001819</v>
      </c>
      <c r="U128" s="45">
        <v>3.5</v>
      </c>
      <c r="V128" s="39">
        <v>1.8411111111111111</v>
      </c>
      <c r="W128" s="45">
        <v>1.3000000000001819</v>
      </c>
      <c r="X128" s="39">
        <v>2.589722222222222</v>
      </c>
      <c r="Y128" s="39">
        <v>1.4580555555555557</v>
      </c>
      <c r="Z128" s="39">
        <v>0</v>
      </c>
      <c r="AA128" s="39">
        <v>0</v>
      </c>
      <c r="AB128" s="39">
        <v>6.777777777777777E-2</v>
      </c>
      <c r="AC128" s="39">
        <v>0</v>
      </c>
      <c r="AD128" s="39">
        <v>0</v>
      </c>
      <c r="AE128" s="39">
        <v>0</v>
      </c>
      <c r="AF128" s="39">
        <v>0</v>
      </c>
      <c r="AG128" s="39">
        <v>0</v>
      </c>
      <c r="AH128" s="39">
        <v>0</v>
      </c>
      <c r="AI128" s="39">
        <v>0</v>
      </c>
      <c r="AJ128" s="39">
        <v>0</v>
      </c>
      <c r="AK128" s="39">
        <v>0</v>
      </c>
      <c r="AL128" s="39">
        <f>SUM(G128:AK128)</f>
        <v>84.023611111111492</v>
      </c>
    </row>
    <row r="129" spans="1:38" ht="15" thickBot="1">
      <c r="A129" s="38"/>
      <c r="B129" s="38"/>
      <c r="C129" s="38"/>
      <c r="D129" s="38"/>
      <c r="E129" s="38"/>
      <c r="F129" s="38"/>
      <c r="G129" s="20">
        <v>6.3000000000001819</v>
      </c>
      <c r="H129" s="20">
        <v>5.8000000000001819</v>
      </c>
      <c r="I129" s="20">
        <v>4.0999999999994543</v>
      </c>
      <c r="J129" s="20">
        <v>7.5</v>
      </c>
      <c r="K129" s="20">
        <v>6.9000000000005457</v>
      </c>
      <c r="L129" s="20">
        <v>5.7999999999992724</v>
      </c>
      <c r="M129" s="20">
        <v>0.8000000000001819</v>
      </c>
      <c r="N129" s="20">
        <v>5.5</v>
      </c>
      <c r="O129" s="20">
        <v>4.6999999999998181</v>
      </c>
      <c r="P129" s="20">
        <v>6.9000000000005457</v>
      </c>
      <c r="Q129" s="20">
        <v>5.6999999999998181</v>
      </c>
      <c r="R129" s="20">
        <v>2.6000000000003638</v>
      </c>
      <c r="S129" s="20">
        <v>5.6999999999998181</v>
      </c>
      <c r="T129" s="20">
        <v>4.3000000000001819</v>
      </c>
      <c r="U129" s="20">
        <v>3.5</v>
      </c>
      <c r="V129" s="20">
        <v>2.0999999999994543</v>
      </c>
      <c r="W129" s="20">
        <v>1.3000000000001819</v>
      </c>
      <c r="X129" s="20">
        <v>1.1999999999998181</v>
      </c>
      <c r="Y129" s="20">
        <v>1.1000000000003638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  <c r="AK129" s="20">
        <v>0</v>
      </c>
      <c r="AL129" s="39">
        <f>SUM(G129:AK129)</f>
        <v>81.800000000000182</v>
      </c>
    </row>
    <row r="130" spans="1:38" ht="19.8" thickBot="1">
      <c r="A130" s="38">
        <v>327</v>
      </c>
      <c r="B130" s="38" t="s">
        <v>579</v>
      </c>
      <c r="C130" s="38" t="s">
        <v>1003</v>
      </c>
      <c r="D130" s="38" t="s">
        <v>768</v>
      </c>
      <c r="E130" s="38" t="s">
        <v>1004</v>
      </c>
      <c r="F130" s="38"/>
      <c r="G130" s="39">
        <v>3.5000000000000003E-2</v>
      </c>
      <c r="H130" s="39">
        <v>0.94500000000000006</v>
      </c>
      <c r="I130" s="39">
        <v>0</v>
      </c>
      <c r="J130" s="39">
        <v>0</v>
      </c>
      <c r="K130" s="39">
        <v>0.57583333333333331</v>
      </c>
      <c r="L130" s="39">
        <v>2.6316666666666668</v>
      </c>
      <c r="M130" s="39">
        <v>2.361388888888889</v>
      </c>
      <c r="N130" s="39">
        <v>5.2544444444444443</v>
      </c>
      <c r="O130" s="39">
        <v>2.0724999999999998</v>
      </c>
      <c r="P130" s="39">
        <v>0</v>
      </c>
      <c r="Q130" s="39">
        <v>0.12444444444444444</v>
      </c>
      <c r="R130" s="39">
        <v>0.995</v>
      </c>
      <c r="S130" s="39">
        <v>1.4383333333333335</v>
      </c>
      <c r="T130" s="39">
        <v>2.8869444444444445</v>
      </c>
      <c r="U130" s="39">
        <v>2.2566666666666668</v>
      </c>
      <c r="V130" s="39">
        <v>1.7452777777777779</v>
      </c>
      <c r="W130" s="39">
        <v>9.7222222222222224E-3</v>
      </c>
      <c r="X130" s="39">
        <v>1.6830555555555553</v>
      </c>
      <c r="Y130" s="39">
        <v>0.36444444444444446</v>
      </c>
      <c r="Z130" s="39">
        <v>0.40500000000000003</v>
      </c>
      <c r="AA130" s="39">
        <v>1.8816666666666668</v>
      </c>
      <c r="AB130" s="39">
        <v>2.5194444444444444</v>
      </c>
      <c r="AC130" s="39">
        <v>1.3130555555555556</v>
      </c>
      <c r="AD130" s="39">
        <v>0.28138888888888886</v>
      </c>
      <c r="AE130" s="39">
        <v>1.3888888888888892E-2</v>
      </c>
      <c r="AF130" s="39">
        <v>1.4888888888888889</v>
      </c>
      <c r="AG130" s="39">
        <v>0.98388888888888881</v>
      </c>
      <c r="AH130" s="39">
        <v>0</v>
      </c>
      <c r="AI130" s="39">
        <v>0</v>
      </c>
      <c r="AJ130" s="39">
        <v>0</v>
      </c>
      <c r="AK130" s="39">
        <v>0</v>
      </c>
      <c r="AL130" s="39">
        <v>34.266944444444448</v>
      </c>
    </row>
    <row r="131" spans="1:38" ht="19.8" thickBot="1">
      <c r="A131" s="38">
        <v>328</v>
      </c>
      <c r="B131" s="38" t="s">
        <v>579</v>
      </c>
      <c r="C131" s="38" t="s">
        <v>1005</v>
      </c>
      <c r="D131" s="38" t="s">
        <v>534</v>
      </c>
      <c r="E131" s="38" t="s">
        <v>952</v>
      </c>
      <c r="F131" s="38"/>
      <c r="G131" s="39">
        <v>0</v>
      </c>
      <c r="H131" s="39">
        <v>0</v>
      </c>
      <c r="I131" s="39">
        <v>0</v>
      </c>
      <c r="J131" s="39">
        <v>0</v>
      </c>
      <c r="K131" s="39">
        <v>0</v>
      </c>
      <c r="L131" s="39">
        <v>0</v>
      </c>
      <c r="M131" s="39">
        <v>0</v>
      </c>
      <c r="N131" s="39">
        <v>0</v>
      </c>
      <c r="O131" s="39">
        <v>0</v>
      </c>
      <c r="P131" s="39">
        <v>0</v>
      </c>
      <c r="Q131" s="39">
        <v>0</v>
      </c>
      <c r="R131" s="39">
        <v>0</v>
      </c>
      <c r="S131" s="39">
        <v>0.87888888888888894</v>
      </c>
      <c r="T131" s="39">
        <v>1.3597222222222223</v>
      </c>
      <c r="U131" s="39">
        <v>5.0397222222222222</v>
      </c>
      <c r="V131" s="39">
        <v>0</v>
      </c>
      <c r="W131" s="39">
        <v>3.674722222222222</v>
      </c>
      <c r="X131" s="39">
        <v>0</v>
      </c>
      <c r="Y131" s="39">
        <v>0</v>
      </c>
      <c r="Z131" s="39">
        <v>2.1063888888888891</v>
      </c>
      <c r="AA131" s="39">
        <v>0.96111111111111103</v>
      </c>
      <c r="AB131" s="39">
        <v>0.10222222222222223</v>
      </c>
      <c r="AC131" s="39">
        <v>0.33416666666666667</v>
      </c>
      <c r="AD131" s="39">
        <v>0</v>
      </c>
      <c r="AE131" s="39">
        <v>0</v>
      </c>
      <c r="AF131" s="39">
        <v>0</v>
      </c>
      <c r="AG131" s="39">
        <v>0</v>
      </c>
      <c r="AH131" s="39">
        <v>0</v>
      </c>
      <c r="AI131" s="39">
        <v>0</v>
      </c>
      <c r="AJ131" s="39">
        <v>0</v>
      </c>
      <c r="AK131" s="39">
        <v>0</v>
      </c>
      <c r="AL131" s="39">
        <v>14.456944444444444</v>
      </c>
    </row>
    <row r="132" spans="1:38" ht="19.8" thickBot="1">
      <c r="A132" s="38">
        <v>342</v>
      </c>
      <c r="B132" s="38" t="s">
        <v>579</v>
      </c>
      <c r="C132" s="38" t="s">
        <v>225</v>
      </c>
      <c r="D132" s="38" t="s">
        <v>532</v>
      </c>
      <c r="E132" s="38" t="s">
        <v>227</v>
      </c>
      <c r="F132" s="38" t="s">
        <v>557</v>
      </c>
      <c r="G132" s="39">
        <v>2.3416666666666668</v>
      </c>
      <c r="H132" s="39">
        <v>5.21</v>
      </c>
      <c r="I132" s="39">
        <v>0</v>
      </c>
      <c r="J132" s="45">
        <v>5.1000000000003638</v>
      </c>
      <c r="K132" s="39">
        <v>1.8733333333333335</v>
      </c>
      <c r="L132" s="39">
        <v>7.28</v>
      </c>
      <c r="M132" s="39">
        <v>3.35</v>
      </c>
      <c r="N132" s="39">
        <v>4.5341666666666667</v>
      </c>
      <c r="O132" s="45">
        <v>5.1000000000003638</v>
      </c>
      <c r="P132" s="45">
        <v>1.6000000000003638</v>
      </c>
      <c r="Q132" s="45">
        <v>4.5</v>
      </c>
      <c r="R132" s="45">
        <v>5.1000000000003638</v>
      </c>
      <c r="S132" s="39">
        <v>2.1236111111111109</v>
      </c>
      <c r="T132" s="39">
        <v>4.6225000000000005</v>
      </c>
      <c r="U132" s="39">
        <v>6.66</v>
      </c>
      <c r="V132" s="39">
        <v>0</v>
      </c>
      <c r="W132" s="39">
        <v>0</v>
      </c>
      <c r="X132" s="45">
        <v>5.3999999999996362</v>
      </c>
      <c r="Y132" s="45">
        <v>5.1000000000003638</v>
      </c>
      <c r="Z132" s="39">
        <v>3.4722222222222224E-2</v>
      </c>
      <c r="AA132" s="45">
        <v>5.8999999999996362</v>
      </c>
      <c r="AB132" s="45">
        <v>5.7000000000007276</v>
      </c>
      <c r="AC132" s="45">
        <v>6.3999999999996362</v>
      </c>
      <c r="AD132" s="39">
        <v>0</v>
      </c>
      <c r="AE132" s="39">
        <v>0</v>
      </c>
      <c r="AF132" s="39">
        <v>0</v>
      </c>
      <c r="AG132" s="45">
        <v>6.3000000000010914</v>
      </c>
      <c r="AH132" s="45">
        <v>3.5999999999985448</v>
      </c>
      <c r="AI132" s="39">
        <v>0</v>
      </c>
      <c r="AJ132" s="39">
        <v>0</v>
      </c>
      <c r="AK132" s="39">
        <v>0</v>
      </c>
      <c r="AL132" s="39">
        <f>SUM(G132:AK132)</f>
        <v>97.830000000001107</v>
      </c>
    </row>
    <row r="133" spans="1:38" ht="15" thickBot="1">
      <c r="A133" s="38"/>
      <c r="B133" s="38"/>
      <c r="C133" s="38"/>
      <c r="D133" s="38"/>
      <c r="E133" s="38"/>
      <c r="F133" s="38"/>
      <c r="G133" s="20">
        <v>3.1999999999989086</v>
      </c>
      <c r="H133" s="20">
        <v>6.8999999999996362</v>
      </c>
      <c r="I133" s="20">
        <v>0</v>
      </c>
      <c r="J133" s="20">
        <v>5.1000000000003638</v>
      </c>
      <c r="K133" s="20">
        <v>0.8999999999996362</v>
      </c>
      <c r="L133" s="20">
        <v>6.7000000000007276</v>
      </c>
      <c r="M133" s="20">
        <v>4.3999999999996362</v>
      </c>
      <c r="N133" s="20">
        <v>5.5</v>
      </c>
      <c r="O133" s="20">
        <v>5.1000000000003638</v>
      </c>
      <c r="P133" s="20">
        <v>1.6000000000003638</v>
      </c>
      <c r="Q133" s="20">
        <v>4.5</v>
      </c>
      <c r="R133" s="20">
        <v>5.1000000000003638</v>
      </c>
      <c r="S133" s="20">
        <v>1.8999999999996362</v>
      </c>
      <c r="T133" s="20">
        <v>6.2999999999992724</v>
      </c>
      <c r="U133" s="20">
        <v>6.5</v>
      </c>
      <c r="V133" s="20">
        <v>0</v>
      </c>
      <c r="W133" s="20">
        <v>0</v>
      </c>
      <c r="X133" s="20">
        <v>5.3999999999996362</v>
      </c>
      <c r="Y133" s="20">
        <v>5.1000000000003638</v>
      </c>
      <c r="Z133" s="20">
        <v>0</v>
      </c>
      <c r="AA133" s="20">
        <v>5.8999999999996362</v>
      </c>
      <c r="AB133" s="20">
        <v>5.7000000000007276</v>
      </c>
      <c r="AC133" s="20">
        <v>6.3999999999996362</v>
      </c>
      <c r="AD133" s="20">
        <v>0</v>
      </c>
      <c r="AE133" s="20">
        <v>0</v>
      </c>
      <c r="AF133" s="20">
        <v>0</v>
      </c>
      <c r="AG133" s="20">
        <v>6.3000000000010914</v>
      </c>
      <c r="AH133" s="20">
        <v>3.5999999999985448</v>
      </c>
      <c r="AI133" s="20">
        <v>0</v>
      </c>
      <c r="AJ133" s="20">
        <v>0</v>
      </c>
      <c r="AK133" s="20">
        <v>0</v>
      </c>
      <c r="AL133" s="39">
        <f>SUM(G133:AK133)</f>
        <v>102.09999999999854</v>
      </c>
    </row>
    <row r="134" spans="1:38" ht="19.8" thickBot="1">
      <c r="A134" s="38">
        <v>363</v>
      </c>
      <c r="B134" s="38" t="s">
        <v>579</v>
      </c>
      <c r="C134" s="38" t="s">
        <v>1058</v>
      </c>
      <c r="D134" s="38" t="s">
        <v>547</v>
      </c>
      <c r="E134" s="38" t="s">
        <v>1059</v>
      </c>
      <c r="F134" s="38" t="s">
        <v>47</v>
      </c>
      <c r="G134" s="39">
        <v>0</v>
      </c>
      <c r="H134" s="39">
        <v>0</v>
      </c>
      <c r="I134" s="39">
        <v>0</v>
      </c>
      <c r="J134" s="39">
        <v>0.22250000000000003</v>
      </c>
      <c r="K134" s="39">
        <v>0</v>
      </c>
      <c r="L134" s="39">
        <v>0</v>
      </c>
      <c r="M134" s="39">
        <v>0</v>
      </c>
      <c r="N134" s="39">
        <v>0.16611111111111113</v>
      </c>
      <c r="O134" s="39">
        <v>0</v>
      </c>
      <c r="P134" s="39">
        <v>0</v>
      </c>
      <c r="Q134" s="39">
        <v>0.1386111111111111</v>
      </c>
      <c r="R134" s="39">
        <v>0</v>
      </c>
      <c r="S134" s="39">
        <v>0</v>
      </c>
      <c r="T134" s="39">
        <v>0</v>
      </c>
      <c r="U134" s="39">
        <v>0</v>
      </c>
      <c r="V134" s="39">
        <v>8.8611111111111113E-2</v>
      </c>
      <c r="W134" s="39">
        <v>0</v>
      </c>
      <c r="X134" s="39">
        <v>0</v>
      </c>
      <c r="Y134" s="39">
        <v>0</v>
      </c>
      <c r="Z134" s="39">
        <v>0</v>
      </c>
      <c r="AA134" s="39">
        <v>0.17055555555555554</v>
      </c>
      <c r="AB134" s="39">
        <v>0</v>
      </c>
      <c r="AC134" s="39">
        <v>0</v>
      </c>
      <c r="AD134" s="39">
        <v>0</v>
      </c>
      <c r="AE134" s="39">
        <v>0</v>
      </c>
      <c r="AF134" s="39">
        <v>0.2261111111111111</v>
      </c>
      <c r="AG134" s="39">
        <v>0</v>
      </c>
      <c r="AH134" s="39">
        <v>0</v>
      </c>
      <c r="AI134" s="39">
        <v>0.13250000000000001</v>
      </c>
      <c r="AJ134" s="39">
        <v>0</v>
      </c>
      <c r="AK134" s="39">
        <v>0</v>
      </c>
      <c r="AL134" s="39">
        <v>1.145</v>
      </c>
    </row>
    <row r="135" spans="1:38" ht="15" thickBot="1">
      <c r="A135" s="38">
        <v>372</v>
      </c>
      <c r="B135" s="38" t="s">
        <v>579</v>
      </c>
      <c r="C135" s="38" t="s">
        <v>1070</v>
      </c>
      <c r="D135" s="38" t="s">
        <v>543</v>
      </c>
      <c r="E135" s="38"/>
      <c r="F135" s="38"/>
      <c r="G135" s="39">
        <v>5.9519444444444449</v>
      </c>
      <c r="H135" s="39">
        <v>2.5955555555555554</v>
      </c>
      <c r="I135" s="39">
        <v>0.75472222222222218</v>
      </c>
      <c r="J135" s="39">
        <v>0.18722222222222221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39">
        <v>0</v>
      </c>
      <c r="R135" s="39">
        <v>0</v>
      </c>
      <c r="S135" s="39">
        <v>0</v>
      </c>
      <c r="T135" s="39">
        <v>0</v>
      </c>
      <c r="U135" s="39">
        <v>0</v>
      </c>
      <c r="V135" s="39">
        <v>0</v>
      </c>
      <c r="W135" s="39">
        <v>0</v>
      </c>
      <c r="X135" s="39">
        <v>0</v>
      </c>
      <c r="Y135" s="39">
        <v>0</v>
      </c>
      <c r="Z135" s="39">
        <v>0</v>
      </c>
      <c r="AA135" s="39">
        <v>0</v>
      </c>
      <c r="AB135" s="39">
        <v>0</v>
      </c>
      <c r="AC135" s="39">
        <v>0</v>
      </c>
      <c r="AD135" s="39">
        <v>0</v>
      </c>
      <c r="AE135" s="39">
        <v>0</v>
      </c>
      <c r="AF135" s="39">
        <v>0</v>
      </c>
      <c r="AG135" s="39">
        <v>0</v>
      </c>
      <c r="AH135" s="39">
        <v>0</v>
      </c>
      <c r="AI135" s="39">
        <v>0</v>
      </c>
      <c r="AJ135" s="39">
        <v>0</v>
      </c>
      <c r="AK135" s="39">
        <v>0</v>
      </c>
      <c r="AL135" s="39">
        <v>9.4894444444444446</v>
      </c>
    </row>
  </sheetData>
  <autoFilter ref="A1:AL135" xr:uid="{00000000-0009-0000-0000-000003000000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82"/>
  <sheetViews>
    <sheetView topLeftCell="V72" workbookViewId="0">
      <selection activeCell="V89" sqref="A89:XFD89"/>
    </sheetView>
  </sheetViews>
  <sheetFormatPr defaultRowHeight="14.4"/>
  <sheetData>
    <row r="1" spans="1:38" ht="40.200000000000003" thickBot="1">
      <c r="A1" s="37" t="s">
        <v>0</v>
      </c>
      <c r="B1" s="37" t="s">
        <v>2</v>
      </c>
      <c r="C1" s="37" t="s">
        <v>491</v>
      </c>
      <c r="D1" s="37" t="s">
        <v>492</v>
      </c>
      <c r="E1" s="37" t="s">
        <v>6</v>
      </c>
      <c r="F1" s="37" t="s">
        <v>493</v>
      </c>
      <c r="G1" s="37" t="s">
        <v>1071</v>
      </c>
      <c r="H1" s="37" t="s">
        <v>1072</v>
      </c>
      <c r="I1" s="37" t="s">
        <v>1073</v>
      </c>
      <c r="J1" s="37" t="s">
        <v>1074</v>
      </c>
      <c r="K1" s="37" t="s">
        <v>1075</v>
      </c>
      <c r="L1" s="37" t="s">
        <v>1076</v>
      </c>
      <c r="M1" s="37" t="s">
        <v>1077</v>
      </c>
      <c r="N1" s="37" t="s">
        <v>1078</v>
      </c>
      <c r="O1" s="37" t="s">
        <v>1079</v>
      </c>
      <c r="P1" s="37" t="s">
        <v>1080</v>
      </c>
      <c r="Q1" s="37" t="s">
        <v>1081</v>
      </c>
      <c r="R1" s="37" t="s">
        <v>1082</v>
      </c>
      <c r="S1" s="37" t="s">
        <v>1083</v>
      </c>
      <c r="T1" s="37" t="s">
        <v>1084</v>
      </c>
      <c r="U1" s="37" t="s">
        <v>1085</v>
      </c>
      <c r="V1" s="37" t="s">
        <v>1086</v>
      </c>
      <c r="W1" s="37" t="s">
        <v>1087</v>
      </c>
      <c r="X1" s="37" t="s">
        <v>1088</v>
      </c>
      <c r="Y1" s="37" t="s">
        <v>1089</v>
      </c>
      <c r="Z1" s="37" t="s">
        <v>1090</v>
      </c>
      <c r="AA1" s="37" t="s">
        <v>1091</v>
      </c>
      <c r="AB1" s="37" t="s">
        <v>1092</v>
      </c>
      <c r="AC1" s="37" t="s">
        <v>1093</v>
      </c>
      <c r="AD1" s="37" t="s">
        <v>1094</v>
      </c>
      <c r="AE1" s="37" t="s">
        <v>1095</v>
      </c>
      <c r="AF1" s="37" t="s">
        <v>1096</v>
      </c>
      <c r="AG1" s="37" t="s">
        <v>1097</v>
      </c>
      <c r="AH1" s="37" t="s">
        <v>1098</v>
      </c>
      <c r="AI1" s="37" t="s">
        <v>1099</v>
      </c>
      <c r="AJ1" s="37" t="s">
        <v>1100</v>
      </c>
      <c r="AK1" s="37" t="s">
        <v>1101</v>
      </c>
      <c r="AL1" s="37" t="s">
        <v>1102</v>
      </c>
    </row>
    <row r="2" spans="1:38" ht="19.8" thickBot="1">
      <c r="A2" s="38">
        <v>1</v>
      </c>
      <c r="B2" s="38" t="s">
        <v>36</v>
      </c>
      <c r="C2" s="38" t="s">
        <v>111</v>
      </c>
      <c r="D2" s="38" t="s">
        <v>526</v>
      </c>
      <c r="E2" s="38" t="s">
        <v>113</v>
      </c>
      <c r="F2" s="38" t="s">
        <v>527</v>
      </c>
      <c r="G2" s="38">
        <v>25.38</v>
      </c>
      <c r="H2" s="38">
        <v>0.01</v>
      </c>
      <c r="I2" s="38">
        <v>0</v>
      </c>
      <c r="J2" s="38">
        <v>99.16</v>
      </c>
      <c r="K2" s="38">
        <v>12.67</v>
      </c>
      <c r="L2" s="38">
        <v>34.520000000000003</v>
      </c>
      <c r="M2" s="38">
        <v>3.42</v>
      </c>
      <c r="N2" s="38">
        <v>0</v>
      </c>
      <c r="O2" s="38">
        <v>0</v>
      </c>
      <c r="P2" s="38">
        <v>0</v>
      </c>
      <c r="Q2" s="38">
        <v>0</v>
      </c>
      <c r="R2" s="38">
        <v>42.1</v>
      </c>
      <c r="S2" s="38">
        <v>19.97</v>
      </c>
      <c r="T2" s="38">
        <v>0</v>
      </c>
      <c r="U2" s="38">
        <v>16.420000000000002</v>
      </c>
      <c r="V2" s="38">
        <v>37.26</v>
      </c>
      <c r="W2" s="38">
        <v>0.08</v>
      </c>
      <c r="X2" s="38">
        <v>0</v>
      </c>
      <c r="Y2" s="38">
        <v>0</v>
      </c>
      <c r="Z2" s="38">
        <v>0</v>
      </c>
      <c r="AA2" s="38">
        <v>0</v>
      </c>
      <c r="AB2" s="38">
        <v>0</v>
      </c>
      <c r="AC2" s="38">
        <v>0</v>
      </c>
      <c r="AD2" s="38">
        <v>0</v>
      </c>
      <c r="AE2" s="38">
        <v>0</v>
      </c>
      <c r="AF2" s="38">
        <v>0</v>
      </c>
      <c r="AG2" s="38">
        <v>0.09</v>
      </c>
      <c r="AH2" s="38">
        <v>0</v>
      </c>
      <c r="AI2" s="38">
        <v>0</v>
      </c>
      <c r="AJ2" s="38">
        <v>0</v>
      </c>
      <c r="AK2" s="38">
        <v>0</v>
      </c>
      <c r="AL2" s="38">
        <v>291.08999999999997</v>
      </c>
    </row>
    <row r="3" spans="1:38" ht="19.8" thickBot="1">
      <c r="A3" s="38">
        <v>2</v>
      </c>
      <c r="B3" s="38" t="s">
        <v>36</v>
      </c>
      <c r="C3" s="38" t="s">
        <v>81</v>
      </c>
      <c r="D3" s="38" t="s">
        <v>528</v>
      </c>
      <c r="E3" s="38" t="s">
        <v>83</v>
      </c>
      <c r="F3" s="38" t="s">
        <v>527</v>
      </c>
      <c r="G3" s="38">
        <v>3.14</v>
      </c>
      <c r="H3" s="38">
        <v>1.97</v>
      </c>
      <c r="I3" s="38">
        <v>0</v>
      </c>
      <c r="J3" s="38">
        <v>0</v>
      </c>
      <c r="K3" s="38">
        <v>0</v>
      </c>
      <c r="L3" s="38">
        <v>0</v>
      </c>
      <c r="M3" s="38">
        <v>0</v>
      </c>
      <c r="N3" s="38">
        <v>0.2</v>
      </c>
      <c r="O3" s="38">
        <v>0.05</v>
      </c>
      <c r="P3" s="38">
        <v>0</v>
      </c>
      <c r="Q3" s="38">
        <v>3.93</v>
      </c>
      <c r="R3" s="38">
        <v>0</v>
      </c>
      <c r="S3" s="38">
        <v>13.83</v>
      </c>
      <c r="T3" s="38">
        <v>0</v>
      </c>
      <c r="U3" s="38">
        <v>0</v>
      </c>
      <c r="V3" s="38">
        <v>0.02</v>
      </c>
      <c r="W3" s="38">
        <v>0</v>
      </c>
      <c r="X3" s="38">
        <v>0</v>
      </c>
      <c r="Y3" s="38">
        <v>0</v>
      </c>
      <c r="Z3" s="38">
        <v>0.03</v>
      </c>
      <c r="AA3" s="38">
        <v>0</v>
      </c>
      <c r="AB3" s="38">
        <v>0</v>
      </c>
      <c r="AC3" s="38">
        <v>0</v>
      </c>
      <c r="AD3" s="38">
        <v>0</v>
      </c>
      <c r="AE3" s="38">
        <v>0</v>
      </c>
      <c r="AF3" s="38">
        <v>0</v>
      </c>
      <c r="AG3" s="38">
        <v>0</v>
      </c>
      <c r="AH3" s="38">
        <v>0</v>
      </c>
      <c r="AI3" s="38">
        <v>0</v>
      </c>
      <c r="AJ3" s="38">
        <v>0</v>
      </c>
      <c r="AK3" s="38">
        <v>0</v>
      </c>
      <c r="AL3" s="38">
        <v>23.17</v>
      </c>
    </row>
    <row r="4" spans="1:38" ht="19.8" thickBot="1">
      <c r="A4" s="38">
        <v>3</v>
      </c>
      <c r="B4" s="38" t="s">
        <v>36</v>
      </c>
      <c r="C4" s="38" t="s">
        <v>480</v>
      </c>
      <c r="D4" s="38" t="s">
        <v>529</v>
      </c>
      <c r="E4" s="38" t="s">
        <v>477</v>
      </c>
      <c r="F4" s="38" t="s">
        <v>527</v>
      </c>
      <c r="G4" s="38">
        <v>11.51</v>
      </c>
      <c r="H4" s="38">
        <v>9.6999999999999993</v>
      </c>
      <c r="I4" s="38">
        <v>0</v>
      </c>
      <c r="J4" s="38">
        <v>95.09</v>
      </c>
      <c r="K4" s="38">
        <v>8.94</v>
      </c>
      <c r="L4" s="38">
        <v>13.06</v>
      </c>
      <c r="M4" s="38">
        <v>318.81</v>
      </c>
      <c r="N4" s="38">
        <v>1.32</v>
      </c>
      <c r="O4" s="38">
        <v>42.12</v>
      </c>
      <c r="P4" s="38">
        <v>0</v>
      </c>
      <c r="Q4" s="38">
        <v>23.35</v>
      </c>
      <c r="R4" s="38">
        <v>1.1100000000000001</v>
      </c>
      <c r="S4" s="38">
        <v>25.69</v>
      </c>
      <c r="T4" s="38">
        <v>15.24</v>
      </c>
      <c r="U4" s="38">
        <v>31.81</v>
      </c>
      <c r="V4" s="38">
        <v>6.26</v>
      </c>
      <c r="W4" s="38">
        <v>41.46</v>
      </c>
      <c r="X4" s="38">
        <v>56.78</v>
      </c>
      <c r="Y4" s="38">
        <v>25.67</v>
      </c>
      <c r="Z4" s="38">
        <v>0</v>
      </c>
      <c r="AA4" s="38">
        <v>0</v>
      </c>
      <c r="AB4" s="38">
        <v>0</v>
      </c>
      <c r="AC4" s="38">
        <v>8.61</v>
      </c>
      <c r="AD4" s="38">
        <v>0</v>
      </c>
      <c r="AE4" s="38">
        <v>0</v>
      </c>
      <c r="AF4" s="38">
        <v>0</v>
      </c>
      <c r="AG4" s="38">
        <v>23.43</v>
      </c>
      <c r="AH4" s="38">
        <v>26.86</v>
      </c>
      <c r="AI4" s="38">
        <v>0</v>
      </c>
      <c r="AJ4" s="38">
        <v>0</v>
      </c>
      <c r="AK4" s="38">
        <v>0</v>
      </c>
      <c r="AL4" s="38">
        <v>786.85</v>
      </c>
    </row>
    <row r="5" spans="1:38" ht="19.8" thickBot="1">
      <c r="A5" s="38">
        <v>4</v>
      </c>
      <c r="B5" s="38" t="s">
        <v>36</v>
      </c>
      <c r="C5" s="38" t="s">
        <v>374</v>
      </c>
      <c r="D5" s="38" t="s">
        <v>530</v>
      </c>
      <c r="E5" s="38" t="s">
        <v>376</v>
      </c>
      <c r="F5" s="38" t="s">
        <v>531</v>
      </c>
      <c r="G5" s="38">
        <v>118</v>
      </c>
      <c r="H5" s="38">
        <v>16.36</v>
      </c>
      <c r="I5" s="38">
        <v>0.19</v>
      </c>
      <c r="J5" s="38">
        <v>108.81</v>
      </c>
      <c r="K5" s="38">
        <v>0.33</v>
      </c>
      <c r="L5" s="38">
        <v>10.02</v>
      </c>
      <c r="M5" s="38">
        <v>105.53</v>
      </c>
      <c r="N5" s="38">
        <v>257.31</v>
      </c>
      <c r="O5" s="38">
        <v>99.35</v>
      </c>
      <c r="P5" s="38">
        <v>2.31</v>
      </c>
      <c r="Q5" s="38">
        <v>13.92</v>
      </c>
      <c r="R5" s="38">
        <v>0.26</v>
      </c>
      <c r="S5" s="38">
        <v>6.71</v>
      </c>
      <c r="T5" s="46">
        <v>162</v>
      </c>
      <c r="U5" s="38">
        <v>17.54</v>
      </c>
      <c r="V5" s="38">
        <v>0.09</v>
      </c>
      <c r="W5" s="38">
        <v>0.21</v>
      </c>
      <c r="X5" s="38">
        <v>5.04</v>
      </c>
      <c r="Y5" s="38">
        <v>16.93</v>
      </c>
      <c r="Z5" s="46">
        <v>127</v>
      </c>
      <c r="AA5" s="38">
        <v>8.81</v>
      </c>
      <c r="AB5" s="38">
        <v>113</v>
      </c>
      <c r="AC5" s="38">
        <v>122.7</v>
      </c>
      <c r="AD5" s="38">
        <v>112.73</v>
      </c>
      <c r="AE5" s="38">
        <v>0.41</v>
      </c>
      <c r="AF5" s="38">
        <v>0.26</v>
      </c>
      <c r="AG5" s="38">
        <v>0.61</v>
      </c>
      <c r="AH5" s="38">
        <v>2.4500000000000002</v>
      </c>
      <c r="AI5" s="38">
        <v>13.15</v>
      </c>
      <c r="AJ5" s="38">
        <v>0.44</v>
      </c>
      <c r="AK5" s="38">
        <v>0.36</v>
      </c>
      <c r="AL5" s="38">
        <f>SUM(G5:AK5)</f>
        <v>1442.83</v>
      </c>
    </row>
    <row r="6" spans="1:38" ht="15" thickBot="1">
      <c r="A6" s="38"/>
      <c r="B6" s="38"/>
      <c r="C6" s="38"/>
      <c r="D6" s="38"/>
      <c r="E6" s="38"/>
      <c r="F6" s="38"/>
      <c r="G6" s="4">
        <v>130</v>
      </c>
      <c r="H6" s="4">
        <v>15</v>
      </c>
      <c r="I6" s="4">
        <v>0</v>
      </c>
      <c r="J6" s="4">
        <v>125</v>
      </c>
      <c r="K6" s="4">
        <v>0</v>
      </c>
      <c r="L6" s="4">
        <v>8</v>
      </c>
      <c r="M6" s="4">
        <v>127</v>
      </c>
      <c r="N6" s="4">
        <v>285</v>
      </c>
      <c r="O6" s="4">
        <v>113</v>
      </c>
      <c r="P6" s="4">
        <v>0</v>
      </c>
      <c r="Q6" s="4">
        <v>0</v>
      </c>
      <c r="R6" s="4">
        <v>0</v>
      </c>
      <c r="S6" s="4">
        <v>5</v>
      </c>
      <c r="T6" s="4">
        <v>162</v>
      </c>
      <c r="U6" s="4">
        <v>0</v>
      </c>
      <c r="V6" s="4">
        <v>0</v>
      </c>
      <c r="W6" s="4">
        <v>0</v>
      </c>
      <c r="X6" s="4">
        <v>8</v>
      </c>
      <c r="Y6" s="4">
        <v>12</v>
      </c>
      <c r="Z6" s="4">
        <v>127</v>
      </c>
      <c r="AA6" s="4">
        <v>13</v>
      </c>
      <c r="AB6" s="4">
        <v>123</v>
      </c>
      <c r="AC6" s="4">
        <v>135</v>
      </c>
      <c r="AD6" s="4">
        <v>128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38">
        <f>SUM(G6:AK6)</f>
        <v>1516</v>
      </c>
    </row>
    <row r="7" spans="1:38" ht="19.8" thickBot="1">
      <c r="A7" s="38">
        <v>5</v>
      </c>
      <c r="B7" s="38" t="s">
        <v>36</v>
      </c>
      <c r="C7" s="38" t="s">
        <v>141</v>
      </c>
      <c r="D7" s="38" t="s">
        <v>532</v>
      </c>
      <c r="E7" s="38" t="s">
        <v>143</v>
      </c>
      <c r="F7" s="38" t="s">
        <v>533</v>
      </c>
      <c r="G7" s="38">
        <v>8.23</v>
      </c>
      <c r="H7" s="38">
        <v>4.8499999999999996</v>
      </c>
      <c r="I7" s="38">
        <v>3.54</v>
      </c>
      <c r="J7" s="38">
        <v>34.19</v>
      </c>
      <c r="K7" s="38">
        <v>19.37</v>
      </c>
      <c r="L7" s="38">
        <v>34.72</v>
      </c>
      <c r="M7" s="38">
        <v>7.75</v>
      </c>
      <c r="N7" s="38">
        <v>36.46</v>
      </c>
      <c r="O7" s="38">
        <v>30.79</v>
      </c>
      <c r="P7" s="38">
        <v>46.67</v>
      </c>
      <c r="Q7" s="38">
        <v>43.17</v>
      </c>
      <c r="R7" s="38">
        <v>13.08</v>
      </c>
      <c r="S7" s="38">
        <v>15.53</v>
      </c>
      <c r="T7" s="38">
        <v>4.83</v>
      </c>
      <c r="U7" s="38">
        <v>12.13</v>
      </c>
      <c r="V7" s="38">
        <v>15.88</v>
      </c>
      <c r="W7" s="38">
        <v>14.12</v>
      </c>
      <c r="X7" s="38">
        <v>13.58</v>
      </c>
      <c r="Y7" s="38">
        <v>10.09</v>
      </c>
      <c r="Z7" s="38">
        <v>9.49</v>
      </c>
      <c r="AA7" s="38">
        <v>7.07</v>
      </c>
      <c r="AB7" s="38">
        <v>16.86</v>
      </c>
      <c r="AC7" s="38">
        <v>12.21</v>
      </c>
      <c r="AD7" s="38">
        <v>33.130000000000003</v>
      </c>
      <c r="AE7" s="38">
        <v>5.43</v>
      </c>
      <c r="AF7" s="38">
        <v>3.45</v>
      </c>
      <c r="AG7" s="38">
        <v>32.67</v>
      </c>
      <c r="AH7" s="38">
        <v>4.42</v>
      </c>
      <c r="AI7" s="38">
        <v>0</v>
      </c>
      <c r="AJ7" s="38">
        <v>5.8</v>
      </c>
      <c r="AK7" s="38">
        <v>3.94</v>
      </c>
      <c r="AL7" s="38">
        <v>503.43</v>
      </c>
    </row>
    <row r="8" spans="1:38" ht="19.8" thickBot="1">
      <c r="A8" s="38">
        <v>6</v>
      </c>
      <c r="B8" s="38" t="s">
        <v>36</v>
      </c>
      <c r="C8" s="38" t="s">
        <v>145</v>
      </c>
      <c r="D8" s="38" t="s">
        <v>532</v>
      </c>
      <c r="E8" s="38" t="s">
        <v>147</v>
      </c>
      <c r="F8" s="38" t="s">
        <v>531</v>
      </c>
      <c r="G8" s="38">
        <v>17.940000000000001</v>
      </c>
      <c r="H8" s="38">
        <v>5.8</v>
      </c>
      <c r="I8" s="38">
        <v>0.03</v>
      </c>
      <c r="J8" s="38">
        <v>21.33</v>
      </c>
      <c r="K8" s="38">
        <v>11.76</v>
      </c>
      <c r="L8" s="38">
        <v>8.41</v>
      </c>
      <c r="M8" s="38">
        <v>9.83</v>
      </c>
      <c r="N8" s="38">
        <v>26.95</v>
      </c>
      <c r="O8" s="38">
        <v>20.49</v>
      </c>
      <c r="P8" s="38">
        <v>6.07</v>
      </c>
      <c r="Q8" s="38">
        <v>48.78</v>
      </c>
      <c r="R8" s="38">
        <v>0.15</v>
      </c>
      <c r="S8" s="38">
        <v>5.47</v>
      </c>
      <c r="T8" s="38">
        <v>2.67</v>
      </c>
      <c r="U8" s="38">
        <v>9.52</v>
      </c>
      <c r="V8" s="38">
        <v>11.14</v>
      </c>
      <c r="W8" s="38">
        <v>0</v>
      </c>
      <c r="X8" s="38">
        <v>21.53</v>
      </c>
      <c r="Y8" s="38">
        <v>11.5</v>
      </c>
      <c r="Z8" s="38">
        <v>17.04</v>
      </c>
      <c r="AA8" s="38">
        <v>0</v>
      </c>
      <c r="AB8" s="38">
        <v>5.2</v>
      </c>
      <c r="AC8" s="38">
        <v>0.01</v>
      </c>
      <c r="AD8" s="38">
        <v>0</v>
      </c>
      <c r="AE8" s="38">
        <v>0</v>
      </c>
      <c r="AF8" s="38">
        <v>12.7</v>
      </c>
      <c r="AG8" s="38">
        <v>9.1300000000000008</v>
      </c>
      <c r="AH8" s="38">
        <v>0</v>
      </c>
      <c r="AI8" s="38">
        <v>16.59</v>
      </c>
      <c r="AJ8" s="38">
        <v>0</v>
      </c>
      <c r="AK8" s="38">
        <v>0</v>
      </c>
      <c r="AL8" s="38">
        <v>300.04000000000002</v>
      </c>
    </row>
    <row r="9" spans="1:38" ht="19.8" thickBot="1">
      <c r="A9" s="38">
        <v>7</v>
      </c>
      <c r="B9" s="38" t="s">
        <v>36</v>
      </c>
      <c r="C9" s="38" t="s">
        <v>352</v>
      </c>
      <c r="D9" s="38" t="s">
        <v>532</v>
      </c>
      <c r="E9" s="38" t="s">
        <v>354</v>
      </c>
      <c r="F9" s="38" t="s">
        <v>531</v>
      </c>
      <c r="G9" s="38">
        <v>5.34</v>
      </c>
      <c r="H9" s="38">
        <v>5.84</v>
      </c>
      <c r="I9" s="38">
        <v>3.75</v>
      </c>
      <c r="J9" s="38">
        <v>3.32</v>
      </c>
      <c r="K9" s="38">
        <v>2.2999999999999998</v>
      </c>
      <c r="L9" s="38">
        <v>4.41</v>
      </c>
      <c r="M9" s="38">
        <v>12.99</v>
      </c>
      <c r="N9" s="38">
        <v>7.09</v>
      </c>
      <c r="O9" s="38">
        <v>11.13</v>
      </c>
      <c r="P9" s="38">
        <v>12.09</v>
      </c>
      <c r="Q9" s="38">
        <v>13.48</v>
      </c>
      <c r="R9" s="38">
        <v>1.97</v>
      </c>
      <c r="S9" s="38">
        <v>6.62</v>
      </c>
      <c r="T9" s="38">
        <v>10.86</v>
      </c>
      <c r="U9" s="38">
        <v>17.899999999999999</v>
      </c>
      <c r="V9" s="38">
        <v>22.77</v>
      </c>
      <c r="W9" s="38">
        <v>6.39</v>
      </c>
      <c r="X9" s="38">
        <v>13.72</v>
      </c>
      <c r="Y9" s="38">
        <v>0</v>
      </c>
      <c r="Z9" s="38">
        <v>0</v>
      </c>
      <c r="AA9" s="38">
        <v>0.47</v>
      </c>
      <c r="AB9" s="38">
        <v>0.13</v>
      </c>
      <c r="AC9" s="38">
        <v>5.67</v>
      </c>
      <c r="AD9" s="38">
        <v>1.48</v>
      </c>
      <c r="AE9" s="38">
        <v>0</v>
      </c>
      <c r="AF9" s="38">
        <v>9.2200000000000006</v>
      </c>
      <c r="AG9" s="38">
        <v>0.13</v>
      </c>
      <c r="AH9" s="38">
        <v>1.69</v>
      </c>
      <c r="AI9" s="38">
        <v>0.01</v>
      </c>
      <c r="AJ9" s="38">
        <v>4.74</v>
      </c>
      <c r="AK9" s="38">
        <v>0</v>
      </c>
      <c r="AL9" s="38">
        <v>185.5</v>
      </c>
    </row>
    <row r="10" spans="1:38" ht="19.8" thickBot="1">
      <c r="A10" s="38">
        <v>8</v>
      </c>
      <c r="B10" s="38" t="s">
        <v>36</v>
      </c>
      <c r="C10" s="38">
        <v>3147</v>
      </c>
      <c r="D10" s="38" t="s">
        <v>534</v>
      </c>
      <c r="E10" s="38" t="s">
        <v>363</v>
      </c>
      <c r="F10" s="38" t="s">
        <v>531</v>
      </c>
      <c r="G10" s="38">
        <v>0</v>
      </c>
      <c r="H10" s="38">
        <v>0.03</v>
      </c>
      <c r="I10" s="38">
        <v>0</v>
      </c>
      <c r="J10" s="38">
        <v>0</v>
      </c>
      <c r="K10" s="38">
        <v>0</v>
      </c>
      <c r="L10" s="38">
        <v>0</v>
      </c>
      <c r="M10" s="38">
        <v>1.1200000000000001</v>
      </c>
      <c r="N10" s="38">
        <v>3.03</v>
      </c>
      <c r="O10" s="38">
        <v>44.76</v>
      </c>
      <c r="P10" s="38">
        <v>3.62</v>
      </c>
      <c r="Q10" s="38">
        <v>2.98</v>
      </c>
      <c r="R10" s="38">
        <v>0.12</v>
      </c>
      <c r="S10" s="38">
        <v>0.02</v>
      </c>
      <c r="T10" s="38">
        <v>0.64</v>
      </c>
      <c r="U10" s="38">
        <v>2.39</v>
      </c>
      <c r="V10" s="38">
        <v>0.74</v>
      </c>
      <c r="W10" s="38">
        <v>0.01</v>
      </c>
      <c r="X10" s="38">
        <v>0</v>
      </c>
      <c r="Y10" s="38">
        <v>3.53</v>
      </c>
      <c r="Z10" s="38">
        <v>1.53</v>
      </c>
      <c r="AA10" s="38">
        <v>0</v>
      </c>
      <c r="AB10" s="38">
        <v>3.54</v>
      </c>
      <c r="AC10" s="38">
        <v>0.1</v>
      </c>
      <c r="AD10" s="38">
        <v>0.11</v>
      </c>
      <c r="AE10" s="38">
        <v>0</v>
      </c>
      <c r="AF10" s="38">
        <v>0</v>
      </c>
      <c r="AG10" s="38">
        <v>0</v>
      </c>
      <c r="AH10" s="38">
        <v>0.06</v>
      </c>
      <c r="AI10" s="38">
        <v>0.03</v>
      </c>
      <c r="AJ10" s="38">
        <v>0.4</v>
      </c>
      <c r="AK10" s="38">
        <v>0</v>
      </c>
      <c r="AL10" s="38">
        <v>68.77</v>
      </c>
    </row>
    <row r="11" spans="1:38" ht="19.8" thickBot="1">
      <c r="A11" s="38">
        <v>9</v>
      </c>
      <c r="B11" s="38" t="s">
        <v>36</v>
      </c>
      <c r="C11" s="38" t="s">
        <v>369</v>
      </c>
      <c r="D11" s="38" t="s">
        <v>530</v>
      </c>
      <c r="E11" s="38" t="s">
        <v>371</v>
      </c>
      <c r="F11" s="38" t="s">
        <v>531</v>
      </c>
      <c r="G11" s="38">
        <v>121.1</v>
      </c>
      <c r="H11" s="38">
        <v>1.85</v>
      </c>
      <c r="I11" s="38">
        <v>0.05</v>
      </c>
      <c r="J11" s="38">
        <v>0.11</v>
      </c>
      <c r="K11" s="38">
        <v>1.46</v>
      </c>
      <c r="L11" s="38">
        <v>0.15</v>
      </c>
      <c r="M11" s="38">
        <v>2.0499999999999998</v>
      </c>
      <c r="N11" s="38">
        <v>91.79</v>
      </c>
      <c r="O11" s="38">
        <v>67.069999999999993</v>
      </c>
      <c r="P11" s="38">
        <v>66.900000000000006</v>
      </c>
      <c r="Q11" s="38">
        <v>8.75</v>
      </c>
      <c r="R11" s="38">
        <v>105.33</v>
      </c>
      <c r="S11" s="38">
        <v>204.21</v>
      </c>
      <c r="T11" s="38">
        <v>23.4</v>
      </c>
      <c r="U11" s="38">
        <v>184.55</v>
      </c>
      <c r="V11" s="38">
        <v>117.5</v>
      </c>
      <c r="W11" s="38">
        <v>0.05</v>
      </c>
      <c r="X11" s="38">
        <v>0.09</v>
      </c>
      <c r="Y11" s="38">
        <v>0.2</v>
      </c>
      <c r="Z11" s="38">
        <v>7.0000000000000007E-2</v>
      </c>
      <c r="AA11" s="38">
        <v>54.52</v>
      </c>
      <c r="AB11" s="38">
        <v>0.11</v>
      </c>
      <c r="AC11" s="38">
        <v>79.09</v>
      </c>
      <c r="AD11" s="38">
        <v>0.2</v>
      </c>
      <c r="AE11" s="38">
        <v>13.03</v>
      </c>
      <c r="AF11" s="38">
        <v>80.5</v>
      </c>
      <c r="AG11" s="38">
        <v>84.13</v>
      </c>
      <c r="AH11" s="38">
        <v>0.47</v>
      </c>
      <c r="AI11" s="38">
        <v>7.0000000000000007E-2</v>
      </c>
      <c r="AJ11" s="38">
        <v>2.34</v>
      </c>
      <c r="AK11" s="38">
        <v>0.05</v>
      </c>
      <c r="AL11" s="38">
        <v>1311.18</v>
      </c>
    </row>
    <row r="12" spans="1:38" ht="19.8" thickBot="1">
      <c r="A12" s="38">
        <v>10</v>
      </c>
      <c r="B12" s="38" t="s">
        <v>36</v>
      </c>
      <c r="C12" s="38">
        <v>55219</v>
      </c>
      <c r="D12" s="38" t="s">
        <v>534</v>
      </c>
      <c r="E12" s="38" t="s">
        <v>328</v>
      </c>
      <c r="F12" s="38" t="s">
        <v>533</v>
      </c>
      <c r="G12" s="38">
        <v>0.84</v>
      </c>
      <c r="H12" s="38">
        <v>0.34</v>
      </c>
      <c r="I12" s="38">
        <v>0.02</v>
      </c>
      <c r="J12" s="38">
        <v>0.65</v>
      </c>
      <c r="K12" s="38">
        <v>0.18</v>
      </c>
      <c r="L12" s="38">
        <v>1.27</v>
      </c>
      <c r="M12" s="38">
        <v>1.0900000000000001</v>
      </c>
      <c r="N12" s="38">
        <v>19.48</v>
      </c>
      <c r="O12" s="38">
        <v>3.96</v>
      </c>
      <c r="P12" s="38">
        <v>0.38</v>
      </c>
      <c r="Q12" s="38">
        <v>0.08</v>
      </c>
      <c r="R12" s="38">
        <v>0.51</v>
      </c>
      <c r="S12" s="38">
        <v>0.57999999999999996</v>
      </c>
      <c r="T12" s="38">
        <v>0.06</v>
      </c>
      <c r="U12" s="38">
        <v>0.3</v>
      </c>
      <c r="V12" s="38">
        <v>0.57999999999999996</v>
      </c>
      <c r="W12" s="38">
        <v>0.52</v>
      </c>
      <c r="X12" s="38">
        <v>3.26</v>
      </c>
      <c r="Y12" s="38">
        <v>16.25</v>
      </c>
      <c r="Z12" s="38">
        <v>1.9</v>
      </c>
      <c r="AA12" s="38">
        <v>0.74</v>
      </c>
      <c r="AB12" s="38">
        <v>0.94</v>
      </c>
      <c r="AC12" s="38">
        <v>0.75</v>
      </c>
      <c r="AD12" s="38">
        <v>0</v>
      </c>
      <c r="AE12" s="38">
        <v>0</v>
      </c>
      <c r="AF12" s="38">
        <v>0</v>
      </c>
      <c r="AG12" s="38">
        <v>0.16</v>
      </c>
      <c r="AH12" s="38">
        <v>7.0000000000000007E-2</v>
      </c>
      <c r="AI12" s="38">
        <v>0.03</v>
      </c>
      <c r="AJ12" s="38">
        <v>0.04</v>
      </c>
      <c r="AK12" s="38">
        <v>0.03</v>
      </c>
      <c r="AL12" s="38">
        <v>55</v>
      </c>
    </row>
    <row r="13" spans="1:38" ht="19.8" thickBot="1">
      <c r="A13" s="38">
        <v>11</v>
      </c>
      <c r="B13" s="38" t="s">
        <v>36</v>
      </c>
      <c r="C13" s="38" t="s">
        <v>535</v>
      </c>
      <c r="D13" s="38" t="s">
        <v>532</v>
      </c>
      <c r="E13" s="38" t="s">
        <v>359</v>
      </c>
      <c r="F13" s="38" t="s">
        <v>531</v>
      </c>
      <c r="G13" s="38">
        <v>20.77</v>
      </c>
      <c r="H13" s="38">
        <v>2.97</v>
      </c>
      <c r="I13" s="38">
        <v>0</v>
      </c>
      <c r="J13" s="38">
        <v>10.25</v>
      </c>
      <c r="K13" s="38">
        <v>10.35</v>
      </c>
      <c r="L13" s="38">
        <v>20.04</v>
      </c>
      <c r="M13" s="38">
        <v>37.1</v>
      </c>
      <c r="N13" s="38">
        <v>34.090000000000003</v>
      </c>
      <c r="O13" s="38">
        <v>18.02</v>
      </c>
      <c r="P13" s="38">
        <v>16.37</v>
      </c>
      <c r="Q13" s="38">
        <v>16.600000000000001</v>
      </c>
      <c r="R13" s="38">
        <v>1.28</v>
      </c>
      <c r="S13" s="38">
        <v>8.77</v>
      </c>
      <c r="T13" s="38">
        <v>40.11</v>
      </c>
      <c r="U13" s="38">
        <v>19.12</v>
      </c>
      <c r="V13" s="38">
        <v>8.5</v>
      </c>
      <c r="W13" s="38">
        <v>23.61</v>
      </c>
      <c r="X13" s="38">
        <v>27.88</v>
      </c>
      <c r="Y13" s="38">
        <v>7.65</v>
      </c>
      <c r="Z13" s="38">
        <v>0</v>
      </c>
      <c r="AA13" s="38">
        <v>10.08</v>
      </c>
      <c r="AB13" s="38">
        <v>2.99</v>
      </c>
      <c r="AC13" s="38">
        <v>19.989999999999998</v>
      </c>
      <c r="AD13" s="38">
        <v>0</v>
      </c>
      <c r="AE13" s="38">
        <v>0</v>
      </c>
      <c r="AF13" s="38">
        <v>2.77</v>
      </c>
      <c r="AG13" s="38">
        <v>2.5499999999999998</v>
      </c>
      <c r="AH13" s="38">
        <v>9.81</v>
      </c>
      <c r="AI13" s="38">
        <v>0.02</v>
      </c>
      <c r="AJ13" s="38">
        <v>1.02</v>
      </c>
      <c r="AK13" s="38">
        <v>0</v>
      </c>
      <c r="AL13" s="38">
        <v>372.71</v>
      </c>
    </row>
    <row r="14" spans="1:38" ht="19.8" thickBot="1">
      <c r="A14" s="38">
        <v>12</v>
      </c>
      <c r="B14" s="38" t="s">
        <v>36</v>
      </c>
      <c r="C14" s="38" t="s">
        <v>251</v>
      </c>
      <c r="D14" s="38" t="s">
        <v>532</v>
      </c>
      <c r="E14" s="38" t="s">
        <v>253</v>
      </c>
      <c r="F14" s="38" t="s">
        <v>531</v>
      </c>
      <c r="G14" s="38">
        <v>1.64</v>
      </c>
      <c r="H14" s="38">
        <v>16.760000000000002</v>
      </c>
      <c r="I14" s="38">
        <v>0</v>
      </c>
      <c r="J14" s="38">
        <v>1.26</v>
      </c>
      <c r="K14" s="38">
        <v>8.9700000000000006</v>
      </c>
      <c r="L14" s="38">
        <v>44.67</v>
      </c>
      <c r="M14" s="38">
        <v>35.14</v>
      </c>
      <c r="N14" s="38">
        <v>30.09</v>
      </c>
      <c r="O14" s="38">
        <v>5</v>
      </c>
      <c r="P14" s="38">
        <v>1.51</v>
      </c>
      <c r="Q14" s="38">
        <v>12.07</v>
      </c>
      <c r="R14" s="38">
        <v>31.09</v>
      </c>
      <c r="S14" s="38">
        <v>11.33</v>
      </c>
      <c r="T14" s="38">
        <v>31.62</v>
      </c>
      <c r="U14" s="38">
        <v>27.2</v>
      </c>
      <c r="V14" s="38">
        <v>31.26</v>
      </c>
      <c r="W14" s="38">
        <v>0.11</v>
      </c>
      <c r="X14" s="38">
        <v>29.86</v>
      </c>
      <c r="Y14" s="38">
        <v>5.96</v>
      </c>
      <c r="Z14" s="38">
        <v>3.04</v>
      </c>
      <c r="AA14" s="38">
        <v>1.44</v>
      </c>
      <c r="AB14" s="38">
        <v>2.82</v>
      </c>
      <c r="AC14" s="38">
        <v>8.82</v>
      </c>
      <c r="AD14" s="38">
        <v>0</v>
      </c>
      <c r="AE14" s="38">
        <v>0</v>
      </c>
      <c r="AF14" s="38">
        <v>8.0399999999999991</v>
      </c>
      <c r="AG14" s="38">
        <v>7.47</v>
      </c>
      <c r="AH14" s="38">
        <v>4.41</v>
      </c>
      <c r="AI14" s="38">
        <v>0.02</v>
      </c>
      <c r="AJ14" s="38">
        <v>0.01</v>
      </c>
      <c r="AK14" s="38">
        <v>0</v>
      </c>
      <c r="AL14" s="38">
        <v>361.61</v>
      </c>
    </row>
    <row r="15" spans="1:38" ht="19.8" thickBot="1">
      <c r="A15" s="38">
        <v>13</v>
      </c>
      <c r="B15" s="38" t="s">
        <v>36</v>
      </c>
      <c r="C15" s="38" t="s">
        <v>149</v>
      </c>
      <c r="D15" s="38" t="s">
        <v>532</v>
      </c>
      <c r="E15" s="38" t="s">
        <v>151</v>
      </c>
      <c r="F15" s="38" t="s">
        <v>527</v>
      </c>
      <c r="G15" s="38">
        <v>24.16</v>
      </c>
      <c r="H15" s="38">
        <v>1.55</v>
      </c>
      <c r="I15" s="38">
        <v>19.25</v>
      </c>
      <c r="J15" s="38">
        <v>21.34</v>
      </c>
      <c r="K15" s="38">
        <v>23.19</v>
      </c>
      <c r="L15" s="38">
        <v>7.43</v>
      </c>
      <c r="M15" s="38">
        <v>24.51</v>
      </c>
      <c r="N15" s="38">
        <v>4.62</v>
      </c>
      <c r="O15" s="38">
        <v>23.18</v>
      </c>
      <c r="P15" s="38">
        <v>14.3</v>
      </c>
      <c r="Q15" s="38">
        <v>62.48</v>
      </c>
      <c r="R15" s="38">
        <v>38.840000000000003</v>
      </c>
      <c r="S15" s="38">
        <v>9.2799999999999994</v>
      </c>
      <c r="T15" s="38">
        <v>2.78</v>
      </c>
      <c r="U15" s="38">
        <v>2.4900000000000002</v>
      </c>
      <c r="V15" s="38">
        <v>3.52</v>
      </c>
      <c r="W15" s="38">
        <v>8.1199999999999992</v>
      </c>
      <c r="X15" s="38">
        <v>4.0599999999999996</v>
      </c>
      <c r="Y15" s="38">
        <v>5.01</v>
      </c>
      <c r="Z15" s="38">
        <v>40.6</v>
      </c>
      <c r="AA15" s="38">
        <v>2.4900000000000002</v>
      </c>
      <c r="AB15" s="38">
        <v>3.44</v>
      </c>
      <c r="AC15" s="38">
        <v>12.54</v>
      </c>
      <c r="AD15" s="38">
        <v>64.78</v>
      </c>
      <c r="AE15" s="38">
        <v>0</v>
      </c>
      <c r="AF15" s="38">
        <v>1.5</v>
      </c>
      <c r="AG15" s="38">
        <v>3.84</v>
      </c>
      <c r="AH15" s="38">
        <v>4.67</v>
      </c>
      <c r="AI15" s="38">
        <v>0.01</v>
      </c>
      <c r="AJ15" s="38">
        <v>12.38</v>
      </c>
      <c r="AK15" s="38">
        <v>5.39</v>
      </c>
      <c r="AL15" s="38">
        <v>451.78</v>
      </c>
    </row>
    <row r="16" spans="1:38" ht="19.8" thickBot="1">
      <c r="A16" s="38">
        <v>14</v>
      </c>
      <c r="B16" s="38" t="s">
        <v>36</v>
      </c>
      <c r="C16" s="38" t="s">
        <v>153</v>
      </c>
      <c r="D16" s="38" t="s">
        <v>532</v>
      </c>
      <c r="E16" s="38" t="s">
        <v>155</v>
      </c>
      <c r="F16" s="38" t="s">
        <v>533</v>
      </c>
      <c r="G16" s="38">
        <v>3.67</v>
      </c>
      <c r="H16" s="38">
        <v>2.9</v>
      </c>
      <c r="I16" s="38">
        <v>0</v>
      </c>
      <c r="J16" s="38">
        <v>16.03</v>
      </c>
      <c r="K16" s="38">
        <v>2.83</v>
      </c>
      <c r="L16" s="38">
        <v>2.31</v>
      </c>
      <c r="M16" s="38">
        <v>2.86</v>
      </c>
      <c r="N16" s="38">
        <v>21.67</v>
      </c>
      <c r="O16" s="38">
        <v>5.03</v>
      </c>
      <c r="P16" s="38">
        <v>0</v>
      </c>
      <c r="Q16" s="38">
        <v>15.27</v>
      </c>
      <c r="R16" s="38">
        <v>0.5</v>
      </c>
      <c r="S16" s="38">
        <v>8.5399999999999991</v>
      </c>
      <c r="T16" s="38">
        <v>15.96</v>
      </c>
      <c r="U16" s="38">
        <v>13.96</v>
      </c>
      <c r="V16" s="38">
        <v>14.49</v>
      </c>
      <c r="W16" s="38">
        <v>0</v>
      </c>
      <c r="X16" s="38">
        <v>55.64</v>
      </c>
      <c r="Y16" s="38">
        <v>5.67</v>
      </c>
      <c r="Z16" s="38">
        <v>4.8099999999999996</v>
      </c>
      <c r="AA16" s="38">
        <v>5.26</v>
      </c>
      <c r="AB16" s="38">
        <v>4.51</v>
      </c>
      <c r="AC16" s="38">
        <v>4.24</v>
      </c>
      <c r="AD16" s="38">
        <v>0</v>
      </c>
      <c r="AE16" s="38">
        <v>0</v>
      </c>
      <c r="AF16" s="38">
        <v>0</v>
      </c>
      <c r="AG16" s="38">
        <v>3.97</v>
      </c>
      <c r="AH16" s="38">
        <v>0</v>
      </c>
      <c r="AI16" s="38">
        <v>4.66</v>
      </c>
      <c r="AJ16" s="38">
        <v>4.12</v>
      </c>
      <c r="AK16" s="38">
        <v>0</v>
      </c>
      <c r="AL16" s="38">
        <v>218.93</v>
      </c>
    </row>
    <row r="17" spans="1:38" ht="19.8" thickBot="1">
      <c r="A17" s="38">
        <v>15</v>
      </c>
      <c r="B17" s="38" t="s">
        <v>36</v>
      </c>
      <c r="C17" s="38" t="s">
        <v>37</v>
      </c>
      <c r="D17" s="38" t="s">
        <v>536</v>
      </c>
      <c r="E17" s="38" t="s">
        <v>39</v>
      </c>
      <c r="F17" s="38" t="s">
        <v>537</v>
      </c>
      <c r="G17" s="38">
        <v>3.21</v>
      </c>
      <c r="H17" s="38">
        <v>1.1000000000000001</v>
      </c>
      <c r="I17" s="38">
        <v>0</v>
      </c>
      <c r="J17" s="38">
        <v>6.78</v>
      </c>
      <c r="K17" s="38">
        <v>7.46</v>
      </c>
      <c r="L17" s="38">
        <v>2.48</v>
      </c>
      <c r="M17" s="38">
        <v>8.86</v>
      </c>
      <c r="N17" s="38">
        <v>2.87</v>
      </c>
      <c r="O17" s="38">
        <v>3.2</v>
      </c>
      <c r="P17" s="38">
        <v>0</v>
      </c>
      <c r="Q17" s="38">
        <v>7.05</v>
      </c>
      <c r="R17" s="38">
        <v>6.84</v>
      </c>
      <c r="S17" s="38">
        <v>7.71</v>
      </c>
      <c r="T17" s="38">
        <v>5.86</v>
      </c>
      <c r="U17" s="38">
        <v>3.64</v>
      </c>
      <c r="V17" s="38">
        <v>2.36</v>
      </c>
      <c r="W17" s="38">
        <v>0</v>
      </c>
      <c r="X17" s="38">
        <v>6.26</v>
      </c>
      <c r="Y17" s="38">
        <v>7.12</v>
      </c>
      <c r="Z17" s="38">
        <v>7.16</v>
      </c>
      <c r="AA17" s="38">
        <v>4.2300000000000004</v>
      </c>
      <c r="AB17" s="38">
        <v>4.93</v>
      </c>
      <c r="AC17" s="38">
        <v>0.57999999999999996</v>
      </c>
      <c r="AD17" s="38">
        <v>0</v>
      </c>
      <c r="AE17" s="38">
        <v>0</v>
      </c>
      <c r="AF17" s="38">
        <v>0</v>
      </c>
      <c r="AG17" s="38">
        <v>31.06</v>
      </c>
      <c r="AH17" s="38">
        <v>2.87</v>
      </c>
      <c r="AI17" s="38">
        <v>0.01</v>
      </c>
      <c r="AJ17" s="38">
        <v>2.0099999999999998</v>
      </c>
      <c r="AK17" s="38">
        <v>0.09</v>
      </c>
      <c r="AL17" s="38">
        <v>135.72</v>
      </c>
    </row>
    <row r="18" spans="1:38" ht="19.8" thickBot="1">
      <c r="A18" s="38">
        <v>16</v>
      </c>
      <c r="B18" s="38" t="s">
        <v>36</v>
      </c>
      <c r="C18" s="38" t="s">
        <v>388</v>
      </c>
      <c r="D18" s="38" t="s">
        <v>532</v>
      </c>
      <c r="E18" s="38" t="s">
        <v>390</v>
      </c>
      <c r="F18" s="38" t="s">
        <v>527</v>
      </c>
      <c r="G18" s="38">
        <v>1.73</v>
      </c>
      <c r="H18" s="38">
        <v>0.87</v>
      </c>
      <c r="I18" s="38">
        <v>0</v>
      </c>
      <c r="J18" s="38">
        <v>0.62</v>
      </c>
      <c r="K18" s="38">
        <v>1.86</v>
      </c>
      <c r="L18" s="38">
        <v>0.62</v>
      </c>
      <c r="M18" s="38">
        <v>15</v>
      </c>
      <c r="N18" s="38">
        <v>0</v>
      </c>
      <c r="O18" s="38">
        <v>23.77</v>
      </c>
      <c r="P18" s="38">
        <v>0</v>
      </c>
      <c r="Q18" s="38">
        <v>15.92</v>
      </c>
      <c r="R18" s="38">
        <v>26.71</v>
      </c>
      <c r="S18" s="38">
        <v>11.74</v>
      </c>
      <c r="T18" s="38">
        <v>4.0199999999999996</v>
      </c>
      <c r="U18" s="38">
        <v>4.45</v>
      </c>
      <c r="V18" s="38">
        <v>5.15</v>
      </c>
      <c r="W18" s="38">
        <v>17.05</v>
      </c>
      <c r="X18" s="38">
        <v>14.24</v>
      </c>
      <c r="Y18" s="38">
        <v>5.05</v>
      </c>
      <c r="Z18" s="38">
        <v>5.48</v>
      </c>
      <c r="AA18" s="38">
        <v>7.16</v>
      </c>
      <c r="AB18" s="38">
        <v>7.57</v>
      </c>
      <c r="AC18" s="38">
        <v>6.84</v>
      </c>
      <c r="AD18" s="38">
        <v>0.01</v>
      </c>
      <c r="AE18" s="38">
        <v>0.02</v>
      </c>
      <c r="AF18" s="38">
        <v>5.77</v>
      </c>
      <c r="AG18" s="38">
        <v>3.25</v>
      </c>
      <c r="AH18" s="38">
        <v>6.81</v>
      </c>
      <c r="AI18" s="38">
        <v>0.03</v>
      </c>
      <c r="AJ18" s="38">
        <v>26.49</v>
      </c>
      <c r="AK18" s="38">
        <v>6.43</v>
      </c>
      <c r="AL18" s="38">
        <v>224.65</v>
      </c>
    </row>
    <row r="19" spans="1:38" ht="19.8" thickBot="1">
      <c r="A19" s="38">
        <v>17</v>
      </c>
      <c r="B19" s="38" t="s">
        <v>36</v>
      </c>
      <c r="C19" s="38" t="s">
        <v>378</v>
      </c>
      <c r="D19" s="38" t="s">
        <v>532</v>
      </c>
      <c r="E19" s="38" t="s">
        <v>380</v>
      </c>
      <c r="F19" s="38" t="s">
        <v>531</v>
      </c>
      <c r="G19" s="38">
        <v>21.33</v>
      </c>
      <c r="H19" s="38">
        <v>21.34</v>
      </c>
      <c r="I19" s="38">
        <v>0</v>
      </c>
      <c r="J19" s="38">
        <v>2.85</v>
      </c>
      <c r="K19" s="38">
        <v>30.91</v>
      </c>
      <c r="L19" s="38">
        <v>25.77</v>
      </c>
      <c r="M19" s="38">
        <v>41.52</v>
      </c>
      <c r="N19" s="38">
        <v>50.95</v>
      </c>
      <c r="O19" s="38">
        <v>28.15</v>
      </c>
      <c r="P19" s="38">
        <v>23.18</v>
      </c>
      <c r="Q19" s="38">
        <v>22.99</v>
      </c>
      <c r="R19" s="38">
        <v>24.33</v>
      </c>
      <c r="S19" s="38">
        <v>12.44</v>
      </c>
      <c r="T19" s="38">
        <v>31.46</v>
      </c>
      <c r="U19" s="38">
        <v>81.95</v>
      </c>
      <c r="V19" s="38">
        <v>16.2</v>
      </c>
      <c r="W19" s="38">
        <v>9.09</v>
      </c>
      <c r="X19" s="38">
        <v>5.95</v>
      </c>
      <c r="Y19" s="38">
        <v>9.91</v>
      </c>
      <c r="Z19" s="38">
        <v>15.13</v>
      </c>
      <c r="AA19" s="38">
        <v>0.44</v>
      </c>
      <c r="AB19" s="38">
        <v>0</v>
      </c>
      <c r="AC19" s="38">
        <v>18.760000000000002</v>
      </c>
      <c r="AD19" s="38">
        <v>0.25</v>
      </c>
      <c r="AE19" s="38">
        <v>0.34</v>
      </c>
      <c r="AF19" s="38">
        <v>39.28</v>
      </c>
      <c r="AG19" s="38">
        <v>0</v>
      </c>
      <c r="AH19" s="38">
        <v>0</v>
      </c>
      <c r="AI19" s="38">
        <v>0.05</v>
      </c>
      <c r="AJ19" s="38">
        <v>44.55</v>
      </c>
      <c r="AK19" s="38">
        <v>13.72</v>
      </c>
      <c r="AL19" s="38">
        <v>592.87</v>
      </c>
    </row>
    <row r="20" spans="1:38" ht="19.8" thickBot="1">
      <c r="A20" s="38">
        <v>18</v>
      </c>
      <c r="B20" s="38" t="s">
        <v>36</v>
      </c>
      <c r="C20" s="38" t="s">
        <v>178</v>
      </c>
      <c r="D20" s="38" t="s">
        <v>536</v>
      </c>
      <c r="E20" s="38" t="s">
        <v>180</v>
      </c>
      <c r="F20" s="38" t="s">
        <v>527</v>
      </c>
      <c r="G20" s="38">
        <v>41.68</v>
      </c>
      <c r="H20" s="38">
        <v>46.94</v>
      </c>
      <c r="I20" s="38">
        <v>23.38</v>
      </c>
      <c r="J20" s="38">
        <v>30.24</v>
      </c>
      <c r="K20" s="38">
        <v>62.18</v>
      </c>
      <c r="L20" s="38">
        <v>2.69</v>
      </c>
      <c r="M20" s="38">
        <v>32.880000000000003</v>
      </c>
      <c r="N20" s="38">
        <v>33.31</v>
      </c>
      <c r="O20" s="38">
        <v>18.5</v>
      </c>
      <c r="P20" s="38">
        <v>18.68</v>
      </c>
      <c r="Q20" s="38">
        <v>35.950000000000003</v>
      </c>
      <c r="R20" s="38">
        <v>29.59</v>
      </c>
      <c r="S20" s="38">
        <v>42.56</v>
      </c>
      <c r="T20" s="38">
        <v>42.47</v>
      </c>
      <c r="U20" s="38">
        <v>48.88</v>
      </c>
      <c r="V20" s="38">
        <v>22.21</v>
      </c>
      <c r="W20" s="38">
        <v>24.69</v>
      </c>
      <c r="X20" s="38">
        <v>46.23</v>
      </c>
      <c r="Y20" s="38">
        <v>36.17</v>
      </c>
      <c r="Z20" s="38">
        <v>43.19</v>
      </c>
      <c r="AA20" s="38">
        <v>34.4</v>
      </c>
      <c r="AB20" s="38">
        <v>34.21</v>
      </c>
      <c r="AC20" s="38">
        <v>33.200000000000003</v>
      </c>
      <c r="AD20" s="38">
        <v>0</v>
      </c>
      <c r="AE20" s="38">
        <v>0</v>
      </c>
      <c r="AF20" s="38">
        <v>0</v>
      </c>
      <c r="AG20" s="38">
        <v>41.56</v>
      </c>
      <c r="AH20" s="38">
        <v>7.84</v>
      </c>
      <c r="AI20" s="38">
        <v>0</v>
      </c>
      <c r="AJ20" s="38">
        <v>16.899999999999999</v>
      </c>
      <c r="AK20" s="38">
        <v>0</v>
      </c>
      <c r="AL20" s="38">
        <v>850.55</v>
      </c>
    </row>
    <row r="21" spans="1:38" ht="29.4" thickBot="1">
      <c r="A21" s="38">
        <v>19</v>
      </c>
      <c r="B21" s="38" t="s">
        <v>36</v>
      </c>
      <c r="C21" s="38" t="s">
        <v>538</v>
      </c>
      <c r="D21" s="38" t="s">
        <v>528</v>
      </c>
      <c r="E21" s="38" t="s">
        <v>70</v>
      </c>
      <c r="F21" s="38" t="s">
        <v>539</v>
      </c>
      <c r="G21" s="38">
        <v>0</v>
      </c>
      <c r="H21" s="38">
        <v>0</v>
      </c>
      <c r="I21" s="38">
        <v>0</v>
      </c>
      <c r="J21" s="38">
        <v>1.05</v>
      </c>
      <c r="K21" s="38">
        <v>49.95</v>
      </c>
      <c r="L21" s="38">
        <v>3.33</v>
      </c>
      <c r="M21" s="38">
        <v>21.82</v>
      </c>
      <c r="N21" s="38">
        <v>0.05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0</v>
      </c>
      <c r="U21" s="38">
        <v>0</v>
      </c>
      <c r="V21" s="38">
        <v>0</v>
      </c>
      <c r="W21" s="38">
        <v>0</v>
      </c>
      <c r="X21" s="38">
        <v>0.01</v>
      </c>
      <c r="Y21" s="38">
        <v>0</v>
      </c>
      <c r="Z21" s="38">
        <v>0</v>
      </c>
      <c r="AA21" s="38">
        <v>0</v>
      </c>
      <c r="AB21" s="38">
        <v>0</v>
      </c>
      <c r="AC21" s="38">
        <v>0</v>
      </c>
      <c r="AD21" s="38">
        <v>0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76.2</v>
      </c>
    </row>
    <row r="22" spans="1:38" ht="19.8" thickBot="1">
      <c r="A22" s="38">
        <v>20</v>
      </c>
      <c r="B22" s="38" t="s">
        <v>36</v>
      </c>
      <c r="C22" s="38" t="s">
        <v>540</v>
      </c>
      <c r="D22" s="38" t="s">
        <v>529</v>
      </c>
      <c r="E22" s="38" t="s">
        <v>541</v>
      </c>
      <c r="F22" s="38" t="s">
        <v>527</v>
      </c>
      <c r="G22" s="38">
        <v>0</v>
      </c>
      <c r="H22" s="38">
        <v>0</v>
      </c>
      <c r="I22" s="38">
        <v>0</v>
      </c>
      <c r="J22" s="38">
        <v>0</v>
      </c>
      <c r="K22" s="38">
        <v>0</v>
      </c>
      <c r="L22" s="38">
        <v>0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  <c r="R22" s="38">
        <v>0</v>
      </c>
      <c r="S22" s="38">
        <v>0</v>
      </c>
      <c r="T22" s="38">
        <v>0</v>
      </c>
      <c r="U22" s="38">
        <v>0</v>
      </c>
      <c r="V22" s="38">
        <v>0</v>
      </c>
      <c r="W22" s="38">
        <v>0</v>
      </c>
      <c r="X22" s="38">
        <v>0</v>
      </c>
      <c r="Y22" s="38">
        <v>0</v>
      </c>
      <c r="Z22" s="38">
        <v>0</v>
      </c>
      <c r="AA22" s="38">
        <v>0</v>
      </c>
      <c r="AB22" s="38">
        <v>0</v>
      </c>
      <c r="AC22" s="38">
        <v>0</v>
      </c>
      <c r="AD22" s="38">
        <v>0</v>
      </c>
      <c r="AE22" s="38">
        <v>0</v>
      </c>
      <c r="AF22" s="38">
        <v>0</v>
      </c>
      <c r="AG22" s="38">
        <v>0</v>
      </c>
      <c r="AH22" s="38">
        <v>0</v>
      </c>
      <c r="AI22" s="38">
        <v>0</v>
      </c>
      <c r="AJ22" s="38">
        <v>0</v>
      </c>
      <c r="AK22" s="38">
        <v>0</v>
      </c>
      <c r="AL22" s="38">
        <v>0</v>
      </c>
    </row>
    <row r="23" spans="1:38" ht="19.8" thickBot="1">
      <c r="A23" s="38">
        <v>21</v>
      </c>
      <c r="B23" s="38" t="s">
        <v>36</v>
      </c>
      <c r="C23" s="38" t="s">
        <v>542</v>
      </c>
      <c r="D23" s="38" t="s">
        <v>528</v>
      </c>
      <c r="E23" s="38" t="s">
        <v>75</v>
      </c>
      <c r="F23" s="38" t="s">
        <v>537</v>
      </c>
      <c r="G23" s="38">
        <v>0.79</v>
      </c>
      <c r="H23" s="38">
        <v>13.01</v>
      </c>
      <c r="I23" s="38">
        <v>0</v>
      </c>
      <c r="J23" s="38">
        <v>0</v>
      </c>
      <c r="K23" s="38">
        <v>0.03</v>
      </c>
      <c r="L23" s="38">
        <v>0</v>
      </c>
      <c r="M23" s="38">
        <v>0</v>
      </c>
      <c r="N23" s="38">
        <v>0.03</v>
      </c>
      <c r="O23" s="38">
        <v>0</v>
      </c>
      <c r="P23" s="38">
        <v>0</v>
      </c>
      <c r="Q23" s="38">
        <v>0.02</v>
      </c>
      <c r="R23" s="38">
        <v>0</v>
      </c>
      <c r="S23" s="38">
        <v>0</v>
      </c>
      <c r="T23" s="38">
        <v>0.02</v>
      </c>
      <c r="U23" s="38">
        <v>0</v>
      </c>
      <c r="V23" s="38">
        <v>0</v>
      </c>
      <c r="W23" s="38">
        <v>0</v>
      </c>
      <c r="X23" s="38">
        <v>0.04</v>
      </c>
      <c r="Y23" s="38">
        <v>0</v>
      </c>
      <c r="Z23" s="38">
        <v>0</v>
      </c>
      <c r="AA23" s="38">
        <v>0</v>
      </c>
      <c r="AB23" s="38">
        <v>0</v>
      </c>
      <c r="AC23" s="38">
        <v>0</v>
      </c>
      <c r="AD23" s="38">
        <v>0</v>
      </c>
      <c r="AE23" s="38">
        <v>0</v>
      </c>
      <c r="AF23" s="38">
        <v>0</v>
      </c>
      <c r="AG23" s="38">
        <v>0</v>
      </c>
      <c r="AH23" s="38">
        <v>0.01</v>
      </c>
      <c r="AI23" s="38">
        <v>0</v>
      </c>
      <c r="AJ23" s="38">
        <v>0</v>
      </c>
      <c r="AK23" s="38">
        <v>0</v>
      </c>
      <c r="AL23" s="38">
        <v>13.95</v>
      </c>
    </row>
    <row r="24" spans="1:38" ht="15" thickBot="1">
      <c r="A24" s="38">
        <v>22</v>
      </c>
      <c r="B24" s="38" t="s">
        <v>36</v>
      </c>
      <c r="C24" s="38" t="s">
        <v>104</v>
      </c>
      <c r="D24" s="38" t="s">
        <v>543</v>
      </c>
      <c r="E24" s="38"/>
      <c r="F24" s="38" t="s">
        <v>531</v>
      </c>
      <c r="G24" s="38">
        <v>135.06</v>
      </c>
      <c r="H24" s="38">
        <v>79.900000000000006</v>
      </c>
      <c r="I24" s="38">
        <v>0</v>
      </c>
      <c r="J24" s="38">
        <v>105.34</v>
      </c>
      <c r="K24" s="38">
        <v>0</v>
      </c>
      <c r="L24" s="38">
        <v>212.34</v>
      </c>
      <c r="M24" s="38">
        <v>147.08000000000001</v>
      </c>
      <c r="N24" s="38">
        <v>294.5</v>
      </c>
      <c r="O24" s="38">
        <v>215.8</v>
      </c>
      <c r="P24" s="38">
        <v>11.18</v>
      </c>
      <c r="Q24" s="38">
        <v>161.74</v>
      </c>
      <c r="R24" s="38">
        <v>2.2200000000000002</v>
      </c>
      <c r="S24" s="38">
        <v>76.05</v>
      </c>
      <c r="T24" s="38">
        <v>108.31</v>
      </c>
      <c r="U24" s="38">
        <v>151.58000000000001</v>
      </c>
      <c r="V24" s="38">
        <v>1.51</v>
      </c>
      <c r="W24" s="38">
        <v>0</v>
      </c>
      <c r="X24" s="38">
        <v>0</v>
      </c>
      <c r="Y24" s="38">
        <v>2.42</v>
      </c>
      <c r="Z24" s="38">
        <v>0</v>
      </c>
      <c r="AA24" s="38">
        <v>7.0000000000000007E-2</v>
      </c>
      <c r="AB24" s="38">
        <v>0.01</v>
      </c>
      <c r="AC24" s="38">
        <v>71.290000000000006</v>
      </c>
      <c r="AD24" s="38">
        <v>0</v>
      </c>
      <c r="AE24" s="38">
        <v>0</v>
      </c>
      <c r="AF24" s="38">
        <v>0</v>
      </c>
      <c r="AG24" s="38">
        <v>12.47</v>
      </c>
      <c r="AH24" s="38">
        <v>110.3</v>
      </c>
      <c r="AI24" s="38">
        <v>0</v>
      </c>
      <c r="AJ24" s="38">
        <v>1.1100000000000001</v>
      </c>
      <c r="AK24" s="38">
        <v>0</v>
      </c>
      <c r="AL24" s="38">
        <v>1900.27</v>
      </c>
    </row>
    <row r="25" spans="1:38" ht="15" thickBot="1">
      <c r="A25" s="38">
        <v>23</v>
      </c>
      <c r="B25" s="38" t="s">
        <v>36</v>
      </c>
      <c r="C25" s="38" t="s">
        <v>101</v>
      </c>
      <c r="D25" s="38" t="s">
        <v>543</v>
      </c>
      <c r="E25" s="38"/>
      <c r="F25" s="38" t="s">
        <v>531</v>
      </c>
      <c r="G25" s="38">
        <v>152.82</v>
      </c>
      <c r="H25" s="38">
        <v>1.19</v>
      </c>
      <c r="I25" s="38">
        <v>0</v>
      </c>
      <c r="J25" s="38">
        <v>128.19999999999999</v>
      </c>
      <c r="K25" s="38">
        <v>0.46</v>
      </c>
      <c r="L25" s="38">
        <v>195.18</v>
      </c>
      <c r="M25" s="38">
        <v>181.76</v>
      </c>
      <c r="N25" s="46">
        <v>340</v>
      </c>
      <c r="O25" s="38">
        <v>87.26</v>
      </c>
      <c r="P25" s="38">
        <v>0.02</v>
      </c>
      <c r="Q25" s="46">
        <v>90</v>
      </c>
      <c r="R25" s="38">
        <v>0</v>
      </c>
      <c r="S25" s="38">
        <v>91.13</v>
      </c>
      <c r="T25" s="38">
        <v>17.46</v>
      </c>
      <c r="U25" s="38">
        <v>86.68</v>
      </c>
      <c r="V25" s="38">
        <v>84.3</v>
      </c>
      <c r="W25" s="38">
        <v>0</v>
      </c>
      <c r="X25" s="38">
        <v>0.25</v>
      </c>
      <c r="Y25" s="38">
        <v>0.17</v>
      </c>
      <c r="Z25" s="38">
        <v>0.47</v>
      </c>
      <c r="AA25" s="38">
        <v>0</v>
      </c>
      <c r="AB25" s="38">
        <v>11.96</v>
      </c>
      <c r="AC25" s="38">
        <v>0</v>
      </c>
      <c r="AD25" s="38">
        <v>0</v>
      </c>
      <c r="AE25" s="38">
        <v>0</v>
      </c>
      <c r="AF25" s="38">
        <v>0</v>
      </c>
      <c r="AG25" s="38">
        <v>0.69</v>
      </c>
      <c r="AH25" s="38">
        <v>110.62</v>
      </c>
      <c r="AI25" s="38">
        <v>0</v>
      </c>
      <c r="AJ25" s="38">
        <v>31.1</v>
      </c>
      <c r="AK25" s="38">
        <v>0</v>
      </c>
      <c r="AL25" s="38">
        <f>SUM(G25:AK25)</f>
        <v>1611.7200000000003</v>
      </c>
    </row>
    <row r="26" spans="1:38" ht="15" thickBot="1">
      <c r="A26" s="38"/>
      <c r="B26" s="38"/>
      <c r="C26" s="38"/>
      <c r="D26" s="38"/>
      <c r="E26" s="38"/>
      <c r="F26" s="38"/>
      <c r="G26" s="4">
        <v>192</v>
      </c>
      <c r="H26" s="4">
        <v>0</v>
      </c>
      <c r="I26" s="4">
        <v>0</v>
      </c>
      <c r="J26" s="4">
        <v>190</v>
      </c>
      <c r="K26" s="4">
        <v>0</v>
      </c>
      <c r="L26" s="4">
        <v>250</v>
      </c>
      <c r="M26" s="4">
        <v>130</v>
      </c>
      <c r="N26" s="4">
        <v>340</v>
      </c>
      <c r="O26" s="4">
        <v>65</v>
      </c>
      <c r="P26" s="4">
        <v>0</v>
      </c>
      <c r="Q26" s="4">
        <v>90</v>
      </c>
      <c r="R26" s="4">
        <v>0</v>
      </c>
      <c r="S26" s="4">
        <v>90</v>
      </c>
      <c r="T26" s="4">
        <v>20</v>
      </c>
      <c r="U26" s="4">
        <v>80</v>
      </c>
      <c r="V26" s="4">
        <v>95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130</v>
      </c>
      <c r="AI26" s="4">
        <v>0</v>
      </c>
      <c r="AJ26" s="4">
        <v>0</v>
      </c>
      <c r="AK26" s="4">
        <v>0</v>
      </c>
      <c r="AL26" s="38">
        <f>SUM(G26:AK26)</f>
        <v>1672</v>
      </c>
    </row>
    <row r="27" spans="1:38" ht="19.8" thickBot="1">
      <c r="A27" s="38">
        <v>24</v>
      </c>
      <c r="B27" s="38" t="s">
        <v>36</v>
      </c>
      <c r="C27" s="38" t="s">
        <v>321</v>
      </c>
      <c r="D27" s="38" t="s">
        <v>534</v>
      </c>
      <c r="E27" s="38" t="s">
        <v>323</v>
      </c>
      <c r="F27" s="38" t="s">
        <v>527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8">
        <v>0</v>
      </c>
      <c r="O27" s="38">
        <v>1.49</v>
      </c>
      <c r="P27" s="38">
        <v>0.61</v>
      </c>
      <c r="Q27" s="38">
        <v>0.74</v>
      </c>
      <c r="R27" s="38">
        <v>0</v>
      </c>
      <c r="S27" s="38">
        <v>0.77</v>
      </c>
      <c r="T27" s="38">
        <v>1.58</v>
      </c>
      <c r="U27" s="38">
        <v>0.57999999999999996</v>
      </c>
      <c r="V27" s="38">
        <v>1.86</v>
      </c>
      <c r="W27" s="38">
        <v>0.35</v>
      </c>
      <c r="X27" s="38">
        <v>0.2</v>
      </c>
      <c r="Y27" s="38">
        <v>0.42</v>
      </c>
      <c r="Z27" s="38">
        <v>0.36</v>
      </c>
      <c r="AA27" s="38">
        <v>1.2</v>
      </c>
      <c r="AB27" s="38">
        <v>1.1399999999999999</v>
      </c>
      <c r="AC27" s="38">
        <v>0.38</v>
      </c>
      <c r="AD27" s="38">
        <v>0</v>
      </c>
      <c r="AE27" s="38">
        <v>0</v>
      </c>
      <c r="AF27" s="38">
        <v>0.56000000000000005</v>
      </c>
      <c r="AG27" s="38">
        <v>0.44</v>
      </c>
      <c r="AH27" s="38">
        <v>0.87</v>
      </c>
      <c r="AI27" s="38">
        <v>0</v>
      </c>
      <c r="AJ27" s="38">
        <v>0</v>
      </c>
      <c r="AK27" s="38">
        <v>0</v>
      </c>
      <c r="AL27" s="38">
        <v>13.55</v>
      </c>
    </row>
    <row r="28" spans="1:38" ht="29.4" thickBot="1">
      <c r="A28" s="38">
        <v>25</v>
      </c>
      <c r="B28" s="38" t="s">
        <v>36</v>
      </c>
      <c r="C28" s="38" t="s">
        <v>90</v>
      </c>
      <c r="D28" s="38" t="s">
        <v>544</v>
      </c>
      <c r="E28" s="38" t="s">
        <v>92</v>
      </c>
      <c r="F28" s="38" t="s">
        <v>539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0</v>
      </c>
      <c r="Z28" s="38">
        <v>0</v>
      </c>
      <c r="AA28" s="38">
        <v>0</v>
      </c>
      <c r="AB28" s="38">
        <v>0</v>
      </c>
      <c r="AC28" s="38">
        <v>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0</v>
      </c>
      <c r="AK28" s="38">
        <v>0</v>
      </c>
      <c r="AL28" s="38">
        <v>0</v>
      </c>
    </row>
    <row r="29" spans="1:38" ht="19.8" thickBot="1">
      <c r="A29" s="38">
        <v>26</v>
      </c>
      <c r="B29" s="38" t="s">
        <v>36</v>
      </c>
      <c r="C29" s="38" t="s">
        <v>545</v>
      </c>
      <c r="D29" s="38" t="s">
        <v>546</v>
      </c>
      <c r="E29" s="38" t="s">
        <v>345</v>
      </c>
      <c r="F29" s="38" t="s">
        <v>527</v>
      </c>
      <c r="G29" s="38">
        <v>1.07</v>
      </c>
      <c r="H29" s="38">
        <v>27.03</v>
      </c>
      <c r="I29" s="38">
        <v>3.87</v>
      </c>
      <c r="J29" s="38">
        <v>1.85</v>
      </c>
      <c r="K29" s="38">
        <v>8.11</v>
      </c>
      <c r="L29" s="38">
        <v>1.8</v>
      </c>
      <c r="M29" s="38">
        <v>0.43</v>
      </c>
      <c r="N29" s="38">
        <v>0.72</v>
      </c>
      <c r="O29" s="38">
        <v>1.99</v>
      </c>
      <c r="P29" s="38">
        <v>6.22</v>
      </c>
      <c r="Q29" s="38">
        <v>4.3499999999999996</v>
      </c>
      <c r="R29" s="38">
        <v>2.5499999999999998</v>
      </c>
      <c r="S29" s="38">
        <v>3.73</v>
      </c>
      <c r="T29" s="38">
        <v>0</v>
      </c>
      <c r="U29" s="38">
        <v>4.2699999999999996</v>
      </c>
      <c r="V29" s="38">
        <v>6.13</v>
      </c>
      <c r="W29" s="38">
        <v>0</v>
      </c>
      <c r="X29" s="38">
        <v>4.0599999999999996</v>
      </c>
      <c r="Y29" s="38">
        <v>6.73</v>
      </c>
      <c r="Z29" s="38">
        <v>3.9</v>
      </c>
      <c r="AA29" s="38">
        <v>2.4300000000000002</v>
      </c>
      <c r="AB29" s="38">
        <v>1.59</v>
      </c>
      <c r="AC29" s="38">
        <v>1.1499999999999999</v>
      </c>
      <c r="AD29" s="38">
        <v>0</v>
      </c>
      <c r="AE29" s="38">
        <v>0</v>
      </c>
      <c r="AF29" s="38">
        <v>0</v>
      </c>
      <c r="AG29" s="38">
        <v>3.09</v>
      </c>
      <c r="AH29" s="38">
        <v>2.21</v>
      </c>
      <c r="AI29" s="38">
        <v>0</v>
      </c>
      <c r="AJ29" s="38">
        <v>2.82</v>
      </c>
      <c r="AK29" s="38">
        <v>0.02</v>
      </c>
      <c r="AL29" s="38">
        <v>102.13</v>
      </c>
    </row>
    <row r="30" spans="1:38" ht="19.8" thickBot="1">
      <c r="A30" s="38">
        <v>27</v>
      </c>
      <c r="B30" s="38" t="s">
        <v>36</v>
      </c>
      <c r="C30" s="38" t="s">
        <v>122</v>
      </c>
      <c r="D30" s="38" t="s">
        <v>547</v>
      </c>
      <c r="E30" s="38" t="s">
        <v>123</v>
      </c>
      <c r="F30" s="38" t="s">
        <v>527</v>
      </c>
      <c r="G30" s="38">
        <v>0</v>
      </c>
      <c r="H30" s="38">
        <v>2.82</v>
      </c>
      <c r="I30" s="38">
        <v>0</v>
      </c>
      <c r="J30" s="38">
        <v>0.16</v>
      </c>
      <c r="K30" s="38">
        <v>0.36</v>
      </c>
      <c r="L30" s="38">
        <v>0.14000000000000001</v>
      </c>
      <c r="M30" s="38">
        <v>0.04</v>
      </c>
      <c r="N30" s="38">
        <v>0.27</v>
      </c>
      <c r="O30" s="38">
        <v>0.51</v>
      </c>
      <c r="P30" s="38">
        <v>0</v>
      </c>
      <c r="Q30" s="38">
        <v>0.26</v>
      </c>
      <c r="R30" s="38">
        <v>0.19</v>
      </c>
      <c r="S30" s="38">
        <v>0</v>
      </c>
      <c r="T30" s="38">
        <v>0.09</v>
      </c>
      <c r="U30" s="38">
        <v>0.36</v>
      </c>
      <c r="V30" s="38">
        <v>0.34</v>
      </c>
      <c r="W30" s="38">
        <v>0</v>
      </c>
      <c r="X30" s="38">
        <v>0.31</v>
      </c>
      <c r="Y30" s="38">
        <v>0.36</v>
      </c>
      <c r="Z30" s="38">
        <v>0.39</v>
      </c>
      <c r="AA30" s="38">
        <v>0</v>
      </c>
      <c r="AB30" s="38">
        <v>0.61</v>
      </c>
      <c r="AC30" s="38">
        <v>0.24</v>
      </c>
      <c r="AD30" s="38">
        <v>0</v>
      </c>
      <c r="AE30" s="38">
        <v>0</v>
      </c>
      <c r="AF30" s="38">
        <v>0</v>
      </c>
      <c r="AG30" s="38">
        <v>0</v>
      </c>
      <c r="AH30" s="38">
        <v>0.01</v>
      </c>
      <c r="AI30" s="38">
        <v>0</v>
      </c>
      <c r="AJ30" s="38">
        <v>0</v>
      </c>
      <c r="AK30" s="38">
        <v>0</v>
      </c>
      <c r="AL30" s="38">
        <v>7.45</v>
      </c>
    </row>
    <row r="31" spans="1:38" ht="19.8" thickBot="1">
      <c r="A31" s="38">
        <v>28</v>
      </c>
      <c r="B31" s="38" t="s">
        <v>36</v>
      </c>
      <c r="C31" s="38" t="s">
        <v>297</v>
      </c>
      <c r="D31" s="38" t="s">
        <v>534</v>
      </c>
      <c r="E31" s="38" t="s">
        <v>299</v>
      </c>
      <c r="F31" s="38" t="s">
        <v>527</v>
      </c>
      <c r="G31" s="38">
        <v>0.67</v>
      </c>
      <c r="H31" s="38">
        <v>1</v>
      </c>
      <c r="I31" s="38">
        <v>0.5</v>
      </c>
      <c r="J31" s="38">
        <v>0.21</v>
      </c>
      <c r="K31" s="38">
        <v>0.27</v>
      </c>
      <c r="L31" s="38">
        <v>0.84</v>
      </c>
      <c r="M31" s="38">
        <v>0.23</v>
      </c>
      <c r="N31" s="38">
        <v>7.0000000000000007E-2</v>
      </c>
      <c r="O31" s="38">
        <v>0</v>
      </c>
      <c r="P31" s="38">
        <v>0.02</v>
      </c>
      <c r="Q31" s="38">
        <v>0</v>
      </c>
      <c r="R31" s="38">
        <v>0.06</v>
      </c>
      <c r="S31" s="38">
        <v>0</v>
      </c>
      <c r="T31" s="38">
        <v>0</v>
      </c>
      <c r="U31" s="38">
        <v>0.01</v>
      </c>
      <c r="V31" s="38">
        <v>0</v>
      </c>
      <c r="W31" s="38">
        <v>0</v>
      </c>
      <c r="X31" s="38">
        <v>0</v>
      </c>
      <c r="Y31" s="38">
        <v>0.56000000000000005</v>
      </c>
      <c r="Z31" s="38">
        <v>1.56</v>
      </c>
      <c r="AA31" s="38">
        <v>2.71</v>
      </c>
      <c r="AB31" s="38">
        <v>5.57</v>
      </c>
      <c r="AC31" s="38">
        <v>63.14</v>
      </c>
      <c r="AD31" s="38">
        <v>73.62</v>
      </c>
      <c r="AE31" s="38">
        <v>0.04</v>
      </c>
      <c r="AF31" s="38">
        <v>0.11</v>
      </c>
      <c r="AG31" s="38">
        <v>0.21</v>
      </c>
      <c r="AH31" s="38">
        <v>0.22</v>
      </c>
      <c r="AI31" s="38">
        <v>0.15</v>
      </c>
      <c r="AJ31" s="38">
        <v>0.17</v>
      </c>
      <c r="AK31" s="38">
        <v>0.14000000000000001</v>
      </c>
      <c r="AL31" s="38">
        <v>152.05000000000001</v>
      </c>
    </row>
    <row r="32" spans="1:38" ht="19.8" thickBot="1">
      <c r="A32" s="38">
        <v>29</v>
      </c>
      <c r="B32" s="38" t="s">
        <v>36</v>
      </c>
      <c r="C32" s="38" t="s">
        <v>77</v>
      </c>
      <c r="D32" s="38" t="s">
        <v>528</v>
      </c>
      <c r="E32" s="38" t="s">
        <v>79</v>
      </c>
      <c r="F32" s="38" t="s">
        <v>539</v>
      </c>
      <c r="G32" s="38">
        <v>0</v>
      </c>
      <c r="H32" s="38">
        <v>0</v>
      </c>
      <c r="I32" s="38">
        <v>0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38">
        <v>0</v>
      </c>
      <c r="R32" s="38">
        <v>0</v>
      </c>
      <c r="S32" s="38">
        <v>0</v>
      </c>
      <c r="T32" s="38">
        <v>18.77</v>
      </c>
      <c r="U32" s="38">
        <v>0.12</v>
      </c>
      <c r="V32" s="38">
        <v>18.079999999999998</v>
      </c>
      <c r="W32" s="38">
        <v>33.46</v>
      </c>
      <c r="X32" s="38">
        <v>45.36</v>
      </c>
      <c r="Y32" s="38">
        <v>0</v>
      </c>
      <c r="Z32" s="38">
        <v>0</v>
      </c>
      <c r="AA32" s="38">
        <v>0</v>
      </c>
      <c r="AB32" s="38">
        <v>0</v>
      </c>
      <c r="AC32" s="38">
        <v>0</v>
      </c>
      <c r="AD32" s="38">
        <v>0</v>
      </c>
      <c r="AE32" s="38">
        <v>0</v>
      </c>
      <c r="AF32" s="38">
        <v>0</v>
      </c>
      <c r="AG32" s="38">
        <v>0.05</v>
      </c>
      <c r="AH32" s="38">
        <v>0</v>
      </c>
      <c r="AI32" s="38">
        <v>0</v>
      </c>
      <c r="AJ32" s="38">
        <v>0</v>
      </c>
      <c r="AK32" s="38">
        <v>0</v>
      </c>
      <c r="AL32" s="38">
        <v>115.84</v>
      </c>
    </row>
    <row r="33" spans="1:38" ht="15" thickBot="1">
      <c r="A33" s="38">
        <v>30</v>
      </c>
      <c r="B33" s="38" t="s">
        <v>36</v>
      </c>
      <c r="C33" s="38" t="s">
        <v>95</v>
      </c>
      <c r="D33" s="38" t="s">
        <v>543</v>
      </c>
      <c r="E33" s="38"/>
      <c r="F33" s="38" t="s">
        <v>531</v>
      </c>
      <c r="G33" s="38">
        <v>219.64</v>
      </c>
      <c r="H33" s="38">
        <v>102.92</v>
      </c>
      <c r="I33" s="38">
        <v>0</v>
      </c>
      <c r="J33" s="38">
        <v>105.78</v>
      </c>
      <c r="K33" s="38">
        <v>84.82</v>
      </c>
      <c r="L33" s="38">
        <v>1.1299999999999999</v>
      </c>
      <c r="M33" s="38">
        <v>0.04</v>
      </c>
      <c r="N33" s="38">
        <v>63.34</v>
      </c>
      <c r="O33" s="38">
        <v>0</v>
      </c>
      <c r="P33" s="38">
        <v>0</v>
      </c>
      <c r="Q33" s="38">
        <v>0</v>
      </c>
      <c r="R33" s="38">
        <v>0.15</v>
      </c>
      <c r="S33" s="38">
        <v>105.99</v>
      </c>
      <c r="T33" s="38">
        <v>84.02</v>
      </c>
      <c r="U33" s="38">
        <v>99.88</v>
      </c>
      <c r="V33" s="38">
        <v>1.34</v>
      </c>
      <c r="W33" s="38">
        <v>0</v>
      </c>
      <c r="X33" s="38">
        <v>0</v>
      </c>
      <c r="Y33" s="38">
        <v>0.08</v>
      </c>
      <c r="Z33" s="38">
        <v>0</v>
      </c>
      <c r="AA33" s="38">
        <v>0</v>
      </c>
      <c r="AB33" s="38">
        <v>49.54</v>
      </c>
      <c r="AC33" s="38">
        <v>103.61</v>
      </c>
      <c r="AD33" s="38">
        <v>0</v>
      </c>
      <c r="AE33" s="38">
        <v>0</v>
      </c>
      <c r="AF33" s="38">
        <v>106.83</v>
      </c>
      <c r="AG33" s="38">
        <v>0.97</v>
      </c>
      <c r="AH33" s="38">
        <v>0.31</v>
      </c>
      <c r="AI33" s="38">
        <v>0</v>
      </c>
      <c r="AJ33" s="38">
        <v>0</v>
      </c>
      <c r="AK33" s="38">
        <v>0</v>
      </c>
      <c r="AL33" s="38">
        <v>1130.42</v>
      </c>
    </row>
    <row r="34" spans="1:38" ht="19.8" thickBot="1">
      <c r="A34" s="38">
        <v>31</v>
      </c>
      <c r="B34" s="38" t="s">
        <v>36</v>
      </c>
      <c r="C34" s="38" t="s">
        <v>198</v>
      </c>
      <c r="D34" s="38" t="s">
        <v>532</v>
      </c>
      <c r="E34" s="38" t="s">
        <v>200</v>
      </c>
      <c r="F34" s="38" t="s">
        <v>527</v>
      </c>
      <c r="G34" s="38">
        <v>52.89</v>
      </c>
      <c r="H34" s="38">
        <v>54.91</v>
      </c>
      <c r="I34" s="38">
        <v>63.94</v>
      </c>
      <c r="J34" s="38">
        <v>53.94</v>
      </c>
      <c r="K34" s="38">
        <v>57.89</v>
      </c>
      <c r="L34" s="38">
        <v>60.87</v>
      </c>
      <c r="M34" s="38">
        <v>28.4</v>
      </c>
      <c r="N34" s="38">
        <v>0.08</v>
      </c>
      <c r="O34" s="38">
        <v>0.05</v>
      </c>
      <c r="P34" s="38">
        <v>4.57</v>
      </c>
      <c r="Q34" s="38">
        <v>3.82</v>
      </c>
      <c r="R34" s="38">
        <v>2.09</v>
      </c>
      <c r="S34" s="38">
        <v>68.569999999999993</v>
      </c>
      <c r="T34" s="38">
        <v>61.61</v>
      </c>
      <c r="U34" s="38">
        <v>60.35</v>
      </c>
      <c r="V34" s="38">
        <v>61.21</v>
      </c>
      <c r="W34" s="38">
        <v>64.849999999999994</v>
      </c>
      <c r="X34" s="38">
        <v>58.58</v>
      </c>
      <c r="Y34" s="38">
        <v>113.09</v>
      </c>
      <c r="Z34" s="38">
        <v>0.01</v>
      </c>
      <c r="AA34" s="38">
        <v>31.47</v>
      </c>
      <c r="AB34" s="38">
        <v>73.38</v>
      </c>
      <c r="AC34" s="38">
        <v>0</v>
      </c>
      <c r="AD34" s="38">
        <v>0.56000000000000005</v>
      </c>
      <c r="AE34" s="38">
        <v>0</v>
      </c>
      <c r="AF34" s="38">
        <v>56.87</v>
      </c>
      <c r="AG34" s="38">
        <v>1.74</v>
      </c>
      <c r="AH34" s="38">
        <v>1.7</v>
      </c>
      <c r="AI34" s="38">
        <v>0</v>
      </c>
      <c r="AJ34" s="38">
        <v>3.58</v>
      </c>
      <c r="AK34" s="38">
        <v>4.8099999999999996</v>
      </c>
      <c r="AL34" s="38">
        <v>1045.82</v>
      </c>
    </row>
    <row r="35" spans="1:38" ht="19.8" thickBot="1">
      <c r="A35" s="38">
        <v>32</v>
      </c>
      <c r="B35" s="38" t="s">
        <v>36</v>
      </c>
      <c r="C35" s="38" t="s">
        <v>202</v>
      </c>
      <c r="D35" s="38" t="s">
        <v>532</v>
      </c>
      <c r="E35" s="38" t="s">
        <v>204</v>
      </c>
      <c r="F35" s="38" t="s">
        <v>531</v>
      </c>
      <c r="G35" s="38">
        <v>31.99</v>
      </c>
      <c r="H35" s="38">
        <v>18.829999999999998</v>
      </c>
      <c r="I35" s="38">
        <v>0.01</v>
      </c>
      <c r="J35" s="38">
        <v>4.76</v>
      </c>
      <c r="K35" s="38">
        <v>3.98</v>
      </c>
      <c r="L35" s="38">
        <v>14.11</v>
      </c>
      <c r="M35" s="38">
        <v>12.97</v>
      </c>
      <c r="N35" s="38">
        <v>37.65</v>
      </c>
      <c r="O35" s="38">
        <v>7.09</v>
      </c>
      <c r="P35" s="38">
        <v>39.47</v>
      </c>
      <c r="Q35" s="38">
        <v>20.420000000000002</v>
      </c>
      <c r="R35" s="38">
        <v>10.29</v>
      </c>
      <c r="S35" s="38">
        <v>5.44</v>
      </c>
      <c r="T35" s="38">
        <v>4.71</v>
      </c>
      <c r="U35" s="38">
        <v>5.64</v>
      </c>
      <c r="V35" s="38">
        <v>15.6</v>
      </c>
      <c r="W35" s="38">
        <v>2.11</v>
      </c>
      <c r="X35" s="38">
        <v>2.96</v>
      </c>
      <c r="Y35" s="38">
        <v>3.84</v>
      </c>
      <c r="Z35" s="38">
        <v>1.32</v>
      </c>
      <c r="AA35" s="38">
        <v>5.09</v>
      </c>
      <c r="AB35" s="38">
        <v>7.21</v>
      </c>
      <c r="AC35" s="38">
        <v>3.27</v>
      </c>
      <c r="AD35" s="38">
        <v>0.87</v>
      </c>
      <c r="AE35" s="38">
        <v>0</v>
      </c>
      <c r="AF35" s="38">
        <v>0</v>
      </c>
      <c r="AG35" s="38">
        <v>28.35</v>
      </c>
      <c r="AH35" s="38">
        <v>8.07</v>
      </c>
      <c r="AI35" s="38">
        <v>0</v>
      </c>
      <c r="AJ35" s="38">
        <v>0.02</v>
      </c>
      <c r="AK35" s="38">
        <v>0</v>
      </c>
      <c r="AL35" s="38">
        <v>296.08</v>
      </c>
    </row>
    <row r="36" spans="1:38" ht="19.8" thickBot="1">
      <c r="A36" s="38">
        <v>33</v>
      </c>
      <c r="B36" s="38" t="s">
        <v>36</v>
      </c>
      <c r="C36" s="38" t="s">
        <v>163</v>
      </c>
      <c r="D36" s="38" t="s">
        <v>532</v>
      </c>
      <c r="E36" s="38" t="s">
        <v>165</v>
      </c>
      <c r="F36" s="38" t="s">
        <v>531</v>
      </c>
      <c r="G36" s="38">
        <v>29.46</v>
      </c>
      <c r="H36" s="38">
        <v>1.1299999999999999</v>
      </c>
      <c r="I36" s="38">
        <v>1.1000000000000001</v>
      </c>
      <c r="J36" s="38">
        <v>35.049999999999997</v>
      </c>
      <c r="K36" s="38">
        <v>12.4</v>
      </c>
      <c r="L36" s="38">
        <v>5.0999999999999996</v>
      </c>
      <c r="M36" s="38">
        <v>2.38</v>
      </c>
      <c r="N36" s="38">
        <v>4.6900000000000004</v>
      </c>
      <c r="O36" s="38">
        <v>8.6300000000000008</v>
      </c>
      <c r="P36" s="38">
        <v>1.27</v>
      </c>
      <c r="Q36" s="38">
        <v>2.83</v>
      </c>
      <c r="R36" s="38">
        <v>7.95</v>
      </c>
      <c r="S36" s="38">
        <v>3.54</v>
      </c>
      <c r="T36" s="38">
        <v>1.78</v>
      </c>
      <c r="U36" s="38">
        <v>15.37</v>
      </c>
      <c r="V36" s="38">
        <v>47.13</v>
      </c>
      <c r="W36" s="38">
        <v>0.18</v>
      </c>
      <c r="X36" s="38">
        <v>13.04</v>
      </c>
      <c r="Y36" s="38">
        <v>25.37</v>
      </c>
      <c r="Z36" s="38">
        <v>43.07</v>
      </c>
      <c r="AA36" s="38">
        <v>4.32</v>
      </c>
      <c r="AB36" s="38">
        <v>21.36</v>
      </c>
      <c r="AC36" s="38">
        <v>0.33</v>
      </c>
      <c r="AD36" s="38">
        <v>0</v>
      </c>
      <c r="AE36" s="38">
        <v>0</v>
      </c>
      <c r="AF36" s="38">
        <v>0</v>
      </c>
      <c r="AG36" s="38">
        <v>62.18</v>
      </c>
      <c r="AH36" s="38">
        <v>0.31</v>
      </c>
      <c r="AI36" s="38">
        <v>0</v>
      </c>
      <c r="AJ36" s="38">
        <v>0.01</v>
      </c>
      <c r="AK36" s="38">
        <v>0.01</v>
      </c>
      <c r="AL36" s="38">
        <v>350</v>
      </c>
    </row>
    <row r="37" spans="1:38" ht="19.8" thickBot="1">
      <c r="A37" s="38">
        <v>34</v>
      </c>
      <c r="B37" s="38" t="s">
        <v>36</v>
      </c>
      <c r="C37" s="38" t="s">
        <v>548</v>
      </c>
      <c r="D37" s="38" t="s">
        <v>543</v>
      </c>
      <c r="E37" s="38" t="s">
        <v>276</v>
      </c>
      <c r="F37" s="38" t="s">
        <v>533</v>
      </c>
      <c r="G37" s="38">
        <v>0.26</v>
      </c>
      <c r="H37" s="38">
        <v>140.18</v>
      </c>
      <c r="I37" s="40">
        <v>0</v>
      </c>
      <c r="J37" s="40">
        <v>0</v>
      </c>
      <c r="K37" s="40">
        <v>0</v>
      </c>
      <c r="L37" s="40">
        <v>0</v>
      </c>
      <c r="M37" s="40">
        <v>0</v>
      </c>
      <c r="N37" s="40">
        <v>0</v>
      </c>
      <c r="O37" s="40">
        <v>0</v>
      </c>
      <c r="P37" s="40">
        <v>0</v>
      </c>
      <c r="Q37" s="40">
        <v>0</v>
      </c>
      <c r="R37" s="40">
        <v>0</v>
      </c>
      <c r="S37" s="40">
        <v>0</v>
      </c>
      <c r="T37" s="40">
        <v>0</v>
      </c>
      <c r="U37" s="40">
        <v>0</v>
      </c>
      <c r="V37" s="40">
        <v>0</v>
      </c>
      <c r="W37" s="40">
        <v>0</v>
      </c>
      <c r="X37" s="40">
        <v>0</v>
      </c>
      <c r="Y37" s="40">
        <v>0</v>
      </c>
      <c r="Z37" s="40">
        <v>0</v>
      </c>
      <c r="AA37" s="40">
        <v>0</v>
      </c>
      <c r="AB37" s="40">
        <v>0</v>
      </c>
      <c r="AC37" s="40">
        <v>0</v>
      </c>
      <c r="AD37" s="40">
        <v>0</v>
      </c>
      <c r="AE37" s="40">
        <v>0</v>
      </c>
      <c r="AF37" s="40">
        <v>0</v>
      </c>
      <c r="AG37" s="40">
        <v>0</v>
      </c>
      <c r="AH37" s="40">
        <v>0</v>
      </c>
      <c r="AI37" s="40">
        <v>0</v>
      </c>
      <c r="AJ37" s="40">
        <v>0</v>
      </c>
      <c r="AK37" s="40">
        <v>0</v>
      </c>
      <c r="AL37" s="38">
        <v>140.18</v>
      </c>
    </row>
    <row r="38" spans="1:38" ht="15" thickBot="1">
      <c r="A38" s="38"/>
      <c r="B38" s="38"/>
      <c r="C38" s="38"/>
      <c r="D38" s="38"/>
      <c r="E38" s="38"/>
      <c r="F38" s="38"/>
      <c r="G38" s="4">
        <v>0</v>
      </c>
      <c r="H38" s="4">
        <v>145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5">
        <v>145</v>
      </c>
    </row>
    <row r="39" spans="1:38" ht="19.8" thickBot="1">
      <c r="A39" s="38">
        <v>35</v>
      </c>
      <c r="B39" s="38" t="s">
        <v>36</v>
      </c>
      <c r="C39" s="38" t="s">
        <v>365</v>
      </c>
      <c r="D39" s="38" t="s">
        <v>549</v>
      </c>
      <c r="E39" s="38" t="s">
        <v>367</v>
      </c>
      <c r="F39" s="38" t="s">
        <v>531</v>
      </c>
      <c r="G39" s="38">
        <v>7.0000000000000007E-2</v>
      </c>
      <c r="H39" s="38">
        <v>0</v>
      </c>
      <c r="I39" s="38">
        <v>0</v>
      </c>
      <c r="J39" s="38">
        <v>6.61</v>
      </c>
      <c r="K39" s="38">
        <v>22.69</v>
      </c>
      <c r="L39" s="38">
        <v>18.149999999999999</v>
      </c>
      <c r="M39" s="38">
        <v>0.08</v>
      </c>
      <c r="N39" s="38">
        <v>12.12</v>
      </c>
      <c r="O39" s="38">
        <v>15.64</v>
      </c>
      <c r="P39" s="38">
        <v>18.739999999999998</v>
      </c>
      <c r="Q39" s="38">
        <v>114.89</v>
      </c>
      <c r="R39" s="38">
        <v>5.0199999999999996</v>
      </c>
      <c r="S39" s="38">
        <v>13.59</v>
      </c>
      <c r="T39" s="38">
        <v>44.05</v>
      </c>
      <c r="U39" s="38">
        <v>5.54</v>
      </c>
      <c r="V39" s="38">
        <v>1.25</v>
      </c>
      <c r="W39" s="38">
        <v>0</v>
      </c>
      <c r="X39" s="38">
        <v>0</v>
      </c>
      <c r="Y39" s="38">
        <v>8.27</v>
      </c>
      <c r="Z39" s="38">
        <v>0</v>
      </c>
      <c r="AA39" s="38">
        <v>0</v>
      </c>
      <c r="AB39" s="38">
        <v>0</v>
      </c>
      <c r="AC39" s="38">
        <v>0</v>
      </c>
      <c r="AD39" s="38">
        <v>0</v>
      </c>
      <c r="AE39" s="38">
        <v>0</v>
      </c>
      <c r="AF39" s="38">
        <v>0</v>
      </c>
      <c r="AG39" s="38">
        <v>0</v>
      </c>
      <c r="AH39" s="38">
        <v>0</v>
      </c>
      <c r="AI39" s="38">
        <v>0</v>
      </c>
      <c r="AJ39" s="38">
        <v>0</v>
      </c>
      <c r="AK39" s="38">
        <v>0</v>
      </c>
      <c r="AL39" s="38">
        <v>286.68</v>
      </c>
    </row>
    <row r="40" spans="1:38" ht="19.8" thickBot="1">
      <c r="A40" s="38">
        <v>36</v>
      </c>
      <c r="B40" s="38" t="s">
        <v>36</v>
      </c>
      <c r="C40" s="38" t="s">
        <v>188</v>
      </c>
      <c r="D40" s="38" t="s">
        <v>536</v>
      </c>
      <c r="E40" s="38" t="s">
        <v>190</v>
      </c>
      <c r="F40" s="38" t="s">
        <v>527</v>
      </c>
      <c r="G40" s="38">
        <v>0.16</v>
      </c>
      <c r="H40" s="38">
        <v>2.4700000000000002</v>
      </c>
      <c r="I40" s="38">
        <v>0</v>
      </c>
      <c r="J40" s="38">
        <v>0</v>
      </c>
      <c r="K40" s="38">
        <v>1.52</v>
      </c>
      <c r="L40" s="38">
        <v>6.87</v>
      </c>
      <c r="M40" s="38">
        <v>5.41</v>
      </c>
      <c r="N40" s="38">
        <v>49.81</v>
      </c>
      <c r="O40" s="38">
        <v>5.24</v>
      </c>
      <c r="P40" s="38">
        <v>0</v>
      </c>
      <c r="Q40" s="38">
        <v>0.02</v>
      </c>
      <c r="R40" s="38">
        <v>2.39</v>
      </c>
      <c r="S40" s="38">
        <v>16</v>
      </c>
      <c r="T40" s="38">
        <v>18.309999999999999</v>
      </c>
      <c r="U40" s="38">
        <v>7.61</v>
      </c>
      <c r="V40" s="38">
        <v>9.43</v>
      </c>
      <c r="W40" s="38">
        <v>0</v>
      </c>
      <c r="X40" s="38">
        <v>7.63</v>
      </c>
      <c r="Y40" s="38">
        <v>0.64</v>
      </c>
      <c r="Z40" s="38">
        <v>0.16</v>
      </c>
      <c r="AA40" s="38">
        <v>1.72</v>
      </c>
      <c r="AB40" s="38">
        <v>16.2</v>
      </c>
      <c r="AC40" s="38">
        <v>4.54</v>
      </c>
      <c r="AD40" s="38">
        <v>0</v>
      </c>
      <c r="AE40" s="38">
        <v>0.01</v>
      </c>
      <c r="AF40" s="38">
        <v>1.63</v>
      </c>
      <c r="AG40" s="38">
        <v>0.92</v>
      </c>
      <c r="AH40" s="38">
        <v>0</v>
      </c>
      <c r="AI40" s="38">
        <v>0</v>
      </c>
      <c r="AJ40" s="38">
        <v>0</v>
      </c>
      <c r="AK40" s="38">
        <v>0</v>
      </c>
      <c r="AL40" s="38">
        <v>158.68</v>
      </c>
    </row>
    <row r="41" spans="1:38" ht="19.8" thickBot="1">
      <c r="A41" s="38">
        <v>37</v>
      </c>
      <c r="B41" s="38" t="s">
        <v>36</v>
      </c>
      <c r="C41" s="38" t="s">
        <v>194</v>
      </c>
      <c r="D41" s="38" t="s">
        <v>532</v>
      </c>
      <c r="E41" s="38" t="s">
        <v>196</v>
      </c>
      <c r="F41" s="38" t="s">
        <v>533</v>
      </c>
      <c r="G41" s="38">
        <v>10.86</v>
      </c>
      <c r="H41" s="38">
        <v>13.7</v>
      </c>
      <c r="I41" s="38">
        <v>0.04</v>
      </c>
      <c r="J41" s="38">
        <v>17.48</v>
      </c>
      <c r="K41" s="38">
        <v>16.239999999999998</v>
      </c>
      <c r="L41" s="38">
        <v>12.11</v>
      </c>
      <c r="M41" s="38">
        <v>10.39</v>
      </c>
      <c r="N41" s="38">
        <v>16.260000000000002</v>
      </c>
      <c r="O41" s="38">
        <v>13.15</v>
      </c>
      <c r="P41" s="38">
        <v>2.63</v>
      </c>
      <c r="Q41" s="38">
        <v>21.69</v>
      </c>
      <c r="R41" s="38">
        <v>6.78</v>
      </c>
      <c r="S41" s="38">
        <v>6.33</v>
      </c>
      <c r="T41" s="38">
        <v>10.11</v>
      </c>
      <c r="U41" s="38">
        <v>9.9499999999999993</v>
      </c>
      <c r="V41" s="38">
        <v>11.2</v>
      </c>
      <c r="W41" s="38">
        <v>2.44</v>
      </c>
      <c r="X41" s="38">
        <v>8.9</v>
      </c>
      <c r="Y41" s="38">
        <v>28.7</v>
      </c>
      <c r="Z41" s="38">
        <v>9.7899999999999991</v>
      </c>
      <c r="AA41" s="38">
        <v>12.65</v>
      </c>
      <c r="AB41" s="38">
        <v>11.97</v>
      </c>
      <c r="AC41" s="38">
        <v>15.73</v>
      </c>
      <c r="AD41" s="38">
        <v>0.02</v>
      </c>
      <c r="AE41" s="38">
        <v>0.02</v>
      </c>
      <c r="AF41" s="38">
        <v>9.31</v>
      </c>
      <c r="AG41" s="38">
        <v>25.46</v>
      </c>
      <c r="AH41" s="38">
        <v>11.18</v>
      </c>
      <c r="AI41" s="38">
        <v>0.02</v>
      </c>
      <c r="AJ41" s="38">
        <v>28.18</v>
      </c>
      <c r="AK41" s="38">
        <v>0.03</v>
      </c>
      <c r="AL41" s="38">
        <v>343.3</v>
      </c>
    </row>
    <row r="42" spans="1:38" ht="19.8" thickBot="1">
      <c r="A42" s="38">
        <v>38</v>
      </c>
      <c r="B42" s="38" t="s">
        <v>36</v>
      </c>
      <c r="C42" s="38" t="s">
        <v>550</v>
      </c>
      <c r="D42" s="38" t="s">
        <v>536</v>
      </c>
      <c r="E42" s="38" t="s">
        <v>171</v>
      </c>
      <c r="F42" s="38" t="s">
        <v>533</v>
      </c>
      <c r="G42" s="38">
        <v>0</v>
      </c>
      <c r="H42" s="38">
        <v>48.28</v>
      </c>
      <c r="I42" s="38">
        <v>0</v>
      </c>
      <c r="J42" s="38">
        <v>54.17</v>
      </c>
      <c r="K42" s="38">
        <v>58.37</v>
      </c>
      <c r="L42" s="38">
        <v>0.02</v>
      </c>
      <c r="M42" s="38">
        <v>0.06</v>
      </c>
      <c r="N42" s="38">
        <v>54.06</v>
      </c>
      <c r="O42" s="38">
        <v>0.97</v>
      </c>
      <c r="P42" s="38">
        <v>0</v>
      </c>
      <c r="Q42" s="38">
        <v>24.23</v>
      </c>
      <c r="R42" s="38">
        <v>8.42</v>
      </c>
      <c r="S42" s="38">
        <v>15.24</v>
      </c>
      <c r="T42" s="38">
        <v>29.16</v>
      </c>
      <c r="U42" s="38">
        <v>2.34</v>
      </c>
      <c r="V42" s="38">
        <v>0.02</v>
      </c>
      <c r="W42" s="38">
        <v>0</v>
      </c>
      <c r="X42" s="38">
        <v>40.24</v>
      </c>
      <c r="Y42" s="38">
        <v>25.14</v>
      </c>
      <c r="Z42" s="38">
        <v>1.4</v>
      </c>
      <c r="AA42" s="38">
        <v>1.25</v>
      </c>
      <c r="AB42" s="38">
        <v>0.89</v>
      </c>
      <c r="AC42" s="38">
        <v>2.2999999999999998</v>
      </c>
      <c r="AD42" s="38">
        <v>0</v>
      </c>
      <c r="AE42" s="38">
        <v>0</v>
      </c>
      <c r="AF42" s="38">
        <v>2.78</v>
      </c>
      <c r="AG42" s="38">
        <v>2.86</v>
      </c>
      <c r="AH42" s="38">
        <v>31.1</v>
      </c>
      <c r="AI42" s="38">
        <v>0</v>
      </c>
      <c r="AJ42" s="38">
        <v>39.979999999999997</v>
      </c>
      <c r="AK42" s="38">
        <v>0</v>
      </c>
      <c r="AL42" s="38">
        <v>443.28</v>
      </c>
    </row>
    <row r="43" spans="1:38" ht="19.8" thickBot="1">
      <c r="A43" s="38">
        <v>39</v>
      </c>
      <c r="B43" s="38" t="s">
        <v>36</v>
      </c>
      <c r="C43" s="38" t="s">
        <v>124</v>
      </c>
      <c r="D43" s="38" t="s">
        <v>551</v>
      </c>
      <c r="E43" s="38" t="s">
        <v>126</v>
      </c>
      <c r="F43" s="38" t="s">
        <v>527</v>
      </c>
      <c r="G43" s="38">
        <v>116.93</v>
      </c>
      <c r="H43" s="38">
        <v>0.25</v>
      </c>
      <c r="I43" s="38">
        <v>0.28000000000000003</v>
      </c>
      <c r="J43" s="38">
        <v>0.42</v>
      </c>
      <c r="K43" s="38">
        <v>0.16</v>
      </c>
      <c r="L43" s="38">
        <v>0.19</v>
      </c>
      <c r="M43" s="38">
        <v>17.87</v>
      </c>
      <c r="N43" s="38">
        <v>16.47</v>
      </c>
      <c r="O43" s="38">
        <v>0.16</v>
      </c>
      <c r="P43" s="38">
        <v>0.05</v>
      </c>
      <c r="Q43" s="38">
        <v>19.350000000000001</v>
      </c>
      <c r="R43" s="38">
        <v>0.27</v>
      </c>
      <c r="S43" s="38">
        <v>0.24</v>
      </c>
      <c r="T43" s="38">
        <v>15.4</v>
      </c>
      <c r="U43" s="38">
        <v>0.56000000000000005</v>
      </c>
      <c r="V43" s="38">
        <v>0.42</v>
      </c>
      <c r="W43" s="38">
        <v>0.48</v>
      </c>
      <c r="X43" s="38">
        <v>0.33</v>
      </c>
      <c r="Y43" s="38">
        <v>0.11</v>
      </c>
      <c r="Z43" s="38">
        <v>0.01</v>
      </c>
      <c r="AA43" s="38">
        <v>0</v>
      </c>
      <c r="AB43" s="38">
        <v>0.03</v>
      </c>
      <c r="AC43" s="38">
        <v>0</v>
      </c>
      <c r="AD43" s="38">
        <v>0</v>
      </c>
      <c r="AE43" s="38">
        <v>0</v>
      </c>
      <c r="AF43" s="38">
        <v>0.02</v>
      </c>
      <c r="AG43" s="38">
        <v>1.94</v>
      </c>
      <c r="AH43" s="38">
        <v>0</v>
      </c>
      <c r="AI43" s="38">
        <v>0</v>
      </c>
      <c r="AJ43" s="38">
        <v>0.75</v>
      </c>
      <c r="AK43" s="38">
        <v>0.03</v>
      </c>
      <c r="AL43" s="38">
        <v>192.71</v>
      </c>
    </row>
    <row r="44" spans="1:38" ht="19.8" thickBot="1">
      <c r="A44" s="38">
        <v>40</v>
      </c>
      <c r="B44" s="38" t="s">
        <v>36</v>
      </c>
      <c r="C44" s="38" t="s">
        <v>157</v>
      </c>
      <c r="D44" s="38" t="s">
        <v>552</v>
      </c>
      <c r="E44" s="38" t="s">
        <v>159</v>
      </c>
      <c r="F44" s="38" t="s">
        <v>531</v>
      </c>
      <c r="G44" s="38">
        <v>5.64</v>
      </c>
      <c r="H44" s="38">
        <v>0</v>
      </c>
      <c r="I44" s="38">
        <v>0</v>
      </c>
      <c r="J44" s="38">
        <v>0</v>
      </c>
      <c r="K44" s="38">
        <v>0</v>
      </c>
      <c r="L44" s="38">
        <v>13.12</v>
      </c>
      <c r="M44" s="38">
        <v>25.31</v>
      </c>
      <c r="N44" s="38">
        <v>3.56</v>
      </c>
      <c r="O44" s="38">
        <v>9.18</v>
      </c>
      <c r="P44" s="38">
        <v>86.43</v>
      </c>
      <c r="Q44" s="38">
        <v>30.94</v>
      </c>
      <c r="R44" s="38">
        <v>90.18</v>
      </c>
      <c r="S44" s="38">
        <v>0.02</v>
      </c>
      <c r="T44" s="38">
        <v>35.36</v>
      </c>
      <c r="U44" s="38">
        <v>5.45</v>
      </c>
      <c r="V44" s="38">
        <v>27.25</v>
      </c>
      <c r="W44" s="38">
        <v>0.18</v>
      </c>
      <c r="X44" s="38">
        <v>77.83</v>
      </c>
      <c r="Y44" s="38">
        <v>6.94</v>
      </c>
      <c r="Z44" s="38">
        <v>0</v>
      </c>
      <c r="AA44" s="38">
        <v>0</v>
      </c>
      <c r="AB44" s="38">
        <v>0</v>
      </c>
      <c r="AC44" s="38">
        <v>0</v>
      </c>
      <c r="AD44" s="38">
        <v>0</v>
      </c>
      <c r="AE44" s="38">
        <v>0</v>
      </c>
      <c r="AF44" s="38">
        <v>0</v>
      </c>
      <c r="AG44" s="38">
        <v>0</v>
      </c>
      <c r="AH44" s="38">
        <v>0.06</v>
      </c>
      <c r="AI44" s="38">
        <v>0</v>
      </c>
      <c r="AJ44" s="38">
        <v>0</v>
      </c>
      <c r="AK44" s="38">
        <v>0</v>
      </c>
      <c r="AL44" s="38">
        <v>417.46</v>
      </c>
    </row>
    <row r="45" spans="1:38" ht="19.8" thickBot="1">
      <c r="A45" s="38">
        <v>41</v>
      </c>
      <c r="B45" s="38" t="s">
        <v>36</v>
      </c>
      <c r="C45" s="38" t="s">
        <v>313</v>
      </c>
      <c r="D45" s="38" t="s">
        <v>549</v>
      </c>
      <c r="E45" s="38" t="s">
        <v>315</v>
      </c>
      <c r="F45" s="38" t="s">
        <v>531</v>
      </c>
      <c r="G45" s="38">
        <v>1.83</v>
      </c>
      <c r="H45" s="38">
        <v>32.630000000000003</v>
      </c>
      <c r="I45" s="38">
        <v>8.19</v>
      </c>
      <c r="J45" s="38">
        <v>14.57</v>
      </c>
      <c r="K45" s="38">
        <v>10.050000000000001</v>
      </c>
      <c r="L45" s="38">
        <v>8.01</v>
      </c>
      <c r="M45" s="38">
        <v>0.56999999999999995</v>
      </c>
      <c r="N45" s="38">
        <v>3.41</v>
      </c>
      <c r="O45" s="38">
        <v>9.99</v>
      </c>
      <c r="P45" s="38">
        <v>47.17</v>
      </c>
      <c r="Q45" s="38">
        <v>13.45</v>
      </c>
      <c r="R45" s="38">
        <v>0</v>
      </c>
      <c r="S45" s="38">
        <v>7.81</v>
      </c>
      <c r="T45" s="38">
        <v>28.49</v>
      </c>
      <c r="U45" s="38">
        <v>3.42</v>
      </c>
      <c r="V45" s="38">
        <v>19.39</v>
      </c>
      <c r="W45" s="38">
        <v>8.1300000000000008</v>
      </c>
      <c r="X45" s="38">
        <v>7.44</v>
      </c>
      <c r="Y45" s="38">
        <v>9.83</v>
      </c>
      <c r="Z45" s="38">
        <v>27.77</v>
      </c>
      <c r="AA45" s="38">
        <v>2.57</v>
      </c>
      <c r="AB45" s="38">
        <v>5.22</v>
      </c>
      <c r="AC45" s="38">
        <v>7.18</v>
      </c>
      <c r="AD45" s="38">
        <v>0.02</v>
      </c>
      <c r="AE45" s="38">
        <v>0</v>
      </c>
      <c r="AF45" s="38">
        <v>0</v>
      </c>
      <c r="AG45" s="38">
        <v>1.94</v>
      </c>
      <c r="AH45" s="38">
        <v>0.28000000000000003</v>
      </c>
      <c r="AI45" s="38">
        <v>0</v>
      </c>
      <c r="AJ45" s="38">
        <v>2.04</v>
      </c>
      <c r="AK45" s="38">
        <v>0</v>
      </c>
      <c r="AL45" s="38">
        <v>281.42</v>
      </c>
    </row>
    <row r="46" spans="1:38" ht="19.8" thickBot="1">
      <c r="A46" s="38">
        <v>42</v>
      </c>
      <c r="B46" s="38" t="s">
        <v>36</v>
      </c>
      <c r="C46" s="38" t="s">
        <v>287</v>
      </c>
      <c r="D46" s="38" t="s">
        <v>543</v>
      </c>
      <c r="E46" s="38" t="s">
        <v>289</v>
      </c>
      <c r="F46" s="38" t="s">
        <v>533</v>
      </c>
      <c r="G46" s="38">
        <v>0.24</v>
      </c>
      <c r="H46" s="38">
        <v>59.08</v>
      </c>
      <c r="I46" s="38">
        <v>11.8</v>
      </c>
      <c r="J46" s="38">
        <v>177.27</v>
      </c>
      <c r="K46" s="38">
        <v>40.33</v>
      </c>
      <c r="L46" s="38">
        <v>218.55</v>
      </c>
      <c r="M46" s="38">
        <v>180.16</v>
      </c>
      <c r="N46" s="38">
        <v>198.08</v>
      </c>
      <c r="O46" s="38">
        <v>116.35</v>
      </c>
      <c r="P46" s="38">
        <v>127.62</v>
      </c>
      <c r="Q46" s="38">
        <v>53.28</v>
      </c>
      <c r="R46" s="38">
        <v>0.31</v>
      </c>
      <c r="S46" s="38">
        <v>0.21</v>
      </c>
      <c r="T46" s="38">
        <v>92.76</v>
      </c>
      <c r="U46" s="38">
        <v>76.47</v>
      </c>
      <c r="V46" s="38">
        <v>113.38</v>
      </c>
      <c r="W46" s="38">
        <v>0.51</v>
      </c>
      <c r="X46" s="38">
        <v>266.63</v>
      </c>
      <c r="Y46" s="38">
        <v>182.86</v>
      </c>
      <c r="Z46" s="38">
        <v>53.75</v>
      </c>
      <c r="AA46" s="38">
        <v>97.34</v>
      </c>
      <c r="AB46" s="38">
        <v>136.94</v>
      </c>
      <c r="AC46" s="38">
        <v>2.29</v>
      </c>
      <c r="AD46" s="38">
        <v>0.22</v>
      </c>
      <c r="AE46" s="38">
        <v>0.17</v>
      </c>
      <c r="AF46" s="38">
        <v>64.2</v>
      </c>
      <c r="AG46" s="38">
        <v>129.93</v>
      </c>
      <c r="AH46" s="38">
        <v>80.14</v>
      </c>
      <c r="AI46" s="38">
        <v>0.23</v>
      </c>
      <c r="AJ46" s="38">
        <v>134.1</v>
      </c>
      <c r="AK46" s="38">
        <v>0.28999999999999998</v>
      </c>
      <c r="AL46" s="38">
        <v>2615.5100000000002</v>
      </c>
    </row>
    <row r="47" spans="1:38" ht="19.8" thickBot="1">
      <c r="A47" s="38">
        <v>43</v>
      </c>
      <c r="B47" s="38" t="s">
        <v>36</v>
      </c>
      <c r="C47" s="38" t="s">
        <v>291</v>
      </c>
      <c r="D47" s="38" t="s">
        <v>543</v>
      </c>
      <c r="E47" s="38" t="s">
        <v>293</v>
      </c>
      <c r="F47" s="38" t="s">
        <v>531</v>
      </c>
      <c r="G47" s="38">
        <v>171.4</v>
      </c>
      <c r="H47" s="38">
        <v>75.430000000000007</v>
      </c>
      <c r="I47" s="38">
        <v>0.05</v>
      </c>
      <c r="J47" s="46">
        <v>124</v>
      </c>
      <c r="K47" s="46">
        <v>121</v>
      </c>
      <c r="L47" s="38">
        <v>220.61</v>
      </c>
      <c r="M47" s="46">
        <v>296</v>
      </c>
      <c r="N47" s="38">
        <v>165.73</v>
      </c>
      <c r="O47" s="38">
        <v>128.35</v>
      </c>
      <c r="P47" s="38">
        <v>101.01</v>
      </c>
      <c r="Q47" s="38">
        <v>68.209999999999994</v>
      </c>
      <c r="R47" s="38">
        <v>15.23</v>
      </c>
      <c r="S47" s="38">
        <v>110.37</v>
      </c>
      <c r="T47" s="38">
        <v>15.46</v>
      </c>
      <c r="U47" s="38">
        <v>106.93</v>
      </c>
      <c r="V47" s="38">
        <v>115.06</v>
      </c>
      <c r="W47" s="38">
        <v>0.47</v>
      </c>
      <c r="X47" s="38">
        <v>110.94</v>
      </c>
      <c r="Y47" s="38">
        <v>0.4</v>
      </c>
      <c r="Z47" s="38">
        <v>0.08</v>
      </c>
      <c r="AA47" s="38">
        <v>0.02</v>
      </c>
      <c r="AB47" s="38">
        <v>111.9</v>
      </c>
      <c r="AC47" s="38">
        <v>109.98</v>
      </c>
      <c r="AD47" s="38">
        <v>0</v>
      </c>
      <c r="AE47" s="38">
        <v>0</v>
      </c>
      <c r="AF47" s="38">
        <v>0</v>
      </c>
      <c r="AG47" s="38">
        <v>112.55</v>
      </c>
      <c r="AH47" s="38">
        <v>112.56</v>
      </c>
      <c r="AI47" s="38">
        <v>0.06</v>
      </c>
      <c r="AJ47" s="38">
        <v>0.03</v>
      </c>
      <c r="AK47" s="38">
        <v>0.03</v>
      </c>
      <c r="AL47" s="38">
        <f>SUM(G47:AK47)</f>
        <v>2393.8600000000006</v>
      </c>
    </row>
    <row r="48" spans="1:38" ht="15" thickBot="1">
      <c r="A48" s="38"/>
      <c r="B48" s="38"/>
      <c r="C48" s="38"/>
      <c r="D48" s="38"/>
      <c r="E48" s="38"/>
      <c r="F48" s="38"/>
      <c r="G48" s="4">
        <v>192</v>
      </c>
      <c r="H48" s="4">
        <v>90</v>
      </c>
      <c r="I48" s="4">
        <v>0</v>
      </c>
      <c r="J48" s="4">
        <v>124</v>
      </c>
      <c r="K48" s="4">
        <v>121</v>
      </c>
      <c r="L48" s="4">
        <v>247</v>
      </c>
      <c r="M48" s="4">
        <v>296</v>
      </c>
      <c r="N48" s="4">
        <v>186</v>
      </c>
      <c r="O48" s="4">
        <v>144</v>
      </c>
      <c r="P48" s="4">
        <v>100</v>
      </c>
      <c r="Q48" s="4">
        <v>76</v>
      </c>
      <c r="R48" s="4">
        <v>0</v>
      </c>
      <c r="S48" s="4">
        <v>120</v>
      </c>
      <c r="T48" s="4">
        <v>17</v>
      </c>
      <c r="U48" s="4">
        <v>80</v>
      </c>
      <c r="V48" s="4">
        <v>116</v>
      </c>
      <c r="W48" s="4">
        <v>0</v>
      </c>
      <c r="X48" s="4">
        <v>120</v>
      </c>
      <c r="Y48" s="4">
        <v>0</v>
      </c>
      <c r="Z48" s="4">
        <v>0</v>
      </c>
      <c r="AA48" s="4">
        <v>0</v>
      </c>
      <c r="AB48" s="4">
        <v>115</v>
      </c>
      <c r="AC48" s="4">
        <v>120</v>
      </c>
      <c r="AD48" s="4">
        <v>0</v>
      </c>
      <c r="AE48" s="4">
        <v>0</v>
      </c>
      <c r="AF48" s="4">
        <v>0</v>
      </c>
      <c r="AG48" s="4">
        <v>124</v>
      </c>
      <c r="AH48" s="4">
        <v>122</v>
      </c>
      <c r="AI48" s="4">
        <v>0</v>
      </c>
      <c r="AJ48" s="4">
        <v>0</v>
      </c>
      <c r="AK48" s="4">
        <v>0</v>
      </c>
      <c r="AL48" s="38">
        <f>SUM(G48:AK48)</f>
        <v>2510</v>
      </c>
    </row>
    <row r="49" spans="1:38" ht="19.8" thickBot="1">
      <c r="A49" s="38">
        <v>44</v>
      </c>
      <c r="B49" s="38" t="s">
        <v>36</v>
      </c>
      <c r="C49" s="38" t="s">
        <v>214</v>
      </c>
      <c r="D49" s="38" t="s">
        <v>532</v>
      </c>
      <c r="E49" s="38" t="s">
        <v>216</v>
      </c>
      <c r="F49" s="38"/>
      <c r="G49" s="38">
        <v>0.96</v>
      </c>
      <c r="H49" s="38">
        <v>0.13</v>
      </c>
      <c r="I49" s="38">
        <v>3.25</v>
      </c>
      <c r="J49" s="38">
        <v>4.51</v>
      </c>
      <c r="K49" s="38">
        <v>0.28000000000000003</v>
      </c>
      <c r="L49" s="38">
        <v>0.3</v>
      </c>
      <c r="M49" s="38">
        <v>0.33</v>
      </c>
      <c r="N49" s="38">
        <v>0</v>
      </c>
      <c r="O49" s="38">
        <v>0.48</v>
      </c>
      <c r="P49" s="38">
        <v>0.11</v>
      </c>
      <c r="Q49" s="38">
        <v>0.02</v>
      </c>
      <c r="R49" s="38">
        <v>0.13</v>
      </c>
      <c r="S49" s="38">
        <v>0.3</v>
      </c>
      <c r="T49" s="38">
        <v>54.28</v>
      </c>
      <c r="U49" s="38">
        <v>5.74</v>
      </c>
      <c r="V49" s="38">
        <v>2.39</v>
      </c>
      <c r="W49" s="38">
        <v>16.97</v>
      </c>
      <c r="X49" s="38">
        <v>2.33</v>
      </c>
      <c r="Y49" s="38">
        <v>7.0000000000000007E-2</v>
      </c>
      <c r="Z49" s="38">
        <v>2.33</v>
      </c>
      <c r="AA49" s="38">
        <v>0</v>
      </c>
      <c r="AB49" s="38">
        <v>43.68</v>
      </c>
      <c r="AC49" s="38">
        <v>31.77</v>
      </c>
      <c r="AD49" s="38">
        <v>0</v>
      </c>
      <c r="AE49" s="38">
        <v>0</v>
      </c>
      <c r="AF49" s="38">
        <v>26.34</v>
      </c>
      <c r="AG49" s="38">
        <v>0.15</v>
      </c>
      <c r="AH49" s="38">
        <v>0.12</v>
      </c>
      <c r="AI49" s="38">
        <v>0</v>
      </c>
      <c r="AJ49" s="38">
        <v>0.11</v>
      </c>
      <c r="AK49" s="38">
        <v>0.01</v>
      </c>
      <c r="AL49" s="38">
        <v>197.09</v>
      </c>
    </row>
    <row r="50" spans="1:38" ht="19.8" thickBot="1">
      <c r="A50" s="38">
        <v>45</v>
      </c>
      <c r="B50" s="38" t="s">
        <v>36</v>
      </c>
      <c r="C50" s="38" t="s">
        <v>553</v>
      </c>
      <c r="D50" s="38" t="s">
        <v>554</v>
      </c>
      <c r="E50" s="38" t="s">
        <v>258</v>
      </c>
      <c r="F50" s="38"/>
      <c r="G50" s="38">
        <v>179.34</v>
      </c>
      <c r="H50" s="38">
        <v>152.75</v>
      </c>
      <c r="I50" s="38">
        <v>0</v>
      </c>
      <c r="J50" s="38">
        <v>151.07</v>
      </c>
      <c r="K50" s="38">
        <v>0.31</v>
      </c>
      <c r="L50" s="38">
        <v>139.65</v>
      </c>
      <c r="M50" s="38">
        <v>146.97</v>
      </c>
      <c r="N50" s="38">
        <v>145.91999999999999</v>
      </c>
      <c r="O50" s="38">
        <v>150.88</v>
      </c>
      <c r="P50" s="38">
        <v>140.6</v>
      </c>
      <c r="Q50" s="38">
        <v>130.59</v>
      </c>
      <c r="R50" s="38">
        <v>153.54</v>
      </c>
      <c r="S50" s="38">
        <v>150.5</v>
      </c>
      <c r="T50" s="38">
        <v>140.46</v>
      </c>
      <c r="U50" s="38">
        <v>113.94</v>
      </c>
      <c r="V50" s="38">
        <v>117.21</v>
      </c>
      <c r="W50" s="38">
        <v>113.37</v>
      </c>
      <c r="X50" s="38">
        <v>132.26</v>
      </c>
      <c r="Y50" s="38">
        <v>112.7</v>
      </c>
      <c r="Z50" s="38">
        <v>134.38999999999999</v>
      </c>
      <c r="AA50" s="38">
        <v>119.11</v>
      </c>
      <c r="AB50" s="38">
        <v>117.71</v>
      </c>
      <c r="AC50" s="38">
        <v>107.36</v>
      </c>
      <c r="AD50" s="38">
        <v>0</v>
      </c>
      <c r="AE50" s="38">
        <v>0</v>
      </c>
      <c r="AF50" s="38">
        <v>103.2</v>
      </c>
      <c r="AG50" s="38">
        <v>0.44</v>
      </c>
      <c r="AH50" s="38">
        <v>0.01</v>
      </c>
      <c r="AI50" s="38">
        <v>0.01</v>
      </c>
      <c r="AJ50" s="38">
        <v>0.01</v>
      </c>
      <c r="AK50" s="38">
        <v>0</v>
      </c>
      <c r="AL50" s="38">
        <v>2954.29</v>
      </c>
    </row>
    <row r="51" spans="1:38" ht="19.8" thickBot="1">
      <c r="A51" s="38">
        <v>46</v>
      </c>
      <c r="B51" s="38" t="s">
        <v>36</v>
      </c>
      <c r="C51" s="38" t="s">
        <v>233</v>
      </c>
      <c r="D51" s="38" t="s">
        <v>555</v>
      </c>
      <c r="E51" s="38" t="s">
        <v>235</v>
      </c>
      <c r="F51" s="38" t="s">
        <v>556</v>
      </c>
      <c r="G51" s="38">
        <v>106.65</v>
      </c>
      <c r="H51" s="38">
        <v>73.98</v>
      </c>
      <c r="I51" s="38">
        <v>54.84</v>
      </c>
      <c r="J51" s="38">
        <v>1.71</v>
      </c>
      <c r="K51" s="38">
        <v>28.46</v>
      </c>
      <c r="L51" s="38">
        <v>49.11</v>
      </c>
      <c r="M51" s="38">
        <v>35.5</v>
      </c>
      <c r="N51" s="38">
        <v>56.26</v>
      </c>
      <c r="O51" s="38">
        <v>27.38</v>
      </c>
      <c r="P51" s="38">
        <v>0</v>
      </c>
      <c r="Q51" s="38">
        <v>0</v>
      </c>
      <c r="R51" s="45">
        <v>133</v>
      </c>
      <c r="S51" s="38">
        <v>120.32</v>
      </c>
      <c r="T51" s="38">
        <v>120.25</v>
      </c>
      <c r="U51" s="38">
        <v>122.69</v>
      </c>
      <c r="V51" s="38">
        <v>119.25</v>
      </c>
      <c r="W51" s="38">
        <v>61.16</v>
      </c>
      <c r="X51" s="38">
        <v>61.36</v>
      </c>
      <c r="Y51" s="38">
        <v>142.56</v>
      </c>
      <c r="Z51" s="38">
        <v>106.9</v>
      </c>
      <c r="AA51" s="38">
        <v>67.290000000000006</v>
      </c>
      <c r="AB51" s="38">
        <v>27.63</v>
      </c>
      <c r="AC51" s="38">
        <v>176.35</v>
      </c>
      <c r="AD51" s="38">
        <v>10.210000000000001</v>
      </c>
      <c r="AE51" s="38">
        <v>0</v>
      </c>
      <c r="AF51" s="38">
        <v>3.14</v>
      </c>
      <c r="AG51" s="38">
        <v>30.07</v>
      </c>
      <c r="AH51" s="38">
        <v>0.04</v>
      </c>
      <c r="AI51" s="38">
        <v>0</v>
      </c>
      <c r="AJ51" s="38">
        <v>126.5</v>
      </c>
      <c r="AK51" s="38">
        <v>0</v>
      </c>
      <c r="AL51" s="38">
        <f>SUM(G51:AK51)</f>
        <v>1862.6100000000001</v>
      </c>
    </row>
    <row r="52" spans="1:38" ht="15" thickBot="1">
      <c r="A52" s="38"/>
      <c r="B52" s="38"/>
      <c r="C52" s="38"/>
      <c r="D52" s="38"/>
      <c r="E52" s="38"/>
      <c r="F52" s="38"/>
      <c r="G52" s="20">
        <v>111</v>
      </c>
      <c r="H52" s="20">
        <v>83</v>
      </c>
      <c r="I52" s="20">
        <v>56</v>
      </c>
      <c r="J52" s="20">
        <v>3</v>
      </c>
      <c r="K52" s="20">
        <v>36</v>
      </c>
      <c r="L52" s="20">
        <v>49</v>
      </c>
      <c r="M52" s="20">
        <v>37</v>
      </c>
      <c r="N52" s="20">
        <v>62</v>
      </c>
      <c r="O52" s="20">
        <v>26</v>
      </c>
      <c r="P52" s="20">
        <v>0</v>
      </c>
      <c r="Q52" s="20">
        <v>0</v>
      </c>
      <c r="R52" s="20">
        <v>133</v>
      </c>
      <c r="S52" s="20">
        <v>127</v>
      </c>
      <c r="T52" s="20">
        <v>128</v>
      </c>
      <c r="U52" s="20">
        <v>129</v>
      </c>
      <c r="V52" s="20">
        <v>128</v>
      </c>
      <c r="W52" s="20">
        <v>64</v>
      </c>
      <c r="X52" s="20">
        <v>65</v>
      </c>
      <c r="Y52" s="20">
        <v>150</v>
      </c>
      <c r="Z52" s="20">
        <v>108</v>
      </c>
      <c r="AA52" s="20">
        <v>90</v>
      </c>
      <c r="AB52" s="20">
        <v>40</v>
      </c>
      <c r="AC52" s="20">
        <v>174</v>
      </c>
      <c r="AD52" s="20">
        <v>0</v>
      </c>
      <c r="AE52" s="20">
        <v>0</v>
      </c>
      <c r="AF52" s="20">
        <v>0</v>
      </c>
      <c r="AG52" s="20">
        <v>40</v>
      </c>
      <c r="AH52" s="20">
        <v>0</v>
      </c>
      <c r="AI52" s="20">
        <v>0</v>
      </c>
      <c r="AJ52" s="20">
        <v>132</v>
      </c>
      <c r="AK52" s="20">
        <v>0</v>
      </c>
      <c r="AL52" s="38">
        <f>SUM(G52:AK52)</f>
        <v>1971</v>
      </c>
    </row>
    <row r="53" spans="1:38" ht="19.8" thickBot="1">
      <c r="A53" s="38">
        <v>47</v>
      </c>
      <c r="B53" s="38" t="s">
        <v>36</v>
      </c>
      <c r="C53" s="38" t="s">
        <v>130</v>
      </c>
      <c r="D53" s="38" t="s">
        <v>534</v>
      </c>
      <c r="E53" s="38" t="s">
        <v>132</v>
      </c>
      <c r="F53" s="38" t="s">
        <v>557</v>
      </c>
      <c r="G53" s="38">
        <v>0</v>
      </c>
      <c r="H53" s="38">
        <v>0</v>
      </c>
      <c r="I53" s="38">
        <v>0</v>
      </c>
      <c r="J53" s="38">
        <v>0</v>
      </c>
      <c r="K53" s="38">
        <v>0</v>
      </c>
      <c r="L53" s="38">
        <v>0</v>
      </c>
      <c r="M53" s="38">
        <v>0.78</v>
      </c>
      <c r="N53" s="38">
        <v>2.14</v>
      </c>
      <c r="O53" s="38">
        <v>2.31</v>
      </c>
      <c r="P53" s="38">
        <v>0.21</v>
      </c>
      <c r="Q53" s="38">
        <v>0.24</v>
      </c>
      <c r="R53" s="38">
        <v>0.45</v>
      </c>
      <c r="S53" s="38">
        <v>0.25</v>
      </c>
      <c r="T53" s="38">
        <v>0.15</v>
      </c>
      <c r="U53" s="38">
        <v>0.12</v>
      </c>
      <c r="V53" s="38">
        <v>1.04</v>
      </c>
      <c r="W53" s="38">
        <v>0.34</v>
      </c>
      <c r="X53" s="38">
        <v>0.28999999999999998</v>
      </c>
      <c r="Y53" s="38">
        <v>3.68</v>
      </c>
      <c r="Z53" s="38">
        <v>3.49</v>
      </c>
      <c r="AA53" s="38">
        <v>0.25</v>
      </c>
      <c r="AB53" s="38">
        <v>1.76</v>
      </c>
      <c r="AC53" s="38">
        <v>0</v>
      </c>
      <c r="AD53" s="38">
        <v>0</v>
      </c>
      <c r="AE53" s="38">
        <v>0</v>
      </c>
      <c r="AF53" s="38">
        <v>0</v>
      </c>
      <c r="AG53" s="38">
        <v>1.62</v>
      </c>
      <c r="AH53" s="38">
        <v>3.05</v>
      </c>
      <c r="AI53" s="38">
        <v>0.02</v>
      </c>
      <c r="AJ53" s="38">
        <v>0.27</v>
      </c>
      <c r="AK53" s="38">
        <v>0</v>
      </c>
      <c r="AL53" s="38">
        <v>22.46</v>
      </c>
    </row>
    <row r="54" spans="1:38" ht="19.8" thickBot="1">
      <c r="A54" s="38">
        <v>48</v>
      </c>
      <c r="B54" s="38" t="s">
        <v>36</v>
      </c>
      <c r="C54" s="38" t="s">
        <v>221</v>
      </c>
      <c r="D54" s="38" t="s">
        <v>532</v>
      </c>
      <c r="E54" s="38" t="s">
        <v>223</v>
      </c>
      <c r="F54" s="38" t="s">
        <v>557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0.02</v>
      </c>
      <c r="N54" s="38">
        <v>0</v>
      </c>
      <c r="O54" s="38">
        <v>0</v>
      </c>
      <c r="P54" s="38">
        <v>0</v>
      </c>
      <c r="Q54" s="38">
        <v>0</v>
      </c>
      <c r="R54" s="38">
        <v>0</v>
      </c>
      <c r="S54" s="38">
        <v>0</v>
      </c>
      <c r="T54" s="38">
        <v>3.49</v>
      </c>
      <c r="U54" s="38">
        <v>18.29</v>
      </c>
      <c r="V54" s="38">
        <v>19.489999999999998</v>
      </c>
      <c r="W54" s="38">
        <v>31.09</v>
      </c>
      <c r="X54" s="38">
        <v>20.65</v>
      </c>
      <c r="Y54" s="38">
        <v>27.14</v>
      </c>
      <c r="Z54" s="38">
        <v>29.1</v>
      </c>
      <c r="AA54" s="38">
        <v>12.81</v>
      </c>
      <c r="AB54" s="38">
        <v>17.87</v>
      </c>
      <c r="AC54" s="38">
        <v>17.97</v>
      </c>
      <c r="AD54" s="38">
        <v>0</v>
      </c>
      <c r="AE54" s="38">
        <v>0.1</v>
      </c>
      <c r="AF54" s="38">
        <v>22.7</v>
      </c>
      <c r="AG54" s="38">
        <v>11.08</v>
      </c>
      <c r="AH54" s="38">
        <v>19.96</v>
      </c>
      <c r="AI54" s="38">
        <v>4.9800000000000004</v>
      </c>
      <c r="AJ54" s="38">
        <v>18.78</v>
      </c>
      <c r="AK54" s="38">
        <v>1.22</v>
      </c>
      <c r="AL54" s="38">
        <v>276.74</v>
      </c>
    </row>
    <row r="55" spans="1:38" ht="19.8" thickBot="1">
      <c r="A55" s="38">
        <v>49</v>
      </c>
      <c r="B55" s="38" t="s">
        <v>36</v>
      </c>
      <c r="C55" s="38" t="s">
        <v>182</v>
      </c>
      <c r="D55" s="38" t="s">
        <v>536</v>
      </c>
      <c r="E55" s="38" t="s">
        <v>184</v>
      </c>
      <c r="F55" s="38" t="s">
        <v>557</v>
      </c>
      <c r="G55" s="38">
        <v>8.9700000000000006</v>
      </c>
      <c r="H55" s="38">
        <v>2.2999999999999998</v>
      </c>
      <c r="I55" s="38">
        <v>13.68</v>
      </c>
      <c r="J55" s="38">
        <v>8.58</v>
      </c>
      <c r="K55" s="38">
        <v>2.8</v>
      </c>
      <c r="L55" s="38">
        <v>0.87</v>
      </c>
      <c r="M55" s="38">
        <v>0.12</v>
      </c>
      <c r="N55" s="38">
        <v>1.34</v>
      </c>
      <c r="O55" s="38">
        <v>10.81</v>
      </c>
      <c r="P55" s="38">
        <v>0</v>
      </c>
      <c r="Q55" s="38">
        <v>8.83</v>
      </c>
      <c r="R55" s="38">
        <v>3.27</v>
      </c>
      <c r="S55" s="38">
        <v>3.03</v>
      </c>
      <c r="T55" s="38">
        <v>5.41</v>
      </c>
      <c r="U55" s="38">
        <v>13.35</v>
      </c>
      <c r="V55" s="38">
        <v>2.27</v>
      </c>
      <c r="W55" s="38">
        <v>4.6900000000000004</v>
      </c>
      <c r="X55" s="38">
        <v>2.77</v>
      </c>
      <c r="Y55" s="38">
        <v>11.9</v>
      </c>
      <c r="Z55" s="38">
        <v>4.47</v>
      </c>
      <c r="AA55" s="38">
        <v>1.94</v>
      </c>
      <c r="AB55" s="38">
        <v>1.96</v>
      </c>
      <c r="AC55" s="38">
        <v>2.96</v>
      </c>
      <c r="AD55" s="38">
        <v>0</v>
      </c>
      <c r="AE55" s="38">
        <v>0</v>
      </c>
      <c r="AF55" s="38">
        <v>19.91</v>
      </c>
      <c r="AG55" s="38">
        <v>0</v>
      </c>
      <c r="AH55" s="38">
        <v>0</v>
      </c>
      <c r="AI55" s="38">
        <v>0</v>
      </c>
      <c r="AJ55" s="38">
        <v>0</v>
      </c>
      <c r="AK55" s="38">
        <v>0</v>
      </c>
      <c r="AL55" s="38">
        <v>136.24</v>
      </c>
    </row>
    <row r="56" spans="1:38" ht="19.8" thickBot="1">
      <c r="A56" s="38">
        <v>50</v>
      </c>
      <c r="B56" s="38" t="s">
        <v>36</v>
      </c>
      <c r="C56" s="38" t="s">
        <v>217</v>
      </c>
      <c r="D56" s="38" t="s">
        <v>532</v>
      </c>
      <c r="E56" s="38" t="s">
        <v>219</v>
      </c>
      <c r="F56" s="38" t="s">
        <v>557</v>
      </c>
      <c r="G56" s="38">
        <v>34.15</v>
      </c>
      <c r="H56" s="38">
        <v>7.97</v>
      </c>
      <c r="I56" s="38">
        <v>0.64</v>
      </c>
      <c r="J56" s="38">
        <v>2.4900000000000002</v>
      </c>
      <c r="K56" s="38">
        <v>4.26</v>
      </c>
      <c r="L56" s="38">
        <v>2</v>
      </c>
      <c r="M56" s="38">
        <v>3.08</v>
      </c>
      <c r="N56" s="38">
        <v>29.88</v>
      </c>
      <c r="O56" s="38">
        <v>3.58</v>
      </c>
      <c r="P56" s="38">
        <v>0</v>
      </c>
      <c r="Q56" s="38">
        <v>2.0299999999999998</v>
      </c>
      <c r="R56" s="38">
        <v>2.92</v>
      </c>
      <c r="S56" s="38">
        <v>0.8</v>
      </c>
      <c r="T56" s="38">
        <v>41.12</v>
      </c>
      <c r="U56" s="38">
        <v>14.93</v>
      </c>
      <c r="V56" s="38">
        <v>34.39</v>
      </c>
      <c r="W56" s="38">
        <v>14.53</v>
      </c>
      <c r="X56" s="38">
        <v>27.01</v>
      </c>
      <c r="Y56" s="38">
        <v>15.23</v>
      </c>
      <c r="Z56" s="38">
        <v>23.87</v>
      </c>
      <c r="AA56" s="38">
        <v>10.210000000000001</v>
      </c>
      <c r="AB56" s="38">
        <v>10.48</v>
      </c>
      <c r="AC56" s="38">
        <v>0.02</v>
      </c>
      <c r="AD56" s="38">
        <v>0.04</v>
      </c>
      <c r="AE56" s="38">
        <v>0</v>
      </c>
      <c r="AF56" s="38">
        <v>6.05</v>
      </c>
      <c r="AG56" s="38">
        <v>4.59</v>
      </c>
      <c r="AH56" s="38">
        <v>14.58</v>
      </c>
      <c r="AI56" s="38">
        <v>0</v>
      </c>
      <c r="AJ56" s="38">
        <v>8.09</v>
      </c>
      <c r="AK56" s="38">
        <v>6.11</v>
      </c>
      <c r="AL56" s="38">
        <v>325.04000000000002</v>
      </c>
    </row>
    <row r="57" spans="1:38" ht="19.8" thickBot="1">
      <c r="A57" s="38">
        <v>51</v>
      </c>
      <c r="B57" s="38" t="s">
        <v>36</v>
      </c>
      <c r="C57" s="38" t="s">
        <v>185</v>
      </c>
      <c r="D57" s="38" t="s">
        <v>536</v>
      </c>
      <c r="E57" s="38" t="s">
        <v>187</v>
      </c>
      <c r="F57" s="38" t="s">
        <v>557</v>
      </c>
      <c r="G57" s="38">
        <v>2.19</v>
      </c>
      <c r="H57" s="38">
        <v>0.49</v>
      </c>
      <c r="I57" s="38">
        <v>0</v>
      </c>
      <c r="J57" s="38">
        <v>5.47</v>
      </c>
      <c r="K57" s="38">
        <v>7.88</v>
      </c>
      <c r="L57" s="38">
        <v>5.65</v>
      </c>
      <c r="M57" s="38">
        <v>5.72</v>
      </c>
      <c r="N57" s="38">
        <v>7.6</v>
      </c>
      <c r="O57" s="38">
        <v>4.18</v>
      </c>
      <c r="P57" s="38">
        <v>0</v>
      </c>
      <c r="Q57" s="38">
        <v>2.63</v>
      </c>
      <c r="R57" s="38">
        <v>16.690000000000001</v>
      </c>
      <c r="S57" s="38">
        <v>30.98</v>
      </c>
      <c r="T57" s="38">
        <v>30.52</v>
      </c>
      <c r="U57" s="38">
        <v>5.01</v>
      </c>
      <c r="V57" s="38">
        <v>29.1</v>
      </c>
      <c r="W57" s="38">
        <v>4.3499999999999996</v>
      </c>
      <c r="X57" s="38">
        <v>4.6399999999999997</v>
      </c>
      <c r="Y57" s="38">
        <v>4.6100000000000003</v>
      </c>
      <c r="Z57" s="38">
        <v>5.26</v>
      </c>
      <c r="AA57" s="38">
        <v>5.04</v>
      </c>
      <c r="AB57" s="38">
        <v>14.1</v>
      </c>
      <c r="AC57" s="38">
        <v>4.7300000000000004</v>
      </c>
      <c r="AD57" s="38">
        <v>0</v>
      </c>
      <c r="AE57" s="38">
        <v>0</v>
      </c>
      <c r="AF57" s="38">
        <v>0</v>
      </c>
      <c r="AG57" s="38">
        <v>4.4000000000000004</v>
      </c>
      <c r="AH57" s="38">
        <v>0.02</v>
      </c>
      <c r="AI57" s="38">
        <v>0.01</v>
      </c>
      <c r="AJ57" s="38">
        <v>0</v>
      </c>
      <c r="AK57" s="38">
        <v>0</v>
      </c>
      <c r="AL57" s="38">
        <v>201.28</v>
      </c>
    </row>
    <row r="58" spans="1:38" ht="19.8" thickBot="1">
      <c r="A58" s="38">
        <v>52</v>
      </c>
      <c r="B58" s="38" t="s">
        <v>36</v>
      </c>
      <c r="C58" s="38">
        <v>724724</v>
      </c>
      <c r="D58" s="38" t="s">
        <v>534</v>
      </c>
      <c r="E58" s="38" t="s">
        <v>231</v>
      </c>
      <c r="F58" s="38" t="s">
        <v>558</v>
      </c>
      <c r="G58" s="38">
        <v>0.48</v>
      </c>
      <c r="H58" s="38">
        <v>0.41</v>
      </c>
      <c r="I58" s="38">
        <v>0</v>
      </c>
      <c r="J58" s="38">
        <v>2.31</v>
      </c>
      <c r="K58" s="38">
        <v>1.97</v>
      </c>
      <c r="L58" s="38">
        <v>1.6</v>
      </c>
      <c r="M58" s="38">
        <v>1.64</v>
      </c>
      <c r="N58" s="38">
        <v>2.58</v>
      </c>
      <c r="O58" s="38">
        <v>1.51</v>
      </c>
      <c r="P58" s="38">
        <v>0</v>
      </c>
      <c r="Q58" s="38">
        <v>3</v>
      </c>
      <c r="R58" s="38">
        <v>2.36</v>
      </c>
      <c r="S58" s="38">
        <v>2.4300000000000002</v>
      </c>
      <c r="T58" s="38">
        <v>1.82</v>
      </c>
      <c r="U58" s="38">
        <v>2</v>
      </c>
      <c r="V58" s="38">
        <v>2.37</v>
      </c>
      <c r="W58" s="38">
        <v>0</v>
      </c>
      <c r="X58" s="38">
        <v>2.02</v>
      </c>
      <c r="Y58" s="38">
        <v>2.0299999999999998</v>
      </c>
      <c r="Z58" s="38">
        <v>0.42</v>
      </c>
      <c r="AA58" s="38">
        <v>3.86</v>
      </c>
      <c r="AB58" s="38">
        <v>16.61</v>
      </c>
      <c r="AC58" s="38">
        <v>4.66</v>
      </c>
      <c r="AD58" s="38">
        <v>0.03</v>
      </c>
      <c r="AE58" s="38">
        <v>0</v>
      </c>
      <c r="AF58" s="38">
        <v>2.94</v>
      </c>
      <c r="AG58" s="38">
        <v>0.02</v>
      </c>
      <c r="AH58" s="38">
        <v>0</v>
      </c>
      <c r="AI58" s="38">
        <v>0</v>
      </c>
      <c r="AJ58" s="38">
        <v>0</v>
      </c>
      <c r="AK58" s="38">
        <v>0</v>
      </c>
      <c r="AL58" s="38">
        <v>59.07</v>
      </c>
    </row>
    <row r="59" spans="1:38" ht="19.8" thickBot="1">
      <c r="A59" s="38">
        <v>53</v>
      </c>
      <c r="B59" s="38" t="s">
        <v>36</v>
      </c>
      <c r="C59" s="38" t="s">
        <v>237</v>
      </c>
      <c r="D59" s="38" t="s">
        <v>530</v>
      </c>
      <c r="E59" s="38" t="s">
        <v>239</v>
      </c>
      <c r="F59" s="38" t="s">
        <v>556</v>
      </c>
      <c r="G59" s="38">
        <v>106.32</v>
      </c>
      <c r="H59" s="38">
        <v>7.75</v>
      </c>
      <c r="I59" s="38">
        <v>0.04</v>
      </c>
      <c r="J59" s="38">
        <v>112.33</v>
      </c>
      <c r="K59" s="38">
        <v>91.32</v>
      </c>
      <c r="L59" s="38">
        <v>116.37</v>
      </c>
      <c r="M59" s="38">
        <v>71.099999999999994</v>
      </c>
      <c r="N59" s="38">
        <v>66.849999999999994</v>
      </c>
      <c r="O59" s="38">
        <v>1.28</v>
      </c>
      <c r="P59" s="38">
        <v>0</v>
      </c>
      <c r="Q59" s="38">
        <v>0.01</v>
      </c>
      <c r="R59" s="38">
        <v>0.02</v>
      </c>
      <c r="S59" s="38">
        <v>40.950000000000003</v>
      </c>
      <c r="T59" s="38">
        <v>36.75</v>
      </c>
      <c r="U59" s="38">
        <v>15.03</v>
      </c>
      <c r="V59" s="38">
        <v>46.26</v>
      </c>
      <c r="W59" s="38">
        <v>146.85</v>
      </c>
      <c r="X59" s="38">
        <v>76.81</v>
      </c>
      <c r="Y59" s="38">
        <v>38</v>
      </c>
      <c r="Z59" s="38">
        <v>49.45</v>
      </c>
      <c r="AA59" s="38">
        <v>120.94</v>
      </c>
      <c r="AB59" s="38">
        <v>36.229999999999997</v>
      </c>
      <c r="AC59" s="38">
        <v>81.459999999999994</v>
      </c>
      <c r="AD59" s="38">
        <v>152.81</v>
      </c>
      <c r="AE59" s="38">
        <v>0</v>
      </c>
      <c r="AF59" s="38">
        <v>105.84</v>
      </c>
      <c r="AG59" s="38">
        <v>11.59</v>
      </c>
      <c r="AH59" s="38">
        <v>0.96</v>
      </c>
      <c r="AI59" s="38">
        <v>0</v>
      </c>
      <c r="AJ59" s="38">
        <v>0</v>
      </c>
      <c r="AK59" s="38">
        <v>0</v>
      </c>
      <c r="AL59" s="38">
        <v>1533.29</v>
      </c>
    </row>
    <row r="60" spans="1:38" ht="19.8" thickBot="1">
      <c r="A60" s="38">
        <v>54</v>
      </c>
      <c r="B60" s="38" t="s">
        <v>36</v>
      </c>
      <c r="C60" s="38" t="s">
        <v>261</v>
      </c>
      <c r="D60" s="38" t="s">
        <v>554</v>
      </c>
      <c r="E60" s="38" t="s">
        <v>262</v>
      </c>
      <c r="F60" s="38" t="s">
        <v>47</v>
      </c>
      <c r="G60" s="38">
        <v>207.92</v>
      </c>
      <c r="H60" s="38">
        <v>171.81</v>
      </c>
      <c r="I60" s="38">
        <v>119.69</v>
      </c>
      <c r="J60" s="38">
        <v>85.07</v>
      </c>
      <c r="K60" s="38">
        <v>130.63999999999999</v>
      </c>
      <c r="L60" s="38">
        <v>143.72999999999999</v>
      </c>
      <c r="M60" s="38">
        <v>142.05000000000001</v>
      </c>
      <c r="N60" s="38">
        <v>164.46</v>
      </c>
      <c r="O60" s="38">
        <v>135.57</v>
      </c>
      <c r="P60" s="38">
        <v>58.85</v>
      </c>
      <c r="Q60" s="38">
        <v>73.64</v>
      </c>
      <c r="R60" s="38">
        <v>163.08000000000001</v>
      </c>
      <c r="S60" s="38">
        <v>169.49</v>
      </c>
      <c r="T60" s="38">
        <v>160.97999999999999</v>
      </c>
      <c r="U60" s="38">
        <v>75.75</v>
      </c>
      <c r="V60" s="38">
        <v>175.42</v>
      </c>
      <c r="W60" s="38">
        <v>103.71</v>
      </c>
      <c r="X60" s="38">
        <v>144.99</v>
      </c>
      <c r="Y60" s="38">
        <v>154.30000000000001</v>
      </c>
      <c r="Z60" s="38">
        <v>147.51</v>
      </c>
      <c r="AA60" s="38">
        <v>93.74</v>
      </c>
      <c r="AB60" s="38">
        <v>171.99</v>
      </c>
      <c r="AC60" s="38">
        <v>180.84</v>
      </c>
      <c r="AD60" s="38">
        <v>52.01</v>
      </c>
      <c r="AE60" s="38">
        <v>0</v>
      </c>
      <c r="AF60" s="38">
        <v>177.71</v>
      </c>
      <c r="AG60" s="38">
        <v>162.52000000000001</v>
      </c>
      <c r="AH60" s="38">
        <v>162.28</v>
      </c>
      <c r="AI60" s="38">
        <v>147.44999999999999</v>
      </c>
      <c r="AJ60" s="38">
        <v>174.14</v>
      </c>
      <c r="AK60" s="38">
        <v>153.34</v>
      </c>
      <c r="AL60" s="38">
        <v>4204.66</v>
      </c>
    </row>
    <row r="61" spans="1:38" ht="19.8" thickBot="1">
      <c r="A61" s="38">
        <v>55</v>
      </c>
      <c r="B61" s="38" t="s">
        <v>36</v>
      </c>
      <c r="C61" s="38" t="s">
        <v>267</v>
      </c>
      <c r="D61" s="38" t="s">
        <v>554</v>
      </c>
      <c r="E61" s="38" t="s">
        <v>268</v>
      </c>
      <c r="F61" s="38" t="s">
        <v>47</v>
      </c>
      <c r="G61" s="38">
        <v>201.08</v>
      </c>
      <c r="H61" s="38">
        <v>160.82</v>
      </c>
      <c r="I61" s="38">
        <v>167.72</v>
      </c>
      <c r="J61" s="38">
        <v>172.75</v>
      </c>
      <c r="K61" s="38">
        <v>200.73</v>
      </c>
      <c r="L61" s="38">
        <v>189.82</v>
      </c>
      <c r="M61" s="38">
        <v>98</v>
      </c>
      <c r="N61" s="38">
        <v>245.34</v>
      </c>
      <c r="O61" s="38">
        <v>42.82</v>
      </c>
      <c r="P61" s="38">
        <v>139.29</v>
      </c>
      <c r="Q61" s="38">
        <v>12.68</v>
      </c>
      <c r="R61" s="38">
        <v>62.42</v>
      </c>
      <c r="S61" s="38">
        <v>56.1</v>
      </c>
      <c r="T61" s="38">
        <v>90.26</v>
      </c>
      <c r="U61" s="38">
        <v>154.9</v>
      </c>
      <c r="V61" s="38">
        <v>77.930000000000007</v>
      </c>
      <c r="W61" s="38">
        <v>200.13</v>
      </c>
      <c r="X61" s="38">
        <v>13.93</v>
      </c>
      <c r="Y61" s="38">
        <v>0.06</v>
      </c>
      <c r="Z61" s="38">
        <v>164.21</v>
      </c>
      <c r="AA61" s="38">
        <v>135.51</v>
      </c>
      <c r="AB61" s="38">
        <v>17.3</v>
      </c>
      <c r="AC61" s="38">
        <v>0.02</v>
      </c>
      <c r="AD61" s="38">
        <v>0</v>
      </c>
      <c r="AE61" s="38">
        <v>0</v>
      </c>
      <c r="AF61" s="38">
        <v>214.66</v>
      </c>
      <c r="AG61" s="38">
        <v>98.26</v>
      </c>
      <c r="AH61" s="38">
        <v>105.38</v>
      </c>
      <c r="AI61" s="38">
        <v>46.31</v>
      </c>
      <c r="AJ61" s="38">
        <v>119.13</v>
      </c>
      <c r="AK61" s="38">
        <v>70.83</v>
      </c>
      <c r="AL61" s="38">
        <v>3258.4</v>
      </c>
    </row>
    <row r="62" spans="1:38" ht="19.8" thickBot="1">
      <c r="A62" s="38">
        <v>56</v>
      </c>
      <c r="B62" s="38" t="s">
        <v>36</v>
      </c>
      <c r="C62" s="38" t="s">
        <v>559</v>
      </c>
      <c r="D62" s="38" t="s">
        <v>560</v>
      </c>
      <c r="E62" s="38" t="s">
        <v>338</v>
      </c>
      <c r="F62" s="38" t="s">
        <v>47</v>
      </c>
      <c r="G62" s="38">
        <v>102.45</v>
      </c>
      <c r="H62" s="38">
        <v>0.21</v>
      </c>
      <c r="I62" s="38">
        <v>0</v>
      </c>
      <c r="J62" s="38">
        <v>102.35</v>
      </c>
      <c r="K62" s="38">
        <v>29.99</v>
      </c>
      <c r="L62" s="38">
        <v>78.06</v>
      </c>
      <c r="M62" s="46">
        <v>194</v>
      </c>
      <c r="N62" s="38">
        <v>94.27</v>
      </c>
      <c r="O62" s="38">
        <v>0</v>
      </c>
      <c r="P62" s="38">
        <v>0</v>
      </c>
      <c r="Q62" s="38">
        <v>0</v>
      </c>
      <c r="R62" s="38">
        <v>46.5</v>
      </c>
      <c r="S62" s="38">
        <v>0</v>
      </c>
      <c r="T62" s="38">
        <v>0</v>
      </c>
      <c r="U62" s="38">
        <v>60.45</v>
      </c>
      <c r="V62" s="38">
        <v>191.98</v>
      </c>
      <c r="W62" s="38">
        <v>160.41999999999999</v>
      </c>
      <c r="X62" s="38">
        <v>125.45</v>
      </c>
      <c r="Y62" s="38">
        <v>302.18</v>
      </c>
      <c r="Z62" s="46">
        <v>314</v>
      </c>
      <c r="AA62" s="46">
        <v>17</v>
      </c>
      <c r="AB62" s="46">
        <v>89</v>
      </c>
      <c r="AC62" s="46">
        <v>247</v>
      </c>
      <c r="AD62" s="38">
        <v>0</v>
      </c>
      <c r="AE62" s="38">
        <v>0</v>
      </c>
      <c r="AF62" s="38">
        <v>0</v>
      </c>
      <c r="AG62" s="40">
        <v>4</v>
      </c>
      <c r="AH62" s="38">
        <v>0</v>
      </c>
      <c r="AI62" s="38">
        <v>0</v>
      </c>
      <c r="AJ62" s="38">
        <v>0</v>
      </c>
      <c r="AK62" s="38">
        <v>0</v>
      </c>
      <c r="AL62" s="38">
        <f>SUM(G62:AK62)</f>
        <v>2159.3100000000004</v>
      </c>
    </row>
    <row r="63" spans="1:38" ht="15" thickBot="1">
      <c r="A63" s="38"/>
      <c r="B63" s="38"/>
      <c r="C63" s="38"/>
      <c r="D63" s="38"/>
      <c r="E63" s="38"/>
      <c r="F63" s="38"/>
      <c r="G63" s="4">
        <v>123</v>
      </c>
      <c r="H63" s="4">
        <v>0</v>
      </c>
      <c r="I63" s="4">
        <v>0</v>
      </c>
      <c r="J63" s="4">
        <v>123</v>
      </c>
      <c r="K63" s="4">
        <v>38</v>
      </c>
      <c r="L63" s="4">
        <v>97</v>
      </c>
      <c r="M63" s="4">
        <v>194</v>
      </c>
      <c r="N63" s="4">
        <v>118</v>
      </c>
      <c r="O63" s="4">
        <v>0</v>
      </c>
      <c r="P63" s="4">
        <v>0</v>
      </c>
      <c r="Q63" s="4">
        <v>0</v>
      </c>
      <c r="R63" s="4">
        <v>63</v>
      </c>
      <c r="S63" s="4">
        <v>0</v>
      </c>
      <c r="T63" s="4">
        <v>0</v>
      </c>
      <c r="U63" s="4">
        <v>71</v>
      </c>
      <c r="V63" s="4">
        <v>196</v>
      </c>
      <c r="W63" s="4">
        <v>187</v>
      </c>
      <c r="X63" s="4">
        <v>125</v>
      </c>
      <c r="Y63" s="4">
        <v>258</v>
      </c>
      <c r="Z63" s="4">
        <v>314</v>
      </c>
      <c r="AA63" s="4">
        <v>17</v>
      </c>
      <c r="AB63" s="4">
        <v>89</v>
      </c>
      <c r="AC63" s="4">
        <v>247</v>
      </c>
      <c r="AD63" s="4">
        <v>0</v>
      </c>
      <c r="AE63" s="4">
        <v>0</v>
      </c>
      <c r="AF63" s="4">
        <v>0</v>
      </c>
      <c r="AG63" s="4">
        <v>4</v>
      </c>
      <c r="AH63" s="4">
        <v>0</v>
      </c>
      <c r="AI63" s="4">
        <v>0</v>
      </c>
      <c r="AJ63" s="4">
        <v>0</v>
      </c>
      <c r="AK63" s="4">
        <v>0</v>
      </c>
      <c r="AL63" s="38">
        <f>SUM(G63:AK63)</f>
        <v>2264</v>
      </c>
    </row>
    <row r="64" spans="1:38" ht="19.8" thickBot="1">
      <c r="A64" s="38">
        <v>57</v>
      </c>
      <c r="B64" s="38" t="s">
        <v>36</v>
      </c>
      <c r="C64" s="38" t="s">
        <v>115</v>
      </c>
      <c r="D64" s="38" t="s">
        <v>547</v>
      </c>
      <c r="E64" s="38" t="s">
        <v>561</v>
      </c>
      <c r="F64" s="38" t="s">
        <v>47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38">
        <v>0</v>
      </c>
      <c r="R64" s="38">
        <v>0</v>
      </c>
      <c r="S64" s="38">
        <v>0</v>
      </c>
      <c r="T64" s="38">
        <v>0</v>
      </c>
      <c r="U64" s="38">
        <v>0</v>
      </c>
      <c r="V64" s="38">
        <v>0</v>
      </c>
      <c r="W64" s="38">
        <v>0</v>
      </c>
      <c r="X64" s="38">
        <v>0</v>
      </c>
      <c r="Y64" s="38">
        <v>0</v>
      </c>
      <c r="Z64" s="38">
        <v>0</v>
      </c>
      <c r="AA64" s="38">
        <v>0</v>
      </c>
      <c r="AB64" s="38">
        <v>0</v>
      </c>
      <c r="AC64" s="38">
        <v>0</v>
      </c>
      <c r="AD64" s="38">
        <v>0</v>
      </c>
      <c r="AE64" s="38">
        <v>0</v>
      </c>
      <c r="AF64" s="38">
        <v>0</v>
      </c>
      <c r="AG64" s="38">
        <v>0</v>
      </c>
      <c r="AH64" s="38">
        <v>0</v>
      </c>
      <c r="AI64" s="38">
        <v>0</v>
      </c>
      <c r="AJ64" s="38">
        <v>0</v>
      </c>
      <c r="AK64" s="38">
        <v>0</v>
      </c>
      <c r="AL64" s="38">
        <v>0</v>
      </c>
    </row>
    <row r="65" spans="1:38" ht="19.8" thickBot="1">
      <c r="A65" s="38">
        <v>58</v>
      </c>
      <c r="B65" s="38" t="s">
        <v>36</v>
      </c>
      <c r="C65" s="38" t="s">
        <v>562</v>
      </c>
      <c r="D65" s="38" t="s">
        <v>543</v>
      </c>
      <c r="E65" s="38" t="s">
        <v>281</v>
      </c>
      <c r="F65" s="38" t="s">
        <v>47</v>
      </c>
      <c r="G65" s="38">
        <v>227.11</v>
      </c>
      <c r="H65" s="38">
        <v>76.349999999999994</v>
      </c>
      <c r="I65" s="38">
        <v>0</v>
      </c>
      <c r="J65" s="38">
        <v>106.58</v>
      </c>
      <c r="K65" s="38">
        <v>83.28</v>
      </c>
      <c r="L65" s="38">
        <v>191.31</v>
      </c>
      <c r="M65" s="38">
        <v>174.28</v>
      </c>
      <c r="N65" s="38">
        <v>249.42</v>
      </c>
      <c r="O65" s="38">
        <v>107.65</v>
      </c>
      <c r="P65" s="38">
        <v>116.77</v>
      </c>
      <c r="Q65" s="38">
        <v>85.29</v>
      </c>
      <c r="R65" s="38">
        <v>0.4</v>
      </c>
      <c r="S65" s="38">
        <v>116.27</v>
      </c>
      <c r="T65" s="38">
        <v>115.54</v>
      </c>
      <c r="U65" s="38">
        <v>106.66</v>
      </c>
      <c r="V65" s="38">
        <v>111.61</v>
      </c>
      <c r="W65" s="38">
        <v>0.02</v>
      </c>
      <c r="X65" s="38">
        <v>268.77</v>
      </c>
      <c r="Y65" s="38">
        <v>239.44</v>
      </c>
      <c r="Z65" s="38">
        <v>129.25</v>
      </c>
      <c r="AA65" s="38">
        <v>0</v>
      </c>
      <c r="AB65" s="38">
        <v>125.33</v>
      </c>
      <c r="AC65" s="38">
        <v>126.11</v>
      </c>
      <c r="AD65" s="38">
        <v>0</v>
      </c>
      <c r="AE65" s="38">
        <v>0</v>
      </c>
      <c r="AF65" s="38">
        <v>132</v>
      </c>
      <c r="AG65" s="38">
        <v>314.10000000000002</v>
      </c>
      <c r="AH65" s="38">
        <v>8.23</v>
      </c>
      <c r="AI65" s="38">
        <v>0</v>
      </c>
      <c r="AJ65" s="38">
        <v>0</v>
      </c>
      <c r="AK65" s="38">
        <v>15.18</v>
      </c>
      <c r="AL65" s="38">
        <v>3226.95</v>
      </c>
    </row>
    <row r="66" spans="1:38" ht="19.8" thickBot="1">
      <c r="A66" s="38">
        <v>59</v>
      </c>
      <c r="B66" s="38" t="s">
        <v>36</v>
      </c>
      <c r="C66" s="38" t="s">
        <v>57</v>
      </c>
      <c r="D66" s="38" t="s">
        <v>563</v>
      </c>
      <c r="E66" s="38" t="s">
        <v>59</v>
      </c>
      <c r="F66" s="38" t="s">
        <v>47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38">
        <v>0</v>
      </c>
      <c r="R66" s="38">
        <v>0</v>
      </c>
      <c r="S66" s="38">
        <v>0</v>
      </c>
      <c r="T66" s="38">
        <v>0</v>
      </c>
      <c r="U66" s="38">
        <v>0</v>
      </c>
      <c r="V66" s="38">
        <v>0</v>
      </c>
      <c r="W66" s="38">
        <v>0</v>
      </c>
      <c r="X66" s="38">
        <v>0</v>
      </c>
      <c r="Y66" s="38">
        <v>0</v>
      </c>
      <c r="Z66" s="38">
        <v>0</v>
      </c>
      <c r="AA66" s="38">
        <v>0</v>
      </c>
      <c r="AB66" s="38">
        <v>0</v>
      </c>
      <c r="AC66" s="38">
        <v>0</v>
      </c>
      <c r="AD66" s="38">
        <v>0</v>
      </c>
      <c r="AE66" s="38">
        <v>0</v>
      </c>
      <c r="AF66" s="38">
        <v>0</v>
      </c>
      <c r="AG66" s="38">
        <v>0</v>
      </c>
      <c r="AH66" s="38">
        <v>0</v>
      </c>
      <c r="AI66" s="38">
        <v>0</v>
      </c>
      <c r="AJ66" s="38">
        <v>0</v>
      </c>
      <c r="AK66" s="38">
        <v>0</v>
      </c>
      <c r="AL66" s="38">
        <v>0</v>
      </c>
    </row>
    <row r="67" spans="1:38" ht="19.8" thickBot="1">
      <c r="A67" s="38">
        <v>60</v>
      </c>
      <c r="B67" s="38" t="s">
        <v>36</v>
      </c>
      <c r="C67" s="38" t="s">
        <v>246</v>
      </c>
      <c r="D67" s="38" t="s">
        <v>564</v>
      </c>
      <c r="E67" s="38" t="s">
        <v>247</v>
      </c>
      <c r="F67" s="38" t="s">
        <v>47</v>
      </c>
      <c r="G67" s="38">
        <v>0.01</v>
      </c>
      <c r="H67" s="38">
        <v>7.86</v>
      </c>
      <c r="I67" s="38">
        <v>29.86</v>
      </c>
      <c r="J67" s="38">
        <v>3.2</v>
      </c>
      <c r="K67" s="38">
        <v>3.68</v>
      </c>
      <c r="L67" s="38">
        <v>7.27</v>
      </c>
      <c r="M67" s="38">
        <v>2.85</v>
      </c>
      <c r="N67" s="38">
        <v>37.979999999999997</v>
      </c>
      <c r="O67" s="38">
        <v>3.18</v>
      </c>
      <c r="P67" s="38">
        <v>2.94</v>
      </c>
      <c r="Q67" s="38">
        <v>47.24</v>
      </c>
      <c r="R67" s="38">
        <v>35.020000000000003</v>
      </c>
      <c r="S67" s="38">
        <v>3.34</v>
      </c>
      <c r="T67" s="38">
        <v>1.44</v>
      </c>
      <c r="U67" s="38">
        <v>1.47</v>
      </c>
      <c r="V67" s="38">
        <v>2.84</v>
      </c>
      <c r="W67" s="38">
        <v>7.76</v>
      </c>
      <c r="X67" s="38">
        <v>42.32</v>
      </c>
      <c r="Y67" s="38">
        <v>2.95</v>
      </c>
      <c r="Z67" s="38">
        <v>119.5</v>
      </c>
      <c r="AA67" s="38">
        <v>120.46</v>
      </c>
      <c r="AB67" s="38">
        <v>39.6</v>
      </c>
      <c r="AC67" s="38">
        <v>38.68</v>
      </c>
      <c r="AD67" s="38">
        <v>0.01</v>
      </c>
      <c r="AE67" s="38">
        <v>13.29</v>
      </c>
      <c r="AF67" s="38">
        <v>2.96</v>
      </c>
      <c r="AG67" s="38">
        <v>0</v>
      </c>
      <c r="AH67" s="38">
        <v>2.97</v>
      </c>
      <c r="AI67" s="38">
        <v>7.11</v>
      </c>
      <c r="AJ67" s="38">
        <v>6.65</v>
      </c>
      <c r="AK67" s="38">
        <v>2.96</v>
      </c>
      <c r="AL67" s="38">
        <v>597.4</v>
      </c>
    </row>
    <row r="68" spans="1:38" ht="19.8" thickBot="1">
      <c r="A68" s="38">
        <v>61</v>
      </c>
      <c r="B68" s="38" t="s">
        <v>36</v>
      </c>
      <c r="C68" s="38" t="s">
        <v>565</v>
      </c>
      <c r="D68" s="38" t="s">
        <v>566</v>
      </c>
      <c r="E68" s="38" t="s">
        <v>109</v>
      </c>
      <c r="F68" s="38" t="s">
        <v>47</v>
      </c>
      <c r="G68" s="38">
        <v>0</v>
      </c>
      <c r="H68" s="38">
        <v>3.59</v>
      </c>
      <c r="I68" s="38">
        <v>0</v>
      </c>
      <c r="J68" s="38">
        <v>0.65</v>
      </c>
      <c r="K68" s="38">
        <v>2.59</v>
      </c>
      <c r="L68" s="38">
        <v>0.19</v>
      </c>
      <c r="M68" s="38">
        <v>0.02</v>
      </c>
      <c r="N68" s="38">
        <v>0.34</v>
      </c>
      <c r="O68" s="38">
        <v>0.55000000000000004</v>
      </c>
      <c r="P68" s="38">
        <v>0</v>
      </c>
      <c r="Q68" s="38">
        <v>0.35</v>
      </c>
      <c r="R68" s="38">
        <v>0.36</v>
      </c>
      <c r="S68" s="38">
        <v>7.0000000000000007E-2</v>
      </c>
      <c r="T68" s="38">
        <v>0.24</v>
      </c>
      <c r="U68" s="38">
        <v>0.35</v>
      </c>
      <c r="V68" s="38">
        <v>0.34</v>
      </c>
      <c r="W68" s="38">
        <v>0</v>
      </c>
      <c r="X68" s="38">
        <v>0.08</v>
      </c>
      <c r="Y68" s="38">
        <v>0</v>
      </c>
      <c r="Z68" s="38">
        <v>0.28000000000000003</v>
      </c>
      <c r="AA68" s="38">
        <v>0.21</v>
      </c>
      <c r="AB68" s="38">
        <v>0.59</v>
      </c>
      <c r="AC68" s="38">
        <v>1.26</v>
      </c>
      <c r="AD68" s="38">
        <v>0</v>
      </c>
      <c r="AE68" s="38">
        <v>0</v>
      </c>
      <c r="AF68" s="38">
        <v>0</v>
      </c>
      <c r="AG68" s="38">
        <v>0</v>
      </c>
      <c r="AH68" s="38">
        <v>0</v>
      </c>
      <c r="AI68" s="38">
        <v>0</v>
      </c>
      <c r="AJ68" s="38">
        <v>0</v>
      </c>
      <c r="AK68" s="38">
        <v>0</v>
      </c>
      <c r="AL68" s="38">
        <v>12.07</v>
      </c>
    </row>
    <row r="69" spans="1:38" ht="19.8" thickBot="1">
      <c r="A69" s="38">
        <v>62</v>
      </c>
      <c r="B69" s="38" t="s">
        <v>36</v>
      </c>
      <c r="C69" s="38" t="s">
        <v>44</v>
      </c>
      <c r="D69" s="38" t="s">
        <v>567</v>
      </c>
      <c r="E69" s="38" t="s">
        <v>46</v>
      </c>
      <c r="F69" s="38"/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38">
        <v>0</v>
      </c>
      <c r="R69" s="38">
        <v>0</v>
      </c>
      <c r="S69" s="38">
        <v>0</v>
      </c>
      <c r="T69" s="38">
        <v>0</v>
      </c>
      <c r="U69" s="38">
        <v>0</v>
      </c>
      <c r="V69" s="38">
        <v>0</v>
      </c>
      <c r="W69" s="38">
        <v>0</v>
      </c>
      <c r="X69" s="38">
        <v>0</v>
      </c>
      <c r="Y69" s="38">
        <v>0</v>
      </c>
      <c r="Z69" s="38">
        <v>0</v>
      </c>
      <c r="AA69" s="38">
        <v>0</v>
      </c>
      <c r="AB69" s="38">
        <v>0</v>
      </c>
      <c r="AC69" s="38">
        <v>0</v>
      </c>
      <c r="AD69" s="38">
        <v>0</v>
      </c>
      <c r="AE69" s="38">
        <v>0</v>
      </c>
      <c r="AF69" s="38">
        <v>0</v>
      </c>
      <c r="AG69" s="38">
        <v>0</v>
      </c>
      <c r="AH69" s="38">
        <v>0</v>
      </c>
      <c r="AI69" s="38">
        <v>0</v>
      </c>
      <c r="AJ69" s="38">
        <v>0</v>
      </c>
      <c r="AK69" s="38">
        <v>0</v>
      </c>
      <c r="AL69" s="38">
        <v>0</v>
      </c>
    </row>
    <row r="70" spans="1:38" ht="19.8" thickBot="1">
      <c r="A70" s="38">
        <v>63</v>
      </c>
      <c r="B70" s="38" t="s">
        <v>36</v>
      </c>
      <c r="C70" s="38" t="s">
        <v>568</v>
      </c>
      <c r="D70" s="38" t="s">
        <v>536</v>
      </c>
      <c r="E70" s="38"/>
      <c r="F70" s="38"/>
      <c r="G70" s="38">
        <v>0.16</v>
      </c>
      <c r="H70" s="38">
        <v>0.02</v>
      </c>
      <c r="I70" s="38">
        <v>0</v>
      </c>
      <c r="J70" s="38">
        <v>0.01</v>
      </c>
      <c r="K70" s="38">
        <v>0.01</v>
      </c>
      <c r="L70" s="38">
        <v>0</v>
      </c>
      <c r="M70" s="38">
        <v>46.98</v>
      </c>
      <c r="N70" s="38">
        <v>66.42</v>
      </c>
      <c r="O70" s="38">
        <v>48.02</v>
      </c>
      <c r="P70" s="38">
        <v>38.58</v>
      </c>
      <c r="Q70" s="38">
        <v>43.95</v>
      </c>
      <c r="R70" s="38">
        <v>0.02</v>
      </c>
      <c r="S70" s="38">
        <v>0</v>
      </c>
      <c r="T70" s="38">
        <v>0.03</v>
      </c>
      <c r="U70" s="38">
        <v>0.47</v>
      </c>
      <c r="V70" s="38">
        <v>0.03</v>
      </c>
      <c r="W70" s="38">
        <v>0.17</v>
      </c>
      <c r="X70" s="38">
        <v>0.39</v>
      </c>
      <c r="Y70" s="38">
        <v>0.52</v>
      </c>
      <c r="Z70" s="38">
        <v>0.02</v>
      </c>
      <c r="AA70" s="38">
        <v>2.29</v>
      </c>
      <c r="AB70" s="38">
        <v>0</v>
      </c>
      <c r="AC70" s="38">
        <v>0</v>
      </c>
      <c r="AD70" s="38">
        <v>0</v>
      </c>
      <c r="AE70" s="38">
        <v>0</v>
      </c>
      <c r="AF70" s="38">
        <v>0</v>
      </c>
      <c r="AG70" s="38">
        <v>2.13</v>
      </c>
      <c r="AH70" s="38">
        <v>2</v>
      </c>
      <c r="AI70" s="38">
        <v>0</v>
      </c>
      <c r="AJ70" s="38">
        <v>0.03</v>
      </c>
      <c r="AK70" s="38">
        <v>0</v>
      </c>
      <c r="AL70" s="38">
        <v>252.25</v>
      </c>
    </row>
    <row r="71" spans="1:38" ht="19.8" thickBot="1">
      <c r="A71" s="38">
        <v>64</v>
      </c>
      <c r="B71" s="38" t="s">
        <v>36</v>
      </c>
      <c r="C71" s="38" t="s">
        <v>569</v>
      </c>
      <c r="D71" s="38" t="s">
        <v>536</v>
      </c>
      <c r="E71" s="38"/>
      <c r="F71" s="38"/>
      <c r="G71" s="38">
        <v>1.01</v>
      </c>
      <c r="H71" s="38">
        <v>0.77</v>
      </c>
      <c r="I71" s="38">
        <v>5.94</v>
      </c>
      <c r="J71" s="38">
        <v>0.81</v>
      </c>
      <c r="K71" s="38">
        <v>16.71</v>
      </c>
      <c r="L71" s="38">
        <v>17.309999999999999</v>
      </c>
      <c r="M71" s="38">
        <v>1.01</v>
      </c>
      <c r="N71" s="38">
        <v>8.0500000000000007</v>
      </c>
      <c r="O71" s="38">
        <v>0.39</v>
      </c>
      <c r="P71" s="38">
        <v>0.61</v>
      </c>
      <c r="Q71" s="38">
        <v>0.49</v>
      </c>
      <c r="R71" s="38">
        <v>6.97</v>
      </c>
      <c r="S71" s="38">
        <v>23.66</v>
      </c>
      <c r="T71" s="38">
        <v>13.57</v>
      </c>
      <c r="U71" s="38">
        <v>0.67</v>
      </c>
      <c r="V71" s="38">
        <v>0.43</v>
      </c>
      <c r="W71" s="38">
        <v>0</v>
      </c>
      <c r="X71" s="38">
        <v>2.64</v>
      </c>
      <c r="Y71" s="38">
        <v>0.49</v>
      </c>
      <c r="Z71" s="38">
        <v>7.22</v>
      </c>
      <c r="AA71" s="38">
        <v>0.73</v>
      </c>
      <c r="AB71" s="38">
        <v>0</v>
      </c>
      <c r="AC71" s="38">
        <v>0</v>
      </c>
      <c r="AD71" s="38">
        <v>0.01</v>
      </c>
      <c r="AE71" s="38">
        <v>0</v>
      </c>
      <c r="AF71" s="38">
        <v>7.0000000000000007E-2</v>
      </c>
      <c r="AG71" s="38">
        <v>0</v>
      </c>
      <c r="AH71" s="38">
        <v>0.11</v>
      </c>
      <c r="AI71" s="38">
        <v>0</v>
      </c>
      <c r="AJ71" s="38">
        <v>0</v>
      </c>
      <c r="AK71" s="38">
        <v>0</v>
      </c>
      <c r="AL71" s="38">
        <v>109.69</v>
      </c>
    </row>
    <row r="72" spans="1:38" ht="15" thickBot="1">
      <c r="A72" s="38">
        <v>65</v>
      </c>
      <c r="B72" s="38" t="s">
        <v>36</v>
      </c>
      <c r="C72" s="38">
        <v>68173</v>
      </c>
      <c r="D72" s="38" t="s">
        <v>563</v>
      </c>
      <c r="E72" s="38"/>
      <c r="F72" s="38"/>
      <c r="G72" s="38">
        <v>0.25</v>
      </c>
      <c r="H72" s="38">
        <v>0.23</v>
      </c>
      <c r="I72" s="38">
        <v>0</v>
      </c>
      <c r="J72" s="38">
        <v>0.3</v>
      </c>
      <c r="K72" s="38">
        <v>0.21</v>
      </c>
      <c r="L72" s="38">
        <v>0.08</v>
      </c>
      <c r="M72" s="38">
        <v>0.09</v>
      </c>
      <c r="N72" s="38">
        <v>0.26</v>
      </c>
      <c r="O72" s="38">
        <v>0.24</v>
      </c>
      <c r="P72" s="38">
        <v>0</v>
      </c>
      <c r="Q72" s="38">
        <v>0.23</v>
      </c>
      <c r="R72" s="38">
        <v>0.04</v>
      </c>
      <c r="S72" s="38">
        <v>0.11</v>
      </c>
      <c r="T72" s="38">
        <v>0.18</v>
      </c>
      <c r="U72" s="38">
        <v>0.02</v>
      </c>
      <c r="V72" s="38">
        <v>0.08</v>
      </c>
      <c r="W72" s="38">
        <v>0</v>
      </c>
      <c r="X72" s="38">
        <v>0.04</v>
      </c>
      <c r="Y72" s="38">
        <v>0.64</v>
      </c>
      <c r="Z72" s="38">
        <v>0.12</v>
      </c>
      <c r="AA72" s="38">
        <v>0.24</v>
      </c>
      <c r="AB72" s="38">
        <v>0.17</v>
      </c>
      <c r="AC72" s="38">
        <v>0.3</v>
      </c>
      <c r="AD72" s="38">
        <v>0</v>
      </c>
      <c r="AE72" s="38">
        <v>0</v>
      </c>
      <c r="AF72" s="38">
        <v>0.14000000000000001</v>
      </c>
      <c r="AG72" s="38">
        <v>0.67</v>
      </c>
      <c r="AH72" s="38">
        <v>0.37</v>
      </c>
      <c r="AI72" s="38">
        <v>0.06</v>
      </c>
      <c r="AJ72" s="38">
        <v>0.78</v>
      </c>
      <c r="AK72" s="38">
        <v>0</v>
      </c>
      <c r="AL72" s="38">
        <v>5.87</v>
      </c>
    </row>
    <row r="73" spans="1:38" ht="15" thickBot="1">
      <c r="A73" s="38">
        <v>66</v>
      </c>
      <c r="B73" s="38" t="s">
        <v>36</v>
      </c>
      <c r="C73" s="38">
        <v>6827</v>
      </c>
      <c r="D73" s="38" t="s">
        <v>570</v>
      </c>
      <c r="E73" s="38"/>
      <c r="F73" s="38"/>
      <c r="G73" s="38">
        <v>10.4</v>
      </c>
      <c r="H73" s="38">
        <v>9.06</v>
      </c>
      <c r="I73" s="38">
        <v>0</v>
      </c>
      <c r="J73" s="38">
        <v>9.08</v>
      </c>
      <c r="K73" s="38">
        <v>9.0299999999999994</v>
      </c>
      <c r="L73" s="38">
        <v>8.8000000000000007</v>
      </c>
      <c r="M73" s="38">
        <v>9.09</v>
      </c>
      <c r="N73" s="38">
        <v>9.23</v>
      </c>
      <c r="O73" s="38">
        <v>9.98</v>
      </c>
      <c r="P73" s="38">
        <v>0</v>
      </c>
      <c r="Q73" s="38">
        <v>16.77</v>
      </c>
      <c r="R73" s="38">
        <v>15.87</v>
      </c>
      <c r="S73" s="38">
        <v>8.43</v>
      </c>
      <c r="T73" s="38">
        <v>6.91</v>
      </c>
      <c r="U73" s="38">
        <v>7.59</v>
      </c>
      <c r="V73" s="38">
        <v>7.34</v>
      </c>
      <c r="W73" s="38">
        <v>0.81</v>
      </c>
      <c r="X73" s="38">
        <v>11.01</v>
      </c>
      <c r="Y73" s="38">
        <v>7.96</v>
      </c>
      <c r="Z73" s="38">
        <v>8.3699999999999992</v>
      </c>
      <c r="AA73" s="38">
        <v>7.31</v>
      </c>
      <c r="AB73" s="38">
        <v>4.6100000000000003</v>
      </c>
      <c r="AC73" s="38">
        <v>5.93</v>
      </c>
      <c r="AD73" s="38">
        <v>0</v>
      </c>
      <c r="AE73" s="38">
        <v>0</v>
      </c>
      <c r="AF73" s="38">
        <v>6.24</v>
      </c>
      <c r="AG73" s="38">
        <v>7.53</v>
      </c>
      <c r="AH73" s="38">
        <v>7.16</v>
      </c>
      <c r="AI73" s="38">
        <v>0</v>
      </c>
      <c r="AJ73" s="38">
        <v>6.95</v>
      </c>
      <c r="AK73" s="38">
        <v>0</v>
      </c>
      <c r="AL73" s="38">
        <v>211.47</v>
      </c>
    </row>
    <row r="74" spans="1:38" ht="15" thickBot="1">
      <c r="A74" s="38">
        <v>67</v>
      </c>
      <c r="B74" s="38" t="s">
        <v>36</v>
      </c>
      <c r="C74" s="38">
        <v>6752</v>
      </c>
      <c r="D74" s="38" t="s">
        <v>563</v>
      </c>
      <c r="E74" s="38"/>
      <c r="F74" s="38"/>
      <c r="G74" s="38">
        <v>0.39</v>
      </c>
      <c r="H74" s="38">
        <v>0.19</v>
      </c>
      <c r="I74" s="38">
        <v>0</v>
      </c>
      <c r="J74" s="38">
        <v>0.15</v>
      </c>
      <c r="K74" s="38">
        <v>0.28000000000000003</v>
      </c>
      <c r="L74" s="38">
        <v>0.19</v>
      </c>
      <c r="M74" s="38">
        <v>0.27</v>
      </c>
      <c r="N74" s="38">
        <v>0.14000000000000001</v>
      </c>
      <c r="O74" s="38">
        <v>0.32</v>
      </c>
      <c r="P74" s="38">
        <v>0.01</v>
      </c>
      <c r="Q74" s="38">
        <v>0.47</v>
      </c>
      <c r="R74" s="38">
        <v>0.18</v>
      </c>
      <c r="S74" s="38">
        <v>0.25</v>
      </c>
      <c r="T74" s="38">
        <v>0.06</v>
      </c>
      <c r="U74" s="38">
        <v>7.0000000000000007E-2</v>
      </c>
      <c r="V74" s="38">
        <v>0.16</v>
      </c>
      <c r="W74" s="38">
        <v>0.03</v>
      </c>
      <c r="X74" s="38">
        <v>0.11</v>
      </c>
      <c r="Y74" s="38">
        <v>0.05</v>
      </c>
      <c r="Z74" s="38">
        <v>0.15</v>
      </c>
      <c r="AA74" s="38">
        <v>0.19</v>
      </c>
      <c r="AB74" s="38">
        <v>7.0000000000000007E-2</v>
      </c>
      <c r="AC74" s="38">
        <v>0.17</v>
      </c>
      <c r="AD74" s="38">
        <v>0.02</v>
      </c>
      <c r="AE74" s="38">
        <v>0.03</v>
      </c>
      <c r="AF74" s="38">
        <v>0.09</v>
      </c>
      <c r="AG74" s="38">
        <v>0.1</v>
      </c>
      <c r="AH74" s="38">
        <v>0.28999999999999998</v>
      </c>
      <c r="AI74" s="38">
        <v>0.03</v>
      </c>
      <c r="AJ74" s="38">
        <v>0.12</v>
      </c>
      <c r="AK74" s="38">
        <v>0.01</v>
      </c>
      <c r="AL74" s="38">
        <v>4.58</v>
      </c>
    </row>
    <row r="75" spans="1:38" ht="15" thickBot="1">
      <c r="A75" s="38">
        <v>68</v>
      </c>
      <c r="B75" s="38" t="s">
        <v>36</v>
      </c>
      <c r="C75" s="38" t="s">
        <v>571</v>
      </c>
      <c r="D75" s="38" t="s">
        <v>554</v>
      </c>
      <c r="E75" s="38"/>
      <c r="F75" s="38"/>
      <c r="G75" s="38">
        <v>117.97</v>
      </c>
      <c r="H75" s="38">
        <v>119.34</v>
      </c>
      <c r="I75" s="38">
        <v>0</v>
      </c>
      <c r="J75" s="38">
        <v>100.85</v>
      </c>
      <c r="K75" s="38">
        <v>125.82</v>
      </c>
      <c r="L75" s="38">
        <v>119.38</v>
      </c>
      <c r="M75" s="38">
        <v>124.58</v>
      </c>
      <c r="N75" s="38">
        <v>118.43</v>
      </c>
      <c r="O75" s="38">
        <v>119.29</v>
      </c>
      <c r="P75" s="38">
        <v>56.71</v>
      </c>
      <c r="Q75" s="38">
        <v>123.17</v>
      </c>
      <c r="R75" s="38">
        <v>107.83</v>
      </c>
      <c r="S75" s="38">
        <v>119.74</v>
      </c>
      <c r="T75" s="38">
        <v>106.28</v>
      </c>
      <c r="U75" s="38">
        <v>137.04</v>
      </c>
      <c r="V75" s="38">
        <v>111.76</v>
      </c>
      <c r="W75" s="38">
        <v>110.21</v>
      </c>
      <c r="X75" s="38">
        <v>111.15</v>
      </c>
      <c r="Y75" s="38">
        <v>110.62</v>
      </c>
      <c r="Z75" s="38">
        <v>140.72</v>
      </c>
      <c r="AA75" s="38">
        <v>0</v>
      </c>
      <c r="AB75" s="38">
        <v>0</v>
      </c>
      <c r="AC75" s="38">
        <v>0</v>
      </c>
      <c r="AD75" s="38">
        <v>0.89</v>
      </c>
      <c r="AE75" s="38">
        <v>4.3099999999999996</v>
      </c>
      <c r="AF75" s="38">
        <v>0.04</v>
      </c>
      <c r="AG75" s="38">
        <v>0</v>
      </c>
      <c r="AH75" s="38">
        <v>0</v>
      </c>
      <c r="AI75" s="38">
        <v>0.03</v>
      </c>
      <c r="AJ75" s="38">
        <v>22.12</v>
      </c>
      <c r="AK75" s="38">
        <v>10.029999999999999</v>
      </c>
      <c r="AL75" s="38">
        <v>2218.31</v>
      </c>
    </row>
    <row r="76" spans="1:38" ht="15" thickBot="1">
      <c r="A76" s="38">
        <v>69</v>
      </c>
      <c r="B76" s="38" t="s">
        <v>36</v>
      </c>
      <c r="C76" s="38" t="s">
        <v>393</v>
      </c>
      <c r="D76" s="38" t="s">
        <v>564</v>
      </c>
      <c r="E76" s="38"/>
      <c r="F76" s="38"/>
      <c r="G76" s="38">
        <v>24.88</v>
      </c>
      <c r="H76" s="38">
        <v>22.76</v>
      </c>
      <c r="I76" s="38">
        <v>0</v>
      </c>
      <c r="J76" s="38">
        <v>0.01</v>
      </c>
      <c r="K76" s="38">
        <v>16.72</v>
      </c>
      <c r="L76" s="38">
        <v>0.32</v>
      </c>
      <c r="M76" s="38">
        <v>16.46</v>
      </c>
      <c r="N76" s="38">
        <v>6.13</v>
      </c>
      <c r="O76" s="38">
        <v>18.03</v>
      </c>
      <c r="P76" s="38">
        <v>0.11</v>
      </c>
      <c r="Q76" s="38">
        <v>35.01</v>
      </c>
      <c r="R76" s="38">
        <v>0.04</v>
      </c>
      <c r="S76" s="38">
        <v>19.52</v>
      </c>
      <c r="T76" s="38">
        <v>12.14</v>
      </c>
      <c r="U76" s="38">
        <v>18.18</v>
      </c>
      <c r="V76" s="38">
        <v>20.100000000000001</v>
      </c>
      <c r="W76" s="38">
        <v>0.08</v>
      </c>
      <c r="X76" s="38">
        <v>7.47</v>
      </c>
      <c r="Y76" s="38">
        <v>12.43</v>
      </c>
      <c r="Z76" s="38">
        <v>10.79</v>
      </c>
      <c r="AA76" s="38">
        <v>19.170000000000002</v>
      </c>
      <c r="AB76" s="38">
        <v>12.5</v>
      </c>
      <c r="AC76" s="38">
        <v>8.4</v>
      </c>
      <c r="AD76" s="38">
        <v>0.06</v>
      </c>
      <c r="AE76" s="38">
        <v>0.09</v>
      </c>
      <c r="AF76" s="38">
        <v>4.4800000000000004</v>
      </c>
      <c r="AG76" s="38">
        <v>0.05</v>
      </c>
      <c r="AH76" s="38">
        <v>13.61</v>
      </c>
      <c r="AI76" s="38">
        <v>7.0000000000000007E-2</v>
      </c>
      <c r="AJ76" s="38">
        <v>11.42</v>
      </c>
      <c r="AK76" s="38">
        <v>0.06</v>
      </c>
      <c r="AL76" s="38">
        <v>311.10000000000002</v>
      </c>
    </row>
    <row r="77" spans="1:38" ht="15" thickBot="1">
      <c r="A77" s="38">
        <v>70</v>
      </c>
      <c r="B77" s="38" t="s">
        <v>36</v>
      </c>
      <c r="C77" s="38" t="s">
        <v>394</v>
      </c>
      <c r="D77" s="38" t="s">
        <v>564</v>
      </c>
      <c r="E77" s="38"/>
      <c r="F77" s="38"/>
      <c r="G77" s="38">
        <v>18.5</v>
      </c>
      <c r="H77" s="38">
        <v>22.49</v>
      </c>
      <c r="I77" s="38">
        <v>0</v>
      </c>
      <c r="J77" s="38">
        <v>0</v>
      </c>
      <c r="K77" s="38">
        <v>12.64</v>
      </c>
      <c r="L77" s="38">
        <v>0.31</v>
      </c>
      <c r="M77" s="38">
        <v>0.11</v>
      </c>
      <c r="N77" s="38">
        <v>16.59</v>
      </c>
      <c r="O77" s="38">
        <v>9.7799999999999994</v>
      </c>
      <c r="P77" s="38">
        <v>0.13</v>
      </c>
      <c r="Q77" s="38">
        <v>7.75</v>
      </c>
      <c r="R77" s="38">
        <v>5.16</v>
      </c>
      <c r="S77" s="38">
        <v>6.76</v>
      </c>
      <c r="T77" s="38">
        <v>9.98</v>
      </c>
      <c r="U77" s="38">
        <v>13.41</v>
      </c>
      <c r="V77" s="38">
        <v>21.97</v>
      </c>
      <c r="W77" s="38">
        <v>0.08</v>
      </c>
      <c r="X77" s="38">
        <v>10.08</v>
      </c>
      <c r="Y77" s="38">
        <v>12.35</v>
      </c>
      <c r="Z77" s="38">
        <v>9.98</v>
      </c>
      <c r="AA77" s="38">
        <v>16.95</v>
      </c>
      <c r="AB77" s="38">
        <v>14.35</v>
      </c>
      <c r="AC77" s="38">
        <v>20.03</v>
      </c>
      <c r="AD77" s="38">
        <v>0.06</v>
      </c>
      <c r="AE77" s="38">
        <v>0.09</v>
      </c>
      <c r="AF77" s="38">
        <v>16.55</v>
      </c>
      <c r="AG77" s="38">
        <v>0.09</v>
      </c>
      <c r="AH77" s="38">
        <v>14.22</v>
      </c>
      <c r="AI77" s="38">
        <v>0.01</v>
      </c>
      <c r="AJ77" s="38">
        <v>13.76</v>
      </c>
      <c r="AK77" s="38">
        <v>0.01</v>
      </c>
      <c r="AL77" s="38">
        <v>274.19</v>
      </c>
    </row>
    <row r="78" spans="1:38" ht="19.8" thickBot="1">
      <c r="A78" s="38">
        <v>71</v>
      </c>
      <c r="B78" s="38" t="s">
        <v>36</v>
      </c>
      <c r="C78" s="38" t="s">
        <v>572</v>
      </c>
      <c r="D78" s="38" t="s">
        <v>546</v>
      </c>
      <c r="E78" s="38"/>
      <c r="F78" s="38"/>
      <c r="G78" s="38">
        <v>0.11</v>
      </c>
      <c r="H78" s="38">
        <v>0</v>
      </c>
      <c r="I78" s="38">
        <v>0</v>
      </c>
      <c r="J78" s="38">
        <v>0.87</v>
      </c>
      <c r="K78" s="38">
        <v>0.7</v>
      </c>
      <c r="L78" s="38">
        <v>4.92</v>
      </c>
      <c r="M78" s="38">
        <v>0</v>
      </c>
      <c r="N78" s="38">
        <v>6.22</v>
      </c>
      <c r="O78" s="38">
        <v>2.04</v>
      </c>
      <c r="P78" s="38">
        <v>7.06</v>
      </c>
      <c r="Q78" s="38">
        <v>14.77</v>
      </c>
      <c r="R78" s="38">
        <v>2.56</v>
      </c>
      <c r="S78" s="38">
        <v>3.53</v>
      </c>
      <c r="T78" s="38">
        <v>40.47</v>
      </c>
      <c r="U78" s="38">
        <v>5.94</v>
      </c>
      <c r="V78" s="38">
        <v>0.97</v>
      </c>
      <c r="W78" s="38">
        <v>0</v>
      </c>
      <c r="X78" s="38">
        <v>0</v>
      </c>
      <c r="Y78" s="38">
        <v>3.97</v>
      </c>
      <c r="Z78" s="38">
        <v>0</v>
      </c>
      <c r="AA78" s="38">
        <v>0</v>
      </c>
      <c r="AB78" s="38">
        <v>0</v>
      </c>
      <c r="AC78" s="38">
        <v>0</v>
      </c>
      <c r="AD78" s="38">
        <v>0</v>
      </c>
      <c r="AE78" s="38">
        <v>0</v>
      </c>
      <c r="AF78" s="38">
        <v>0</v>
      </c>
      <c r="AG78" s="38">
        <v>0.01</v>
      </c>
      <c r="AH78" s="38">
        <v>0</v>
      </c>
      <c r="AI78" s="38">
        <v>0</v>
      </c>
      <c r="AJ78" s="38">
        <v>0</v>
      </c>
      <c r="AK78" s="38">
        <v>0</v>
      </c>
      <c r="AL78" s="38">
        <v>94.14</v>
      </c>
    </row>
    <row r="79" spans="1:38" ht="19.8" thickBot="1">
      <c r="A79" s="38">
        <v>72</v>
      </c>
      <c r="B79" s="38" t="s">
        <v>36</v>
      </c>
      <c r="C79" s="38" t="s">
        <v>395</v>
      </c>
      <c r="D79" s="38" t="s">
        <v>573</v>
      </c>
      <c r="E79" s="38"/>
      <c r="F79" s="38"/>
      <c r="G79" s="38">
        <v>86.75</v>
      </c>
      <c r="H79" s="38">
        <v>90.63</v>
      </c>
      <c r="I79" s="38">
        <v>0</v>
      </c>
      <c r="J79" s="38">
        <v>89.22</v>
      </c>
      <c r="K79" s="38">
        <v>171.21</v>
      </c>
      <c r="L79" s="38">
        <v>13.23</v>
      </c>
      <c r="M79" s="38">
        <v>84.84</v>
      </c>
      <c r="N79" s="38">
        <v>169.94</v>
      </c>
      <c r="O79" s="38">
        <v>20.6</v>
      </c>
      <c r="P79" s="38">
        <v>54.92</v>
      </c>
      <c r="Q79" s="38">
        <v>61.15</v>
      </c>
      <c r="R79" s="38">
        <v>6.59</v>
      </c>
      <c r="S79" s="38">
        <v>85.77</v>
      </c>
      <c r="T79" s="38">
        <v>45.36</v>
      </c>
      <c r="U79" s="38">
        <v>45.05</v>
      </c>
      <c r="V79" s="38">
        <v>35.33</v>
      </c>
      <c r="W79" s="38">
        <v>40.76</v>
      </c>
      <c r="X79" s="38">
        <v>170.5</v>
      </c>
      <c r="Y79" s="38">
        <v>8.56</v>
      </c>
      <c r="Z79" s="38">
        <v>150.13</v>
      </c>
      <c r="AA79" s="38">
        <v>34.549999999999997</v>
      </c>
      <c r="AB79" s="38">
        <v>53.85</v>
      </c>
      <c r="AC79" s="38">
        <v>73.52</v>
      </c>
      <c r="AD79" s="38">
        <v>0</v>
      </c>
      <c r="AE79" s="38">
        <v>0</v>
      </c>
      <c r="AF79" s="38">
        <v>29.42</v>
      </c>
      <c r="AG79" s="38">
        <v>15.45</v>
      </c>
      <c r="AH79" s="38">
        <v>46.61</v>
      </c>
      <c r="AI79" s="38">
        <v>82.15</v>
      </c>
      <c r="AJ79" s="38">
        <v>65.010000000000005</v>
      </c>
      <c r="AK79" s="38">
        <v>69.36</v>
      </c>
      <c r="AL79" s="38">
        <v>1900.46</v>
      </c>
    </row>
    <row r="80" spans="1:38" ht="15" thickBot="1">
      <c r="A80" s="38">
        <v>73</v>
      </c>
      <c r="B80" s="38" t="s">
        <v>36</v>
      </c>
      <c r="C80" s="38" t="s">
        <v>397</v>
      </c>
      <c r="D80" s="38" t="s">
        <v>543</v>
      </c>
      <c r="E80" s="38"/>
      <c r="F80" s="38"/>
      <c r="G80" s="38">
        <v>52.67</v>
      </c>
      <c r="H80" s="38">
        <v>67.87</v>
      </c>
      <c r="I80" s="38">
        <v>0.05</v>
      </c>
      <c r="J80" s="38">
        <v>94.41</v>
      </c>
      <c r="K80" s="38">
        <v>82.29</v>
      </c>
      <c r="L80" s="38">
        <v>216.45</v>
      </c>
      <c r="M80" s="38">
        <v>137.54</v>
      </c>
      <c r="N80" s="38">
        <v>199.35</v>
      </c>
      <c r="O80" s="38">
        <v>117.49</v>
      </c>
      <c r="P80" s="38">
        <v>114.27</v>
      </c>
      <c r="Q80" s="38">
        <v>115.28</v>
      </c>
      <c r="R80" s="38">
        <v>0.28000000000000003</v>
      </c>
      <c r="S80" s="38">
        <v>0.14000000000000001</v>
      </c>
      <c r="T80" s="38">
        <v>114.54</v>
      </c>
      <c r="U80" s="38">
        <v>129.47</v>
      </c>
      <c r="V80" s="38">
        <v>114.83</v>
      </c>
      <c r="W80" s="38">
        <v>0.38</v>
      </c>
      <c r="X80" s="38">
        <v>264.70999999999998</v>
      </c>
      <c r="Y80" s="38">
        <v>178.84</v>
      </c>
      <c r="Z80" s="38">
        <v>7.0000000000000007E-2</v>
      </c>
      <c r="AA80" s="38">
        <v>49.84</v>
      </c>
      <c r="AB80" s="38">
        <v>111.26</v>
      </c>
      <c r="AC80" s="38">
        <v>54.33</v>
      </c>
      <c r="AD80" s="38">
        <v>0.01</v>
      </c>
      <c r="AE80" s="38">
        <v>0.01</v>
      </c>
      <c r="AF80" s="38">
        <v>41.19</v>
      </c>
      <c r="AG80" s="38">
        <v>118.42</v>
      </c>
      <c r="AH80" s="38">
        <v>138.88</v>
      </c>
      <c r="AI80" s="38">
        <v>0</v>
      </c>
      <c r="AJ80" s="38">
        <v>62.77</v>
      </c>
      <c r="AK80" s="38">
        <v>0.01</v>
      </c>
      <c r="AL80" s="38">
        <v>2577.64</v>
      </c>
    </row>
    <row r="81" spans="1:38" ht="15" thickBot="1">
      <c r="A81" s="38">
        <v>74</v>
      </c>
      <c r="B81" s="38" t="s">
        <v>36</v>
      </c>
      <c r="C81" s="38" t="s">
        <v>398</v>
      </c>
      <c r="D81" s="38" t="s">
        <v>543</v>
      </c>
      <c r="E81" s="38"/>
      <c r="F81" s="38"/>
      <c r="G81" s="38">
        <v>42.65</v>
      </c>
      <c r="H81" s="38">
        <v>67.56</v>
      </c>
      <c r="I81" s="38">
        <v>0</v>
      </c>
      <c r="J81" s="38">
        <v>179</v>
      </c>
      <c r="K81" s="38">
        <v>110.11</v>
      </c>
      <c r="L81" s="38">
        <v>68.02</v>
      </c>
      <c r="M81" s="38">
        <v>2.46</v>
      </c>
      <c r="N81" s="38">
        <v>116.64</v>
      </c>
      <c r="O81" s="38">
        <v>79.61</v>
      </c>
      <c r="P81" s="38">
        <v>0.01</v>
      </c>
      <c r="Q81" s="46">
        <v>162</v>
      </c>
      <c r="R81" s="38">
        <v>0.04</v>
      </c>
      <c r="S81" s="46">
        <v>150</v>
      </c>
      <c r="T81" s="46">
        <v>161</v>
      </c>
      <c r="U81" s="38">
        <v>0.08</v>
      </c>
      <c r="V81" s="38">
        <v>86.56</v>
      </c>
      <c r="W81" s="38">
        <v>0</v>
      </c>
      <c r="X81" s="38">
        <v>0.14000000000000001</v>
      </c>
      <c r="Y81" s="46">
        <v>330</v>
      </c>
      <c r="Z81" s="38">
        <v>77.06</v>
      </c>
      <c r="AA81" s="38">
        <v>78.81</v>
      </c>
      <c r="AB81" s="38">
        <v>108.78</v>
      </c>
      <c r="AC81" s="38">
        <v>74.19</v>
      </c>
      <c r="AD81" s="38">
        <v>0.02</v>
      </c>
      <c r="AE81" s="38">
        <v>0.04</v>
      </c>
      <c r="AF81" s="38">
        <v>4.04</v>
      </c>
      <c r="AG81" s="46">
        <v>170</v>
      </c>
      <c r="AH81" s="38">
        <v>59.01</v>
      </c>
      <c r="AI81" s="38">
        <v>0</v>
      </c>
      <c r="AJ81" s="38">
        <v>91.63</v>
      </c>
      <c r="AK81" s="38">
        <v>0.02</v>
      </c>
      <c r="AL81" s="38">
        <f>SUM(G81:AK81)</f>
        <v>2219.48</v>
      </c>
    </row>
    <row r="82" spans="1:38" ht="15" thickBot="1">
      <c r="A82" s="38"/>
      <c r="B82" s="38"/>
      <c r="C82" s="38"/>
      <c r="D82" s="38"/>
      <c r="E82" s="38"/>
      <c r="F82" s="38"/>
      <c r="G82" s="4">
        <v>58</v>
      </c>
      <c r="H82" s="4">
        <v>73</v>
      </c>
      <c r="I82" s="4">
        <v>0</v>
      </c>
      <c r="J82" s="4">
        <v>179</v>
      </c>
      <c r="K82" s="4">
        <v>120</v>
      </c>
      <c r="L82" s="4">
        <v>73</v>
      </c>
      <c r="M82" s="4">
        <v>2</v>
      </c>
      <c r="N82" s="4">
        <v>117</v>
      </c>
      <c r="O82" s="4">
        <v>99</v>
      </c>
      <c r="P82" s="4">
        <v>0</v>
      </c>
      <c r="Q82" s="4">
        <v>162</v>
      </c>
      <c r="R82" s="4">
        <v>0</v>
      </c>
      <c r="S82" s="4">
        <v>150</v>
      </c>
      <c r="T82" s="4">
        <v>161</v>
      </c>
      <c r="U82" s="4">
        <v>0</v>
      </c>
      <c r="V82" s="4">
        <v>99</v>
      </c>
      <c r="W82" s="4">
        <v>0</v>
      </c>
      <c r="X82" s="4">
        <v>0</v>
      </c>
      <c r="Y82" s="4">
        <v>330</v>
      </c>
      <c r="Z82" s="4">
        <v>99</v>
      </c>
      <c r="AA82" s="4">
        <v>82</v>
      </c>
      <c r="AB82" s="4">
        <v>103</v>
      </c>
      <c r="AC82" s="4">
        <v>83</v>
      </c>
      <c r="AD82" s="4">
        <v>0</v>
      </c>
      <c r="AE82" s="4">
        <v>0</v>
      </c>
      <c r="AF82" s="4">
        <v>4</v>
      </c>
      <c r="AG82" s="4">
        <v>170</v>
      </c>
      <c r="AH82" s="4">
        <v>73</v>
      </c>
      <c r="AI82" s="4">
        <v>0</v>
      </c>
      <c r="AJ82" s="4">
        <v>92</v>
      </c>
      <c r="AK82" s="4">
        <v>0</v>
      </c>
      <c r="AL82" s="38">
        <f>SUM(G82:AK82)</f>
        <v>2329</v>
      </c>
    </row>
    <row r="83" spans="1:38" ht="15" thickBot="1">
      <c r="A83" s="38">
        <v>75</v>
      </c>
      <c r="B83" s="38" t="s">
        <v>36</v>
      </c>
      <c r="C83" s="38" t="s">
        <v>396</v>
      </c>
      <c r="D83" s="38" t="s">
        <v>574</v>
      </c>
      <c r="E83" s="38"/>
      <c r="F83" s="38"/>
      <c r="G83" s="38">
        <v>0.25</v>
      </c>
      <c r="H83" s="38">
        <v>0.62</v>
      </c>
      <c r="I83" s="38">
        <v>0</v>
      </c>
      <c r="J83" s="38">
        <v>35.119999999999997</v>
      </c>
      <c r="K83" s="38">
        <v>0</v>
      </c>
      <c r="L83" s="38">
        <v>75.459999999999994</v>
      </c>
      <c r="M83" s="38">
        <v>157.11000000000001</v>
      </c>
      <c r="N83" s="38">
        <v>77.45</v>
      </c>
      <c r="O83" s="38">
        <v>77.19</v>
      </c>
      <c r="P83" s="38">
        <v>0.27</v>
      </c>
      <c r="Q83" s="38">
        <v>52.52</v>
      </c>
      <c r="R83" s="38">
        <v>0</v>
      </c>
      <c r="S83" s="38">
        <v>0.23</v>
      </c>
      <c r="T83" s="38">
        <v>15.13</v>
      </c>
      <c r="U83" s="38">
        <v>73.28</v>
      </c>
      <c r="V83" s="38">
        <v>78.98</v>
      </c>
      <c r="W83" s="38">
        <v>0</v>
      </c>
      <c r="X83" s="38">
        <v>0.27</v>
      </c>
      <c r="Y83" s="38">
        <v>0.01</v>
      </c>
      <c r="Z83" s="38">
        <v>0.01</v>
      </c>
      <c r="AA83" s="38">
        <v>16.16</v>
      </c>
      <c r="AB83" s="38">
        <v>0</v>
      </c>
      <c r="AC83" s="38">
        <v>283.73</v>
      </c>
      <c r="AD83" s="38">
        <v>0</v>
      </c>
      <c r="AE83" s="38">
        <v>0</v>
      </c>
      <c r="AF83" s="38">
        <v>0.05</v>
      </c>
      <c r="AG83" s="38">
        <v>0</v>
      </c>
      <c r="AH83" s="38">
        <v>0</v>
      </c>
      <c r="AI83" s="38">
        <v>0</v>
      </c>
      <c r="AJ83" s="38">
        <v>0</v>
      </c>
      <c r="AK83" s="38">
        <v>0</v>
      </c>
      <c r="AL83" s="38">
        <v>943.85</v>
      </c>
    </row>
    <row r="84" spans="1:38" ht="19.8" thickBot="1">
      <c r="A84" s="38">
        <v>76</v>
      </c>
      <c r="B84" s="38" t="s">
        <v>36</v>
      </c>
      <c r="C84" s="38" t="s">
        <v>415</v>
      </c>
      <c r="D84" s="38" t="s">
        <v>536</v>
      </c>
      <c r="E84" s="38"/>
      <c r="F84" s="38"/>
      <c r="G84" s="38">
        <v>0.3</v>
      </c>
      <c r="H84" s="38">
        <v>1.36</v>
      </c>
      <c r="I84" s="38">
        <v>0</v>
      </c>
      <c r="J84" s="38">
        <v>1.41</v>
      </c>
      <c r="K84" s="38">
        <v>0.12</v>
      </c>
      <c r="L84" s="38">
        <v>2.62</v>
      </c>
      <c r="M84" s="38">
        <v>2.5499999999999998</v>
      </c>
      <c r="N84" s="38">
        <v>0.02</v>
      </c>
      <c r="O84" s="38">
        <v>2.58</v>
      </c>
      <c r="P84" s="38">
        <v>0</v>
      </c>
      <c r="Q84" s="38">
        <v>2.7</v>
      </c>
      <c r="R84" s="38">
        <v>2.59</v>
      </c>
      <c r="S84" s="38">
        <v>5.22</v>
      </c>
      <c r="T84" s="38">
        <v>1.3</v>
      </c>
      <c r="U84" s="38">
        <v>4.93</v>
      </c>
      <c r="V84" s="38">
        <v>0.09</v>
      </c>
      <c r="W84" s="38">
        <v>0</v>
      </c>
      <c r="X84" s="38">
        <v>0</v>
      </c>
      <c r="Y84" s="38">
        <v>0.16</v>
      </c>
      <c r="Z84" s="38">
        <v>1.28</v>
      </c>
      <c r="AA84" s="38">
        <v>2.58</v>
      </c>
      <c r="AB84" s="38">
        <v>0.14000000000000001</v>
      </c>
      <c r="AC84" s="38">
        <v>0.26</v>
      </c>
      <c r="AD84" s="38">
        <v>0</v>
      </c>
      <c r="AE84" s="38">
        <v>0</v>
      </c>
      <c r="AF84" s="38">
        <v>1.36</v>
      </c>
      <c r="AG84" s="38">
        <v>1.54</v>
      </c>
      <c r="AH84" s="38">
        <v>1.26</v>
      </c>
      <c r="AI84" s="38">
        <v>0</v>
      </c>
      <c r="AJ84" s="38">
        <v>0</v>
      </c>
      <c r="AK84" s="38">
        <v>0</v>
      </c>
      <c r="AL84" s="38">
        <v>36.380000000000003</v>
      </c>
    </row>
    <row r="85" spans="1:38" ht="19.8" thickBot="1">
      <c r="A85" s="38">
        <v>77</v>
      </c>
      <c r="B85" s="38" t="s">
        <v>36</v>
      </c>
      <c r="C85" s="38" t="s">
        <v>416</v>
      </c>
      <c r="D85" s="38" t="s">
        <v>536</v>
      </c>
      <c r="E85" s="38"/>
      <c r="F85" s="38"/>
      <c r="G85" s="38">
        <v>0.75</v>
      </c>
      <c r="H85" s="38">
        <v>0.04</v>
      </c>
      <c r="I85" s="38">
        <v>54.63</v>
      </c>
      <c r="J85" s="38">
        <v>6.26</v>
      </c>
      <c r="K85" s="38">
        <v>0</v>
      </c>
      <c r="L85" s="38">
        <v>0.37</v>
      </c>
      <c r="M85" s="38">
        <v>0.08</v>
      </c>
      <c r="N85" s="38">
        <v>8.19</v>
      </c>
      <c r="O85" s="38">
        <v>12.31</v>
      </c>
      <c r="P85" s="38">
        <v>0</v>
      </c>
      <c r="Q85" s="38">
        <v>0.6</v>
      </c>
      <c r="R85" s="38">
        <v>0.16</v>
      </c>
      <c r="S85" s="38">
        <v>1.05</v>
      </c>
      <c r="T85" s="38">
        <v>2.88</v>
      </c>
      <c r="U85" s="38">
        <v>0.5</v>
      </c>
      <c r="V85" s="38">
        <v>6.8</v>
      </c>
      <c r="W85" s="38">
        <v>5.73</v>
      </c>
      <c r="X85" s="38">
        <v>0.85</v>
      </c>
      <c r="Y85" s="38">
        <v>0.24</v>
      </c>
      <c r="Z85" s="38">
        <v>0</v>
      </c>
      <c r="AA85" s="38">
        <v>2.4</v>
      </c>
      <c r="AB85" s="38">
        <v>10.029999999999999</v>
      </c>
      <c r="AC85" s="38">
        <v>0</v>
      </c>
      <c r="AD85" s="38">
        <v>0</v>
      </c>
      <c r="AE85" s="38">
        <v>0</v>
      </c>
      <c r="AF85" s="38">
        <v>0</v>
      </c>
      <c r="AG85" s="38">
        <v>0</v>
      </c>
      <c r="AH85" s="38">
        <v>0.62</v>
      </c>
      <c r="AI85" s="38">
        <v>0</v>
      </c>
      <c r="AJ85" s="38">
        <v>0</v>
      </c>
      <c r="AK85" s="38">
        <v>0</v>
      </c>
      <c r="AL85" s="38">
        <v>114.5</v>
      </c>
    </row>
    <row r="86" spans="1:38" ht="15" thickBot="1">
      <c r="A86" s="38">
        <v>78</v>
      </c>
      <c r="B86" s="38" t="s">
        <v>36</v>
      </c>
      <c r="C86" s="38" t="s">
        <v>575</v>
      </c>
      <c r="D86" s="38" t="s">
        <v>543</v>
      </c>
      <c r="E86" s="38"/>
      <c r="F86" s="38"/>
      <c r="G86" s="38">
        <v>28.26</v>
      </c>
      <c r="H86" s="38">
        <v>41.04</v>
      </c>
      <c r="I86" s="38">
        <v>0.13</v>
      </c>
      <c r="J86" s="38">
        <v>84.39</v>
      </c>
      <c r="K86" s="38">
        <v>119.96</v>
      </c>
      <c r="L86" s="38">
        <v>74.98</v>
      </c>
      <c r="M86" s="38">
        <v>37.35</v>
      </c>
      <c r="N86" s="38">
        <v>76.34</v>
      </c>
      <c r="O86" s="38">
        <v>124.15</v>
      </c>
      <c r="P86" s="38">
        <v>0.05</v>
      </c>
      <c r="Q86" s="38">
        <v>76.290000000000006</v>
      </c>
      <c r="R86" s="38">
        <v>116.41</v>
      </c>
      <c r="S86" s="38">
        <v>77.900000000000006</v>
      </c>
      <c r="T86" s="38">
        <v>76.39</v>
      </c>
      <c r="U86" s="38">
        <v>0.12</v>
      </c>
      <c r="V86" s="38">
        <v>48.05</v>
      </c>
      <c r="W86" s="38">
        <v>0.01</v>
      </c>
      <c r="X86" s="38">
        <v>38.409999999999997</v>
      </c>
      <c r="Y86" s="38">
        <v>235.41</v>
      </c>
      <c r="Z86" s="38">
        <v>0.19</v>
      </c>
      <c r="AA86" s="38">
        <v>121.06</v>
      </c>
      <c r="AB86" s="38">
        <v>59.27</v>
      </c>
      <c r="AC86" s="38">
        <v>119.31</v>
      </c>
      <c r="AD86" s="38">
        <v>0</v>
      </c>
      <c r="AE86" s="38">
        <v>0.02</v>
      </c>
      <c r="AF86" s="38">
        <v>0.03</v>
      </c>
      <c r="AG86" s="38">
        <v>177.65</v>
      </c>
      <c r="AH86" s="38">
        <v>74.8</v>
      </c>
      <c r="AI86" s="38">
        <v>7.0000000000000007E-2</v>
      </c>
      <c r="AJ86" s="38">
        <v>107.62</v>
      </c>
      <c r="AK86" s="38">
        <v>0.06</v>
      </c>
      <c r="AL86" s="38">
        <v>1915.72</v>
      </c>
    </row>
    <row r="87" spans="1:38" ht="15" thickBot="1">
      <c r="A87" s="38">
        <v>79</v>
      </c>
      <c r="B87" s="38" t="s">
        <v>36</v>
      </c>
      <c r="C87" s="38">
        <v>61438</v>
      </c>
      <c r="D87" s="38" t="s">
        <v>534</v>
      </c>
      <c r="E87" s="38"/>
      <c r="F87" s="38"/>
      <c r="G87" s="38">
        <v>0</v>
      </c>
      <c r="H87" s="38">
        <v>0.62</v>
      </c>
      <c r="I87" s="38">
        <v>0</v>
      </c>
      <c r="J87" s="38">
        <v>4.09</v>
      </c>
      <c r="K87" s="38">
        <v>4.74</v>
      </c>
      <c r="L87" s="38">
        <v>0.03</v>
      </c>
      <c r="M87" s="38">
        <v>0.01</v>
      </c>
      <c r="N87" s="38">
        <v>0.01</v>
      </c>
      <c r="O87" s="38">
        <v>0.52</v>
      </c>
      <c r="P87" s="38">
        <v>0</v>
      </c>
      <c r="Q87" s="38">
        <v>0.02</v>
      </c>
      <c r="R87" s="38">
        <v>0</v>
      </c>
      <c r="S87" s="38">
        <v>0.02</v>
      </c>
      <c r="T87" s="38">
        <v>0.46</v>
      </c>
      <c r="U87" s="38">
        <v>0</v>
      </c>
      <c r="V87" s="38">
        <v>0.14000000000000001</v>
      </c>
      <c r="W87" s="38">
        <v>0</v>
      </c>
      <c r="X87" s="38">
        <v>4.45</v>
      </c>
      <c r="Y87" s="38">
        <v>0.01</v>
      </c>
      <c r="Z87" s="38">
        <v>0</v>
      </c>
      <c r="AA87" s="38">
        <v>0</v>
      </c>
      <c r="AB87" s="38">
        <v>0</v>
      </c>
      <c r="AC87" s="38">
        <v>0</v>
      </c>
      <c r="AD87" s="38">
        <v>0</v>
      </c>
      <c r="AE87" s="38">
        <v>0</v>
      </c>
      <c r="AF87" s="38">
        <v>0</v>
      </c>
      <c r="AG87" s="38">
        <v>0.01</v>
      </c>
      <c r="AH87" s="38">
        <v>0</v>
      </c>
      <c r="AI87" s="38">
        <v>0</v>
      </c>
      <c r="AJ87" s="38">
        <v>0.01</v>
      </c>
      <c r="AK87" s="38">
        <v>0</v>
      </c>
      <c r="AL87" s="38">
        <v>15.14</v>
      </c>
    </row>
    <row r="88" spans="1:38" ht="15" thickBot="1">
      <c r="A88" s="38">
        <v>80</v>
      </c>
      <c r="B88" s="38" t="s">
        <v>36</v>
      </c>
      <c r="C88" s="38" t="s">
        <v>576</v>
      </c>
      <c r="D88" s="38" t="s">
        <v>543</v>
      </c>
      <c r="E88" s="38"/>
      <c r="F88" s="38"/>
      <c r="G88" s="38">
        <v>42.41</v>
      </c>
      <c r="H88" s="38">
        <v>59</v>
      </c>
      <c r="I88" s="38">
        <v>0.01</v>
      </c>
      <c r="J88" s="38">
        <v>79.95</v>
      </c>
      <c r="K88" s="38">
        <v>81.53</v>
      </c>
      <c r="L88" s="38">
        <v>47.96</v>
      </c>
      <c r="M88" s="38">
        <v>0.05</v>
      </c>
      <c r="N88" s="38">
        <v>126.49</v>
      </c>
      <c r="O88" s="38">
        <v>76.42</v>
      </c>
      <c r="P88" s="38">
        <v>0</v>
      </c>
      <c r="Q88" s="38">
        <v>40.04</v>
      </c>
      <c r="R88" s="38">
        <v>39.5</v>
      </c>
      <c r="S88" s="38">
        <v>121.47</v>
      </c>
      <c r="T88" s="38">
        <v>81.790000000000006</v>
      </c>
      <c r="U88" s="38">
        <v>0.18</v>
      </c>
      <c r="V88" s="38">
        <v>3.98</v>
      </c>
      <c r="W88" s="38">
        <v>0.01</v>
      </c>
      <c r="X88" s="38">
        <v>121.79</v>
      </c>
      <c r="Y88" s="38">
        <v>172.91</v>
      </c>
      <c r="Z88" s="38">
        <v>0.11</v>
      </c>
      <c r="AA88" s="38">
        <v>48.67</v>
      </c>
      <c r="AB88" s="38">
        <v>118.05</v>
      </c>
      <c r="AC88" s="38">
        <v>50.71</v>
      </c>
      <c r="AD88" s="38">
        <v>0</v>
      </c>
      <c r="AE88" s="38">
        <v>0.06</v>
      </c>
      <c r="AF88" s="38">
        <v>0.04</v>
      </c>
      <c r="AG88" s="38">
        <v>110</v>
      </c>
      <c r="AH88" s="38">
        <v>4.2</v>
      </c>
      <c r="AI88" s="38">
        <v>0.02</v>
      </c>
      <c r="AJ88" s="38">
        <v>131.47</v>
      </c>
      <c r="AK88" s="38">
        <v>0</v>
      </c>
      <c r="AL88" s="38">
        <v>1558.85</v>
      </c>
    </row>
    <row r="89" spans="1:38" ht="15" thickBot="1">
      <c r="A89" s="38">
        <v>81</v>
      </c>
      <c r="B89" s="38" t="s">
        <v>36</v>
      </c>
      <c r="C89" s="38" t="s">
        <v>431</v>
      </c>
      <c r="D89" s="38" t="s">
        <v>554</v>
      </c>
      <c r="E89" s="38"/>
      <c r="F89" s="38"/>
      <c r="G89" s="38">
        <v>92.2</v>
      </c>
      <c r="H89" s="38">
        <v>2.19</v>
      </c>
      <c r="I89" s="38">
        <v>11.75</v>
      </c>
      <c r="J89" s="40">
        <v>0</v>
      </c>
      <c r="K89" s="38">
        <v>91.82</v>
      </c>
      <c r="L89" s="38">
        <v>0.05</v>
      </c>
      <c r="M89" s="38">
        <v>18.78</v>
      </c>
      <c r="N89" s="38">
        <v>88.43</v>
      </c>
      <c r="O89" s="38">
        <v>0.21</v>
      </c>
      <c r="P89" s="38">
        <v>0.08</v>
      </c>
      <c r="Q89" s="38">
        <v>130.91</v>
      </c>
      <c r="R89" s="38">
        <v>1.76</v>
      </c>
      <c r="S89" s="38">
        <v>16.329999999999998</v>
      </c>
      <c r="T89" s="38">
        <v>0.03</v>
      </c>
      <c r="U89" s="40">
        <v>0</v>
      </c>
      <c r="V89" s="40">
        <v>0</v>
      </c>
      <c r="W89" s="40">
        <v>0</v>
      </c>
      <c r="X89" s="38">
        <v>77.430000000000007</v>
      </c>
      <c r="Y89" s="38">
        <v>117.46</v>
      </c>
      <c r="Z89" s="38">
        <v>53.3</v>
      </c>
      <c r="AA89" s="38">
        <v>0.09</v>
      </c>
      <c r="AB89" s="38">
        <v>168.94</v>
      </c>
      <c r="AC89" s="38">
        <v>115.34</v>
      </c>
      <c r="AD89" s="38">
        <v>0</v>
      </c>
      <c r="AE89" s="38">
        <v>0</v>
      </c>
      <c r="AF89" s="40">
        <v>0</v>
      </c>
      <c r="AG89" s="38">
        <v>0.03</v>
      </c>
      <c r="AH89" s="38">
        <v>0</v>
      </c>
      <c r="AI89" s="38">
        <v>0.01</v>
      </c>
      <c r="AJ89" s="38">
        <v>0</v>
      </c>
      <c r="AK89" s="38">
        <v>0</v>
      </c>
      <c r="AL89" s="38">
        <f>SUM(G89:AK89)</f>
        <v>987.14</v>
      </c>
    </row>
    <row r="90" spans="1:38" ht="15" thickBot="1">
      <c r="A90" s="38"/>
      <c r="B90" s="38"/>
      <c r="C90" s="38"/>
      <c r="D90" s="38"/>
      <c r="E90" s="38"/>
      <c r="F90" s="38"/>
      <c r="G90" s="20">
        <v>94</v>
      </c>
      <c r="H90" s="20">
        <v>2</v>
      </c>
      <c r="I90" s="20">
        <v>12</v>
      </c>
      <c r="J90" s="20">
        <v>0</v>
      </c>
      <c r="K90" s="20">
        <v>92</v>
      </c>
      <c r="L90" s="20">
        <v>0</v>
      </c>
      <c r="M90" s="20">
        <v>19</v>
      </c>
      <c r="N90" s="20">
        <v>90</v>
      </c>
      <c r="O90" s="20">
        <v>0</v>
      </c>
      <c r="P90" s="20">
        <v>0</v>
      </c>
      <c r="Q90" s="20">
        <v>134</v>
      </c>
      <c r="R90" s="20">
        <v>0</v>
      </c>
      <c r="S90" s="20">
        <v>18</v>
      </c>
      <c r="T90" s="20">
        <v>0</v>
      </c>
      <c r="U90" s="20">
        <v>0</v>
      </c>
      <c r="V90" s="20">
        <v>0</v>
      </c>
      <c r="W90" s="20">
        <v>0</v>
      </c>
      <c r="X90" s="20">
        <v>83</v>
      </c>
      <c r="Y90" s="20">
        <v>120</v>
      </c>
      <c r="Z90" s="20">
        <v>54</v>
      </c>
      <c r="AA90" s="20">
        <v>0</v>
      </c>
      <c r="AB90" s="20">
        <v>173</v>
      </c>
      <c r="AC90" s="20">
        <v>118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5">
        <f>((67398-67290)+(68318-67417))</f>
        <v>1009</v>
      </c>
    </row>
    <row r="91" spans="1:38" ht="15" thickBot="1">
      <c r="A91" s="38">
        <v>82</v>
      </c>
      <c r="B91" s="38" t="s">
        <v>36</v>
      </c>
      <c r="C91" s="38" t="s">
        <v>432</v>
      </c>
      <c r="D91" s="38" t="s">
        <v>563</v>
      </c>
      <c r="E91" s="38"/>
      <c r="F91" s="38"/>
      <c r="G91" s="38">
        <v>0.76</v>
      </c>
      <c r="H91" s="38">
        <v>0.7</v>
      </c>
      <c r="I91" s="38">
        <v>0.28000000000000003</v>
      </c>
      <c r="J91" s="38">
        <v>0.7</v>
      </c>
      <c r="K91" s="38">
        <v>0.61</v>
      </c>
      <c r="L91" s="38">
        <v>0.46</v>
      </c>
      <c r="M91" s="38">
        <v>0.89</v>
      </c>
      <c r="N91" s="38">
        <v>1.24</v>
      </c>
      <c r="O91" s="38">
        <v>0.31</v>
      </c>
      <c r="P91" s="38">
        <v>0.41</v>
      </c>
      <c r="Q91" s="38">
        <v>0.49</v>
      </c>
      <c r="R91" s="38">
        <v>0.11</v>
      </c>
      <c r="S91" s="38">
        <v>0.49</v>
      </c>
      <c r="T91" s="38">
        <v>0.75</v>
      </c>
      <c r="U91" s="38">
        <v>0.46</v>
      </c>
      <c r="V91" s="38">
        <v>0.71</v>
      </c>
      <c r="W91" s="38">
        <v>0.05</v>
      </c>
      <c r="X91" s="38">
        <v>0.27</v>
      </c>
      <c r="Y91" s="38">
        <v>7.0000000000000007E-2</v>
      </c>
      <c r="Z91" s="38">
        <v>0.28999999999999998</v>
      </c>
      <c r="AA91" s="38">
        <v>0.02</v>
      </c>
      <c r="AB91" s="38">
        <v>0.2</v>
      </c>
      <c r="AC91" s="38">
        <v>0.52</v>
      </c>
      <c r="AD91" s="38">
        <v>0</v>
      </c>
      <c r="AE91" s="38">
        <v>0</v>
      </c>
      <c r="AF91" s="38">
        <v>0.19</v>
      </c>
      <c r="AG91" s="38">
        <v>0.22</v>
      </c>
      <c r="AH91" s="38">
        <v>0.28999999999999998</v>
      </c>
      <c r="AI91" s="38">
        <v>0</v>
      </c>
      <c r="AJ91" s="38">
        <v>0.89</v>
      </c>
      <c r="AK91" s="38">
        <v>0</v>
      </c>
      <c r="AL91" s="38">
        <v>12.38</v>
      </c>
    </row>
    <row r="92" spans="1:38" ht="15" thickBot="1">
      <c r="A92" s="38">
        <v>83</v>
      </c>
      <c r="B92" s="38" t="s">
        <v>36</v>
      </c>
      <c r="C92" s="38" t="s">
        <v>434</v>
      </c>
      <c r="D92" s="38" t="s">
        <v>563</v>
      </c>
      <c r="E92" s="38"/>
      <c r="F92" s="38"/>
      <c r="G92" s="38">
        <v>0.53</v>
      </c>
      <c r="H92" s="38">
        <v>0.44</v>
      </c>
      <c r="I92" s="38">
        <v>0.8</v>
      </c>
      <c r="J92" s="38">
        <v>0.17</v>
      </c>
      <c r="K92" s="38">
        <v>0.67</v>
      </c>
      <c r="L92" s="38">
        <v>0.38</v>
      </c>
      <c r="M92" s="38">
        <v>0.3</v>
      </c>
      <c r="N92" s="38">
        <v>0.25</v>
      </c>
      <c r="O92" s="38">
        <v>0.49</v>
      </c>
      <c r="P92" s="38">
        <v>0.51</v>
      </c>
      <c r="Q92" s="38">
        <v>0.93</v>
      </c>
      <c r="R92" s="38">
        <v>0.37</v>
      </c>
      <c r="S92" s="38">
        <v>0.63</v>
      </c>
      <c r="T92" s="38">
        <v>0.76</v>
      </c>
      <c r="U92" s="38">
        <v>0.67</v>
      </c>
      <c r="V92" s="38">
        <v>0.46</v>
      </c>
      <c r="W92" s="38">
        <v>0</v>
      </c>
      <c r="X92" s="38">
        <v>1.35</v>
      </c>
      <c r="Y92" s="38">
        <v>0.98</v>
      </c>
      <c r="Z92" s="38">
        <v>0.71</v>
      </c>
      <c r="AA92" s="38">
        <v>0.49</v>
      </c>
      <c r="AB92" s="38">
        <v>0.91</v>
      </c>
      <c r="AC92" s="38">
        <v>0.87</v>
      </c>
      <c r="AD92" s="38">
        <v>0</v>
      </c>
      <c r="AE92" s="38">
        <v>0</v>
      </c>
      <c r="AF92" s="38">
        <v>0</v>
      </c>
      <c r="AG92" s="38">
        <v>0</v>
      </c>
      <c r="AH92" s="38">
        <v>0</v>
      </c>
      <c r="AI92" s="38">
        <v>0</v>
      </c>
      <c r="AJ92" s="38">
        <v>0</v>
      </c>
      <c r="AK92" s="38">
        <v>0</v>
      </c>
      <c r="AL92" s="38">
        <v>13.66</v>
      </c>
    </row>
    <row r="93" spans="1:38" ht="19.8" thickBot="1">
      <c r="A93" s="38">
        <v>84</v>
      </c>
      <c r="B93" s="38" t="s">
        <v>36</v>
      </c>
      <c r="C93" s="38" t="s">
        <v>577</v>
      </c>
      <c r="D93" s="38" t="s">
        <v>567</v>
      </c>
      <c r="E93" s="38"/>
      <c r="F93" s="38"/>
      <c r="G93" s="38">
        <v>0.01</v>
      </c>
      <c r="H93" s="38">
        <v>0</v>
      </c>
      <c r="I93" s="38">
        <v>0</v>
      </c>
      <c r="J93" s="38">
        <v>0</v>
      </c>
      <c r="K93" s="38">
        <v>0</v>
      </c>
      <c r="L93" s="38">
        <v>0</v>
      </c>
      <c r="M93" s="38">
        <v>0</v>
      </c>
      <c r="N93" s="38">
        <v>0</v>
      </c>
      <c r="O93" s="38">
        <v>7.0000000000000007E-2</v>
      </c>
      <c r="P93" s="38">
        <v>0</v>
      </c>
      <c r="Q93" s="38">
        <v>0</v>
      </c>
      <c r="R93" s="38">
        <v>0</v>
      </c>
      <c r="S93" s="38">
        <v>0</v>
      </c>
      <c r="T93" s="38">
        <v>0</v>
      </c>
      <c r="U93" s="38">
        <v>0</v>
      </c>
      <c r="V93" s="38">
        <v>0</v>
      </c>
      <c r="W93" s="38">
        <v>0</v>
      </c>
      <c r="X93" s="38">
        <v>0</v>
      </c>
      <c r="Y93" s="38">
        <v>0.09</v>
      </c>
      <c r="Z93" s="38">
        <v>0.06</v>
      </c>
      <c r="AA93" s="38">
        <v>0</v>
      </c>
      <c r="AB93" s="38">
        <v>0.04</v>
      </c>
      <c r="AC93" s="38">
        <v>0.05</v>
      </c>
      <c r="AD93" s="38">
        <v>0.04</v>
      </c>
      <c r="AE93" s="38">
        <v>0.04</v>
      </c>
      <c r="AF93" s="38">
        <v>0</v>
      </c>
      <c r="AG93" s="38">
        <v>0</v>
      </c>
      <c r="AH93" s="38">
        <v>0.02</v>
      </c>
      <c r="AI93" s="38">
        <v>0</v>
      </c>
      <c r="AJ93" s="38">
        <v>0.01</v>
      </c>
      <c r="AK93" s="38">
        <v>0.03</v>
      </c>
      <c r="AL93" s="38">
        <v>0.47</v>
      </c>
    </row>
    <row r="94" spans="1:38" ht="15" thickBot="1">
      <c r="A94" s="38">
        <v>85</v>
      </c>
      <c r="B94" s="38" t="s">
        <v>36</v>
      </c>
      <c r="C94" s="38" t="s">
        <v>435</v>
      </c>
      <c r="D94" s="38" t="s">
        <v>578</v>
      </c>
      <c r="E94" s="38"/>
      <c r="F94" s="38"/>
      <c r="G94" s="38">
        <v>0.03</v>
      </c>
      <c r="H94" s="38">
        <v>0</v>
      </c>
      <c r="I94" s="38">
        <v>0</v>
      </c>
      <c r="J94" s="38">
        <v>0</v>
      </c>
      <c r="K94" s="38">
        <v>39.130000000000003</v>
      </c>
      <c r="L94" s="38">
        <v>0.27</v>
      </c>
      <c r="M94" s="38">
        <v>0</v>
      </c>
      <c r="N94" s="38">
        <v>0</v>
      </c>
      <c r="O94" s="38">
        <v>0</v>
      </c>
      <c r="P94" s="38">
        <v>0</v>
      </c>
      <c r="Q94" s="38">
        <v>0</v>
      </c>
      <c r="R94" s="38">
        <v>0</v>
      </c>
      <c r="S94" s="38">
        <v>0</v>
      </c>
      <c r="T94" s="38">
        <v>0</v>
      </c>
      <c r="U94" s="38">
        <v>1.22</v>
      </c>
      <c r="V94" s="38">
        <v>0.04</v>
      </c>
      <c r="W94" s="38">
        <v>0.3</v>
      </c>
      <c r="X94" s="38">
        <v>0.12</v>
      </c>
      <c r="Y94" s="38">
        <v>0.05</v>
      </c>
      <c r="Z94" s="38">
        <v>0.09</v>
      </c>
      <c r="AA94" s="38">
        <v>0.13</v>
      </c>
      <c r="AB94" s="38">
        <v>0.09</v>
      </c>
      <c r="AC94" s="38">
        <v>0.15</v>
      </c>
      <c r="AD94" s="38">
        <v>0.08</v>
      </c>
      <c r="AE94" s="38">
        <v>0.05</v>
      </c>
      <c r="AF94" s="38">
        <v>7.0000000000000007E-2</v>
      </c>
      <c r="AG94" s="38">
        <v>0.02</v>
      </c>
      <c r="AH94" s="38">
        <v>0.22</v>
      </c>
      <c r="AI94" s="38">
        <v>0.06</v>
      </c>
      <c r="AJ94" s="38">
        <v>0.01</v>
      </c>
      <c r="AK94" s="38">
        <v>0</v>
      </c>
      <c r="AL94" s="38">
        <v>42.12</v>
      </c>
    </row>
    <row r="95" spans="1:38" ht="15" thickBot="1">
      <c r="A95" s="38">
        <v>86</v>
      </c>
      <c r="B95" s="38" t="s">
        <v>36</v>
      </c>
      <c r="C95" s="38" t="s">
        <v>433</v>
      </c>
      <c r="D95" s="38" t="s">
        <v>570</v>
      </c>
      <c r="E95" s="38"/>
      <c r="F95" s="38"/>
      <c r="G95" s="38">
        <v>13.07</v>
      </c>
      <c r="H95" s="38">
        <v>8.64</v>
      </c>
      <c r="I95" s="38">
        <v>9.57</v>
      </c>
      <c r="J95" s="38">
        <v>9.17</v>
      </c>
      <c r="K95" s="38">
        <v>11.79</v>
      </c>
      <c r="L95" s="38">
        <v>10.58</v>
      </c>
      <c r="M95" s="38">
        <v>13.09</v>
      </c>
      <c r="N95" s="38">
        <v>9.16</v>
      </c>
      <c r="O95" s="38">
        <v>5.93</v>
      </c>
      <c r="P95" s="38">
        <v>5.57</v>
      </c>
      <c r="Q95" s="38">
        <v>6.72</v>
      </c>
      <c r="R95" s="38">
        <v>7.44</v>
      </c>
      <c r="S95" s="38">
        <v>4.72</v>
      </c>
      <c r="T95" s="38">
        <v>6.26</v>
      </c>
      <c r="U95" s="38">
        <v>10.82</v>
      </c>
      <c r="V95" s="38">
        <v>12.27</v>
      </c>
      <c r="W95" s="38">
        <v>8.75</v>
      </c>
      <c r="X95" s="38">
        <v>10.18</v>
      </c>
      <c r="Y95" s="38">
        <v>8.2899999999999991</v>
      </c>
      <c r="Z95" s="38">
        <v>6.84</v>
      </c>
      <c r="AA95" s="38">
        <v>7.48</v>
      </c>
      <c r="AB95" s="38">
        <v>7.57</v>
      </c>
      <c r="AC95" s="38">
        <v>5.86</v>
      </c>
      <c r="AD95" s="38">
        <v>5.0199999999999996</v>
      </c>
      <c r="AE95" s="38">
        <v>4.74</v>
      </c>
      <c r="AF95" s="38">
        <v>1.34</v>
      </c>
      <c r="AG95" s="38">
        <v>0.18</v>
      </c>
      <c r="AH95" s="38">
        <v>7.77</v>
      </c>
      <c r="AI95" s="38">
        <v>6.15</v>
      </c>
      <c r="AJ95" s="38">
        <v>2.88</v>
      </c>
      <c r="AK95" s="38">
        <v>6.8</v>
      </c>
      <c r="AL95" s="38">
        <v>234.66</v>
      </c>
    </row>
    <row r="96" spans="1:38" ht="15" thickBot="1">
      <c r="A96" s="38">
        <v>87</v>
      </c>
      <c r="B96" s="38" t="s">
        <v>36</v>
      </c>
      <c r="C96" s="38" t="s">
        <v>436</v>
      </c>
      <c r="D96" s="38" t="s">
        <v>570</v>
      </c>
      <c r="E96" s="38"/>
      <c r="F96" s="38"/>
      <c r="G96" s="38">
        <v>5.41</v>
      </c>
      <c r="H96" s="38">
        <v>1.43</v>
      </c>
      <c r="I96" s="38">
        <v>0.08</v>
      </c>
      <c r="J96" s="38">
        <v>2.6</v>
      </c>
      <c r="K96" s="38">
        <v>0.03</v>
      </c>
      <c r="L96" s="38">
        <v>0.76</v>
      </c>
      <c r="M96" s="38">
        <v>0.56999999999999995</v>
      </c>
      <c r="N96" s="38">
        <v>0.01</v>
      </c>
      <c r="O96" s="38">
        <v>0</v>
      </c>
      <c r="P96" s="38">
        <v>0</v>
      </c>
      <c r="Q96" s="38">
        <v>0</v>
      </c>
      <c r="R96" s="38">
        <v>0</v>
      </c>
      <c r="S96" s="38">
        <v>2.81</v>
      </c>
      <c r="T96" s="38">
        <v>1.06</v>
      </c>
      <c r="U96" s="38">
        <v>5.46</v>
      </c>
      <c r="V96" s="38">
        <v>6.04</v>
      </c>
      <c r="W96" s="38">
        <v>6.12</v>
      </c>
      <c r="X96" s="38">
        <v>5</v>
      </c>
      <c r="Y96" s="38">
        <v>6.16</v>
      </c>
      <c r="Z96" s="38">
        <v>2.81</v>
      </c>
      <c r="AA96" s="38">
        <v>5.91</v>
      </c>
      <c r="AB96" s="38">
        <v>0</v>
      </c>
      <c r="AC96" s="38">
        <v>0</v>
      </c>
      <c r="AD96" s="38">
        <v>0</v>
      </c>
      <c r="AE96" s="38">
        <v>0</v>
      </c>
      <c r="AF96" s="38">
        <v>0</v>
      </c>
      <c r="AG96" s="38">
        <v>0</v>
      </c>
      <c r="AH96" s="38">
        <v>0</v>
      </c>
      <c r="AI96" s="38">
        <v>0</v>
      </c>
      <c r="AJ96" s="38">
        <v>0</v>
      </c>
      <c r="AK96" s="38">
        <v>0</v>
      </c>
      <c r="AL96" s="38">
        <v>52.25</v>
      </c>
    </row>
    <row r="97" spans="1:38" ht="15" thickBot="1">
      <c r="A97" s="38">
        <v>88</v>
      </c>
      <c r="B97" s="38" t="s">
        <v>36</v>
      </c>
      <c r="C97" s="38" t="s">
        <v>437</v>
      </c>
      <c r="D97" s="38" t="s">
        <v>578</v>
      </c>
      <c r="E97" s="38"/>
      <c r="F97" s="38"/>
      <c r="G97" s="38">
        <v>0.25</v>
      </c>
      <c r="H97" s="38">
        <v>0.14000000000000001</v>
      </c>
      <c r="I97" s="38">
        <v>0.04</v>
      </c>
      <c r="J97" s="38">
        <v>0.2</v>
      </c>
      <c r="K97" s="38">
        <v>0.26</v>
      </c>
      <c r="L97" s="38">
        <v>0.22</v>
      </c>
      <c r="M97" s="38">
        <v>0.05</v>
      </c>
      <c r="N97" s="38">
        <v>0.03</v>
      </c>
      <c r="O97" s="38">
        <v>0.13</v>
      </c>
      <c r="P97" s="38">
        <v>0.44</v>
      </c>
      <c r="Q97" s="38">
        <v>0.08</v>
      </c>
      <c r="R97" s="38">
        <v>0.15</v>
      </c>
      <c r="S97" s="38">
        <v>0.02</v>
      </c>
      <c r="T97" s="38">
        <v>0</v>
      </c>
      <c r="U97" s="38">
        <v>0</v>
      </c>
      <c r="V97" s="38">
        <v>0</v>
      </c>
      <c r="W97" s="38">
        <v>0</v>
      </c>
      <c r="X97" s="38">
        <v>0</v>
      </c>
      <c r="Y97" s="38">
        <v>0</v>
      </c>
      <c r="Z97" s="38">
        <v>0</v>
      </c>
      <c r="AA97" s="38">
        <v>0</v>
      </c>
      <c r="AB97" s="38">
        <v>0</v>
      </c>
      <c r="AC97" s="38">
        <v>0</v>
      </c>
      <c r="AD97" s="38">
        <v>0</v>
      </c>
      <c r="AE97" s="38">
        <v>0</v>
      </c>
      <c r="AF97" s="38">
        <v>0</v>
      </c>
      <c r="AG97" s="38">
        <v>0</v>
      </c>
      <c r="AH97" s="38">
        <v>0</v>
      </c>
      <c r="AI97" s="38">
        <v>0</v>
      </c>
      <c r="AJ97" s="38">
        <v>0</v>
      </c>
      <c r="AK97" s="38">
        <v>0</v>
      </c>
      <c r="AL97" s="38">
        <v>2.0299999999999998</v>
      </c>
    </row>
    <row r="98" spans="1:38" ht="15" thickBot="1">
      <c r="A98" s="38">
        <v>89</v>
      </c>
      <c r="B98" s="38" t="s">
        <v>36</v>
      </c>
      <c r="C98" s="38">
        <v>4039</v>
      </c>
      <c r="D98" s="38" t="s">
        <v>570</v>
      </c>
      <c r="E98" s="38"/>
      <c r="F98" s="38"/>
      <c r="G98" s="38">
        <v>0</v>
      </c>
      <c r="H98" s="38">
        <v>0</v>
      </c>
      <c r="I98" s="38">
        <v>0</v>
      </c>
      <c r="J98" s="38">
        <v>0</v>
      </c>
      <c r="K98" s="38">
        <v>0</v>
      </c>
      <c r="L98" s="38">
        <v>0</v>
      </c>
      <c r="M98" s="38">
        <v>0</v>
      </c>
      <c r="N98" s="38">
        <v>0.03</v>
      </c>
      <c r="O98" s="38">
        <v>0</v>
      </c>
      <c r="P98" s="38">
        <v>0</v>
      </c>
      <c r="Q98" s="38">
        <v>0</v>
      </c>
      <c r="R98" s="38">
        <v>0</v>
      </c>
      <c r="S98" s="38">
        <v>0</v>
      </c>
      <c r="T98" s="38">
        <v>0.03</v>
      </c>
      <c r="U98" s="38">
        <v>0</v>
      </c>
      <c r="V98" s="38">
        <v>0</v>
      </c>
      <c r="W98" s="38">
        <v>0</v>
      </c>
      <c r="X98" s="38">
        <v>0</v>
      </c>
      <c r="Y98" s="38">
        <v>0.01</v>
      </c>
      <c r="Z98" s="38">
        <v>0</v>
      </c>
      <c r="AA98" s="38">
        <v>0</v>
      </c>
      <c r="AB98" s="38">
        <v>0</v>
      </c>
      <c r="AC98" s="38">
        <v>0</v>
      </c>
      <c r="AD98" s="38">
        <v>0</v>
      </c>
      <c r="AE98" s="38">
        <v>0</v>
      </c>
      <c r="AF98" s="38">
        <v>0</v>
      </c>
      <c r="AG98" s="38">
        <v>0</v>
      </c>
      <c r="AH98" s="38">
        <v>0</v>
      </c>
      <c r="AI98" s="38">
        <v>0</v>
      </c>
      <c r="AJ98" s="38">
        <v>0</v>
      </c>
      <c r="AK98" s="38">
        <v>0</v>
      </c>
      <c r="AL98" s="38">
        <v>7.0000000000000007E-2</v>
      </c>
    </row>
    <row r="99" spans="1:38" ht="19.8" thickBot="1">
      <c r="A99" s="38">
        <v>90</v>
      </c>
      <c r="B99" s="38" t="s">
        <v>579</v>
      </c>
      <c r="C99" s="38" t="s">
        <v>580</v>
      </c>
      <c r="D99" s="38" t="s">
        <v>581</v>
      </c>
      <c r="E99" s="38" t="s">
        <v>582</v>
      </c>
      <c r="F99" s="38" t="s">
        <v>531</v>
      </c>
      <c r="G99" s="38">
        <v>0</v>
      </c>
      <c r="H99" s="38">
        <v>0</v>
      </c>
      <c r="I99" s="38">
        <v>0</v>
      </c>
      <c r="J99" s="38">
        <v>0</v>
      </c>
      <c r="K99" s="38">
        <v>0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38">
        <v>0</v>
      </c>
      <c r="R99" s="38">
        <v>0</v>
      </c>
      <c r="S99" s="38">
        <v>0</v>
      </c>
      <c r="T99" s="38">
        <v>0</v>
      </c>
      <c r="U99" s="38">
        <v>0</v>
      </c>
      <c r="V99" s="38">
        <v>0</v>
      </c>
      <c r="W99" s="38">
        <v>0</v>
      </c>
      <c r="X99" s="38">
        <v>0</v>
      </c>
      <c r="Y99" s="38">
        <v>0</v>
      </c>
      <c r="Z99" s="38">
        <v>0</v>
      </c>
      <c r="AA99" s="38">
        <v>0</v>
      </c>
      <c r="AB99" s="38">
        <v>0</v>
      </c>
      <c r="AC99" s="38">
        <v>0</v>
      </c>
      <c r="AD99" s="38">
        <v>0</v>
      </c>
      <c r="AE99" s="38">
        <v>0</v>
      </c>
      <c r="AF99" s="38">
        <v>0</v>
      </c>
      <c r="AG99" s="38">
        <v>0</v>
      </c>
      <c r="AH99" s="38">
        <v>0</v>
      </c>
      <c r="AI99" s="38">
        <v>0</v>
      </c>
      <c r="AJ99" s="38">
        <v>0</v>
      </c>
      <c r="AK99" s="38">
        <v>0</v>
      </c>
      <c r="AL99" s="38">
        <v>0</v>
      </c>
    </row>
    <row r="100" spans="1:38" ht="19.8" thickBot="1">
      <c r="A100" s="38">
        <v>91</v>
      </c>
      <c r="B100" s="38" t="s">
        <v>579</v>
      </c>
      <c r="C100" s="38" t="s">
        <v>583</v>
      </c>
      <c r="D100" s="38" t="s">
        <v>529</v>
      </c>
      <c r="E100" s="38" t="s">
        <v>584</v>
      </c>
      <c r="F100" s="38" t="s">
        <v>531</v>
      </c>
      <c r="G100" s="38">
        <v>0</v>
      </c>
      <c r="H100" s="38">
        <v>0</v>
      </c>
      <c r="I100" s="38">
        <v>0</v>
      </c>
      <c r="J100" s="38">
        <v>0</v>
      </c>
      <c r="K100" s="38">
        <v>0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  <c r="Q100" s="38">
        <v>0</v>
      </c>
      <c r="R100" s="38">
        <v>0</v>
      </c>
      <c r="S100" s="38">
        <v>0</v>
      </c>
      <c r="T100" s="38">
        <v>0</v>
      </c>
      <c r="U100" s="38">
        <v>0</v>
      </c>
      <c r="V100" s="38">
        <v>0</v>
      </c>
      <c r="W100" s="38">
        <v>0</v>
      </c>
      <c r="X100" s="38">
        <v>0</v>
      </c>
      <c r="Y100" s="38">
        <v>0</v>
      </c>
      <c r="Z100" s="38">
        <v>0</v>
      </c>
      <c r="AA100" s="38">
        <v>0</v>
      </c>
      <c r="AB100" s="38">
        <v>0</v>
      </c>
      <c r="AC100" s="38">
        <v>0</v>
      </c>
      <c r="AD100" s="38">
        <v>0</v>
      </c>
      <c r="AE100" s="38">
        <v>0</v>
      </c>
      <c r="AF100" s="38">
        <v>0</v>
      </c>
      <c r="AG100" s="38">
        <v>0</v>
      </c>
      <c r="AH100" s="38">
        <v>0</v>
      </c>
      <c r="AI100" s="38">
        <v>0</v>
      </c>
      <c r="AJ100" s="38">
        <v>0</v>
      </c>
      <c r="AK100" s="38">
        <v>0</v>
      </c>
      <c r="AL100" s="38">
        <v>0</v>
      </c>
    </row>
    <row r="101" spans="1:38" ht="19.8" thickBot="1">
      <c r="A101" s="38">
        <v>92</v>
      </c>
      <c r="B101" s="38" t="s">
        <v>579</v>
      </c>
      <c r="C101" s="38" t="s">
        <v>585</v>
      </c>
      <c r="D101" s="38" t="s">
        <v>574</v>
      </c>
      <c r="E101" s="38" t="s">
        <v>586</v>
      </c>
      <c r="F101" s="38" t="s">
        <v>527</v>
      </c>
      <c r="G101" s="38">
        <v>0</v>
      </c>
      <c r="H101" s="38">
        <v>0</v>
      </c>
      <c r="I101" s="38">
        <v>0</v>
      </c>
      <c r="J101" s="38">
        <v>0</v>
      </c>
      <c r="K101" s="3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38">
        <v>0</v>
      </c>
      <c r="R101" s="38">
        <v>0</v>
      </c>
      <c r="S101" s="38">
        <v>0</v>
      </c>
      <c r="T101" s="38">
        <v>0</v>
      </c>
      <c r="U101" s="38">
        <v>0</v>
      </c>
      <c r="V101" s="38">
        <v>0</v>
      </c>
      <c r="W101" s="38">
        <v>0</v>
      </c>
      <c r="X101" s="38">
        <v>0</v>
      </c>
      <c r="Y101" s="38">
        <v>0</v>
      </c>
      <c r="Z101" s="38">
        <v>0</v>
      </c>
      <c r="AA101" s="38">
        <v>0</v>
      </c>
      <c r="AB101" s="38">
        <v>0</v>
      </c>
      <c r="AC101" s="38">
        <v>0</v>
      </c>
      <c r="AD101" s="38">
        <v>0</v>
      </c>
      <c r="AE101" s="38">
        <v>0</v>
      </c>
      <c r="AF101" s="38">
        <v>0</v>
      </c>
      <c r="AG101" s="38">
        <v>0</v>
      </c>
      <c r="AH101" s="38">
        <v>0</v>
      </c>
      <c r="AI101" s="38">
        <v>0</v>
      </c>
      <c r="AJ101" s="38">
        <v>0</v>
      </c>
      <c r="AK101" s="38">
        <v>0</v>
      </c>
      <c r="AL101" s="38">
        <v>0</v>
      </c>
    </row>
    <row r="102" spans="1:38" ht="19.8" thickBot="1">
      <c r="A102" s="38">
        <v>93</v>
      </c>
      <c r="B102" s="38" t="s">
        <v>579</v>
      </c>
      <c r="C102" s="38" t="s">
        <v>587</v>
      </c>
      <c r="D102" s="38" t="s">
        <v>588</v>
      </c>
      <c r="E102" s="38" t="s">
        <v>589</v>
      </c>
      <c r="F102" s="38" t="s">
        <v>533</v>
      </c>
      <c r="G102" s="38">
        <v>0</v>
      </c>
      <c r="H102" s="38">
        <v>0</v>
      </c>
      <c r="I102" s="38">
        <v>0</v>
      </c>
      <c r="J102" s="38">
        <v>0</v>
      </c>
      <c r="K102" s="38">
        <v>0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38">
        <v>0</v>
      </c>
      <c r="R102" s="38">
        <v>0</v>
      </c>
      <c r="S102" s="38">
        <v>0</v>
      </c>
      <c r="T102" s="38">
        <v>0</v>
      </c>
      <c r="U102" s="38">
        <v>0</v>
      </c>
      <c r="V102" s="38">
        <v>0</v>
      </c>
      <c r="W102" s="38">
        <v>0</v>
      </c>
      <c r="X102" s="38">
        <v>0</v>
      </c>
      <c r="Y102" s="38">
        <v>0</v>
      </c>
      <c r="Z102" s="38">
        <v>0</v>
      </c>
      <c r="AA102" s="38">
        <v>0</v>
      </c>
      <c r="AB102" s="38">
        <v>0</v>
      </c>
      <c r="AC102" s="38">
        <v>0</v>
      </c>
      <c r="AD102" s="38">
        <v>0</v>
      </c>
      <c r="AE102" s="38">
        <v>0</v>
      </c>
      <c r="AF102" s="38">
        <v>0</v>
      </c>
      <c r="AG102" s="38">
        <v>0</v>
      </c>
      <c r="AH102" s="38">
        <v>0</v>
      </c>
      <c r="AI102" s="38">
        <v>0</v>
      </c>
      <c r="AJ102" s="38">
        <v>0</v>
      </c>
      <c r="AK102" s="38">
        <v>0</v>
      </c>
      <c r="AL102" s="38">
        <v>0</v>
      </c>
    </row>
    <row r="103" spans="1:38" ht="19.8" thickBot="1">
      <c r="A103" s="38">
        <v>94</v>
      </c>
      <c r="B103" s="38" t="s">
        <v>579</v>
      </c>
      <c r="C103" s="38" t="s">
        <v>590</v>
      </c>
      <c r="D103" s="38" t="s">
        <v>588</v>
      </c>
      <c r="E103" s="38" t="s">
        <v>591</v>
      </c>
      <c r="F103" s="38" t="s">
        <v>531</v>
      </c>
      <c r="G103" s="38">
        <v>0</v>
      </c>
      <c r="H103" s="38">
        <v>0</v>
      </c>
      <c r="I103" s="38">
        <v>0</v>
      </c>
      <c r="J103" s="38">
        <v>0</v>
      </c>
      <c r="K103" s="38">
        <v>0</v>
      </c>
      <c r="L103" s="38">
        <v>0</v>
      </c>
      <c r="M103" s="38">
        <v>0</v>
      </c>
      <c r="N103" s="38">
        <v>0</v>
      </c>
      <c r="O103" s="38">
        <v>0</v>
      </c>
      <c r="P103" s="38">
        <v>0</v>
      </c>
      <c r="Q103" s="38">
        <v>0</v>
      </c>
      <c r="R103" s="38">
        <v>0</v>
      </c>
      <c r="S103" s="38">
        <v>0</v>
      </c>
      <c r="T103" s="38">
        <v>0</v>
      </c>
      <c r="U103" s="38">
        <v>0</v>
      </c>
      <c r="V103" s="38">
        <v>0</v>
      </c>
      <c r="W103" s="38">
        <v>0</v>
      </c>
      <c r="X103" s="38">
        <v>0</v>
      </c>
      <c r="Y103" s="38">
        <v>0</v>
      </c>
      <c r="Z103" s="38">
        <v>0</v>
      </c>
      <c r="AA103" s="38">
        <v>0</v>
      </c>
      <c r="AB103" s="38">
        <v>0</v>
      </c>
      <c r="AC103" s="38">
        <v>0</v>
      </c>
      <c r="AD103" s="38">
        <v>0</v>
      </c>
      <c r="AE103" s="38">
        <v>0</v>
      </c>
      <c r="AF103" s="38">
        <v>0</v>
      </c>
      <c r="AG103" s="38">
        <v>0</v>
      </c>
      <c r="AH103" s="38">
        <v>0</v>
      </c>
      <c r="AI103" s="38">
        <v>0</v>
      </c>
      <c r="AJ103" s="38">
        <v>0</v>
      </c>
      <c r="AK103" s="38">
        <v>0</v>
      </c>
      <c r="AL103" s="38">
        <v>0</v>
      </c>
    </row>
    <row r="104" spans="1:38" ht="19.8" thickBot="1">
      <c r="A104" s="38">
        <v>95</v>
      </c>
      <c r="B104" s="38" t="s">
        <v>579</v>
      </c>
      <c r="C104" s="38" t="s">
        <v>592</v>
      </c>
      <c r="D104" s="38" t="s">
        <v>549</v>
      </c>
      <c r="E104" s="38" t="s">
        <v>593</v>
      </c>
      <c r="F104" s="38" t="s">
        <v>527</v>
      </c>
      <c r="G104" s="38">
        <v>0</v>
      </c>
      <c r="H104" s="38">
        <v>0</v>
      </c>
      <c r="I104" s="38">
        <v>0</v>
      </c>
      <c r="J104" s="38">
        <v>0</v>
      </c>
      <c r="K104" s="38">
        <v>0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38">
        <v>0</v>
      </c>
      <c r="R104" s="38">
        <v>0</v>
      </c>
      <c r="S104" s="38">
        <v>0</v>
      </c>
      <c r="T104" s="38">
        <v>0</v>
      </c>
      <c r="U104" s="38">
        <v>0</v>
      </c>
      <c r="V104" s="38">
        <v>0</v>
      </c>
      <c r="W104" s="38">
        <v>0</v>
      </c>
      <c r="X104" s="38">
        <v>0</v>
      </c>
      <c r="Y104" s="38">
        <v>0</v>
      </c>
      <c r="Z104" s="38">
        <v>0</v>
      </c>
      <c r="AA104" s="38">
        <v>0</v>
      </c>
      <c r="AB104" s="38">
        <v>0</v>
      </c>
      <c r="AC104" s="38">
        <v>0</v>
      </c>
      <c r="AD104" s="38">
        <v>0</v>
      </c>
      <c r="AE104" s="38">
        <v>0</v>
      </c>
      <c r="AF104" s="38">
        <v>0</v>
      </c>
      <c r="AG104" s="38">
        <v>0</v>
      </c>
      <c r="AH104" s="38">
        <v>0</v>
      </c>
      <c r="AI104" s="38">
        <v>0</v>
      </c>
      <c r="AJ104" s="38">
        <v>0</v>
      </c>
      <c r="AK104" s="38">
        <v>0</v>
      </c>
      <c r="AL104" s="38">
        <v>0</v>
      </c>
    </row>
    <row r="105" spans="1:38" ht="19.8" thickBot="1">
      <c r="A105" s="38">
        <v>96</v>
      </c>
      <c r="B105" s="38" t="s">
        <v>579</v>
      </c>
      <c r="C105" s="38" t="s">
        <v>594</v>
      </c>
      <c r="D105" s="38" t="s">
        <v>549</v>
      </c>
      <c r="E105" s="38" t="s">
        <v>595</v>
      </c>
      <c r="F105" s="38" t="s">
        <v>531</v>
      </c>
      <c r="G105" s="38">
        <v>0</v>
      </c>
      <c r="H105" s="38">
        <v>0</v>
      </c>
      <c r="I105" s="38">
        <v>0</v>
      </c>
      <c r="J105" s="38">
        <v>0</v>
      </c>
      <c r="K105" s="38">
        <v>0</v>
      </c>
      <c r="L105" s="38">
        <v>0</v>
      </c>
      <c r="M105" s="38">
        <v>0</v>
      </c>
      <c r="N105" s="38">
        <v>0</v>
      </c>
      <c r="O105" s="38">
        <v>0</v>
      </c>
      <c r="P105" s="38">
        <v>0</v>
      </c>
      <c r="Q105" s="38">
        <v>0</v>
      </c>
      <c r="R105" s="38">
        <v>0</v>
      </c>
      <c r="S105" s="38">
        <v>0</v>
      </c>
      <c r="T105" s="38">
        <v>0</v>
      </c>
      <c r="U105" s="38">
        <v>0</v>
      </c>
      <c r="V105" s="38">
        <v>0</v>
      </c>
      <c r="W105" s="38">
        <v>0</v>
      </c>
      <c r="X105" s="38">
        <v>0</v>
      </c>
      <c r="Y105" s="38">
        <v>0</v>
      </c>
      <c r="Z105" s="38">
        <v>0</v>
      </c>
      <c r="AA105" s="38">
        <v>0</v>
      </c>
      <c r="AB105" s="38">
        <v>0</v>
      </c>
      <c r="AC105" s="38">
        <v>0</v>
      </c>
      <c r="AD105" s="38">
        <v>0</v>
      </c>
      <c r="AE105" s="38">
        <v>0</v>
      </c>
      <c r="AF105" s="38">
        <v>0</v>
      </c>
      <c r="AG105" s="38">
        <v>0</v>
      </c>
      <c r="AH105" s="38">
        <v>0</v>
      </c>
      <c r="AI105" s="38">
        <v>0</v>
      </c>
      <c r="AJ105" s="38">
        <v>0</v>
      </c>
      <c r="AK105" s="38">
        <v>0</v>
      </c>
      <c r="AL105" s="38">
        <v>0</v>
      </c>
    </row>
    <row r="106" spans="1:38" ht="19.8" thickBot="1">
      <c r="A106" s="38">
        <v>97</v>
      </c>
      <c r="B106" s="38" t="s">
        <v>579</v>
      </c>
      <c r="C106" s="38" t="s">
        <v>596</v>
      </c>
      <c r="D106" s="38" t="s">
        <v>546</v>
      </c>
      <c r="E106" s="38" t="s">
        <v>597</v>
      </c>
      <c r="F106" s="38" t="s">
        <v>531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38">
        <v>0</v>
      </c>
      <c r="R106" s="38">
        <v>0</v>
      </c>
      <c r="S106" s="38">
        <v>0</v>
      </c>
      <c r="T106" s="38">
        <v>0</v>
      </c>
      <c r="U106" s="38">
        <v>0</v>
      </c>
      <c r="V106" s="38">
        <v>0</v>
      </c>
      <c r="W106" s="38">
        <v>0</v>
      </c>
      <c r="X106" s="38">
        <v>0</v>
      </c>
      <c r="Y106" s="38">
        <v>0</v>
      </c>
      <c r="Z106" s="38">
        <v>0</v>
      </c>
      <c r="AA106" s="38">
        <v>0</v>
      </c>
      <c r="AB106" s="38">
        <v>0</v>
      </c>
      <c r="AC106" s="38">
        <v>0</v>
      </c>
      <c r="AD106" s="38">
        <v>0</v>
      </c>
      <c r="AE106" s="38">
        <v>0</v>
      </c>
      <c r="AF106" s="38">
        <v>0</v>
      </c>
      <c r="AG106" s="38">
        <v>0</v>
      </c>
      <c r="AH106" s="38">
        <v>0</v>
      </c>
      <c r="AI106" s="38">
        <v>0</v>
      </c>
      <c r="AJ106" s="38">
        <v>0</v>
      </c>
      <c r="AK106" s="38">
        <v>0</v>
      </c>
      <c r="AL106" s="38">
        <v>0</v>
      </c>
    </row>
    <row r="107" spans="1:38" ht="19.8" thickBot="1">
      <c r="A107" s="38">
        <v>98</v>
      </c>
      <c r="B107" s="38" t="s">
        <v>579</v>
      </c>
      <c r="C107" s="38" t="s">
        <v>598</v>
      </c>
      <c r="D107" s="38" t="s">
        <v>546</v>
      </c>
      <c r="E107" s="38" t="s">
        <v>599</v>
      </c>
      <c r="F107" s="38" t="s">
        <v>527</v>
      </c>
      <c r="G107" s="38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8">
        <v>0</v>
      </c>
      <c r="Q107" s="38">
        <v>0</v>
      </c>
      <c r="R107" s="38">
        <v>0</v>
      </c>
      <c r="S107" s="38">
        <v>0</v>
      </c>
      <c r="T107" s="38">
        <v>0</v>
      </c>
      <c r="U107" s="38">
        <v>0</v>
      </c>
      <c r="V107" s="38">
        <v>0</v>
      </c>
      <c r="W107" s="38">
        <v>0</v>
      </c>
      <c r="X107" s="38">
        <v>0</v>
      </c>
      <c r="Y107" s="38">
        <v>0</v>
      </c>
      <c r="Z107" s="38">
        <v>0</v>
      </c>
      <c r="AA107" s="38">
        <v>0</v>
      </c>
      <c r="AB107" s="38">
        <v>0</v>
      </c>
      <c r="AC107" s="38">
        <v>0</v>
      </c>
      <c r="AD107" s="38">
        <v>0</v>
      </c>
      <c r="AE107" s="38">
        <v>0</v>
      </c>
      <c r="AF107" s="38">
        <v>0</v>
      </c>
      <c r="AG107" s="38">
        <v>0</v>
      </c>
      <c r="AH107" s="38">
        <v>0</v>
      </c>
      <c r="AI107" s="38">
        <v>0</v>
      </c>
      <c r="AJ107" s="38">
        <v>0</v>
      </c>
      <c r="AK107" s="38">
        <v>0</v>
      </c>
      <c r="AL107" s="38">
        <v>0</v>
      </c>
    </row>
    <row r="108" spans="1:38" ht="19.8" thickBot="1">
      <c r="A108" s="38">
        <v>99</v>
      </c>
      <c r="B108" s="38" t="s">
        <v>579</v>
      </c>
      <c r="C108" s="38" t="s">
        <v>331</v>
      </c>
      <c r="D108" s="38" t="s">
        <v>546</v>
      </c>
      <c r="E108" s="38" t="s">
        <v>333</v>
      </c>
      <c r="F108" s="38" t="s">
        <v>533</v>
      </c>
      <c r="G108" s="38">
        <v>9.4700000000000006</v>
      </c>
      <c r="H108" s="38">
        <v>4.54</v>
      </c>
      <c r="I108" s="38">
        <v>1.1499999999999999</v>
      </c>
      <c r="J108" s="38">
        <v>0</v>
      </c>
      <c r="K108" s="38">
        <v>0.03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38">
        <v>0</v>
      </c>
      <c r="R108" s="38">
        <v>0</v>
      </c>
      <c r="S108" s="38">
        <v>0</v>
      </c>
      <c r="T108" s="38">
        <v>0</v>
      </c>
      <c r="U108" s="38">
        <v>0</v>
      </c>
      <c r="V108" s="38">
        <v>0</v>
      </c>
      <c r="W108" s="38">
        <v>0</v>
      </c>
      <c r="X108" s="38">
        <v>0</v>
      </c>
      <c r="Y108" s="38">
        <v>0</v>
      </c>
      <c r="Z108" s="38">
        <v>0</v>
      </c>
      <c r="AA108" s="38">
        <v>0</v>
      </c>
      <c r="AB108" s="38">
        <v>0</v>
      </c>
      <c r="AC108" s="38">
        <v>0</v>
      </c>
      <c r="AD108" s="38">
        <v>0</v>
      </c>
      <c r="AE108" s="38">
        <v>0</v>
      </c>
      <c r="AF108" s="38">
        <v>0</v>
      </c>
      <c r="AG108" s="38">
        <v>0</v>
      </c>
      <c r="AH108" s="38">
        <v>0</v>
      </c>
      <c r="AI108" s="38">
        <v>0</v>
      </c>
      <c r="AJ108" s="38">
        <v>0</v>
      </c>
      <c r="AK108" s="38">
        <v>0</v>
      </c>
      <c r="AL108" s="38">
        <v>15.19</v>
      </c>
    </row>
    <row r="109" spans="1:38" ht="19.8" thickBot="1">
      <c r="A109" s="38">
        <v>100</v>
      </c>
      <c r="B109" s="38" t="s">
        <v>579</v>
      </c>
      <c r="C109" s="38" t="s">
        <v>600</v>
      </c>
      <c r="D109" s="38" t="s">
        <v>546</v>
      </c>
      <c r="E109" s="38" t="s">
        <v>601</v>
      </c>
      <c r="F109" s="38" t="s">
        <v>527</v>
      </c>
      <c r="G109" s="38">
        <v>0</v>
      </c>
      <c r="H109" s="38">
        <v>0</v>
      </c>
      <c r="I109" s="38">
        <v>0</v>
      </c>
      <c r="J109" s="38">
        <v>0</v>
      </c>
      <c r="K109" s="38">
        <v>0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  <c r="Q109" s="38">
        <v>0</v>
      </c>
      <c r="R109" s="38">
        <v>0</v>
      </c>
      <c r="S109" s="38">
        <v>0</v>
      </c>
      <c r="T109" s="38">
        <v>0</v>
      </c>
      <c r="U109" s="38">
        <v>0</v>
      </c>
      <c r="V109" s="38">
        <v>0</v>
      </c>
      <c r="W109" s="38">
        <v>0</v>
      </c>
      <c r="X109" s="38">
        <v>0</v>
      </c>
      <c r="Y109" s="38">
        <v>0</v>
      </c>
      <c r="Z109" s="38">
        <v>0</v>
      </c>
      <c r="AA109" s="38">
        <v>0</v>
      </c>
      <c r="AB109" s="38">
        <v>0</v>
      </c>
      <c r="AC109" s="38">
        <v>0</v>
      </c>
      <c r="AD109" s="38">
        <v>0</v>
      </c>
      <c r="AE109" s="38">
        <v>0</v>
      </c>
      <c r="AF109" s="38">
        <v>0</v>
      </c>
      <c r="AG109" s="38">
        <v>0</v>
      </c>
      <c r="AH109" s="38">
        <v>0</v>
      </c>
      <c r="AI109" s="38">
        <v>0</v>
      </c>
      <c r="AJ109" s="38">
        <v>0</v>
      </c>
      <c r="AK109" s="38">
        <v>0</v>
      </c>
      <c r="AL109" s="38">
        <v>0</v>
      </c>
    </row>
    <row r="110" spans="1:38" ht="19.8" thickBot="1">
      <c r="A110" s="38">
        <v>101</v>
      </c>
      <c r="B110" s="38" t="s">
        <v>579</v>
      </c>
      <c r="C110" s="38" t="s">
        <v>602</v>
      </c>
      <c r="D110" s="38" t="s">
        <v>552</v>
      </c>
      <c r="E110" s="38" t="s">
        <v>603</v>
      </c>
      <c r="F110" s="38" t="s">
        <v>531</v>
      </c>
      <c r="G110" s="38">
        <v>0</v>
      </c>
      <c r="H110" s="38">
        <v>0</v>
      </c>
      <c r="I110" s="38">
        <v>0</v>
      </c>
      <c r="J110" s="38">
        <v>0</v>
      </c>
      <c r="K110" s="3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38">
        <v>0</v>
      </c>
      <c r="R110" s="38">
        <v>0</v>
      </c>
      <c r="S110" s="38">
        <v>0</v>
      </c>
      <c r="T110" s="38">
        <v>0</v>
      </c>
      <c r="U110" s="38">
        <v>0</v>
      </c>
      <c r="V110" s="38">
        <v>0</v>
      </c>
      <c r="W110" s="38">
        <v>0</v>
      </c>
      <c r="X110" s="38">
        <v>0</v>
      </c>
      <c r="Y110" s="38">
        <v>0</v>
      </c>
      <c r="Z110" s="38">
        <v>0</v>
      </c>
      <c r="AA110" s="38">
        <v>0</v>
      </c>
      <c r="AB110" s="38">
        <v>0</v>
      </c>
      <c r="AC110" s="38">
        <v>0</v>
      </c>
      <c r="AD110" s="38">
        <v>0</v>
      </c>
      <c r="AE110" s="38">
        <v>0</v>
      </c>
      <c r="AF110" s="38">
        <v>0</v>
      </c>
      <c r="AG110" s="38">
        <v>0</v>
      </c>
      <c r="AH110" s="38">
        <v>0</v>
      </c>
      <c r="AI110" s="38">
        <v>0</v>
      </c>
      <c r="AJ110" s="38">
        <v>0</v>
      </c>
      <c r="AK110" s="38">
        <v>0</v>
      </c>
      <c r="AL110" s="38">
        <v>0</v>
      </c>
    </row>
    <row r="111" spans="1:38" ht="19.8" thickBot="1">
      <c r="A111" s="38">
        <v>102</v>
      </c>
      <c r="B111" s="38" t="s">
        <v>579</v>
      </c>
      <c r="C111" s="38" t="s">
        <v>604</v>
      </c>
      <c r="D111" s="38" t="s">
        <v>543</v>
      </c>
      <c r="E111" s="38" t="s">
        <v>605</v>
      </c>
      <c r="F111" s="38" t="s">
        <v>533</v>
      </c>
      <c r="G111" s="38">
        <v>0</v>
      </c>
      <c r="H111" s="38">
        <v>0</v>
      </c>
      <c r="I111" s="38">
        <v>0</v>
      </c>
      <c r="J111" s="38">
        <v>0</v>
      </c>
      <c r="K111" s="38">
        <v>0</v>
      </c>
      <c r="L111" s="38">
        <v>0</v>
      </c>
      <c r="M111" s="38">
        <v>0</v>
      </c>
      <c r="N111" s="38">
        <v>0</v>
      </c>
      <c r="O111" s="38">
        <v>0</v>
      </c>
      <c r="P111" s="38">
        <v>0</v>
      </c>
      <c r="Q111" s="38">
        <v>0</v>
      </c>
      <c r="R111" s="38">
        <v>0</v>
      </c>
      <c r="S111" s="38">
        <v>0</v>
      </c>
      <c r="T111" s="38">
        <v>0</v>
      </c>
      <c r="U111" s="38">
        <v>0</v>
      </c>
      <c r="V111" s="38">
        <v>0</v>
      </c>
      <c r="W111" s="38">
        <v>0</v>
      </c>
      <c r="X111" s="38">
        <v>0</v>
      </c>
      <c r="Y111" s="38">
        <v>0</v>
      </c>
      <c r="Z111" s="38">
        <v>0</v>
      </c>
      <c r="AA111" s="38">
        <v>0</v>
      </c>
      <c r="AB111" s="38">
        <v>0</v>
      </c>
      <c r="AC111" s="38">
        <v>0</v>
      </c>
      <c r="AD111" s="38">
        <v>0</v>
      </c>
      <c r="AE111" s="38">
        <v>0</v>
      </c>
      <c r="AF111" s="38">
        <v>0</v>
      </c>
      <c r="AG111" s="38">
        <v>0</v>
      </c>
      <c r="AH111" s="38">
        <v>0</v>
      </c>
      <c r="AI111" s="38">
        <v>0</v>
      </c>
      <c r="AJ111" s="38">
        <v>0</v>
      </c>
      <c r="AK111" s="38">
        <v>0</v>
      </c>
      <c r="AL111" s="38">
        <v>0</v>
      </c>
    </row>
    <row r="112" spans="1:38" ht="19.8" thickBot="1">
      <c r="A112" s="38">
        <v>103</v>
      </c>
      <c r="B112" s="38" t="s">
        <v>579</v>
      </c>
      <c r="C112" s="38" t="s">
        <v>606</v>
      </c>
      <c r="D112" s="38" t="s">
        <v>543</v>
      </c>
      <c r="E112" s="38" t="s">
        <v>607</v>
      </c>
      <c r="F112" s="38" t="s">
        <v>533</v>
      </c>
      <c r="G112" s="38">
        <v>0</v>
      </c>
      <c r="H112" s="38">
        <v>0</v>
      </c>
      <c r="I112" s="38">
        <v>0</v>
      </c>
      <c r="J112" s="38">
        <v>0</v>
      </c>
      <c r="K112" s="3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38">
        <v>0</v>
      </c>
      <c r="R112" s="38">
        <v>0</v>
      </c>
      <c r="S112" s="38">
        <v>0</v>
      </c>
      <c r="T112" s="38">
        <v>0</v>
      </c>
      <c r="U112" s="38">
        <v>0</v>
      </c>
      <c r="V112" s="38">
        <v>0</v>
      </c>
      <c r="W112" s="38">
        <v>0</v>
      </c>
      <c r="X112" s="38">
        <v>0</v>
      </c>
      <c r="Y112" s="38">
        <v>0</v>
      </c>
      <c r="Z112" s="38">
        <v>0</v>
      </c>
      <c r="AA112" s="38">
        <v>0</v>
      </c>
      <c r="AB112" s="38">
        <v>0</v>
      </c>
      <c r="AC112" s="38">
        <v>0</v>
      </c>
      <c r="AD112" s="38">
        <v>0</v>
      </c>
      <c r="AE112" s="38">
        <v>0</v>
      </c>
      <c r="AF112" s="38">
        <v>0</v>
      </c>
      <c r="AG112" s="38">
        <v>0</v>
      </c>
      <c r="AH112" s="38">
        <v>0</v>
      </c>
      <c r="AI112" s="38">
        <v>0</v>
      </c>
      <c r="AJ112" s="38">
        <v>0</v>
      </c>
      <c r="AK112" s="38">
        <v>0</v>
      </c>
      <c r="AL112" s="38">
        <v>0</v>
      </c>
    </row>
    <row r="113" spans="1:38" ht="19.8" thickBot="1">
      <c r="A113" s="38">
        <v>104</v>
      </c>
      <c r="B113" s="38" t="s">
        <v>579</v>
      </c>
      <c r="C113" s="38" t="s">
        <v>608</v>
      </c>
      <c r="D113" s="38" t="s">
        <v>543</v>
      </c>
      <c r="E113" s="38" t="s">
        <v>609</v>
      </c>
      <c r="F113" s="38" t="s">
        <v>533</v>
      </c>
      <c r="G113" s="38">
        <v>0</v>
      </c>
      <c r="H113" s="38">
        <v>0</v>
      </c>
      <c r="I113" s="38">
        <v>0</v>
      </c>
      <c r="J113" s="38">
        <v>0</v>
      </c>
      <c r="K113" s="38">
        <v>0</v>
      </c>
      <c r="L113" s="38">
        <v>0</v>
      </c>
      <c r="M113" s="38">
        <v>0</v>
      </c>
      <c r="N113" s="38">
        <v>0</v>
      </c>
      <c r="O113" s="38">
        <v>0</v>
      </c>
      <c r="P113" s="38">
        <v>0</v>
      </c>
      <c r="Q113" s="38">
        <v>0</v>
      </c>
      <c r="R113" s="38">
        <v>0</v>
      </c>
      <c r="S113" s="38">
        <v>0</v>
      </c>
      <c r="T113" s="38">
        <v>0</v>
      </c>
      <c r="U113" s="38">
        <v>0</v>
      </c>
      <c r="V113" s="38">
        <v>0</v>
      </c>
      <c r="W113" s="38">
        <v>0</v>
      </c>
      <c r="X113" s="38">
        <v>0</v>
      </c>
      <c r="Y113" s="38">
        <v>0</v>
      </c>
      <c r="Z113" s="38">
        <v>0</v>
      </c>
      <c r="AA113" s="38">
        <v>0</v>
      </c>
      <c r="AB113" s="38">
        <v>0</v>
      </c>
      <c r="AC113" s="38">
        <v>0</v>
      </c>
      <c r="AD113" s="38">
        <v>0</v>
      </c>
      <c r="AE113" s="38">
        <v>0</v>
      </c>
      <c r="AF113" s="38">
        <v>0</v>
      </c>
      <c r="AG113" s="38">
        <v>0</v>
      </c>
      <c r="AH113" s="38">
        <v>0</v>
      </c>
      <c r="AI113" s="38">
        <v>0</v>
      </c>
      <c r="AJ113" s="38">
        <v>0</v>
      </c>
      <c r="AK113" s="38">
        <v>0</v>
      </c>
      <c r="AL113" s="38">
        <v>0</v>
      </c>
    </row>
    <row r="114" spans="1:38" ht="19.8" thickBot="1">
      <c r="A114" s="38">
        <v>105</v>
      </c>
      <c r="B114" s="38" t="s">
        <v>579</v>
      </c>
      <c r="C114" s="38" t="s">
        <v>610</v>
      </c>
      <c r="D114" s="38" t="s">
        <v>543</v>
      </c>
      <c r="E114" s="38" t="s">
        <v>611</v>
      </c>
      <c r="F114" s="38" t="s">
        <v>527</v>
      </c>
      <c r="G114" s="38">
        <v>0</v>
      </c>
      <c r="H114" s="38">
        <v>0</v>
      </c>
      <c r="I114" s="38">
        <v>0</v>
      </c>
      <c r="J114" s="38">
        <v>0</v>
      </c>
      <c r="K114" s="38">
        <v>0</v>
      </c>
      <c r="L114" s="38">
        <v>0</v>
      </c>
      <c r="M114" s="38">
        <v>0</v>
      </c>
      <c r="N114" s="38">
        <v>0</v>
      </c>
      <c r="O114" s="38">
        <v>0</v>
      </c>
      <c r="P114" s="38">
        <v>0</v>
      </c>
      <c r="Q114" s="38">
        <v>0</v>
      </c>
      <c r="R114" s="38">
        <v>0</v>
      </c>
      <c r="S114" s="38">
        <v>0</v>
      </c>
      <c r="T114" s="38">
        <v>0</v>
      </c>
      <c r="U114" s="38">
        <v>0</v>
      </c>
      <c r="V114" s="38">
        <v>0</v>
      </c>
      <c r="W114" s="38">
        <v>0</v>
      </c>
      <c r="X114" s="38">
        <v>0</v>
      </c>
      <c r="Y114" s="38">
        <v>0</v>
      </c>
      <c r="Z114" s="38">
        <v>0</v>
      </c>
      <c r="AA114" s="38">
        <v>0</v>
      </c>
      <c r="AB114" s="38">
        <v>0</v>
      </c>
      <c r="AC114" s="38">
        <v>0</v>
      </c>
      <c r="AD114" s="38">
        <v>0</v>
      </c>
      <c r="AE114" s="38">
        <v>0</v>
      </c>
      <c r="AF114" s="38">
        <v>0</v>
      </c>
      <c r="AG114" s="38">
        <v>0</v>
      </c>
      <c r="AH114" s="38">
        <v>0</v>
      </c>
      <c r="AI114" s="38">
        <v>0</v>
      </c>
      <c r="AJ114" s="38">
        <v>0</v>
      </c>
      <c r="AK114" s="38">
        <v>0</v>
      </c>
      <c r="AL114" s="38">
        <v>0</v>
      </c>
    </row>
    <row r="115" spans="1:38" ht="19.8" thickBot="1">
      <c r="A115" s="38">
        <v>106</v>
      </c>
      <c r="B115" s="38" t="s">
        <v>579</v>
      </c>
      <c r="C115" s="38" t="s">
        <v>612</v>
      </c>
      <c r="D115" s="38" t="s">
        <v>543</v>
      </c>
      <c r="E115" s="38" t="s">
        <v>613</v>
      </c>
      <c r="F115" s="38" t="s">
        <v>527</v>
      </c>
      <c r="G115" s="38">
        <v>0</v>
      </c>
      <c r="H115" s="38">
        <v>0</v>
      </c>
      <c r="I115" s="38">
        <v>0</v>
      </c>
      <c r="J115" s="38">
        <v>0</v>
      </c>
      <c r="K115" s="38">
        <v>0</v>
      </c>
      <c r="L115" s="38">
        <v>0</v>
      </c>
      <c r="M115" s="38">
        <v>0</v>
      </c>
      <c r="N115" s="38">
        <v>0</v>
      </c>
      <c r="O115" s="38">
        <v>0</v>
      </c>
      <c r="P115" s="38">
        <v>0</v>
      </c>
      <c r="Q115" s="38">
        <v>0</v>
      </c>
      <c r="R115" s="38">
        <v>0</v>
      </c>
      <c r="S115" s="38">
        <v>0</v>
      </c>
      <c r="T115" s="38">
        <v>0</v>
      </c>
      <c r="U115" s="38">
        <v>0</v>
      </c>
      <c r="V115" s="38">
        <v>0</v>
      </c>
      <c r="W115" s="38">
        <v>0</v>
      </c>
      <c r="X115" s="38">
        <v>0</v>
      </c>
      <c r="Y115" s="38">
        <v>0</v>
      </c>
      <c r="Z115" s="38">
        <v>0</v>
      </c>
      <c r="AA115" s="38">
        <v>0</v>
      </c>
      <c r="AB115" s="38">
        <v>0</v>
      </c>
      <c r="AC115" s="38">
        <v>0</v>
      </c>
      <c r="AD115" s="38">
        <v>0</v>
      </c>
      <c r="AE115" s="38">
        <v>0</v>
      </c>
      <c r="AF115" s="38">
        <v>0</v>
      </c>
      <c r="AG115" s="38">
        <v>0</v>
      </c>
      <c r="AH115" s="38">
        <v>0</v>
      </c>
      <c r="AI115" s="38">
        <v>0</v>
      </c>
      <c r="AJ115" s="38">
        <v>0</v>
      </c>
      <c r="AK115" s="38">
        <v>0</v>
      </c>
      <c r="AL115" s="38">
        <v>0</v>
      </c>
    </row>
    <row r="116" spans="1:38" ht="19.8" thickBot="1">
      <c r="A116" s="38">
        <v>107</v>
      </c>
      <c r="B116" s="38" t="s">
        <v>579</v>
      </c>
      <c r="C116" s="38" t="s">
        <v>614</v>
      </c>
      <c r="D116" s="38" t="s">
        <v>581</v>
      </c>
      <c r="E116" s="38" t="s">
        <v>615</v>
      </c>
      <c r="F116" s="38" t="s">
        <v>531</v>
      </c>
      <c r="G116" s="38">
        <v>0</v>
      </c>
      <c r="H116" s="38">
        <v>0</v>
      </c>
      <c r="I116" s="38">
        <v>0</v>
      </c>
      <c r="J116" s="38">
        <v>0</v>
      </c>
      <c r="K116" s="38">
        <v>0</v>
      </c>
      <c r="L116" s="38">
        <v>0</v>
      </c>
      <c r="M116" s="38">
        <v>0</v>
      </c>
      <c r="N116" s="38">
        <v>0</v>
      </c>
      <c r="O116" s="38">
        <v>0</v>
      </c>
      <c r="P116" s="38">
        <v>0</v>
      </c>
      <c r="Q116" s="38">
        <v>0</v>
      </c>
      <c r="R116" s="38">
        <v>0</v>
      </c>
      <c r="S116" s="38">
        <v>0</v>
      </c>
      <c r="T116" s="38">
        <v>0</v>
      </c>
      <c r="U116" s="38">
        <v>0</v>
      </c>
      <c r="V116" s="38">
        <v>0</v>
      </c>
      <c r="W116" s="38">
        <v>0</v>
      </c>
      <c r="X116" s="38">
        <v>0</v>
      </c>
      <c r="Y116" s="38">
        <v>0</v>
      </c>
      <c r="Z116" s="38">
        <v>0</v>
      </c>
      <c r="AA116" s="38">
        <v>0</v>
      </c>
      <c r="AB116" s="38">
        <v>0</v>
      </c>
      <c r="AC116" s="38">
        <v>0</v>
      </c>
      <c r="AD116" s="38">
        <v>0</v>
      </c>
      <c r="AE116" s="38">
        <v>0</v>
      </c>
      <c r="AF116" s="38">
        <v>0</v>
      </c>
      <c r="AG116" s="38">
        <v>0</v>
      </c>
      <c r="AH116" s="38">
        <v>0</v>
      </c>
      <c r="AI116" s="38">
        <v>0</v>
      </c>
      <c r="AJ116" s="38">
        <v>0</v>
      </c>
      <c r="AK116" s="38">
        <v>0</v>
      </c>
      <c r="AL116" s="38">
        <v>0</v>
      </c>
    </row>
    <row r="117" spans="1:38" ht="19.8" thickBot="1">
      <c r="A117" s="38">
        <v>108</v>
      </c>
      <c r="B117" s="38" t="s">
        <v>579</v>
      </c>
      <c r="C117" s="38" t="s">
        <v>616</v>
      </c>
      <c r="D117" s="38" t="s">
        <v>581</v>
      </c>
      <c r="E117" s="38" t="s">
        <v>617</v>
      </c>
      <c r="F117" s="38" t="s">
        <v>531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0</v>
      </c>
      <c r="N117" s="38">
        <v>0</v>
      </c>
      <c r="O117" s="38">
        <v>0</v>
      </c>
      <c r="P117" s="38">
        <v>0</v>
      </c>
      <c r="Q117" s="38">
        <v>0</v>
      </c>
      <c r="R117" s="38">
        <v>0</v>
      </c>
      <c r="S117" s="38">
        <v>0</v>
      </c>
      <c r="T117" s="38">
        <v>0</v>
      </c>
      <c r="U117" s="38">
        <v>0</v>
      </c>
      <c r="V117" s="38">
        <v>0</v>
      </c>
      <c r="W117" s="38">
        <v>0</v>
      </c>
      <c r="X117" s="38">
        <v>0</v>
      </c>
      <c r="Y117" s="38">
        <v>0</v>
      </c>
      <c r="Z117" s="38">
        <v>0</v>
      </c>
      <c r="AA117" s="38">
        <v>0</v>
      </c>
      <c r="AB117" s="38">
        <v>0</v>
      </c>
      <c r="AC117" s="38">
        <v>0</v>
      </c>
      <c r="AD117" s="38">
        <v>0</v>
      </c>
      <c r="AE117" s="38">
        <v>0</v>
      </c>
      <c r="AF117" s="38">
        <v>0</v>
      </c>
      <c r="AG117" s="38">
        <v>0</v>
      </c>
      <c r="AH117" s="38">
        <v>0</v>
      </c>
      <c r="AI117" s="38">
        <v>0</v>
      </c>
      <c r="AJ117" s="38">
        <v>0</v>
      </c>
      <c r="AK117" s="38">
        <v>0</v>
      </c>
      <c r="AL117" s="38">
        <v>0</v>
      </c>
    </row>
    <row r="118" spans="1:38" ht="19.8" thickBot="1">
      <c r="A118" s="38">
        <v>109</v>
      </c>
      <c r="B118" s="38" t="s">
        <v>579</v>
      </c>
      <c r="C118" s="38" t="s">
        <v>618</v>
      </c>
      <c r="D118" s="38" t="s">
        <v>581</v>
      </c>
      <c r="E118" s="38" t="s">
        <v>619</v>
      </c>
      <c r="F118" s="38" t="s">
        <v>531</v>
      </c>
      <c r="G118" s="38">
        <v>0</v>
      </c>
      <c r="H118" s="38">
        <v>0</v>
      </c>
      <c r="I118" s="38">
        <v>0</v>
      </c>
      <c r="J118" s="38">
        <v>0</v>
      </c>
      <c r="K118" s="38">
        <v>0</v>
      </c>
      <c r="L118" s="38">
        <v>0</v>
      </c>
      <c r="M118" s="38">
        <v>0</v>
      </c>
      <c r="N118" s="38">
        <v>0</v>
      </c>
      <c r="O118" s="38">
        <v>0</v>
      </c>
      <c r="P118" s="38">
        <v>0</v>
      </c>
      <c r="Q118" s="38">
        <v>0</v>
      </c>
      <c r="R118" s="38">
        <v>0</v>
      </c>
      <c r="S118" s="38">
        <v>0</v>
      </c>
      <c r="T118" s="38">
        <v>0</v>
      </c>
      <c r="U118" s="38">
        <v>0</v>
      </c>
      <c r="V118" s="38">
        <v>0</v>
      </c>
      <c r="W118" s="38">
        <v>0</v>
      </c>
      <c r="X118" s="38">
        <v>0</v>
      </c>
      <c r="Y118" s="38">
        <v>0</v>
      </c>
      <c r="Z118" s="38">
        <v>0</v>
      </c>
      <c r="AA118" s="38">
        <v>0</v>
      </c>
      <c r="AB118" s="38">
        <v>0</v>
      </c>
      <c r="AC118" s="38">
        <v>0</v>
      </c>
      <c r="AD118" s="38">
        <v>0</v>
      </c>
      <c r="AE118" s="38">
        <v>0</v>
      </c>
      <c r="AF118" s="38">
        <v>0</v>
      </c>
      <c r="AG118" s="38">
        <v>0</v>
      </c>
      <c r="AH118" s="38">
        <v>0</v>
      </c>
      <c r="AI118" s="38">
        <v>0</v>
      </c>
      <c r="AJ118" s="38">
        <v>0</v>
      </c>
      <c r="AK118" s="38">
        <v>0</v>
      </c>
      <c r="AL118" s="38">
        <v>0</v>
      </c>
    </row>
    <row r="119" spans="1:38" ht="19.8" thickBot="1">
      <c r="A119" s="38">
        <v>110</v>
      </c>
      <c r="B119" s="38" t="s">
        <v>579</v>
      </c>
      <c r="C119" s="38" t="s">
        <v>620</v>
      </c>
      <c r="D119" s="38" t="s">
        <v>529</v>
      </c>
      <c r="E119" s="38" t="s">
        <v>621</v>
      </c>
      <c r="F119" s="38" t="s">
        <v>531</v>
      </c>
      <c r="G119" s="38">
        <v>0</v>
      </c>
      <c r="H119" s="38">
        <v>0</v>
      </c>
      <c r="I119" s="38">
        <v>0</v>
      </c>
      <c r="J119" s="38">
        <v>0</v>
      </c>
      <c r="K119" s="3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38">
        <v>0</v>
      </c>
      <c r="R119" s="38">
        <v>0</v>
      </c>
      <c r="S119" s="38">
        <v>0</v>
      </c>
      <c r="T119" s="38">
        <v>0</v>
      </c>
      <c r="U119" s="38">
        <v>0</v>
      </c>
      <c r="V119" s="38">
        <v>0</v>
      </c>
      <c r="W119" s="38">
        <v>0</v>
      </c>
      <c r="X119" s="38">
        <v>0</v>
      </c>
      <c r="Y119" s="38">
        <v>0</v>
      </c>
      <c r="Z119" s="38">
        <v>0</v>
      </c>
      <c r="AA119" s="38">
        <v>0</v>
      </c>
      <c r="AB119" s="38">
        <v>0</v>
      </c>
      <c r="AC119" s="38">
        <v>0</v>
      </c>
      <c r="AD119" s="38">
        <v>0</v>
      </c>
      <c r="AE119" s="38">
        <v>0</v>
      </c>
      <c r="AF119" s="38">
        <v>0.03</v>
      </c>
      <c r="AG119" s="38">
        <v>0</v>
      </c>
      <c r="AH119" s="38">
        <v>0</v>
      </c>
      <c r="AI119" s="38">
        <v>0</v>
      </c>
      <c r="AJ119" s="38">
        <v>0</v>
      </c>
      <c r="AK119" s="38">
        <v>0</v>
      </c>
      <c r="AL119" s="38">
        <v>0.03</v>
      </c>
    </row>
    <row r="120" spans="1:38" ht="19.8" thickBot="1">
      <c r="A120" s="38">
        <v>111</v>
      </c>
      <c r="B120" s="38" t="s">
        <v>579</v>
      </c>
      <c r="C120" s="38" t="s">
        <v>622</v>
      </c>
      <c r="D120" s="38" t="s">
        <v>581</v>
      </c>
      <c r="E120" s="38" t="s">
        <v>623</v>
      </c>
      <c r="F120" s="38" t="s">
        <v>531</v>
      </c>
      <c r="G120" s="38">
        <v>0</v>
      </c>
      <c r="H120" s="38">
        <v>0</v>
      </c>
      <c r="I120" s="38">
        <v>0</v>
      </c>
      <c r="J120" s="38">
        <v>0</v>
      </c>
      <c r="K120" s="38">
        <v>0</v>
      </c>
      <c r="L120" s="38">
        <v>0</v>
      </c>
      <c r="M120" s="38">
        <v>0</v>
      </c>
      <c r="N120" s="38">
        <v>0</v>
      </c>
      <c r="O120" s="38">
        <v>0</v>
      </c>
      <c r="P120" s="38">
        <v>0</v>
      </c>
      <c r="Q120" s="38">
        <v>0</v>
      </c>
      <c r="R120" s="38">
        <v>0</v>
      </c>
      <c r="S120" s="38">
        <v>0</v>
      </c>
      <c r="T120" s="38">
        <v>0</v>
      </c>
      <c r="U120" s="38">
        <v>0</v>
      </c>
      <c r="V120" s="38">
        <v>0</v>
      </c>
      <c r="W120" s="38">
        <v>0</v>
      </c>
      <c r="X120" s="38">
        <v>0</v>
      </c>
      <c r="Y120" s="38">
        <v>0</v>
      </c>
      <c r="Z120" s="38">
        <v>0</v>
      </c>
      <c r="AA120" s="38">
        <v>0</v>
      </c>
      <c r="AB120" s="38">
        <v>0</v>
      </c>
      <c r="AC120" s="38">
        <v>0</v>
      </c>
      <c r="AD120" s="38">
        <v>0</v>
      </c>
      <c r="AE120" s="38">
        <v>0</v>
      </c>
      <c r="AF120" s="38">
        <v>0</v>
      </c>
      <c r="AG120" s="38">
        <v>0</v>
      </c>
      <c r="AH120" s="38">
        <v>0</v>
      </c>
      <c r="AI120" s="38">
        <v>0</v>
      </c>
      <c r="AJ120" s="38">
        <v>0</v>
      </c>
      <c r="AK120" s="38">
        <v>0</v>
      </c>
      <c r="AL120" s="38">
        <v>0</v>
      </c>
    </row>
    <row r="121" spans="1:38" ht="15" thickBot="1">
      <c r="A121" s="38">
        <v>112</v>
      </c>
      <c r="B121" s="38" t="s">
        <v>579</v>
      </c>
      <c r="C121" s="38" t="s">
        <v>624</v>
      </c>
      <c r="D121" s="38" t="s">
        <v>543</v>
      </c>
      <c r="E121" s="38" t="s">
        <v>625</v>
      </c>
      <c r="F121" s="38" t="s">
        <v>531</v>
      </c>
      <c r="G121" s="38">
        <v>0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38">
        <v>0</v>
      </c>
      <c r="R121" s="38">
        <v>0</v>
      </c>
      <c r="S121" s="38">
        <v>0</v>
      </c>
      <c r="T121" s="38">
        <v>0</v>
      </c>
      <c r="U121" s="38">
        <v>0</v>
      </c>
      <c r="V121" s="38">
        <v>0</v>
      </c>
      <c r="W121" s="38">
        <v>0</v>
      </c>
      <c r="X121" s="38">
        <v>0</v>
      </c>
      <c r="Y121" s="38">
        <v>0</v>
      </c>
      <c r="Z121" s="38">
        <v>0</v>
      </c>
      <c r="AA121" s="38">
        <v>0</v>
      </c>
      <c r="AB121" s="38">
        <v>0</v>
      </c>
      <c r="AC121" s="38">
        <v>0</v>
      </c>
      <c r="AD121" s="38">
        <v>0</v>
      </c>
      <c r="AE121" s="38">
        <v>0</v>
      </c>
      <c r="AF121" s="38">
        <v>0</v>
      </c>
      <c r="AG121" s="38">
        <v>0</v>
      </c>
      <c r="AH121" s="38">
        <v>0</v>
      </c>
      <c r="AI121" s="38">
        <v>0</v>
      </c>
      <c r="AJ121" s="38">
        <v>0</v>
      </c>
      <c r="AK121" s="38">
        <v>0</v>
      </c>
      <c r="AL121" s="38">
        <v>0</v>
      </c>
    </row>
    <row r="122" spans="1:38" ht="19.8" thickBot="1">
      <c r="A122" s="38">
        <v>113</v>
      </c>
      <c r="B122" s="38" t="s">
        <v>579</v>
      </c>
      <c r="C122" s="38" t="s">
        <v>626</v>
      </c>
      <c r="D122" s="38" t="s">
        <v>581</v>
      </c>
      <c r="E122" s="38" t="s">
        <v>627</v>
      </c>
      <c r="F122" s="38" t="s">
        <v>533</v>
      </c>
      <c r="G122" s="38">
        <v>0</v>
      </c>
      <c r="H122" s="38">
        <v>0</v>
      </c>
      <c r="I122" s="38">
        <v>0</v>
      </c>
      <c r="J122" s="38">
        <v>0</v>
      </c>
      <c r="K122" s="38">
        <v>0</v>
      </c>
      <c r="L122" s="38">
        <v>0</v>
      </c>
      <c r="M122" s="38">
        <v>0</v>
      </c>
      <c r="N122" s="38">
        <v>0</v>
      </c>
      <c r="O122" s="38">
        <v>0</v>
      </c>
      <c r="P122" s="38">
        <v>0</v>
      </c>
      <c r="Q122" s="38">
        <v>0</v>
      </c>
      <c r="R122" s="38">
        <v>0</v>
      </c>
      <c r="S122" s="38">
        <v>0</v>
      </c>
      <c r="T122" s="38">
        <v>0</v>
      </c>
      <c r="U122" s="38">
        <v>0</v>
      </c>
      <c r="V122" s="38">
        <v>0</v>
      </c>
      <c r="W122" s="38">
        <v>0</v>
      </c>
      <c r="X122" s="38">
        <v>0</v>
      </c>
      <c r="Y122" s="38">
        <v>0</v>
      </c>
      <c r="Z122" s="38">
        <v>0</v>
      </c>
      <c r="AA122" s="38">
        <v>0</v>
      </c>
      <c r="AB122" s="38">
        <v>0</v>
      </c>
      <c r="AC122" s="38">
        <v>0</v>
      </c>
      <c r="AD122" s="38">
        <v>0</v>
      </c>
      <c r="AE122" s="38">
        <v>0</v>
      </c>
      <c r="AF122" s="38">
        <v>0</v>
      </c>
      <c r="AG122" s="38">
        <v>0</v>
      </c>
      <c r="AH122" s="38">
        <v>0</v>
      </c>
      <c r="AI122" s="38">
        <v>0</v>
      </c>
      <c r="AJ122" s="38">
        <v>0</v>
      </c>
      <c r="AK122" s="38">
        <v>0</v>
      </c>
      <c r="AL122" s="38">
        <v>0</v>
      </c>
    </row>
    <row r="123" spans="1:38" ht="19.8" thickBot="1">
      <c r="A123" s="38">
        <v>114</v>
      </c>
      <c r="B123" s="38" t="s">
        <v>579</v>
      </c>
      <c r="C123" s="38" t="s">
        <v>628</v>
      </c>
      <c r="D123" s="38" t="s">
        <v>581</v>
      </c>
      <c r="E123" s="38" t="s">
        <v>629</v>
      </c>
      <c r="F123" s="38" t="s">
        <v>533</v>
      </c>
      <c r="G123" s="38">
        <v>0</v>
      </c>
      <c r="H123" s="38">
        <v>0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38">
        <v>0</v>
      </c>
      <c r="R123" s="38">
        <v>0</v>
      </c>
      <c r="S123" s="38">
        <v>0</v>
      </c>
      <c r="T123" s="38">
        <v>0</v>
      </c>
      <c r="U123" s="38">
        <v>0</v>
      </c>
      <c r="V123" s="38">
        <v>0</v>
      </c>
      <c r="W123" s="38">
        <v>0</v>
      </c>
      <c r="X123" s="38">
        <v>0</v>
      </c>
      <c r="Y123" s="38">
        <v>0</v>
      </c>
      <c r="Z123" s="38">
        <v>0</v>
      </c>
      <c r="AA123" s="38">
        <v>0</v>
      </c>
      <c r="AB123" s="38">
        <v>0</v>
      </c>
      <c r="AC123" s="38">
        <v>0</v>
      </c>
      <c r="AD123" s="38">
        <v>0</v>
      </c>
      <c r="AE123" s="38">
        <v>0</v>
      </c>
      <c r="AF123" s="38">
        <v>0</v>
      </c>
      <c r="AG123" s="38">
        <v>0</v>
      </c>
      <c r="AH123" s="38">
        <v>0</v>
      </c>
      <c r="AI123" s="38">
        <v>0</v>
      </c>
      <c r="AJ123" s="38">
        <v>0</v>
      </c>
      <c r="AK123" s="38">
        <v>0</v>
      </c>
      <c r="AL123" s="38">
        <v>0</v>
      </c>
    </row>
    <row r="124" spans="1:38" ht="19.8" thickBot="1">
      <c r="A124" s="38">
        <v>115</v>
      </c>
      <c r="B124" s="38" t="s">
        <v>579</v>
      </c>
      <c r="C124" s="38" t="s">
        <v>630</v>
      </c>
      <c r="D124" s="38" t="s">
        <v>581</v>
      </c>
      <c r="E124" s="38" t="s">
        <v>631</v>
      </c>
      <c r="F124" s="38" t="s">
        <v>533</v>
      </c>
      <c r="G124" s="38">
        <v>0</v>
      </c>
      <c r="H124" s="38">
        <v>0</v>
      </c>
      <c r="I124" s="38">
        <v>0</v>
      </c>
      <c r="J124" s="38">
        <v>0</v>
      </c>
      <c r="K124" s="38">
        <v>0</v>
      </c>
      <c r="L124" s="38">
        <v>0</v>
      </c>
      <c r="M124" s="38">
        <v>0</v>
      </c>
      <c r="N124" s="38">
        <v>0</v>
      </c>
      <c r="O124" s="38">
        <v>0</v>
      </c>
      <c r="P124" s="38">
        <v>0</v>
      </c>
      <c r="Q124" s="38">
        <v>0</v>
      </c>
      <c r="R124" s="38">
        <v>0</v>
      </c>
      <c r="S124" s="38">
        <v>0</v>
      </c>
      <c r="T124" s="38">
        <v>0</v>
      </c>
      <c r="U124" s="38">
        <v>0</v>
      </c>
      <c r="V124" s="38">
        <v>0</v>
      </c>
      <c r="W124" s="38">
        <v>0</v>
      </c>
      <c r="X124" s="38">
        <v>0</v>
      </c>
      <c r="Y124" s="38">
        <v>0</v>
      </c>
      <c r="Z124" s="38">
        <v>0</v>
      </c>
      <c r="AA124" s="38">
        <v>0</v>
      </c>
      <c r="AB124" s="38">
        <v>0</v>
      </c>
      <c r="AC124" s="38">
        <v>0</v>
      </c>
      <c r="AD124" s="38">
        <v>0</v>
      </c>
      <c r="AE124" s="38">
        <v>0</v>
      </c>
      <c r="AF124" s="38">
        <v>0</v>
      </c>
      <c r="AG124" s="38">
        <v>0</v>
      </c>
      <c r="AH124" s="38">
        <v>0</v>
      </c>
      <c r="AI124" s="38">
        <v>0</v>
      </c>
      <c r="AJ124" s="38">
        <v>0</v>
      </c>
      <c r="AK124" s="38">
        <v>0</v>
      </c>
      <c r="AL124" s="38">
        <v>0</v>
      </c>
    </row>
    <row r="125" spans="1:38" ht="19.8" thickBot="1">
      <c r="A125" s="38">
        <v>116</v>
      </c>
      <c r="B125" s="38" t="s">
        <v>579</v>
      </c>
      <c r="C125" s="38" t="s">
        <v>632</v>
      </c>
      <c r="D125" s="38" t="s">
        <v>581</v>
      </c>
      <c r="E125" s="38" t="s">
        <v>633</v>
      </c>
      <c r="F125" s="38" t="s">
        <v>527</v>
      </c>
      <c r="G125" s="38">
        <v>0</v>
      </c>
      <c r="H125" s="38">
        <v>0</v>
      </c>
      <c r="I125" s="38">
        <v>0</v>
      </c>
      <c r="J125" s="38">
        <v>0</v>
      </c>
      <c r="K125" s="38">
        <v>0</v>
      </c>
      <c r="L125" s="38">
        <v>0</v>
      </c>
      <c r="M125" s="38">
        <v>0</v>
      </c>
      <c r="N125" s="38">
        <v>0</v>
      </c>
      <c r="O125" s="38">
        <v>0</v>
      </c>
      <c r="P125" s="38">
        <v>0</v>
      </c>
      <c r="Q125" s="38">
        <v>0</v>
      </c>
      <c r="R125" s="38">
        <v>0</v>
      </c>
      <c r="S125" s="38">
        <v>0</v>
      </c>
      <c r="T125" s="38">
        <v>0</v>
      </c>
      <c r="U125" s="38">
        <v>0</v>
      </c>
      <c r="V125" s="38">
        <v>0</v>
      </c>
      <c r="W125" s="38">
        <v>0</v>
      </c>
      <c r="X125" s="38">
        <v>0</v>
      </c>
      <c r="Y125" s="38">
        <v>0</v>
      </c>
      <c r="Z125" s="38">
        <v>0</v>
      </c>
      <c r="AA125" s="38">
        <v>0</v>
      </c>
      <c r="AB125" s="38">
        <v>0</v>
      </c>
      <c r="AC125" s="38">
        <v>0</v>
      </c>
      <c r="AD125" s="38">
        <v>0</v>
      </c>
      <c r="AE125" s="38">
        <v>0</v>
      </c>
      <c r="AF125" s="38">
        <v>0</v>
      </c>
      <c r="AG125" s="38">
        <v>0</v>
      </c>
      <c r="AH125" s="38">
        <v>0</v>
      </c>
      <c r="AI125" s="38">
        <v>0</v>
      </c>
      <c r="AJ125" s="38">
        <v>0</v>
      </c>
      <c r="AK125" s="38">
        <v>0</v>
      </c>
      <c r="AL125" s="38">
        <v>0</v>
      </c>
    </row>
    <row r="126" spans="1:38" ht="19.8" thickBot="1">
      <c r="A126" s="38">
        <v>117</v>
      </c>
      <c r="B126" s="38" t="s">
        <v>579</v>
      </c>
      <c r="C126" s="38" t="s">
        <v>634</v>
      </c>
      <c r="D126" s="38" t="s">
        <v>546</v>
      </c>
      <c r="E126" s="38" t="s">
        <v>635</v>
      </c>
      <c r="F126" s="38" t="s">
        <v>531</v>
      </c>
      <c r="G126" s="38">
        <v>0</v>
      </c>
      <c r="H126" s="38">
        <v>0</v>
      </c>
      <c r="I126" s="38">
        <v>0</v>
      </c>
      <c r="J126" s="38">
        <v>0</v>
      </c>
      <c r="K126" s="38">
        <v>0</v>
      </c>
      <c r="L126" s="38">
        <v>0</v>
      </c>
      <c r="M126" s="38">
        <v>0</v>
      </c>
      <c r="N126" s="38">
        <v>0</v>
      </c>
      <c r="O126" s="38">
        <v>0</v>
      </c>
      <c r="P126" s="38">
        <v>0</v>
      </c>
      <c r="Q126" s="38">
        <v>0</v>
      </c>
      <c r="R126" s="38">
        <v>0</v>
      </c>
      <c r="S126" s="38">
        <v>0</v>
      </c>
      <c r="T126" s="38">
        <v>0</v>
      </c>
      <c r="U126" s="38">
        <v>0</v>
      </c>
      <c r="V126" s="38">
        <v>0</v>
      </c>
      <c r="W126" s="38">
        <v>0</v>
      </c>
      <c r="X126" s="38">
        <v>0</v>
      </c>
      <c r="Y126" s="38">
        <v>0</v>
      </c>
      <c r="Z126" s="38">
        <v>0</v>
      </c>
      <c r="AA126" s="38">
        <v>0</v>
      </c>
      <c r="AB126" s="38">
        <v>0</v>
      </c>
      <c r="AC126" s="38">
        <v>0</v>
      </c>
      <c r="AD126" s="38">
        <v>0</v>
      </c>
      <c r="AE126" s="38">
        <v>0</v>
      </c>
      <c r="AF126" s="38">
        <v>0</v>
      </c>
      <c r="AG126" s="38">
        <v>0</v>
      </c>
      <c r="AH126" s="38">
        <v>0</v>
      </c>
      <c r="AI126" s="38">
        <v>0</v>
      </c>
      <c r="AJ126" s="38">
        <v>0</v>
      </c>
      <c r="AK126" s="38">
        <v>0</v>
      </c>
      <c r="AL126" s="38">
        <v>0</v>
      </c>
    </row>
    <row r="127" spans="1:38" ht="19.8" thickBot="1">
      <c r="A127" s="38">
        <v>118</v>
      </c>
      <c r="B127" s="38" t="s">
        <v>579</v>
      </c>
      <c r="C127" s="38" t="s">
        <v>636</v>
      </c>
      <c r="D127" s="38" t="s">
        <v>581</v>
      </c>
      <c r="E127" s="38" t="s">
        <v>637</v>
      </c>
      <c r="F127" s="38" t="s">
        <v>531</v>
      </c>
      <c r="G127" s="38">
        <v>0</v>
      </c>
      <c r="H127" s="38">
        <v>0</v>
      </c>
      <c r="I127" s="38">
        <v>0</v>
      </c>
      <c r="J127" s="38">
        <v>0</v>
      </c>
      <c r="K127" s="38">
        <v>0</v>
      </c>
      <c r="L127" s="38">
        <v>0</v>
      </c>
      <c r="M127" s="38">
        <v>0</v>
      </c>
      <c r="N127" s="38">
        <v>0</v>
      </c>
      <c r="O127" s="38">
        <v>0</v>
      </c>
      <c r="P127" s="38">
        <v>0</v>
      </c>
      <c r="Q127" s="38">
        <v>0</v>
      </c>
      <c r="R127" s="38">
        <v>0</v>
      </c>
      <c r="S127" s="38">
        <v>0</v>
      </c>
      <c r="T127" s="38">
        <v>0</v>
      </c>
      <c r="U127" s="38">
        <v>0</v>
      </c>
      <c r="V127" s="38">
        <v>0</v>
      </c>
      <c r="W127" s="38">
        <v>0</v>
      </c>
      <c r="X127" s="38">
        <v>0</v>
      </c>
      <c r="Y127" s="38">
        <v>0</v>
      </c>
      <c r="Z127" s="38">
        <v>0</v>
      </c>
      <c r="AA127" s="38">
        <v>0</v>
      </c>
      <c r="AB127" s="38">
        <v>0</v>
      </c>
      <c r="AC127" s="38">
        <v>0</v>
      </c>
      <c r="AD127" s="38">
        <v>0</v>
      </c>
      <c r="AE127" s="38">
        <v>0</v>
      </c>
      <c r="AF127" s="38">
        <v>0</v>
      </c>
      <c r="AG127" s="38">
        <v>0</v>
      </c>
      <c r="AH127" s="38">
        <v>0</v>
      </c>
      <c r="AI127" s="38">
        <v>0</v>
      </c>
      <c r="AJ127" s="38">
        <v>0</v>
      </c>
      <c r="AK127" s="38">
        <v>0</v>
      </c>
      <c r="AL127" s="38">
        <v>0</v>
      </c>
    </row>
    <row r="128" spans="1:38" ht="19.8" thickBot="1">
      <c r="A128" s="38">
        <v>119</v>
      </c>
      <c r="B128" s="38" t="s">
        <v>579</v>
      </c>
      <c r="C128" s="38" t="s">
        <v>305</v>
      </c>
      <c r="D128" s="38" t="s">
        <v>546</v>
      </c>
      <c r="E128" s="38" t="s">
        <v>307</v>
      </c>
      <c r="F128" s="38" t="s">
        <v>533</v>
      </c>
      <c r="G128" s="38">
        <v>6</v>
      </c>
      <c r="H128" s="38">
        <v>2.93</v>
      </c>
      <c r="I128" s="38">
        <v>0.95</v>
      </c>
      <c r="J128" s="38">
        <v>0</v>
      </c>
      <c r="K128" s="38">
        <v>14.75</v>
      </c>
      <c r="L128" s="38">
        <v>0.44</v>
      </c>
      <c r="M128" s="38">
        <v>0.05</v>
      </c>
      <c r="N128" s="38">
        <v>5.91</v>
      </c>
      <c r="O128" s="38">
        <v>5.73</v>
      </c>
      <c r="P128" s="38">
        <v>14.98</v>
      </c>
      <c r="Q128" s="38">
        <v>10.8</v>
      </c>
      <c r="R128" s="38">
        <v>0</v>
      </c>
      <c r="S128" s="38">
        <v>12.98</v>
      </c>
      <c r="T128" s="38">
        <v>0.01</v>
      </c>
      <c r="U128" s="38">
        <v>2.95</v>
      </c>
      <c r="V128" s="38">
        <v>3.08</v>
      </c>
      <c r="W128" s="38">
        <v>1.71</v>
      </c>
      <c r="X128" s="38">
        <v>2.36</v>
      </c>
      <c r="Y128" s="38">
        <v>0.04</v>
      </c>
      <c r="Z128" s="38">
        <v>12.55</v>
      </c>
      <c r="AA128" s="38">
        <v>0</v>
      </c>
      <c r="AB128" s="38">
        <v>0.55000000000000004</v>
      </c>
      <c r="AC128" s="38">
        <v>0</v>
      </c>
      <c r="AD128" s="38">
        <v>0</v>
      </c>
      <c r="AE128" s="38">
        <v>0</v>
      </c>
      <c r="AF128" s="38">
        <v>0</v>
      </c>
      <c r="AG128" s="38">
        <v>0</v>
      </c>
      <c r="AH128" s="38">
        <v>0.02</v>
      </c>
      <c r="AI128" s="38">
        <v>0</v>
      </c>
      <c r="AJ128" s="38">
        <v>0</v>
      </c>
      <c r="AK128" s="38">
        <v>0</v>
      </c>
      <c r="AL128" s="38">
        <v>98.8</v>
      </c>
    </row>
    <row r="129" spans="1:38" ht="19.8" thickBot="1">
      <c r="A129" s="38">
        <v>120</v>
      </c>
      <c r="B129" s="38" t="s">
        <v>579</v>
      </c>
      <c r="C129" s="38" t="s">
        <v>638</v>
      </c>
      <c r="D129" s="38" t="s">
        <v>581</v>
      </c>
      <c r="E129" s="38" t="s">
        <v>639</v>
      </c>
      <c r="F129" s="38" t="s">
        <v>531</v>
      </c>
      <c r="G129" s="38">
        <v>0</v>
      </c>
      <c r="H129" s="38">
        <v>0</v>
      </c>
      <c r="I129" s="38">
        <v>0</v>
      </c>
      <c r="J129" s="38">
        <v>0</v>
      </c>
      <c r="K129" s="38">
        <v>0</v>
      </c>
      <c r="L129" s="38">
        <v>0</v>
      </c>
      <c r="M129" s="38">
        <v>0</v>
      </c>
      <c r="N129" s="38">
        <v>0</v>
      </c>
      <c r="O129" s="38">
        <v>0</v>
      </c>
      <c r="P129" s="38">
        <v>0</v>
      </c>
      <c r="Q129" s="38">
        <v>0</v>
      </c>
      <c r="R129" s="38">
        <v>0</v>
      </c>
      <c r="S129" s="38">
        <v>0</v>
      </c>
      <c r="T129" s="38">
        <v>0</v>
      </c>
      <c r="U129" s="38">
        <v>0</v>
      </c>
      <c r="V129" s="38">
        <v>0</v>
      </c>
      <c r="W129" s="38">
        <v>0</v>
      </c>
      <c r="X129" s="38">
        <v>0</v>
      </c>
      <c r="Y129" s="38">
        <v>0</v>
      </c>
      <c r="Z129" s="38">
        <v>0</v>
      </c>
      <c r="AA129" s="38">
        <v>0</v>
      </c>
      <c r="AB129" s="38">
        <v>0</v>
      </c>
      <c r="AC129" s="38">
        <v>0</v>
      </c>
      <c r="AD129" s="38">
        <v>0</v>
      </c>
      <c r="AE129" s="38">
        <v>0</v>
      </c>
      <c r="AF129" s="38">
        <v>0</v>
      </c>
      <c r="AG129" s="38">
        <v>0</v>
      </c>
      <c r="AH129" s="38">
        <v>0</v>
      </c>
      <c r="AI129" s="38">
        <v>0</v>
      </c>
      <c r="AJ129" s="38">
        <v>0</v>
      </c>
      <c r="AK129" s="38">
        <v>0</v>
      </c>
      <c r="AL129" s="38">
        <v>0</v>
      </c>
    </row>
    <row r="130" spans="1:38" ht="19.8" thickBot="1">
      <c r="A130" s="38">
        <v>121</v>
      </c>
      <c r="B130" s="38" t="s">
        <v>579</v>
      </c>
      <c r="C130" s="38" t="s">
        <v>640</v>
      </c>
      <c r="D130" s="38" t="s">
        <v>588</v>
      </c>
      <c r="E130" s="38" t="s">
        <v>641</v>
      </c>
      <c r="F130" s="38" t="s">
        <v>527</v>
      </c>
      <c r="G130" s="38">
        <v>0</v>
      </c>
      <c r="H130" s="38">
        <v>0</v>
      </c>
      <c r="I130" s="38">
        <v>0</v>
      </c>
      <c r="J130" s="38">
        <v>0</v>
      </c>
      <c r="K130" s="38">
        <v>0</v>
      </c>
      <c r="L130" s="38">
        <v>0</v>
      </c>
      <c r="M130" s="38">
        <v>0</v>
      </c>
      <c r="N130" s="38">
        <v>0</v>
      </c>
      <c r="O130" s="38">
        <v>0</v>
      </c>
      <c r="P130" s="38">
        <v>0</v>
      </c>
      <c r="Q130" s="38">
        <v>0</v>
      </c>
      <c r="R130" s="38">
        <v>0</v>
      </c>
      <c r="S130" s="38">
        <v>0</v>
      </c>
      <c r="T130" s="38">
        <v>0</v>
      </c>
      <c r="U130" s="38">
        <v>0</v>
      </c>
      <c r="V130" s="38">
        <v>0</v>
      </c>
      <c r="W130" s="38">
        <v>0</v>
      </c>
      <c r="X130" s="38">
        <v>0</v>
      </c>
      <c r="Y130" s="38">
        <v>0</v>
      </c>
      <c r="Z130" s="38">
        <v>0</v>
      </c>
      <c r="AA130" s="38">
        <v>0</v>
      </c>
      <c r="AB130" s="38">
        <v>0</v>
      </c>
      <c r="AC130" s="38">
        <v>0</v>
      </c>
      <c r="AD130" s="38">
        <v>0</v>
      </c>
      <c r="AE130" s="38">
        <v>0</v>
      </c>
      <c r="AF130" s="38">
        <v>0</v>
      </c>
      <c r="AG130" s="38">
        <v>0</v>
      </c>
      <c r="AH130" s="38">
        <v>0</v>
      </c>
      <c r="AI130" s="38">
        <v>0</v>
      </c>
      <c r="AJ130" s="38">
        <v>0</v>
      </c>
      <c r="AK130" s="38">
        <v>0</v>
      </c>
      <c r="AL130" s="38">
        <v>0</v>
      </c>
    </row>
    <row r="131" spans="1:38" ht="19.8" thickBot="1">
      <c r="A131" s="38">
        <v>122</v>
      </c>
      <c r="B131" s="38" t="s">
        <v>579</v>
      </c>
      <c r="C131" s="38" t="s">
        <v>642</v>
      </c>
      <c r="D131" s="38" t="s">
        <v>534</v>
      </c>
      <c r="E131" s="38" t="s">
        <v>643</v>
      </c>
      <c r="F131" s="38" t="s">
        <v>531</v>
      </c>
      <c r="G131" s="38">
        <v>0</v>
      </c>
      <c r="H131" s="38">
        <v>0</v>
      </c>
      <c r="I131" s="38">
        <v>0</v>
      </c>
      <c r="J131" s="38">
        <v>0</v>
      </c>
      <c r="K131" s="38">
        <v>0</v>
      </c>
      <c r="L131" s="38">
        <v>0</v>
      </c>
      <c r="M131" s="38">
        <v>0</v>
      </c>
      <c r="N131" s="38">
        <v>0</v>
      </c>
      <c r="O131" s="38">
        <v>0</v>
      </c>
      <c r="P131" s="38">
        <v>0</v>
      </c>
      <c r="Q131" s="38">
        <v>0</v>
      </c>
      <c r="R131" s="38">
        <v>0</v>
      </c>
      <c r="S131" s="38">
        <v>0</v>
      </c>
      <c r="T131" s="38">
        <v>0</v>
      </c>
      <c r="U131" s="38">
        <v>0</v>
      </c>
      <c r="V131" s="38">
        <v>0</v>
      </c>
      <c r="W131" s="38">
        <v>0</v>
      </c>
      <c r="X131" s="38">
        <v>0</v>
      </c>
      <c r="Y131" s="38">
        <v>0</v>
      </c>
      <c r="Z131" s="38">
        <v>0</v>
      </c>
      <c r="AA131" s="38">
        <v>0</v>
      </c>
      <c r="AB131" s="38">
        <v>0</v>
      </c>
      <c r="AC131" s="38">
        <v>0</v>
      </c>
      <c r="AD131" s="38">
        <v>0</v>
      </c>
      <c r="AE131" s="38">
        <v>0</v>
      </c>
      <c r="AF131" s="38">
        <v>0</v>
      </c>
      <c r="AG131" s="38">
        <v>0</v>
      </c>
      <c r="AH131" s="38">
        <v>0</v>
      </c>
      <c r="AI131" s="38">
        <v>0</v>
      </c>
      <c r="AJ131" s="38">
        <v>0</v>
      </c>
      <c r="AK131" s="38">
        <v>0</v>
      </c>
      <c r="AL131" s="38">
        <v>0</v>
      </c>
    </row>
    <row r="132" spans="1:38" ht="19.8" thickBot="1">
      <c r="A132" s="38">
        <v>123</v>
      </c>
      <c r="B132" s="38" t="s">
        <v>579</v>
      </c>
      <c r="C132" s="38" t="s">
        <v>644</v>
      </c>
      <c r="D132" s="38" t="s">
        <v>534</v>
      </c>
      <c r="E132" s="38" t="s">
        <v>645</v>
      </c>
      <c r="F132" s="38" t="s">
        <v>531</v>
      </c>
      <c r="G132" s="38">
        <v>0</v>
      </c>
      <c r="H132" s="38">
        <v>0</v>
      </c>
      <c r="I132" s="38">
        <v>0</v>
      </c>
      <c r="J132" s="38">
        <v>0</v>
      </c>
      <c r="K132" s="38">
        <v>0</v>
      </c>
      <c r="L132" s="38">
        <v>0</v>
      </c>
      <c r="M132" s="38">
        <v>0</v>
      </c>
      <c r="N132" s="38">
        <v>0</v>
      </c>
      <c r="O132" s="38">
        <v>0</v>
      </c>
      <c r="P132" s="38">
        <v>0</v>
      </c>
      <c r="Q132" s="38">
        <v>0</v>
      </c>
      <c r="R132" s="38">
        <v>0</v>
      </c>
      <c r="S132" s="38">
        <v>0</v>
      </c>
      <c r="T132" s="38">
        <v>0</v>
      </c>
      <c r="U132" s="38">
        <v>0</v>
      </c>
      <c r="V132" s="38">
        <v>0</v>
      </c>
      <c r="W132" s="38">
        <v>0</v>
      </c>
      <c r="X132" s="38">
        <v>0</v>
      </c>
      <c r="Y132" s="38">
        <v>0</v>
      </c>
      <c r="Z132" s="38">
        <v>0</v>
      </c>
      <c r="AA132" s="38">
        <v>0</v>
      </c>
      <c r="AB132" s="38">
        <v>0</v>
      </c>
      <c r="AC132" s="38">
        <v>0</v>
      </c>
      <c r="AD132" s="38">
        <v>0</v>
      </c>
      <c r="AE132" s="38">
        <v>0</v>
      </c>
      <c r="AF132" s="38">
        <v>0</v>
      </c>
      <c r="AG132" s="38">
        <v>0</v>
      </c>
      <c r="AH132" s="38">
        <v>0</v>
      </c>
      <c r="AI132" s="38">
        <v>0</v>
      </c>
      <c r="AJ132" s="38">
        <v>0</v>
      </c>
      <c r="AK132" s="38">
        <v>0</v>
      </c>
      <c r="AL132" s="38">
        <v>0</v>
      </c>
    </row>
    <row r="133" spans="1:38" ht="19.8" thickBot="1">
      <c r="A133" s="38">
        <v>124</v>
      </c>
      <c r="B133" s="38" t="s">
        <v>579</v>
      </c>
      <c r="C133" s="38" t="s">
        <v>646</v>
      </c>
      <c r="D133" s="38" t="s">
        <v>552</v>
      </c>
      <c r="E133" s="38" t="s">
        <v>647</v>
      </c>
      <c r="F133" s="38" t="s">
        <v>531</v>
      </c>
      <c r="G133" s="38">
        <v>0</v>
      </c>
      <c r="H133" s="38">
        <v>0</v>
      </c>
      <c r="I133" s="38">
        <v>0</v>
      </c>
      <c r="J133" s="38">
        <v>0</v>
      </c>
      <c r="K133" s="38">
        <v>0</v>
      </c>
      <c r="L133" s="38">
        <v>0</v>
      </c>
      <c r="M133" s="38">
        <v>0</v>
      </c>
      <c r="N133" s="38">
        <v>0</v>
      </c>
      <c r="O133" s="38">
        <v>0</v>
      </c>
      <c r="P133" s="38">
        <v>0</v>
      </c>
      <c r="Q133" s="38">
        <v>0</v>
      </c>
      <c r="R133" s="38">
        <v>0</v>
      </c>
      <c r="S133" s="38">
        <v>0</v>
      </c>
      <c r="T133" s="38">
        <v>0</v>
      </c>
      <c r="U133" s="38">
        <v>0</v>
      </c>
      <c r="V133" s="38">
        <v>0</v>
      </c>
      <c r="W133" s="38">
        <v>0</v>
      </c>
      <c r="X133" s="38">
        <v>0</v>
      </c>
      <c r="Y133" s="38">
        <v>0</v>
      </c>
      <c r="Z133" s="38">
        <v>0</v>
      </c>
      <c r="AA133" s="38">
        <v>0</v>
      </c>
      <c r="AB133" s="38">
        <v>0</v>
      </c>
      <c r="AC133" s="38">
        <v>0</v>
      </c>
      <c r="AD133" s="38">
        <v>0</v>
      </c>
      <c r="AE133" s="38">
        <v>0</v>
      </c>
      <c r="AF133" s="38">
        <v>0</v>
      </c>
      <c r="AG133" s="38">
        <v>0</v>
      </c>
      <c r="AH133" s="38">
        <v>0</v>
      </c>
      <c r="AI133" s="38">
        <v>0</v>
      </c>
      <c r="AJ133" s="38">
        <v>0</v>
      </c>
      <c r="AK133" s="38">
        <v>0</v>
      </c>
      <c r="AL133" s="38">
        <v>0</v>
      </c>
    </row>
    <row r="134" spans="1:38" ht="19.8" thickBot="1">
      <c r="A134" s="38">
        <v>125</v>
      </c>
      <c r="B134" s="38" t="s">
        <v>579</v>
      </c>
      <c r="C134" s="38" t="s">
        <v>648</v>
      </c>
      <c r="D134" s="38" t="s">
        <v>534</v>
      </c>
      <c r="E134" s="38" t="s">
        <v>649</v>
      </c>
      <c r="F134" s="38" t="s">
        <v>527</v>
      </c>
      <c r="G134" s="38">
        <v>0</v>
      </c>
      <c r="H134" s="38">
        <v>0</v>
      </c>
      <c r="I134" s="38">
        <v>0</v>
      </c>
      <c r="J134" s="38">
        <v>0</v>
      </c>
      <c r="K134" s="38">
        <v>0</v>
      </c>
      <c r="L134" s="38">
        <v>0</v>
      </c>
      <c r="M134" s="38">
        <v>0</v>
      </c>
      <c r="N134" s="38">
        <v>0</v>
      </c>
      <c r="O134" s="38">
        <v>0</v>
      </c>
      <c r="P134" s="38">
        <v>0</v>
      </c>
      <c r="Q134" s="38">
        <v>0</v>
      </c>
      <c r="R134" s="38">
        <v>0</v>
      </c>
      <c r="S134" s="38">
        <v>0</v>
      </c>
      <c r="T134" s="38">
        <v>0</v>
      </c>
      <c r="U134" s="38">
        <v>0</v>
      </c>
      <c r="V134" s="38">
        <v>0</v>
      </c>
      <c r="W134" s="38">
        <v>0</v>
      </c>
      <c r="X134" s="38">
        <v>0</v>
      </c>
      <c r="Y134" s="38">
        <v>0</v>
      </c>
      <c r="Z134" s="38">
        <v>0</v>
      </c>
      <c r="AA134" s="38">
        <v>0</v>
      </c>
      <c r="AB134" s="38">
        <v>0</v>
      </c>
      <c r="AC134" s="38">
        <v>0</v>
      </c>
      <c r="AD134" s="38">
        <v>0</v>
      </c>
      <c r="AE134" s="38">
        <v>0</v>
      </c>
      <c r="AF134" s="38">
        <v>0</v>
      </c>
      <c r="AG134" s="38">
        <v>0</v>
      </c>
      <c r="AH134" s="38">
        <v>0</v>
      </c>
      <c r="AI134" s="38">
        <v>0</v>
      </c>
      <c r="AJ134" s="38">
        <v>0</v>
      </c>
      <c r="AK134" s="38">
        <v>0</v>
      </c>
      <c r="AL134" s="38">
        <v>0</v>
      </c>
    </row>
    <row r="135" spans="1:38" ht="19.8" thickBot="1">
      <c r="A135" s="38">
        <v>126</v>
      </c>
      <c r="B135" s="38" t="s">
        <v>579</v>
      </c>
      <c r="C135" s="38" t="s">
        <v>650</v>
      </c>
      <c r="D135" s="38" t="s">
        <v>581</v>
      </c>
      <c r="E135" s="38"/>
      <c r="F135" s="38"/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0</v>
      </c>
      <c r="Q135" s="38">
        <v>0</v>
      </c>
      <c r="R135" s="38">
        <v>0</v>
      </c>
      <c r="S135" s="38">
        <v>0</v>
      </c>
      <c r="T135" s="38">
        <v>0</v>
      </c>
      <c r="U135" s="38">
        <v>0</v>
      </c>
      <c r="V135" s="38">
        <v>0</v>
      </c>
      <c r="W135" s="38">
        <v>0</v>
      </c>
      <c r="X135" s="38">
        <v>0</v>
      </c>
      <c r="Y135" s="38">
        <v>0</v>
      </c>
      <c r="Z135" s="38">
        <v>0</v>
      </c>
      <c r="AA135" s="38">
        <v>0</v>
      </c>
      <c r="AB135" s="38">
        <v>0</v>
      </c>
      <c r="AC135" s="38">
        <v>0</v>
      </c>
      <c r="AD135" s="38">
        <v>0</v>
      </c>
      <c r="AE135" s="38">
        <v>0</v>
      </c>
      <c r="AF135" s="38">
        <v>0</v>
      </c>
      <c r="AG135" s="38">
        <v>0</v>
      </c>
      <c r="AH135" s="38">
        <v>0</v>
      </c>
      <c r="AI135" s="38">
        <v>0</v>
      </c>
      <c r="AJ135" s="38">
        <v>0</v>
      </c>
      <c r="AK135" s="38">
        <v>0</v>
      </c>
      <c r="AL135" s="38">
        <v>0</v>
      </c>
    </row>
    <row r="136" spans="1:38" ht="19.8" thickBot="1">
      <c r="A136" s="38">
        <v>127</v>
      </c>
      <c r="B136" s="38" t="s">
        <v>579</v>
      </c>
      <c r="C136" s="38" t="s">
        <v>651</v>
      </c>
      <c r="D136" s="38" t="s">
        <v>546</v>
      </c>
      <c r="E136" s="38" t="s">
        <v>652</v>
      </c>
      <c r="F136" s="38" t="s">
        <v>533</v>
      </c>
      <c r="G136" s="38">
        <v>0</v>
      </c>
      <c r="H136" s="38">
        <v>0</v>
      </c>
      <c r="I136" s="38">
        <v>0</v>
      </c>
      <c r="J136" s="38">
        <v>0</v>
      </c>
      <c r="K136" s="38">
        <v>0</v>
      </c>
      <c r="L136" s="38">
        <v>0</v>
      </c>
      <c r="M136" s="38">
        <v>0</v>
      </c>
      <c r="N136" s="38">
        <v>0</v>
      </c>
      <c r="O136" s="38">
        <v>0</v>
      </c>
      <c r="P136" s="38">
        <v>0</v>
      </c>
      <c r="Q136" s="38">
        <v>0</v>
      </c>
      <c r="R136" s="38">
        <v>0</v>
      </c>
      <c r="S136" s="38">
        <v>0</v>
      </c>
      <c r="T136" s="38">
        <v>0</v>
      </c>
      <c r="U136" s="38">
        <v>0</v>
      </c>
      <c r="V136" s="38">
        <v>0</v>
      </c>
      <c r="W136" s="38">
        <v>0</v>
      </c>
      <c r="X136" s="38">
        <v>0</v>
      </c>
      <c r="Y136" s="38">
        <v>0</v>
      </c>
      <c r="Z136" s="38">
        <v>0</v>
      </c>
      <c r="AA136" s="38">
        <v>0</v>
      </c>
      <c r="AB136" s="38">
        <v>0</v>
      </c>
      <c r="AC136" s="38">
        <v>0</v>
      </c>
      <c r="AD136" s="38">
        <v>0</v>
      </c>
      <c r="AE136" s="38">
        <v>0</v>
      </c>
      <c r="AF136" s="38">
        <v>0</v>
      </c>
      <c r="AG136" s="38">
        <v>0</v>
      </c>
      <c r="AH136" s="38">
        <v>0</v>
      </c>
      <c r="AI136" s="38">
        <v>0</v>
      </c>
      <c r="AJ136" s="38">
        <v>0</v>
      </c>
      <c r="AK136" s="38">
        <v>0</v>
      </c>
      <c r="AL136" s="38">
        <v>0</v>
      </c>
    </row>
    <row r="137" spans="1:38" ht="19.8" thickBot="1">
      <c r="A137" s="38">
        <v>128</v>
      </c>
      <c r="B137" s="38" t="s">
        <v>579</v>
      </c>
      <c r="C137" s="38" t="s">
        <v>653</v>
      </c>
      <c r="D137" s="38" t="s">
        <v>581</v>
      </c>
      <c r="E137" s="38" t="s">
        <v>654</v>
      </c>
      <c r="F137" s="38" t="s">
        <v>531</v>
      </c>
      <c r="G137" s="38">
        <v>0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38">
        <v>0</v>
      </c>
      <c r="R137" s="38">
        <v>0</v>
      </c>
      <c r="S137" s="38">
        <v>0</v>
      </c>
      <c r="T137" s="38">
        <v>0</v>
      </c>
      <c r="U137" s="38">
        <v>0</v>
      </c>
      <c r="V137" s="38">
        <v>0</v>
      </c>
      <c r="W137" s="38">
        <v>0</v>
      </c>
      <c r="X137" s="38">
        <v>0</v>
      </c>
      <c r="Y137" s="38">
        <v>0</v>
      </c>
      <c r="Z137" s="38">
        <v>0</v>
      </c>
      <c r="AA137" s="38">
        <v>0</v>
      </c>
      <c r="AB137" s="38">
        <v>0</v>
      </c>
      <c r="AC137" s="38">
        <v>0</v>
      </c>
      <c r="AD137" s="38">
        <v>0</v>
      </c>
      <c r="AE137" s="38">
        <v>0</v>
      </c>
      <c r="AF137" s="38">
        <v>0</v>
      </c>
      <c r="AG137" s="38">
        <v>0</v>
      </c>
      <c r="AH137" s="38">
        <v>0</v>
      </c>
      <c r="AI137" s="38">
        <v>0</v>
      </c>
      <c r="AJ137" s="38">
        <v>0</v>
      </c>
      <c r="AK137" s="38">
        <v>0</v>
      </c>
      <c r="AL137" s="38">
        <v>0</v>
      </c>
    </row>
    <row r="138" spans="1:38" ht="19.8" thickBot="1">
      <c r="A138" s="38">
        <v>129</v>
      </c>
      <c r="B138" s="38" t="s">
        <v>579</v>
      </c>
      <c r="C138" s="38" t="s">
        <v>655</v>
      </c>
      <c r="D138" s="38" t="s">
        <v>581</v>
      </c>
      <c r="E138" s="38" t="s">
        <v>656</v>
      </c>
      <c r="F138" s="38" t="s">
        <v>531</v>
      </c>
      <c r="G138" s="38">
        <v>0</v>
      </c>
      <c r="H138" s="38">
        <v>0</v>
      </c>
      <c r="I138" s="38">
        <v>0</v>
      </c>
      <c r="J138" s="38">
        <v>0</v>
      </c>
      <c r="K138" s="38">
        <v>0</v>
      </c>
      <c r="L138" s="38">
        <v>0</v>
      </c>
      <c r="M138" s="38">
        <v>0</v>
      </c>
      <c r="N138" s="38">
        <v>0</v>
      </c>
      <c r="O138" s="38">
        <v>0</v>
      </c>
      <c r="P138" s="38">
        <v>0</v>
      </c>
      <c r="Q138" s="38">
        <v>0</v>
      </c>
      <c r="R138" s="38">
        <v>0</v>
      </c>
      <c r="S138" s="38">
        <v>0</v>
      </c>
      <c r="T138" s="38">
        <v>0</v>
      </c>
      <c r="U138" s="38">
        <v>0</v>
      </c>
      <c r="V138" s="38">
        <v>0</v>
      </c>
      <c r="W138" s="38">
        <v>0</v>
      </c>
      <c r="X138" s="38">
        <v>0</v>
      </c>
      <c r="Y138" s="38">
        <v>0</v>
      </c>
      <c r="Z138" s="38">
        <v>0</v>
      </c>
      <c r="AA138" s="38">
        <v>0</v>
      </c>
      <c r="AB138" s="38">
        <v>0</v>
      </c>
      <c r="AC138" s="38">
        <v>0</v>
      </c>
      <c r="AD138" s="38">
        <v>0</v>
      </c>
      <c r="AE138" s="38">
        <v>0</v>
      </c>
      <c r="AF138" s="38">
        <v>0</v>
      </c>
      <c r="AG138" s="38">
        <v>0</v>
      </c>
      <c r="AH138" s="38">
        <v>0</v>
      </c>
      <c r="AI138" s="38">
        <v>0</v>
      </c>
      <c r="AJ138" s="38">
        <v>0</v>
      </c>
      <c r="AK138" s="38">
        <v>0</v>
      </c>
      <c r="AL138" s="38">
        <v>0</v>
      </c>
    </row>
    <row r="139" spans="1:38" ht="19.8" thickBot="1">
      <c r="A139" s="38">
        <v>130</v>
      </c>
      <c r="B139" s="38" t="s">
        <v>579</v>
      </c>
      <c r="C139" s="38" t="s">
        <v>657</v>
      </c>
      <c r="D139" s="38" t="s">
        <v>549</v>
      </c>
      <c r="E139" s="38" t="s">
        <v>658</v>
      </c>
      <c r="F139" s="38" t="s">
        <v>527</v>
      </c>
      <c r="G139" s="38">
        <v>0</v>
      </c>
      <c r="H139" s="38">
        <v>0</v>
      </c>
      <c r="I139" s="38">
        <v>0</v>
      </c>
      <c r="J139" s="38">
        <v>0</v>
      </c>
      <c r="K139" s="38">
        <v>0</v>
      </c>
      <c r="L139" s="38">
        <v>0</v>
      </c>
      <c r="M139" s="38">
        <v>0</v>
      </c>
      <c r="N139" s="38">
        <v>0</v>
      </c>
      <c r="O139" s="38">
        <v>0</v>
      </c>
      <c r="P139" s="38">
        <v>0</v>
      </c>
      <c r="Q139" s="38">
        <v>0</v>
      </c>
      <c r="R139" s="38">
        <v>0</v>
      </c>
      <c r="S139" s="38">
        <v>0</v>
      </c>
      <c r="T139" s="38">
        <v>0</v>
      </c>
      <c r="U139" s="38">
        <v>0</v>
      </c>
      <c r="V139" s="38">
        <v>0</v>
      </c>
      <c r="W139" s="38">
        <v>0</v>
      </c>
      <c r="X139" s="38">
        <v>0</v>
      </c>
      <c r="Y139" s="38">
        <v>0</v>
      </c>
      <c r="Z139" s="38">
        <v>0</v>
      </c>
      <c r="AA139" s="38">
        <v>0</v>
      </c>
      <c r="AB139" s="38">
        <v>0</v>
      </c>
      <c r="AC139" s="38">
        <v>0</v>
      </c>
      <c r="AD139" s="38">
        <v>0</v>
      </c>
      <c r="AE139" s="38">
        <v>0</v>
      </c>
      <c r="AF139" s="38">
        <v>0</v>
      </c>
      <c r="AG139" s="38">
        <v>0</v>
      </c>
      <c r="AH139" s="38">
        <v>0</v>
      </c>
      <c r="AI139" s="38">
        <v>0</v>
      </c>
      <c r="AJ139" s="38">
        <v>0</v>
      </c>
      <c r="AK139" s="38">
        <v>0</v>
      </c>
      <c r="AL139" s="38">
        <v>0</v>
      </c>
    </row>
    <row r="140" spans="1:38" ht="19.8" thickBot="1">
      <c r="A140" s="38">
        <v>131</v>
      </c>
      <c r="B140" s="38" t="s">
        <v>579</v>
      </c>
      <c r="C140" s="38">
        <v>3862</v>
      </c>
      <c r="D140" s="38" t="s">
        <v>534</v>
      </c>
      <c r="E140" s="38" t="s">
        <v>659</v>
      </c>
      <c r="F140" s="38" t="s">
        <v>533</v>
      </c>
      <c r="G140" s="38">
        <v>0</v>
      </c>
      <c r="H140" s="38">
        <v>0</v>
      </c>
      <c r="I140" s="38">
        <v>0</v>
      </c>
      <c r="J140" s="38">
        <v>0</v>
      </c>
      <c r="K140" s="38">
        <v>0</v>
      </c>
      <c r="L140" s="38">
        <v>0</v>
      </c>
      <c r="M140" s="38">
        <v>0</v>
      </c>
      <c r="N140" s="38">
        <v>0</v>
      </c>
      <c r="O140" s="38">
        <v>0</v>
      </c>
      <c r="P140" s="38">
        <v>0</v>
      </c>
      <c r="Q140" s="38">
        <v>0</v>
      </c>
      <c r="R140" s="38">
        <v>0</v>
      </c>
      <c r="S140" s="38">
        <v>0</v>
      </c>
      <c r="T140" s="38">
        <v>0</v>
      </c>
      <c r="U140" s="38">
        <v>0</v>
      </c>
      <c r="V140" s="38">
        <v>0</v>
      </c>
      <c r="W140" s="38">
        <v>0</v>
      </c>
      <c r="X140" s="38">
        <v>0</v>
      </c>
      <c r="Y140" s="38">
        <v>0</v>
      </c>
      <c r="Z140" s="38">
        <v>0</v>
      </c>
      <c r="AA140" s="38">
        <v>0</v>
      </c>
      <c r="AB140" s="38">
        <v>0</v>
      </c>
      <c r="AC140" s="38">
        <v>0</v>
      </c>
      <c r="AD140" s="38">
        <v>0</v>
      </c>
      <c r="AE140" s="38">
        <v>0</v>
      </c>
      <c r="AF140" s="38">
        <v>0</v>
      </c>
      <c r="AG140" s="38">
        <v>0</v>
      </c>
      <c r="AH140" s="38">
        <v>0</v>
      </c>
      <c r="AI140" s="38">
        <v>0</v>
      </c>
      <c r="AJ140" s="38">
        <v>0</v>
      </c>
      <c r="AK140" s="38">
        <v>0</v>
      </c>
      <c r="AL140" s="38">
        <v>0</v>
      </c>
    </row>
    <row r="141" spans="1:38" ht="19.8" thickBot="1">
      <c r="A141" s="38">
        <v>132</v>
      </c>
      <c r="B141" s="38" t="s">
        <v>579</v>
      </c>
      <c r="C141" s="38" t="s">
        <v>660</v>
      </c>
      <c r="D141" s="38" t="s">
        <v>546</v>
      </c>
      <c r="E141" s="38" t="s">
        <v>661</v>
      </c>
      <c r="F141" s="38" t="s">
        <v>531</v>
      </c>
      <c r="G141" s="38">
        <v>0</v>
      </c>
      <c r="H141" s="38">
        <v>0</v>
      </c>
      <c r="I141" s="38">
        <v>0</v>
      </c>
      <c r="J141" s="38">
        <v>0</v>
      </c>
      <c r="K141" s="38">
        <v>0</v>
      </c>
      <c r="L141" s="38">
        <v>0</v>
      </c>
      <c r="M141" s="38">
        <v>0</v>
      </c>
      <c r="N141" s="38">
        <v>0</v>
      </c>
      <c r="O141" s="38">
        <v>0</v>
      </c>
      <c r="P141" s="38">
        <v>0</v>
      </c>
      <c r="Q141" s="38">
        <v>0</v>
      </c>
      <c r="R141" s="38">
        <v>0</v>
      </c>
      <c r="S141" s="38">
        <v>0</v>
      </c>
      <c r="T141" s="38">
        <v>0</v>
      </c>
      <c r="U141" s="38">
        <v>0</v>
      </c>
      <c r="V141" s="38">
        <v>0</v>
      </c>
      <c r="W141" s="38">
        <v>0</v>
      </c>
      <c r="X141" s="38">
        <v>0</v>
      </c>
      <c r="Y141" s="38">
        <v>0</v>
      </c>
      <c r="Z141" s="38">
        <v>0</v>
      </c>
      <c r="AA141" s="38">
        <v>0</v>
      </c>
      <c r="AB141" s="38">
        <v>0</v>
      </c>
      <c r="AC141" s="38">
        <v>0</v>
      </c>
      <c r="AD141" s="38">
        <v>0</v>
      </c>
      <c r="AE141" s="38">
        <v>0</v>
      </c>
      <c r="AF141" s="38">
        <v>0</v>
      </c>
      <c r="AG141" s="38">
        <v>0</v>
      </c>
      <c r="AH141" s="38">
        <v>0</v>
      </c>
      <c r="AI141" s="38">
        <v>0</v>
      </c>
      <c r="AJ141" s="38">
        <v>0</v>
      </c>
      <c r="AK141" s="38">
        <v>0</v>
      </c>
      <c r="AL141" s="38">
        <v>0</v>
      </c>
    </row>
    <row r="142" spans="1:38" ht="19.8" thickBot="1">
      <c r="A142" s="38">
        <v>133</v>
      </c>
      <c r="B142" s="38" t="s">
        <v>579</v>
      </c>
      <c r="C142" s="38" t="s">
        <v>662</v>
      </c>
      <c r="D142" s="38" t="s">
        <v>546</v>
      </c>
      <c r="E142" s="38" t="s">
        <v>635</v>
      </c>
      <c r="F142" s="38" t="s">
        <v>531</v>
      </c>
      <c r="G142" s="38">
        <v>0</v>
      </c>
      <c r="H142" s="38">
        <v>0</v>
      </c>
      <c r="I142" s="38">
        <v>0</v>
      </c>
      <c r="J142" s="38">
        <v>0</v>
      </c>
      <c r="K142" s="38">
        <v>0</v>
      </c>
      <c r="L142" s="38">
        <v>0</v>
      </c>
      <c r="M142" s="38">
        <v>0</v>
      </c>
      <c r="N142" s="38">
        <v>0</v>
      </c>
      <c r="O142" s="38">
        <v>0</v>
      </c>
      <c r="P142" s="38">
        <v>0</v>
      </c>
      <c r="Q142" s="38">
        <v>0</v>
      </c>
      <c r="R142" s="38">
        <v>0</v>
      </c>
      <c r="S142" s="38">
        <v>0</v>
      </c>
      <c r="T142" s="38">
        <v>0</v>
      </c>
      <c r="U142" s="38">
        <v>0</v>
      </c>
      <c r="V142" s="38">
        <v>0</v>
      </c>
      <c r="W142" s="38">
        <v>0</v>
      </c>
      <c r="X142" s="38">
        <v>0</v>
      </c>
      <c r="Y142" s="38">
        <v>0</v>
      </c>
      <c r="Z142" s="38">
        <v>0</v>
      </c>
      <c r="AA142" s="38">
        <v>0</v>
      </c>
      <c r="AB142" s="38">
        <v>0</v>
      </c>
      <c r="AC142" s="38">
        <v>0</v>
      </c>
      <c r="AD142" s="38">
        <v>0</v>
      </c>
      <c r="AE142" s="38">
        <v>0</v>
      </c>
      <c r="AF142" s="38">
        <v>0</v>
      </c>
      <c r="AG142" s="38">
        <v>0</v>
      </c>
      <c r="AH142" s="38">
        <v>0</v>
      </c>
      <c r="AI142" s="38">
        <v>0</v>
      </c>
      <c r="AJ142" s="38">
        <v>0</v>
      </c>
      <c r="AK142" s="38">
        <v>0</v>
      </c>
      <c r="AL142" s="38">
        <v>0</v>
      </c>
    </row>
    <row r="143" spans="1:38" ht="19.8" thickBot="1">
      <c r="A143" s="38">
        <v>134</v>
      </c>
      <c r="B143" s="38" t="s">
        <v>579</v>
      </c>
      <c r="C143" s="38" t="s">
        <v>663</v>
      </c>
      <c r="D143" s="38" t="s">
        <v>581</v>
      </c>
      <c r="E143" s="38" t="s">
        <v>664</v>
      </c>
      <c r="F143" s="38" t="s">
        <v>531</v>
      </c>
      <c r="G143" s="38">
        <v>0</v>
      </c>
      <c r="H143" s="38">
        <v>0</v>
      </c>
      <c r="I143" s="38">
        <v>0</v>
      </c>
      <c r="J143" s="38">
        <v>0</v>
      </c>
      <c r="K143" s="38">
        <v>0</v>
      </c>
      <c r="L143" s="38">
        <v>0</v>
      </c>
      <c r="M143" s="38">
        <v>0</v>
      </c>
      <c r="N143" s="38">
        <v>0</v>
      </c>
      <c r="O143" s="38">
        <v>0</v>
      </c>
      <c r="P143" s="38">
        <v>0</v>
      </c>
      <c r="Q143" s="38">
        <v>0</v>
      </c>
      <c r="R143" s="38">
        <v>0</v>
      </c>
      <c r="S143" s="38">
        <v>0</v>
      </c>
      <c r="T143" s="38">
        <v>0</v>
      </c>
      <c r="U143" s="38">
        <v>0</v>
      </c>
      <c r="V143" s="38">
        <v>0</v>
      </c>
      <c r="W143" s="38">
        <v>0</v>
      </c>
      <c r="X143" s="38">
        <v>0</v>
      </c>
      <c r="Y143" s="38">
        <v>0</v>
      </c>
      <c r="Z143" s="38">
        <v>0</v>
      </c>
      <c r="AA143" s="38">
        <v>0</v>
      </c>
      <c r="AB143" s="38">
        <v>0</v>
      </c>
      <c r="AC143" s="38">
        <v>0</v>
      </c>
      <c r="AD143" s="38">
        <v>0</v>
      </c>
      <c r="AE143" s="38">
        <v>0</v>
      </c>
      <c r="AF143" s="38">
        <v>0</v>
      </c>
      <c r="AG143" s="38">
        <v>0</v>
      </c>
      <c r="AH143" s="38">
        <v>0</v>
      </c>
      <c r="AI143" s="38">
        <v>0</v>
      </c>
      <c r="AJ143" s="38">
        <v>0</v>
      </c>
      <c r="AK143" s="38">
        <v>0</v>
      </c>
      <c r="AL143" s="38">
        <v>0</v>
      </c>
    </row>
    <row r="144" spans="1:38" ht="19.8" thickBot="1">
      <c r="A144" s="38">
        <v>135</v>
      </c>
      <c r="B144" s="38" t="s">
        <v>579</v>
      </c>
      <c r="C144" s="38" t="s">
        <v>665</v>
      </c>
      <c r="D144" s="38" t="s">
        <v>581</v>
      </c>
      <c r="E144" s="38" t="s">
        <v>666</v>
      </c>
      <c r="F144" s="38" t="s">
        <v>531</v>
      </c>
      <c r="G144" s="38">
        <v>0</v>
      </c>
      <c r="H144" s="38">
        <v>0</v>
      </c>
      <c r="I144" s="38">
        <v>0</v>
      </c>
      <c r="J144" s="38">
        <v>0</v>
      </c>
      <c r="K144" s="38">
        <v>0</v>
      </c>
      <c r="L144" s="38">
        <v>0</v>
      </c>
      <c r="M144" s="38">
        <v>0</v>
      </c>
      <c r="N144" s="38">
        <v>0</v>
      </c>
      <c r="O144" s="38">
        <v>0</v>
      </c>
      <c r="P144" s="38">
        <v>0</v>
      </c>
      <c r="Q144" s="38">
        <v>0</v>
      </c>
      <c r="R144" s="38">
        <v>0</v>
      </c>
      <c r="S144" s="38">
        <v>0</v>
      </c>
      <c r="T144" s="38">
        <v>0</v>
      </c>
      <c r="U144" s="38">
        <v>0</v>
      </c>
      <c r="V144" s="38">
        <v>0</v>
      </c>
      <c r="W144" s="38">
        <v>0</v>
      </c>
      <c r="X144" s="38">
        <v>0</v>
      </c>
      <c r="Y144" s="38">
        <v>0</v>
      </c>
      <c r="Z144" s="38">
        <v>0</v>
      </c>
      <c r="AA144" s="38">
        <v>0</v>
      </c>
      <c r="AB144" s="38">
        <v>0</v>
      </c>
      <c r="AC144" s="38">
        <v>0</v>
      </c>
      <c r="AD144" s="38">
        <v>0</v>
      </c>
      <c r="AE144" s="38">
        <v>0</v>
      </c>
      <c r="AF144" s="38">
        <v>0</v>
      </c>
      <c r="AG144" s="38">
        <v>0</v>
      </c>
      <c r="AH144" s="38">
        <v>0</v>
      </c>
      <c r="AI144" s="38">
        <v>0</v>
      </c>
      <c r="AJ144" s="38">
        <v>0</v>
      </c>
      <c r="AK144" s="38">
        <v>0</v>
      </c>
      <c r="AL144" s="38">
        <v>0</v>
      </c>
    </row>
    <row r="145" spans="1:38" ht="19.8" thickBot="1">
      <c r="A145" s="38">
        <v>136</v>
      </c>
      <c r="B145" s="38" t="s">
        <v>579</v>
      </c>
      <c r="C145" s="38" t="s">
        <v>667</v>
      </c>
      <c r="D145" s="38" t="s">
        <v>581</v>
      </c>
      <c r="E145" s="38" t="s">
        <v>668</v>
      </c>
      <c r="F145" s="38" t="s">
        <v>531</v>
      </c>
      <c r="G145" s="38">
        <v>0</v>
      </c>
      <c r="H145" s="38">
        <v>0</v>
      </c>
      <c r="I145" s="38">
        <v>0</v>
      </c>
      <c r="J145" s="38">
        <v>0</v>
      </c>
      <c r="K145" s="38">
        <v>0</v>
      </c>
      <c r="L145" s="38">
        <v>0</v>
      </c>
      <c r="M145" s="38">
        <v>0</v>
      </c>
      <c r="N145" s="38">
        <v>0</v>
      </c>
      <c r="O145" s="38">
        <v>0</v>
      </c>
      <c r="P145" s="38">
        <v>0</v>
      </c>
      <c r="Q145" s="38">
        <v>0</v>
      </c>
      <c r="R145" s="38">
        <v>0</v>
      </c>
      <c r="S145" s="38">
        <v>0</v>
      </c>
      <c r="T145" s="38">
        <v>0</v>
      </c>
      <c r="U145" s="38">
        <v>0</v>
      </c>
      <c r="V145" s="38">
        <v>0</v>
      </c>
      <c r="W145" s="38">
        <v>0</v>
      </c>
      <c r="X145" s="38">
        <v>0</v>
      </c>
      <c r="Y145" s="38">
        <v>0</v>
      </c>
      <c r="Z145" s="38">
        <v>0</v>
      </c>
      <c r="AA145" s="38">
        <v>0</v>
      </c>
      <c r="AB145" s="38">
        <v>0</v>
      </c>
      <c r="AC145" s="38">
        <v>0</v>
      </c>
      <c r="AD145" s="38">
        <v>0</v>
      </c>
      <c r="AE145" s="38">
        <v>0</v>
      </c>
      <c r="AF145" s="38">
        <v>0</v>
      </c>
      <c r="AG145" s="38">
        <v>0</v>
      </c>
      <c r="AH145" s="38">
        <v>0</v>
      </c>
      <c r="AI145" s="38">
        <v>0</v>
      </c>
      <c r="AJ145" s="38">
        <v>0</v>
      </c>
      <c r="AK145" s="38">
        <v>0</v>
      </c>
      <c r="AL145" s="38">
        <v>0</v>
      </c>
    </row>
    <row r="146" spans="1:38" ht="19.8" thickBot="1">
      <c r="A146" s="38">
        <v>137</v>
      </c>
      <c r="B146" s="38" t="s">
        <v>579</v>
      </c>
      <c r="C146" s="38" t="s">
        <v>669</v>
      </c>
      <c r="D146" s="38" t="s">
        <v>581</v>
      </c>
      <c r="E146" s="38" t="s">
        <v>670</v>
      </c>
      <c r="F146" s="38" t="s">
        <v>531</v>
      </c>
      <c r="G146" s="38">
        <v>0</v>
      </c>
      <c r="H146" s="38">
        <v>0</v>
      </c>
      <c r="I146" s="38">
        <v>0</v>
      </c>
      <c r="J146" s="38">
        <v>0</v>
      </c>
      <c r="K146" s="38">
        <v>0</v>
      </c>
      <c r="L146" s="38">
        <v>0</v>
      </c>
      <c r="M146" s="38">
        <v>0</v>
      </c>
      <c r="N146" s="38">
        <v>0</v>
      </c>
      <c r="O146" s="38">
        <v>0</v>
      </c>
      <c r="P146" s="38">
        <v>0</v>
      </c>
      <c r="Q146" s="38">
        <v>0</v>
      </c>
      <c r="R146" s="38">
        <v>0</v>
      </c>
      <c r="S146" s="38">
        <v>0</v>
      </c>
      <c r="T146" s="38">
        <v>0</v>
      </c>
      <c r="U146" s="38">
        <v>0</v>
      </c>
      <c r="V146" s="38">
        <v>0</v>
      </c>
      <c r="W146" s="38">
        <v>0</v>
      </c>
      <c r="X146" s="38">
        <v>0</v>
      </c>
      <c r="Y146" s="38">
        <v>0</v>
      </c>
      <c r="Z146" s="38">
        <v>0</v>
      </c>
      <c r="AA146" s="38">
        <v>0</v>
      </c>
      <c r="AB146" s="38">
        <v>0</v>
      </c>
      <c r="AC146" s="38">
        <v>0</v>
      </c>
      <c r="AD146" s="38">
        <v>0</v>
      </c>
      <c r="AE146" s="38">
        <v>0</v>
      </c>
      <c r="AF146" s="38">
        <v>0</v>
      </c>
      <c r="AG146" s="38">
        <v>0</v>
      </c>
      <c r="AH146" s="38">
        <v>0</v>
      </c>
      <c r="AI146" s="38">
        <v>0</v>
      </c>
      <c r="AJ146" s="38">
        <v>0</v>
      </c>
      <c r="AK146" s="38">
        <v>0</v>
      </c>
      <c r="AL146" s="38">
        <v>0</v>
      </c>
    </row>
    <row r="147" spans="1:38" ht="19.8" thickBot="1">
      <c r="A147" s="38">
        <v>138</v>
      </c>
      <c r="B147" s="38" t="s">
        <v>579</v>
      </c>
      <c r="C147" s="38" t="s">
        <v>671</v>
      </c>
      <c r="D147" s="38" t="s">
        <v>581</v>
      </c>
      <c r="E147" s="38" t="s">
        <v>672</v>
      </c>
      <c r="F147" s="38" t="s">
        <v>531</v>
      </c>
      <c r="G147" s="38">
        <v>0</v>
      </c>
      <c r="H147" s="38">
        <v>0</v>
      </c>
      <c r="I147" s="38">
        <v>0</v>
      </c>
      <c r="J147" s="38">
        <v>0</v>
      </c>
      <c r="K147" s="38">
        <v>0</v>
      </c>
      <c r="L147" s="38">
        <v>0</v>
      </c>
      <c r="M147" s="38">
        <v>0</v>
      </c>
      <c r="N147" s="38">
        <v>0</v>
      </c>
      <c r="O147" s="38">
        <v>0</v>
      </c>
      <c r="P147" s="38">
        <v>0</v>
      </c>
      <c r="Q147" s="38">
        <v>0</v>
      </c>
      <c r="R147" s="38">
        <v>0</v>
      </c>
      <c r="S147" s="38">
        <v>0</v>
      </c>
      <c r="T147" s="38">
        <v>0</v>
      </c>
      <c r="U147" s="38">
        <v>0</v>
      </c>
      <c r="V147" s="38">
        <v>0</v>
      </c>
      <c r="W147" s="38">
        <v>0</v>
      </c>
      <c r="X147" s="38">
        <v>0</v>
      </c>
      <c r="Y147" s="38">
        <v>0</v>
      </c>
      <c r="Z147" s="38">
        <v>0</v>
      </c>
      <c r="AA147" s="38">
        <v>0</v>
      </c>
      <c r="AB147" s="38">
        <v>0</v>
      </c>
      <c r="AC147" s="38">
        <v>0</v>
      </c>
      <c r="AD147" s="38">
        <v>0</v>
      </c>
      <c r="AE147" s="38">
        <v>0</v>
      </c>
      <c r="AF147" s="38">
        <v>0</v>
      </c>
      <c r="AG147" s="38">
        <v>0</v>
      </c>
      <c r="AH147" s="38">
        <v>0</v>
      </c>
      <c r="AI147" s="38">
        <v>0</v>
      </c>
      <c r="AJ147" s="38">
        <v>0</v>
      </c>
      <c r="AK147" s="38">
        <v>0</v>
      </c>
      <c r="AL147" s="38">
        <v>0</v>
      </c>
    </row>
    <row r="148" spans="1:38" ht="19.8" thickBot="1">
      <c r="A148" s="38">
        <v>139</v>
      </c>
      <c r="B148" s="38" t="s">
        <v>579</v>
      </c>
      <c r="C148" s="38" t="s">
        <v>673</v>
      </c>
      <c r="D148" s="38" t="s">
        <v>543</v>
      </c>
      <c r="E148" s="38" t="s">
        <v>674</v>
      </c>
      <c r="F148" s="38" t="s">
        <v>531</v>
      </c>
      <c r="G148" s="38">
        <v>0</v>
      </c>
      <c r="H148" s="38">
        <v>0</v>
      </c>
      <c r="I148" s="38">
        <v>0</v>
      </c>
      <c r="J148" s="38">
        <v>0</v>
      </c>
      <c r="K148" s="38">
        <v>0</v>
      </c>
      <c r="L148" s="38">
        <v>0</v>
      </c>
      <c r="M148" s="38">
        <v>0</v>
      </c>
      <c r="N148" s="38">
        <v>0</v>
      </c>
      <c r="O148" s="38">
        <v>0</v>
      </c>
      <c r="P148" s="38">
        <v>0</v>
      </c>
      <c r="Q148" s="38">
        <v>0</v>
      </c>
      <c r="R148" s="38">
        <v>0</v>
      </c>
      <c r="S148" s="38">
        <v>0</v>
      </c>
      <c r="T148" s="38">
        <v>0</v>
      </c>
      <c r="U148" s="38">
        <v>0</v>
      </c>
      <c r="V148" s="38">
        <v>0</v>
      </c>
      <c r="W148" s="38">
        <v>0</v>
      </c>
      <c r="X148" s="38">
        <v>0</v>
      </c>
      <c r="Y148" s="38">
        <v>0</v>
      </c>
      <c r="Z148" s="38">
        <v>0</v>
      </c>
      <c r="AA148" s="38">
        <v>0</v>
      </c>
      <c r="AB148" s="38">
        <v>0</v>
      </c>
      <c r="AC148" s="38">
        <v>0</v>
      </c>
      <c r="AD148" s="38">
        <v>0</v>
      </c>
      <c r="AE148" s="38">
        <v>0</v>
      </c>
      <c r="AF148" s="38">
        <v>0</v>
      </c>
      <c r="AG148" s="38">
        <v>0</v>
      </c>
      <c r="AH148" s="38">
        <v>0</v>
      </c>
      <c r="AI148" s="38">
        <v>0</v>
      </c>
      <c r="AJ148" s="38">
        <v>0</v>
      </c>
      <c r="AK148" s="38">
        <v>0</v>
      </c>
      <c r="AL148" s="38">
        <v>0</v>
      </c>
    </row>
    <row r="149" spans="1:38" ht="19.8" thickBot="1">
      <c r="A149" s="38">
        <v>140</v>
      </c>
      <c r="B149" s="38" t="s">
        <v>579</v>
      </c>
      <c r="C149" s="38" t="s">
        <v>675</v>
      </c>
      <c r="D149" s="38" t="s">
        <v>581</v>
      </c>
      <c r="E149" s="38" t="s">
        <v>676</v>
      </c>
      <c r="F149" s="38" t="s">
        <v>533</v>
      </c>
      <c r="G149" s="38">
        <v>0</v>
      </c>
      <c r="H149" s="38">
        <v>0</v>
      </c>
      <c r="I149" s="38">
        <v>0</v>
      </c>
      <c r="J149" s="38">
        <v>0</v>
      </c>
      <c r="K149" s="38">
        <v>0</v>
      </c>
      <c r="L149" s="38">
        <v>0</v>
      </c>
      <c r="M149" s="38">
        <v>0</v>
      </c>
      <c r="N149" s="38">
        <v>0</v>
      </c>
      <c r="O149" s="38">
        <v>0</v>
      </c>
      <c r="P149" s="38">
        <v>0</v>
      </c>
      <c r="Q149" s="38">
        <v>0</v>
      </c>
      <c r="R149" s="38">
        <v>0</v>
      </c>
      <c r="S149" s="38">
        <v>0</v>
      </c>
      <c r="T149" s="38">
        <v>0</v>
      </c>
      <c r="U149" s="38">
        <v>0</v>
      </c>
      <c r="V149" s="38">
        <v>0</v>
      </c>
      <c r="W149" s="38">
        <v>0</v>
      </c>
      <c r="X149" s="38">
        <v>0</v>
      </c>
      <c r="Y149" s="38">
        <v>0</v>
      </c>
      <c r="Z149" s="38">
        <v>0</v>
      </c>
      <c r="AA149" s="38">
        <v>0</v>
      </c>
      <c r="AB149" s="38">
        <v>0</v>
      </c>
      <c r="AC149" s="38">
        <v>0</v>
      </c>
      <c r="AD149" s="38">
        <v>0</v>
      </c>
      <c r="AE149" s="38">
        <v>0</v>
      </c>
      <c r="AF149" s="38">
        <v>0</v>
      </c>
      <c r="AG149" s="38">
        <v>0</v>
      </c>
      <c r="AH149" s="38">
        <v>0</v>
      </c>
      <c r="AI149" s="38">
        <v>0</v>
      </c>
      <c r="AJ149" s="38">
        <v>0</v>
      </c>
      <c r="AK149" s="38">
        <v>0</v>
      </c>
      <c r="AL149" s="38">
        <v>0</v>
      </c>
    </row>
    <row r="150" spans="1:38" ht="19.8" thickBot="1">
      <c r="A150" s="38">
        <v>141</v>
      </c>
      <c r="B150" s="38" t="s">
        <v>579</v>
      </c>
      <c r="C150" s="38" t="s">
        <v>677</v>
      </c>
      <c r="D150" s="38" t="s">
        <v>581</v>
      </c>
      <c r="E150" s="38" t="s">
        <v>678</v>
      </c>
      <c r="F150" s="38" t="s">
        <v>531</v>
      </c>
      <c r="G150" s="38">
        <v>0</v>
      </c>
      <c r="H150" s="38">
        <v>0</v>
      </c>
      <c r="I150" s="38">
        <v>0</v>
      </c>
      <c r="J150" s="38">
        <v>0</v>
      </c>
      <c r="K150" s="38">
        <v>0</v>
      </c>
      <c r="L150" s="38">
        <v>0</v>
      </c>
      <c r="M150" s="38">
        <v>0</v>
      </c>
      <c r="N150" s="38">
        <v>0</v>
      </c>
      <c r="O150" s="38">
        <v>0</v>
      </c>
      <c r="P150" s="38">
        <v>0</v>
      </c>
      <c r="Q150" s="38">
        <v>0</v>
      </c>
      <c r="R150" s="38">
        <v>0</v>
      </c>
      <c r="S150" s="38">
        <v>0</v>
      </c>
      <c r="T150" s="38">
        <v>0</v>
      </c>
      <c r="U150" s="38">
        <v>0</v>
      </c>
      <c r="V150" s="38">
        <v>0</v>
      </c>
      <c r="W150" s="38">
        <v>0</v>
      </c>
      <c r="X150" s="38">
        <v>0</v>
      </c>
      <c r="Y150" s="38">
        <v>0</v>
      </c>
      <c r="Z150" s="38">
        <v>0</v>
      </c>
      <c r="AA150" s="38">
        <v>0</v>
      </c>
      <c r="AB150" s="38">
        <v>0</v>
      </c>
      <c r="AC150" s="38">
        <v>0</v>
      </c>
      <c r="AD150" s="38">
        <v>0</v>
      </c>
      <c r="AE150" s="38">
        <v>0</v>
      </c>
      <c r="AF150" s="38">
        <v>0</v>
      </c>
      <c r="AG150" s="38">
        <v>0</v>
      </c>
      <c r="AH150" s="38">
        <v>0</v>
      </c>
      <c r="AI150" s="38">
        <v>0</v>
      </c>
      <c r="AJ150" s="38">
        <v>0</v>
      </c>
      <c r="AK150" s="38">
        <v>0</v>
      </c>
      <c r="AL150" s="38">
        <v>0</v>
      </c>
    </row>
    <row r="151" spans="1:38" ht="19.8" thickBot="1">
      <c r="A151" s="38">
        <v>142</v>
      </c>
      <c r="B151" s="38" t="s">
        <v>579</v>
      </c>
      <c r="C151" s="38" t="s">
        <v>679</v>
      </c>
      <c r="D151" s="38" t="s">
        <v>581</v>
      </c>
      <c r="E151" s="38" t="s">
        <v>680</v>
      </c>
      <c r="F151" s="38" t="s">
        <v>531</v>
      </c>
      <c r="G151" s="38">
        <v>0</v>
      </c>
      <c r="H151" s="38">
        <v>0</v>
      </c>
      <c r="I151" s="38">
        <v>0</v>
      </c>
      <c r="J151" s="38">
        <v>0</v>
      </c>
      <c r="K151" s="38">
        <v>0</v>
      </c>
      <c r="L151" s="38">
        <v>0</v>
      </c>
      <c r="M151" s="38">
        <v>0</v>
      </c>
      <c r="N151" s="38">
        <v>0</v>
      </c>
      <c r="O151" s="38">
        <v>0</v>
      </c>
      <c r="P151" s="38">
        <v>0</v>
      </c>
      <c r="Q151" s="38">
        <v>0</v>
      </c>
      <c r="R151" s="38">
        <v>0</v>
      </c>
      <c r="S151" s="38">
        <v>0</v>
      </c>
      <c r="T151" s="38">
        <v>0</v>
      </c>
      <c r="U151" s="38">
        <v>0</v>
      </c>
      <c r="V151" s="38">
        <v>0</v>
      </c>
      <c r="W151" s="38">
        <v>0</v>
      </c>
      <c r="X151" s="38">
        <v>0</v>
      </c>
      <c r="Y151" s="38">
        <v>0</v>
      </c>
      <c r="Z151" s="38">
        <v>0</v>
      </c>
      <c r="AA151" s="38">
        <v>0</v>
      </c>
      <c r="AB151" s="38">
        <v>0</v>
      </c>
      <c r="AC151" s="38">
        <v>0</v>
      </c>
      <c r="AD151" s="38">
        <v>0</v>
      </c>
      <c r="AE151" s="38">
        <v>0</v>
      </c>
      <c r="AF151" s="38">
        <v>0</v>
      </c>
      <c r="AG151" s="38">
        <v>0</v>
      </c>
      <c r="AH151" s="38">
        <v>0</v>
      </c>
      <c r="AI151" s="38">
        <v>0</v>
      </c>
      <c r="AJ151" s="38">
        <v>0</v>
      </c>
      <c r="AK151" s="38">
        <v>0</v>
      </c>
      <c r="AL151" s="38">
        <v>0</v>
      </c>
    </row>
    <row r="152" spans="1:38" ht="19.8" thickBot="1">
      <c r="A152" s="38">
        <v>143</v>
      </c>
      <c r="B152" s="38" t="s">
        <v>579</v>
      </c>
      <c r="C152" s="38" t="s">
        <v>681</v>
      </c>
      <c r="D152" s="38" t="s">
        <v>549</v>
      </c>
      <c r="E152" s="38" t="s">
        <v>682</v>
      </c>
      <c r="F152" s="38" t="s">
        <v>533</v>
      </c>
      <c r="G152" s="38">
        <v>0</v>
      </c>
      <c r="H152" s="38">
        <v>0</v>
      </c>
      <c r="I152" s="38">
        <v>0</v>
      </c>
      <c r="J152" s="38">
        <v>0</v>
      </c>
      <c r="K152" s="38">
        <v>0</v>
      </c>
      <c r="L152" s="38">
        <v>0</v>
      </c>
      <c r="M152" s="38">
        <v>0</v>
      </c>
      <c r="N152" s="38">
        <v>0</v>
      </c>
      <c r="O152" s="38">
        <v>0</v>
      </c>
      <c r="P152" s="38">
        <v>0</v>
      </c>
      <c r="Q152" s="38">
        <v>0</v>
      </c>
      <c r="R152" s="38">
        <v>0</v>
      </c>
      <c r="S152" s="38">
        <v>0</v>
      </c>
      <c r="T152" s="38">
        <v>0</v>
      </c>
      <c r="U152" s="38">
        <v>0</v>
      </c>
      <c r="V152" s="38">
        <v>0</v>
      </c>
      <c r="W152" s="38">
        <v>0</v>
      </c>
      <c r="X152" s="38">
        <v>0</v>
      </c>
      <c r="Y152" s="38">
        <v>0</v>
      </c>
      <c r="Z152" s="38">
        <v>0</v>
      </c>
      <c r="AA152" s="38">
        <v>0</v>
      </c>
      <c r="AB152" s="38">
        <v>0</v>
      </c>
      <c r="AC152" s="38">
        <v>0</v>
      </c>
      <c r="AD152" s="38">
        <v>0</v>
      </c>
      <c r="AE152" s="38">
        <v>0</v>
      </c>
      <c r="AF152" s="38">
        <v>0</v>
      </c>
      <c r="AG152" s="38">
        <v>0</v>
      </c>
      <c r="AH152" s="38">
        <v>0</v>
      </c>
      <c r="AI152" s="38">
        <v>0</v>
      </c>
      <c r="AJ152" s="38">
        <v>0</v>
      </c>
      <c r="AK152" s="38">
        <v>0</v>
      </c>
      <c r="AL152" s="38">
        <v>0</v>
      </c>
    </row>
    <row r="153" spans="1:38" ht="19.8" thickBot="1">
      <c r="A153" s="38">
        <v>144</v>
      </c>
      <c r="B153" s="38" t="s">
        <v>579</v>
      </c>
      <c r="C153" s="38" t="s">
        <v>683</v>
      </c>
      <c r="D153" s="38" t="s">
        <v>546</v>
      </c>
      <c r="E153" s="38" t="s">
        <v>684</v>
      </c>
      <c r="F153" s="38" t="s">
        <v>527</v>
      </c>
      <c r="G153" s="38">
        <v>0</v>
      </c>
      <c r="H153" s="38">
        <v>0</v>
      </c>
      <c r="I153" s="38">
        <v>0</v>
      </c>
      <c r="J153" s="38">
        <v>0</v>
      </c>
      <c r="K153" s="38">
        <v>0</v>
      </c>
      <c r="L153" s="38">
        <v>0</v>
      </c>
      <c r="M153" s="38">
        <v>0</v>
      </c>
      <c r="N153" s="38">
        <v>0</v>
      </c>
      <c r="O153" s="38">
        <v>0</v>
      </c>
      <c r="P153" s="38">
        <v>0</v>
      </c>
      <c r="Q153" s="38">
        <v>0</v>
      </c>
      <c r="R153" s="38">
        <v>0</v>
      </c>
      <c r="S153" s="38">
        <v>0</v>
      </c>
      <c r="T153" s="38">
        <v>0</v>
      </c>
      <c r="U153" s="38">
        <v>0</v>
      </c>
      <c r="V153" s="38">
        <v>0</v>
      </c>
      <c r="W153" s="38">
        <v>0</v>
      </c>
      <c r="X153" s="38">
        <v>0</v>
      </c>
      <c r="Y153" s="38">
        <v>0</v>
      </c>
      <c r="Z153" s="38">
        <v>0</v>
      </c>
      <c r="AA153" s="38">
        <v>0</v>
      </c>
      <c r="AB153" s="38">
        <v>0</v>
      </c>
      <c r="AC153" s="38">
        <v>0</v>
      </c>
      <c r="AD153" s="38">
        <v>0</v>
      </c>
      <c r="AE153" s="38">
        <v>0</v>
      </c>
      <c r="AF153" s="38">
        <v>0</v>
      </c>
      <c r="AG153" s="38">
        <v>0</v>
      </c>
      <c r="AH153" s="38">
        <v>0</v>
      </c>
      <c r="AI153" s="38">
        <v>0</v>
      </c>
      <c r="AJ153" s="38">
        <v>0</v>
      </c>
      <c r="AK153" s="38">
        <v>0</v>
      </c>
      <c r="AL153" s="38">
        <v>0</v>
      </c>
    </row>
    <row r="154" spans="1:38" ht="19.8" thickBot="1">
      <c r="A154" s="38">
        <v>145</v>
      </c>
      <c r="B154" s="38" t="s">
        <v>579</v>
      </c>
      <c r="C154" s="38" t="s">
        <v>269</v>
      </c>
      <c r="D154" s="38" t="s">
        <v>532</v>
      </c>
      <c r="E154" s="38" t="s">
        <v>271</v>
      </c>
      <c r="F154" s="38" t="s">
        <v>533</v>
      </c>
      <c r="G154" s="38">
        <v>1.38</v>
      </c>
      <c r="H154" s="38">
        <v>2.2599999999999998</v>
      </c>
      <c r="I154" s="38">
        <v>0</v>
      </c>
      <c r="J154" s="38">
        <v>1.52</v>
      </c>
      <c r="K154" s="38">
        <v>2.33</v>
      </c>
      <c r="L154" s="38">
        <v>0.01</v>
      </c>
      <c r="M154" s="38">
        <v>0</v>
      </c>
      <c r="N154" s="38">
        <v>0</v>
      </c>
      <c r="O154" s="38">
        <v>0</v>
      </c>
      <c r="P154" s="38">
        <v>0</v>
      </c>
      <c r="Q154" s="38">
        <v>0</v>
      </c>
      <c r="R154" s="38">
        <v>0</v>
      </c>
      <c r="S154" s="38">
        <v>0</v>
      </c>
      <c r="T154" s="38">
        <v>0</v>
      </c>
      <c r="U154" s="38">
        <v>0</v>
      </c>
      <c r="V154" s="38">
        <v>0</v>
      </c>
      <c r="W154" s="38">
        <v>0</v>
      </c>
      <c r="X154" s="38">
        <v>0</v>
      </c>
      <c r="Y154" s="38">
        <v>0</v>
      </c>
      <c r="Z154" s="38">
        <v>0</v>
      </c>
      <c r="AA154" s="38">
        <v>0</v>
      </c>
      <c r="AB154" s="38">
        <v>0</v>
      </c>
      <c r="AC154" s="38">
        <v>0</v>
      </c>
      <c r="AD154" s="38">
        <v>0</v>
      </c>
      <c r="AE154" s="38">
        <v>0</v>
      </c>
      <c r="AF154" s="38">
        <v>0</v>
      </c>
      <c r="AG154" s="38">
        <v>0</v>
      </c>
      <c r="AH154" s="38">
        <v>0</v>
      </c>
      <c r="AI154" s="38">
        <v>0</v>
      </c>
      <c r="AJ154" s="38">
        <v>0</v>
      </c>
      <c r="AK154" s="38">
        <v>0</v>
      </c>
      <c r="AL154" s="38">
        <v>7.5</v>
      </c>
    </row>
    <row r="155" spans="1:38" ht="19.8" thickBot="1">
      <c r="A155" s="38">
        <v>146</v>
      </c>
      <c r="B155" s="38" t="s">
        <v>579</v>
      </c>
      <c r="C155" s="38" t="s">
        <v>685</v>
      </c>
      <c r="D155" s="38" t="s">
        <v>532</v>
      </c>
      <c r="E155" s="38" t="s">
        <v>686</v>
      </c>
      <c r="F155" s="38" t="s">
        <v>527</v>
      </c>
      <c r="G155" s="38">
        <v>0</v>
      </c>
      <c r="H155" s="38">
        <v>0</v>
      </c>
      <c r="I155" s="38">
        <v>0</v>
      </c>
      <c r="J155" s="38">
        <v>0</v>
      </c>
      <c r="K155" s="38">
        <v>0</v>
      </c>
      <c r="L155" s="38">
        <v>0</v>
      </c>
      <c r="M155" s="38">
        <v>0</v>
      </c>
      <c r="N155" s="38">
        <v>0</v>
      </c>
      <c r="O155" s="38">
        <v>0</v>
      </c>
      <c r="P155" s="38">
        <v>0</v>
      </c>
      <c r="Q155" s="38">
        <v>0</v>
      </c>
      <c r="R155" s="38">
        <v>0</v>
      </c>
      <c r="S155" s="38">
        <v>0</v>
      </c>
      <c r="T155" s="38">
        <v>0</v>
      </c>
      <c r="U155" s="38">
        <v>0</v>
      </c>
      <c r="V155" s="38">
        <v>0</v>
      </c>
      <c r="W155" s="38">
        <v>0</v>
      </c>
      <c r="X155" s="38">
        <v>0</v>
      </c>
      <c r="Y155" s="38">
        <v>0</v>
      </c>
      <c r="Z155" s="38">
        <v>0</v>
      </c>
      <c r="AA155" s="38">
        <v>0</v>
      </c>
      <c r="AB155" s="38">
        <v>0</v>
      </c>
      <c r="AC155" s="38">
        <v>0</v>
      </c>
      <c r="AD155" s="38">
        <v>0</v>
      </c>
      <c r="AE155" s="38">
        <v>0</v>
      </c>
      <c r="AF155" s="38">
        <v>0</v>
      </c>
      <c r="AG155" s="38">
        <v>0</v>
      </c>
      <c r="AH155" s="38">
        <v>0</v>
      </c>
      <c r="AI155" s="38">
        <v>0</v>
      </c>
      <c r="AJ155" s="38">
        <v>0</v>
      </c>
      <c r="AK155" s="38">
        <v>0</v>
      </c>
      <c r="AL155" s="38">
        <v>0</v>
      </c>
    </row>
    <row r="156" spans="1:38" ht="19.8" thickBot="1">
      <c r="A156" s="38">
        <v>147</v>
      </c>
      <c r="B156" s="38" t="s">
        <v>579</v>
      </c>
      <c r="C156" s="38" t="s">
        <v>687</v>
      </c>
      <c r="D156" s="38" t="s">
        <v>532</v>
      </c>
      <c r="E156" s="38" t="s">
        <v>688</v>
      </c>
      <c r="F156" s="38" t="s">
        <v>531</v>
      </c>
      <c r="G156" s="38">
        <v>0</v>
      </c>
      <c r="H156" s="38">
        <v>0</v>
      </c>
      <c r="I156" s="38">
        <v>0</v>
      </c>
      <c r="J156" s="38">
        <v>0</v>
      </c>
      <c r="K156" s="38">
        <v>0</v>
      </c>
      <c r="L156" s="38">
        <v>0</v>
      </c>
      <c r="M156" s="38">
        <v>0</v>
      </c>
      <c r="N156" s="38">
        <v>0</v>
      </c>
      <c r="O156" s="38">
        <v>0</v>
      </c>
      <c r="P156" s="38">
        <v>0</v>
      </c>
      <c r="Q156" s="38">
        <v>0</v>
      </c>
      <c r="R156" s="38">
        <v>0</v>
      </c>
      <c r="S156" s="38">
        <v>0</v>
      </c>
      <c r="T156" s="38">
        <v>0</v>
      </c>
      <c r="U156" s="38">
        <v>0</v>
      </c>
      <c r="V156" s="38">
        <v>0</v>
      </c>
      <c r="W156" s="38">
        <v>0</v>
      </c>
      <c r="X156" s="38">
        <v>0</v>
      </c>
      <c r="Y156" s="38">
        <v>0</v>
      </c>
      <c r="Z156" s="38">
        <v>0</v>
      </c>
      <c r="AA156" s="38">
        <v>0</v>
      </c>
      <c r="AB156" s="38">
        <v>0</v>
      </c>
      <c r="AC156" s="38">
        <v>0</v>
      </c>
      <c r="AD156" s="38">
        <v>0</v>
      </c>
      <c r="AE156" s="38">
        <v>0</v>
      </c>
      <c r="AF156" s="38">
        <v>0</v>
      </c>
      <c r="AG156" s="38">
        <v>0</v>
      </c>
      <c r="AH156" s="38">
        <v>0</v>
      </c>
      <c r="AI156" s="38">
        <v>0</v>
      </c>
      <c r="AJ156" s="38">
        <v>0</v>
      </c>
      <c r="AK156" s="38">
        <v>0</v>
      </c>
      <c r="AL156" s="38">
        <v>0</v>
      </c>
    </row>
    <row r="157" spans="1:38" ht="19.8" thickBot="1">
      <c r="A157" s="38">
        <v>148</v>
      </c>
      <c r="B157" s="38" t="s">
        <v>579</v>
      </c>
      <c r="C157" s="38" t="s">
        <v>689</v>
      </c>
      <c r="D157" s="38" t="s">
        <v>530</v>
      </c>
      <c r="E157" s="38" t="s">
        <v>690</v>
      </c>
      <c r="F157" s="38" t="s">
        <v>527</v>
      </c>
      <c r="G157" s="38">
        <v>0</v>
      </c>
      <c r="H157" s="38">
        <v>0</v>
      </c>
      <c r="I157" s="38">
        <v>0</v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38">
        <v>0</v>
      </c>
      <c r="P157" s="38">
        <v>0</v>
      </c>
      <c r="Q157" s="38">
        <v>0</v>
      </c>
      <c r="R157" s="38">
        <v>0</v>
      </c>
      <c r="S157" s="38">
        <v>0</v>
      </c>
      <c r="T157" s="38">
        <v>0</v>
      </c>
      <c r="U157" s="38">
        <v>0</v>
      </c>
      <c r="V157" s="38">
        <v>0</v>
      </c>
      <c r="W157" s="38">
        <v>0</v>
      </c>
      <c r="X157" s="38">
        <v>0</v>
      </c>
      <c r="Y157" s="38">
        <v>0</v>
      </c>
      <c r="Z157" s="38">
        <v>0</v>
      </c>
      <c r="AA157" s="38">
        <v>0</v>
      </c>
      <c r="AB157" s="38">
        <v>0</v>
      </c>
      <c r="AC157" s="38">
        <v>0</v>
      </c>
      <c r="AD157" s="38">
        <v>0</v>
      </c>
      <c r="AE157" s="38">
        <v>0</v>
      </c>
      <c r="AF157" s="38">
        <v>0</v>
      </c>
      <c r="AG157" s="38">
        <v>0</v>
      </c>
      <c r="AH157" s="38">
        <v>0</v>
      </c>
      <c r="AI157" s="38">
        <v>0</v>
      </c>
      <c r="AJ157" s="38">
        <v>0</v>
      </c>
      <c r="AK157" s="38">
        <v>0</v>
      </c>
      <c r="AL157" s="38">
        <v>0</v>
      </c>
    </row>
    <row r="158" spans="1:38" ht="15" thickBot="1">
      <c r="A158" s="38">
        <v>149</v>
      </c>
      <c r="B158" s="38" t="s">
        <v>579</v>
      </c>
      <c r="C158" s="38" t="s">
        <v>691</v>
      </c>
      <c r="D158" s="38" t="s">
        <v>588</v>
      </c>
      <c r="E158" s="38" t="s">
        <v>692</v>
      </c>
      <c r="F158" s="38" t="s">
        <v>531</v>
      </c>
      <c r="G158" s="38">
        <v>0</v>
      </c>
      <c r="H158" s="38">
        <v>0</v>
      </c>
      <c r="I158" s="38">
        <v>0</v>
      </c>
      <c r="J158" s="38">
        <v>0</v>
      </c>
      <c r="K158" s="38">
        <v>0</v>
      </c>
      <c r="L158" s="38">
        <v>0</v>
      </c>
      <c r="M158" s="38">
        <v>0</v>
      </c>
      <c r="N158" s="38">
        <v>0</v>
      </c>
      <c r="O158" s="38">
        <v>0</v>
      </c>
      <c r="P158" s="38">
        <v>0</v>
      </c>
      <c r="Q158" s="38">
        <v>0</v>
      </c>
      <c r="R158" s="38">
        <v>0</v>
      </c>
      <c r="S158" s="38">
        <v>0</v>
      </c>
      <c r="T158" s="38">
        <v>0</v>
      </c>
      <c r="U158" s="38">
        <v>0</v>
      </c>
      <c r="V158" s="38">
        <v>0</v>
      </c>
      <c r="W158" s="38">
        <v>0</v>
      </c>
      <c r="X158" s="38">
        <v>0</v>
      </c>
      <c r="Y158" s="38">
        <v>0</v>
      </c>
      <c r="Z158" s="38">
        <v>0</v>
      </c>
      <c r="AA158" s="38">
        <v>0</v>
      </c>
      <c r="AB158" s="38">
        <v>0</v>
      </c>
      <c r="AC158" s="38">
        <v>0</v>
      </c>
      <c r="AD158" s="38">
        <v>0</v>
      </c>
      <c r="AE158" s="38">
        <v>0</v>
      </c>
      <c r="AF158" s="38">
        <v>0</v>
      </c>
      <c r="AG158" s="38">
        <v>0</v>
      </c>
      <c r="AH158" s="38">
        <v>0</v>
      </c>
      <c r="AI158" s="38">
        <v>0</v>
      </c>
      <c r="AJ158" s="38">
        <v>0</v>
      </c>
      <c r="AK158" s="38">
        <v>0</v>
      </c>
      <c r="AL158" s="38">
        <v>0</v>
      </c>
    </row>
    <row r="159" spans="1:38" ht="19.8" thickBot="1">
      <c r="A159" s="38">
        <v>150</v>
      </c>
      <c r="B159" s="38" t="s">
        <v>579</v>
      </c>
      <c r="C159" s="38" t="s">
        <v>693</v>
      </c>
      <c r="D159" s="38" t="s">
        <v>581</v>
      </c>
      <c r="E159" s="38" t="s">
        <v>694</v>
      </c>
      <c r="F159" s="38" t="s">
        <v>527</v>
      </c>
      <c r="G159" s="38">
        <v>0</v>
      </c>
      <c r="H159" s="38">
        <v>0</v>
      </c>
      <c r="I159" s="38">
        <v>0</v>
      </c>
      <c r="J159" s="38">
        <v>0</v>
      </c>
      <c r="K159" s="38">
        <v>0</v>
      </c>
      <c r="L159" s="38">
        <v>0</v>
      </c>
      <c r="M159" s="38">
        <v>0</v>
      </c>
      <c r="N159" s="38">
        <v>0</v>
      </c>
      <c r="O159" s="38">
        <v>0</v>
      </c>
      <c r="P159" s="38">
        <v>0</v>
      </c>
      <c r="Q159" s="38">
        <v>0</v>
      </c>
      <c r="R159" s="38">
        <v>0</v>
      </c>
      <c r="S159" s="38">
        <v>0</v>
      </c>
      <c r="T159" s="38">
        <v>0</v>
      </c>
      <c r="U159" s="38">
        <v>0</v>
      </c>
      <c r="V159" s="38">
        <v>0</v>
      </c>
      <c r="W159" s="38">
        <v>0</v>
      </c>
      <c r="X159" s="38">
        <v>0</v>
      </c>
      <c r="Y159" s="38">
        <v>0</v>
      </c>
      <c r="Z159" s="38">
        <v>0</v>
      </c>
      <c r="AA159" s="38">
        <v>0</v>
      </c>
      <c r="AB159" s="38">
        <v>0</v>
      </c>
      <c r="AC159" s="38">
        <v>0</v>
      </c>
      <c r="AD159" s="38">
        <v>0</v>
      </c>
      <c r="AE159" s="38">
        <v>0</v>
      </c>
      <c r="AF159" s="38">
        <v>0</v>
      </c>
      <c r="AG159" s="38">
        <v>0</v>
      </c>
      <c r="AH159" s="38">
        <v>0</v>
      </c>
      <c r="AI159" s="38">
        <v>0</v>
      </c>
      <c r="AJ159" s="38">
        <v>0</v>
      </c>
      <c r="AK159" s="38">
        <v>0</v>
      </c>
      <c r="AL159" s="38">
        <v>0</v>
      </c>
    </row>
    <row r="160" spans="1:38" ht="19.8" thickBot="1">
      <c r="A160" s="38">
        <v>151</v>
      </c>
      <c r="B160" s="38" t="s">
        <v>579</v>
      </c>
      <c r="C160" s="38" t="s">
        <v>348</v>
      </c>
      <c r="D160" s="38" t="s">
        <v>549</v>
      </c>
      <c r="E160" s="38" t="s">
        <v>350</v>
      </c>
      <c r="F160" s="38" t="s">
        <v>527</v>
      </c>
      <c r="G160" s="38">
        <v>21.18</v>
      </c>
      <c r="H160" s="38">
        <v>18.579999999999998</v>
      </c>
      <c r="I160" s="38">
        <v>22.47</v>
      </c>
      <c r="J160" s="38">
        <v>0</v>
      </c>
      <c r="K160" s="38">
        <v>0</v>
      </c>
      <c r="L160" s="38">
        <v>0</v>
      </c>
      <c r="M160" s="38">
        <v>0</v>
      </c>
      <c r="N160" s="38">
        <v>0</v>
      </c>
      <c r="O160" s="38">
        <v>0</v>
      </c>
      <c r="P160" s="38">
        <v>0</v>
      </c>
      <c r="Q160" s="38">
        <v>0</v>
      </c>
      <c r="R160" s="38">
        <v>0</v>
      </c>
      <c r="S160" s="38">
        <v>0</v>
      </c>
      <c r="T160" s="38">
        <v>0</v>
      </c>
      <c r="U160" s="38">
        <v>0</v>
      </c>
      <c r="V160" s="38">
        <v>0</v>
      </c>
      <c r="W160" s="38">
        <v>0</v>
      </c>
      <c r="X160" s="38">
        <v>0</v>
      </c>
      <c r="Y160" s="38">
        <v>0</v>
      </c>
      <c r="Z160" s="38">
        <v>0</v>
      </c>
      <c r="AA160" s="38">
        <v>0</v>
      </c>
      <c r="AB160" s="38">
        <v>0</v>
      </c>
      <c r="AC160" s="38">
        <v>0</v>
      </c>
      <c r="AD160" s="38">
        <v>0</v>
      </c>
      <c r="AE160" s="38">
        <v>0</v>
      </c>
      <c r="AF160" s="38">
        <v>0</v>
      </c>
      <c r="AG160" s="38">
        <v>0</v>
      </c>
      <c r="AH160" s="38">
        <v>0</v>
      </c>
      <c r="AI160" s="38">
        <v>0</v>
      </c>
      <c r="AJ160" s="38">
        <v>0</v>
      </c>
      <c r="AK160" s="38">
        <v>0</v>
      </c>
      <c r="AL160" s="38">
        <v>62.23</v>
      </c>
    </row>
    <row r="161" spans="1:38" ht="19.8" thickBot="1">
      <c r="A161" s="38">
        <v>152</v>
      </c>
      <c r="B161" s="38" t="s">
        <v>579</v>
      </c>
      <c r="C161" s="38" t="s">
        <v>695</v>
      </c>
      <c r="D161" s="38" t="s">
        <v>581</v>
      </c>
      <c r="E161" s="38" t="s">
        <v>696</v>
      </c>
      <c r="F161" s="38" t="s">
        <v>531</v>
      </c>
      <c r="G161" s="38">
        <v>0</v>
      </c>
      <c r="H161" s="38">
        <v>0</v>
      </c>
      <c r="I161" s="38">
        <v>0</v>
      </c>
      <c r="J161" s="38">
        <v>0</v>
      </c>
      <c r="K161" s="38">
        <v>0</v>
      </c>
      <c r="L161" s="38">
        <v>0</v>
      </c>
      <c r="M161" s="38">
        <v>0</v>
      </c>
      <c r="N161" s="38">
        <v>0</v>
      </c>
      <c r="O161" s="38">
        <v>0</v>
      </c>
      <c r="P161" s="38">
        <v>0</v>
      </c>
      <c r="Q161" s="38">
        <v>0</v>
      </c>
      <c r="R161" s="38">
        <v>0</v>
      </c>
      <c r="S161" s="38">
        <v>0</v>
      </c>
      <c r="T161" s="38">
        <v>0</v>
      </c>
      <c r="U161" s="38">
        <v>0</v>
      </c>
      <c r="V161" s="38">
        <v>0</v>
      </c>
      <c r="W161" s="38">
        <v>0</v>
      </c>
      <c r="X161" s="38">
        <v>0</v>
      </c>
      <c r="Y161" s="38">
        <v>0</v>
      </c>
      <c r="Z161" s="38">
        <v>0</v>
      </c>
      <c r="AA161" s="38">
        <v>0</v>
      </c>
      <c r="AB161" s="38">
        <v>0</v>
      </c>
      <c r="AC161" s="38">
        <v>0</v>
      </c>
      <c r="AD161" s="38">
        <v>0</v>
      </c>
      <c r="AE161" s="38">
        <v>0</v>
      </c>
      <c r="AF161" s="38">
        <v>0</v>
      </c>
      <c r="AG161" s="38">
        <v>0</v>
      </c>
      <c r="AH161" s="38">
        <v>0</v>
      </c>
      <c r="AI161" s="38">
        <v>0</v>
      </c>
      <c r="AJ161" s="38">
        <v>0</v>
      </c>
      <c r="AK161" s="38">
        <v>0</v>
      </c>
      <c r="AL161" s="38">
        <v>0</v>
      </c>
    </row>
    <row r="162" spans="1:38" ht="19.8" thickBot="1">
      <c r="A162" s="38">
        <v>153</v>
      </c>
      <c r="B162" s="38" t="s">
        <v>579</v>
      </c>
      <c r="C162" s="38" t="s">
        <v>697</v>
      </c>
      <c r="D162" s="38" t="s">
        <v>581</v>
      </c>
      <c r="E162" s="38" t="s">
        <v>698</v>
      </c>
      <c r="F162" s="38" t="s">
        <v>527</v>
      </c>
      <c r="G162" s="38">
        <v>0</v>
      </c>
      <c r="H162" s="38">
        <v>0</v>
      </c>
      <c r="I162" s="38">
        <v>0</v>
      </c>
      <c r="J162" s="38">
        <v>0</v>
      </c>
      <c r="K162" s="38">
        <v>0</v>
      </c>
      <c r="L162" s="38">
        <v>0</v>
      </c>
      <c r="M162" s="38">
        <v>0</v>
      </c>
      <c r="N162" s="38">
        <v>0</v>
      </c>
      <c r="O162" s="38">
        <v>0</v>
      </c>
      <c r="P162" s="38">
        <v>0</v>
      </c>
      <c r="Q162" s="38">
        <v>0</v>
      </c>
      <c r="R162" s="38">
        <v>0</v>
      </c>
      <c r="S162" s="38">
        <v>0</v>
      </c>
      <c r="T162" s="38">
        <v>0</v>
      </c>
      <c r="U162" s="38">
        <v>0</v>
      </c>
      <c r="V162" s="38">
        <v>0</v>
      </c>
      <c r="W162" s="38">
        <v>0</v>
      </c>
      <c r="X162" s="38">
        <v>0</v>
      </c>
      <c r="Y162" s="38">
        <v>0</v>
      </c>
      <c r="Z162" s="38">
        <v>0</v>
      </c>
      <c r="AA162" s="38">
        <v>0</v>
      </c>
      <c r="AB162" s="38">
        <v>0</v>
      </c>
      <c r="AC162" s="38">
        <v>0</v>
      </c>
      <c r="AD162" s="38">
        <v>0</v>
      </c>
      <c r="AE162" s="38">
        <v>0</v>
      </c>
      <c r="AF162" s="38">
        <v>0</v>
      </c>
      <c r="AG162" s="38">
        <v>0</v>
      </c>
      <c r="AH162" s="38">
        <v>0</v>
      </c>
      <c r="AI162" s="38">
        <v>0</v>
      </c>
      <c r="AJ162" s="38">
        <v>0</v>
      </c>
      <c r="AK162" s="38">
        <v>0</v>
      </c>
      <c r="AL162" s="38">
        <v>0</v>
      </c>
    </row>
    <row r="163" spans="1:38" ht="19.8" thickBot="1">
      <c r="A163" s="38">
        <v>154</v>
      </c>
      <c r="B163" s="38" t="s">
        <v>579</v>
      </c>
      <c r="C163" s="38" t="s">
        <v>135</v>
      </c>
      <c r="D163" s="38" t="s">
        <v>532</v>
      </c>
      <c r="E163" s="38" t="s">
        <v>137</v>
      </c>
      <c r="F163" s="38" t="s">
        <v>531</v>
      </c>
      <c r="G163" s="38">
        <v>26.5</v>
      </c>
      <c r="H163" s="38">
        <v>6.65</v>
      </c>
      <c r="I163" s="38">
        <v>0</v>
      </c>
      <c r="J163" s="38">
        <v>2.85</v>
      </c>
      <c r="K163" s="38">
        <v>1.25</v>
      </c>
      <c r="L163" s="38">
        <v>7</v>
      </c>
      <c r="M163" s="38">
        <v>13.86</v>
      </c>
      <c r="N163" s="38">
        <v>13.72</v>
      </c>
      <c r="O163" s="38">
        <v>8.69</v>
      </c>
      <c r="P163" s="38">
        <v>6.75</v>
      </c>
      <c r="Q163" s="38">
        <v>10.11</v>
      </c>
      <c r="R163" s="38">
        <v>0.49</v>
      </c>
      <c r="S163" s="38">
        <v>19.53</v>
      </c>
      <c r="T163" s="38">
        <v>37.81</v>
      </c>
      <c r="U163" s="38">
        <v>6.03</v>
      </c>
      <c r="V163" s="38">
        <v>10.92</v>
      </c>
      <c r="W163" s="38">
        <v>8.2100000000000009</v>
      </c>
      <c r="X163" s="38">
        <v>22.6</v>
      </c>
      <c r="Y163" s="38">
        <v>26.33</v>
      </c>
      <c r="Z163" s="38">
        <v>2.17</v>
      </c>
      <c r="AA163" s="38">
        <v>0.72</v>
      </c>
      <c r="AB163" s="38">
        <v>32.86</v>
      </c>
      <c r="AC163" s="38">
        <v>8.8699999999999992</v>
      </c>
      <c r="AD163" s="38">
        <v>0</v>
      </c>
      <c r="AE163" s="38">
        <v>0</v>
      </c>
      <c r="AF163" s="38">
        <v>0.2</v>
      </c>
      <c r="AG163" s="38">
        <v>4.43</v>
      </c>
      <c r="AH163" s="38">
        <v>0</v>
      </c>
      <c r="AI163" s="38">
        <v>0.01</v>
      </c>
      <c r="AJ163" s="38">
        <v>0.02</v>
      </c>
      <c r="AK163" s="38">
        <v>0</v>
      </c>
      <c r="AL163" s="38">
        <v>278.60000000000002</v>
      </c>
    </row>
    <row r="164" spans="1:38" ht="19.8" thickBot="1">
      <c r="A164" s="38">
        <v>155</v>
      </c>
      <c r="B164" s="38" t="s">
        <v>579</v>
      </c>
      <c r="C164" s="38" t="s">
        <v>699</v>
      </c>
      <c r="D164" s="38" t="s">
        <v>581</v>
      </c>
      <c r="E164" s="38" t="s">
        <v>700</v>
      </c>
      <c r="F164" s="38" t="s">
        <v>527</v>
      </c>
      <c r="G164" s="38">
        <v>0</v>
      </c>
      <c r="H164" s="38">
        <v>0</v>
      </c>
      <c r="I164" s="38">
        <v>0</v>
      </c>
      <c r="J164" s="38">
        <v>0</v>
      </c>
      <c r="K164" s="38">
        <v>0</v>
      </c>
      <c r="L164" s="38">
        <v>0</v>
      </c>
      <c r="M164" s="38">
        <v>0</v>
      </c>
      <c r="N164" s="38">
        <v>0</v>
      </c>
      <c r="O164" s="38">
        <v>0</v>
      </c>
      <c r="P164" s="38">
        <v>0</v>
      </c>
      <c r="Q164" s="38">
        <v>0</v>
      </c>
      <c r="R164" s="38">
        <v>0</v>
      </c>
      <c r="S164" s="38">
        <v>0</v>
      </c>
      <c r="T164" s="38">
        <v>0</v>
      </c>
      <c r="U164" s="38">
        <v>0</v>
      </c>
      <c r="V164" s="38">
        <v>0</v>
      </c>
      <c r="W164" s="38">
        <v>0</v>
      </c>
      <c r="X164" s="38">
        <v>0</v>
      </c>
      <c r="Y164" s="38">
        <v>0</v>
      </c>
      <c r="Z164" s="38">
        <v>0</v>
      </c>
      <c r="AA164" s="38">
        <v>0</v>
      </c>
      <c r="AB164" s="38">
        <v>0</v>
      </c>
      <c r="AC164" s="38">
        <v>0</v>
      </c>
      <c r="AD164" s="38">
        <v>0</v>
      </c>
      <c r="AE164" s="38">
        <v>0</v>
      </c>
      <c r="AF164" s="38">
        <v>0</v>
      </c>
      <c r="AG164" s="38">
        <v>0</v>
      </c>
      <c r="AH164" s="38">
        <v>0</v>
      </c>
      <c r="AI164" s="38">
        <v>0</v>
      </c>
      <c r="AJ164" s="38">
        <v>0</v>
      </c>
      <c r="AK164" s="38">
        <v>0</v>
      </c>
      <c r="AL164" s="38">
        <v>0</v>
      </c>
    </row>
    <row r="165" spans="1:38" ht="19.8" thickBot="1">
      <c r="A165" s="38">
        <v>156</v>
      </c>
      <c r="B165" s="38" t="s">
        <v>579</v>
      </c>
      <c r="C165" s="38">
        <v>61115</v>
      </c>
      <c r="D165" s="38" t="s">
        <v>546</v>
      </c>
      <c r="E165" s="38" t="s">
        <v>701</v>
      </c>
      <c r="F165" s="38" t="s">
        <v>531</v>
      </c>
      <c r="G165" s="38">
        <v>0</v>
      </c>
      <c r="H165" s="38">
        <v>0</v>
      </c>
      <c r="I165" s="38">
        <v>0</v>
      </c>
      <c r="J165" s="38">
        <v>0</v>
      </c>
      <c r="K165" s="38">
        <v>0</v>
      </c>
      <c r="L165" s="38">
        <v>0</v>
      </c>
      <c r="M165" s="38">
        <v>0</v>
      </c>
      <c r="N165" s="38">
        <v>0</v>
      </c>
      <c r="O165" s="38">
        <v>0</v>
      </c>
      <c r="P165" s="38">
        <v>0</v>
      </c>
      <c r="Q165" s="38">
        <v>0</v>
      </c>
      <c r="R165" s="38">
        <v>0</v>
      </c>
      <c r="S165" s="38">
        <v>0</v>
      </c>
      <c r="T165" s="38">
        <v>0</v>
      </c>
      <c r="U165" s="38">
        <v>0</v>
      </c>
      <c r="V165" s="38">
        <v>0</v>
      </c>
      <c r="W165" s="38">
        <v>0</v>
      </c>
      <c r="X165" s="38">
        <v>0</v>
      </c>
      <c r="Y165" s="38">
        <v>0</v>
      </c>
      <c r="Z165" s="38">
        <v>0</v>
      </c>
      <c r="AA165" s="38">
        <v>0</v>
      </c>
      <c r="AB165" s="38">
        <v>0</v>
      </c>
      <c r="AC165" s="38">
        <v>0</v>
      </c>
      <c r="AD165" s="38">
        <v>0</v>
      </c>
      <c r="AE165" s="38">
        <v>0</v>
      </c>
      <c r="AF165" s="38">
        <v>0</v>
      </c>
      <c r="AG165" s="38">
        <v>0</v>
      </c>
      <c r="AH165" s="38">
        <v>0</v>
      </c>
      <c r="AI165" s="38">
        <v>0</v>
      </c>
      <c r="AJ165" s="38">
        <v>0</v>
      </c>
      <c r="AK165" s="38">
        <v>0</v>
      </c>
      <c r="AL165" s="38">
        <v>0</v>
      </c>
    </row>
    <row r="166" spans="1:38" ht="19.8" thickBot="1">
      <c r="A166" s="38">
        <v>157</v>
      </c>
      <c r="B166" s="38" t="s">
        <v>579</v>
      </c>
      <c r="C166" s="38" t="s">
        <v>702</v>
      </c>
      <c r="D166" s="38" t="s">
        <v>530</v>
      </c>
      <c r="E166" s="38" t="s">
        <v>703</v>
      </c>
      <c r="F166" s="38" t="s">
        <v>527</v>
      </c>
      <c r="G166" s="38">
        <v>0</v>
      </c>
      <c r="H166" s="38">
        <v>0</v>
      </c>
      <c r="I166" s="38">
        <v>0</v>
      </c>
      <c r="J166" s="38">
        <v>0</v>
      </c>
      <c r="K166" s="38">
        <v>0</v>
      </c>
      <c r="L166" s="38">
        <v>0</v>
      </c>
      <c r="M166" s="38">
        <v>0</v>
      </c>
      <c r="N166" s="38">
        <v>0</v>
      </c>
      <c r="O166" s="38">
        <v>0</v>
      </c>
      <c r="P166" s="38">
        <v>0</v>
      </c>
      <c r="Q166" s="38">
        <v>0</v>
      </c>
      <c r="R166" s="38">
        <v>0</v>
      </c>
      <c r="S166" s="38">
        <v>0</v>
      </c>
      <c r="T166" s="38">
        <v>0</v>
      </c>
      <c r="U166" s="38">
        <v>0</v>
      </c>
      <c r="V166" s="38">
        <v>0</v>
      </c>
      <c r="W166" s="38">
        <v>0</v>
      </c>
      <c r="X166" s="38">
        <v>0</v>
      </c>
      <c r="Y166" s="38">
        <v>0</v>
      </c>
      <c r="Z166" s="38">
        <v>0</v>
      </c>
      <c r="AA166" s="38">
        <v>0</v>
      </c>
      <c r="AB166" s="38">
        <v>0</v>
      </c>
      <c r="AC166" s="38">
        <v>0</v>
      </c>
      <c r="AD166" s="38">
        <v>0</v>
      </c>
      <c r="AE166" s="38">
        <v>0</v>
      </c>
      <c r="AF166" s="38">
        <v>0</v>
      </c>
      <c r="AG166" s="38">
        <v>0</v>
      </c>
      <c r="AH166" s="38">
        <v>0</v>
      </c>
      <c r="AI166" s="38">
        <v>0</v>
      </c>
      <c r="AJ166" s="38">
        <v>0</v>
      </c>
      <c r="AK166" s="38">
        <v>0</v>
      </c>
      <c r="AL166" s="38">
        <v>0</v>
      </c>
    </row>
    <row r="167" spans="1:38" ht="15" thickBot="1">
      <c r="A167" s="38">
        <v>158</v>
      </c>
      <c r="B167" s="38" t="s">
        <v>579</v>
      </c>
      <c r="C167" s="38" t="s">
        <v>704</v>
      </c>
      <c r="D167" s="38" t="s">
        <v>588</v>
      </c>
      <c r="E167" s="38" t="s">
        <v>625</v>
      </c>
      <c r="F167" s="38" t="s">
        <v>527</v>
      </c>
      <c r="G167" s="38">
        <v>0</v>
      </c>
      <c r="H167" s="38">
        <v>0</v>
      </c>
      <c r="I167" s="38">
        <v>0</v>
      </c>
      <c r="J167" s="38">
        <v>0</v>
      </c>
      <c r="K167" s="38">
        <v>0</v>
      </c>
      <c r="L167" s="38">
        <v>0</v>
      </c>
      <c r="M167" s="38">
        <v>0</v>
      </c>
      <c r="N167" s="38">
        <v>0</v>
      </c>
      <c r="O167" s="38">
        <v>0</v>
      </c>
      <c r="P167" s="38">
        <v>0</v>
      </c>
      <c r="Q167" s="38">
        <v>0</v>
      </c>
      <c r="R167" s="38">
        <v>0</v>
      </c>
      <c r="S167" s="38">
        <v>0</v>
      </c>
      <c r="T167" s="38">
        <v>0</v>
      </c>
      <c r="U167" s="38">
        <v>0</v>
      </c>
      <c r="V167" s="38">
        <v>0</v>
      </c>
      <c r="W167" s="38">
        <v>0</v>
      </c>
      <c r="X167" s="38">
        <v>0</v>
      </c>
      <c r="Y167" s="38">
        <v>0</v>
      </c>
      <c r="Z167" s="38">
        <v>0</v>
      </c>
      <c r="AA167" s="38">
        <v>0</v>
      </c>
      <c r="AB167" s="38">
        <v>0</v>
      </c>
      <c r="AC167" s="38">
        <v>0</v>
      </c>
      <c r="AD167" s="38">
        <v>0</v>
      </c>
      <c r="AE167" s="38">
        <v>0</v>
      </c>
      <c r="AF167" s="38">
        <v>0</v>
      </c>
      <c r="AG167" s="38">
        <v>0</v>
      </c>
      <c r="AH167" s="38">
        <v>0</v>
      </c>
      <c r="AI167" s="38">
        <v>0</v>
      </c>
      <c r="AJ167" s="38">
        <v>0</v>
      </c>
      <c r="AK167" s="38">
        <v>0</v>
      </c>
      <c r="AL167" s="38">
        <v>0</v>
      </c>
    </row>
    <row r="168" spans="1:38" ht="19.8" thickBot="1">
      <c r="A168" s="38">
        <v>159</v>
      </c>
      <c r="B168" s="38" t="s">
        <v>579</v>
      </c>
      <c r="C168" s="38" t="s">
        <v>705</v>
      </c>
      <c r="D168" s="38" t="s">
        <v>588</v>
      </c>
      <c r="E168" s="38" t="s">
        <v>706</v>
      </c>
      <c r="F168" s="38" t="s">
        <v>527</v>
      </c>
      <c r="G168" s="38">
        <v>0</v>
      </c>
      <c r="H168" s="38">
        <v>0</v>
      </c>
      <c r="I168" s="38">
        <v>0</v>
      </c>
      <c r="J168" s="38">
        <v>0</v>
      </c>
      <c r="K168" s="38">
        <v>0</v>
      </c>
      <c r="L168" s="38">
        <v>0</v>
      </c>
      <c r="M168" s="38">
        <v>0</v>
      </c>
      <c r="N168" s="38">
        <v>0</v>
      </c>
      <c r="O168" s="38">
        <v>0</v>
      </c>
      <c r="P168" s="38">
        <v>0</v>
      </c>
      <c r="Q168" s="38">
        <v>0</v>
      </c>
      <c r="R168" s="38">
        <v>0</v>
      </c>
      <c r="S168" s="38">
        <v>0</v>
      </c>
      <c r="T168" s="38">
        <v>0</v>
      </c>
      <c r="U168" s="38">
        <v>0</v>
      </c>
      <c r="V168" s="38">
        <v>0</v>
      </c>
      <c r="W168" s="38">
        <v>0</v>
      </c>
      <c r="X168" s="38">
        <v>0</v>
      </c>
      <c r="Y168" s="38">
        <v>0</v>
      </c>
      <c r="Z168" s="38">
        <v>0</v>
      </c>
      <c r="AA168" s="38">
        <v>0</v>
      </c>
      <c r="AB168" s="38">
        <v>0</v>
      </c>
      <c r="AC168" s="38">
        <v>0</v>
      </c>
      <c r="AD168" s="38">
        <v>0</v>
      </c>
      <c r="AE168" s="38">
        <v>0</v>
      </c>
      <c r="AF168" s="38">
        <v>0</v>
      </c>
      <c r="AG168" s="38">
        <v>0</v>
      </c>
      <c r="AH168" s="38">
        <v>0</v>
      </c>
      <c r="AI168" s="38">
        <v>0</v>
      </c>
      <c r="AJ168" s="38">
        <v>0</v>
      </c>
      <c r="AK168" s="38">
        <v>0</v>
      </c>
      <c r="AL168" s="38">
        <v>0</v>
      </c>
    </row>
    <row r="169" spans="1:38" ht="19.8" thickBot="1">
      <c r="A169" s="38">
        <v>160</v>
      </c>
      <c r="B169" s="38" t="s">
        <v>579</v>
      </c>
      <c r="C169" s="38" t="s">
        <v>707</v>
      </c>
      <c r="D169" s="38" t="s">
        <v>543</v>
      </c>
      <c r="E169" s="38" t="s">
        <v>708</v>
      </c>
      <c r="F169" s="38" t="s">
        <v>531</v>
      </c>
      <c r="G169" s="38">
        <v>0</v>
      </c>
      <c r="H169" s="38">
        <v>0</v>
      </c>
      <c r="I169" s="38">
        <v>0</v>
      </c>
      <c r="J169" s="38">
        <v>0</v>
      </c>
      <c r="K169" s="38">
        <v>0</v>
      </c>
      <c r="L169" s="38">
        <v>0</v>
      </c>
      <c r="M169" s="38">
        <v>0</v>
      </c>
      <c r="N169" s="38">
        <v>0</v>
      </c>
      <c r="O169" s="38">
        <v>0</v>
      </c>
      <c r="P169" s="38">
        <v>0</v>
      </c>
      <c r="Q169" s="38">
        <v>0</v>
      </c>
      <c r="R169" s="38">
        <v>0</v>
      </c>
      <c r="S169" s="38">
        <v>0</v>
      </c>
      <c r="T169" s="38">
        <v>0</v>
      </c>
      <c r="U169" s="38">
        <v>0</v>
      </c>
      <c r="V169" s="38">
        <v>0</v>
      </c>
      <c r="W169" s="38">
        <v>0</v>
      </c>
      <c r="X169" s="38">
        <v>0</v>
      </c>
      <c r="Y169" s="38">
        <v>0</v>
      </c>
      <c r="Z169" s="38">
        <v>0</v>
      </c>
      <c r="AA169" s="38">
        <v>0</v>
      </c>
      <c r="AB169" s="38">
        <v>0</v>
      </c>
      <c r="AC169" s="38">
        <v>0</v>
      </c>
      <c r="AD169" s="38">
        <v>0</v>
      </c>
      <c r="AE169" s="38">
        <v>0</v>
      </c>
      <c r="AF169" s="38">
        <v>0</v>
      </c>
      <c r="AG169" s="38">
        <v>0</v>
      </c>
      <c r="AH169" s="38">
        <v>0</v>
      </c>
      <c r="AI169" s="38">
        <v>0</v>
      </c>
      <c r="AJ169" s="38">
        <v>0</v>
      </c>
      <c r="AK169" s="38">
        <v>0</v>
      </c>
      <c r="AL169" s="38">
        <v>0</v>
      </c>
    </row>
    <row r="170" spans="1:38" ht="19.8" thickBot="1">
      <c r="A170" s="38">
        <v>161</v>
      </c>
      <c r="B170" s="38" t="s">
        <v>579</v>
      </c>
      <c r="C170" s="38" t="s">
        <v>709</v>
      </c>
      <c r="D170" s="38" t="s">
        <v>543</v>
      </c>
      <c r="E170" s="38" t="s">
        <v>710</v>
      </c>
      <c r="F170" s="38" t="s">
        <v>531</v>
      </c>
      <c r="G170" s="38">
        <v>0</v>
      </c>
      <c r="H170" s="38">
        <v>0</v>
      </c>
      <c r="I170" s="38">
        <v>0</v>
      </c>
      <c r="J170" s="38">
        <v>0</v>
      </c>
      <c r="K170" s="38">
        <v>0</v>
      </c>
      <c r="L170" s="38">
        <v>0</v>
      </c>
      <c r="M170" s="38">
        <v>0</v>
      </c>
      <c r="N170" s="38">
        <v>0</v>
      </c>
      <c r="O170" s="38">
        <v>0</v>
      </c>
      <c r="P170" s="38">
        <v>0</v>
      </c>
      <c r="Q170" s="38">
        <v>0</v>
      </c>
      <c r="R170" s="38">
        <v>0</v>
      </c>
      <c r="S170" s="38">
        <v>0</v>
      </c>
      <c r="T170" s="38">
        <v>0</v>
      </c>
      <c r="U170" s="38">
        <v>0</v>
      </c>
      <c r="V170" s="38">
        <v>0</v>
      </c>
      <c r="W170" s="38">
        <v>0</v>
      </c>
      <c r="X170" s="38">
        <v>0</v>
      </c>
      <c r="Y170" s="38">
        <v>0</v>
      </c>
      <c r="Z170" s="38">
        <v>0</v>
      </c>
      <c r="AA170" s="38">
        <v>0</v>
      </c>
      <c r="AB170" s="38">
        <v>0</v>
      </c>
      <c r="AC170" s="38">
        <v>0</v>
      </c>
      <c r="AD170" s="38">
        <v>0</v>
      </c>
      <c r="AE170" s="38">
        <v>0</v>
      </c>
      <c r="AF170" s="38">
        <v>0</v>
      </c>
      <c r="AG170" s="38">
        <v>0</v>
      </c>
      <c r="AH170" s="38">
        <v>0</v>
      </c>
      <c r="AI170" s="38">
        <v>0</v>
      </c>
      <c r="AJ170" s="38">
        <v>0</v>
      </c>
      <c r="AK170" s="38">
        <v>0</v>
      </c>
      <c r="AL170" s="38">
        <v>0</v>
      </c>
    </row>
    <row r="171" spans="1:38" ht="19.8" thickBot="1">
      <c r="A171" s="38">
        <v>162</v>
      </c>
      <c r="B171" s="38" t="s">
        <v>579</v>
      </c>
      <c r="C171" s="38" t="s">
        <v>711</v>
      </c>
      <c r="D171" s="38" t="s">
        <v>543</v>
      </c>
      <c r="E171" s="38" t="s">
        <v>712</v>
      </c>
      <c r="F171" s="38" t="s">
        <v>531</v>
      </c>
      <c r="G171" s="38">
        <v>0</v>
      </c>
      <c r="H171" s="38">
        <v>0</v>
      </c>
      <c r="I171" s="38">
        <v>0</v>
      </c>
      <c r="J171" s="38">
        <v>0</v>
      </c>
      <c r="K171" s="38">
        <v>0</v>
      </c>
      <c r="L171" s="38">
        <v>0</v>
      </c>
      <c r="M171" s="38">
        <v>0</v>
      </c>
      <c r="N171" s="38">
        <v>0</v>
      </c>
      <c r="O171" s="38">
        <v>0</v>
      </c>
      <c r="P171" s="38">
        <v>0</v>
      </c>
      <c r="Q171" s="38">
        <v>0</v>
      </c>
      <c r="R171" s="38">
        <v>0</v>
      </c>
      <c r="S171" s="38">
        <v>0</v>
      </c>
      <c r="T171" s="38">
        <v>0</v>
      </c>
      <c r="U171" s="38">
        <v>0</v>
      </c>
      <c r="V171" s="38">
        <v>0</v>
      </c>
      <c r="W171" s="38">
        <v>0</v>
      </c>
      <c r="X171" s="38">
        <v>0</v>
      </c>
      <c r="Y171" s="38">
        <v>0</v>
      </c>
      <c r="Z171" s="38">
        <v>0</v>
      </c>
      <c r="AA171" s="38">
        <v>0</v>
      </c>
      <c r="AB171" s="38">
        <v>0</v>
      </c>
      <c r="AC171" s="38">
        <v>0</v>
      </c>
      <c r="AD171" s="38">
        <v>0</v>
      </c>
      <c r="AE171" s="38">
        <v>0</v>
      </c>
      <c r="AF171" s="38">
        <v>0</v>
      </c>
      <c r="AG171" s="38">
        <v>0</v>
      </c>
      <c r="AH171" s="38">
        <v>0</v>
      </c>
      <c r="AI171" s="38">
        <v>0</v>
      </c>
      <c r="AJ171" s="38">
        <v>0</v>
      </c>
      <c r="AK171" s="38">
        <v>0</v>
      </c>
      <c r="AL171" s="38">
        <v>0</v>
      </c>
    </row>
    <row r="172" spans="1:38" ht="19.8" thickBot="1">
      <c r="A172" s="38">
        <v>163</v>
      </c>
      <c r="B172" s="38" t="s">
        <v>579</v>
      </c>
      <c r="C172" s="38" t="s">
        <v>713</v>
      </c>
      <c r="D172" s="38" t="s">
        <v>552</v>
      </c>
      <c r="E172" s="38" t="s">
        <v>714</v>
      </c>
      <c r="F172" s="38" t="s">
        <v>531</v>
      </c>
      <c r="G172" s="38">
        <v>0</v>
      </c>
      <c r="H172" s="38">
        <v>0</v>
      </c>
      <c r="I172" s="38">
        <v>0</v>
      </c>
      <c r="J172" s="38">
        <v>0</v>
      </c>
      <c r="K172" s="38">
        <v>0</v>
      </c>
      <c r="L172" s="38">
        <v>0</v>
      </c>
      <c r="M172" s="38">
        <v>0</v>
      </c>
      <c r="N172" s="38">
        <v>0</v>
      </c>
      <c r="O172" s="38">
        <v>0</v>
      </c>
      <c r="P172" s="38">
        <v>0</v>
      </c>
      <c r="Q172" s="38">
        <v>0</v>
      </c>
      <c r="R172" s="38">
        <v>0</v>
      </c>
      <c r="S172" s="38">
        <v>0</v>
      </c>
      <c r="T172" s="38">
        <v>0</v>
      </c>
      <c r="U172" s="38">
        <v>0</v>
      </c>
      <c r="V172" s="38">
        <v>0</v>
      </c>
      <c r="W172" s="38">
        <v>0</v>
      </c>
      <c r="X172" s="38">
        <v>0</v>
      </c>
      <c r="Y172" s="38">
        <v>0</v>
      </c>
      <c r="Z172" s="38">
        <v>0</v>
      </c>
      <c r="AA172" s="38">
        <v>0</v>
      </c>
      <c r="AB172" s="38">
        <v>0</v>
      </c>
      <c r="AC172" s="38">
        <v>0</v>
      </c>
      <c r="AD172" s="38">
        <v>0</v>
      </c>
      <c r="AE172" s="38">
        <v>0</v>
      </c>
      <c r="AF172" s="38">
        <v>0</v>
      </c>
      <c r="AG172" s="38">
        <v>0</v>
      </c>
      <c r="AH172" s="38">
        <v>0</v>
      </c>
      <c r="AI172" s="38">
        <v>0</v>
      </c>
      <c r="AJ172" s="38">
        <v>0</v>
      </c>
      <c r="AK172" s="38">
        <v>0</v>
      </c>
      <c r="AL172" s="38">
        <v>0</v>
      </c>
    </row>
    <row r="173" spans="1:38" ht="19.8" thickBot="1">
      <c r="A173" s="38">
        <v>164</v>
      </c>
      <c r="B173" s="38" t="s">
        <v>579</v>
      </c>
      <c r="C173" s="38" t="s">
        <v>715</v>
      </c>
      <c r="D173" s="38" t="s">
        <v>534</v>
      </c>
      <c r="E173" s="38" t="s">
        <v>716</v>
      </c>
      <c r="F173" s="38" t="s">
        <v>531</v>
      </c>
      <c r="G173" s="38">
        <v>0</v>
      </c>
      <c r="H173" s="38">
        <v>0</v>
      </c>
      <c r="I173" s="38">
        <v>0</v>
      </c>
      <c r="J173" s="38">
        <v>0</v>
      </c>
      <c r="K173" s="38">
        <v>0</v>
      </c>
      <c r="L173" s="38">
        <v>0</v>
      </c>
      <c r="M173" s="38">
        <v>0</v>
      </c>
      <c r="N173" s="38">
        <v>0</v>
      </c>
      <c r="O173" s="38">
        <v>0</v>
      </c>
      <c r="P173" s="38">
        <v>0</v>
      </c>
      <c r="Q173" s="38">
        <v>0</v>
      </c>
      <c r="R173" s="38">
        <v>0</v>
      </c>
      <c r="S173" s="38">
        <v>0</v>
      </c>
      <c r="T173" s="38">
        <v>0</v>
      </c>
      <c r="U173" s="38">
        <v>0</v>
      </c>
      <c r="V173" s="38">
        <v>0</v>
      </c>
      <c r="W173" s="38">
        <v>0</v>
      </c>
      <c r="X173" s="38">
        <v>0</v>
      </c>
      <c r="Y173" s="38">
        <v>0</v>
      </c>
      <c r="Z173" s="38">
        <v>0</v>
      </c>
      <c r="AA173" s="38">
        <v>0</v>
      </c>
      <c r="AB173" s="38">
        <v>0</v>
      </c>
      <c r="AC173" s="38">
        <v>0</v>
      </c>
      <c r="AD173" s="38">
        <v>0</v>
      </c>
      <c r="AE173" s="38">
        <v>0</v>
      </c>
      <c r="AF173" s="38">
        <v>0</v>
      </c>
      <c r="AG173" s="38">
        <v>0</v>
      </c>
      <c r="AH173" s="38">
        <v>0</v>
      </c>
      <c r="AI173" s="38">
        <v>0</v>
      </c>
      <c r="AJ173" s="38">
        <v>0</v>
      </c>
      <c r="AK173" s="38">
        <v>0</v>
      </c>
      <c r="AL173" s="38">
        <v>0</v>
      </c>
    </row>
    <row r="174" spans="1:38" ht="19.8" thickBot="1">
      <c r="A174" s="38">
        <v>165</v>
      </c>
      <c r="B174" s="38" t="s">
        <v>579</v>
      </c>
      <c r="C174" s="38">
        <v>60987</v>
      </c>
      <c r="D174" s="38" t="s">
        <v>534</v>
      </c>
      <c r="E174" s="38" t="s">
        <v>717</v>
      </c>
      <c r="F174" s="38" t="s">
        <v>527</v>
      </c>
      <c r="G174" s="38">
        <v>0</v>
      </c>
      <c r="H174" s="38">
        <v>0</v>
      </c>
      <c r="I174" s="38">
        <v>0</v>
      </c>
      <c r="J174" s="38">
        <v>0</v>
      </c>
      <c r="K174" s="38">
        <v>0</v>
      </c>
      <c r="L174" s="38">
        <v>0</v>
      </c>
      <c r="M174" s="38">
        <v>0</v>
      </c>
      <c r="N174" s="38">
        <v>0</v>
      </c>
      <c r="O174" s="38">
        <v>0</v>
      </c>
      <c r="P174" s="38">
        <v>0</v>
      </c>
      <c r="Q174" s="38">
        <v>0</v>
      </c>
      <c r="R174" s="38">
        <v>0</v>
      </c>
      <c r="S174" s="38">
        <v>0</v>
      </c>
      <c r="T174" s="38">
        <v>0</v>
      </c>
      <c r="U174" s="38">
        <v>0</v>
      </c>
      <c r="V174" s="38">
        <v>0</v>
      </c>
      <c r="W174" s="38">
        <v>0</v>
      </c>
      <c r="X174" s="38">
        <v>0</v>
      </c>
      <c r="Y174" s="38">
        <v>0</v>
      </c>
      <c r="Z174" s="38">
        <v>0</v>
      </c>
      <c r="AA174" s="38">
        <v>0</v>
      </c>
      <c r="AB174" s="38">
        <v>0</v>
      </c>
      <c r="AC174" s="38">
        <v>0</v>
      </c>
      <c r="AD174" s="38">
        <v>0</v>
      </c>
      <c r="AE174" s="38">
        <v>0</v>
      </c>
      <c r="AF174" s="38">
        <v>0</v>
      </c>
      <c r="AG174" s="38">
        <v>0</v>
      </c>
      <c r="AH174" s="38">
        <v>0</v>
      </c>
      <c r="AI174" s="38">
        <v>0</v>
      </c>
      <c r="AJ174" s="38">
        <v>0</v>
      </c>
      <c r="AK174" s="38">
        <v>0</v>
      </c>
      <c r="AL174" s="38">
        <v>0</v>
      </c>
    </row>
    <row r="175" spans="1:38" ht="19.8" thickBot="1">
      <c r="A175" s="38">
        <v>166</v>
      </c>
      <c r="B175" s="38" t="s">
        <v>579</v>
      </c>
      <c r="C175" s="38" t="s">
        <v>718</v>
      </c>
      <c r="D175" s="38" t="s">
        <v>543</v>
      </c>
      <c r="E175" s="38" t="s">
        <v>719</v>
      </c>
      <c r="F175" s="38" t="s">
        <v>531</v>
      </c>
      <c r="G175" s="38">
        <v>0</v>
      </c>
      <c r="H175" s="38">
        <v>0</v>
      </c>
      <c r="I175" s="38">
        <v>0</v>
      </c>
      <c r="J175" s="38">
        <v>0</v>
      </c>
      <c r="K175" s="38">
        <v>0</v>
      </c>
      <c r="L175" s="38">
        <v>0</v>
      </c>
      <c r="M175" s="38">
        <v>0</v>
      </c>
      <c r="N175" s="38">
        <v>0</v>
      </c>
      <c r="O175" s="38">
        <v>0</v>
      </c>
      <c r="P175" s="38">
        <v>0</v>
      </c>
      <c r="Q175" s="38">
        <v>0</v>
      </c>
      <c r="R175" s="38">
        <v>0</v>
      </c>
      <c r="S175" s="38">
        <v>0</v>
      </c>
      <c r="T175" s="38">
        <v>0</v>
      </c>
      <c r="U175" s="38">
        <v>0</v>
      </c>
      <c r="V175" s="38">
        <v>0</v>
      </c>
      <c r="W175" s="38">
        <v>0</v>
      </c>
      <c r="X175" s="38">
        <v>0</v>
      </c>
      <c r="Y175" s="38">
        <v>0</v>
      </c>
      <c r="Z175" s="38">
        <v>0</v>
      </c>
      <c r="AA175" s="38">
        <v>0</v>
      </c>
      <c r="AB175" s="38">
        <v>0</v>
      </c>
      <c r="AC175" s="38">
        <v>0</v>
      </c>
      <c r="AD175" s="38">
        <v>0</v>
      </c>
      <c r="AE175" s="38">
        <v>0</v>
      </c>
      <c r="AF175" s="38">
        <v>0</v>
      </c>
      <c r="AG175" s="38">
        <v>0</v>
      </c>
      <c r="AH175" s="38">
        <v>0</v>
      </c>
      <c r="AI175" s="38">
        <v>0</v>
      </c>
      <c r="AJ175" s="38">
        <v>0</v>
      </c>
      <c r="AK175" s="38">
        <v>0</v>
      </c>
      <c r="AL175" s="38">
        <v>0</v>
      </c>
    </row>
    <row r="176" spans="1:38" ht="19.8" thickBot="1">
      <c r="A176" s="38">
        <v>167</v>
      </c>
      <c r="B176" s="38" t="s">
        <v>579</v>
      </c>
      <c r="C176" s="38" t="s">
        <v>720</v>
      </c>
      <c r="D176" s="38" t="s">
        <v>543</v>
      </c>
      <c r="E176" s="38" t="s">
        <v>466</v>
      </c>
      <c r="F176" s="38" t="s">
        <v>531</v>
      </c>
      <c r="G176" s="38">
        <v>0</v>
      </c>
      <c r="H176" s="38">
        <v>0</v>
      </c>
      <c r="I176" s="38">
        <v>0</v>
      </c>
      <c r="J176" s="38">
        <v>0</v>
      </c>
      <c r="K176" s="38">
        <v>0</v>
      </c>
      <c r="L176" s="38">
        <v>0</v>
      </c>
      <c r="M176" s="38">
        <v>0</v>
      </c>
      <c r="N176" s="38">
        <v>0</v>
      </c>
      <c r="O176" s="38">
        <v>0</v>
      </c>
      <c r="P176" s="38">
        <v>0</v>
      </c>
      <c r="Q176" s="38">
        <v>0</v>
      </c>
      <c r="R176" s="38">
        <v>0</v>
      </c>
      <c r="S176" s="38">
        <v>0</v>
      </c>
      <c r="T176" s="38">
        <v>0</v>
      </c>
      <c r="U176" s="38">
        <v>0</v>
      </c>
      <c r="V176" s="38">
        <v>0</v>
      </c>
      <c r="W176" s="38">
        <v>0</v>
      </c>
      <c r="X176" s="38">
        <v>0</v>
      </c>
      <c r="Y176" s="38">
        <v>0</v>
      </c>
      <c r="Z176" s="38">
        <v>0</v>
      </c>
      <c r="AA176" s="38">
        <v>0</v>
      </c>
      <c r="AB176" s="38">
        <v>0</v>
      </c>
      <c r="AC176" s="38">
        <v>0</v>
      </c>
      <c r="AD176" s="38">
        <v>0</v>
      </c>
      <c r="AE176" s="38">
        <v>0</v>
      </c>
      <c r="AF176" s="38">
        <v>0</v>
      </c>
      <c r="AG176" s="38">
        <v>0</v>
      </c>
      <c r="AH176" s="38">
        <v>0</v>
      </c>
      <c r="AI176" s="38">
        <v>0</v>
      </c>
      <c r="AJ176" s="38">
        <v>0</v>
      </c>
      <c r="AK176" s="38">
        <v>0</v>
      </c>
      <c r="AL176" s="38">
        <v>0</v>
      </c>
    </row>
    <row r="177" spans="1:38" ht="19.8" thickBot="1">
      <c r="A177" s="38">
        <v>168</v>
      </c>
      <c r="B177" s="38" t="s">
        <v>579</v>
      </c>
      <c r="C177" s="38" t="s">
        <v>721</v>
      </c>
      <c r="D177" s="38" t="s">
        <v>532</v>
      </c>
      <c r="E177" s="38" t="s">
        <v>722</v>
      </c>
      <c r="F177" s="38" t="s">
        <v>531</v>
      </c>
      <c r="G177" s="38">
        <v>0</v>
      </c>
      <c r="H177" s="38">
        <v>0</v>
      </c>
      <c r="I177" s="38">
        <v>0</v>
      </c>
      <c r="J177" s="38">
        <v>0</v>
      </c>
      <c r="K177" s="38">
        <v>0</v>
      </c>
      <c r="L177" s="38">
        <v>0</v>
      </c>
      <c r="M177" s="38">
        <v>0</v>
      </c>
      <c r="N177" s="38">
        <v>0</v>
      </c>
      <c r="O177" s="38">
        <v>0</v>
      </c>
      <c r="P177" s="38">
        <v>0</v>
      </c>
      <c r="Q177" s="38">
        <v>0</v>
      </c>
      <c r="R177" s="38">
        <v>0</v>
      </c>
      <c r="S177" s="38">
        <v>0</v>
      </c>
      <c r="T177" s="38">
        <v>0</v>
      </c>
      <c r="U177" s="38">
        <v>0</v>
      </c>
      <c r="V177" s="38">
        <v>0</v>
      </c>
      <c r="W177" s="38">
        <v>0</v>
      </c>
      <c r="X177" s="38">
        <v>0</v>
      </c>
      <c r="Y177" s="38">
        <v>0</v>
      </c>
      <c r="Z177" s="38">
        <v>0</v>
      </c>
      <c r="AA177" s="38">
        <v>0</v>
      </c>
      <c r="AB177" s="38">
        <v>0</v>
      </c>
      <c r="AC177" s="38">
        <v>0</v>
      </c>
      <c r="AD177" s="38">
        <v>0</v>
      </c>
      <c r="AE177" s="38">
        <v>0</v>
      </c>
      <c r="AF177" s="38">
        <v>0</v>
      </c>
      <c r="AG177" s="38">
        <v>0</v>
      </c>
      <c r="AH177" s="38">
        <v>0</v>
      </c>
      <c r="AI177" s="38">
        <v>0</v>
      </c>
      <c r="AJ177" s="38">
        <v>0</v>
      </c>
      <c r="AK177" s="38">
        <v>0</v>
      </c>
      <c r="AL177" s="38">
        <v>0</v>
      </c>
    </row>
    <row r="178" spans="1:38" ht="19.8" thickBot="1">
      <c r="A178" s="38">
        <v>169</v>
      </c>
      <c r="B178" s="38" t="s">
        <v>579</v>
      </c>
      <c r="C178" s="38" t="s">
        <v>723</v>
      </c>
      <c r="D178" s="38" t="s">
        <v>581</v>
      </c>
      <c r="E178" s="38" t="s">
        <v>724</v>
      </c>
      <c r="F178" s="38" t="s">
        <v>531</v>
      </c>
      <c r="G178" s="38">
        <v>0</v>
      </c>
      <c r="H178" s="38">
        <v>0</v>
      </c>
      <c r="I178" s="38">
        <v>0</v>
      </c>
      <c r="J178" s="38">
        <v>0</v>
      </c>
      <c r="K178" s="38">
        <v>0</v>
      </c>
      <c r="L178" s="38">
        <v>0</v>
      </c>
      <c r="M178" s="38">
        <v>0</v>
      </c>
      <c r="N178" s="38">
        <v>0</v>
      </c>
      <c r="O178" s="38">
        <v>0</v>
      </c>
      <c r="P178" s="38">
        <v>0</v>
      </c>
      <c r="Q178" s="38">
        <v>0</v>
      </c>
      <c r="R178" s="38">
        <v>0</v>
      </c>
      <c r="S178" s="38">
        <v>0</v>
      </c>
      <c r="T178" s="38">
        <v>0</v>
      </c>
      <c r="U178" s="38">
        <v>0</v>
      </c>
      <c r="V178" s="38">
        <v>0</v>
      </c>
      <c r="W178" s="38">
        <v>0</v>
      </c>
      <c r="X178" s="38">
        <v>0</v>
      </c>
      <c r="Y178" s="38">
        <v>0</v>
      </c>
      <c r="Z178" s="38">
        <v>0</v>
      </c>
      <c r="AA178" s="38">
        <v>0</v>
      </c>
      <c r="AB178" s="38">
        <v>0</v>
      </c>
      <c r="AC178" s="38">
        <v>0</v>
      </c>
      <c r="AD178" s="38">
        <v>0</v>
      </c>
      <c r="AE178" s="38">
        <v>0</v>
      </c>
      <c r="AF178" s="38">
        <v>0</v>
      </c>
      <c r="AG178" s="38">
        <v>0</v>
      </c>
      <c r="AH178" s="38">
        <v>0</v>
      </c>
      <c r="AI178" s="38">
        <v>0</v>
      </c>
      <c r="AJ178" s="38">
        <v>0</v>
      </c>
      <c r="AK178" s="38">
        <v>0</v>
      </c>
      <c r="AL178" s="38">
        <v>0</v>
      </c>
    </row>
    <row r="179" spans="1:38" ht="19.8" thickBot="1">
      <c r="A179" s="38">
        <v>170</v>
      </c>
      <c r="B179" s="38" t="s">
        <v>579</v>
      </c>
      <c r="C179" s="38" t="s">
        <v>725</v>
      </c>
      <c r="D179" s="38" t="s">
        <v>549</v>
      </c>
      <c r="E179" s="38" t="s">
        <v>726</v>
      </c>
      <c r="F179" s="38" t="s">
        <v>531</v>
      </c>
      <c r="G179" s="38">
        <v>0</v>
      </c>
      <c r="H179" s="38">
        <v>0</v>
      </c>
      <c r="I179" s="38">
        <v>0</v>
      </c>
      <c r="J179" s="38">
        <v>0</v>
      </c>
      <c r="K179" s="38">
        <v>0</v>
      </c>
      <c r="L179" s="38">
        <v>0</v>
      </c>
      <c r="M179" s="38">
        <v>0</v>
      </c>
      <c r="N179" s="38">
        <v>0</v>
      </c>
      <c r="O179" s="38">
        <v>0</v>
      </c>
      <c r="P179" s="38">
        <v>0</v>
      </c>
      <c r="Q179" s="38">
        <v>0</v>
      </c>
      <c r="R179" s="38">
        <v>0</v>
      </c>
      <c r="S179" s="38">
        <v>0</v>
      </c>
      <c r="T179" s="38">
        <v>0</v>
      </c>
      <c r="U179" s="38">
        <v>0</v>
      </c>
      <c r="V179" s="38">
        <v>0</v>
      </c>
      <c r="W179" s="38">
        <v>0</v>
      </c>
      <c r="X179" s="38">
        <v>0</v>
      </c>
      <c r="Y179" s="38">
        <v>0</v>
      </c>
      <c r="Z179" s="38">
        <v>0</v>
      </c>
      <c r="AA179" s="38">
        <v>0</v>
      </c>
      <c r="AB179" s="38">
        <v>0</v>
      </c>
      <c r="AC179" s="38">
        <v>0</v>
      </c>
      <c r="AD179" s="38">
        <v>0</v>
      </c>
      <c r="AE179" s="38">
        <v>0</v>
      </c>
      <c r="AF179" s="38">
        <v>0</v>
      </c>
      <c r="AG179" s="38">
        <v>0</v>
      </c>
      <c r="AH179" s="38">
        <v>0</v>
      </c>
      <c r="AI179" s="38">
        <v>0</v>
      </c>
      <c r="AJ179" s="38">
        <v>0</v>
      </c>
      <c r="AK179" s="38">
        <v>0</v>
      </c>
      <c r="AL179" s="38">
        <v>0</v>
      </c>
    </row>
    <row r="180" spans="1:38" ht="19.8" thickBot="1">
      <c r="A180" s="38">
        <v>171</v>
      </c>
      <c r="B180" s="38" t="s">
        <v>579</v>
      </c>
      <c r="C180" s="38" t="s">
        <v>727</v>
      </c>
      <c r="D180" s="38" t="s">
        <v>536</v>
      </c>
      <c r="E180" s="38" t="s">
        <v>728</v>
      </c>
      <c r="F180" s="38" t="s">
        <v>531</v>
      </c>
      <c r="G180" s="38">
        <v>0</v>
      </c>
      <c r="H180" s="38">
        <v>0</v>
      </c>
      <c r="I180" s="38">
        <v>0</v>
      </c>
      <c r="J180" s="38">
        <v>0</v>
      </c>
      <c r="K180" s="38">
        <v>0</v>
      </c>
      <c r="L180" s="38">
        <v>0</v>
      </c>
      <c r="M180" s="38">
        <v>0</v>
      </c>
      <c r="N180" s="38">
        <v>0</v>
      </c>
      <c r="O180" s="38">
        <v>0</v>
      </c>
      <c r="P180" s="38">
        <v>0</v>
      </c>
      <c r="Q180" s="38">
        <v>0</v>
      </c>
      <c r="R180" s="38">
        <v>0</v>
      </c>
      <c r="S180" s="38">
        <v>0</v>
      </c>
      <c r="T180" s="38">
        <v>0</v>
      </c>
      <c r="U180" s="38">
        <v>0</v>
      </c>
      <c r="V180" s="38">
        <v>0</v>
      </c>
      <c r="W180" s="38">
        <v>0</v>
      </c>
      <c r="X180" s="38">
        <v>0</v>
      </c>
      <c r="Y180" s="38">
        <v>0</v>
      </c>
      <c r="Z180" s="38">
        <v>0</v>
      </c>
      <c r="AA180" s="38">
        <v>0</v>
      </c>
      <c r="AB180" s="38">
        <v>0</v>
      </c>
      <c r="AC180" s="38">
        <v>0</v>
      </c>
      <c r="AD180" s="38">
        <v>0</v>
      </c>
      <c r="AE180" s="38">
        <v>0</v>
      </c>
      <c r="AF180" s="38">
        <v>0</v>
      </c>
      <c r="AG180" s="38">
        <v>0</v>
      </c>
      <c r="AH180" s="38">
        <v>0</v>
      </c>
      <c r="AI180" s="38">
        <v>0</v>
      </c>
      <c r="AJ180" s="38">
        <v>0</v>
      </c>
      <c r="AK180" s="38">
        <v>0</v>
      </c>
      <c r="AL180" s="38">
        <v>0</v>
      </c>
    </row>
    <row r="181" spans="1:38" ht="19.8" thickBot="1">
      <c r="A181" s="38">
        <v>172</v>
      </c>
      <c r="B181" s="38" t="s">
        <v>579</v>
      </c>
      <c r="C181" s="38" t="s">
        <v>729</v>
      </c>
      <c r="D181" s="38" t="s">
        <v>543</v>
      </c>
      <c r="E181" s="38" t="s">
        <v>730</v>
      </c>
      <c r="F181" s="38" t="s">
        <v>531</v>
      </c>
      <c r="G181" s="38">
        <v>0</v>
      </c>
      <c r="H181" s="38">
        <v>0</v>
      </c>
      <c r="I181" s="38">
        <v>0</v>
      </c>
      <c r="J181" s="38">
        <v>0</v>
      </c>
      <c r="K181" s="38">
        <v>0</v>
      </c>
      <c r="L181" s="38">
        <v>0</v>
      </c>
      <c r="M181" s="38">
        <v>0</v>
      </c>
      <c r="N181" s="38">
        <v>0</v>
      </c>
      <c r="O181" s="38">
        <v>0</v>
      </c>
      <c r="P181" s="38">
        <v>0</v>
      </c>
      <c r="Q181" s="38">
        <v>0</v>
      </c>
      <c r="R181" s="38">
        <v>0</v>
      </c>
      <c r="S181" s="38">
        <v>0</v>
      </c>
      <c r="T181" s="38">
        <v>0</v>
      </c>
      <c r="U181" s="38">
        <v>0</v>
      </c>
      <c r="V181" s="38">
        <v>0</v>
      </c>
      <c r="W181" s="38">
        <v>0</v>
      </c>
      <c r="X181" s="38">
        <v>0</v>
      </c>
      <c r="Y181" s="38">
        <v>0</v>
      </c>
      <c r="Z181" s="38">
        <v>0</v>
      </c>
      <c r="AA181" s="38">
        <v>0</v>
      </c>
      <c r="AB181" s="38">
        <v>0</v>
      </c>
      <c r="AC181" s="38">
        <v>0</v>
      </c>
      <c r="AD181" s="38">
        <v>0</v>
      </c>
      <c r="AE181" s="38">
        <v>0</v>
      </c>
      <c r="AF181" s="38">
        <v>0</v>
      </c>
      <c r="AG181" s="38">
        <v>0</v>
      </c>
      <c r="AH181" s="38">
        <v>0</v>
      </c>
      <c r="AI181" s="38">
        <v>0</v>
      </c>
      <c r="AJ181" s="38">
        <v>0</v>
      </c>
      <c r="AK181" s="38">
        <v>0</v>
      </c>
      <c r="AL181" s="38">
        <v>0</v>
      </c>
    </row>
    <row r="182" spans="1:38" ht="19.8" thickBot="1">
      <c r="A182" s="38">
        <v>173</v>
      </c>
      <c r="B182" s="38" t="s">
        <v>579</v>
      </c>
      <c r="C182" s="38" t="s">
        <v>731</v>
      </c>
      <c r="D182" s="38" t="s">
        <v>530</v>
      </c>
      <c r="E182" s="38" t="s">
        <v>732</v>
      </c>
      <c r="F182" s="38" t="s">
        <v>533</v>
      </c>
      <c r="G182" s="38">
        <v>0</v>
      </c>
      <c r="H182" s="38">
        <v>0</v>
      </c>
      <c r="I182" s="38">
        <v>0</v>
      </c>
      <c r="J182" s="38">
        <v>0</v>
      </c>
      <c r="K182" s="38">
        <v>0</v>
      </c>
      <c r="L182" s="38">
        <v>0</v>
      </c>
      <c r="M182" s="38">
        <v>0</v>
      </c>
      <c r="N182" s="38">
        <v>0</v>
      </c>
      <c r="O182" s="38">
        <v>0</v>
      </c>
      <c r="P182" s="38">
        <v>0</v>
      </c>
      <c r="Q182" s="38">
        <v>0</v>
      </c>
      <c r="R182" s="38">
        <v>0</v>
      </c>
      <c r="S182" s="38">
        <v>0</v>
      </c>
      <c r="T182" s="38">
        <v>0</v>
      </c>
      <c r="U182" s="38">
        <v>0</v>
      </c>
      <c r="V182" s="38">
        <v>0</v>
      </c>
      <c r="W182" s="38">
        <v>0</v>
      </c>
      <c r="X182" s="38">
        <v>0</v>
      </c>
      <c r="Y182" s="38">
        <v>0</v>
      </c>
      <c r="Z182" s="38">
        <v>0</v>
      </c>
      <c r="AA182" s="38">
        <v>0</v>
      </c>
      <c r="AB182" s="38">
        <v>0</v>
      </c>
      <c r="AC182" s="38">
        <v>0</v>
      </c>
      <c r="AD182" s="38">
        <v>0</v>
      </c>
      <c r="AE182" s="38">
        <v>0</v>
      </c>
      <c r="AF182" s="38">
        <v>0</v>
      </c>
      <c r="AG182" s="38">
        <v>0</v>
      </c>
      <c r="AH182" s="38">
        <v>0</v>
      </c>
      <c r="AI182" s="38">
        <v>0</v>
      </c>
      <c r="AJ182" s="38">
        <v>0</v>
      </c>
      <c r="AK182" s="38">
        <v>0</v>
      </c>
      <c r="AL182" s="38">
        <v>0</v>
      </c>
    </row>
    <row r="183" spans="1:38" ht="19.8" thickBot="1">
      <c r="A183" s="38">
        <v>174</v>
      </c>
      <c r="B183" s="38" t="s">
        <v>579</v>
      </c>
      <c r="C183" s="38" t="s">
        <v>733</v>
      </c>
      <c r="D183" s="38" t="s">
        <v>534</v>
      </c>
      <c r="E183" s="38" t="s">
        <v>303</v>
      </c>
      <c r="F183" s="38" t="s">
        <v>527</v>
      </c>
      <c r="G183" s="38">
        <v>0</v>
      </c>
      <c r="H183" s="38">
        <v>0</v>
      </c>
      <c r="I183" s="38">
        <v>0</v>
      </c>
      <c r="J183" s="38">
        <v>0</v>
      </c>
      <c r="K183" s="38">
        <v>0</v>
      </c>
      <c r="L183" s="38">
        <v>0</v>
      </c>
      <c r="M183" s="38">
        <v>0</v>
      </c>
      <c r="N183" s="38">
        <v>0</v>
      </c>
      <c r="O183" s="38">
        <v>0</v>
      </c>
      <c r="P183" s="38">
        <v>0</v>
      </c>
      <c r="Q183" s="38">
        <v>0</v>
      </c>
      <c r="R183" s="38">
        <v>0</v>
      </c>
      <c r="S183" s="38">
        <v>0</v>
      </c>
      <c r="T183" s="38">
        <v>0</v>
      </c>
      <c r="U183" s="38">
        <v>0</v>
      </c>
      <c r="V183" s="38">
        <v>0</v>
      </c>
      <c r="W183" s="38">
        <v>0</v>
      </c>
      <c r="X183" s="38">
        <v>0</v>
      </c>
      <c r="Y183" s="38">
        <v>0</v>
      </c>
      <c r="Z183" s="38">
        <v>0</v>
      </c>
      <c r="AA183" s="38">
        <v>0</v>
      </c>
      <c r="AB183" s="38">
        <v>0</v>
      </c>
      <c r="AC183" s="38">
        <v>0</v>
      </c>
      <c r="AD183" s="38">
        <v>0</v>
      </c>
      <c r="AE183" s="38">
        <v>0</v>
      </c>
      <c r="AF183" s="38">
        <v>0</v>
      </c>
      <c r="AG183" s="38">
        <v>0</v>
      </c>
      <c r="AH183" s="38">
        <v>0</v>
      </c>
      <c r="AI183" s="38">
        <v>0</v>
      </c>
      <c r="AJ183" s="38">
        <v>0</v>
      </c>
      <c r="AK183" s="38">
        <v>0</v>
      </c>
      <c r="AL183" s="38">
        <v>0</v>
      </c>
    </row>
    <row r="184" spans="1:38" ht="19.8" thickBot="1">
      <c r="A184" s="38">
        <v>175</v>
      </c>
      <c r="B184" s="38" t="s">
        <v>579</v>
      </c>
      <c r="C184" s="38" t="s">
        <v>734</v>
      </c>
      <c r="D184" s="38" t="s">
        <v>549</v>
      </c>
      <c r="E184" s="38" t="s">
        <v>735</v>
      </c>
      <c r="F184" s="38" t="s">
        <v>533</v>
      </c>
      <c r="G184" s="38">
        <v>0</v>
      </c>
      <c r="H184" s="38">
        <v>0</v>
      </c>
      <c r="I184" s="38">
        <v>0</v>
      </c>
      <c r="J184" s="38">
        <v>0</v>
      </c>
      <c r="K184" s="38">
        <v>0</v>
      </c>
      <c r="L184" s="38">
        <v>0</v>
      </c>
      <c r="M184" s="38">
        <v>0</v>
      </c>
      <c r="N184" s="38">
        <v>0</v>
      </c>
      <c r="O184" s="38">
        <v>0</v>
      </c>
      <c r="P184" s="38">
        <v>0</v>
      </c>
      <c r="Q184" s="38">
        <v>0</v>
      </c>
      <c r="R184" s="38">
        <v>0</v>
      </c>
      <c r="S184" s="38">
        <v>0</v>
      </c>
      <c r="T184" s="38">
        <v>0</v>
      </c>
      <c r="U184" s="38">
        <v>0</v>
      </c>
      <c r="V184" s="38">
        <v>0</v>
      </c>
      <c r="W184" s="38">
        <v>0</v>
      </c>
      <c r="X184" s="38">
        <v>0</v>
      </c>
      <c r="Y184" s="38">
        <v>0</v>
      </c>
      <c r="Z184" s="38">
        <v>0</v>
      </c>
      <c r="AA184" s="38">
        <v>0</v>
      </c>
      <c r="AB184" s="38">
        <v>0</v>
      </c>
      <c r="AC184" s="38">
        <v>0</v>
      </c>
      <c r="AD184" s="38">
        <v>0</v>
      </c>
      <c r="AE184" s="38">
        <v>0</v>
      </c>
      <c r="AF184" s="38">
        <v>0</v>
      </c>
      <c r="AG184" s="38">
        <v>0</v>
      </c>
      <c r="AH184" s="38">
        <v>0</v>
      </c>
      <c r="AI184" s="38">
        <v>0</v>
      </c>
      <c r="AJ184" s="38">
        <v>0</v>
      </c>
      <c r="AK184" s="38">
        <v>0</v>
      </c>
      <c r="AL184" s="38">
        <v>0</v>
      </c>
    </row>
    <row r="185" spans="1:38" ht="19.8" thickBot="1">
      <c r="A185" s="38">
        <v>176</v>
      </c>
      <c r="B185" s="38" t="s">
        <v>579</v>
      </c>
      <c r="C185" s="38" t="s">
        <v>736</v>
      </c>
      <c r="D185" s="38" t="s">
        <v>560</v>
      </c>
      <c r="E185" s="38" t="s">
        <v>737</v>
      </c>
      <c r="F185" s="38" t="s">
        <v>533</v>
      </c>
      <c r="G185" s="38">
        <v>0</v>
      </c>
      <c r="H185" s="38">
        <v>0</v>
      </c>
      <c r="I185" s="38">
        <v>0</v>
      </c>
      <c r="J185" s="38">
        <v>0</v>
      </c>
      <c r="K185" s="38">
        <v>0</v>
      </c>
      <c r="L185" s="38">
        <v>0</v>
      </c>
      <c r="M185" s="38">
        <v>0</v>
      </c>
      <c r="N185" s="38">
        <v>0</v>
      </c>
      <c r="O185" s="38">
        <v>0</v>
      </c>
      <c r="P185" s="38">
        <v>0</v>
      </c>
      <c r="Q185" s="38">
        <v>0</v>
      </c>
      <c r="R185" s="38">
        <v>0</v>
      </c>
      <c r="S185" s="38">
        <v>0</v>
      </c>
      <c r="T185" s="38">
        <v>0</v>
      </c>
      <c r="U185" s="38">
        <v>0</v>
      </c>
      <c r="V185" s="38">
        <v>0</v>
      </c>
      <c r="W185" s="38">
        <v>0</v>
      </c>
      <c r="X185" s="38">
        <v>0</v>
      </c>
      <c r="Y185" s="38">
        <v>0</v>
      </c>
      <c r="Z185" s="38">
        <v>0</v>
      </c>
      <c r="AA185" s="38">
        <v>0</v>
      </c>
      <c r="AB185" s="38">
        <v>0</v>
      </c>
      <c r="AC185" s="38">
        <v>0</v>
      </c>
      <c r="AD185" s="38">
        <v>0</v>
      </c>
      <c r="AE185" s="38">
        <v>0</v>
      </c>
      <c r="AF185" s="38">
        <v>0</v>
      </c>
      <c r="AG185" s="38">
        <v>0</v>
      </c>
      <c r="AH185" s="38">
        <v>0</v>
      </c>
      <c r="AI185" s="38">
        <v>0</v>
      </c>
      <c r="AJ185" s="38">
        <v>0</v>
      </c>
      <c r="AK185" s="38">
        <v>0</v>
      </c>
      <c r="AL185" s="38">
        <v>0</v>
      </c>
    </row>
    <row r="186" spans="1:38" ht="19.8" thickBot="1">
      <c r="A186" s="38">
        <v>177</v>
      </c>
      <c r="B186" s="38" t="s">
        <v>579</v>
      </c>
      <c r="C186" s="38" t="s">
        <v>738</v>
      </c>
      <c r="D186" s="38" t="s">
        <v>567</v>
      </c>
      <c r="E186" s="38" t="s">
        <v>55</v>
      </c>
      <c r="F186" s="38" t="s">
        <v>533</v>
      </c>
      <c r="G186" s="38">
        <v>0</v>
      </c>
      <c r="H186" s="38">
        <v>0</v>
      </c>
      <c r="I186" s="38">
        <v>0</v>
      </c>
      <c r="J186" s="38">
        <v>0</v>
      </c>
      <c r="K186" s="38">
        <v>0</v>
      </c>
      <c r="L186" s="38">
        <v>0</v>
      </c>
      <c r="M186" s="38">
        <v>0</v>
      </c>
      <c r="N186" s="38">
        <v>0</v>
      </c>
      <c r="O186" s="38">
        <v>0</v>
      </c>
      <c r="P186" s="38">
        <v>0</v>
      </c>
      <c r="Q186" s="38">
        <v>0</v>
      </c>
      <c r="R186" s="38">
        <v>0</v>
      </c>
      <c r="S186" s="38">
        <v>0</v>
      </c>
      <c r="T186" s="38">
        <v>0</v>
      </c>
      <c r="U186" s="38">
        <v>0</v>
      </c>
      <c r="V186" s="38">
        <v>0</v>
      </c>
      <c r="W186" s="38">
        <v>0</v>
      </c>
      <c r="X186" s="38">
        <v>0</v>
      </c>
      <c r="Y186" s="38">
        <v>0</v>
      </c>
      <c r="Z186" s="38">
        <v>0</v>
      </c>
      <c r="AA186" s="38">
        <v>0</v>
      </c>
      <c r="AB186" s="38">
        <v>0</v>
      </c>
      <c r="AC186" s="38">
        <v>0</v>
      </c>
      <c r="AD186" s="38">
        <v>0</v>
      </c>
      <c r="AE186" s="38">
        <v>0</v>
      </c>
      <c r="AF186" s="38">
        <v>0</v>
      </c>
      <c r="AG186" s="38">
        <v>0</v>
      </c>
      <c r="AH186" s="38">
        <v>0</v>
      </c>
      <c r="AI186" s="38">
        <v>0</v>
      </c>
      <c r="AJ186" s="38">
        <v>0</v>
      </c>
      <c r="AK186" s="38">
        <v>0</v>
      </c>
      <c r="AL186" s="38">
        <v>0</v>
      </c>
    </row>
    <row r="187" spans="1:38" ht="19.8" thickBot="1">
      <c r="A187" s="38">
        <v>178</v>
      </c>
      <c r="B187" s="38" t="s">
        <v>579</v>
      </c>
      <c r="C187" s="38" t="s">
        <v>739</v>
      </c>
      <c r="D187" s="38" t="s">
        <v>567</v>
      </c>
      <c r="E187" s="38">
        <v>1010130010020040</v>
      </c>
      <c r="F187" s="38" t="s">
        <v>533</v>
      </c>
      <c r="G187" s="38">
        <v>0</v>
      </c>
      <c r="H187" s="38">
        <v>0</v>
      </c>
      <c r="I187" s="38">
        <v>0</v>
      </c>
      <c r="J187" s="38">
        <v>0</v>
      </c>
      <c r="K187" s="38">
        <v>0</v>
      </c>
      <c r="L187" s="38">
        <v>0</v>
      </c>
      <c r="M187" s="38">
        <v>0</v>
      </c>
      <c r="N187" s="38">
        <v>0</v>
      </c>
      <c r="O187" s="38">
        <v>0</v>
      </c>
      <c r="P187" s="38">
        <v>0</v>
      </c>
      <c r="Q187" s="38">
        <v>0</v>
      </c>
      <c r="R187" s="38">
        <v>0</v>
      </c>
      <c r="S187" s="38">
        <v>0</v>
      </c>
      <c r="T187" s="38">
        <v>0</v>
      </c>
      <c r="U187" s="38">
        <v>0</v>
      </c>
      <c r="V187" s="38">
        <v>0</v>
      </c>
      <c r="W187" s="38">
        <v>0</v>
      </c>
      <c r="X187" s="38">
        <v>0</v>
      </c>
      <c r="Y187" s="38">
        <v>0</v>
      </c>
      <c r="Z187" s="38">
        <v>0</v>
      </c>
      <c r="AA187" s="38">
        <v>0</v>
      </c>
      <c r="AB187" s="38">
        <v>0</v>
      </c>
      <c r="AC187" s="38">
        <v>0</v>
      </c>
      <c r="AD187" s="38">
        <v>0</v>
      </c>
      <c r="AE187" s="38">
        <v>0</v>
      </c>
      <c r="AF187" s="38">
        <v>0</v>
      </c>
      <c r="AG187" s="38">
        <v>0</v>
      </c>
      <c r="AH187" s="38">
        <v>0</v>
      </c>
      <c r="AI187" s="38">
        <v>0</v>
      </c>
      <c r="AJ187" s="38">
        <v>0</v>
      </c>
      <c r="AK187" s="38">
        <v>0</v>
      </c>
      <c r="AL187" s="38">
        <v>0</v>
      </c>
    </row>
    <row r="188" spans="1:38" ht="15" thickBot="1">
      <c r="A188" s="38">
        <v>179</v>
      </c>
      <c r="B188" s="38" t="s">
        <v>579</v>
      </c>
      <c r="C188" s="38" t="s">
        <v>740</v>
      </c>
      <c r="D188" s="38" t="s">
        <v>543</v>
      </c>
      <c r="E188" s="38" t="s">
        <v>47</v>
      </c>
      <c r="F188" s="38" t="s">
        <v>531</v>
      </c>
      <c r="G188" s="38">
        <v>0</v>
      </c>
      <c r="H188" s="38">
        <v>0</v>
      </c>
      <c r="I188" s="38">
        <v>0</v>
      </c>
      <c r="J188" s="38">
        <v>0</v>
      </c>
      <c r="K188" s="38">
        <v>0</v>
      </c>
      <c r="L188" s="38">
        <v>0</v>
      </c>
      <c r="M188" s="38">
        <v>0</v>
      </c>
      <c r="N188" s="38">
        <v>0</v>
      </c>
      <c r="O188" s="38">
        <v>0</v>
      </c>
      <c r="P188" s="38">
        <v>0</v>
      </c>
      <c r="Q188" s="38">
        <v>0</v>
      </c>
      <c r="R188" s="38">
        <v>0</v>
      </c>
      <c r="S188" s="38">
        <v>0</v>
      </c>
      <c r="T188" s="38">
        <v>0</v>
      </c>
      <c r="U188" s="38">
        <v>0</v>
      </c>
      <c r="V188" s="38">
        <v>0</v>
      </c>
      <c r="W188" s="38">
        <v>0</v>
      </c>
      <c r="X188" s="38">
        <v>0</v>
      </c>
      <c r="Y188" s="38">
        <v>0</v>
      </c>
      <c r="Z188" s="38">
        <v>0</v>
      </c>
      <c r="AA188" s="38">
        <v>0</v>
      </c>
      <c r="AB188" s="38">
        <v>0</v>
      </c>
      <c r="AC188" s="38">
        <v>0</v>
      </c>
      <c r="AD188" s="38">
        <v>0</v>
      </c>
      <c r="AE188" s="38">
        <v>0</v>
      </c>
      <c r="AF188" s="38">
        <v>0</v>
      </c>
      <c r="AG188" s="38">
        <v>0</v>
      </c>
      <c r="AH188" s="38">
        <v>0</v>
      </c>
      <c r="AI188" s="38">
        <v>0</v>
      </c>
      <c r="AJ188" s="38">
        <v>0</v>
      </c>
      <c r="AK188" s="38">
        <v>0</v>
      </c>
      <c r="AL188" s="38">
        <v>0</v>
      </c>
    </row>
    <row r="189" spans="1:38" ht="19.8" thickBot="1">
      <c r="A189" s="38">
        <v>180</v>
      </c>
      <c r="B189" s="38" t="s">
        <v>579</v>
      </c>
      <c r="C189" s="38" t="s">
        <v>741</v>
      </c>
      <c r="D189" s="38" t="s">
        <v>534</v>
      </c>
      <c r="E189" s="38" t="s">
        <v>742</v>
      </c>
      <c r="F189" s="38" t="s">
        <v>531</v>
      </c>
      <c r="G189" s="38">
        <v>0</v>
      </c>
      <c r="H189" s="38">
        <v>0</v>
      </c>
      <c r="I189" s="38">
        <v>0</v>
      </c>
      <c r="J189" s="38">
        <v>0</v>
      </c>
      <c r="K189" s="38">
        <v>0</v>
      </c>
      <c r="L189" s="38">
        <v>0</v>
      </c>
      <c r="M189" s="38">
        <v>0</v>
      </c>
      <c r="N189" s="38">
        <v>0</v>
      </c>
      <c r="O189" s="38">
        <v>0</v>
      </c>
      <c r="P189" s="38">
        <v>0</v>
      </c>
      <c r="Q189" s="38">
        <v>0</v>
      </c>
      <c r="R189" s="38">
        <v>0</v>
      </c>
      <c r="S189" s="38">
        <v>0</v>
      </c>
      <c r="T189" s="38">
        <v>0</v>
      </c>
      <c r="U189" s="38">
        <v>0</v>
      </c>
      <c r="V189" s="38">
        <v>0</v>
      </c>
      <c r="W189" s="38">
        <v>0</v>
      </c>
      <c r="X189" s="38">
        <v>0</v>
      </c>
      <c r="Y189" s="38">
        <v>0</v>
      </c>
      <c r="Z189" s="38">
        <v>0</v>
      </c>
      <c r="AA189" s="38">
        <v>0</v>
      </c>
      <c r="AB189" s="38">
        <v>0</v>
      </c>
      <c r="AC189" s="38">
        <v>0</v>
      </c>
      <c r="AD189" s="38">
        <v>0</v>
      </c>
      <c r="AE189" s="38">
        <v>0</v>
      </c>
      <c r="AF189" s="38">
        <v>0</v>
      </c>
      <c r="AG189" s="38">
        <v>0</v>
      </c>
      <c r="AH189" s="38">
        <v>0</v>
      </c>
      <c r="AI189" s="38">
        <v>0</v>
      </c>
      <c r="AJ189" s="38">
        <v>0</v>
      </c>
      <c r="AK189" s="38">
        <v>0</v>
      </c>
      <c r="AL189" s="38">
        <v>0</v>
      </c>
    </row>
    <row r="190" spans="1:38" ht="19.8" thickBot="1">
      <c r="A190" s="38">
        <v>181</v>
      </c>
      <c r="B190" s="38" t="s">
        <v>579</v>
      </c>
      <c r="C190" s="38" t="s">
        <v>743</v>
      </c>
      <c r="D190" s="38" t="s">
        <v>532</v>
      </c>
      <c r="E190" s="38" t="s">
        <v>744</v>
      </c>
      <c r="F190" s="38" t="s">
        <v>531</v>
      </c>
      <c r="G190" s="38">
        <v>0</v>
      </c>
      <c r="H190" s="38">
        <v>0</v>
      </c>
      <c r="I190" s="38">
        <v>0</v>
      </c>
      <c r="J190" s="38">
        <v>0</v>
      </c>
      <c r="K190" s="38">
        <v>0</v>
      </c>
      <c r="L190" s="38">
        <v>0</v>
      </c>
      <c r="M190" s="38">
        <v>0</v>
      </c>
      <c r="N190" s="38">
        <v>0</v>
      </c>
      <c r="O190" s="38">
        <v>0</v>
      </c>
      <c r="P190" s="38">
        <v>0</v>
      </c>
      <c r="Q190" s="38">
        <v>0</v>
      </c>
      <c r="R190" s="38">
        <v>0</v>
      </c>
      <c r="S190" s="38">
        <v>0</v>
      </c>
      <c r="T190" s="38">
        <v>0</v>
      </c>
      <c r="U190" s="38">
        <v>0</v>
      </c>
      <c r="V190" s="38">
        <v>0</v>
      </c>
      <c r="W190" s="38">
        <v>0</v>
      </c>
      <c r="X190" s="38">
        <v>0</v>
      </c>
      <c r="Y190" s="38">
        <v>0</v>
      </c>
      <c r="Z190" s="38">
        <v>0</v>
      </c>
      <c r="AA190" s="38">
        <v>0</v>
      </c>
      <c r="AB190" s="38">
        <v>0</v>
      </c>
      <c r="AC190" s="38">
        <v>0</v>
      </c>
      <c r="AD190" s="38">
        <v>0</v>
      </c>
      <c r="AE190" s="38">
        <v>0</v>
      </c>
      <c r="AF190" s="38">
        <v>0</v>
      </c>
      <c r="AG190" s="38">
        <v>0</v>
      </c>
      <c r="AH190" s="38">
        <v>0</v>
      </c>
      <c r="AI190" s="38">
        <v>0</v>
      </c>
      <c r="AJ190" s="38">
        <v>0</v>
      </c>
      <c r="AK190" s="38">
        <v>0</v>
      </c>
      <c r="AL190" s="38">
        <v>0</v>
      </c>
    </row>
    <row r="191" spans="1:38" ht="19.8" thickBot="1">
      <c r="A191" s="38">
        <v>182</v>
      </c>
      <c r="B191" s="38" t="s">
        <v>579</v>
      </c>
      <c r="C191" s="38" t="s">
        <v>745</v>
      </c>
      <c r="D191" s="38" t="s">
        <v>532</v>
      </c>
      <c r="E191" s="38" t="s">
        <v>746</v>
      </c>
      <c r="F191" s="38" t="s">
        <v>531</v>
      </c>
      <c r="G191" s="38">
        <v>0</v>
      </c>
      <c r="H191" s="38">
        <v>0</v>
      </c>
      <c r="I191" s="38">
        <v>0</v>
      </c>
      <c r="J191" s="38">
        <v>0</v>
      </c>
      <c r="K191" s="38">
        <v>0</v>
      </c>
      <c r="L191" s="38">
        <v>0</v>
      </c>
      <c r="M191" s="38">
        <v>0</v>
      </c>
      <c r="N191" s="38">
        <v>0</v>
      </c>
      <c r="O191" s="38">
        <v>0</v>
      </c>
      <c r="P191" s="38">
        <v>0</v>
      </c>
      <c r="Q191" s="38">
        <v>0</v>
      </c>
      <c r="R191" s="38">
        <v>0</v>
      </c>
      <c r="S191" s="38">
        <v>0</v>
      </c>
      <c r="T191" s="38">
        <v>0</v>
      </c>
      <c r="U191" s="38">
        <v>0</v>
      </c>
      <c r="V191" s="38">
        <v>0</v>
      </c>
      <c r="W191" s="38">
        <v>0</v>
      </c>
      <c r="X191" s="38">
        <v>0</v>
      </c>
      <c r="Y191" s="38">
        <v>0</v>
      </c>
      <c r="Z191" s="38">
        <v>0</v>
      </c>
      <c r="AA191" s="38">
        <v>0</v>
      </c>
      <c r="AB191" s="38">
        <v>0</v>
      </c>
      <c r="AC191" s="38">
        <v>0</v>
      </c>
      <c r="AD191" s="38">
        <v>0</v>
      </c>
      <c r="AE191" s="38">
        <v>0</v>
      </c>
      <c r="AF191" s="38">
        <v>0</v>
      </c>
      <c r="AG191" s="38">
        <v>0</v>
      </c>
      <c r="AH191" s="38">
        <v>0</v>
      </c>
      <c r="AI191" s="38">
        <v>0</v>
      </c>
      <c r="AJ191" s="38">
        <v>0</v>
      </c>
      <c r="AK191" s="38">
        <v>0</v>
      </c>
      <c r="AL191" s="38">
        <v>0</v>
      </c>
    </row>
    <row r="192" spans="1:38" ht="19.8" thickBot="1">
      <c r="A192" s="38">
        <v>183</v>
      </c>
      <c r="B192" s="38" t="s">
        <v>579</v>
      </c>
      <c r="C192" s="38" t="s">
        <v>747</v>
      </c>
      <c r="D192" s="38" t="s">
        <v>534</v>
      </c>
      <c r="E192" s="38" t="s">
        <v>748</v>
      </c>
      <c r="F192" s="38" t="s">
        <v>531</v>
      </c>
      <c r="G192" s="38">
        <v>0</v>
      </c>
      <c r="H192" s="38">
        <v>0</v>
      </c>
      <c r="I192" s="38">
        <v>0</v>
      </c>
      <c r="J192" s="38">
        <v>0</v>
      </c>
      <c r="K192" s="38">
        <v>0</v>
      </c>
      <c r="L192" s="38">
        <v>0</v>
      </c>
      <c r="M192" s="38">
        <v>0</v>
      </c>
      <c r="N192" s="38">
        <v>0</v>
      </c>
      <c r="O192" s="38">
        <v>0</v>
      </c>
      <c r="P192" s="38">
        <v>0</v>
      </c>
      <c r="Q192" s="38">
        <v>0</v>
      </c>
      <c r="R192" s="38">
        <v>0</v>
      </c>
      <c r="S192" s="38">
        <v>0</v>
      </c>
      <c r="T192" s="38">
        <v>0</v>
      </c>
      <c r="U192" s="38">
        <v>0</v>
      </c>
      <c r="V192" s="38">
        <v>0</v>
      </c>
      <c r="W192" s="38">
        <v>0</v>
      </c>
      <c r="X192" s="38">
        <v>0</v>
      </c>
      <c r="Y192" s="38">
        <v>0</v>
      </c>
      <c r="Z192" s="38">
        <v>0</v>
      </c>
      <c r="AA192" s="38">
        <v>0</v>
      </c>
      <c r="AB192" s="38">
        <v>0</v>
      </c>
      <c r="AC192" s="38">
        <v>0</v>
      </c>
      <c r="AD192" s="38">
        <v>0</v>
      </c>
      <c r="AE192" s="38">
        <v>0</v>
      </c>
      <c r="AF192" s="38">
        <v>0</v>
      </c>
      <c r="AG192" s="38">
        <v>0</v>
      </c>
      <c r="AH192" s="38">
        <v>0</v>
      </c>
      <c r="AI192" s="38">
        <v>0</v>
      </c>
      <c r="AJ192" s="38">
        <v>0</v>
      </c>
      <c r="AK192" s="38">
        <v>0</v>
      </c>
      <c r="AL192" s="38">
        <v>0</v>
      </c>
    </row>
    <row r="193" spans="1:38" ht="19.8" thickBot="1">
      <c r="A193" s="38">
        <v>184</v>
      </c>
      <c r="B193" s="38" t="s">
        <v>579</v>
      </c>
      <c r="C193" s="38" t="s">
        <v>749</v>
      </c>
      <c r="D193" s="38" t="s">
        <v>530</v>
      </c>
      <c r="E193" s="38" t="s">
        <v>750</v>
      </c>
      <c r="F193" s="38" t="s">
        <v>531</v>
      </c>
      <c r="G193" s="38">
        <v>0</v>
      </c>
      <c r="H193" s="38">
        <v>0</v>
      </c>
      <c r="I193" s="38">
        <v>0</v>
      </c>
      <c r="J193" s="38">
        <v>0</v>
      </c>
      <c r="K193" s="38">
        <v>0</v>
      </c>
      <c r="L193" s="38">
        <v>0</v>
      </c>
      <c r="M193" s="38">
        <v>0</v>
      </c>
      <c r="N193" s="38">
        <v>0</v>
      </c>
      <c r="O193" s="38">
        <v>0</v>
      </c>
      <c r="P193" s="38">
        <v>0</v>
      </c>
      <c r="Q193" s="38">
        <v>0</v>
      </c>
      <c r="R193" s="38">
        <v>0</v>
      </c>
      <c r="S193" s="38">
        <v>0</v>
      </c>
      <c r="T193" s="38">
        <v>0</v>
      </c>
      <c r="U193" s="38">
        <v>0</v>
      </c>
      <c r="V193" s="38">
        <v>0</v>
      </c>
      <c r="W193" s="38">
        <v>0</v>
      </c>
      <c r="X193" s="38">
        <v>0</v>
      </c>
      <c r="Y193" s="38">
        <v>0</v>
      </c>
      <c r="Z193" s="38">
        <v>0</v>
      </c>
      <c r="AA193" s="38">
        <v>0</v>
      </c>
      <c r="AB193" s="38">
        <v>0</v>
      </c>
      <c r="AC193" s="38">
        <v>0</v>
      </c>
      <c r="AD193" s="38">
        <v>0</v>
      </c>
      <c r="AE193" s="38">
        <v>0</v>
      </c>
      <c r="AF193" s="38">
        <v>0</v>
      </c>
      <c r="AG193" s="38">
        <v>0</v>
      </c>
      <c r="AH193" s="38">
        <v>0</v>
      </c>
      <c r="AI193" s="38">
        <v>0</v>
      </c>
      <c r="AJ193" s="38">
        <v>0</v>
      </c>
      <c r="AK193" s="38">
        <v>0</v>
      </c>
      <c r="AL193" s="38">
        <v>0</v>
      </c>
    </row>
    <row r="194" spans="1:38" ht="19.8" thickBot="1">
      <c r="A194" s="38">
        <v>185</v>
      </c>
      <c r="B194" s="38" t="s">
        <v>579</v>
      </c>
      <c r="C194" s="38" t="s">
        <v>751</v>
      </c>
      <c r="D194" s="38" t="s">
        <v>530</v>
      </c>
      <c r="E194" s="38" t="s">
        <v>752</v>
      </c>
      <c r="F194" s="38" t="s">
        <v>527</v>
      </c>
      <c r="G194" s="38">
        <v>0</v>
      </c>
      <c r="H194" s="38">
        <v>0</v>
      </c>
      <c r="I194" s="38">
        <v>0</v>
      </c>
      <c r="J194" s="38">
        <v>0</v>
      </c>
      <c r="K194" s="38">
        <v>0</v>
      </c>
      <c r="L194" s="38">
        <v>0</v>
      </c>
      <c r="M194" s="38">
        <v>0</v>
      </c>
      <c r="N194" s="38">
        <v>0</v>
      </c>
      <c r="O194" s="38">
        <v>0</v>
      </c>
      <c r="P194" s="38">
        <v>0</v>
      </c>
      <c r="Q194" s="38">
        <v>0</v>
      </c>
      <c r="R194" s="38">
        <v>0</v>
      </c>
      <c r="S194" s="38">
        <v>0</v>
      </c>
      <c r="T194" s="38">
        <v>0</v>
      </c>
      <c r="U194" s="38">
        <v>0</v>
      </c>
      <c r="V194" s="38">
        <v>0</v>
      </c>
      <c r="W194" s="38">
        <v>0</v>
      </c>
      <c r="X194" s="38">
        <v>0</v>
      </c>
      <c r="Y194" s="38">
        <v>0</v>
      </c>
      <c r="Z194" s="38">
        <v>0</v>
      </c>
      <c r="AA194" s="38">
        <v>0</v>
      </c>
      <c r="AB194" s="38">
        <v>0</v>
      </c>
      <c r="AC194" s="38">
        <v>0</v>
      </c>
      <c r="AD194" s="38">
        <v>0</v>
      </c>
      <c r="AE194" s="38">
        <v>0</v>
      </c>
      <c r="AF194" s="38">
        <v>0</v>
      </c>
      <c r="AG194" s="38">
        <v>0</v>
      </c>
      <c r="AH194" s="38">
        <v>0</v>
      </c>
      <c r="AI194" s="38">
        <v>0</v>
      </c>
      <c r="AJ194" s="38">
        <v>0</v>
      </c>
      <c r="AK194" s="38">
        <v>0</v>
      </c>
      <c r="AL194" s="38">
        <v>0</v>
      </c>
    </row>
    <row r="195" spans="1:38" ht="19.8" thickBot="1">
      <c r="A195" s="38">
        <v>186</v>
      </c>
      <c r="B195" s="38" t="s">
        <v>579</v>
      </c>
      <c r="C195" s="38" t="s">
        <v>753</v>
      </c>
      <c r="D195" s="38" t="s">
        <v>581</v>
      </c>
      <c r="E195" s="38" t="s">
        <v>754</v>
      </c>
      <c r="F195" s="38" t="s">
        <v>531</v>
      </c>
      <c r="G195" s="38">
        <v>0</v>
      </c>
      <c r="H195" s="38">
        <v>0</v>
      </c>
      <c r="I195" s="38">
        <v>0</v>
      </c>
      <c r="J195" s="38">
        <v>0</v>
      </c>
      <c r="K195" s="38">
        <v>0</v>
      </c>
      <c r="L195" s="38">
        <v>0</v>
      </c>
      <c r="M195" s="38">
        <v>0</v>
      </c>
      <c r="N195" s="38">
        <v>0</v>
      </c>
      <c r="O195" s="38">
        <v>0</v>
      </c>
      <c r="P195" s="38">
        <v>0</v>
      </c>
      <c r="Q195" s="38">
        <v>0</v>
      </c>
      <c r="R195" s="38">
        <v>0</v>
      </c>
      <c r="S195" s="38">
        <v>0</v>
      </c>
      <c r="T195" s="38">
        <v>0</v>
      </c>
      <c r="U195" s="38">
        <v>0</v>
      </c>
      <c r="V195" s="38">
        <v>0</v>
      </c>
      <c r="W195" s="38">
        <v>0</v>
      </c>
      <c r="X195" s="38">
        <v>0</v>
      </c>
      <c r="Y195" s="38">
        <v>0</v>
      </c>
      <c r="Z195" s="38">
        <v>0</v>
      </c>
      <c r="AA195" s="38">
        <v>0</v>
      </c>
      <c r="AB195" s="38">
        <v>0</v>
      </c>
      <c r="AC195" s="38">
        <v>0</v>
      </c>
      <c r="AD195" s="38">
        <v>0</v>
      </c>
      <c r="AE195" s="38">
        <v>0</v>
      </c>
      <c r="AF195" s="38">
        <v>0</v>
      </c>
      <c r="AG195" s="38">
        <v>0</v>
      </c>
      <c r="AH195" s="38">
        <v>0</v>
      </c>
      <c r="AI195" s="38">
        <v>0</v>
      </c>
      <c r="AJ195" s="38">
        <v>0</v>
      </c>
      <c r="AK195" s="38">
        <v>0</v>
      </c>
      <c r="AL195" s="38">
        <v>0</v>
      </c>
    </row>
    <row r="196" spans="1:38" ht="19.8" thickBot="1">
      <c r="A196" s="38">
        <v>187</v>
      </c>
      <c r="B196" s="38" t="s">
        <v>579</v>
      </c>
      <c r="C196" s="38" t="s">
        <v>755</v>
      </c>
      <c r="D196" s="38" t="s">
        <v>534</v>
      </c>
      <c r="E196" s="38" t="s">
        <v>363</v>
      </c>
      <c r="F196" s="38" t="s">
        <v>527</v>
      </c>
      <c r="G196" s="38">
        <v>0</v>
      </c>
      <c r="H196" s="38">
        <v>0</v>
      </c>
      <c r="I196" s="38">
        <v>0</v>
      </c>
      <c r="J196" s="38">
        <v>0</v>
      </c>
      <c r="K196" s="38">
        <v>0</v>
      </c>
      <c r="L196" s="38">
        <v>0</v>
      </c>
      <c r="M196" s="38">
        <v>0</v>
      </c>
      <c r="N196" s="38">
        <v>0</v>
      </c>
      <c r="O196" s="38">
        <v>0</v>
      </c>
      <c r="P196" s="38">
        <v>0</v>
      </c>
      <c r="Q196" s="38">
        <v>0</v>
      </c>
      <c r="R196" s="38">
        <v>0</v>
      </c>
      <c r="S196" s="38">
        <v>0</v>
      </c>
      <c r="T196" s="38">
        <v>0</v>
      </c>
      <c r="U196" s="38">
        <v>0</v>
      </c>
      <c r="V196" s="38">
        <v>0</v>
      </c>
      <c r="W196" s="38">
        <v>0</v>
      </c>
      <c r="X196" s="38">
        <v>0</v>
      </c>
      <c r="Y196" s="38">
        <v>0</v>
      </c>
      <c r="Z196" s="38">
        <v>0</v>
      </c>
      <c r="AA196" s="38">
        <v>0</v>
      </c>
      <c r="AB196" s="38">
        <v>0</v>
      </c>
      <c r="AC196" s="38">
        <v>0</v>
      </c>
      <c r="AD196" s="38">
        <v>0</v>
      </c>
      <c r="AE196" s="38">
        <v>0</v>
      </c>
      <c r="AF196" s="38">
        <v>0</v>
      </c>
      <c r="AG196" s="38">
        <v>0</v>
      </c>
      <c r="AH196" s="38">
        <v>0</v>
      </c>
      <c r="AI196" s="38">
        <v>0</v>
      </c>
      <c r="AJ196" s="38">
        <v>0</v>
      </c>
      <c r="AK196" s="38">
        <v>0</v>
      </c>
      <c r="AL196" s="38">
        <v>0</v>
      </c>
    </row>
    <row r="197" spans="1:38" ht="19.8" thickBot="1">
      <c r="A197" s="38">
        <v>188</v>
      </c>
      <c r="B197" s="38" t="s">
        <v>579</v>
      </c>
      <c r="C197" s="38" t="s">
        <v>756</v>
      </c>
      <c r="D197" s="38" t="s">
        <v>581</v>
      </c>
      <c r="E197" s="38" t="s">
        <v>757</v>
      </c>
      <c r="F197" s="38" t="s">
        <v>531</v>
      </c>
      <c r="G197" s="38">
        <v>0</v>
      </c>
      <c r="H197" s="38">
        <v>0</v>
      </c>
      <c r="I197" s="38">
        <v>0</v>
      </c>
      <c r="J197" s="38">
        <v>0</v>
      </c>
      <c r="K197" s="38">
        <v>0</v>
      </c>
      <c r="L197" s="38">
        <v>0</v>
      </c>
      <c r="M197" s="38">
        <v>0</v>
      </c>
      <c r="N197" s="38">
        <v>0</v>
      </c>
      <c r="O197" s="38">
        <v>0</v>
      </c>
      <c r="P197" s="38">
        <v>0</v>
      </c>
      <c r="Q197" s="38">
        <v>0</v>
      </c>
      <c r="R197" s="38">
        <v>0</v>
      </c>
      <c r="S197" s="38">
        <v>0</v>
      </c>
      <c r="T197" s="38">
        <v>0</v>
      </c>
      <c r="U197" s="38">
        <v>0</v>
      </c>
      <c r="V197" s="38">
        <v>0</v>
      </c>
      <c r="W197" s="38">
        <v>0</v>
      </c>
      <c r="X197" s="38">
        <v>0</v>
      </c>
      <c r="Y197" s="38">
        <v>0</v>
      </c>
      <c r="Z197" s="38">
        <v>0</v>
      </c>
      <c r="AA197" s="38">
        <v>0</v>
      </c>
      <c r="AB197" s="38">
        <v>0</v>
      </c>
      <c r="AC197" s="38">
        <v>0</v>
      </c>
      <c r="AD197" s="38">
        <v>0</v>
      </c>
      <c r="AE197" s="38">
        <v>0</v>
      </c>
      <c r="AF197" s="38">
        <v>0</v>
      </c>
      <c r="AG197" s="38">
        <v>0</v>
      </c>
      <c r="AH197" s="38">
        <v>0</v>
      </c>
      <c r="AI197" s="38">
        <v>0</v>
      </c>
      <c r="AJ197" s="38">
        <v>0</v>
      </c>
      <c r="AK197" s="38">
        <v>0</v>
      </c>
      <c r="AL197" s="38">
        <v>0</v>
      </c>
    </row>
    <row r="198" spans="1:38" ht="19.8" thickBot="1">
      <c r="A198" s="38">
        <v>189</v>
      </c>
      <c r="B198" s="38" t="s">
        <v>579</v>
      </c>
      <c r="C198" s="38" t="s">
        <v>758</v>
      </c>
      <c r="D198" s="38" t="s">
        <v>543</v>
      </c>
      <c r="E198" s="38" t="s">
        <v>759</v>
      </c>
      <c r="F198" s="38" t="s">
        <v>531</v>
      </c>
      <c r="G198" s="38">
        <v>0</v>
      </c>
      <c r="H198" s="38">
        <v>0</v>
      </c>
      <c r="I198" s="38">
        <v>0</v>
      </c>
      <c r="J198" s="38">
        <v>0</v>
      </c>
      <c r="K198" s="38">
        <v>0</v>
      </c>
      <c r="L198" s="38">
        <v>0</v>
      </c>
      <c r="M198" s="38">
        <v>0</v>
      </c>
      <c r="N198" s="38">
        <v>0</v>
      </c>
      <c r="O198" s="38">
        <v>0</v>
      </c>
      <c r="P198" s="38">
        <v>0</v>
      </c>
      <c r="Q198" s="38">
        <v>0</v>
      </c>
      <c r="R198" s="38">
        <v>0</v>
      </c>
      <c r="S198" s="38">
        <v>0</v>
      </c>
      <c r="T198" s="38">
        <v>0</v>
      </c>
      <c r="U198" s="38">
        <v>0</v>
      </c>
      <c r="V198" s="38">
        <v>0</v>
      </c>
      <c r="W198" s="38">
        <v>0</v>
      </c>
      <c r="X198" s="38">
        <v>0</v>
      </c>
      <c r="Y198" s="38">
        <v>0</v>
      </c>
      <c r="Z198" s="38">
        <v>0</v>
      </c>
      <c r="AA198" s="38">
        <v>0</v>
      </c>
      <c r="AB198" s="38">
        <v>0</v>
      </c>
      <c r="AC198" s="38">
        <v>0</v>
      </c>
      <c r="AD198" s="38">
        <v>0</v>
      </c>
      <c r="AE198" s="38">
        <v>0</v>
      </c>
      <c r="AF198" s="38">
        <v>0</v>
      </c>
      <c r="AG198" s="38">
        <v>0</v>
      </c>
      <c r="AH198" s="38">
        <v>0</v>
      </c>
      <c r="AI198" s="38">
        <v>0</v>
      </c>
      <c r="AJ198" s="38">
        <v>0</v>
      </c>
      <c r="AK198" s="38">
        <v>0</v>
      </c>
      <c r="AL198" s="38">
        <v>0</v>
      </c>
    </row>
    <row r="199" spans="1:38" ht="19.8" thickBot="1">
      <c r="A199" s="38">
        <v>190</v>
      </c>
      <c r="B199" s="38" t="s">
        <v>579</v>
      </c>
      <c r="C199" s="38" t="s">
        <v>760</v>
      </c>
      <c r="D199" s="38" t="s">
        <v>543</v>
      </c>
      <c r="E199" s="38" t="s">
        <v>294</v>
      </c>
      <c r="F199" s="38" t="s">
        <v>531</v>
      </c>
      <c r="G199" s="38">
        <v>0</v>
      </c>
      <c r="H199" s="38">
        <v>0</v>
      </c>
      <c r="I199" s="38">
        <v>0</v>
      </c>
      <c r="J199" s="38">
        <v>0</v>
      </c>
      <c r="K199" s="38">
        <v>0</v>
      </c>
      <c r="L199" s="38">
        <v>0</v>
      </c>
      <c r="M199" s="38">
        <v>0</v>
      </c>
      <c r="N199" s="38">
        <v>0</v>
      </c>
      <c r="O199" s="38">
        <v>0</v>
      </c>
      <c r="P199" s="38">
        <v>0</v>
      </c>
      <c r="Q199" s="38">
        <v>0</v>
      </c>
      <c r="R199" s="38">
        <v>0</v>
      </c>
      <c r="S199" s="38">
        <v>0</v>
      </c>
      <c r="T199" s="38">
        <v>0</v>
      </c>
      <c r="U199" s="38">
        <v>0</v>
      </c>
      <c r="V199" s="38">
        <v>0</v>
      </c>
      <c r="W199" s="38">
        <v>0</v>
      </c>
      <c r="X199" s="38">
        <v>0</v>
      </c>
      <c r="Y199" s="38">
        <v>0</v>
      </c>
      <c r="Z199" s="38">
        <v>0</v>
      </c>
      <c r="AA199" s="38">
        <v>0</v>
      </c>
      <c r="AB199" s="38">
        <v>0</v>
      </c>
      <c r="AC199" s="38">
        <v>0</v>
      </c>
      <c r="AD199" s="38">
        <v>0</v>
      </c>
      <c r="AE199" s="38">
        <v>0</v>
      </c>
      <c r="AF199" s="38">
        <v>0</v>
      </c>
      <c r="AG199" s="38">
        <v>0</v>
      </c>
      <c r="AH199" s="38">
        <v>0</v>
      </c>
      <c r="AI199" s="38">
        <v>0</v>
      </c>
      <c r="AJ199" s="38">
        <v>0</v>
      </c>
      <c r="AK199" s="38">
        <v>0</v>
      </c>
      <c r="AL199" s="38">
        <v>0</v>
      </c>
    </row>
    <row r="200" spans="1:38" ht="19.8" thickBot="1">
      <c r="A200" s="38">
        <v>191</v>
      </c>
      <c r="B200" s="38" t="s">
        <v>579</v>
      </c>
      <c r="C200" s="38" t="s">
        <v>761</v>
      </c>
      <c r="D200" s="38" t="s">
        <v>530</v>
      </c>
      <c r="E200" s="38" t="s">
        <v>762</v>
      </c>
      <c r="F200" s="38" t="s">
        <v>531</v>
      </c>
      <c r="G200" s="38">
        <v>0</v>
      </c>
      <c r="H200" s="38">
        <v>0</v>
      </c>
      <c r="I200" s="38">
        <v>0</v>
      </c>
      <c r="J200" s="38">
        <v>0</v>
      </c>
      <c r="K200" s="38">
        <v>0</v>
      </c>
      <c r="L200" s="38">
        <v>0</v>
      </c>
      <c r="M200" s="38">
        <v>0</v>
      </c>
      <c r="N200" s="38">
        <v>0</v>
      </c>
      <c r="O200" s="38">
        <v>0</v>
      </c>
      <c r="P200" s="38">
        <v>0</v>
      </c>
      <c r="Q200" s="38">
        <v>0</v>
      </c>
      <c r="R200" s="38">
        <v>0</v>
      </c>
      <c r="S200" s="38">
        <v>0</v>
      </c>
      <c r="T200" s="38">
        <v>0</v>
      </c>
      <c r="U200" s="38">
        <v>0</v>
      </c>
      <c r="V200" s="38">
        <v>0</v>
      </c>
      <c r="W200" s="38">
        <v>0</v>
      </c>
      <c r="X200" s="38">
        <v>0</v>
      </c>
      <c r="Y200" s="38">
        <v>0</v>
      </c>
      <c r="Z200" s="38">
        <v>0</v>
      </c>
      <c r="AA200" s="38">
        <v>0</v>
      </c>
      <c r="AB200" s="38">
        <v>0</v>
      </c>
      <c r="AC200" s="38">
        <v>0</v>
      </c>
      <c r="AD200" s="38">
        <v>0</v>
      </c>
      <c r="AE200" s="38">
        <v>0</v>
      </c>
      <c r="AF200" s="38">
        <v>0</v>
      </c>
      <c r="AG200" s="38">
        <v>0</v>
      </c>
      <c r="AH200" s="38">
        <v>0</v>
      </c>
      <c r="AI200" s="38">
        <v>0</v>
      </c>
      <c r="AJ200" s="38">
        <v>0</v>
      </c>
      <c r="AK200" s="38">
        <v>0</v>
      </c>
      <c r="AL200" s="38">
        <v>0</v>
      </c>
    </row>
    <row r="201" spans="1:38" ht="19.8" thickBot="1">
      <c r="A201" s="38">
        <v>192</v>
      </c>
      <c r="B201" s="38" t="s">
        <v>579</v>
      </c>
      <c r="C201" s="38" t="s">
        <v>210</v>
      </c>
      <c r="D201" s="38" t="s">
        <v>532</v>
      </c>
      <c r="E201" s="38" t="s">
        <v>212</v>
      </c>
      <c r="F201" s="38" t="s">
        <v>531</v>
      </c>
      <c r="G201" s="38">
        <v>0</v>
      </c>
      <c r="H201" s="38">
        <v>0</v>
      </c>
      <c r="I201" s="38">
        <v>0</v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38">
        <v>0</v>
      </c>
      <c r="P201" s="38">
        <v>0</v>
      </c>
      <c r="Q201" s="38">
        <v>13.97</v>
      </c>
      <c r="R201" s="38">
        <v>1.02</v>
      </c>
      <c r="S201" s="38">
        <v>23.05</v>
      </c>
      <c r="T201" s="38">
        <v>18.3</v>
      </c>
      <c r="U201" s="38">
        <v>2.67</v>
      </c>
      <c r="V201" s="38">
        <v>2.14</v>
      </c>
      <c r="W201" s="38">
        <v>0.02</v>
      </c>
      <c r="X201" s="38">
        <v>34.61</v>
      </c>
      <c r="Y201" s="38">
        <v>33.979999999999997</v>
      </c>
      <c r="Z201" s="38">
        <v>33.18</v>
      </c>
      <c r="AA201" s="38">
        <v>7.84</v>
      </c>
      <c r="AB201" s="38">
        <v>0.42</v>
      </c>
      <c r="AC201" s="38">
        <v>1.64</v>
      </c>
      <c r="AD201" s="38">
        <v>0</v>
      </c>
      <c r="AE201" s="38">
        <v>0</v>
      </c>
      <c r="AF201" s="38">
        <v>19.440000000000001</v>
      </c>
      <c r="AG201" s="38">
        <v>0.52</v>
      </c>
      <c r="AH201" s="38">
        <v>0.01</v>
      </c>
      <c r="AI201" s="38">
        <v>0.23</v>
      </c>
      <c r="AJ201" s="38">
        <v>13.66</v>
      </c>
      <c r="AK201" s="38">
        <v>0</v>
      </c>
      <c r="AL201" s="38">
        <v>206.71</v>
      </c>
    </row>
    <row r="202" spans="1:38" ht="19.8" thickBot="1">
      <c r="A202" s="38">
        <v>193</v>
      </c>
      <c r="B202" s="38" t="s">
        <v>579</v>
      </c>
      <c r="C202" s="38" t="s">
        <v>763</v>
      </c>
      <c r="D202" s="38" t="s">
        <v>581</v>
      </c>
      <c r="E202" s="38" t="s">
        <v>764</v>
      </c>
      <c r="F202" s="38" t="s">
        <v>531</v>
      </c>
      <c r="G202" s="38">
        <v>0</v>
      </c>
      <c r="H202" s="38">
        <v>0</v>
      </c>
      <c r="I202" s="38">
        <v>0</v>
      </c>
      <c r="J202" s="38">
        <v>0</v>
      </c>
      <c r="K202" s="38">
        <v>0</v>
      </c>
      <c r="L202" s="38">
        <v>0</v>
      </c>
      <c r="M202" s="38">
        <v>0</v>
      </c>
      <c r="N202" s="38">
        <v>0</v>
      </c>
      <c r="O202" s="38">
        <v>0</v>
      </c>
      <c r="P202" s="38">
        <v>0</v>
      </c>
      <c r="Q202" s="38">
        <v>0</v>
      </c>
      <c r="R202" s="38">
        <v>0</v>
      </c>
      <c r="S202" s="38">
        <v>0</v>
      </c>
      <c r="T202" s="38">
        <v>0</v>
      </c>
      <c r="U202" s="38">
        <v>0</v>
      </c>
      <c r="V202" s="38">
        <v>0</v>
      </c>
      <c r="W202" s="38">
        <v>0</v>
      </c>
      <c r="X202" s="38">
        <v>0</v>
      </c>
      <c r="Y202" s="38">
        <v>0</v>
      </c>
      <c r="Z202" s="38">
        <v>0</v>
      </c>
      <c r="AA202" s="38">
        <v>0</v>
      </c>
      <c r="AB202" s="38">
        <v>0</v>
      </c>
      <c r="AC202" s="38">
        <v>0</v>
      </c>
      <c r="AD202" s="38">
        <v>0</v>
      </c>
      <c r="AE202" s="38">
        <v>0</v>
      </c>
      <c r="AF202" s="38">
        <v>0</v>
      </c>
      <c r="AG202" s="38">
        <v>0</v>
      </c>
      <c r="AH202" s="38">
        <v>0</v>
      </c>
      <c r="AI202" s="38">
        <v>0</v>
      </c>
      <c r="AJ202" s="38">
        <v>0</v>
      </c>
      <c r="AK202" s="38">
        <v>0</v>
      </c>
      <c r="AL202" s="38">
        <v>0</v>
      </c>
    </row>
    <row r="203" spans="1:38" ht="19.8" thickBot="1">
      <c r="A203" s="38">
        <v>194</v>
      </c>
      <c r="B203" s="38" t="s">
        <v>579</v>
      </c>
      <c r="C203" s="38" t="s">
        <v>765</v>
      </c>
      <c r="D203" s="38" t="s">
        <v>581</v>
      </c>
      <c r="E203" s="38" t="s">
        <v>766</v>
      </c>
      <c r="F203" s="38" t="s">
        <v>531</v>
      </c>
      <c r="G203" s="38">
        <v>0</v>
      </c>
      <c r="H203" s="38">
        <v>0</v>
      </c>
      <c r="I203" s="38">
        <v>0</v>
      </c>
      <c r="J203" s="38">
        <v>0</v>
      </c>
      <c r="K203" s="38">
        <v>0</v>
      </c>
      <c r="L203" s="38">
        <v>0</v>
      </c>
      <c r="M203" s="38">
        <v>0</v>
      </c>
      <c r="N203" s="38">
        <v>0</v>
      </c>
      <c r="O203" s="38">
        <v>0</v>
      </c>
      <c r="P203" s="38">
        <v>0</v>
      </c>
      <c r="Q203" s="38">
        <v>0</v>
      </c>
      <c r="R203" s="38">
        <v>0</v>
      </c>
      <c r="S203" s="38">
        <v>0</v>
      </c>
      <c r="T203" s="38">
        <v>0</v>
      </c>
      <c r="U203" s="38">
        <v>0</v>
      </c>
      <c r="V203" s="38">
        <v>0</v>
      </c>
      <c r="W203" s="38">
        <v>0</v>
      </c>
      <c r="X203" s="38">
        <v>0</v>
      </c>
      <c r="Y203" s="38">
        <v>0</v>
      </c>
      <c r="Z203" s="38">
        <v>0</v>
      </c>
      <c r="AA203" s="38">
        <v>0</v>
      </c>
      <c r="AB203" s="38">
        <v>0</v>
      </c>
      <c r="AC203" s="38">
        <v>0</v>
      </c>
      <c r="AD203" s="38">
        <v>0</v>
      </c>
      <c r="AE203" s="38">
        <v>0</v>
      </c>
      <c r="AF203" s="38">
        <v>0</v>
      </c>
      <c r="AG203" s="38">
        <v>0</v>
      </c>
      <c r="AH203" s="38">
        <v>0</v>
      </c>
      <c r="AI203" s="38">
        <v>0</v>
      </c>
      <c r="AJ203" s="38">
        <v>0</v>
      </c>
      <c r="AK203" s="38">
        <v>0</v>
      </c>
      <c r="AL203" s="38">
        <v>0</v>
      </c>
    </row>
    <row r="204" spans="1:38" ht="19.8" thickBot="1">
      <c r="A204" s="38">
        <v>195</v>
      </c>
      <c r="B204" s="38" t="s">
        <v>579</v>
      </c>
      <c r="C204" s="38" t="s">
        <v>767</v>
      </c>
      <c r="D204" s="38" t="s">
        <v>768</v>
      </c>
      <c r="E204" s="38" t="s">
        <v>769</v>
      </c>
      <c r="F204" s="38" t="s">
        <v>556</v>
      </c>
      <c r="G204" s="38">
        <v>0</v>
      </c>
      <c r="H204" s="38">
        <v>0</v>
      </c>
      <c r="I204" s="38">
        <v>0</v>
      </c>
      <c r="J204" s="38">
        <v>0</v>
      </c>
      <c r="K204" s="38">
        <v>0</v>
      </c>
      <c r="L204" s="38">
        <v>0</v>
      </c>
      <c r="M204" s="38">
        <v>0</v>
      </c>
      <c r="N204" s="38">
        <v>0</v>
      </c>
      <c r="O204" s="38">
        <v>0</v>
      </c>
      <c r="P204" s="38">
        <v>0</v>
      </c>
      <c r="Q204" s="38">
        <v>0</v>
      </c>
      <c r="R204" s="38">
        <v>0</v>
      </c>
      <c r="S204" s="38">
        <v>0</v>
      </c>
      <c r="T204" s="38">
        <v>0</v>
      </c>
      <c r="U204" s="38">
        <v>0</v>
      </c>
      <c r="V204" s="38">
        <v>0</v>
      </c>
      <c r="W204" s="38">
        <v>0</v>
      </c>
      <c r="X204" s="38">
        <v>0</v>
      </c>
      <c r="Y204" s="38">
        <v>0</v>
      </c>
      <c r="Z204" s="38">
        <v>0</v>
      </c>
      <c r="AA204" s="38">
        <v>0</v>
      </c>
      <c r="AB204" s="38">
        <v>0</v>
      </c>
      <c r="AC204" s="38">
        <v>0</v>
      </c>
      <c r="AD204" s="38">
        <v>0</v>
      </c>
      <c r="AE204" s="38">
        <v>0</v>
      </c>
      <c r="AF204" s="38">
        <v>0</v>
      </c>
      <c r="AG204" s="38">
        <v>0</v>
      </c>
      <c r="AH204" s="38">
        <v>0</v>
      </c>
      <c r="AI204" s="38">
        <v>0</v>
      </c>
      <c r="AJ204" s="38">
        <v>0</v>
      </c>
      <c r="AK204" s="38">
        <v>0</v>
      </c>
      <c r="AL204" s="38">
        <v>0</v>
      </c>
    </row>
    <row r="205" spans="1:38" ht="19.8" thickBot="1">
      <c r="A205" s="38">
        <v>196</v>
      </c>
      <c r="B205" s="38" t="s">
        <v>579</v>
      </c>
      <c r="C205" s="38">
        <v>708214</v>
      </c>
      <c r="D205" s="38" t="s">
        <v>549</v>
      </c>
      <c r="E205" s="38" t="s">
        <v>316</v>
      </c>
      <c r="F205" s="38" t="s">
        <v>531</v>
      </c>
      <c r="G205" s="38">
        <v>0</v>
      </c>
      <c r="H205" s="38">
        <v>0</v>
      </c>
      <c r="I205" s="38">
        <v>0</v>
      </c>
      <c r="J205" s="38">
        <v>0</v>
      </c>
      <c r="K205" s="38">
        <v>0</v>
      </c>
      <c r="L205" s="38">
        <v>0</v>
      </c>
      <c r="M205" s="38">
        <v>0</v>
      </c>
      <c r="N205" s="38">
        <v>0</v>
      </c>
      <c r="O205" s="38">
        <v>0</v>
      </c>
      <c r="P205" s="38">
        <v>0</v>
      </c>
      <c r="Q205" s="38">
        <v>0</v>
      </c>
      <c r="R205" s="38">
        <v>0</v>
      </c>
      <c r="S205" s="38">
        <v>0</v>
      </c>
      <c r="T205" s="38">
        <v>0</v>
      </c>
      <c r="U205" s="38">
        <v>0</v>
      </c>
      <c r="V205" s="38">
        <v>0</v>
      </c>
      <c r="W205" s="38">
        <v>0</v>
      </c>
      <c r="X205" s="38">
        <v>0</v>
      </c>
      <c r="Y205" s="38">
        <v>0</v>
      </c>
      <c r="Z205" s="38">
        <v>0</v>
      </c>
      <c r="AA205" s="38">
        <v>0</v>
      </c>
      <c r="AB205" s="38">
        <v>0</v>
      </c>
      <c r="AC205" s="38">
        <v>0</v>
      </c>
      <c r="AD205" s="38">
        <v>0</v>
      </c>
      <c r="AE205" s="38">
        <v>0</v>
      </c>
      <c r="AF205" s="38">
        <v>0</v>
      </c>
      <c r="AG205" s="38">
        <v>0</v>
      </c>
      <c r="AH205" s="38">
        <v>0</v>
      </c>
      <c r="AI205" s="38">
        <v>0</v>
      </c>
      <c r="AJ205" s="38">
        <v>0</v>
      </c>
      <c r="AK205" s="38">
        <v>0</v>
      </c>
      <c r="AL205" s="38">
        <v>0</v>
      </c>
    </row>
    <row r="206" spans="1:38" ht="19.8" thickBot="1">
      <c r="A206" s="38">
        <v>197</v>
      </c>
      <c r="B206" s="38" t="s">
        <v>579</v>
      </c>
      <c r="C206" s="38" t="s">
        <v>770</v>
      </c>
      <c r="D206" s="38" t="s">
        <v>546</v>
      </c>
      <c r="E206" s="38" t="s">
        <v>311</v>
      </c>
      <c r="F206" s="38" t="s">
        <v>531</v>
      </c>
      <c r="G206" s="38">
        <v>0</v>
      </c>
      <c r="H206" s="38">
        <v>0</v>
      </c>
      <c r="I206" s="38">
        <v>0</v>
      </c>
      <c r="J206" s="38">
        <v>0</v>
      </c>
      <c r="K206" s="38">
        <v>0</v>
      </c>
      <c r="L206" s="38">
        <v>0</v>
      </c>
      <c r="M206" s="38">
        <v>0</v>
      </c>
      <c r="N206" s="38">
        <v>0</v>
      </c>
      <c r="O206" s="38">
        <v>0</v>
      </c>
      <c r="P206" s="38">
        <v>0</v>
      </c>
      <c r="Q206" s="38">
        <v>0</v>
      </c>
      <c r="R206" s="38">
        <v>0</v>
      </c>
      <c r="S206" s="38">
        <v>0</v>
      </c>
      <c r="T206" s="38">
        <v>0</v>
      </c>
      <c r="U206" s="38">
        <v>0</v>
      </c>
      <c r="V206" s="38">
        <v>0</v>
      </c>
      <c r="W206" s="38">
        <v>0</v>
      </c>
      <c r="X206" s="38">
        <v>0</v>
      </c>
      <c r="Y206" s="38">
        <v>0</v>
      </c>
      <c r="Z206" s="38">
        <v>0</v>
      </c>
      <c r="AA206" s="38">
        <v>0</v>
      </c>
      <c r="AB206" s="38">
        <v>0</v>
      </c>
      <c r="AC206" s="38">
        <v>0</v>
      </c>
      <c r="AD206" s="38">
        <v>0</v>
      </c>
      <c r="AE206" s="38">
        <v>0</v>
      </c>
      <c r="AF206" s="38">
        <v>0</v>
      </c>
      <c r="AG206" s="38">
        <v>0</v>
      </c>
      <c r="AH206" s="38">
        <v>0</v>
      </c>
      <c r="AI206" s="38">
        <v>0</v>
      </c>
      <c r="AJ206" s="38">
        <v>0</v>
      </c>
      <c r="AK206" s="38">
        <v>0</v>
      </c>
      <c r="AL206" s="38">
        <v>0</v>
      </c>
    </row>
    <row r="207" spans="1:38" ht="19.8" thickBot="1">
      <c r="A207" s="38">
        <v>198</v>
      </c>
      <c r="B207" s="38" t="s">
        <v>579</v>
      </c>
      <c r="C207" s="38" t="s">
        <v>771</v>
      </c>
      <c r="D207" s="38" t="s">
        <v>581</v>
      </c>
      <c r="E207" s="38" t="s">
        <v>772</v>
      </c>
      <c r="F207" s="38" t="s">
        <v>531</v>
      </c>
      <c r="G207" s="38">
        <v>0</v>
      </c>
      <c r="H207" s="38">
        <v>0</v>
      </c>
      <c r="I207" s="38">
        <v>0</v>
      </c>
      <c r="J207" s="38">
        <v>0</v>
      </c>
      <c r="K207" s="38">
        <v>0</v>
      </c>
      <c r="L207" s="38">
        <v>0</v>
      </c>
      <c r="M207" s="38">
        <v>0</v>
      </c>
      <c r="N207" s="38">
        <v>0</v>
      </c>
      <c r="O207" s="38">
        <v>0</v>
      </c>
      <c r="P207" s="38">
        <v>0</v>
      </c>
      <c r="Q207" s="38">
        <v>0</v>
      </c>
      <c r="R207" s="38">
        <v>0</v>
      </c>
      <c r="S207" s="38">
        <v>0</v>
      </c>
      <c r="T207" s="38">
        <v>0</v>
      </c>
      <c r="U207" s="38">
        <v>0</v>
      </c>
      <c r="V207" s="38">
        <v>0</v>
      </c>
      <c r="W207" s="38">
        <v>0</v>
      </c>
      <c r="X207" s="38">
        <v>0</v>
      </c>
      <c r="Y207" s="38">
        <v>0</v>
      </c>
      <c r="Z207" s="38">
        <v>0</v>
      </c>
      <c r="AA207" s="38">
        <v>0</v>
      </c>
      <c r="AB207" s="38">
        <v>0</v>
      </c>
      <c r="AC207" s="38">
        <v>0</v>
      </c>
      <c r="AD207" s="38">
        <v>0</v>
      </c>
      <c r="AE207" s="38">
        <v>0</v>
      </c>
      <c r="AF207" s="38">
        <v>0</v>
      </c>
      <c r="AG207" s="38">
        <v>0</v>
      </c>
      <c r="AH207" s="38">
        <v>0</v>
      </c>
      <c r="AI207" s="38">
        <v>0</v>
      </c>
      <c r="AJ207" s="38">
        <v>0</v>
      </c>
      <c r="AK207" s="38">
        <v>0</v>
      </c>
      <c r="AL207" s="38">
        <v>0</v>
      </c>
    </row>
    <row r="208" spans="1:38" ht="19.8" thickBot="1">
      <c r="A208" s="38">
        <v>199</v>
      </c>
      <c r="B208" s="38" t="s">
        <v>579</v>
      </c>
      <c r="C208" s="38" t="s">
        <v>773</v>
      </c>
      <c r="D208" s="38" t="s">
        <v>581</v>
      </c>
      <c r="E208" s="38" t="s">
        <v>774</v>
      </c>
      <c r="F208" s="38" t="s">
        <v>531</v>
      </c>
      <c r="G208" s="38">
        <v>0</v>
      </c>
      <c r="H208" s="38">
        <v>0</v>
      </c>
      <c r="I208" s="38">
        <v>0</v>
      </c>
      <c r="J208" s="38">
        <v>0</v>
      </c>
      <c r="K208" s="38">
        <v>0</v>
      </c>
      <c r="L208" s="38">
        <v>0</v>
      </c>
      <c r="M208" s="38">
        <v>0</v>
      </c>
      <c r="N208" s="38">
        <v>0</v>
      </c>
      <c r="O208" s="38">
        <v>0</v>
      </c>
      <c r="P208" s="38">
        <v>0</v>
      </c>
      <c r="Q208" s="38">
        <v>0</v>
      </c>
      <c r="R208" s="38">
        <v>0</v>
      </c>
      <c r="S208" s="38">
        <v>0</v>
      </c>
      <c r="T208" s="38">
        <v>0</v>
      </c>
      <c r="U208" s="38">
        <v>0</v>
      </c>
      <c r="V208" s="38">
        <v>0</v>
      </c>
      <c r="W208" s="38">
        <v>0</v>
      </c>
      <c r="X208" s="38">
        <v>0</v>
      </c>
      <c r="Y208" s="38">
        <v>0</v>
      </c>
      <c r="Z208" s="38">
        <v>0</v>
      </c>
      <c r="AA208" s="38">
        <v>0</v>
      </c>
      <c r="AB208" s="38">
        <v>0</v>
      </c>
      <c r="AC208" s="38">
        <v>0</v>
      </c>
      <c r="AD208" s="38">
        <v>0</v>
      </c>
      <c r="AE208" s="38">
        <v>0</v>
      </c>
      <c r="AF208" s="38">
        <v>0</v>
      </c>
      <c r="AG208" s="38">
        <v>0</v>
      </c>
      <c r="AH208" s="38">
        <v>0</v>
      </c>
      <c r="AI208" s="38">
        <v>0</v>
      </c>
      <c r="AJ208" s="38">
        <v>0</v>
      </c>
      <c r="AK208" s="38">
        <v>0</v>
      </c>
      <c r="AL208" s="38">
        <v>0</v>
      </c>
    </row>
    <row r="209" spans="1:38" ht="19.8" thickBot="1">
      <c r="A209" s="38">
        <v>200</v>
      </c>
      <c r="B209" s="38" t="s">
        <v>579</v>
      </c>
      <c r="C209" s="38" t="s">
        <v>775</v>
      </c>
      <c r="D209" s="38" t="s">
        <v>581</v>
      </c>
      <c r="E209" s="38" t="s">
        <v>776</v>
      </c>
      <c r="F209" s="38" t="s">
        <v>527</v>
      </c>
      <c r="G209" s="38">
        <v>0</v>
      </c>
      <c r="H209" s="38">
        <v>0</v>
      </c>
      <c r="I209" s="38">
        <v>0</v>
      </c>
      <c r="J209" s="38">
        <v>0</v>
      </c>
      <c r="K209" s="38">
        <v>0</v>
      </c>
      <c r="L209" s="38">
        <v>0</v>
      </c>
      <c r="M209" s="38">
        <v>0</v>
      </c>
      <c r="N209" s="38">
        <v>0</v>
      </c>
      <c r="O209" s="38">
        <v>0.15</v>
      </c>
      <c r="P209" s="38">
        <v>0</v>
      </c>
      <c r="Q209" s="38">
        <v>0</v>
      </c>
      <c r="R209" s="38">
        <v>0</v>
      </c>
      <c r="S209" s="38">
        <v>0</v>
      </c>
      <c r="T209" s="38">
        <v>0</v>
      </c>
      <c r="U209" s="38">
        <v>0</v>
      </c>
      <c r="V209" s="38">
        <v>0</v>
      </c>
      <c r="W209" s="38">
        <v>0</v>
      </c>
      <c r="X209" s="38">
        <v>0</v>
      </c>
      <c r="Y209" s="38">
        <v>0</v>
      </c>
      <c r="Z209" s="38">
        <v>0</v>
      </c>
      <c r="AA209" s="38">
        <v>0</v>
      </c>
      <c r="AB209" s="38">
        <v>0</v>
      </c>
      <c r="AC209" s="38">
        <v>0</v>
      </c>
      <c r="AD209" s="38">
        <v>0</v>
      </c>
      <c r="AE209" s="38">
        <v>0</v>
      </c>
      <c r="AF209" s="38">
        <v>0</v>
      </c>
      <c r="AG209" s="38">
        <v>0</v>
      </c>
      <c r="AH209" s="38">
        <v>0</v>
      </c>
      <c r="AI209" s="38">
        <v>0</v>
      </c>
      <c r="AJ209" s="38">
        <v>0</v>
      </c>
      <c r="AK209" s="38">
        <v>0</v>
      </c>
      <c r="AL209" s="38">
        <v>0.15</v>
      </c>
    </row>
    <row r="210" spans="1:38" ht="19.8" thickBot="1">
      <c r="A210" s="38">
        <v>201</v>
      </c>
      <c r="B210" s="38" t="s">
        <v>579</v>
      </c>
      <c r="C210" s="38" t="s">
        <v>777</v>
      </c>
      <c r="D210" s="38" t="s">
        <v>581</v>
      </c>
      <c r="E210" s="38" t="s">
        <v>778</v>
      </c>
      <c r="F210" s="38" t="s">
        <v>531</v>
      </c>
      <c r="G210" s="38">
        <v>0</v>
      </c>
      <c r="H210" s="38">
        <v>0</v>
      </c>
      <c r="I210" s="38">
        <v>0</v>
      </c>
      <c r="J210" s="38">
        <v>0</v>
      </c>
      <c r="K210" s="38">
        <v>0</v>
      </c>
      <c r="L210" s="38">
        <v>0</v>
      </c>
      <c r="M210" s="38">
        <v>0</v>
      </c>
      <c r="N210" s="38">
        <v>0</v>
      </c>
      <c r="O210" s="38">
        <v>0</v>
      </c>
      <c r="P210" s="38">
        <v>0</v>
      </c>
      <c r="Q210" s="38">
        <v>0</v>
      </c>
      <c r="R210" s="38">
        <v>0</v>
      </c>
      <c r="S210" s="38">
        <v>0</v>
      </c>
      <c r="T210" s="38">
        <v>0</v>
      </c>
      <c r="U210" s="38">
        <v>0</v>
      </c>
      <c r="V210" s="38">
        <v>0</v>
      </c>
      <c r="W210" s="38">
        <v>0</v>
      </c>
      <c r="X210" s="38">
        <v>0</v>
      </c>
      <c r="Y210" s="38">
        <v>0</v>
      </c>
      <c r="Z210" s="38">
        <v>0</v>
      </c>
      <c r="AA210" s="38">
        <v>0</v>
      </c>
      <c r="AB210" s="38">
        <v>0</v>
      </c>
      <c r="AC210" s="38">
        <v>0</v>
      </c>
      <c r="AD210" s="38">
        <v>0</v>
      </c>
      <c r="AE210" s="38">
        <v>0</v>
      </c>
      <c r="AF210" s="38">
        <v>0</v>
      </c>
      <c r="AG210" s="38">
        <v>0</v>
      </c>
      <c r="AH210" s="38">
        <v>0</v>
      </c>
      <c r="AI210" s="38">
        <v>0</v>
      </c>
      <c r="AJ210" s="38">
        <v>0</v>
      </c>
      <c r="AK210" s="38">
        <v>0</v>
      </c>
      <c r="AL210" s="38">
        <v>0</v>
      </c>
    </row>
    <row r="211" spans="1:38" ht="19.8" thickBot="1">
      <c r="A211" s="38">
        <v>202</v>
      </c>
      <c r="B211" s="38" t="s">
        <v>579</v>
      </c>
      <c r="C211" s="38" t="s">
        <v>779</v>
      </c>
      <c r="D211" s="38" t="s">
        <v>581</v>
      </c>
      <c r="E211" s="38" t="s">
        <v>780</v>
      </c>
      <c r="F211" s="38" t="s">
        <v>531</v>
      </c>
      <c r="G211" s="38">
        <v>0</v>
      </c>
      <c r="H211" s="38">
        <v>0</v>
      </c>
      <c r="I211" s="38">
        <v>0</v>
      </c>
      <c r="J211" s="38">
        <v>0</v>
      </c>
      <c r="K211" s="38">
        <v>0</v>
      </c>
      <c r="L211" s="38">
        <v>0</v>
      </c>
      <c r="M211" s="38">
        <v>0</v>
      </c>
      <c r="N211" s="38">
        <v>0</v>
      </c>
      <c r="O211" s="38">
        <v>0</v>
      </c>
      <c r="P211" s="38">
        <v>0</v>
      </c>
      <c r="Q211" s="38">
        <v>0</v>
      </c>
      <c r="R211" s="38">
        <v>0</v>
      </c>
      <c r="S211" s="38">
        <v>0</v>
      </c>
      <c r="T211" s="38">
        <v>0</v>
      </c>
      <c r="U211" s="38">
        <v>0</v>
      </c>
      <c r="V211" s="38">
        <v>0</v>
      </c>
      <c r="W211" s="38">
        <v>0</v>
      </c>
      <c r="X211" s="38">
        <v>0</v>
      </c>
      <c r="Y211" s="38">
        <v>0</v>
      </c>
      <c r="Z211" s="38">
        <v>0</v>
      </c>
      <c r="AA211" s="38">
        <v>0</v>
      </c>
      <c r="AB211" s="38">
        <v>0</v>
      </c>
      <c r="AC211" s="38">
        <v>0</v>
      </c>
      <c r="AD211" s="38">
        <v>0</v>
      </c>
      <c r="AE211" s="38">
        <v>0</v>
      </c>
      <c r="AF211" s="38">
        <v>0</v>
      </c>
      <c r="AG211" s="38">
        <v>0</v>
      </c>
      <c r="AH211" s="38">
        <v>0</v>
      </c>
      <c r="AI211" s="38">
        <v>0</v>
      </c>
      <c r="AJ211" s="38">
        <v>0</v>
      </c>
      <c r="AK211" s="38">
        <v>0</v>
      </c>
      <c r="AL211" s="38">
        <v>0</v>
      </c>
    </row>
    <row r="212" spans="1:38" ht="19.8" thickBot="1">
      <c r="A212" s="38">
        <v>203</v>
      </c>
      <c r="B212" s="38" t="s">
        <v>579</v>
      </c>
      <c r="C212" s="38" t="s">
        <v>781</v>
      </c>
      <c r="D212" s="38" t="s">
        <v>581</v>
      </c>
      <c r="E212" s="38" t="s">
        <v>782</v>
      </c>
      <c r="F212" s="38" t="s">
        <v>531</v>
      </c>
      <c r="G212" s="38">
        <v>0</v>
      </c>
      <c r="H212" s="38">
        <v>0</v>
      </c>
      <c r="I212" s="38">
        <v>0</v>
      </c>
      <c r="J212" s="38">
        <v>0</v>
      </c>
      <c r="K212" s="38">
        <v>0</v>
      </c>
      <c r="L212" s="38">
        <v>0</v>
      </c>
      <c r="M212" s="38">
        <v>0</v>
      </c>
      <c r="N212" s="38">
        <v>0</v>
      </c>
      <c r="O212" s="38">
        <v>0</v>
      </c>
      <c r="P212" s="38">
        <v>0</v>
      </c>
      <c r="Q212" s="38">
        <v>0</v>
      </c>
      <c r="R212" s="38">
        <v>0</v>
      </c>
      <c r="S212" s="38">
        <v>0</v>
      </c>
      <c r="T212" s="38">
        <v>0</v>
      </c>
      <c r="U212" s="38">
        <v>0</v>
      </c>
      <c r="V212" s="38">
        <v>0</v>
      </c>
      <c r="W212" s="38">
        <v>0</v>
      </c>
      <c r="X212" s="38">
        <v>0</v>
      </c>
      <c r="Y212" s="38">
        <v>0</v>
      </c>
      <c r="Z212" s="38">
        <v>0</v>
      </c>
      <c r="AA212" s="38">
        <v>0</v>
      </c>
      <c r="AB212" s="38">
        <v>0</v>
      </c>
      <c r="AC212" s="38">
        <v>0</v>
      </c>
      <c r="AD212" s="38">
        <v>0</v>
      </c>
      <c r="AE212" s="38">
        <v>0</v>
      </c>
      <c r="AF212" s="38">
        <v>0</v>
      </c>
      <c r="AG212" s="38">
        <v>0</v>
      </c>
      <c r="AH212" s="38">
        <v>0</v>
      </c>
      <c r="AI212" s="38">
        <v>0</v>
      </c>
      <c r="AJ212" s="38">
        <v>0</v>
      </c>
      <c r="AK212" s="38">
        <v>0</v>
      </c>
      <c r="AL212" s="38">
        <v>0</v>
      </c>
    </row>
    <row r="213" spans="1:38" ht="19.8" thickBot="1">
      <c r="A213" s="38">
        <v>204</v>
      </c>
      <c r="B213" s="38" t="s">
        <v>579</v>
      </c>
      <c r="C213" s="38" t="s">
        <v>783</v>
      </c>
      <c r="D213" s="38" t="s">
        <v>581</v>
      </c>
      <c r="E213" s="38" t="s">
        <v>784</v>
      </c>
      <c r="F213" s="38" t="s">
        <v>531</v>
      </c>
      <c r="G213" s="38">
        <v>0</v>
      </c>
      <c r="H213" s="38">
        <v>0</v>
      </c>
      <c r="I213" s="38">
        <v>0</v>
      </c>
      <c r="J213" s="38">
        <v>0</v>
      </c>
      <c r="K213" s="38">
        <v>0</v>
      </c>
      <c r="L213" s="38">
        <v>0</v>
      </c>
      <c r="M213" s="38">
        <v>0</v>
      </c>
      <c r="N213" s="38">
        <v>0</v>
      </c>
      <c r="O213" s="38">
        <v>0</v>
      </c>
      <c r="P213" s="38">
        <v>0</v>
      </c>
      <c r="Q213" s="38">
        <v>0</v>
      </c>
      <c r="R213" s="38">
        <v>0</v>
      </c>
      <c r="S213" s="38">
        <v>0</v>
      </c>
      <c r="T213" s="38">
        <v>0</v>
      </c>
      <c r="U213" s="38">
        <v>0</v>
      </c>
      <c r="V213" s="38">
        <v>0</v>
      </c>
      <c r="W213" s="38">
        <v>0</v>
      </c>
      <c r="X213" s="38">
        <v>0</v>
      </c>
      <c r="Y213" s="38">
        <v>0</v>
      </c>
      <c r="Z213" s="38">
        <v>0</v>
      </c>
      <c r="AA213" s="38">
        <v>0</v>
      </c>
      <c r="AB213" s="38">
        <v>0</v>
      </c>
      <c r="AC213" s="38">
        <v>0</v>
      </c>
      <c r="AD213" s="38">
        <v>0</v>
      </c>
      <c r="AE213" s="38">
        <v>0</v>
      </c>
      <c r="AF213" s="38">
        <v>0</v>
      </c>
      <c r="AG213" s="38">
        <v>0</v>
      </c>
      <c r="AH213" s="38">
        <v>0</v>
      </c>
      <c r="AI213" s="38">
        <v>0</v>
      </c>
      <c r="AJ213" s="38">
        <v>0</v>
      </c>
      <c r="AK213" s="38">
        <v>0</v>
      </c>
      <c r="AL213" s="38">
        <v>0</v>
      </c>
    </row>
    <row r="214" spans="1:38" ht="19.8" thickBot="1">
      <c r="A214" s="38">
        <v>205</v>
      </c>
      <c r="B214" s="38" t="s">
        <v>579</v>
      </c>
      <c r="C214" s="38" t="s">
        <v>785</v>
      </c>
      <c r="D214" s="38" t="s">
        <v>581</v>
      </c>
      <c r="E214" s="38"/>
      <c r="F214" s="38" t="s">
        <v>531</v>
      </c>
      <c r="G214" s="38">
        <v>0</v>
      </c>
      <c r="H214" s="38">
        <v>0</v>
      </c>
      <c r="I214" s="38">
        <v>0</v>
      </c>
      <c r="J214" s="38">
        <v>0</v>
      </c>
      <c r="K214" s="38">
        <v>0</v>
      </c>
      <c r="L214" s="38">
        <v>0</v>
      </c>
      <c r="M214" s="38">
        <v>0</v>
      </c>
      <c r="N214" s="38">
        <v>0</v>
      </c>
      <c r="O214" s="38">
        <v>0</v>
      </c>
      <c r="P214" s="38">
        <v>0</v>
      </c>
      <c r="Q214" s="38">
        <v>0</v>
      </c>
      <c r="R214" s="38">
        <v>0</v>
      </c>
      <c r="S214" s="38">
        <v>0</v>
      </c>
      <c r="T214" s="38">
        <v>0</v>
      </c>
      <c r="U214" s="38">
        <v>0</v>
      </c>
      <c r="V214" s="38">
        <v>0</v>
      </c>
      <c r="W214" s="38">
        <v>0</v>
      </c>
      <c r="X214" s="38">
        <v>0</v>
      </c>
      <c r="Y214" s="38">
        <v>0</v>
      </c>
      <c r="Z214" s="38">
        <v>0</v>
      </c>
      <c r="AA214" s="38">
        <v>0</v>
      </c>
      <c r="AB214" s="38">
        <v>0</v>
      </c>
      <c r="AC214" s="38">
        <v>0</v>
      </c>
      <c r="AD214" s="38">
        <v>0</v>
      </c>
      <c r="AE214" s="38">
        <v>0</v>
      </c>
      <c r="AF214" s="38">
        <v>0</v>
      </c>
      <c r="AG214" s="38">
        <v>0</v>
      </c>
      <c r="AH214" s="38">
        <v>0</v>
      </c>
      <c r="AI214" s="38">
        <v>0</v>
      </c>
      <c r="AJ214" s="38">
        <v>0</v>
      </c>
      <c r="AK214" s="38">
        <v>0</v>
      </c>
      <c r="AL214" s="38">
        <v>0</v>
      </c>
    </row>
    <row r="215" spans="1:38" ht="19.8" thickBot="1">
      <c r="A215" s="38">
        <v>206</v>
      </c>
      <c r="B215" s="38" t="s">
        <v>579</v>
      </c>
      <c r="C215" s="38" t="s">
        <v>786</v>
      </c>
      <c r="D215" s="38" t="s">
        <v>534</v>
      </c>
      <c r="E215" s="38" t="s">
        <v>787</v>
      </c>
      <c r="F215" s="38" t="s">
        <v>531</v>
      </c>
      <c r="G215" s="38">
        <v>0</v>
      </c>
      <c r="H215" s="38">
        <v>0</v>
      </c>
      <c r="I215" s="38">
        <v>0</v>
      </c>
      <c r="J215" s="38">
        <v>0</v>
      </c>
      <c r="K215" s="38">
        <v>0</v>
      </c>
      <c r="L215" s="38">
        <v>0</v>
      </c>
      <c r="M215" s="38">
        <v>0</v>
      </c>
      <c r="N215" s="38">
        <v>0</v>
      </c>
      <c r="O215" s="38">
        <v>0</v>
      </c>
      <c r="P215" s="38">
        <v>0</v>
      </c>
      <c r="Q215" s="38">
        <v>0</v>
      </c>
      <c r="R215" s="38">
        <v>0</v>
      </c>
      <c r="S215" s="38">
        <v>0</v>
      </c>
      <c r="T215" s="38">
        <v>0</v>
      </c>
      <c r="U215" s="38">
        <v>0</v>
      </c>
      <c r="V215" s="38">
        <v>0</v>
      </c>
      <c r="W215" s="38">
        <v>0</v>
      </c>
      <c r="X215" s="38">
        <v>0</v>
      </c>
      <c r="Y215" s="38">
        <v>0</v>
      </c>
      <c r="Z215" s="38">
        <v>0</v>
      </c>
      <c r="AA215" s="38">
        <v>0</v>
      </c>
      <c r="AB215" s="38">
        <v>0</v>
      </c>
      <c r="AC215" s="38">
        <v>0</v>
      </c>
      <c r="AD215" s="38">
        <v>0</v>
      </c>
      <c r="AE215" s="38">
        <v>0</v>
      </c>
      <c r="AF215" s="38">
        <v>0</v>
      </c>
      <c r="AG215" s="38">
        <v>0</v>
      </c>
      <c r="AH215" s="38">
        <v>0</v>
      </c>
      <c r="AI215" s="38">
        <v>0</v>
      </c>
      <c r="AJ215" s="38">
        <v>0</v>
      </c>
      <c r="AK215" s="38">
        <v>0</v>
      </c>
      <c r="AL215" s="38">
        <v>0</v>
      </c>
    </row>
    <row r="216" spans="1:38" ht="19.8" thickBot="1">
      <c r="A216" s="38">
        <v>207</v>
      </c>
      <c r="B216" s="38" t="s">
        <v>579</v>
      </c>
      <c r="C216" s="38" t="s">
        <v>788</v>
      </c>
      <c r="D216" s="38" t="s">
        <v>581</v>
      </c>
      <c r="E216" s="38" t="s">
        <v>789</v>
      </c>
      <c r="F216" s="38" t="s">
        <v>531</v>
      </c>
      <c r="G216" s="38">
        <v>0</v>
      </c>
      <c r="H216" s="38">
        <v>0</v>
      </c>
      <c r="I216" s="38">
        <v>0</v>
      </c>
      <c r="J216" s="38">
        <v>0</v>
      </c>
      <c r="K216" s="38">
        <v>0</v>
      </c>
      <c r="L216" s="38">
        <v>0</v>
      </c>
      <c r="M216" s="38">
        <v>0</v>
      </c>
      <c r="N216" s="38">
        <v>0</v>
      </c>
      <c r="O216" s="38">
        <v>0</v>
      </c>
      <c r="P216" s="38">
        <v>0</v>
      </c>
      <c r="Q216" s="38">
        <v>0</v>
      </c>
      <c r="R216" s="38">
        <v>0</v>
      </c>
      <c r="S216" s="38">
        <v>0</v>
      </c>
      <c r="T216" s="38">
        <v>0</v>
      </c>
      <c r="U216" s="38">
        <v>0</v>
      </c>
      <c r="V216" s="38">
        <v>0</v>
      </c>
      <c r="W216" s="38">
        <v>0</v>
      </c>
      <c r="X216" s="38">
        <v>0</v>
      </c>
      <c r="Y216" s="38">
        <v>0</v>
      </c>
      <c r="Z216" s="38">
        <v>0</v>
      </c>
      <c r="AA216" s="38">
        <v>0</v>
      </c>
      <c r="AB216" s="38">
        <v>0</v>
      </c>
      <c r="AC216" s="38">
        <v>0</v>
      </c>
      <c r="AD216" s="38">
        <v>0</v>
      </c>
      <c r="AE216" s="38">
        <v>0</v>
      </c>
      <c r="AF216" s="38">
        <v>0</v>
      </c>
      <c r="AG216" s="38">
        <v>0</v>
      </c>
      <c r="AH216" s="38">
        <v>0</v>
      </c>
      <c r="AI216" s="38">
        <v>0</v>
      </c>
      <c r="AJ216" s="38">
        <v>0</v>
      </c>
      <c r="AK216" s="38">
        <v>0</v>
      </c>
      <c r="AL216" s="38">
        <v>0</v>
      </c>
    </row>
    <row r="217" spans="1:38" ht="19.8" thickBot="1">
      <c r="A217" s="38">
        <v>208</v>
      </c>
      <c r="B217" s="38" t="s">
        <v>579</v>
      </c>
      <c r="C217" s="38" t="s">
        <v>790</v>
      </c>
      <c r="D217" s="38" t="s">
        <v>581</v>
      </c>
      <c r="E217" s="38" t="s">
        <v>791</v>
      </c>
      <c r="F217" s="38" t="s">
        <v>531</v>
      </c>
      <c r="G217" s="38">
        <v>0</v>
      </c>
      <c r="H217" s="38">
        <v>0</v>
      </c>
      <c r="I217" s="38">
        <v>0</v>
      </c>
      <c r="J217" s="38">
        <v>0</v>
      </c>
      <c r="K217" s="38">
        <v>0</v>
      </c>
      <c r="L217" s="38">
        <v>0</v>
      </c>
      <c r="M217" s="38">
        <v>0</v>
      </c>
      <c r="N217" s="38">
        <v>0</v>
      </c>
      <c r="O217" s="38">
        <v>0</v>
      </c>
      <c r="P217" s="38">
        <v>0</v>
      </c>
      <c r="Q217" s="38">
        <v>0</v>
      </c>
      <c r="R217" s="38">
        <v>0</v>
      </c>
      <c r="S217" s="38">
        <v>0</v>
      </c>
      <c r="T217" s="38">
        <v>0</v>
      </c>
      <c r="U217" s="38">
        <v>0</v>
      </c>
      <c r="V217" s="38">
        <v>0</v>
      </c>
      <c r="W217" s="38">
        <v>0</v>
      </c>
      <c r="X217" s="38">
        <v>0</v>
      </c>
      <c r="Y217" s="38">
        <v>0</v>
      </c>
      <c r="Z217" s="38">
        <v>0</v>
      </c>
      <c r="AA217" s="38">
        <v>0</v>
      </c>
      <c r="AB217" s="38">
        <v>0</v>
      </c>
      <c r="AC217" s="38">
        <v>0</v>
      </c>
      <c r="AD217" s="38">
        <v>0</v>
      </c>
      <c r="AE217" s="38">
        <v>0</v>
      </c>
      <c r="AF217" s="38">
        <v>0</v>
      </c>
      <c r="AG217" s="38">
        <v>0</v>
      </c>
      <c r="AH217" s="38">
        <v>0</v>
      </c>
      <c r="AI217" s="38">
        <v>0</v>
      </c>
      <c r="AJ217" s="38">
        <v>0</v>
      </c>
      <c r="AK217" s="38">
        <v>0</v>
      </c>
      <c r="AL217" s="38">
        <v>0</v>
      </c>
    </row>
    <row r="218" spans="1:38" ht="15" thickBot="1">
      <c r="A218" s="38">
        <v>209</v>
      </c>
      <c r="B218" s="38" t="s">
        <v>579</v>
      </c>
      <c r="C218" s="38">
        <v>4724</v>
      </c>
      <c r="D218" s="38" t="s">
        <v>534</v>
      </c>
      <c r="E218" s="38" t="s">
        <v>625</v>
      </c>
      <c r="F218" s="38" t="s">
        <v>531</v>
      </c>
      <c r="G218" s="38">
        <v>0</v>
      </c>
      <c r="H218" s="38">
        <v>0</v>
      </c>
      <c r="I218" s="38">
        <v>0</v>
      </c>
      <c r="J218" s="38">
        <v>0</v>
      </c>
      <c r="K218" s="38">
        <v>0</v>
      </c>
      <c r="L218" s="38">
        <v>0</v>
      </c>
      <c r="M218" s="38">
        <v>0</v>
      </c>
      <c r="N218" s="38">
        <v>0</v>
      </c>
      <c r="O218" s="38">
        <v>0</v>
      </c>
      <c r="P218" s="38">
        <v>0</v>
      </c>
      <c r="Q218" s="38">
        <v>0</v>
      </c>
      <c r="R218" s="38">
        <v>0</v>
      </c>
      <c r="S218" s="38">
        <v>0</v>
      </c>
      <c r="T218" s="38">
        <v>0</v>
      </c>
      <c r="U218" s="38">
        <v>0</v>
      </c>
      <c r="V218" s="38">
        <v>0</v>
      </c>
      <c r="W218" s="38">
        <v>0</v>
      </c>
      <c r="X218" s="38">
        <v>0</v>
      </c>
      <c r="Y218" s="38">
        <v>0</v>
      </c>
      <c r="Z218" s="38">
        <v>0</v>
      </c>
      <c r="AA218" s="38">
        <v>0</v>
      </c>
      <c r="AB218" s="38">
        <v>0</v>
      </c>
      <c r="AC218" s="38">
        <v>0</v>
      </c>
      <c r="AD218" s="38">
        <v>0</v>
      </c>
      <c r="AE218" s="38">
        <v>0</v>
      </c>
      <c r="AF218" s="38">
        <v>0</v>
      </c>
      <c r="AG218" s="38">
        <v>0</v>
      </c>
      <c r="AH218" s="38">
        <v>0</v>
      </c>
      <c r="AI218" s="38">
        <v>0</v>
      </c>
      <c r="AJ218" s="38">
        <v>0</v>
      </c>
      <c r="AK218" s="38">
        <v>0</v>
      </c>
      <c r="AL218" s="38">
        <v>0</v>
      </c>
    </row>
    <row r="219" spans="1:38" ht="19.8" thickBot="1">
      <c r="A219" s="38">
        <v>210</v>
      </c>
      <c r="B219" s="38" t="s">
        <v>579</v>
      </c>
      <c r="C219" s="38">
        <v>41366</v>
      </c>
      <c r="D219" s="38" t="s">
        <v>534</v>
      </c>
      <c r="E219" s="38" t="s">
        <v>792</v>
      </c>
      <c r="F219" s="38" t="s">
        <v>533</v>
      </c>
      <c r="G219" s="38">
        <v>0</v>
      </c>
      <c r="H219" s="38">
        <v>0</v>
      </c>
      <c r="I219" s="38">
        <v>0</v>
      </c>
      <c r="J219" s="38">
        <v>0</v>
      </c>
      <c r="K219" s="38">
        <v>0</v>
      </c>
      <c r="L219" s="38">
        <v>0</v>
      </c>
      <c r="M219" s="38">
        <v>0</v>
      </c>
      <c r="N219" s="38">
        <v>0</v>
      </c>
      <c r="O219" s="38">
        <v>0</v>
      </c>
      <c r="P219" s="38">
        <v>0</v>
      </c>
      <c r="Q219" s="38">
        <v>0</v>
      </c>
      <c r="R219" s="38">
        <v>0</v>
      </c>
      <c r="S219" s="38">
        <v>0</v>
      </c>
      <c r="T219" s="38">
        <v>0</v>
      </c>
      <c r="U219" s="38">
        <v>0</v>
      </c>
      <c r="V219" s="38">
        <v>0</v>
      </c>
      <c r="W219" s="38">
        <v>0</v>
      </c>
      <c r="X219" s="38">
        <v>0</v>
      </c>
      <c r="Y219" s="38">
        <v>0</v>
      </c>
      <c r="Z219" s="38">
        <v>0</v>
      </c>
      <c r="AA219" s="38">
        <v>0</v>
      </c>
      <c r="AB219" s="38">
        <v>0</v>
      </c>
      <c r="AC219" s="38">
        <v>0</v>
      </c>
      <c r="AD219" s="38">
        <v>0</v>
      </c>
      <c r="AE219" s="38">
        <v>0</v>
      </c>
      <c r="AF219" s="38">
        <v>0</v>
      </c>
      <c r="AG219" s="38">
        <v>0</v>
      </c>
      <c r="AH219" s="38">
        <v>0</v>
      </c>
      <c r="AI219" s="38">
        <v>0</v>
      </c>
      <c r="AJ219" s="38">
        <v>0</v>
      </c>
      <c r="AK219" s="38">
        <v>0</v>
      </c>
      <c r="AL219" s="38">
        <v>0</v>
      </c>
    </row>
    <row r="220" spans="1:38" ht="19.8" thickBot="1">
      <c r="A220" s="38">
        <v>211</v>
      </c>
      <c r="B220" s="38" t="s">
        <v>579</v>
      </c>
      <c r="C220" s="38" t="s">
        <v>793</v>
      </c>
      <c r="D220" s="38" t="s">
        <v>581</v>
      </c>
      <c r="E220" s="38" t="s">
        <v>625</v>
      </c>
      <c r="F220" s="38" t="s">
        <v>531</v>
      </c>
      <c r="G220" s="38">
        <v>0</v>
      </c>
      <c r="H220" s="38">
        <v>0</v>
      </c>
      <c r="I220" s="38">
        <v>0</v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38">
        <v>0</v>
      </c>
      <c r="P220" s="38">
        <v>0</v>
      </c>
      <c r="Q220" s="38">
        <v>0</v>
      </c>
      <c r="R220" s="38">
        <v>0</v>
      </c>
      <c r="S220" s="38">
        <v>0</v>
      </c>
      <c r="T220" s="38">
        <v>0</v>
      </c>
      <c r="U220" s="38">
        <v>0</v>
      </c>
      <c r="V220" s="38">
        <v>0</v>
      </c>
      <c r="W220" s="38">
        <v>0</v>
      </c>
      <c r="X220" s="38">
        <v>0</v>
      </c>
      <c r="Y220" s="38">
        <v>0</v>
      </c>
      <c r="Z220" s="38">
        <v>0</v>
      </c>
      <c r="AA220" s="38">
        <v>0</v>
      </c>
      <c r="AB220" s="38">
        <v>0</v>
      </c>
      <c r="AC220" s="38">
        <v>0</v>
      </c>
      <c r="AD220" s="38">
        <v>0</v>
      </c>
      <c r="AE220" s="38">
        <v>0</v>
      </c>
      <c r="AF220" s="38">
        <v>0</v>
      </c>
      <c r="AG220" s="38">
        <v>0</v>
      </c>
      <c r="AH220" s="38">
        <v>0</v>
      </c>
      <c r="AI220" s="38">
        <v>0</v>
      </c>
      <c r="AJ220" s="38">
        <v>0</v>
      </c>
      <c r="AK220" s="38">
        <v>0</v>
      </c>
      <c r="AL220" s="38">
        <v>0</v>
      </c>
    </row>
    <row r="221" spans="1:38" ht="19.8" thickBot="1">
      <c r="A221" s="38">
        <v>212</v>
      </c>
      <c r="B221" s="38" t="s">
        <v>579</v>
      </c>
      <c r="C221" s="38" t="s">
        <v>794</v>
      </c>
      <c r="D221" s="38" t="s">
        <v>581</v>
      </c>
      <c r="E221" s="38" t="s">
        <v>795</v>
      </c>
      <c r="F221" s="38" t="s">
        <v>531</v>
      </c>
      <c r="G221" s="38">
        <v>0</v>
      </c>
      <c r="H221" s="38">
        <v>0</v>
      </c>
      <c r="I221" s="38">
        <v>0</v>
      </c>
      <c r="J221" s="38">
        <v>0</v>
      </c>
      <c r="K221" s="38">
        <v>0</v>
      </c>
      <c r="L221" s="38">
        <v>0</v>
      </c>
      <c r="M221" s="38">
        <v>0</v>
      </c>
      <c r="N221" s="38">
        <v>0</v>
      </c>
      <c r="O221" s="38">
        <v>0</v>
      </c>
      <c r="P221" s="38">
        <v>0</v>
      </c>
      <c r="Q221" s="38">
        <v>0</v>
      </c>
      <c r="R221" s="38">
        <v>0</v>
      </c>
      <c r="S221" s="38">
        <v>0</v>
      </c>
      <c r="T221" s="38">
        <v>0</v>
      </c>
      <c r="U221" s="38">
        <v>0</v>
      </c>
      <c r="V221" s="38">
        <v>0</v>
      </c>
      <c r="W221" s="38">
        <v>0</v>
      </c>
      <c r="X221" s="38">
        <v>0</v>
      </c>
      <c r="Y221" s="38">
        <v>0</v>
      </c>
      <c r="Z221" s="38">
        <v>0</v>
      </c>
      <c r="AA221" s="38">
        <v>0</v>
      </c>
      <c r="AB221" s="38">
        <v>0</v>
      </c>
      <c r="AC221" s="38">
        <v>0</v>
      </c>
      <c r="AD221" s="38">
        <v>0</v>
      </c>
      <c r="AE221" s="38">
        <v>0</v>
      </c>
      <c r="AF221" s="38">
        <v>0</v>
      </c>
      <c r="AG221" s="38">
        <v>0</v>
      </c>
      <c r="AH221" s="38">
        <v>0</v>
      </c>
      <c r="AI221" s="38">
        <v>0</v>
      </c>
      <c r="AJ221" s="38">
        <v>0</v>
      </c>
      <c r="AK221" s="38">
        <v>0</v>
      </c>
      <c r="AL221" s="38">
        <v>0</v>
      </c>
    </row>
    <row r="222" spans="1:38" ht="19.8" thickBot="1">
      <c r="A222" s="38">
        <v>213</v>
      </c>
      <c r="B222" s="38" t="s">
        <v>579</v>
      </c>
      <c r="C222" s="38" t="s">
        <v>796</v>
      </c>
      <c r="D222" s="38" t="s">
        <v>543</v>
      </c>
      <c r="E222" s="38" t="s">
        <v>797</v>
      </c>
      <c r="F222" s="38" t="s">
        <v>533</v>
      </c>
      <c r="G222" s="38">
        <v>0</v>
      </c>
      <c r="H222" s="38">
        <v>0</v>
      </c>
      <c r="I222" s="38">
        <v>0</v>
      </c>
      <c r="J222" s="38">
        <v>0</v>
      </c>
      <c r="K222" s="38">
        <v>0</v>
      </c>
      <c r="L222" s="38">
        <v>0</v>
      </c>
      <c r="M222" s="38">
        <v>0</v>
      </c>
      <c r="N222" s="38">
        <v>0</v>
      </c>
      <c r="O222" s="38">
        <v>0</v>
      </c>
      <c r="P222" s="38">
        <v>0</v>
      </c>
      <c r="Q222" s="38">
        <v>0</v>
      </c>
      <c r="R222" s="38">
        <v>0</v>
      </c>
      <c r="S222" s="38">
        <v>0</v>
      </c>
      <c r="T222" s="38">
        <v>0</v>
      </c>
      <c r="U222" s="38">
        <v>0</v>
      </c>
      <c r="V222" s="38">
        <v>0</v>
      </c>
      <c r="W222" s="38">
        <v>0</v>
      </c>
      <c r="X222" s="38">
        <v>0</v>
      </c>
      <c r="Y222" s="38">
        <v>0</v>
      </c>
      <c r="Z222" s="38">
        <v>0</v>
      </c>
      <c r="AA222" s="38">
        <v>0</v>
      </c>
      <c r="AB222" s="38">
        <v>0</v>
      </c>
      <c r="AC222" s="38">
        <v>0</v>
      </c>
      <c r="AD222" s="38">
        <v>0</v>
      </c>
      <c r="AE222" s="38">
        <v>0</v>
      </c>
      <c r="AF222" s="38">
        <v>0</v>
      </c>
      <c r="AG222" s="38">
        <v>0</v>
      </c>
      <c r="AH222" s="38">
        <v>0</v>
      </c>
      <c r="AI222" s="38">
        <v>0</v>
      </c>
      <c r="AJ222" s="38">
        <v>0</v>
      </c>
      <c r="AK222" s="38">
        <v>0</v>
      </c>
      <c r="AL222" s="38">
        <v>0</v>
      </c>
    </row>
    <row r="223" spans="1:38" ht="19.8" thickBot="1">
      <c r="A223" s="38">
        <v>214</v>
      </c>
      <c r="B223" s="38" t="s">
        <v>579</v>
      </c>
      <c r="C223" s="38" t="s">
        <v>798</v>
      </c>
      <c r="D223" s="38" t="s">
        <v>543</v>
      </c>
      <c r="E223" s="38" t="s">
        <v>799</v>
      </c>
      <c r="F223" s="38" t="s">
        <v>533</v>
      </c>
      <c r="G223" s="38">
        <v>0</v>
      </c>
      <c r="H223" s="38">
        <v>0</v>
      </c>
      <c r="I223" s="38">
        <v>0</v>
      </c>
      <c r="J223" s="38">
        <v>0</v>
      </c>
      <c r="K223" s="38">
        <v>0</v>
      </c>
      <c r="L223" s="38">
        <v>0</v>
      </c>
      <c r="M223" s="38">
        <v>0</v>
      </c>
      <c r="N223" s="38">
        <v>0</v>
      </c>
      <c r="O223" s="38">
        <v>0</v>
      </c>
      <c r="P223" s="38">
        <v>0</v>
      </c>
      <c r="Q223" s="38">
        <v>0</v>
      </c>
      <c r="R223" s="38">
        <v>0</v>
      </c>
      <c r="S223" s="38">
        <v>0</v>
      </c>
      <c r="T223" s="38">
        <v>0</v>
      </c>
      <c r="U223" s="38">
        <v>0</v>
      </c>
      <c r="V223" s="38">
        <v>0</v>
      </c>
      <c r="W223" s="38">
        <v>0</v>
      </c>
      <c r="X223" s="38">
        <v>0</v>
      </c>
      <c r="Y223" s="38">
        <v>0</v>
      </c>
      <c r="Z223" s="38">
        <v>0</v>
      </c>
      <c r="AA223" s="38">
        <v>0</v>
      </c>
      <c r="AB223" s="38">
        <v>0</v>
      </c>
      <c r="AC223" s="38">
        <v>0</v>
      </c>
      <c r="AD223" s="38">
        <v>0</v>
      </c>
      <c r="AE223" s="38">
        <v>0</v>
      </c>
      <c r="AF223" s="38">
        <v>0</v>
      </c>
      <c r="AG223" s="38">
        <v>0</v>
      </c>
      <c r="AH223" s="38">
        <v>0</v>
      </c>
      <c r="AI223" s="38">
        <v>0</v>
      </c>
      <c r="AJ223" s="38">
        <v>0</v>
      </c>
      <c r="AK223" s="38">
        <v>0</v>
      </c>
      <c r="AL223" s="38">
        <v>0</v>
      </c>
    </row>
    <row r="224" spans="1:38" ht="19.8" thickBot="1">
      <c r="A224" s="38">
        <v>215</v>
      </c>
      <c r="B224" s="38" t="s">
        <v>579</v>
      </c>
      <c r="C224" s="38" t="s">
        <v>800</v>
      </c>
      <c r="D224" s="38" t="s">
        <v>543</v>
      </c>
      <c r="E224" s="38" t="s">
        <v>801</v>
      </c>
      <c r="F224" s="38" t="s">
        <v>527</v>
      </c>
      <c r="G224" s="38">
        <v>0</v>
      </c>
      <c r="H224" s="38">
        <v>0</v>
      </c>
      <c r="I224" s="38">
        <v>0</v>
      </c>
      <c r="J224" s="38">
        <v>0</v>
      </c>
      <c r="K224" s="38">
        <v>0</v>
      </c>
      <c r="L224" s="38">
        <v>0</v>
      </c>
      <c r="M224" s="38">
        <v>0</v>
      </c>
      <c r="N224" s="38">
        <v>0</v>
      </c>
      <c r="O224" s="38">
        <v>0</v>
      </c>
      <c r="P224" s="38">
        <v>0</v>
      </c>
      <c r="Q224" s="38">
        <v>0</v>
      </c>
      <c r="R224" s="38">
        <v>0</v>
      </c>
      <c r="S224" s="38">
        <v>0</v>
      </c>
      <c r="T224" s="38">
        <v>0</v>
      </c>
      <c r="U224" s="38">
        <v>0</v>
      </c>
      <c r="V224" s="38">
        <v>0</v>
      </c>
      <c r="W224" s="38">
        <v>0</v>
      </c>
      <c r="X224" s="38">
        <v>0</v>
      </c>
      <c r="Y224" s="38">
        <v>0</v>
      </c>
      <c r="Z224" s="38">
        <v>0</v>
      </c>
      <c r="AA224" s="38">
        <v>0</v>
      </c>
      <c r="AB224" s="38">
        <v>0</v>
      </c>
      <c r="AC224" s="38">
        <v>0</v>
      </c>
      <c r="AD224" s="38">
        <v>0</v>
      </c>
      <c r="AE224" s="38">
        <v>0</v>
      </c>
      <c r="AF224" s="38">
        <v>0</v>
      </c>
      <c r="AG224" s="38">
        <v>0</v>
      </c>
      <c r="AH224" s="38">
        <v>0</v>
      </c>
      <c r="AI224" s="38">
        <v>0</v>
      </c>
      <c r="AJ224" s="38">
        <v>0</v>
      </c>
      <c r="AK224" s="38">
        <v>0</v>
      </c>
      <c r="AL224" s="38">
        <v>0</v>
      </c>
    </row>
    <row r="225" spans="1:38" ht="19.8" thickBot="1">
      <c r="A225" s="38">
        <v>216</v>
      </c>
      <c r="B225" s="38" t="s">
        <v>579</v>
      </c>
      <c r="C225" s="38" t="s">
        <v>802</v>
      </c>
      <c r="D225" s="38" t="s">
        <v>543</v>
      </c>
      <c r="E225" s="38" t="s">
        <v>803</v>
      </c>
      <c r="F225" s="38" t="s">
        <v>527</v>
      </c>
      <c r="G225" s="38">
        <v>0</v>
      </c>
      <c r="H225" s="38">
        <v>0</v>
      </c>
      <c r="I225" s="38">
        <v>0</v>
      </c>
      <c r="J225" s="38">
        <v>0</v>
      </c>
      <c r="K225" s="38">
        <v>0</v>
      </c>
      <c r="L225" s="38">
        <v>0</v>
      </c>
      <c r="M225" s="38">
        <v>0</v>
      </c>
      <c r="N225" s="38">
        <v>0</v>
      </c>
      <c r="O225" s="38">
        <v>0</v>
      </c>
      <c r="P225" s="38">
        <v>0</v>
      </c>
      <c r="Q225" s="38">
        <v>0</v>
      </c>
      <c r="R225" s="38">
        <v>0</v>
      </c>
      <c r="S225" s="38">
        <v>0</v>
      </c>
      <c r="T225" s="38">
        <v>0</v>
      </c>
      <c r="U225" s="38">
        <v>0</v>
      </c>
      <c r="V225" s="38">
        <v>0</v>
      </c>
      <c r="W225" s="38">
        <v>0</v>
      </c>
      <c r="X225" s="38">
        <v>0</v>
      </c>
      <c r="Y225" s="38">
        <v>0</v>
      </c>
      <c r="Z225" s="38">
        <v>0</v>
      </c>
      <c r="AA225" s="38">
        <v>0</v>
      </c>
      <c r="AB225" s="38">
        <v>0</v>
      </c>
      <c r="AC225" s="38">
        <v>0</v>
      </c>
      <c r="AD225" s="38">
        <v>0</v>
      </c>
      <c r="AE225" s="38">
        <v>0</v>
      </c>
      <c r="AF225" s="38">
        <v>0</v>
      </c>
      <c r="AG225" s="38">
        <v>0</v>
      </c>
      <c r="AH225" s="38">
        <v>0</v>
      </c>
      <c r="AI225" s="38">
        <v>0</v>
      </c>
      <c r="AJ225" s="38">
        <v>0</v>
      </c>
      <c r="AK225" s="38">
        <v>0</v>
      </c>
      <c r="AL225" s="38">
        <v>0</v>
      </c>
    </row>
    <row r="226" spans="1:38" ht="15" thickBot="1">
      <c r="A226" s="38">
        <v>217</v>
      </c>
      <c r="B226" s="38" t="s">
        <v>579</v>
      </c>
      <c r="C226" s="38">
        <v>1515678</v>
      </c>
      <c r="D226" s="38" t="s">
        <v>567</v>
      </c>
      <c r="E226" s="38">
        <v>1010170000000000</v>
      </c>
      <c r="F226" s="38" t="s">
        <v>533</v>
      </c>
      <c r="G226" s="38">
        <v>0</v>
      </c>
      <c r="H226" s="38">
        <v>0</v>
      </c>
      <c r="I226" s="38">
        <v>0</v>
      </c>
      <c r="J226" s="38">
        <v>0</v>
      </c>
      <c r="K226" s="38">
        <v>0</v>
      </c>
      <c r="L226" s="38">
        <v>0</v>
      </c>
      <c r="M226" s="38">
        <v>0</v>
      </c>
      <c r="N226" s="38">
        <v>0</v>
      </c>
      <c r="O226" s="38">
        <v>0</v>
      </c>
      <c r="P226" s="38">
        <v>0</v>
      </c>
      <c r="Q226" s="38">
        <v>0</v>
      </c>
      <c r="R226" s="38">
        <v>0</v>
      </c>
      <c r="S226" s="38">
        <v>0</v>
      </c>
      <c r="T226" s="38">
        <v>0</v>
      </c>
      <c r="U226" s="38">
        <v>0</v>
      </c>
      <c r="V226" s="38">
        <v>0</v>
      </c>
      <c r="W226" s="38">
        <v>0</v>
      </c>
      <c r="X226" s="38">
        <v>0</v>
      </c>
      <c r="Y226" s="38">
        <v>0</v>
      </c>
      <c r="Z226" s="38">
        <v>0</v>
      </c>
      <c r="AA226" s="38">
        <v>0</v>
      </c>
      <c r="AB226" s="38">
        <v>0</v>
      </c>
      <c r="AC226" s="38">
        <v>0</v>
      </c>
      <c r="AD226" s="38">
        <v>0</v>
      </c>
      <c r="AE226" s="38">
        <v>0</v>
      </c>
      <c r="AF226" s="38">
        <v>0</v>
      </c>
      <c r="AG226" s="38">
        <v>0</v>
      </c>
      <c r="AH226" s="38">
        <v>0</v>
      </c>
      <c r="AI226" s="38">
        <v>0</v>
      </c>
      <c r="AJ226" s="38">
        <v>0</v>
      </c>
      <c r="AK226" s="38">
        <v>0</v>
      </c>
      <c r="AL226" s="38">
        <v>0</v>
      </c>
    </row>
    <row r="227" spans="1:38" ht="19.8" thickBot="1">
      <c r="A227" s="38">
        <v>218</v>
      </c>
      <c r="B227" s="38" t="s">
        <v>579</v>
      </c>
      <c r="C227" s="38" t="s">
        <v>804</v>
      </c>
      <c r="D227" s="38" t="s">
        <v>805</v>
      </c>
      <c r="E227" s="38" t="s">
        <v>806</v>
      </c>
      <c r="F227" s="38" t="s">
        <v>533</v>
      </c>
      <c r="G227" s="38">
        <v>0</v>
      </c>
      <c r="H227" s="38">
        <v>0</v>
      </c>
      <c r="I227" s="38">
        <v>0</v>
      </c>
      <c r="J227" s="38">
        <v>0</v>
      </c>
      <c r="K227" s="38">
        <v>0</v>
      </c>
      <c r="L227" s="38">
        <v>0</v>
      </c>
      <c r="M227" s="38">
        <v>0</v>
      </c>
      <c r="N227" s="38">
        <v>0</v>
      </c>
      <c r="O227" s="38">
        <v>0</v>
      </c>
      <c r="P227" s="38">
        <v>0</v>
      </c>
      <c r="Q227" s="38">
        <v>0</v>
      </c>
      <c r="R227" s="38">
        <v>0</v>
      </c>
      <c r="S227" s="38">
        <v>0</v>
      </c>
      <c r="T227" s="38">
        <v>0</v>
      </c>
      <c r="U227" s="38">
        <v>0</v>
      </c>
      <c r="V227" s="38">
        <v>0</v>
      </c>
      <c r="W227" s="38">
        <v>0</v>
      </c>
      <c r="X227" s="38">
        <v>0</v>
      </c>
      <c r="Y227" s="38">
        <v>0</v>
      </c>
      <c r="Z227" s="38">
        <v>0</v>
      </c>
      <c r="AA227" s="38">
        <v>0</v>
      </c>
      <c r="AB227" s="38">
        <v>0</v>
      </c>
      <c r="AC227" s="38">
        <v>0</v>
      </c>
      <c r="AD227" s="38">
        <v>0</v>
      </c>
      <c r="AE227" s="38">
        <v>0</v>
      </c>
      <c r="AF227" s="38">
        <v>0</v>
      </c>
      <c r="AG227" s="38">
        <v>0</v>
      </c>
      <c r="AH227" s="38">
        <v>0</v>
      </c>
      <c r="AI227" s="38">
        <v>0</v>
      </c>
      <c r="AJ227" s="38">
        <v>0</v>
      </c>
      <c r="AK227" s="38">
        <v>0</v>
      </c>
      <c r="AL227" s="38">
        <v>0</v>
      </c>
    </row>
    <row r="228" spans="1:38" ht="19.8" thickBot="1">
      <c r="A228" s="38">
        <v>219</v>
      </c>
      <c r="B228" s="38" t="s">
        <v>579</v>
      </c>
      <c r="C228" s="38">
        <v>311</v>
      </c>
      <c r="D228" s="38" t="s">
        <v>546</v>
      </c>
      <c r="E228" s="38" t="s">
        <v>807</v>
      </c>
      <c r="F228" s="38" t="s">
        <v>533</v>
      </c>
      <c r="G228" s="38">
        <v>0</v>
      </c>
      <c r="H228" s="38">
        <v>0</v>
      </c>
      <c r="I228" s="38">
        <v>0</v>
      </c>
      <c r="J228" s="38">
        <v>0</v>
      </c>
      <c r="K228" s="38">
        <v>0</v>
      </c>
      <c r="L228" s="38">
        <v>0</v>
      </c>
      <c r="M228" s="38">
        <v>0</v>
      </c>
      <c r="N228" s="38">
        <v>0</v>
      </c>
      <c r="O228" s="38">
        <v>0</v>
      </c>
      <c r="P228" s="38">
        <v>0</v>
      </c>
      <c r="Q228" s="38">
        <v>0</v>
      </c>
      <c r="R228" s="38">
        <v>0</v>
      </c>
      <c r="S228" s="38">
        <v>0</v>
      </c>
      <c r="T228" s="38">
        <v>0</v>
      </c>
      <c r="U228" s="38">
        <v>0</v>
      </c>
      <c r="V228" s="38">
        <v>0</v>
      </c>
      <c r="W228" s="38">
        <v>0</v>
      </c>
      <c r="X228" s="38">
        <v>0</v>
      </c>
      <c r="Y228" s="38">
        <v>0</v>
      </c>
      <c r="Z228" s="38">
        <v>0</v>
      </c>
      <c r="AA228" s="38">
        <v>0</v>
      </c>
      <c r="AB228" s="38">
        <v>0</v>
      </c>
      <c r="AC228" s="38">
        <v>0</v>
      </c>
      <c r="AD228" s="38">
        <v>0</v>
      </c>
      <c r="AE228" s="38">
        <v>0</v>
      </c>
      <c r="AF228" s="38">
        <v>0</v>
      </c>
      <c r="AG228" s="38">
        <v>0</v>
      </c>
      <c r="AH228" s="38">
        <v>0</v>
      </c>
      <c r="AI228" s="38">
        <v>0</v>
      </c>
      <c r="AJ228" s="38">
        <v>0</v>
      </c>
      <c r="AK228" s="38">
        <v>0</v>
      </c>
      <c r="AL228" s="38">
        <v>0</v>
      </c>
    </row>
    <row r="229" spans="1:38" ht="19.8" thickBot="1">
      <c r="A229" s="38">
        <v>220</v>
      </c>
      <c r="B229" s="38" t="s">
        <v>579</v>
      </c>
      <c r="C229" s="38" t="s">
        <v>808</v>
      </c>
      <c r="D229" s="38" t="s">
        <v>547</v>
      </c>
      <c r="E229" s="38" t="s">
        <v>809</v>
      </c>
      <c r="F229" s="38" t="s">
        <v>537</v>
      </c>
      <c r="G229" s="38">
        <v>0.02</v>
      </c>
      <c r="H229" s="38">
        <v>0.04</v>
      </c>
      <c r="I229" s="38">
        <v>0</v>
      </c>
      <c r="J229" s="38">
        <v>0.02</v>
      </c>
      <c r="K229" s="38">
        <v>0</v>
      </c>
      <c r="L229" s="38">
        <v>0</v>
      </c>
      <c r="M229" s="38">
        <v>0</v>
      </c>
      <c r="N229" s="38">
        <v>0.01</v>
      </c>
      <c r="O229" s="38">
        <v>0.01</v>
      </c>
      <c r="P229" s="38">
        <v>0</v>
      </c>
      <c r="Q229" s="38">
        <v>0.01</v>
      </c>
      <c r="R229" s="38">
        <v>0.02</v>
      </c>
      <c r="S229" s="38">
        <v>0</v>
      </c>
      <c r="T229" s="38">
        <v>0.09</v>
      </c>
      <c r="U229" s="38">
        <v>0.01</v>
      </c>
      <c r="V229" s="38">
        <v>0</v>
      </c>
      <c r="W229" s="38">
        <v>0</v>
      </c>
      <c r="X229" s="38">
        <v>0.02</v>
      </c>
      <c r="Y229" s="38">
        <v>0.01</v>
      </c>
      <c r="Z229" s="38">
        <v>0.01</v>
      </c>
      <c r="AA229" s="38">
        <v>0.01</v>
      </c>
      <c r="AB229" s="38">
        <v>0</v>
      </c>
      <c r="AC229" s="38">
        <v>0.01</v>
      </c>
      <c r="AD229" s="38">
        <v>0</v>
      </c>
      <c r="AE229" s="38">
        <v>0</v>
      </c>
      <c r="AF229" s="38">
        <v>0.01</v>
      </c>
      <c r="AG229" s="38">
        <v>0.01</v>
      </c>
      <c r="AH229" s="38">
        <v>0</v>
      </c>
      <c r="AI229" s="38">
        <v>0</v>
      </c>
      <c r="AJ229" s="38">
        <v>0.01</v>
      </c>
      <c r="AK229" s="38">
        <v>0</v>
      </c>
      <c r="AL229" s="38">
        <v>0.3</v>
      </c>
    </row>
    <row r="230" spans="1:38" ht="19.8" thickBot="1">
      <c r="A230" s="38">
        <v>221</v>
      </c>
      <c r="B230" s="38" t="s">
        <v>579</v>
      </c>
      <c r="C230" s="38" t="s">
        <v>810</v>
      </c>
      <c r="D230" s="38" t="s">
        <v>566</v>
      </c>
      <c r="E230" s="38" t="s">
        <v>811</v>
      </c>
      <c r="F230" s="38" t="s">
        <v>537</v>
      </c>
      <c r="G230" s="38">
        <v>0</v>
      </c>
      <c r="H230" s="38">
        <v>0</v>
      </c>
      <c r="I230" s="38">
        <v>0</v>
      </c>
      <c r="J230" s="38">
        <v>0</v>
      </c>
      <c r="K230" s="38">
        <v>0</v>
      </c>
      <c r="L230" s="38">
        <v>0</v>
      </c>
      <c r="M230" s="38">
        <v>0</v>
      </c>
      <c r="N230" s="38">
        <v>0</v>
      </c>
      <c r="O230" s="38">
        <v>0.09</v>
      </c>
      <c r="P230" s="38">
        <v>0</v>
      </c>
      <c r="Q230" s="38">
        <v>0</v>
      </c>
      <c r="R230" s="38">
        <v>0.14000000000000001</v>
      </c>
      <c r="S230" s="38">
        <v>0.06</v>
      </c>
      <c r="T230" s="38">
        <v>0.05</v>
      </c>
      <c r="U230" s="38">
        <v>7.0000000000000007E-2</v>
      </c>
      <c r="V230" s="38">
        <v>0</v>
      </c>
      <c r="W230" s="38">
        <v>0</v>
      </c>
      <c r="X230" s="38">
        <v>0</v>
      </c>
      <c r="Y230" s="38">
        <v>0</v>
      </c>
      <c r="Z230" s="38">
        <v>0</v>
      </c>
      <c r="AA230" s="38">
        <v>0</v>
      </c>
      <c r="AB230" s="38">
        <v>0</v>
      </c>
      <c r="AC230" s="38">
        <v>7.0000000000000007E-2</v>
      </c>
      <c r="AD230" s="38">
        <v>0</v>
      </c>
      <c r="AE230" s="38">
        <v>0</v>
      </c>
      <c r="AF230" s="38">
        <v>0</v>
      </c>
      <c r="AG230" s="38">
        <v>0</v>
      </c>
      <c r="AH230" s="38">
        <v>0</v>
      </c>
      <c r="AI230" s="38">
        <v>0</v>
      </c>
      <c r="AJ230" s="38">
        <v>0</v>
      </c>
      <c r="AK230" s="38">
        <v>0</v>
      </c>
      <c r="AL230" s="38">
        <v>0.49</v>
      </c>
    </row>
    <row r="231" spans="1:38" ht="19.8" thickBot="1">
      <c r="A231" s="38">
        <v>222</v>
      </c>
      <c r="B231" s="38" t="s">
        <v>579</v>
      </c>
      <c r="C231" s="38" t="s">
        <v>812</v>
      </c>
      <c r="D231" s="38" t="s">
        <v>581</v>
      </c>
      <c r="E231" s="38" t="s">
        <v>813</v>
      </c>
      <c r="F231" s="38" t="s">
        <v>527</v>
      </c>
      <c r="G231" s="38">
        <v>0</v>
      </c>
      <c r="H231" s="38">
        <v>0</v>
      </c>
      <c r="I231" s="38">
        <v>0</v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38">
        <v>0</v>
      </c>
      <c r="P231" s="38">
        <v>0</v>
      </c>
      <c r="Q231" s="38">
        <v>0</v>
      </c>
      <c r="R231" s="38">
        <v>0</v>
      </c>
      <c r="S231" s="38">
        <v>0</v>
      </c>
      <c r="T231" s="38">
        <v>0</v>
      </c>
      <c r="U231" s="38">
        <v>0</v>
      </c>
      <c r="V231" s="38">
        <v>0</v>
      </c>
      <c r="W231" s="38">
        <v>0</v>
      </c>
      <c r="X231" s="38">
        <v>0</v>
      </c>
      <c r="Y231" s="38">
        <v>0</v>
      </c>
      <c r="Z231" s="38">
        <v>0</v>
      </c>
      <c r="AA231" s="38">
        <v>0</v>
      </c>
      <c r="AB231" s="38">
        <v>0</v>
      </c>
      <c r="AC231" s="38">
        <v>0</v>
      </c>
      <c r="AD231" s="38">
        <v>0</v>
      </c>
      <c r="AE231" s="38">
        <v>0</v>
      </c>
      <c r="AF231" s="38">
        <v>0</v>
      </c>
      <c r="AG231" s="38">
        <v>0</v>
      </c>
      <c r="AH231" s="38">
        <v>0</v>
      </c>
      <c r="AI231" s="38">
        <v>0</v>
      </c>
      <c r="AJ231" s="38">
        <v>0</v>
      </c>
      <c r="AK231" s="38">
        <v>0</v>
      </c>
      <c r="AL231" s="38">
        <v>0</v>
      </c>
    </row>
    <row r="232" spans="1:38" ht="19.8" thickBot="1">
      <c r="A232" s="38">
        <v>223</v>
      </c>
      <c r="B232" s="38" t="s">
        <v>579</v>
      </c>
      <c r="C232" s="38" t="s">
        <v>814</v>
      </c>
      <c r="D232" s="38" t="s">
        <v>581</v>
      </c>
      <c r="E232" s="38" t="s">
        <v>815</v>
      </c>
      <c r="F232" s="38" t="s">
        <v>527</v>
      </c>
      <c r="G232" s="38">
        <v>0</v>
      </c>
      <c r="H232" s="38">
        <v>0</v>
      </c>
      <c r="I232" s="38">
        <v>0</v>
      </c>
      <c r="J232" s="38">
        <v>0</v>
      </c>
      <c r="K232" s="38">
        <v>0</v>
      </c>
      <c r="L232" s="38">
        <v>0</v>
      </c>
      <c r="M232" s="38">
        <v>0</v>
      </c>
      <c r="N232" s="38">
        <v>0</v>
      </c>
      <c r="O232" s="38">
        <v>0</v>
      </c>
      <c r="P232" s="38">
        <v>0</v>
      </c>
      <c r="Q232" s="38">
        <v>0</v>
      </c>
      <c r="R232" s="38">
        <v>0</v>
      </c>
      <c r="S232" s="38">
        <v>0</v>
      </c>
      <c r="T232" s="38">
        <v>0</v>
      </c>
      <c r="U232" s="38">
        <v>0</v>
      </c>
      <c r="V232" s="38">
        <v>0</v>
      </c>
      <c r="W232" s="38">
        <v>0</v>
      </c>
      <c r="X232" s="38">
        <v>0</v>
      </c>
      <c r="Y232" s="38">
        <v>0</v>
      </c>
      <c r="Z232" s="38">
        <v>0</v>
      </c>
      <c r="AA232" s="38">
        <v>0</v>
      </c>
      <c r="AB232" s="38">
        <v>0</v>
      </c>
      <c r="AC232" s="38">
        <v>0</v>
      </c>
      <c r="AD232" s="38">
        <v>0</v>
      </c>
      <c r="AE232" s="38">
        <v>0</v>
      </c>
      <c r="AF232" s="38">
        <v>0</v>
      </c>
      <c r="AG232" s="38">
        <v>0</v>
      </c>
      <c r="AH232" s="38">
        <v>0</v>
      </c>
      <c r="AI232" s="38">
        <v>0</v>
      </c>
      <c r="AJ232" s="38">
        <v>0</v>
      </c>
      <c r="AK232" s="38">
        <v>0</v>
      </c>
      <c r="AL232" s="38">
        <v>0</v>
      </c>
    </row>
    <row r="233" spans="1:38" ht="19.8" thickBot="1">
      <c r="A233" s="38">
        <v>224</v>
      </c>
      <c r="B233" s="38" t="s">
        <v>579</v>
      </c>
      <c r="C233" s="38" t="s">
        <v>816</v>
      </c>
      <c r="D233" s="38" t="s">
        <v>581</v>
      </c>
      <c r="E233" s="38" t="s">
        <v>817</v>
      </c>
      <c r="F233" s="38" t="s">
        <v>527</v>
      </c>
      <c r="G233" s="38">
        <v>0</v>
      </c>
      <c r="H233" s="38">
        <v>0</v>
      </c>
      <c r="I233" s="38">
        <v>0</v>
      </c>
      <c r="J233" s="38">
        <v>0</v>
      </c>
      <c r="K233" s="38">
        <v>0</v>
      </c>
      <c r="L233" s="38">
        <v>0</v>
      </c>
      <c r="M233" s="38">
        <v>0</v>
      </c>
      <c r="N233" s="38">
        <v>0</v>
      </c>
      <c r="O233" s="38">
        <v>0</v>
      </c>
      <c r="P233" s="38">
        <v>0</v>
      </c>
      <c r="Q233" s="38">
        <v>0</v>
      </c>
      <c r="R233" s="38">
        <v>0</v>
      </c>
      <c r="S233" s="38">
        <v>0</v>
      </c>
      <c r="T233" s="38">
        <v>0</v>
      </c>
      <c r="U233" s="38">
        <v>0</v>
      </c>
      <c r="V233" s="38">
        <v>0</v>
      </c>
      <c r="W233" s="38">
        <v>0</v>
      </c>
      <c r="X233" s="38">
        <v>0</v>
      </c>
      <c r="Y233" s="38">
        <v>0</v>
      </c>
      <c r="Z233" s="38">
        <v>0</v>
      </c>
      <c r="AA233" s="38">
        <v>0</v>
      </c>
      <c r="AB233" s="38">
        <v>0</v>
      </c>
      <c r="AC233" s="38">
        <v>0</v>
      </c>
      <c r="AD233" s="38">
        <v>0</v>
      </c>
      <c r="AE233" s="38">
        <v>0</v>
      </c>
      <c r="AF233" s="38">
        <v>0</v>
      </c>
      <c r="AG233" s="38">
        <v>0</v>
      </c>
      <c r="AH233" s="38">
        <v>0</v>
      </c>
      <c r="AI233" s="38">
        <v>0</v>
      </c>
      <c r="AJ233" s="38">
        <v>0</v>
      </c>
      <c r="AK233" s="38">
        <v>0</v>
      </c>
      <c r="AL233" s="38">
        <v>0</v>
      </c>
    </row>
    <row r="234" spans="1:38" ht="19.8" thickBot="1">
      <c r="A234" s="38">
        <v>225</v>
      </c>
      <c r="B234" s="38" t="s">
        <v>579</v>
      </c>
      <c r="C234" s="38" t="s">
        <v>818</v>
      </c>
      <c r="D234" s="38" t="s">
        <v>581</v>
      </c>
      <c r="E234" s="38" t="s">
        <v>625</v>
      </c>
      <c r="F234" s="38" t="s">
        <v>527</v>
      </c>
      <c r="G234" s="38">
        <v>0</v>
      </c>
      <c r="H234" s="38">
        <v>0</v>
      </c>
      <c r="I234" s="38">
        <v>0</v>
      </c>
      <c r="J234" s="38">
        <v>0</v>
      </c>
      <c r="K234" s="38">
        <v>0</v>
      </c>
      <c r="L234" s="38">
        <v>0</v>
      </c>
      <c r="M234" s="38">
        <v>0</v>
      </c>
      <c r="N234" s="38">
        <v>0</v>
      </c>
      <c r="O234" s="38">
        <v>0</v>
      </c>
      <c r="P234" s="38">
        <v>0</v>
      </c>
      <c r="Q234" s="38">
        <v>0</v>
      </c>
      <c r="R234" s="38">
        <v>0</v>
      </c>
      <c r="S234" s="38">
        <v>0</v>
      </c>
      <c r="T234" s="38">
        <v>0</v>
      </c>
      <c r="U234" s="38">
        <v>0</v>
      </c>
      <c r="V234" s="38">
        <v>0</v>
      </c>
      <c r="W234" s="38">
        <v>0</v>
      </c>
      <c r="X234" s="38">
        <v>0</v>
      </c>
      <c r="Y234" s="38">
        <v>0</v>
      </c>
      <c r="Z234" s="38">
        <v>0</v>
      </c>
      <c r="AA234" s="38">
        <v>0</v>
      </c>
      <c r="AB234" s="38">
        <v>0</v>
      </c>
      <c r="AC234" s="38">
        <v>0</v>
      </c>
      <c r="AD234" s="38">
        <v>0</v>
      </c>
      <c r="AE234" s="38">
        <v>0</v>
      </c>
      <c r="AF234" s="38">
        <v>0</v>
      </c>
      <c r="AG234" s="38">
        <v>0</v>
      </c>
      <c r="AH234" s="38">
        <v>0</v>
      </c>
      <c r="AI234" s="38">
        <v>0</v>
      </c>
      <c r="AJ234" s="38">
        <v>0</v>
      </c>
      <c r="AK234" s="38">
        <v>0</v>
      </c>
      <c r="AL234" s="38">
        <v>0</v>
      </c>
    </row>
    <row r="235" spans="1:38" ht="19.8" thickBot="1">
      <c r="A235" s="38">
        <v>226</v>
      </c>
      <c r="B235" s="38" t="s">
        <v>579</v>
      </c>
      <c r="C235" s="38" t="s">
        <v>819</v>
      </c>
      <c r="D235" s="38" t="s">
        <v>581</v>
      </c>
      <c r="E235" s="38" t="s">
        <v>820</v>
      </c>
      <c r="F235" s="38" t="s">
        <v>527</v>
      </c>
      <c r="G235" s="38">
        <v>0</v>
      </c>
      <c r="H235" s="38">
        <v>0</v>
      </c>
      <c r="I235" s="38">
        <v>0</v>
      </c>
      <c r="J235" s="38">
        <v>0</v>
      </c>
      <c r="K235" s="38">
        <v>0</v>
      </c>
      <c r="L235" s="38">
        <v>0</v>
      </c>
      <c r="M235" s="38">
        <v>0</v>
      </c>
      <c r="N235" s="38">
        <v>0</v>
      </c>
      <c r="O235" s="38">
        <v>0</v>
      </c>
      <c r="P235" s="38">
        <v>0</v>
      </c>
      <c r="Q235" s="38">
        <v>0</v>
      </c>
      <c r="R235" s="38">
        <v>0</v>
      </c>
      <c r="S235" s="38">
        <v>0</v>
      </c>
      <c r="T235" s="38">
        <v>0</v>
      </c>
      <c r="U235" s="38">
        <v>0</v>
      </c>
      <c r="V235" s="38">
        <v>0</v>
      </c>
      <c r="W235" s="38">
        <v>0</v>
      </c>
      <c r="X235" s="38">
        <v>0</v>
      </c>
      <c r="Y235" s="38">
        <v>0</v>
      </c>
      <c r="Z235" s="38">
        <v>0</v>
      </c>
      <c r="AA235" s="38">
        <v>0</v>
      </c>
      <c r="AB235" s="38">
        <v>0</v>
      </c>
      <c r="AC235" s="38">
        <v>0</v>
      </c>
      <c r="AD235" s="38">
        <v>0</v>
      </c>
      <c r="AE235" s="38">
        <v>0</v>
      </c>
      <c r="AF235" s="38">
        <v>0</v>
      </c>
      <c r="AG235" s="38">
        <v>0</v>
      </c>
      <c r="AH235" s="38">
        <v>0</v>
      </c>
      <c r="AI235" s="38">
        <v>0</v>
      </c>
      <c r="AJ235" s="38">
        <v>0</v>
      </c>
      <c r="AK235" s="38">
        <v>0</v>
      </c>
      <c r="AL235" s="38">
        <v>0</v>
      </c>
    </row>
    <row r="236" spans="1:38" ht="19.8" thickBot="1">
      <c r="A236" s="38">
        <v>227</v>
      </c>
      <c r="B236" s="38" t="s">
        <v>579</v>
      </c>
      <c r="C236" s="38" t="s">
        <v>821</v>
      </c>
      <c r="D236" s="38" t="s">
        <v>581</v>
      </c>
      <c r="E236" s="38" t="s">
        <v>822</v>
      </c>
      <c r="F236" s="38" t="s">
        <v>527</v>
      </c>
      <c r="G236" s="38">
        <v>0</v>
      </c>
      <c r="H236" s="38">
        <v>0</v>
      </c>
      <c r="I236" s="38">
        <v>0</v>
      </c>
      <c r="J236" s="38">
        <v>0</v>
      </c>
      <c r="K236" s="38">
        <v>0</v>
      </c>
      <c r="L236" s="38">
        <v>0</v>
      </c>
      <c r="M236" s="38">
        <v>0</v>
      </c>
      <c r="N236" s="38">
        <v>0</v>
      </c>
      <c r="O236" s="38">
        <v>0</v>
      </c>
      <c r="P236" s="38">
        <v>0</v>
      </c>
      <c r="Q236" s="38">
        <v>0</v>
      </c>
      <c r="R236" s="38">
        <v>0</v>
      </c>
      <c r="S236" s="38">
        <v>0</v>
      </c>
      <c r="T236" s="38">
        <v>0</v>
      </c>
      <c r="U236" s="38">
        <v>0</v>
      </c>
      <c r="V236" s="38">
        <v>0</v>
      </c>
      <c r="W236" s="38">
        <v>0</v>
      </c>
      <c r="X236" s="38">
        <v>0</v>
      </c>
      <c r="Y236" s="38">
        <v>0</v>
      </c>
      <c r="Z236" s="38">
        <v>0</v>
      </c>
      <c r="AA236" s="38">
        <v>0</v>
      </c>
      <c r="AB236" s="38">
        <v>0</v>
      </c>
      <c r="AC236" s="38">
        <v>0</v>
      </c>
      <c r="AD236" s="38">
        <v>0</v>
      </c>
      <c r="AE236" s="38">
        <v>0</v>
      </c>
      <c r="AF236" s="38">
        <v>0</v>
      </c>
      <c r="AG236" s="38">
        <v>0</v>
      </c>
      <c r="AH236" s="38">
        <v>0</v>
      </c>
      <c r="AI236" s="38">
        <v>0</v>
      </c>
      <c r="AJ236" s="38">
        <v>0</v>
      </c>
      <c r="AK236" s="38">
        <v>0</v>
      </c>
      <c r="AL236" s="38">
        <v>0</v>
      </c>
    </row>
    <row r="237" spans="1:38" ht="19.8" thickBot="1">
      <c r="A237" s="38">
        <v>228</v>
      </c>
      <c r="B237" s="38" t="s">
        <v>579</v>
      </c>
      <c r="C237" s="38" t="s">
        <v>823</v>
      </c>
      <c r="D237" s="38" t="s">
        <v>581</v>
      </c>
      <c r="E237" s="38" t="s">
        <v>824</v>
      </c>
      <c r="F237" s="38" t="s">
        <v>527</v>
      </c>
      <c r="G237" s="38">
        <v>0</v>
      </c>
      <c r="H237" s="38">
        <v>0</v>
      </c>
      <c r="I237" s="38">
        <v>0</v>
      </c>
      <c r="J237" s="38">
        <v>0</v>
      </c>
      <c r="K237" s="38">
        <v>0</v>
      </c>
      <c r="L237" s="38">
        <v>0</v>
      </c>
      <c r="M237" s="38">
        <v>0</v>
      </c>
      <c r="N237" s="38">
        <v>0</v>
      </c>
      <c r="O237" s="38">
        <v>0</v>
      </c>
      <c r="P237" s="38">
        <v>0</v>
      </c>
      <c r="Q237" s="38">
        <v>0</v>
      </c>
      <c r="R237" s="38">
        <v>0</v>
      </c>
      <c r="S237" s="38">
        <v>0</v>
      </c>
      <c r="T237" s="38">
        <v>0</v>
      </c>
      <c r="U237" s="38">
        <v>0</v>
      </c>
      <c r="V237" s="38">
        <v>0</v>
      </c>
      <c r="W237" s="38">
        <v>0</v>
      </c>
      <c r="X237" s="38">
        <v>0</v>
      </c>
      <c r="Y237" s="38">
        <v>0</v>
      </c>
      <c r="Z237" s="38">
        <v>0</v>
      </c>
      <c r="AA237" s="38">
        <v>0</v>
      </c>
      <c r="AB237" s="38">
        <v>0</v>
      </c>
      <c r="AC237" s="38">
        <v>0</v>
      </c>
      <c r="AD237" s="38">
        <v>0</v>
      </c>
      <c r="AE237" s="38">
        <v>0</v>
      </c>
      <c r="AF237" s="38">
        <v>0</v>
      </c>
      <c r="AG237" s="38">
        <v>0</v>
      </c>
      <c r="AH237" s="38">
        <v>0</v>
      </c>
      <c r="AI237" s="38">
        <v>0</v>
      </c>
      <c r="AJ237" s="38">
        <v>0</v>
      </c>
      <c r="AK237" s="38">
        <v>0</v>
      </c>
      <c r="AL237" s="38">
        <v>0</v>
      </c>
    </row>
    <row r="238" spans="1:38" ht="19.8" thickBot="1">
      <c r="A238" s="38">
        <v>229</v>
      </c>
      <c r="B238" s="38" t="s">
        <v>579</v>
      </c>
      <c r="C238" s="38" t="s">
        <v>825</v>
      </c>
      <c r="D238" s="38" t="s">
        <v>581</v>
      </c>
      <c r="E238" s="38" t="s">
        <v>826</v>
      </c>
      <c r="F238" s="38" t="s">
        <v>527</v>
      </c>
      <c r="G238" s="38">
        <v>0</v>
      </c>
      <c r="H238" s="38">
        <v>0</v>
      </c>
      <c r="I238" s="38">
        <v>0</v>
      </c>
      <c r="J238" s="38">
        <v>0</v>
      </c>
      <c r="K238" s="38">
        <v>0</v>
      </c>
      <c r="L238" s="38">
        <v>0</v>
      </c>
      <c r="M238" s="38">
        <v>0</v>
      </c>
      <c r="N238" s="38">
        <v>0</v>
      </c>
      <c r="O238" s="38">
        <v>0</v>
      </c>
      <c r="P238" s="38">
        <v>0</v>
      </c>
      <c r="Q238" s="38">
        <v>0</v>
      </c>
      <c r="R238" s="38">
        <v>0</v>
      </c>
      <c r="S238" s="38">
        <v>0</v>
      </c>
      <c r="T238" s="38">
        <v>0</v>
      </c>
      <c r="U238" s="38">
        <v>0</v>
      </c>
      <c r="V238" s="38">
        <v>0</v>
      </c>
      <c r="W238" s="38">
        <v>0</v>
      </c>
      <c r="X238" s="38">
        <v>0</v>
      </c>
      <c r="Y238" s="38">
        <v>0</v>
      </c>
      <c r="Z238" s="38">
        <v>0</v>
      </c>
      <c r="AA238" s="38">
        <v>0</v>
      </c>
      <c r="AB238" s="38">
        <v>0</v>
      </c>
      <c r="AC238" s="38">
        <v>0</v>
      </c>
      <c r="AD238" s="38">
        <v>0</v>
      </c>
      <c r="AE238" s="38">
        <v>0</v>
      </c>
      <c r="AF238" s="38">
        <v>0</v>
      </c>
      <c r="AG238" s="38">
        <v>0</v>
      </c>
      <c r="AH238" s="38">
        <v>0</v>
      </c>
      <c r="AI238" s="38">
        <v>0</v>
      </c>
      <c r="AJ238" s="38">
        <v>0</v>
      </c>
      <c r="AK238" s="38">
        <v>0</v>
      </c>
      <c r="AL238" s="38">
        <v>0</v>
      </c>
    </row>
    <row r="239" spans="1:38" ht="19.8" thickBot="1">
      <c r="A239" s="38">
        <v>230</v>
      </c>
      <c r="B239" s="38" t="s">
        <v>579</v>
      </c>
      <c r="C239" s="38" t="s">
        <v>827</v>
      </c>
      <c r="D239" s="38" t="s">
        <v>581</v>
      </c>
      <c r="E239" s="38" t="s">
        <v>828</v>
      </c>
      <c r="F239" s="38" t="s">
        <v>527</v>
      </c>
      <c r="G239" s="38">
        <v>0</v>
      </c>
      <c r="H239" s="38">
        <v>0</v>
      </c>
      <c r="I239" s="38">
        <v>0</v>
      </c>
      <c r="J239" s="38">
        <v>0</v>
      </c>
      <c r="K239" s="38">
        <v>0</v>
      </c>
      <c r="L239" s="38">
        <v>0</v>
      </c>
      <c r="M239" s="38">
        <v>0</v>
      </c>
      <c r="N239" s="38">
        <v>0</v>
      </c>
      <c r="O239" s="38">
        <v>0</v>
      </c>
      <c r="P239" s="38">
        <v>0</v>
      </c>
      <c r="Q239" s="38">
        <v>0</v>
      </c>
      <c r="R239" s="38">
        <v>0</v>
      </c>
      <c r="S239" s="38">
        <v>0</v>
      </c>
      <c r="T239" s="38">
        <v>0</v>
      </c>
      <c r="U239" s="38">
        <v>0</v>
      </c>
      <c r="V239" s="38">
        <v>0</v>
      </c>
      <c r="W239" s="38">
        <v>0</v>
      </c>
      <c r="X239" s="38">
        <v>0</v>
      </c>
      <c r="Y239" s="38">
        <v>0</v>
      </c>
      <c r="Z239" s="38">
        <v>0</v>
      </c>
      <c r="AA239" s="38">
        <v>0</v>
      </c>
      <c r="AB239" s="38">
        <v>0</v>
      </c>
      <c r="AC239" s="38">
        <v>0</v>
      </c>
      <c r="AD239" s="38">
        <v>0</v>
      </c>
      <c r="AE239" s="38">
        <v>0</v>
      </c>
      <c r="AF239" s="38">
        <v>0</v>
      </c>
      <c r="AG239" s="38">
        <v>0</v>
      </c>
      <c r="AH239" s="38">
        <v>0</v>
      </c>
      <c r="AI239" s="38">
        <v>0</v>
      </c>
      <c r="AJ239" s="38">
        <v>0</v>
      </c>
      <c r="AK239" s="38">
        <v>0</v>
      </c>
      <c r="AL239" s="38">
        <v>0</v>
      </c>
    </row>
    <row r="240" spans="1:38" ht="19.8" thickBot="1">
      <c r="A240" s="38">
        <v>231</v>
      </c>
      <c r="B240" s="38" t="s">
        <v>579</v>
      </c>
      <c r="C240" s="38" t="s">
        <v>829</v>
      </c>
      <c r="D240" s="38" t="s">
        <v>581</v>
      </c>
      <c r="E240" s="38" t="s">
        <v>830</v>
      </c>
      <c r="F240" s="38" t="s">
        <v>527</v>
      </c>
      <c r="G240" s="38">
        <v>0</v>
      </c>
      <c r="H240" s="38">
        <v>0</v>
      </c>
      <c r="I240" s="38">
        <v>0</v>
      </c>
      <c r="J240" s="38">
        <v>0</v>
      </c>
      <c r="K240" s="38">
        <v>0</v>
      </c>
      <c r="L240" s="38">
        <v>0</v>
      </c>
      <c r="M240" s="38">
        <v>0</v>
      </c>
      <c r="N240" s="38">
        <v>0</v>
      </c>
      <c r="O240" s="38">
        <v>0</v>
      </c>
      <c r="P240" s="38">
        <v>0</v>
      </c>
      <c r="Q240" s="38">
        <v>0</v>
      </c>
      <c r="R240" s="38">
        <v>0</v>
      </c>
      <c r="S240" s="38">
        <v>0</v>
      </c>
      <c r="T240" s="38">
        <v>0</v>
      </c>
      <c r="U240" s="38">
        <v>0</v>
      </c>
      <c r="V240" s="38">
        <v>0</v>
      </c>
      <c r="W240" s="38">
        <v>0</v>
      </c>
      <c r="X240" s="38">
        <v>0</v>
      </c>
      <c r="Y240" s="38">
        <v>0</v>
      </c>
      <c r="Z240" s="38">
        <v>0</v>
      </c>
      <c r="AA240" s="38">
        <v>0</v>
      </c>
      <c r="AB240" s="38">
        <v>0</v>
      </c>
      <c r="AC240" s="38">
        <v>0</v>
      </c>
      <c r="AD240" s="38">
        <v>0</v>
      </c>
      <c r="AE240" s="38">
        <v>0</v>
      </c>
      <c r="AF240" s="38">
        <v>0</v>
      </c>
      <c r="AG240" s="38">
        <v>0</v>
      </c>
      <c r="AH240" s="38">
        <v>0</v>
      </c>
      <c r="AI240" s="38">
        <v>0</v>
      </c>
      <c r="AJ240" s="38">
        <v>0</v>
      </c>
      <c r="AK240" s="38">
        <v>0</v>
      </c>
      <c r="AL240" s="38">
        <v>0</v>
      </c>
    </row>
    <row r="241" spans="1:38" ht="19.8" thickBot="1">
      <c r="A241" s="38">
        <v>232</v>
      </c>
      <c r="B241" s="38" t="s">
        <v>579</v>
      </c>
      <c r="C241" s="38" t="s">
        <v>831</v>
      </c>
      <c r="D241" s="38" t="s">
        <v>552</v>
      </c>
      <c r="E241" s="38" t="s">
        <v>832</v>
      </c>
      <c r="F241" s="38" t="s">
        <v>527</v>
      </c>
      <c r="G241" s="38">
        <v>0</v>
      </c>
      <c r="H241" s="38">
        <v>0</v>
      </c>
      <c r="I241" s="38">
        <v>0</v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38">
        <v>0</v>
      </c>
      <c r="P241" s="38">
        <v>0</v>
      </c>
      <c r="Q241" s="38">
        <v>0</v>
      </c>
      <c r="R241" s="38">
        <v>0</v>
      </c>
      <c r="S241" s="38">
        <v>0</v>
      </c>
      <c r="T241" s="38">
        <v>0</v>
      </c>
      <c r="U241" s="38">
        <v>0</v>
      </c>
      <c r="V241" s="38">
        <v>0</v>
      </c>
      <c r="W241" s="38">
        <v>0</v>
      </c>
      <c r="X241" s="38">
        <v>0</v>
      </c>
      <c r="Y241" s="38">
        <v>0</v>
      </c>
      <c r="Z241" s="38">
        <v>0</v>
      </c>
      <c r="AA241" s="38">
        <v>0</v>
      </c>
      <c r="AB241" s="38">
        <v>0</v>
      </c>
      <c r="AC241" s="38">
        <v>0</v>
      </c>
      <c r="AD241" s="38">
        <v>0</v>
      </c>
      <c r="AE241" s="38">
        <v>0</v>
      </c>
      <c r="AF241" s="38">
        <v>0</v>
      </c>
      <c r="AG241" s="38">
        <v>0</v>
      </c>
      <c r="AH241" s="38">
        <v>0</v>
      </c>
      <c r="AI241" s="38">
        <v>0</v>
      </c>
      <c r="AJ241" s="38">
        <v>0</v>
      </c>
      <c r="AK241" s="38">
        <v>0</v>
      </c>
      <c r="AL241" s="38">
        <v>0</v>
      </c>
    </row>
    <row r="242" spans="1:38" ht="19.8" thickBot="1">
      <c r="A242" s="38">
        <v>233</v>
      </c>
      <c r="B242" s="38" t="s">
        <v>579</v>
      </c>
      <c r="C242" s="38" t="s">
        <v>833</v>
      </c>
      <c r="D242" s="38" t="s">
        <v>543</v>
      </c>
      <c r="E242" s="38" t="s">
        <v>834</v>
      </c>
      <c r="F242" s="38" t="s">
        <v>527</v>
      </c>
      <c r="G242" s="38">
        <v>0</v>
      </c>
      <c r="H242" s="38">
        <v>0</v>
      </c>
      <c r="I242" s="38">
        <v>0</v>
      </c>
      <c r="J242" s="38">
        <v>0</v>
      </c>
      <c r="K242" s="38">
        <v>0</v>
      </c>
      <c r="L242" s="38">
        <v>0</v>
      </c>
      <c r="M242" s="38">
        <v>0</v>
      </c>
      <c r="N242" s="38">
        <v>0</v>
      </c>
      <c r="O242" s="38">
        <v>0</v>
      </c>
      <c r="P242" s="38">
        <v>0</v>
      </c>
      <c r="Q242" s="38">
        <v>0</v>
      </c>
      <c r="R242" s="38">
        <v>0</v>
      </c>
      <c r="S242" s="38">
        <v>0</v>
      </c>
      <c r="T242" s="38">
        <v>0</v>
      </c>
      <c r="U242" s="38">
        <v>0</v>
      </c>
      <c r="V242" s="38">
        <v>0</v>
      </c>
      <c r="W242" s="38">
        <v>0</v>
      </c>
      <c r="X242" s="38">
        <v>0</v>
      </c>
      <c r="Y242" s="38">
        <v>0</v>
      </c>
      <c r="Z242" s="38">
        <v>0</v>
      </c>
      <c r="AA242" s="38">
        <v>0</v>
      </c>
      <c r="AB242" s="38">
        <v>0</v>
      </c>
      <c r="AC242" s="38">
        <v>0</v>
      </c>
      <c r="AD242" s="38">
        <v>0</v>
      </c>
      <c r="AE242" s="38">
        <v>0</v>
      </c>
      <c r="AF242" s="38">
        <v>0</v>
      </c>
      <c r="AG242" s="38">
        <v>0</v>
      </c>
      <c r="AH242" s="38">
        <v>0</v>
      </c>
      <c r="AI242" s="38">
        <v>0</v>
      </c>
      <c r="AJ242" s="38">
        <v>0</v>
      </c>
      <c r="AK242" s="38">
        <v>0</v>
      </c>
      <c r="AL242" s="38">
        <v>0</v>
      </c>
    </row>
    <row r="243" spans="1:38" ht="15" thickBot="1">
      <c r="A243" s="38">
        <v>234</v>
      </c>
      <c r="B243" s="38" t="s">
        <v>579</v>
      </c>
      <c r="C243" s="38" t="s">
        <v>835</v>
      </c>
      <c r="D243" s="38" t="s">
        <v>567</v>
      </c>
      <c r="E243" s="38" t="s">
        <v>836</v>
      </c>
      <c r="F243" s="38"/>
      <c r="G243" s="38">
        <v>0</v>
      </c>
      <c r="H243" s="38">
        <v>0</v>
      </c>
      <c r="I243" s="38">
        <v>0</v>
      </c>
      <c r="J243" s="38">
        <v>0</v>
      </c>
      <c r="K243" s="38">
        <v>0</v>
      </c>
      <c r="L243" s="38">
        <v>0</v>
      </c>
      <c r="M243" s="38">
        <v>0</v>
      </c>
      <c r="N243" s="38">
        <v>0</v>
      </c>
      <c r="O243" s="38">
        <v>0</v>
      </c>
      <c r="P243" s="38">
        <v>0</v>
      </c>
      <c r="Q243" s="38">
        <v>0</v>
      </c>
      <c r="R243" s="38">
        <v>0</v>
      </c>
      <c r="S243" s="38">
        <v>0</v>
      </c>
      <c r="T243" s="38">
        <v>0</v>
      </c>
      <c r="U243" s="38">
        <v>0</v>
      </c>
      <c r="V243" s="38">
        <v>0</v>
      </c>
      <c r="W243" s="38">
        <v>0</v>
      </c>
      <c r="X243" s="38">
        <v>0</v>
      </c>
      <c r="Y243" s="38">
        <v>0</v>
      </c>
      <c r="Z243" s="38">
        <v>0</v>
      </c>
      <c r="AA243" s="38">
        <v>0</v>
      </c>
      <c r="AB243" s="38">
        <v>0</v>
      </c>
      <c r="AC243" s="38">
        <v>0</v>
      </c>
      <c r="AD243" s="38">
        <v>0</v>
      </c>
      <c r="AE243" s="38">
        <v>0</v>
      </c>
      <c r="AF243" s="38">
        <v>0</v>
      </c>
      <c r="AG243" s="38">
        <v>0</v>
      </c>
      <c r="AH243" s="38">
        <v>0</v>
      </c>
      <c r="AI243" s="38">
        <v>0</v>
      </c>
      <c r="AJ243" s="38">
        <v>0</v>
      </c>
      <c r="AK243" s="38">
        <v>0</v>
      </c>
      <c r="AL243" s="38">
        <v>0</v>
      </c>
    </row>
    <row r="244" spans="1:38" ht="19.8" thickBot="1">
      <c r="A244" s="38">
        <v>235</v>
      </c>
      <c r="B244" s="38" t="s">
        <v>579</v>
      </c>
      <c r="C244" s="38" t="s">
        <v>837</v>
      </c>
      <c r="D244" s="38" t="s">
        <v>543</v>
      </c>
      <c r="E244" s="38" t="s">
        <v>838</v>
      </c>
      <c r="F244" s="38" t="s">
        <v>527</v>
      </c>
      <c r="G244" s="38">
        <v>0</v>
      </c>
      <c r="H244" s="38">
        <v>0</v>
      </c>
      <c r="I244" s="38">
        <v>0</v>
      </c>
      <c r="J244" s="38">
        <v>0</v>
      </c>
      <c r="K244" s="38">
        <v>0</v>
      </c>
      <c r="L244" s="38">
        <v>0</v>
      </c>
      <c r="M244" s="38">
        <v>0</v>
      </c>
      <c r="N244" s="38">
        <v>0</v>
      </c>
      <c r="O244" s="38">
        <v>0</v>
      </c>
      <c r="P244" s="38">
        <v>0</v>
      </c>
      <c r="Q244" s="38">
        <v>0</v>
      </c>
      <c r="R244" s="38">
        <v>0</v>
      </c>
      <c r="S244" s="38">
        <v>0</v>
      </c>
      <c r="T244" s="38">
        <v>0</v>
      </c>
      <c r="U244" s="38">
        <v>0</v>
      </c>
      <c r="V244" s="38">
        <v>0</v>
      </c>
      <c r="W244" s="38">
        <v>0</v>
      </c>
      <c r="X244" s="38">
        <v>0</v>
      </c>
      <c r="Y244" s="38">
        <v>0</v>
      </c>
      <c r="Z244" s="38">
        <v>0</v>
      </c>
      <c r="AA244" s="38">
        <v>0</v>
      </c>
      <c r="AB244" s="38">
        <v>0</v>
      </c>
      <c r="AC244" s="38">
        <v>0</v>
      </c>
      <c r="AD244" s="38">
        <v>0</v>
      </c>
      <c r="AE244" s="38">
        <v>0</v>
      </c>
      <c r="AF244" s="38">
        <v>0</v>
      </c>
      <c r="AG244" s="38">
        <v>0</v>
      </c>
      <c r="AH244" s="38">
        <v>0</v>
      </c>
      <c r="AI244" s="38">
        <v>0</v>
      </c>
      <c r="AJ244" s="38">
        <v>0</v>
      </c>
      <c r="AK244" s="38">
        <v>0</v>
      </c>
      <c r="AL244" s="38">
        <v>0</v>
      </c>
    </row>
    <row r="245" spans="1:38" ht="19.8" thickBot="1">
      <c r="A245" s="38">
        <v>236</v>
      </c>
      <c r="B245" s="38" t="s">
        <v>579</v>
      </c>
      <c r="C245" s="38" t="s">
        <v>839</v>
      </c>
      <c r="D245" s="38" t="s">
        <v>581</v>
      </c>
      <c r="E245" s="38" t="s">
        <v>840</v>
      </c>
      <c r="F245" s="38" t="s">
        <v>531</v>
      </c>
      <c r="G245" s="38">
        <v>0</v>
      </c>
      <c r="H245" s="38">
        <v>0</v>
      </c>
      <c r="I245" s="38">
        <v>0</v>
      </c>
      <c r="J245" s="38">
        <v>0</v>
      </c>
      <c r="K245" s="38">
        <v>0</v>
      </c>
      <c r="L245" s="38">
        <v>0</v>
      </c>
      <c r="M245" s="38">
        <v>0</v>
      </c>
      <c r="N245" s="38">
        <v>0</v>
      </c>
      <c r="O245" s="38">
        <v>0</v>
      </c>
      <c r="P245" s="38">
        <v>0</v>
      </c>
      <c r="Q245" s="38">
        <v>0</v>
      </c>
      <c r="R245" s="38">
        <v>0</v>
      </c>
      <c r="S245" s="38">
        <v>0</v>
      </c>
      <c r="T245" s="38">
        <v>0</v>
      </c>
      <c r="U245" s="38">
        <v>0</v>
      </c>
      <c r="V245" s="38">
        <v>0</v>
      </c>
      <c r="W245" s="38">
        <v>0</v>
      </c>
      <c r="X245" s="38">
        <v>0</v>
      </c>
      <c r="Y245" s="38">
        <v>0</v>
      </c>
      <c r="Z245" s="38">
        <v>0</v>
      </c>
      <c r="AA245" s="38">
        <v>0</v>
      </c>
      <c r="AB245" s="38">
        <v>0</v>
      </c>
      <c r="AC245" s="38">
        <v>0</v>
      </c>
      <c r="AD245" s="38">
        <v>0</v>
      </c>
      <c r="AE245" s="38">
        <v>0</v>
      </c>
      <c r="AF245" s="38">
        <v>0</v>
      </c>
      <c r="AG245" s="38">
        <v>0</v>
      </c>
      <c r="AH245" s="38">
        <v>0</v>
      </c>
      <c r="AI245" s="38">
        <v>0</v>
      </c>
      <c r="AJ245" s="38">
        <v>0</v>
      </c>
      <c r="AK245" s="38">
        <v>0</v>
      </c>
      <c r="AL245" s="38">
        <v>0</v>
      </c>
    </row>
    <row r="246" spans="1:38" ht="19.8" thickBot="1">
      <c r="A246" s="38">
        <v>237</v>
      </c>
      <c r="B246" s="38" t="s">
        <v>579</v>
      </c>
      <c r="C246" s="38" t="s">
        <v>841</v>
      </c>
      <c r="D246" s="38" t="s">
        <v>581</v>
      </c>
      <c r="E246" s="38" t="s">
        <v>842</v>
      </c>
      <c r="F246" s="38" t="s">
        <v>531</v>
      </c>
      <c r="G246" s="38">
        <v>0</v>
      </c>
      <c r="H246" s="38">
        <v>0</v>
      </c>
      <c r="I246" s="38">
        <v>0</v>
      </c>
      <c r="J246" s="38">
        <v>0</v>
      </c>
      <c r="K246" s="38">
        <v>0</v>
      </c>
      <c r="L246" s="38">
        <v>0</v>
      </c>
      <c r="M246" s="38">
        <v>0</v>
      </c>
      <c r="N246" s="38">
        <v>0</v>
      </c>
      <c r="O246" s="38">
        <v>0</v>
      </c>
      <c r="P246" s="38">
        <v>0</v>
      </c>
      <c r="Q246" s="38">
        <v>0</v>
      </c>
      <c r="R246" s="38">
        <v>0</v>
      </c>
      <c r="S246" s="38">
        <v>0</v>
      </c>
      <c r="T246" s="38">
        <v>0</v>
      </c>
      <c r="U246" s="38">
        <v>0</v>
      </c>
      <c r="V246" s="38">
        <v>0</v>
      </c>
      <c r="W246" s="38">
        <v>0</v>
      </c>
      <c r="X246" s="38">
        <v>0</v>
      </c>
      <c r="Y246" s="38">
        <v>0</v>
      </c>
      <c r="Z246" s="38">
        <v>0</v>
      </c>
      <c r="AA246" s="38">
        <v>0</v>
      </c>
      <c r="AB246" s="38">
        <v>0</v>
      </c>
      <c r="AC246" s="38">
        <v>0</v>
      </c>
      <c r="AD246" s="38">
        <v>0</v>
      </c>
      <c r="AE246" s="38">
        <v>0</v>
      </c>
      <c r="AF246" s="38">
        <v>0</v>
      </c>
      <c r="AG246" s="38">
        <v>0</v>
      </c>
      <c r="AH246" s="38">
        <v>0</v>
      </c>
      <c r="AI246" s="38">
        <v>0</v>
      </c>
      <c r="AJ246" s="38">
        <v>0</v>
      </c>
      <c r="AK246" s="38">
        <v>0</v>
      </c>
      <c r="AL246" s="38">
        <v>0</v>
      </c>
    </row>
    <row r="247" spans="1:38" ht="19.8" thickBot="1">
      <c r="A247" s="38">
        <v>238</v>
      </c>
      <c r="B247" s="38" t="s">
        <v>579</v>
      </c>
      <c r="C247" s="38" t="s">
        <v>843</v>
      </c>
      <c r="D247" s="38" t="s">
        <v>581</v>
      </c>
      <c r="E247" s="38" t="s">
        <v>844</v>
      </c>
      <c r="F247" s="38" t="s">
        <v>531</v>
      </c>
      <c r="G247" s="38">
        <v>0</v>
      </c>
      <c r="H247" s="38">
        <v>0</v>
      </c>
      <c r="I247" s="38">
        <v>0</v>
      </c>
      <c r="J247" s="38">
        <v>0</v>
      </c>
      <c r="K247" s="38">
        <v>0</v>
      </c>
      <c r="L247" s="38">
        <v>0</v>
      </c>
      <c r="M247" s="38">
        <v>0</v>
      </c>
      <c r="N247" s="38">
        <v>0</v>
      </c>
      <c r="O247" s="38">
        <v>0</v>
      </c>
      <c r="P247" s="38">
        <v>0</v>
      </c>
      <c r="Q247" s="38">
        <v>0</v>
      </c>
      <c r="R247" s="38">
        <v>0</v>
      </c>
      <c r="S247" s="38">
        <v>0</v>
      </c>
      <c r="T247" s="38">
        <v>0</v>
      </c>
      <c r="U247" s="38">
        <v>0</v>
      </c>
      <c r="V247" s="38">
        <v>0</v>
      </c>
      <c r="W247" s="38">
        <v>0</v>
      </c>
      <c r="X247" s="38">
        <v>0</v>
      </c>
      <c r="Y247" s="38">
        <v>0</v>
      </c>
      <c r="Z247" s="38">
        <v>0</v>
      </c>
      <c r="AA247" s="38">
        <v>0</v>
      </c>
      <c r="AB247" s="38">
        <v>0</v>
      </c>
      <c r="AC247" s="38">
        <v>0</v>
      </c>
      <c r="AD247" s="38">
        <v>0</v>
      </c>
      <c r="AE247" s="38">
        <v>0</v>
      </c>
      <c r="AF247" s="38">
        <v>0</v>
      </c>
      <c r="AG247" s="38">
        <v>0</v>
      </c>
      <c r="AH247" s="38">
        <v>0</v>
      </c>
      <c r="AI247" s="38">
        <v>0</v>
      </c>
      <c r="AJ247" s="38">
        <v>0</v>
      </c>
      <c r="AK247" s="38">
        <v>0</v>
      </c>
      <c r="AL247" s="38">
        <v>0</v>
      </c>
    </row>
    <row r="248" spans="1:38" ht="19.8" thickBot="1">
      <c r="A248" s="38">
        <v>239</v>
      </c>
      <c r="B248" s="38" t="s">
        <v>579</v>
      </c>
      <c r="C248" s="38" t="s">
        <v>845</v>
      </c>
      <c r="D248" s="38" t="s">
        <v>581</v>
      </c>
      <c r="E248" s="38" t="s">
        <v>846</v>
      </c>
      <c r="F248" s="38" t="s">
        <v>531</v>
      </c>
      <c r="G248" s="38">
        <v>0</v>
      </c>
      <c r="H248" s="38">
        <v>0</v>
      </c>
      <c r="I248" s="38">
        <v>0</v>
      </c>
      <c r="J248" s="38">
        <v>0</v>
      </c>
      <c r="K248" s="38">
        <v>0</v>
      </c>
      <c r="L248" s="38">
        <v>0</v>
      </c>
      <c r="M248" s="38">
        <v>0</v>
      </c>
      <c r="N248" s="38">
        <v>0</v>
      </c>
      <c r="O248" s="38">
        <v>0</v>
      </c>
      <c r="P248" s="38">
        <v>0</v>
      </c>
      <c r="Q248" s="38">
        <v>0</v>
      </c>
      <c r="R248" s="38">
        <v>0</v>
      </c>
      <c r="S248" s="38">
        <v>0</v>
      </c>
      <c r="T248" s="38">
        <v>0</v>
      </c>
      <c r="U248" s="38">
        <v>0</v>
      </c>
      <c r="V248" s="38">
        <v>0</v>
      </c>
      <c r="W248" s="38">
        <v>0</v>
      </c>
      <c r="X248" s="38">
        <v>0</v>
      </c>
      <c r="Y248" s="38">
        <v>0</v>
      </c>
      <c r="Z248" s="38">
        <v>0</v>
      </c>
      <c r="AA248" s="38">
        <v>0</v>
      </c>
      <c r="AB248" s="38">
        <v>0</v>
      </c>
      <c r="AC248" s="38">
        <v>0</v>
      </c>
      <c r="AD248" s="38">
        <v>0</v>
      </c>
      <c r="AE248" s="38">
        <v>0</v>
      </c>
      <c r="AF248" s="38">
        <v>0</v>
      </c>
      <c r="AG248" s="38">
        <v>0</v>
      </c>
      <c r="AH248" s="38">
        <v>0</v>
      </c>
      <c r="AI248" s="38">
        <v>0</v>
      </c>
      <c r="AJ248" s="38">
        <v>0</v>
      </c>
      <c r="AK248" s="38">
        <v>0</v>
      </c>
      <c r="AL248" s="38">
        <v>0</v>
      </c>
    </row>
    <row r="249" spans="1:38" ht="19.8" thickBot="1">
      <c r="A249" s="38">
        <v>240</v>
      </c>
      <c r="B249" s="38" t="s">
        <v>579</v>
      </c>
      <c r="C249" s="38" t="s">
        <v>206</v>
      </c>
      <c r="D249" s="38" t="s">
        <v>532</v>
      </c>
      <c r="E249" s="38" t="s">
        <v>208</v>
      </c>
      <c r="F249" s="38" t="s">
        <v>531</v>
      </c>
      <c r="G249" s="38">
        <v>24.23</v>
      </c>
      <c r="H249" s="38">
        <v>32.81</v>
      </c>
      <c r="I249" s="38">
        <v>4.28</v>
      </c>
      <c r="J249" s="38">
        <v>0.08</v>
      </c>
      <c r="K249" s="38">
        <v>19.47</v>
      </c>
      <c r="L249" s="38">
        <v>10.88</v>
      </c>
      <c r="M249" s="38">
        <v>11.39</v>
      </c>
      <c r="N249" s="38">
        <v>63.97</v>
      </c>
      <c r="O249" s="38">
        <v>14.05</v>
      </c>
      <c r="P249" s="38">
        <v>10.42</v>
      </c>
      <c r="Q249" s="38">
        <v>32.67</v>
      </c>
      <c r="R249" s="38">
        <v>29.95</v>
      </c>
      <c r="S249" s="38">
        <v>45.75</v>
      </c>
      <c r="T249" s="38">
        <v>22.44</v>
      </c>
      <c r="U249" s="38">
        <v>45.74</v>
      </c>
      <c r="V249" s="38">
        <v>0.75</v>
      </c>
      <c r="W249" s="38">
        <v>5.36</v>
      </c>
      <c r="X249" s="38">
        <v>46.87</v>
      </c>
      <c r="Y249" s="38">
        <v>23.24</v>
      </c>
      <c r="Z249" s="38">
        <v>57.77</v>
      </c>
      <c r="AA249" s="38">
        <v>16.93</v>
      </c>
      <c r="AB249" s="38">
        <v>0.1</v>
      </c>
      <c r="AC249" s="38">
        <v>0.19</v>
      </c>
      <c r="AD249" s="38">
        <v>0.05</v>
      </c>
      <c r="AE249" s="38">
        <v>0.12</v>
      </c>
      <c r="AF249" s="38">
        <v>0.16</v>
      </c>
      <c r="AG249" s="38">
        <v>0.04</v>
      </c>
      <c r="AH249" s="38">
        <v>0</v>
      </c>
      <c r="AI249" s="38">
        <v>0.01</v>
      </c>
      <c r="AJ249" s="38">
        <v>0.1</v>
      </c>
      <c r="AK249" s="38">
        <v>0.01</v>
      </c>
      <c r="AL249" s="38">
        <v>519.82000000000005</v>
      </c>
    </row>
    <row r="250" spans="1:38" ht="19.8" thickBot="1">
      <c r="A250" s="38">
        <v>241</v>
      </c>
      <c r="B250" s="38" t="s">
        <v>579</v>
      </c>
      <c r="C250" s="38" t="s">
        <v>847</v>
      </c>
      <c r="D250" s="38" t="s">
        <v>534</v>
      </c>
      <c r="E250" s="38" t="s">
        <v>848</v>
      </c>
      <c r="F250" s="38" t="s">
        <v>531</v>
      </c>
      <c r="G250" s="38">
        <v>0</v>
      </c>
      <c r="H250" s="38">
        <v>0</v>
      </c>
      <c r="I250" s="38">
        <v>0</v>
      </c>
      <c r="J250" s="38">
        <v>0</v>
      </c>
      <c r="K250" s="38">
        <v>0</v>
      </c>
      <c r="L250" s="38">
        <v>0</v>
      </c>
      <c r="M250" s="38">
        <v>0</v>
      </c>
      <c r="N250" s="38">
        <v>0</v>
      </c>
      <c r="O250" s="38">
        <v>0</v>
      </c>
      <c r="P250" s="38">
        <v>0</v>
      </c>
      <c r="Q250" s="38">
        <v>0</v>
      </c>
      <c r="R250" s="38">
        <v>0</v>
      </c>
      <c r="S250" s="38">
        <v>0</v>
      </c>
      <c r="T250" s="38">
        <v>0</v>
      </c>
      <c r="U250" s="38">
        <v>0</v>
      </c>
      <c r="V250" s="38">
        <v>0</v>
      </c>
      <c r="W250" s="38">
        <v>0</v>
      </c>
      <c r="X250" s="38">
        <v>0</v>
      </c>
      <c r="Y250" s="38">
        <v>0</v>
      </c>
      <c r="Z250" s="38">
        <v>0</v>
      </c>
      <c r="AA250" s="38">
        <v>0</v>
      </c>
      <c r="AB250" s="38">
        <v>0</v>
      </c>
      <c r="AC250" s="38">
        <v>0</v>
      </c>
      <c r="AD250" s="38">
        <v>0</v>
      </c>
      <c r="AE250" s="38">
        <v>0</v>
      </c>
      <c r="AF250" s="38">
        <v>0</v>
      </c>
      <c r="AG250" s="38">
        <v>0</v>
      </c>
      <c r="AH250" s="38">
        <v>0</v>
      </c>
      <c r="AI250" s="38">
        <v>0</v>
      </c>
      <c r="AJ250" s="38">
        <v>0</v>
      </c>
      <c r="AK250" s="38">
        <v>0</v>
      </c>
      <c r="AL250" s="38">
        <v>0</v>
      </c>
    </row>
    <row r="251" spans="1:38" ht="19.8" thickBot="1">
      <c r="A251" s="38">
        <v>242</v>
      </c>
      <c r="B251" s="38" t="s">
        <v>579</v>
      </c>
      <c r="C251" s="38" t="s">
        <v>849</v>
      </c>
      <c r="D251" s="38" t="s">
        <v>549</v>
      </c>
      <c r="E251" s="38" t="s">
        <v>850</v>
      </c>
      <c r="F251" s="38" t="s">
        <v>531</v>
      </c>
      <c r="G251" s="38">
        <v>0</v>
      </c>
      <c r="H251" s="38">
        <v>0</v>
      </c>
      <c r="I251" s="38">
        <v>0</v>
      </c>
      <c r="J251" s="38">
        <v>0</v>
      </c>
      <c r="K251" s="38">
        <v>0</v>
      </c>
      <c r="L251" s="38">
        <v>0</v>
      </c>
      <c r="M251" s="38">
        <v>0</v>
      </c>
      <c r="N251" s="38">
        <v>0</v>
      </c>
      <c r="O251" s="38">
        <v>0</v>
      </c>
      <c r="P251" s="38">
        <v>0</v>
      </c>
      <c r="Q251" s="38">
        <v>0</v>
      </c>
      <c r="R251" s="38">
        <v>0</v>
      </c>
      <c r="S251" s="38">
        <v>0</v>
      </c>
      <c r="T251" s="38">
        <v>0</v>
      </c>
      <c r="U251" s="38">
        <v>0</v>
      </c>
      <c r="V251" s="38">
        <v>0</v>
      </c>
      <c r="W251" s="38">
        <v>0</v>
      </c>
      <c r="X251" s="38">
        <v>0</v>
      </c>
      <c r="Y251" s="38">
        <v>0</v>
      </c>
      <c r="Z251" s="38">
        <v>0</v>
      </c>
      <c r="AA251" s="38">
        <v>0</v>
      </c>
      <c r="AB251" s="38">
        <v>0</v>
      </c>
      <c r="AC251" s="38">
        <v>0</v>
      </c>
      <c r="AD251" s="38">
        <v>0</v>
      </c>
      <c r="AE251" s="38">
        <v>0</v>
      </c>
      <c r="AF251" s="38">
        <v>0</v>
      </c>
      <c r="AG251" s="38">
        <v>0</v>
      </c>
      <c r="AH251" s="38">
        <v>0</v>
      </c>
      <c r="AI251" s="38">
        <v>0</v>
      </c>
      <c r="AJ251" s="38">
        <v>0</v>
      </c>
      <c r="AK251" s="38">
        <v>0</v>
      </c>
      <c r="AL251" s="38">
        <v>0</v>
      </c>
    </row>
    <row r="252" spans="1:38" ht="19.8" thickBot="1">
      <c r="A252" s="38">
        <v>243</v>
      </c>
      <c r="B252" s="38" t="s">
        <v>579</v>
      </c>
      <c r="C252" s="38" t="s">
        <v>851</v>
      </c>
      <c r="D252" s="38" t="s">
        <v>534</v>
      </c>
      <c r="E252" s="38" t="s">
        <v>852</v>
      </c>
      <c r="F252" s="38" t="s">
        <v>531</v>
      </c>
      <c r="G252" s="38">
        <v>0</v>
      </c>
      <c r="H252" s="38">
        <v>0</v>
      </c>
      <c r="I252" s="38">
        <v>0</v>
      </c>
      <c r="J252" s="38">
        <v>0</v>
      </c>
      <c r="K252" s="38">
        <v>0</v>
      </c>
      <c r="L252" s="38">
        <v>0</v>
      </c>
      <c r="M252" s="38">
        <v>0</v>
      </c>
      <c r="N252" s="38">
        <v>0</v>
      </c>
      <c r="O252" s="38">
        <v>0</v>
      </c>
      <c r="P252" s="38">
        <v>0</v>
      </c>
      <c r="Q252" s="38">
        <v>0</v>
      </c>
      <c r="R252" s="38">
        <v>0</v>
      </c>
      <c r="S252" s="38">
        <v>0</v>
      </c>
      <c r="T252" s="38">
        <v>0</v>
      </c>
      <c r="U252" s="38">
        <v>0</v>
      </c>
      <c r="V252" s="38">
        <v>0</v>
      </c>
      <c r="W252" s="38">
        <v>0</v>
      </c>
      <c r="X252" s="38">
        <v>0</v>
      </c>
      <c r="Y252" s="38">
        <v>0</v>
      </c>
      <c r="Z252" s="38">
        <v>0</v>
      </c>
      <c r="AA252" s="38">
        <v>0</v>
      </c>
      <c r="AB252" s="38">
        <v>0</v>
      </c>
      <c r="AC252" s="38">
        <v>0</v>
      </c>
      <c r="AD252" s="38">
        <v>0</v>
      </c>
      <c r="AE252" s="38">
        <v>0</v>
      </c>
      <c r="AF252" s="38">
        <v>0</v>
      </c>
      <c r="AG252" s="38">
        <v>0</v>
      </c>
      <c r="AH252" s="38">
        <v>0</v>
      </c>
      <c r="AI252" s="38">
        <v>0</v>
      </c>
      <c r="AJ252" s="38">
        <v>0</v>
      </c>
      <c r="AK252" s="38">
        <v>0</v>
      </c>
      <c r="AL252" s="38">
        <v>0</v>
      </c>
    </row>
    <row r="253" spans="1:38" ht="15" thickBot="1">
      <c r="A253" s="38">
        <v>244</v>
      </c>
      <c r="B253" s="38" t="s">
        <v>579</v>
      </c>
      <c r="C253" s="38" t="s">
        <v>853</v>
      </c>
      <c r="D253" s="38" t="s">
        <v>854</v>
      </c>
      <c r="E253" s="38" t="s">
        <v>855</v>
      </c>
      <c r="F253" s="38"/>
      <c r="G253" s="38">
        <v>0</v>
      </c>
      <c r="H253" s="38">
        <v>0</v>
      </c>
      <c r="I253" s="38">
        <v>0</v>
      </c>
      <c r="J253" s="38">
        <v>0</v>
      </c>
      <c r="K253" s="38">
        <v>0</v>
      </c>
      <c r="L253" s="38">
        <v>0</v>
      </c>
      <c r="M253" s="38">
        <v>0</v>
      </c>
      <c r="N253" s="38">
        <v>0</v>
      </c>
      <c r="O253" s="38">
        <v>0</v>
      </c>
      <c r="P253" s="38">
        <v>0</v>
      </c>
      <c r="Q253" s="38">
        <v>0</v>
      </c>
      <c r="R253" s="38">
        <v>0</v>
      </c>
      <c r="S253" s="38">
        <v>0</v>
      </c>
      <c r="T253" s="38">
        <v>0</v>
      </c>
      <c r="U253" s="38">
        <v>0</v>
      </c>
      <c r="V253" s="38">
        <v>0</v>
      </c>
      <c r="W253" s="38">
        <v>0</v>
      </c>
      <c r="X253" s="38">
        <v>0</v>
      </c>
      <c r="Y253" s="38">
        <v>0</v>
      </c>
      <c r="Z253" s="38">
        <v>0</v>
      </c>
      <c r="AA253" s="38">
        <v>0</v>
      </c>
      <c r="AB253" s="38">
        <v>0</v>
      </c>
      <c r="AC253" s="38">
        <v>0</v>
      </c>
      <c r="AD253" s="38">
        <v>0</v>
      </c>
      <c r="AE253" s="38">
        <v>0</v>
      </c>
      <c r="AF253" s="38">
        <v>0</v>
      </c>
      <c r="AG253" s="38">
        <v>0</v>
      </c>
      <c r="AH253" s="38">
        <v>0</v>
      </c>
      <c r="AI253" s="38">
        <v>0</v>
      </c>
      <c r="AJ253" s="38">
        <v>0</v>
      </c>
      <c r="AK253" s="38">
        <v>0</v>
      </c>
      <c r="AL253" s="38">
        <v>0</v>
      </c>
    </row>
    <row r="254" spans="1:38" ht="19.8" thickBot="1">
      <c r="A254" s="38">
        <v>245</v>
      </c>
      <c r="B254" s="38" t="s">
        <v>579</v>
      </c>
      <c r="C254" s="38" t="s">
        <v>856</v>
      </c>
      <c r="D254" s="38" t="s">
        <v>581</v>
      </c>
      <c r="E254" s="38" t="s">
        <v>857</v>
      </c>
      <c r="F254" s="38" t="s">
        <v>527</v>
      </c>
      <c r="G254" s="38">
        <v>0</v>
      </c>
      <c r="H254" s="38">
        <v>0</v>
      </c>
      <c r="I254" s="38">
        <v>0</v>
      </c>
      <c r="J254" s="38">
        <v>0</v>
      </c>
      <c r="K254" s="38">
        <v>0</v>
      </c>
      <c r="L254" s="38">
        <v>0</v>
      </c>
      <c r="M254" s="38">
        <v>0</v>
      </c>
      <c r="N254" s="38">
        <v>0</v>
      </c>
      <c r="O254" s="38">
        <v>0</v>
      </c>
      <c r="P254" s="38">
        <v>0</v>
      </c>
      <c r="Q254" s="38">
        <v>0</v>
      </c>
      <c r="R254" s="38">
        <v>0</v>
      </c>
      <c r="S254" s="38">
        <v>0</v>
      </c>
      <c r="T254" s="38">
        <v>0</v>
      </c>
      <c r="U254" s="38">
        <v>0</v>
      </c>
      <c r="V254" s="38">
        <v>0</v>
      </c>
      <c r="W254" s="38">
        <v>0</v>
      </c>
      <c r="X254" s="38">
        <v>0</v>
      </c>
      <c r="Y254" s="38">
        <v>0</v>
      </c>
      <c r="Z254" s="38">
        <v>0</v>
      </c>
      <c r="AA254" s="38">
        <v>0</v>
      </c>
      <c r="AB254" s="38">
        <v>0</v>
      </c>
      <c r="AC254" s="38">
        <v>0</v>
      </c>
      <c r="AD254" s="38">
        <v>0</v>
      </c>
      <c r="AE254" s="38">
        <v>0</v>
      </c>
      <c r="AF254" s="38">
        <v>0</v>
      </c>
      <c r="AG254" s="38">
        <v>0</v>
      </c>
      <c r="AH254" s="38">
        <v>0</v>
      </c>
      <c r="AI254" s="38">
        <v>0</v>
      </c>
      <c r="AJ254" s="38">
        <v>0</v>
      </c>
      <c r="AK254" s="38">
        <v>0</v>
      </c>
      <c r="AL254" s="38">
        <v>0</v>
      </c>
    </row>
    <row r="255" spans="1:38" ht="19.8" thickBot="1">
      <c r="A255" s="38">
        <v>246</v>
      </c>
      <c r="B255" s="38" t="s">
        <v>579</v>
      </c>
      <c r="C255" s="38" t="s">
        <v>858</v>
      </c>
      <c r="D255" s="38" t="s">
        <v>532</v>
      </c>
      <c r="E255" s="38" t="s">
        <v>859</v>
      </c>
      <c r="F255" s="38" t="s">
        <v>531</v>
      </c>
      <c r="G255" s="38">
        <v>0</v>
      </c>
      <c r="H255" s="38">
        <v>0</v>
      </c>
      <c r="I255" s="38">
        <v>0</v>
      </c>
      <c r="J255" s="38">
        <v>0</v>
      </c>
      <c r="K255" s="38">
        <v>0</v>
      </c>
      <c r="L255" s="38">
        <v>0</v>
      </c>
      <c r="M255" s="38">
        <v>0</v>
      </c>
      <c r="N255" s="38">
        <v>0</v>
      </c>
      <c r="O255" s="38">
        <v>0</v>
      </c>
      <c r="P255" s="38">
        <v>0</v>
      </c>
      <c r="Q255" s="38">
        <v>0</v>
      </c>
      <c r="R255" s="38">
        <v>0</v>
      </c>
      <c r="S255" s="38">
        <v>0</v>
      </c>
      <c r="T255" s="38">
        <v>0</v>
      </c>
      <c r="U255" s="38">
        <v>0</v>
      </c>
      <c r="V255" s="38">
        <v>0</v>
      </c>
      <c r="W255" s="38">
        <v>0</v>
      </c>
      <c r="X255" s="38">
        <v>0</v>
      </c>
      <c r="Y255" s="38">
        <v>0</v>
      </c>
      <c r="Z255" s="38">
        <v>0</v>
      </c>
      <c r="AA255" s="38">
        <v>0</v>
      </c>
      <c r="AB255" s="38">
        <v>0</v>
      </c>
      <c r="AC255" s="38">
        <v>0</v>
      </c>
      <c r="AD255" s="38">
        <v>0</v>
      </c>
      <c r="AE255" s="38">
        <v>0</v>
      </c>
      <c r="AF255" s="38">
        <v>0</v>
      </c>
      <c r="AG255" s="38">
        <v>0</v>
      </c>
      <c r="AH255" s="38">
        <v>0</v>
      </c>
      <c r="AI255" s="38">
        <v>0</v>
      </c>
      <c r="AJ255" s="38">
        <v>0</v>
      </c>
      <c r="AK255" s="38">
        <v>0</v>
      </c>
      <c r="AL255" s="38">
        <v>0</v>
      </c>
    </row>
    <row r="256" spans="1:38" ht="19.8" thickBot="1">
      <c r="A256" s="38">
        <v>247</v>
      </c>
      <c r="B256" s="38" t="s">
        <v>579</v>
      </c>
      <c r="C256" s="38" t="s">
        <v>860</v>
      </c>
      <c r="D256" s="38" t="s">
        <v>581</v>
      </c>
      <c r="E256" s="38" t="s">
        <v>861</v>
      </c>
      <c r="F256" s="38" t="s">
        <v>531</v>
      </c>
      <c r="G256" s="38">
        <v>0</v>
      </c>
      <c r="H256" s="38">
        <v>0</v>
      </c>
      <c r="I256" s="38">
        <v>0</v>
      </c>
      <c r="J256" s="38">
        <v>0</v>
      </c>
      <c r="K256" s="38">
        <v>0</v>
      </c>
      <c r="L256" s="38">
        <v>0</v>
      </c>
      <c r="M256" s="38">
        <v>0</v>
      </c>
      <c r="N256" s="38">
        <v>0</v>
      </c>
      <c r="O256" s="38">
        <v>0</v>
      </c>
      <c r="P256" s="38">
        <v>0</v>
      </c>
      <c r="Q256" s="38">
        <v>0</v>
      </c>
      <c r="R256" s="38">
        <v>0</v>
      </c>
      <c r="S256" s="38">
        <v>0</v>
      </c>
      <c r="T256" s="38">
        <v>0</v>
      </c>
      <c r="U256" s="38">
        <v>0</v>
      </c>
      <c r="V256" s="38">
        <v>0</v>
      </c>
      <c r="W256" s="38">
        <v>0</v>
      </c>
      <c r="X256" s="38">
        <v>0</v>
      </c>
      <c r="Y256" s="38">
        <v>0</v>
      </c>
      <c r="Z256" s="38">
        <v>0</v>
      </c>
      <c r="AA256" s="38">
        <v>0</v>
      </c>
      <c r="AB256" s="38">
        <v>0</v>
      </c>
      <c r="AC256" s="38">
        <v>0</v>
      </c>
      <c r="AD256" s="38">
        <v>0</v>
      </c>
      <c r="AE256" s="38">
        <v>0</v>
      </c>
      <c r="AF256" s="38">
        <v>0</v>
      </c>
      <c r="AG256" s="38">
        <v>0</v>
      </c>
      <c r="AH256" s="38">
        <v>0</v>
      </c>
      <c r="AI256" s="38">
        <v>0</v>
      </c>
      <c r="AJ256" s="38">
        <v>0</v>
      </c>
      <c r="AK256" s="38">
        <v>0</v>
      </c>
      <c r="AL256" s="38">
        <v>0</v>
      </c>
    </row>
    <row r="257" spans="1:38" ht="19.8" thickBot="1">
      <c r="A257" s="38">
        <v>248</v>
      </c>
      <c r="B257" s="38" t="s">
        <v>579</v>
      </c>
      <c r="C257" s="38" t="s">
        <v>862</v>
      </c>
      <c r="D257" s="38" t="s">
        <v>581</v>
      </c>
      <c r="E257" s="38" t="s">
        <v>863</v>
      </c>
      <c r="F257" s="38" t="s">
        <v>531</v>
      </c>
      <c r="G257" s="38">
        <v>0</v>
      </c>
      <c r="H257" s="38">
        <v>0</v>
      </c>
      <c r="I257" s="38">
        <v>0</v>
      </c>
      <c r="J257" s="38">
        <v>0</v>
      </c>
      <c r="K257" s="38">
        <v>0</v>
      </c>
      <c r="L257" s="38">
        <v>0</v>
      </c>
      <c r="M257" s="38">
        <v>0</v>
      </c>
      <c r="N257" s="38">
        <v>0</v>
      </c>
      <c r="O257" s="38">
        <v>0</v>
      </c>
      <c r="P257" s="38">
        <v>0</v>
      </c>
      <c r="Q257" s="38">
        <v>0</v>
      </c>
      <c r="R257" s="38">
        <v>0</v>
      </c>
      <c r="S257" s="38">
        <v>0</v>
      </c>
      <c r="T257" s="38">
        <v>0</v>
      </c>
      <c r="U257" s="38">
        <v>0</v>
      </c>
      <c r="V257" s="38">
        <v>0</v>
      </c>
      <c r="W257" s="38">
        <v>0</v>
      </c>
      <c r="X257" s="38">
        <v>0</v>
      </c>
      <c r="Y257" s="38">
        <v>0</v>
      </c>
      <c r="Z257" s="38">
        <v>0</v>
      </c>
      <c r="AA257" s="38">
        <v>0</v>
      </c>
      <c r="AB257" s="38">
        <v>0</v>
      </c>
      <c r="AC257" s="38">
        <v>0</v>
      </c>
      <c r="AD257" s="38">
        <v>0</v>
      </c>
      <c r="AE257" s="38">
        <v>0</v>
      </c>
      <c r="AF257" s="38">
        <v>0</v>
      </c>
      <c r="AG257" s="38">
        <v>0</v>
      </c>
      <c r="AH257" s="38">
        <v>0</v>
      </c>
      <c r="AI257" s="38">
        <v>0</v>
      </c>
      <c r="AJ257" s="38">
        <v>0</v>
      </c>
      <c r="AK257" s="38">
        <v>0</v>
      </c>
      <c r="AL257" s="38">
        <v>0</v>
      </c>
    </row>
    <row r="258" spans="1:38" ht="19.8" thickBot="1">
      <c r="A258" s="38">
        <v>249</v>
      </c>
      <c r="B258" s="38" t="s">
        <v>579</v>
      </c>
      <c r="C258" s="38" t="s">
        <v>864</v>
      </c>
      <c r="D258" s="38" t="s">
        <v>564</v>
      </c>
      <c r="E258" s="38" t="s">
        <v>865</v>
      </c>
      <c r="F258" s="38"/>
      <c r="G258" s="38">
        <v>0</v>
      </c>
      <c r="H258" s="38">
        <v>0</v>
      </c>
      <c r="I258" s="38">
        <v>0</v>
      </c>
      <c r="J258" s="38">
        <v>0</v>
      </c>
      <c r="K258" s="38">
        <v>0</v>
      </c>
      <c r="L258" s="38">
        <v>0</v>
      </c>
      <c r="M258" s="38">
        <v>0</v>
      </c>
      <c r="N258" s="38">
        <v>0</v>
      </c>
      <c r="O258" s="38">
        <v>0</v>
      </c>
      <c r="P258" s="38">
        <v>0</v>
      </c>
      <c r="Q258" s="38">
        <v>0</v>
      </c>
      <c r="R258" s="38">
        <v>0</v>
      </c>
      <c r="S258" s="38">
        <v>0</v>
      </c>
      <c r="T258" s="38">
        <v>0</v>
      </c>
      <c r="U258" s="38">
        <v>0</v>
      </c>
      <c r="V258" s="38">
        <v>0</v>
      </c>
      <c r="W258" s="38">
        <v>0</v>
      </c>
      <c r="X258" s="38">
        <v>0</v>
      </c>
      <c r="Y258" s="38">
        <v>0</v>
      </c>
      <c r="Z258" s="38">
        <v>0</v>
      </c>
      <c r="AA258" s="38">
        <v>0</v>
      </c>
      <c r="AB258" s="38">
        <v>0</v>
      </c>
      <c r="AC258" s="38">
        <v>0</v>
      </c>
      <c r="AD258" s="38">
        <v>0</v>
      </c>
      <c r="AE258" s="38">
        <v>0</v>
      </c>
      <c r="AF258" s="38">
        <v>0</v>
      </c>
      <c r="AG258" s="38">
        <v>0</v>
      </c>
      <c r="AH258" s="38">
        <v>0</v>
      </c>
      <c r="AI258" s="38">
        <v>0</v>
      </c>
      <c r="AJ258" s="38">
        <v>0</v>
      </c>
      <c r="AK258" s="38">
        <v>0</v>
      </c>
      <c r="AL258" s="38">
        <v>0</v>
      </c>
    </row>
    <row r="259" spans="1:38" ht="19.8" thickBot="1">
      <c r="A259" s="38">
        <v>250</v>
      </c>
      <c r="B259" s="38" t="s">
        <v>579</v>
      </c>
      <c r="C259" s="38">
        <v>76020</v>
      </c>
      <c r="D259" s="38" t="s">
        <v>546</v>
      </c>
      <c r="E259" s="38" t="s">
        <v>866</v>
      </c>
      <c r="F259" s="38" t="s">
        <v>531</v>
      </c>
      <c r="G259" s="38">
        <v>0</v>
      </c>
      <c r="H259" s="38">
        <v>0</v>
      </c>
      <c r="I259" s="38">
        <v>0</v>
      </c>
      <c r="J259" s="38">
        <v>0</v>
      </c>
      <c r="K259" s="38">
        <v>0</v>
      </c>
      <c r="L259" s="38">
        <v>0</v>
      </c>
      <c r="M259" s="38">
        <v>0</v>
      </c>
      <c r="N259" s="38">
        <v>0</v>
      </c>
      <c r="O259" s="38">
        <v>0</v>
      </c>
      <c r="P259" s="38">
        <v>0</v>
      </c>
      <c r="Q259" s="38">
        <v>0</v>
      </c>
      <c r="R259" s="38">
        <v>0</v>
      </c>
      <c r="S259" s="38">
        <v>0</v>
      </c>
      <c r="T259" s="38">
        <v>0</v>
      </c>
      <c r="U259" s="38">
        <v>0</v>
      </c>
      <c r="V259" s="38">
        <v>0</v>
      </c>
      <c r="W259" s="38">
        <v>0</v>
      </c>
      <c r="X259" s="38">
        <v>0</v>
      </c>
      <c r="Y259" s="38">
        <v>0</v>
      </c>
      <c r="Z259" s="38">
        <v>0</v>
      </c>
      <c r="AA259" s="38">
        <v>0</v>
      </c>
      <c r="AB259" s="38">
        <v>0</v>
      </c>
      <c r="AC259" s="38">
        <v>0</v>
      </c>
      <c r="AD259" s="38">
        <v>0</v>
      </c>
      <c r="AE259" s="38">
        <v>0</v>
      </c>
      <c r="AF259" s="38">
        <v>0</v>
      </c>
      <c r="AG259" s="38">
        <v>0</v>
      </c>
      <c r="AH259" s="38">
        <v>0</v>
      </c>
      <c r="AI259" s="38">
        <v>0</v>
      </c>
      <c r="AJ259" s="38">
        <v>0</v>
      </c>
      <c r="AK259" s="38">
        <v>0</v>
      </c>
      <c r="AL259" s="38">
        <v>0</v>
      </c>
    </row>
    <row r="260" spans="1:38" ht="19.8" thickBot="1">
      <c r="A260" s="38">
        <v>251</v>
      </c>
      <c r="B260" s="38" t="s">
        <v>579</v>
      </c>
      <c r="C260" s="38" t="s">
        <v>867</v>
      </c>
      <c r="D260" s="38" t="s">
        <v>536</v>
      </c>
      <c r="E260" s="38" t="s">
        <v>868</v>
      </c>
      <c r="F260" s="38" t="s">
        <v>531</v>
      </c>
      <c r="G260" s="38">
        <v>0</v>
      </c>
      <c r="H260" s="38">
        <v>0</v>
      </c>
      <c r="I260" s="38">
        <v>0</v>
      </c>
      <c r="J260" s="38">
        <v>0</v>
      </c>
      <c r="K260" s="38">
        <v>0</v>
      </c>
      <c r="L260" s="38">
        <v>0</v>
      </c>
      <c r="M260" s="38">
        <v>0</v>
      </c>
      <c r="N260" s="38">
        <v>0</v>
      </c>
      <c r="O260" s="38">
        <v>0</v>
      </c>
      <c r="P260" s="38">
        <v>0</v>
      </c>
      <c r="Q260" s="38">
        <v>0</v>
      </c>
      <c r="R260" s="38">
        <v>0</v>
      </c>
      <c r="S260" s="38">
        <v>0</v>
      </c>
      <c r="T260" s="38">
        <v>0</v>
      </c>
      <c r="U260" s="38">
        <v>0</v>
      </c>
      <c r="V260" s="38">
        <v>0</v>
      </c>
      <c r="W260" s="38">
        <v>0</v>
      </c>
      <c r="X260" s="38">
        <v>0</v>
      </c>
      <c r="Y260" s="38">
        <v>0</v>
      </c>
      <c r="Z260" s="38">
        <v>0</v>
      </c>
      <c r="AA260" s="38">
        <v>0</v>
      </c>
      <c r="AB260" s="38">
        <v>0</v>
      </c>
      <c r="AC260" s="38">
        <v>0</v>
      </c>
      <c r="AD260" s="38">
        <v>0</v>
      </c>
      <c r="AE260" s="38">
        <v>0</v>
      </c>
      <c r="AF260" s="38">
        <v>0</v>
      </c>
      <c r="AG260" s="38">
        <v>0</v>
      </c>
      <c r="AH260" s="38">
        <v>0</v>
      </c>
      <c r="AI260" s="38">
        <v>0</v>
      </c>
      <c r="AJ260" s="38">
        <v>0</v>
      </c>
      <c r="AK260" s="38">
        <v>0</v>
      </c>
      <c r="AL260" s="38">
        <v>0</v>
      </c>
    </row>
    <row r="261" spans="1:38" ht="19.8" thickBot="1">
      <c r="A261" s="38">
        <v>252</v>
      </c>
      <c r="B261" s="38" t="s">
        <v>579</v>
      </c>
      <c r="C261" s="38" t="s">
        <v>383</v>
      </c>
      <c r="D261" s="38" t="s">
        <v>536</v>
      </c>
      <c r="E261" s="38" t="s">
        <v>385</v>
      </c>
      <c r="F261" s="38" t="s">
        <v>531</v>
      </c>
      <c r="G261" s="38">
        <v>1.46</v>
      </c>
      <c r="H261" s="38">
        <v>0.24</v>
      </c>
      <c r="I261" s="38">
        <v>0.35</v>
      </c>
      <c r="J261" s="38">
        <v>0.83</v>
      </c>
      <c r="K261" s="38">
        <v>0.61</v>
      </c>
      <c r="L261" s="38">
        <v>0.51</v>
      </c>
      <c r="M261" s="38">
        <v>0.57999999999999996</v>
      </c>
      <c r="N261" s="38">
        <v>9.09</v>
      </c>
      <c r="O261" s="38">
        <v>85.37</v>
      </c>
      <c r="P261" s="38">
        <v>0.28000000000000003</v>
      </c>
      <c r="Q261" s="38">
        <v>17.649999999999999</v>
      </c>
      <c r="R261" s="38">
        <v>46.69</v>
      </c>
      <c r="S261" s="38">
        <v>0.53</v>
      </c>
      <c r="T261" s="38">
        <v>1.88</v>
      </c>
      <c r="U261" s="38">
        <v>19.760000000000002</v>
      </c>
      <c r="V261" s="38">
        <v>0.52</v>
      </c>
      <c r="W261" s="38">
        <v>0.76</v>
      </c>
      <c r="X261" s="38">
        <v>1.06</v>
      </c>
      <c r="Y261" s="38">
        <v>0.94</v>
      </c>
      <c r="Z261" s="38">
        <v>0.64</v>
      </c>
      <c r="AA261" s="38">
        <v>0.56999999999999995</v>
      </c>
      <c r="AB261" s="38">
        <v>0.32</v>
      </c>
      <c r="AC261" s="38">
        <v>0.43</v>
      </c>
      <c r="AD261" s="38">
        <v>0.42</v>
      </c>
      <c r="AE261" s="38">
        <v>0.11</v>
      </c>
      <c r="AF261" s="38">
        <v>0.23</v>
      </c>
      <c r="AG261" s="38">
        <v>0.52</v>
      </c>
      <c r="AH261" s="38">
        <v>0.39</v>
      </c>
      <c r="AI261" s="38">
        <v>0.62</v>
      </c>
      <c r="AJ261" s="38">
        <v>0.02</v>
      </c>
      <c r="AK261" s="38">
        <v>0.25</v>
      </c>
      <c r="AL261" s="38">
        <v>193.62</v>
      </c>
    </row>
    <row r="262" spans="1:38" ht="19.8" thickBot="1">
      <c r="A262" s="38">
        <v>253</v>
      </c>
      <c r="B262" s="38" t="s">
        <v>579</v>
      </c>
      <c r="C262" s="38">
        <v>5418</v>
      </c>
      <c r="D262" s="38" t="s">
        <v>534</v>
      </c>
      <c r="E262" s="38" t="s">
        <v>869</v>
      </c>
      <c r="F262" s="38" t="s">
        <v>531</v>
      </c>
      <c r="G262" s="38">
        <v>0</v>
      </c>
      <c r="H262" s="38">
        <v>0</v>
      </c>
      <c r="I262" s="38">
        <v>0</v>
      </c>
      <c r="J262" s="38">
        <v>0</v>
      </c>
      <c r="K262" s="38">
        <v>0</v>
      </c>
      <c r="L262" s="38">
        <v>0</v>
      </c>
      <c r="M262" s="38">
        <v>0</v>
      </c>
      <c r="N262" s="38">
        <v>0</v>
      </c>
      <c r="O262" s="38">
        <v>0</v>
      </c>
      <c r="P262" s="38">
        <v>0</v>
      </c>
      <c r="Q262" s="38">
        <v>0</v>
      </c>
      <c r="R262" s="38">
        <v>0</v>
      </c>
      <c r="S262" s="38">
        <v>0</v>
      </c>
      <c r="T262" s="38">
        <v>0</v>
      </c>
      <c r="U262" s="38">
        <v>0</v>
      </c>
      <c r="V262" s="38">
        <v>0</v>
      </c>
      <c r="W262" s="38">
        <v>0</v>
      </c>
      <c r="X262" s="38">
        <v>0</v>
      </c>
      <c r="Y262" s="38">
        <v>0</v>
      </c>
      <c r="Z262" s="38">
        <v>0</v>
      </c>
      <c r="AA262" s="38">
        <v>0</v>
      </c>
      <c r="AB262" s="38">
        <v>0</v>
      </c>
      <c r="AC262" s="38">
        <v>0</v>
      </c>
      <c r="AD262" s="38">
        <v>0</v>
      </c>
      <c r="AE262" s="38">
        <v>0</v>
      </c>
      <c r="AF262" s="38">
        <v>0</v>
      </c>
      <c r="AG262" s="38">
        <v>0</v>
      </c>
      <c r="AH262" s="38">
        <v>0</v>
      </c>
      <c r="AI262" s="38">
        <v>0</v>
      </c>
      <c r="AJ262" s="38">
        <v>0</v>
      </c>
      <c r="AK262" s="38">
        <v>0</v>
      </c>
      <c r="AL262" s="38">
        <v>0</v>
      </c>
    </row>
    <row r="263" spans="1:38" ht="19.8" thickBot="1">
      <c r="A263" s="38">
        <v>254</v>
      </c>
      <c r="B263" s="38" t="s">
        <v>579</v>
      </c>
      <c r="C263" s="38" t="s">
        <v>870</v>
      </c>
      <c r="D263" s="38" t="s">
        <v>581</v>
      </c>
      <c r="E263" s="38" t="s">
        <v>871</v>
      </c>
      <c r="F263" s="38" t="s">
        <v>527</v>
      </c>
      <c r="G263" s="38">
        <v>0</v>
      </c>
      <c r="H263" s="38">
        <v>0</v>
      </c>
      <c r="I263" s="38">
        <v>0</v>
      </c>
      <c r="J263" s="38">
        <v>0</v>
      </c>
      <c r="K263" s="38">
        <v>0</v>
      </c>
      <c r="L263" s="38">
        <v>0</v>
      </c>
      <c r="M263" s="38">
        <v>0</v>
      </c>
      <c r="N263" s="38">
        <v>0</v>
      </c>
      <c r="O263" s="38">
        <v>0</v>
      </c>
      <c r="P263" s="38">
        <v>0</v>
      </c>
      <c r="Q263" s="38">
        <v>0</v>
      </c>
      <c r="R263" s="38">
        <v>0</v>
      </c>
      <c r="S263" s="38">
        <v>0</v>
      </c>
      <c r="T263" s="38">
        <v>0</v>
      </c>
      <c r="U263" s="38">
        <v>0</v>
      </c>
      <c r="V263" s="38">
        <v>0</v>
      </c>
      <c r="W263" s="38">
        <v>0</v>
      </c>
      <c r="X263" s="38">
        <v>0</v>
      </c>
      <c r="Y263" s="38">
        <v>0</v>
      </c>
      <c r="Z263" s="38">
        <v>0</v>
      </c>
      <c r="AA263" s="38">
        <v>0</v>
      </c>
      <c r="AB263" s="38">
        <v>0</v>
      </c>
      <c r="AC263" s="38">
        <v>0</v>
      </c>
      <c r="AD263" s="38">
        <v>0</v>
      </c>
      <c r="AE263" s="38">
        <v>0</v>
      </c>
      <c r="AF263" s="38">
        <v>0</v>
      </c>
      <c r="AG263" s="38">
        <v>0</v>
      </c>
      <c r="AH263" s="38">
        <v>0</v>
      </c>
      <c r="AI263" s="38">
        <v>0</v>
      </c>
      <c r="AJ263" s="38">
        <v>0</v>
      </c>
      <c r="AK263" s="38">
        <v>0</v>
      </c>
      <c r="AL263" s="38">
        <v>0</v>
      </c>
    </row>
    <row r="264" spans="1:38" ht="19.8" thickBot="1">
      <c r="A264" s="38">
        <v>255</v>
      </c>
      <c r="B264" s="38" t="s">
        <v>579</v>
      </c>
      <c r="C264" s="38" t="s">
        <v>872</v>
      </c>
      <c r="D264" s="38" t="s">
        <v>581</v>
      </c>
      <c r="E264" s="38" t="s">
        <v>873</v>
      </c>
      <c r="F264" s="38" t="s">
        <v>527</v>
      </c>
      <c r="G264" s="38">
        <v>0</v>
      </c>
      <c r="H264" s="38">
        <v>0</v>
      </c>
      <c r="I264" s="38">
        <v>0</v>
      </c>
      <c r="J264" s="38">
        <v>0</v>
      </c>
      <c r="K264" s="38">
        <v>0</v>
      </c>
      <c r="L264" s="38">
        <v>0</v>
      </c>
      <c r="M264" s="38">
        <v>0</v>
      </c>
      <c r="N264" s="38">
        <v>0</v>
      </c>
      <c r="O264" s="38">
        <v>0</v>
      </c>
      <c r="P264" s="38">
        <v>0</v>
      </c>
      <c r="Q264" s="38">
        <v>0</v>
      </c>
      <c r="R264" s="38">
        <v>0</v>
      </c>
      <c r="S264" s="38">
        <v>0</v>
      </c>
      <c r="T264" s="38">
        <v>0</v>
      </c>
      <c r="U264" s="38">
        <v>0</v>
      </c>
      <c r="V264" s="38">
        <v>0</v>
      </c>
      <c r="W264" s="38">
        <v>0</v>
      </c>
      <c r="X264" s="38">
        <v>0</v>
      </c>
      <c r="Y264" s="38">
        <v>0</v>
      </c>
      <c r="Z264" s="38">
        <v>0</v>
      </c>
      <c r="AA264" s="38">
        <v>0</v>
      </c>
      <c r="AB264" s="38">
        <v>0</v>
      </c>
      <c r="AC264" s="38">
        <v>0</v>
      </c>
      <c r="AD264" s="38">
        <v>0</v>
      </c>
      <c r="AE264" s="38">
        <v>0</v>
      </c>
      <c r="AF264" s="38">
        <v>0</v>
      </c>
      <c r="AG264" s="38">
        <v>0</v>
      </c>
      <c r="AH264" s="38">
        <v>0</v>
      </c>
      <c r="AI264" s="38">
        <v>0</v>
      </c>
      <c r="AJ264" s="38">
        <v>0</v>
      </c>
      <c r="AK264" s="38">
        <v>0</v>
      </c>
      <c r="AL264" s="38">
        <v>0</v>
      </c>
    </row>
    <row r="265" spans="1:38" ht="19.8" thickBot="1">
      <c r="A265" s="38">
        <v>256</v>
      </c>
      <c r="B265" s="38" t="s">
        <v>579</v>
      </c>
      <c r="C265" s="38" t="s">
        <v>874</v>
      </c>
      <c r="D265" s="38" t="s">
        <v>581</v>
      </c>
      <c r="E265" s="38" t="s">
        <v>875</v>
      </c>
      <c r="F265" s="38" t="s">
        <v>527</v>
      </c>
      <c r="G265" s="38">
        <v>0</v>
      </c>
      <c r="H265" s="38">
        <v>0</v>
      </c>
      <c r="I265" s="38">
        <v>0</v>
      </c>
      <c r="J265" s="38">
        <v>0</v>
      </c>
      <c r="K265" s="38">
        <v>0</v>
      </c>
      <c r="L265" s="38">
        <v>0</v>
      </c>
      <c r="M265" s="38">
        <v>0</v>
      </c>
      <c r="N265" s="38">
        <v>0</v>
      </c>
      <c r="O265" s="38">
        <v>0</v>
      </c>
      <c r="P265" s="38">
        <v>0</v>
      </c>
      <c r="Q265" s="38">
        <v>0</v>
      </c>
      <c r="R265" s="38">
        <v>0</v>
      </c>
      <c r="S265" s="38">
        <v>0</v>
      </c>
      <c r="T265" s="38">
        <v>0</v>
      </c>
      <c r="U265" s="38">
        <v>0</v>
      </c>
      <c r="V265" s="38">
        <v>0</v>
      </c>
      <c r="W265" s="38">
        <v>0</v>
      </c>
      <c r="X265" s="38">
        <v>0</v>
      </c>
      <c r="Y265" s="38">
        <v>0</v>
      </c>
      <c r="Z265" s="38">
        <v>0</v>
      </c>
      <c r="AA265" s="38">
        <v>0</v>
      </c>
      <c r="AB265" s="38">
        <v>0</v>
      </c>
      <c r="AC265" s="38">
        <v>0</v>
      </c>
      <c r="AD265" s="38">
        <v>0</v>
      </c>
      <c r="AE265" s="38">
        <v>0</v>
      </c>
      <c r="AF265" s="38">
        <v>0</v>
      </c>
      <c r="AG265" s="38">
        <v>0</v>
      </c>
      <c r="AH265" s="38">
        <v>0</v>
      </c>
      <c r="AI265" s="38">
        <v>0</v>
      </c>
      <c r="AJ265" s="38">
        <v>0</v>
      </c>
      <c r="AK265" s="38">
        <v>0</v>
      </c>
      <c r="AL265" s="38">
        <v>0</v>
      </c>
    </row>
    <row r="266" spans="1:38" ht="19.8" thickBot="1">
      <c r="A266" s="38">
        <v>257</v>
      </c>
      <c r="B266" s="38" t="s">
        <v>579</v>
      </c>
      <c r="C266" s="38" t="s">
        <v>876</v>
      </c>
      <c r="D266" s="38" t="s">
        <v>536</v>
      </c>
      <c r="E266" s="38" t="s">
        <v>877</v>
      </c>
      <c r="F266" s="38" t="s">
        <v>533</v>
      </c>
      <c r="G266" s="38">
        <v>0</v>
      </c>
      <c r="H266" s="38">
        <v>0</v>
      </c>
      <c r="I266" s="38">
        <v>0</v>
      </c>
      <c r="J266" s="38">
        <v>0</v>
      </c>
      <c r="K266" s="38">
        <v>0</v>
      </c>
      <c r="L266" s="38">
        <v>0</v>
      </c>
      <c r="M266" s="38">
        <v>0</v>
      </c>
      <c r="N266" s="38">
        <v>0</v>
      </c>
      <c r="O266" s="38">
        <v>0</v>
      </c>
      <c r="P266" s="38">
        <v>0</v>
      </c>
      <c r="Q266" s="38">
        <v>0</v>
      </c>
      <c r="R266" s="38">
        <v>0</v>
      </c>
      <c r="S266" s="38">
        <v>0</v>
      </c>
      <c r="T266" s="38">
        <v>0</v>
      </c>
      <c r="U266" s="38">
        <v>0</v>
      </c>
      <c r="V266" s="38">
        <v>0</v>
      </c>
      <c r="W266" s="38">
        <v>0</v>
      </c>
      <c r="X266" s="38">
        <v>0</v>
      </c>
      <c r="Y266" s="38">
        <v>0</v>
      </c>
      <c r="Z266" s="38">
        <v>0</v>
      </c>
      <c r="AA266" s="38">
        <v>0</v>
      </c>
      <c r="AB266" s="38">
        <v>0</v>
      </c>
      <c r="AC266" s="38">
        <v>0</v>
      </c>
      <c r="AD266" s="38">
        <v>0</v>
      </c>
      <c r="AE266" s="38">
        <v>0</v>
      </c>
      <c r="AF266" s="38">
        <v>0</v>
      </c>
      <c r="AG266" s="38">
        <v>0</v>
      </c>
      <c r="AH266" s="38">
        <v>0</v>
      </c>
      <c r="AI266" s="38">
        <v>0</v>
      </c>
      <c r="AJ266" s="38">
        <v>0</v>
      </c>
      <c r="AK266" s="38">
        <v>0</v>
      </c>
      <c r="AL266" s="38">
        <v>0</v>
      </c>
    </row>
    <row r="267" spans="1:38" ht="19.8" thickBot="1">
      <c r="A267" s="38">
        <v>258</v>
      </c>
      <c r="B267" s="38" t="s">
        <v>579</v>
      </c>
      <c r="C267" s="38" t="s">
        <v>878</v>
      </c>
      <c r="D267" s="38" t="s">
        <v>581</v>
      </c>
      <c r="E267" s="38" t="s">
        <v>879</v>
      </c>
      <c r="F267" s="38" t="s">
        <v>527</v>
      </c>
      <c r="G267" s="38">
        <v>0</v>
      </c>
      <c r="H267" s="38">
        <v>0</v>
      </c>
      <c r="I267" s="38">
        <v>0</v>
      </c>
      <c r="J267" s="38">
        <v>0</v>
      </c>
      <c r="K267" s="38">
        <v>0</v>
      </c>
      <c r="L267" s="38">
        <v>0</v>
      </c>
      <c r="M267" s="38">
        <v>0</v>
      </c>
      <c r="N267" s="38">
        <v>0</v>
      </c>
      <c r="O267" s="38">
        <v>0</v>
      </c>
      <c r="P267" s="38">
        <v>0</v>
      </c>
      <c r="Q267" s="38">
        <v>0</v>
      </c>
      <c r="R267" s="38">
        <v>0</v>
      </c>
      <c r="S267" s="38">
        <v>0</v>
      </c>
      <c r="T267" s="38">
        <v>0</v>
      </c>
      <c r="U267" s="38">
        <v>0</v>
      </c>
      <c r="V267" s="38">
        <v>0</v>
      </c>
      <c r="W267" s="38">
        <v>0</v>
      </c>
      <c r="X267" s="38">
        <v>0</v>
      </c>
      <c r="Y267" s="38">
        <v>0</v>
      </c>
      <c r="Z267" s="38">
        <v>0</v>
      </c>
      <c r="AA267" s="38">
        <v>0</v>
      </c>
      <c r="AB267" s="38">
        <v>0</v>
      </c>
      <c r="AC267" s="38">
        <v>0</v>
      </c>
      <c r="AD267" s="38">
        <v>0</v>
      </c>
      <c r="AE267" s="38">
        <v>0</v>
      </c>
      <c r="AF267" s="38">
        <v>0</v>
      </c>
      <c r="AG267" s="38">
        <v>0</v>
      </c>
      <c r="AH267" s="38">
        <v>0</v>
      </c>
      <c r="AI267" s="38">
        <v>0</v>
      </c>
      <c r="AJ267" s="38">
        <v>0</v>
      </c>
      <c r="AK267" s="38">
        <v>0</v>
      </c>
      <c r="AL267" s="38">
        <v>0</v>
      </c>
    </row>
    <row r="268" spans="1:38" ht="19.8" thickBot="1">
      <c r="A268" s="38">
        <v>259</v>
      </c>
      <c r="B268" s="38" t="s">
        <v>579</v>
      </c>
      <c r="C268" s="38" t="s">
        <v>880</v>
      </c>
      <c r="D268" s="38" t="s">
        <v>805</v>
      </c>
      <c r="E268" s="38" t="s">
        <v>881</v>
      </c>
      <c r="F268" s="38" t="s">
        <v>531</v>
      </c>
      <c r="G268" s="38">
        <v>0</v>
      </c>
      <c r="H268" s="38">
        <v>0</v>
      </c>
      <c r="I268" s="38">
        <v>0</v>
      </c>
      <c r="J268" s="38">
        <v>0</v>
      </c>
      <c r="K268" s="38">
        <v>0</v>
      </c>
      <c r="L268" s="38">
        <v>0</v>
      </c>
      <c r="M268" s="38">
        <v>0</v>
      </c>
      <c r="N268" s="38">
        <v>0</v>
      </c>
      <c r="O268" s="38">
        <v>0</v>
      </c>
      <c r="P268" s="38">
        <v>0</v>
      </c>
      <c r="Q268" s="38">
        <v>0</v>
      </c>
      <c r="R268" s="38">
        <v>0</v>
      </c>
      <c r="S268" s="38">
        <v>0</v>
      </c>
      <c r="T268" s="38">
        <v>0</v>
      </c>
      <c r="U268" s="38">
        <v>0</v>
      </c>
      <c r="V268" s="38">
        <v>0</v>
      </c>
      <c r="W268" s="38">
        <v>0</v>
      </c>
      <c r="X268" s="38">
        <v>0</v>
      </c>
      <c r="Y268" s="38">
        <v>0</v>
      </c>
      <c r="Z268" s="38">
        <v>0</v>
      </c>
      <c r="AA268" s="38">
        <v>0</v>
      </c>
      <c r="AB268" s="38">
        <v>0</v>
      </c>
      <c r="AC268" s="38">
        <v>0</v>
      </c>
      <c r="AD268" s="38">
        <v>0</v>
      </c>
      <c r="AE268" s="38">
        <v>0</v>
      </c>
      <c r="AF268" s="38">
        <v>0</v>
      </c>
      <c r="AG268" s="38">
        <v>0</v>
      </c>
      <c r="AH268" s="38">
        <v>0</v>
      </c>
      <c r="AI268" s="38">
        <v>0</v>
      </c>
      <c r="AJ268" s="38">
        <v>0</v>
      </c>
      <c r="AK268" s="38">
        <v>0</v>
      </c>
      <c r="AL268" s="38">
        <v>0</v>
      </c>
    </row>
    <row r="269" spans="1:38" ht="19.8" thickBot="1">
      <c r="A269" s="38">
        <v>260</v>
      </c>
      <c r="B269" s="38" t="s">
        <v>579</v>
      </c>
      <c r="C269" s="38" t="s">
        <v>882</v>
      </c>
      <c r="D269" s="38" t="s">
        <v>532</v>
      </c>
      <c r="E269" s="38" t="s">
        <v>883</v>
      </c>
      <c r="F269" s="38" t="s">
        <v>531</v>
      </c>
      <c r="G269" s="38">
        <v>0</v>
      </c>
      <c r="H269" s="38">
        <v>0</v>
      </c>
      <c r="I269" s="38">
        <v>0</v>
      </c>
      <c r="J269" s="38">
        <v>0</v>
      </c>
      <c r="K269" s="38">
        <v>0</v>
      </c>
      <c r="L269" s="38">
        <v>0</v>
      </c>
      <c r="M269" s="38">
        <v>0</v>
      </c>
      <c r="N269" s="38">
        <v>0</v>
      </c>
      <c r="O269" s="38">
        <v>0</v>
      </c>
      <c r="P269" s="38">
        <v>0</v>
      </c>
      <c r="Q269" s="38">
        <v>0</v>
      </c>
      <c r="R269" s="38">
        <v>0</v>
      </c>
      <c r="S269" s="38">
        <v>0</v>
      </c>
      <c r="T269" s="38">
        <v>0</v>
      </c>
      <c r="U269" s="38">
        <v>0</v>
      </c>
      <c r="V269" s="38">
        <v>0</v>
      </c>
      <c r="W269" s="38">
        <v>0</v>
      </c>
      <c r="X269" s="38">
        <v>0</v>
      </c>
      <c r="Y269" s="38">
        <v>0</v>
      </c>
      <c r="Z269" s="38">
        <v>0</v>
      </c>
      <c r="AA269" s="38">
        <v>0</v>
      </c>
      <c r="AB269" s="38">
        <v>0</v>
      </c>
      <c r="AC269" s="38">
        <v>0</v>
      </c>
      <c r="AD269" s="38">
        <v>0</v>
      </c>
      <c r="AE269" s="38">
        <v>0</v>
      </c>
      <c r="AF269" s="38">
        <v>0</v>
      </c>
      <c r="AG269" s="38">
        <v>0</v>
      </c>
      <c r="AH269" s="38">
        <v>0</v>
      </c>
      <c r="AI269" s="38">
        <v>0</v>
      </c>
      <c r="AJ269" s="38">
        <v>0</v>
      </c>
      <c r="AK269" s="38">
        <v>0</v>
      </c>
      <c r="AL269" s="38">
        <v>0</v>
      </c>
    </row>
    <row r="270" spans="1:38" ht="19.8" thickBot="1">
      <c r="A270" s="38">
        <v>261</v>
      </c>
      <c r="B270" s="38" t="s">
        <v>579</v>
      </c>
      <c r="C270" s="38" t="s">
        <v>884</v>
      </c>
      <c r="D270" s="38" t="s">
        <v>805</v>
      </c>
      <c r="E270" s="38" t="s">
        <v>885</v>
      </c>
      <c r="F270" s="38" t="s">
        <v>527</v>
      </c>
      <c r="G270" s="38">
        <v>0</v>
      </c>
      <c r="H270" s="38">
        <v>0</v>
      </c>
      <c r="I270" s="38">
        <v>0</v>
      </c>
      <c r="J270" s="38">
        <v>0</v>
      </c>
      <c r="K270" s="38">
        <v>0</v>
      </c>
      <c r="L270" s="38">
        <v>0</v>
      </c>
      <c r="M270" s="38">
        <v>0</v>
      </c>
      <c r="N270" s="38">
        <v>0</v>
      </c>
      <c r="O270" s="38">
        <v>0</v>
      </c>
      <c r="P270" s="38">
        <v>0</v>
      </c>
      <c r="Q270" s="38">
        <v>0</v>
      </c>
      <c r="R270" s="38">
        <v>0</v>
      </c>
      <c r="S270" s="38">
        <v>0</v>
      </c>
      <c r="T270" s="38">
        <v>0</v>
      </c>
      <c r="U270" s="38">
        <v>0</v>
      </c>
      <c r="V270" s="38">
        <v>0</v>
      </c>
      <c r="W270" s="38">
        <v>0</v>
      </c>
      <c r="X270" s="38">
        <v>0</v>
      </c>
      <c r="Y270" s="38">
        <v>0</v>
      </c>
      <c r="Z270" s="38">
        <v>0</v>
      </c>
      <c r="AA270" s="38">
        <v>0</v>
      </c>
      <c r="AB270" s="38">
        <v>0</v>
      </c>
      <c r="AC270" s="38">
        <v>0</v>
      </c>
      <c r="AD270" s="38">
        <v>0</v>
      </c>
      <c r="AE270" s="38">
        <v>0</v>
      </c>
      <c r="AF270" s="38">
        <v>0</v>
      </c>
      <c r="AG270" s="38">
        <v>0</v>
      </c>
      <c r="AH270" s="38">
        <v>0</v>
      </c>
      <c r="AI270" s="38">
        <v>0</v>
      </c>
      <c r="AJ270" s="38">
        <v>0</v>
      </c>
      <c r="AK270" s="38">
        <v>0</v>
      </c>
      <c r="AL270" s="38">
        <v>0</v>
      </c>
    </row>
    <row r="271" spans="1:38" ht="19.8" thickBot="1">
      <c r="A271" s="38">
        <v>262</v>
      </c>
      <c r="B271" s="38" t="s">
        <v>579</v>
      </c>
      <c r="C271" s="38" t="s">
        <v>886</v>
      </c>
      <c r="D271" s="38" t="s">
        <v>530</v>
      </c>
      <c r="E271" s="38" t="s">
        <v>887</v>
      </c>
      <c r="F271" s="38"/>
      <c r="G271" s="38">
        <v>0</v>
      </c>
      <c r="H271" s="38">
        <v>0</v>
      </c>
      <c r="I271" s="38">
        <v>0</v>
      </c>
      <c r="J271" s="38">
        <v>0</v>
      </c>
      <c r="K271" s="38">
        <v>0</v>
      </c>
      <c r="L271" s="38">
        <v>0</v>
      </c>
      <c r="M271" s="38">
        <v>0</v>
      </c>
      <c r="N271" s="38">
        <v>0</v>
      </c>
      <c r="O271" s="38">
        <v>0</v>
      </c>
      <c r="P271" s="38">
        <v>0</v>
      </c>
      <c r="Q271" s="38">
        <v>0</v>
      </c>
      <c r="R271" s="38">
        <v>0</v>
      </c>
      <c r="S271" s="38">
        <v>0</v>
      </c>
      <c r="T271" s="38">
        <v>0</v>
      </c>
      <c r="U271" s="38">
        <v>0</v>
      </c>
      <c r="V271" s="38">
        <v>0</v>
      </c>
      <c r="W271" s="38">
        <v>0</v>
      </c>
      <c r="X271" s="38">
        <v>0</v>
      </c>
      <c r="Y271" s="38">
        <v>0</v>
      </c>
      <c r="Z271" s="38">
        <v>0</v>
      </c>
      <c r="AA271" s="38">
        <v>0</v>
      </c>
      <c r="AB271" s="38">
        <v>0</v>
      </c>
      <c r="AC271" s="38">
        <v>0</v>
      </c>
      <c r="AD271" s="38">
        <v>0</v>
      </c>
      <c r="AE271" s="38">
        <v>0</v>
      </c>
      <c r="AF271" s="38">
        <v>0</v>
      </c>
      <c r="AG271" s="38">
        <v>0</v>
      </c>
      <c r="AH271" s="38">
        <v>0</v>
      </c>
      <c r="AI271" s="38">
        <v>0</v>
      </c>
      <c r="AJ271" s="38">
        <v>0</v>
      </c>
      <c r="AK271" s="38">
        <v>0</v>
      </c>
      <c r="AL271" s="38">
        <v>0</v>
      </c>
    </row>
    <row r="272" spans="1:38" ht="19.8" thickBot="1">
      <c r="A272" s="38">
        <v>263</v>
      </c>
      <c r="B272" s="38" t="s">
        <v>579</v>
      </c>
      <c r="C272" s="38" t="s">
        <v>888</v>
      </c>
      <c r="D272" s="38" t="s">
        <v>546</v>
      </c>
      <c r="E272" s="38" t="s">
        <v>889</v>
      </c>
      <c r="F272" s="38" t="s">
        <v>531</v>
      </c>
      <c r="G272" s="38">
        <v>0</v>
      </c>
      <c r="H272" s="38">
        <v>0</v>
      </c>
      <c r="I272" s="38">
        <v>0</v>
      </c>
      <c r="J272" s="38">
        <v>0</v>
      </c>
      <c r="K272" s="38">
        <v>0</v>
      </c>
      <c r="L272" s="38">
        <v>0</v>
      </c>
      <c r="M272" s="38">
        <v>0</v>
      </c>
      <c r="N272" s="38">
        <v>0</v>
      </c>
      <c r="O272" s="38">
        <v>0</v>
      </c>
      <c r="P272" s="38">
        <v>0</v>
      </c>
      <c r="Q272" s="38">
        <v>0</v>
      </c>
      <c r="R272" s="38">
        <v>0</v>
      </c>
      <c r="S272" s="38">
        <v>0</v>
      </c>
      <c r="T272" s="38">
        <v>0</v>
      </c>
      <c r="U272" s="38">
        <v>0</v>
      </c>
      <c r="V272" s="38">
        <v>0</v>
      </c>
      <c r="W272" s="38">
        <v>0</v>
      </c>
      <c r="X272" s="38">
        <v>0</v>
      </c>
      <c r="Y272" s="38">
        <v>0</v>
      </c>
      <c r="Z272" s="38">
        <v>0</v>
      </c>
      <c r="AA272" s="38">
        <v>0</v>
      </c>
      <c r="AB272" s="38">
        <v>0</v>
      </c>
      <c r="AC272" s="38">
        <v>0</v>
      </c>
      <c r="AD272" s="38">
        <v>0</v>
      </c>
      <c r="AE272" s="38">
        <v>0</v>
      </c>
      <c r="AF272" s="38">
        <v>0</v>
      </c>
      <c r="AG272" s="38">
        <v>0</v>
      </c>
      <c r="AH272" s="38">
        <v>0</v>
      </c>
      <c r="AI272" s="38">
        <v>0</v>
      </c>
      <c r="AJ272" s="38">
        <v>0</v>
      </c>
      <c r="AK272" s="38">
        <v>0</v>
      </c>
      <c r="AL272" s="38">
        <v>0</v>
      </c>
    </row>
    <row r="273" spans="1:38" ht="15" thickBot="1">
      <c r="A273" s="38">
        <v>264</v>
      </c>
      <c r="B273" s="38" t="s">
        <v>579</v>
      </c>
      <c r="C273" s="38" t="s">
        <v>890</v>
      </c>
      <c r="D273" s="38" t="s">
        <v>588</v>
      </c>
      <c r="E273" s="38" t="s">
        <v>891</v>
      </c>
      <c r="F273" s="38" t="s">
        <v>531</v>
      </c>
      <c r="G273" s="38">
        <v>0</v>
      </c>
      <c r="H273" s="38">
        <v>0</v>
      </c>
      <c r="I273" s="38">
        <v>0</v>
      </c>
      <c r="J273" s="38">
        <v>0</v>
      </c>
      <c r="K273" s="38">
        <v>0</v>
      </c>
      <c r="L273" s="38">
        <v>0</v>
      </c>
      <c r="M273" s="38">
        <v>0</v>
      </c>
      <c r="N273" s="38">
        <v>0</v>
      </c>
      <c r="O273" s="38">
        <v>0</v>
      </c>
      <c r="P273" s="38">
        <v>0</v>
      </c>
      <c r="Q273" s="38">
        <v>0</v>
      </c>
      <c r="R273" s="38">
        <v>0</v>
      </c>
      <c r="S273" s="38">
        <v>0</v>
      </c>
      <c r="T273" s="38">
        <v>0</v>
      </c>
      <c r="U273" s="38">
        <v>0</v>
      </c>
      <c r="V273" s="38">
        <v>0</v>
      </c>
      <c r="W273" s="38">
        <v>0</v>
      </c>
      <c r="X273" s="38">
        <v>0</v>
      </c>
      <c r="Y273" s="38">
        <v>0</v>
      </c>
      <c r="Z273" s="38">
        <v>0</v>
      </c>
      <c r="AA273" s="38">
        <v>0</v>
      </c>
      <c r="AB273" s="38">
        <v>0</v>
      </c>
      <c r="AC273" s="38">
        <v>0</v>
      </c>
      <c r="AD273" s="38">
        <v>0</v>
      </c>
      <c r="AE273" s="38">
        <v>0</v>
      </c>
      <c r="AF273" s="38">
        <v>0</v>
      </c>
      <c r="AG273" s="38">
        <v>0</v>
      </c>
      <c r="AH273" s="38">
        <v>0</v>
      </c>
      <c r="AI273" s="38">
        <v>0</v>
      </c>
      <c r="AJ273" s="38">
        <v>0</v>
      </c>
      <c r="AK273" s="38">
        <v>0</v>
      </c>
      <c r="AL273" s="38">
        <v>0</v>
      </c>
    </row>
    <row r="274" spans="1:38" ht="19.8" thickBot="1">
      <c r="A274" s="38">
        <v>265</v>
      </c>
      <c r="B274" s="38" t="s">
        <v>579</v>
      </c>
      <c r="C274" s="38" t="s">
        <v>892</v>
      </c>
      <c r="D274" s="38" t="s">
        <v>552</v>
      </c>
      <c r="E274" s="38" t="s">
        <v>893</v>
      </c>
      <c r="F274" s="38" t="s">
        <v>531</v>
      </c>
      <c r="G274" s="38">
        <v>0</v>
      </c>
      <c r="H274" s="38">
        <v>0</v>
      </c>
      <c r="I274" s="38">
        <v>0</v>
      </c>
      <c r="J274" s="38">
        <v>0</v>
      </c>
      <c r="K274" s="38">
        <v>0</v>
      </c>
      <c r="L274" s="38">
        <v>0</v>
      </c>
      <c r="M274" s="38">
        <v>0</v>
      </c>
      <c r="N274" s="38">
        <v>0</v>
      </c>
      <c r="O274" s="38">
        <v>0</v>
      </c>
      <c r="P274" s="38">
        <v>0</v>
      </c>
      <c r="Q274" s="38">
        <v>0</v>
      </c>
      <c r="R274" s="38">
        <v>0</v>
      </c>
      <c r="S274" s="38">
        <v>0</v>
      </c>
      <c r="T274" s="38">
        <v>0</v>
      </c>
      <c r="U274" s="38">
        <v>0</v>
      </c>
      <c r="V274" s="38">
        <v>0</v>
      </c>
      <c r="W274" s="38">
        <v>0</v>
      </c>
      <c r="X274" s="38">
        <v>0</v>
      </c>
      <c r="Y274" s="38">
        <v>0</v>
      </c>
      <c r="Z274" s="38">
        <v>24.49</v>
      </c>
      <c r="AA274" s="38">
        <v>0.81</v>
      </c>
      <c r="AB274" s="38">
        <v>0</v>
      </c>
      <c r="AC274" s="38">
        <v>0</v>
      </c>
      <c r="AD274" s="38">
        <v>0</v>
      </c>
      <c r="AE274" s="38">
        <v>0</v>
      </c>
      <c r="AF274" s="38">
        <v>0</v>
      </c>
      <c r="AG274" s="38">
        <v>0</v>
      </c>
      <c r="AH274" s="38">
        <v>0</v>
      </c>
      <c r="AI274" s="38">
        <v>0</v>
      </c>
      <c r="AJ274" s="38">
        <v>0</v>
      </c>
      <c r="AK274" s="38">
        <v>0</v>
      </c>
      <c r="AL274" s="38">
        <v>25.3</v>
      </c>
    </row>
    <row r="275" spans="1:38" ht="19.8" thickBot="1">
      <c r="A275" s="38">
        <v>266</v>
      </c>
      <c r="B275" s="38" t="s">
        <v>579</v>
      </c>
      <c r="C275" s="38" t="s">
        <v>894</v>
      </c>
      <c r="D275" s="38" t="s">
        <v>549</v>
      </c>
      <c r="E275" s="38" t="s">
        <v>368</v>
      </c>
      <c r="F275" s="38" t="s">
        <v>531</v>
      </c>
      <c r="G275" s="38">
        <v>0</v>
      </c>
      <c r="H275" s="38">
        <v>0</v>
      </c>
      <c r="I275" s="38">
        <v>0</v>
      </c>
      <c r="J275" s="38">
        <v>0</v>
      </c>
      <c r="K275" s="38">
        <v>0</v>
      </c>
      <c r="L275" s="38">
        <v>0</v>
      </c>
      <c r="M275" s="38">
        <v>0</v>
      </c>
      <c r="N275" s="38">
        <v>0</v>
      </c>
      <c r="O275" s="38">
        <v>0</v>
      </c>
      <c r="P275" s="38">
        <v>0</v>
      </c>
      <c r="Q275" s="38">
        <v>0</v>
      </c>
      <c r="R275" s="38">
        <v>0</v>
      </c>
      <c r="S275" s="38">
        <v>0</v>
      </c>
      <c r="T275" s="38">
        <v>0</v>
      </c>
      <c r="U275" s="38">
        <v>0</v>
      </c>
      <c r="V275" s="38">
        <v>0</v>
      </c>
      <c r="W275" s="38">
        <v>0</v>
      </c>
      <c r="X275" s="38">
        <v>0</v>
      </c>
      <c r="Y275" s="38">
        <v>0</v>
      </c>
      <c r="Z275" s="38">
        <v>0</v>
      </c>
      <c r="AA275" s="38">
        <v>0</v>
      </c>
      <c r="AB275" s="38">
        <v>0</v>
      </c>
      <c r="AC275" s="38">
        <v>0</v>
      </c>
      <c r="AD275" s="38">
        <v>0</v>
      </c>
      <c r="AE275" s="38">
        <v>0</v>
      </c>
      <c r="AF275" s="38">
        <v>0</v>
      </c>
      <c r="AG275" s="38">
        <v>0</v>
      </c>
      <c r="AH275" s="38">
        <v>0</v>
      </c>
      <c r="AI275" s="38">
        <v>0</v>
      </c>
      <c r="AJ275" s="38">
        <v>0</v>
      </c>
      <c r="AK275" s="38">
        <v>0</v>
      </c>
      <c r="AL275" s="38">
        <v>0</v>
      </c>
    </row>
    <row r="276" spans="1:38" ht="15" thickBot="1">
      <c r="A276" s="38">
        <v>267</v>
      </c>
      <c r="B276" s="38" t="s">
        <v>579</v>
      </c>
      <c r="C276" s="38" t="s">
        <v>895</v>
      </c>
      <c r="D276" s="38" t="s">
        <v>588</v>
      </c>
      <c r="E276" s="38" t="s">
        <v>896</v>
      </c>
      <c r="F276" s="38" t="s">
        <v>531</v>
      </c>
      <c r="G276" s="38">
        <v>0</v>
      </c>
      <c r="H276" s="38">
        <v>0</v>
      </c>
      <c r="I276" s="38">
        <v>0</v>
      </c>
      <c r="J276" s="38">
        <v>0</v>
      </c>
      <c r="K276" s="38">
        <v>0</v>
      </c>
      <c r="L276" s="38">
        <v>0</v>
      </c>
      <c r="M276" s="38">
        <v>0</v>
      </c>
      <c r="N276" s="38">
        <v>0</v>
      </c>
      <c r="O276" s="38">
        <v>0</v>
      </c>
      <c r="P276" s="38">
        <v>0</v>
      </c>
      <c r="Q276" s="38">
        <v>0</v>
      </c>
      <c r="R276" s="38">
        <v>0</v>
      </c>
      <c r="S276" s="38">
        <v>0</v>
      </c>
      <c r="T276" s="38">
        <v>0</v>
      </c>
      <c r="U276" s="38">
        <v>0</v>
      </c>
      <c r="V276" s="38">
        <v>0</v>
      </c>
      <c r="W276" s="38">
        <v>0</v>
      </c>
      <c r="X276" s="38">
        <v>0</v>
      </c>
      <c r="Y276" s="38">
        <v>0</v>
      </c>
      <c r="Z276" s="38">
        <v>0</v>
      </c>
      <c r="AA276" s="38">
        <v>0</v>
      </c>
      <c r="AB276" s="38">
        <v>0</v>
      </c>
      <c r="AC276" s="38">
        <v>0</v>
      </c>
      <c r="AD276" s="38">
        <v>0</v>
      </c>
      <c r="AE276" s="38">
        <v>0</v>
      </c>
      <c r="AF276" s="38">
        <v>0</v>
      </c>
      <c r="AG276" s="38">
        <v>0</v>
      </c>
      <c r="AH276" s="38">
        <v>0</v>
      </c>
      <c r="AI276" s="38">
        <v>0</v>
      </c>
      <c r="AJ276" s="38">
        <v>0</v>
      </c>
      <c r="AK276" s="38">
        <v>0</v>
      </c>
      <c r="AL276" s="38">
        <v>0</v>
      </c>
    </row>
    <row r="277" spans="1:38" ht="19.8" thickBot="1">
      <c r="A277" s="38">
        <v>268</v>
      </c>
      <c r="B277" s="38" t="s">
        <v>579</v>
      </c>
      <c r="C277" s="38" t="s">
        <v>897</v>
      </c>
      <c r="D277" s="38" t="s">
        <v>581</v>
      </c>
      <c r="E277" s="38" t="s">
        <v>898</v>
      </c>
      <c r="F277" s="38" t="s">
        <v>527</v>
      </c>
      <c r="G277" s="38">
        <v>0</v>
      </c>
      <c r="H277" s="38">
        <v>0</v>
      </c>
      <c r="I277" s="38">
        <v>0</v>
      </c>
      <c r="J277" s="38">
        <v>0</v>
      </c>
      <c r="K277" s="38">
        <v>0</v>
      </c>
      <c r="L277" s="38">
        <v>0</v>
      </c>
      <c r="M277" s="38">
        <v>0</v>
      </c>
      <c r="N277" s="38">
        <v>0</v>
      </c>
      <c r="O277" s="38">
        <v>0</v>
      </c>
      <c r="P277" s="38">
        <v>0</v>
      </c>
      <c r="Q277" s="38">
        <v>0</v>
      </c>
      <c r="R277" s="38">
        <v>0</v>
      </c>
      <c r="S277" s="38">
        <v>0</v>
      </c>
      <c r="T277" s="38">
        <v>0</v>
      </c>
      <c r="U277" s="38">
        <v>0</v>
      </c>
      <c r="V277" s="38">
        <v>0</v>
      </c>
      <c r="W277" s="38">
        <v>0</v>
      </c>
      <c r="X277" s="38">
        <v>0</v>
      </c>
      <c r="Y277" s="38">
        <v>0</v>
      </c>
      <c r="Z277" s="38">
        <v>0</v>
      </c>
      <c r="AA277" s="38">
        <v>0</v>
      </c>
      <c r="AB277" s="38">
        <v>0</v>
      </c>
      <c r="AC277" s="38">
        <v>0</v>
      </c>
      <c r="AD277" s="38">
        <v>0</v>
      </c>
      <c r="AE277" s="38">
        <v>0</v>
      </c>
      <c r="AF277" s="38">
        <v>0</v>
      </c>
      <c r="AG277" s="38">
        <v>0</v>
      </c>
      <c r="AH277" s="38">
        <v>0</v>
      </c>
      <c r="AI277" s="38">
        <v>0</v>
      </c>
      <c r="AJ277" s="38">
        <v>0</v>
      </c>
      <c r="AK277" s="38">
        <v>0</v>
      </c>
      <c r="AL277" s="38">
        <v>0</v>
      </c>
    </row>
    <row r="278" spans="1:38" ht="19.8" thickBot="1">
      <c r="A278" s="38">
        <v>269</v>
      </c>
      <c r="B278" s="38" t="s">
        <v>579</v>
      </c>
      <c r="C278" s="38" t="s">
        <v>899</v>
      </c>
      <c r="D278" s="38" t="s">
        <v>581</v>
      </c>
      <c r="E278" s="38" t="s">
        <v>900</v>
      </c>
      <c r="F278" s="38" t="s">
        <v>527</v>
      </c>
      <c r="G278" s="38">
        <v>0</v>
      </c>
      <c r="H278" s="38">
        <v>0</v>
      </c>
      <c r="I278" s="38">
        <v>0</v>
      </c>
      <c r="J278" s="38">
        <v>0</v>
      </c>
      <c r="K278" s="38">
        <v>0</v>
      </c>
      <c r="L278" s="38">
        <v>0</v>
      </c>
      <c r="M278" s="38">
        <v>0</v>
      </c>
      <c r="N278" s="38">
        <v>0</v>
      </c>
      <c r="O278" s="38">
        <v>0</v>
      </c>
      <c r="P278" s="38">
        <v>0</v>
      </c>
      <c r="Q278" s="38">
        <v>0</v>
      </c>
      <c r="R278" s="38">
        <v>0</v>
      </c>
      <c r="S278" s="38">
        <v>0</v>
      </c>
      <c r="T278" s="38">
        <v>0</v>
      </c>
      <c r="U278" s="38">
        <v>0</v>
      </c>
      <c r="V278" s="38">
        <v>0</v>
      </c>
      <c r="W278" s="38">
        <v>0</v>
      </c>
      <c r="X278" s="38">
        <v>0</v>
      </c>
      <c r="Y278" s="38">
        <v>0</v>
      </c>
      <c r="Z278" s="38">
        <v>0</v>
      </c>
      <c r="AA278" s="38">
        <v>0</v>
      </c>
      <c r="AB278" s="38">
        <v>0</v>
      </c>
      <c r="AC278" s="38">
        <v>0</v>
      </c>
      <c r="AD278" s="38">
        <v>0</v>
      </c>
      <c r="AE278" s="38">
        <v>0</v>
      </c>
      <c r="AF278" s="38">
        <v>0</v>
      </c>
      <c r="AG278" s="38">
        <v>0</v>
      </c>
      <c r="AH278" s="38">
        <v>0</v>
      </c>
      <c r="AI278" s="38">
        <v>0</v>
      </c>
      <c r="AJ278" s="38">
        <v>0</v>
      </c>
      <c r="AK278" s="38">
        <v>0</v>
      </c>
      <c r="AL278" s="38">
        <v>0</v>
      </c>
    </row>
    <row r="279" spans="1:38" ht="19.8" thickBot="1">
      <c r="A279" s="38">
        <v>270</v>
      </c>
      <c r="B279" s="38" t="s">
        <v>579</v>
      </c>
      <c r="C279" s="38" t="s">
        <v>901</v>
      </c>
      <c r="D279" s="38" t="s">
        <v>581</v>
      </c>
      <c r="E279" s="38" t="s">
        <v>902</v>
      </c>
      <c r="F279" s="38" t="s">
        <v>527</v>
      </c>
      <c r="G279" s="38">
        <v>0</v>
      </c>
      <c r="H279" s="38">
        <v>0</v>
      </c>
      <c r="I279" s="38">
        <v>0</v>
      </c>
      <c r="J279" s="38">
        <v>0</v>
      </c>
      <c r="K279" s="38">
        <v>0</v>
      </c>
      <c r="L279" s="38">
        <v>0</v>
      </c>
      <c r="M279" s="38">
        <v>0</v>
      </c>
      <c r="N279" s="38">
        <v>0</v>
      </c>
      <c r="O279" s="38">
        <v>0</v>
      </c>
      <c r="P279" s="38">
        <v>0</v>
      </c>
      <c r="Q279" s="38">
        <v>0</v>
      </c>
      <c r="R279" s="38">
        <v>0</v>
      </c>
      <c r="S279" s="38">
        <v>0</v>
      </c>
      <c r="T279" s="38">
        <v>0</v>
      </c>
      <c r="U279" s="38">
        <v>0</v>
      </c>
      <c r="V279" s="38">
        <v>0</v>
      </c>
      <c r="W279" s="38">
        <v>0</v>
      </c>
      <c r="X279" s="38">
        <v>0</v>
      </c>
      <c r="Y279" s="38">
        <v>0</v>
      </c>
      <c r="Z279" s="38">
        <v>0</v>
      </c>
      <c r="AA279" s="38">
        <v>0</v>
      </c>
      <c r="AB279" s="38">
        <v>0</v>
      </c>
      <c r="AC279" s="38">
        <v>0</v>
      </c>
      <c r="AD279" s="38">
        <v>0</v>
      </c>
      <c r="AE279" s="38">
        <v>0</v>
      </c>
      <c r="AF279" s="38">
        <v>0</v>
      </c>
      <c r="AG279" s="38">
        <v>0</v>
      </c>
      <c r="AH279" s="38">
        <v>0</v>
      </c>
      <c r="AI279" s="38">
        <v>0</v>
      </c>
      <c r="AJ279" s="38">
        <v>0</v>
      </c>
      <c r="AK279" s="38">
        <v>0</v>
      </c>
      <c r="AL279" s="38">
        <v>0</v>
      </c>
    </row>
    <row r="280" spans="1:38" ht="19.8" thickBot="1">
      <c r="A280" s="38">
        <v>271</v>
      </c>
      <c r="B280" s="38" t="s">
        <v>579</v>
      </c>
      <c r="C280" s="38" t="s">
        <v>903</v>
      </c>
      <c r="D280" s="38" t="s">
        <v>581</v>
      </c>
      <c r="E280" s="38" t="s">
        <v>904</v>
      </c>
      <c r="F280" s="38" t="s">
        <v>533</v>
      </c>
      <c r="G280" s="38">
        <v>0</v>
      </c>
      <c r="H280" s="38">
        <v>0</v>
      </c>
      <c r="I280" s="38">
        <v>0</v>
      </c>
      <c r="J280" s="38">
        <v>0</v>
      </c>
      <c r="K280" s="38">
        <v>0</v>
      </c>
      <c r="L280" s="38">
        <v>0</v>
      </c>
      <c r="M280" s="38">
        <v>0</v>
      </c>
      <c r="N280" s="38">
        <v>0</v>
      </c>
      <c r="O280" s="38">
        <v>0</v>
      </c>
      <c r="P280" s="38">
        <v>0</v>
      </c>
      <c r="Q280" s="38">
        <v>0</v>
      </c>
      <c r="R280" s="38">
        <v>0</v>
      </c>
      <c r="S280" s="38">
        <v>0</v>
      </c>
      <c r="T280" s="38">
        <v>0</v>
      </c>
      <c r="U280" s="38">
        <v>0</v>
      </c>
      <c r="V280" s="38">
        <v>0</v>
      </c>
      <c r="W280" s="38">
        <v>0</v>
      </c>
      <c r="X280" s="38">
        <v>0</v>
      </c>
      <c r="Y280" s="38">
        <v>0</v>
      </c>
      <c r="Z280" s="38">
        <v>0</v>
      </c>
      <c r="AA280" s="38">
        <v>0</v>
      </c>
      <c r="AB280" s="38">
        <v>0</v>
      </c>
      <c r="AC280" s="38">
        <v>0</v>
      </c>
      <c r="AD280" s="38">
        <v>0</v>
      </c>
      <c r="AE280" s="38">
        <v>0</v>
      </c>
      <c r="AF280" s="38">
        <v>0</v>
      </c>
      <c r="AG280" s="38">
        <v>0</v>
      </c>
      <c r="AH280" s="38">
        <v>0</v>
      </c>
      <c r="AI280" s="38">
        <v>0</v>
      </c>
      <c r="AJ280" s="38">
        <v>0</v>
      </c>
      <c r="AK280" s="38">
        <v>0</v>
      </c>
      <c r="AL280" s="38">
        <v>0</v>
      </c>
    </row>
    <row r="281" spans="1:38" ht="19.8" thickBot="1">
      <c r="A281" s="38">
        <v>272</v>
      </c>
      <c r="B281" s="38" t="s">
        <v>579</v>
      </c>
      <c r="C281" s="38" t="s">
        <v>905</v>
      </c>
      <c r="D281" s="38" t="s">
        <v>581</v>
      </c>
      <c r="E281" s="38" t="s">
        <v>906</v>
      </c>
      <c r="F281" s="38" t="s">
        <v>527</v>
      </c>
      <c r="G281" s="38">
        <v>0</v>
      </c>
      <c r="H281" s="38">
        <v>0</v>
      </c>
      <c r="I281" s="38">
        <v>0</v>
      </c>
      <c r="J281" s="38">
        <v>0</v>
      </c>
      <c r="K281" s="38">
        <v>0</v>
      </c>
      <c r="L281" s="38">
        <v>0</v>
      </c>
      <c r="M281" s="38">
        <v>0</v>
      </c>
      <c r="N281" s="38">
        <v>0</v>
      </c>
      <c r="O281" s="38">
        <v>0</v>
      </c>
      <c r="P281" s="38">
        <v>0</v>
      </c>
      <c r="Q281" s="38">
        <v>0</v>
      </c>
      <c r="R281" s="38">
        <v>0</v>
      </c>
      <c r="S281" s="38">
        <v>0</v>
      </c>
      <c r="T281" s="38">
        <v>0</v>
      </c>
      <c r="U281" s="38">
        <v>0</v>
      </c>
      <c r="V281" s="38">
        <v>0</v>
      </c>
      <c r="W281" s="38">
        <v>0</v>
      </c>
      <c r="X281" s="38">
        <v>0</v>
      </c>
      <c r="Y281" s="38">
        <v>0</v>
      </c>
      <c r="Z281" s="38">
        <v>0</v>
      </c>
      <c r="AA281" s="38">
        <v>0</v>
      </c>
      <c r="AB281" s="38">
        <v>0</v>
      </c>
      <c r="AC281" s="38">
        <v>0</v>
      </c>
      <c r="AD281" s="38">
        <v>0</v>
      </c>
      <c r="AE281" s="38">
        <v>0</v>
      </c>
      <c r="AF281" s="38">
        <v>0</v>
      </c>
      <c r="AG281" s="38">
        <v>0</v>
      </c>
      <c r="AH281" s="38">
        <v>0</v>
      </c>
      <c r="AI281" s="38">
        <v>0</v>
      </c>
      <c r="AJ281" s="38">
        <v>0</v>
      </c>
      <c r="AK281" s="38">
        <v>0</v>
      </c>
      <c r="AL281" s="38">
        <v>0</v>
      </c>
    </row>
    <row r="282" spans="1:38" ht="19.8" thickBot="1">
      <c r="A282" s="38">
        <v>273</v>
      </c>
      <c r="B282" s="38" t="s">
        <v>579</v>
      </c>
      <c r="C282" s="38" t="s">
        <v>907</v>
      </c>
      <c r="D282" s="38" t="s">
        <v>581</v>
      </c>
      <c r="E282" s="38" t="s">
        <v>908</v>
      </c>
      <c r="F282" s="38" t="s">
        <v>527</v>
      </c>
      <c r="G282" s="38">
        <v>0</v>
      </c>
      <c r="H282" s="38">
        <v>0</v>
      </c>
      <c r="I282" s="38">
        <v>0</v>
      </c>
      <c r="J282" s="38">
        <v>0</v>
      </c>
      <c r="K282" s="38">
        <v>0</v>
      </c>
      <c r="L282" s="38">
        <v>0</v>
      </c>
      <c r="M282" s="38">
        <v>0</v>
      </c>
      <c r="N282" s="38">
        <v>0</v>
      </c>
      <c r="O282" s="38">
        <v>0</v>
      </c>
      <c r="P282" s="38">
        <v>0</v>
      </c>
      <c r="Q282" s="38">
        <v>0</v>
      </c>
      <c r="R282" s="38">
        <v>0</v>
      </c>
      <c r="S282" s="38">
        <v>0</v>
      </c>
      <c r="T282" s="38">
        <v>0</v>
      </c>
      <c r="U282" s="38">
        <v>0</v>
      </c>
      <c r="V282" s="38">
        <v>0</v>
      </c>
      <c r="W282" s="38">
        <v>0</v>
      </c>
      <c r="X282" s="38">
        <v>0</v>
      </c>
      <c r="Y282" s="38">
        <v>0</v>
      </c>
      <c r="Z282" s="38">
        <v>0</v>
      </c>
      <c r="AA282" s="38">
        <v>0</v>
      </c>
      <c r="AB282" s="38">
        <v>0</v>
      </c>
      <c r="AC282" s="38">
        <v>0</v>
      </c>
      <c r="AD282" s="38">
        <v>0</v>
      </c>
      <c r="AE282" s="38">
        <v>0</v>
      </c>
      <c r="AF282" s="38">
        <v>0</v>
      </c>
      <c r="AG282" s="38">
        <v>0</v>
      </c>
      <c r="AH282" s="38">
        <v>0</v>
      </c>
      <c r="AI282" s="38">
        <v>0</v>
      </c>
      <c r="AJ282" s="38">
        <v>0</v>
      </c>
      <c r="AK282" s="38">
        <v>0</v>
      </c>
      <c r="AL282" s="38">
        <v>0</v>
      </c>
    </row>
    <row r="283" spans="1:38" ht="19.8" thickBot="1">
      <c r="A283" s="38">
        <v>274</v>
      </c>
      <c r="B283" s="38" t="s">
        <v>579</v>
      </c>
      <c r="C283" s="38" t="s">
        <v>909</v>
      </c>
      <c r="D283" s="38" t="s">
        <v>581</v>
      </c>
      <c r="E283" s="38" t="s">
        <v>910</v>
      </c>
      <c r="F283" s="38" t="s">
        <v>527</v>
      </c>
      <c r="G283" s="38">
        <v>0</v>
      </c>
      <c r="H283" s="38">
        <v>0</v>
      </c>
      <c r="I283" s="38">
        <v>0</v>
      </c>
      <c r="J283" s="38">
        <v>0</v>
      </c>
      <c r="K283" s="38">
        <v>0</v>
      </c>
      <c r="L283" s="38">
        <v>0</v>
      </c>
      <c r="M283" s="38">
        <v>0</v>
      </c>
      <c r="N283" s="38">
        <v>0</v>
      </c>
      <c r="O283" s="38">
        <v>0</v>
      </c>
      <c r="P283" s="38">
        <v>0</v>
      </c>
      <c r="Q283" s="38">
        <v>0</v>
      </c>
      <c r="R283" s="38">
        <v>0</v>
      </c>
      <c r="S283" s="38">
        <v>0</v>
      </c>
      <c r="T283" s="38">
        <v>0</v>
      </c>
      <c r="U283" s="38">
        <v>0</v>
      </c>
      <c r="V283" s="38">
        <v>0</v>
      </c>
      <c r="W283" s="38">
        <v>0</v>
      </c>
      <c r="X283" s="38">
        <v>0</v>
      </c>
      <c r="Y283" s="38">
        <v>0</v>
      </c>
      <c r="Z283" s="38">
        <v>0</v>
      </c>
      <c r="AA283" s="38">
        <v>0</v>
      </c>
      <c r="AB283" s="38">
        <v>0</v>
      </c>
      <c r="AC283" s="38">
        <v>0</v>
      </c>
      <c r="AD283" s="38">
        <v>0</v>
      </c>
      <c r="AE283" s="38">
        <v>0</v>
      </c>
      <c r="AF283" s="38">
        <v>0</v>
      </c>
      <c r="AG283" s="38">
        <v>0</v>
      </c>
      <c r="AH283" s="38">
        <v>0</v>
      </c>
      <c r="AI283" s="38">
        <v>0</v>
      </c>
      <c r="AJ283" s="38">
        <v>0</v>
      </c>
      <c r="AK283" s="38">
        <v>0</v>
      </c>
      <c r="AL283" s="38">
        <v>0</v>
      </c>
    </row>
    <row r="284" spans="1:38" ht="19.8" thickBot="1">
      <c r="A284" s="38">
        <v>275</v>
      </c>
      <c r="B284" s="38" t="s">
        <v>579</v>
      </c>
      <c r="C284" s="38" t="s">
        <v>911</v>
      </c>
      <c r="D284" s="38" t="s">
        <v>581</v>
      </c>
      <c r="E284" s="38" t="s">
        <v>912</v>
      </c>
      <c r="F284" s="38" t="s">
        <v>527</v>
      </c>
      <c r="G284" s="38">
        <v>0</v>
      </c>
      <c r="H284" s="38">
        <v>0</v>
      </c>
      <c r="I284" s="38">
        <v>0</v>
      </c>
      <c r="J284" s="38">
        <v>0</v>
      </c>
      <c r="K284" s="38">
        <v>0</v>
      </c>
      <c r="L284" s="38">
        <v>0</v>
      </c>
      <c r="M284" s="38">
        <v>0</v>
      </c>
      <c r="N284" s="38">
        <v>0</v>
      </c>
      <c r="O284" s="38">
        <v>0</v>
      </c>
      <c r="P284" s="38">
        <v>0</v>
      </c>
      <c r="Q284" s="38">
        <v>0</v>
      </c>
      <c r="R284" s="38">
        <v>0</v>
      </c>
      <c r="S284" s="38">
        <v>0</v>
      </c>
      <c r="T284" s="38">
        <v>0</v>
      </c>
      <c r="U284" s="38">
        <v>0</v>
      </c>
      <c r="V284" s="38">
        <v>0</v>
      </c>
      <c r="W284" s="38">
        <v>0</v>
      </c>
      <c r="X284" s="38">
        <v>0</v>
      </c>
      <c r="Y284" s="38">
        <v>0</v>
      </c>
      <c r="Z284" s="38">
        <v>0</v>
      </c>
      <c r="AA284" s="38">
        <v>0</v>
      </c>
      <c r="AB284" s="38">
        <v>0</v>
      </c>
      <c r="AC284" s="38">
        <v>0</v>
      </c>
      <c r="AD284" s="38">
        <v>0</v>
      </c>
      <c r="AE284" s="38">
        <v>0</v>
      </c>
      <c r="AF284" s="38">
        <v>0</v>
      </c>
      <c r="AG284" s="38">
        <v>0</v>
      </c>
      <c r="AH284" s="38">
        <v>0</v>
      </c>
      <c r="AI284" s="38">
        <v>0</v>
      </c>
      <c r="AJ284" s="38">
        <v>0</v>
      </c>
      <c r="AK284" s="38">
        <v>0</v>
      </c>
      <c r="AL284" s="38">
        <v>0</v>
      </c>
    </row>
    <row r="285" spans="1:38" ht="19.8" thickBot="1">
      <c r="A285" s="38">
        <v>276</v>
      </c>
      <c r="B285" s="38" t="s">
        <v>579</v>
      </c>
      <c r="C285" s="38" t="s">
        <v>913</v>
      </c>
      <c r="D285" s="38" t="s">
        <v>530</v>
      </c>
      <c r="E285" s="38" t="s">
        <v>914</v>
      </c>
      <c r="F285" s="38" t="s">
        <v>527</v>
      </c>
      <c r="G285" s="38">
        <v>0</v>
      </c>
      <c r="H285" s="38">
        <v>0</v>
      </c>
      <c r="I285" s="38">
        <v>0</v>
      </c>
      <c r="J285" s="38">
        <v>0</v>
      </c>
      <c r="K285" s="38">
        <v>0</v>
      </c>
      <c r="L285" s="38">
        <v>0</v>
      </c>
      <c r="M285" s="38">
        <v>0</v>
      </c>
      <c r="N285" s="38">
        <v>0</v>
      </c>
      <c r="O285" s="38">
        <v>0</v>
      </c>
      <c r="P285" s="38">
        <v>0</v>
      </c>
      <c r="Q285" s="38">
        <v>0</v>
      </c>
      <c r="R285" s="38">
        <v>0</v>
      </c>
      <c r="S285" s="38">
        <v>0</v>
      </c>
      <c r="T285" s="38">
        <v>0</v>
      </c>
      <c r="U285" s="38">
        <v>0</v>
      </c>
      <c r="V285" s="38">
        <v>0</v>
      </c>
      <c r="W285" s="38">
        <v>0</v>
      </c>
      <c r="X285" s="38">
        <v>0</v>
      </c>
      <c r="Y285" s="38">
        <v>0</v>
      </c>
      <c r="Z285" s="38">
        <v>0</v>
      </c>
      <c r="AA285" s="38">
        <v>0</v>
      </c>
      <c r="AB285" s="38">
        <v>0</v>
      </c>
      <c r="AC285" s="38">
        <v>0</v>
      </c>
      <c r="AD285" s="38">
        <v>0</v>
      </c>
      <c r="AE285" s="38">
        <v>0</v>
      </c>
      <c r="AF285" s="38">
        <v>0</v>
      </c>
      <c r="AG285" s="38">
        <v>0</v>
      </c>
      <c r="AH285" s="38">
        <v>0</v>
      </c>
      <c r="AI285" s="38">
        <v>0</v>
      </c>
      <c r="AJ285" s="38">
        <v>0</v>
      </c>
      <c r="AK285" s="38">
        <v>0</v>
      </c>
      <c r="AL285" s="38">
        <v>0</v>
      </c>
    </row>
    <row r="286" spans="1:38" ht="19.8" thickBot="1">
      <c r="A286" s="38">
        <v>277</v>
      </c>
      <c r="B286" s="38" t="s">
        <v>579</v>
      </c>
      <c r="C286" s="38" t="s">
        <v>915</v>
      </c>
      <c r="D286" s="38" t="s">
        <v>536</v>
      </c>
      <c r="E286" s="38" t="s">
        <v>916</v>
      </c>
      <c r="F286" s="38" t="s">
        <v>533</v>
      </c>
      <c r="G286" s="38">
        <v>0</v>
      </c>
      <c r="H286" s="38">
        <v>0</v>
      </c>
      <c r="I286" s="38">
        <v>0</v>
      </c>
      <c r="J286" s="38">
        <v>0</v>
      </c>
      <c r="K286" s="38">
        <v>0</v>
      </c>
      <c r="L286" s="38">
        <v>0</v>
      </c>
      <c r="M286" s="38">
        <v>0</v>
      </c>
      <c r="N286" s="38">
        <v>0</v>
      </c>
      <c r="O286" s="38">
        <v>0</v>
      </c>
      <c r="P286" s="38">
        <v>0</v>
      </c>
      <c r="Q286" s="38">
        <v>0</v>
      </c>
      <c r="R286" s="38">
        <v>0</v>
      </c>
      <c r="S286" s="38">
        <v>0</v>
      </c>
      <c r="T286" s="38">
        <v>0</v>
      </c>
      <c r="U286" s="38">
        <v>0</v>
      </c>
      <c r="V286" s="38">
        <v>0</v>
      </c>
      <c r="W286" s="38">
        <v>0</v>
      </c>
      <c r="X286" s="38">
        <v>0</v>
      </c>
      <c r="Y286" s="38">
        <v>0</v>
      </c>
      <c r="Z286" s="38">
        <v>0</v>
      </c>
      <c r="AA286" s="38">
        <v>0</v>
      </c>
      <c r="AB286" s="38">
        <v>0</v>
      </c>
      <c r="AC286" s="38">
        <v>0</v>
      </c>
      <c r="AD286" s="38">
        <v>0</v>
      </c>
      <c r="AE286" s="38">
        <v>0</v>
      </c>
      <c r="AF286" s="38">
        <v>0</v>
      </c>
      <c r="AG286" s="38">
        <v>0</v>
      </c>
      <c r="AH286" s="38">
        <v>0</v>
      </c>
      <c r="AI286" s="38">
        <v>0</v>
      </c>
      <c r="AJ286" s="38">
        <v>0</v>
      </c>
      <c r="AK286" s="38">
        <v>0</v>
      </c>
      <c r="AL286" s="38">
        <v>0</v>
      </c>
    </row>
    <row r="287" spans="1:38" ht="15" thickBot="1">
      <c r="A287" s="38">
        <v>278</v>
      </c>
      <c r="B287" s="38" t="s">
        <v>579</v>
      </c>
      <c r="C287" s="38" t="s">
        <v>917</v>
      </c>
      <c r="D287" s="38" t="s">
        <v>543</v>
      </c>
      <c r="E287" s="38"/>
      <c r="F287" s="38" t="s">
        <v>533</v>
      </c>
      <c r="G287" s="38">
        <v>0</v>
      </c>
      <c r="H287" s="38">
        <v>0</v>
      </c>
      <c r="I287" s="38">
        <v>0</v>
      </c>
      <c r="J287" s="38">
        <v>0</v>
      </c>
      <c r="K287" s="38">
        <v>0</v>
      </c>
      <c r="L287" s="38">
        <v>0</v>
      </c>
      <c r="M287" s="38">
        <v>0</v>
      </c>
      <c r="N287" s="38">
        <v>0</v>
      </c>
      <c r="O287" s="38">
        <v>0</v>
      </c>
      <c r="P287" s="38">
        <v>0</v>
      </c>
      <c r="Q287" s="38">
        <v>0</v>
      </c>
      <c r="R287" s="38">
        <v>0</v>
      </c>
      <c r="S287" s="38">
        <v>0</v>
      </c>
      <c r="T287" s="38">
        <v>0</v>
      </c>
      <c r="U287" s="38">
        <v>0</v>
      </c>
      <c r="V287" s="38">
        <v>0</v>
      </c>
      <c r="W287" s="38">
        <v>0</v>
      </c>
      <c r="X287" s="38">
        <v>0</v>
      </c>
      <c r="Y287" s="38">
        <v>0</v>
      </c>
      <c r="Z287" s="38">
        <v>0</v>
      </c>
      <c r="AA287" s="38">
        <v>0</v>
      </c>
      <c r="AB287" s="38">
        <v>0</v>
      </c>
      <c r="AC287" s="38">
        <v>0</v>
      </c>
      <c r="AD287" s="38">
        <v>0</v>
      </c>
      <c r="AE287" s="38">
        <v>0</v>
      </c>
      <c r="AF287" s="38">
        <v>0</v>
      </c>
      <c r="AG287" s="38">
        <v>0</v>
      </c>
      <c r="AH287" s="38">
        <v>0</v>
      </c>
      <c r="AI287" s="38">
        <v>0</v>
      </c>
      <c r="AJ287" s="38">
        <v>0</v>
      </c>
      <c r="AK287" s="38">
        <v>0</v>
      </c>
      <c r="AL287" s="38">
        <v>0</v>
      </c>
    </row>
    <row r="288" spans="1:38" ht="19.8" thickBot="1">
      <c r="A288" s="38">
        <v>279</v>
      </c>
      <c r="B288" s="38" t="s">
        <v>579</v>
      </c>
      <c r="C288" s="38" t="s">
        <v>918</v>
      </c>
      <c r="D288" s="38" t="s">
        <v>536</v>
      </c>
      <c r="E288" s="38"/>
      <c r="F288" s="38" t="s">
        <v>531</v>
      </c>
      <c r="G288" s="38">
        <v>0</v>
      </c>
      <c r="H288" s="38">
        <v>0</v>
      </c>
      <c r="I288" s="38">
        <v>0</v>
      </c>
      <c r="J288" s="38">
        <v>0</v>
      </c>
      <c r="K288" s="38">
        <v>0</v>
      </c>
      <c r="L288" s="38">
        <v>0</v>
      </c>
      <c r="M288" s="38">
        <v>0</v>
      </c>
      <c r="N288" s="38">
        <v>0</v>
      </c>
      <c r="O288" s="38">
        <v>0</v>
      </c>
      <c r="P288" s="38">
        <v>0</v>
      </c>
      <c r="Q288" s="38">
        <v>0</v>
      </c>
      <c r="R288" s="38">
        <v>0</v>
      </c>
      <c r="S288" s="38">
        <v>0</v>
      </c>
      <c r="T288" s="38">
        <v>0</v>
      </c>
      <c r="U288" s="38">
        <v>0</v>
      </c>
      <c r="V288" s="38">
        <v>0</v>
      </c>
      <c r="W288" s="38">
        <v>0</v>
      </c>
      <c r="X288" s="38">
        <v>0</v>
      </c>
      <c r="Y288" s="38">
        <v>0</v>
      </c>
      <c r="Z288" s="38">
        <v>0</v>
      </c>
      <c r="AA288" s="38">
        <v>0</v>
      </c>
      <c r="AB288" s="38">
        <v>0</v>
      </c>
      <c r="AC288" s="38">
        <v>0</v>
      </c>
      <c r="AD288" s="38">
        <v>0</v>
      </c>
      <c r="AE288" s="38">
        <v>0</v>
      </c>
      <c r="AF288" s="38">
        <v>0</v>
      </c>
      <c r="AG288" s="38">
        <v>0</v>
      </c>
      <c r="AH288" s="38">
        <v>0</v>
      </c>
      <c r="AI288" s="38">
        <v>0</v>
      </c>
      <c r="AJ288" s="38">
        <v>0</v>
      </c>
      <c r="AK288" s="38">
        <v>0</v>
      </c>
      <c r="AL288" s="38">
        <v>0</v>
      </c>
    </row>
    <row r="289" spans="1:38" ht="19.8" thickBot="1">
      <c r="A289" s="38">
        <v>280</v>
      </c>
      <c r="B289" s="38" t="s">
        <v>579</v>
      </c>
      <c r="C289" s="38" t="s">
        <v>919</v>
      </c>
      <c r="D289" s="38" t="s">
        <v>534</v>
      </c>
      <c r="E289" s="38" t="s">
        <v>920</v>
      </c>
      <c r="F289" s="38" t="s">
        <v>531</v>
      </c>
      <c r="G289" s="38">
        <v>0</v>
      </c>
      <c r="H289" s="38">
        <v>0</v>
      </c>
      <c r="I289" s="38">
        <v>0</v>
      </c>
      <c r="J289" s="38">
        <v>0</v>
      </c>
      <c r="K289" s="38">
        <v>0</v>
      </c>
      <c r="L289" s="38">
        <v>0</v>
      </c>
      <c r="M289" s="38">
        <v>0</v>
      </c>
      <c r="N289" s="38">
        <v>0</v>
      </c>
      <c r="O289" s="38">
        <v>0</v>
      </c>
      <c r="P289" s="38">
        <v>0</v>
      </c>
      <c r="Q289" s="38">
        <v>0</v>
      </c>
      <c r="R289" s="38">
        <v>0</v>
      </c>
      <c r="S289" s="38">
        <v>0</v>
      </c>
      <c r="T289" s="38">
        <v>0</v>
      </c>
      <c r="U289" s="38">
        <v>0</v>
      </c>
      <c r="V289" s="38">
        <v>0</v>
      </c>
      <c r="W289" s="38">
        <v>0</v>
      </c>
      <c r="X289" s="38">
        <v>0</v>
      </c>
      <c r="Y289" s="38">
        <v>0</v>
      </c>
      <c r="Z289" s="38">
        <v>0</v>
      </c>
      <c r="AA289" s="38">
        <v>0</v>
      </c>
      <c r="AB289" s="38">
        <v>0</v>
      </c>
      <c r="AC289" s="38">
        <v>0</v>
      </c>
      <c r="AD289" s="38">
        <v>0</v>
      </c>
      <c r="AE289" s="38">
        <v>0</v>
      </c>
      <c r="AF289" s="38">
        <v>0</v>
      </c>
      <c r="AG289" s="38">
        <v>0</v>
      </c>
      <c r="AH289" s="38">
        <v>0</v>
      </c>
      <c r="AI289" s="38">
        <v>0</v>
      </c>
      <c r="AJ289" s="38">
        <v>0</v>
      </c>
      <c r="AK289" s="38">
        <v>0</v>
      </c>
      <c r="AL289" s="38">
        <v>0</v>
      </c>
    </row>
    <row r="290" spans="1:38" ht="19.8" thickBot="1">
      <c r="A290" s="38">
        <v>281</v>
      </c>
      <c r="B290" s="38" t="s">
        <v>579</v>
      </c>
      <c r="C290" s="38" t="s">
        <v>921</v>
      </c>
      <c r="D290" s="38" t="s">
        <v>549</v>
      </c>
      <c r="E290" s="38" t="s">
        <v>922</v>
      </c>
      <c r="F290" s="38" t="s">
        <v>531</v>
      </c>
      <c r="G290" s="38">
        <v>0</v>
      </c>
      <c r="H290" s="38">
        <v>0</v>
      </c>
      <c r="I290" s="38">
        <v>0</v>
      </c>
      <c r="J290" s="38">
        <v>0</v>
      </c>
      <c r="K290" s="38">
        <v>0</v>
      </c>
      <c r="L290" s="38">
        <v>0</v>
      </c>
      <c r="M290" s="38">
        <v>0</v>
      </c>
      <c r="N290" s="38">
        <v>0</v>
      </c>
      <c r="O290" s="38">
        <v>0</v>
      </c>
      <c r="P290" s="38">
        <v>0</v>
      </c>
      <c r="Q290" s="38">
        <v>0</v>
      </c>
      <c r="R290" s="38">
        <v>0</v>
      </c>
      <c r="S290" s="38">
        <v>0</v>
      </c>
      <c r="T290" s="38">
        <v>0</v>
      </c>
      <c r="U290" s="38">
        <v>0</v>
      </c>
      <c r="V290" s="38">
        <v>0</v>
      </c>
      <c r="W290" s="38">
        <v>0</v>
      </c>
      <c r="X290" s="38">
        <v>0</v>
      </c>
      <c r="Y290" s="38">
        <v>0</v>
      </c>
      <c r="Z290" s="38">
        <v>0</v>
      </c>
      <c r="AA290" s="38">
        <v>0</v>
      </c>
      <c r="AB290" s="38">
        <v>0</v>
      </c>
      <c r="AC290" s="38">
        <v>0</v>
      </c>
      <c r="AD290" s="38">
        <v>0</v>
      </c>
      <c r="AE290" s="38">
        <v>0</v>
      </c>
      <c r="AF290" s="38">
        <v>0</v>
      </c>
      <c r="AG290" s="38">
        <v>0</v>
      </c>
      <c r="AH290" s="38">
        <v>0</v>
      </c>
      <c r="AI290" s="38">
        <v>0</v>
      </c>
      <c r="AJ290" s="38">
        <v>0</v>
      </c>
      <c r="AK290" s="38">
        <v>0</v>
      </c>
      <c r="AL290" s="38">
        <v>0</v>
      </c>
    </row>
    <row r="291" spans="1:38" ht="19.8" thickBot="1">
      <c r="A291" s="38">
        <v>282</v>
      </c>
      <c r="B291" s="38" t="s">
        <v>579</v>
      </c>
      <c r="C291" s="38" t="s">
        <v>923</v>
      </c>
      <c r="D291" s="38" t="s">
        <v>536</v>
      </c>
      <c r="E291" s="38" t="s">
        <v>924</v>
      </c>
      <c r="F291" s="38" t="s">
        <v>531</v>
      </c>
      <c r="G291" s="38">
        <v>0</v>
      </c>
      <c r="H291" s="38">
        <v>0</v>
      </c>
      <c r="I291" s="38">
        <v>0</v>
      </c>
      <c r="J291" s="38">
        <v>0</v>
      </c>
      <c r="K291" s="38">
        <v>0</v>
      </c>
      <c r="L291" s="38">
        <v>0</v>
      </c>
      <c r="M291" s="38">
        <v>0</v>
      </c>
      <c r="N291" s="38">
        <v>0</v>
      </c>
      <c r="O291" s="38">
        <v>0</v>
      </c>
      <c r="P291" s="38">
        <v>0</v>
      </c>
      <c r="Q291" s="38">
        <v>0</v>
      </c>
      <c r="R291" s="38">
        <v>0</v>
      </c>
      <c r="S291" s="38">
        <v>0</v>
      </c>
      <c r="T291" s="38">
        <v>0</v>
      </c>
      <c r="U291" s="38">
        <v>0</v>
      </c>
      <c r="V291" s="38">
        <v>0</v>
      </c>
      <c r="W291" s="38">
        <v>0</v>
      </c>
      <c r="X291" s="38">
        <v>0</v>
      </c>
      <c r="Y291" s="38">
        <v>0</v>
      </c>
      <c r="Z291" s="38">
        <v>0</v>
      </c>
      <c r="AA291" s="38">
        <v>0</v>
      </c>
      <c r="AB291" s="38">
        <v>0</v>
      </c>
      <c r="AC291" s="38">
        <v>0</v>
      </c>
      <c r="AD291" s="38">
        <v>0</v>
      </c>
      <c r="AE291" s="38">
        <v>0</v>
      </c>
      <c r="AF291" s="38">
        <v>0</v>
      </c>
      <c r="AG291" s="38">
        <v>0</v>
      </c>
      <c r="AH291" s="38">
        <v>0</v>
      </c>
      <c r="AI291" s="38">
        <v>0</v>
      </c>
      <c r="AJ291" s="38">
        <v>0</v>
      </c>
      <c r="AK291" s="38">
        <v>0</v>
      </c>
      <c r="AL291" s="38">
        <v>0</v>
      </c>
    </row>
    <row r="292" spans="1:38" ht="19.8" thickBot="1">
      <c r="A292" s="38">
        <v>283</v>
      </c>
      <c r="B292" s="38" t="s">
        <v>579</v>
      </c>
      <c r="C292" s="38" t="s">
        <v>925</v>
      </c>
      <c r="D292" s="38" t="s">
        <v>552</v>
      </c>
      <c r="E292" s="38" t="s">
        <v>926</v>
      </c>
      <c r="F292" s="38" t="s">
        <v>531</v>
      </c>
      <c r="G292" s="38">
        <v>0</v>
      </c>
      <c r="H292" s="38">
        <v>0</v>
      </c>
      <c r="I292" s="38">
        <v>0</v>
      </c>
      <c r="J292" s="38">
        <v>0</v>
      </c>
      <c r="K292" s="38">
        <v>0</v>
      </c>
      <c r="L292" s="38">
        <v>0</v>
      </c>
      <c r="M292" s="38">
        <v>0</v>
      </c>
      <c r="N292" s="38">
        <v>0</v>
      </c>
      <c r="O292" s="38">
        <v>0</v>
      </c>
      <c r="P292" s="38">
        <v>0</v>
      </c>
      <c r="Q292" s="38">
        <v>0</v>
      </c>
      <c r="R292" s="38">
        <v>0</v>
      </c>
      <c r="S292" s="38">
        <v>0</v>
      </c>
      <c r="T292" s="38">
        <v>0</v>
      </c>
      <c r="U292" s="38">
        <v>0</v>
      </c>
      <c r="V292" s="38">
        <v>0</v>
      </c>
      <c r="W292" s="38">
        <v>0</v>
      </c>
      <c r="X292" s="38">
        <v>0</v>
      </c>
      <c r="Y292" s="38">
        <v>0</v>
      </c>
      <c r="Z292" s="38">
        <v>0</v>
      </c>
      <c r="AA292" s="38">
        <v>0</v>
      </c>
      <c r="AB292" s="38">
        <v>0</v>
      </c>
      <c r="AC292" s="38">
        <v>0</v>
      </c>
      <c r="AD292" s="38">
        <v>0</v>
      </c>
      <c r="AE292" s="38">
        <v>0</v>
      </c>
      <c r="AF292" s="38">
        <v>0</v>
      </c>
      <c r="AG292" s="38">
        <v>0</v>
      </c>
      <c r="AH292" s="38">
        <v>0</v>
      </c>
      <c r="AI292" s="38">
        <v>0</v>
      </c>
      <c r="AJ292" s="38">
        <v>0</v>
      </c>
      <c r="AK292" s="38">
        <v>0</v>
      </c>
      <c r="AL292" s="38">
        <v>0</v>
      </c>
    </row>
    <row r="293" spans="1:38" ht="19.8" thickBot="1">
      <c r="A293" s="38">
        <v>284</v>
      </c>
      <c r="B293" s="38" t="s">
        <v>579</v>
      </c>
      <c r="C293" s="38" t="s">
        <v>927</v>
      </c>
      <c r="D293" s="38" t="s">
        <v>543</v>
      </c>
      <c r="E293" s="38" t="s">
        <v>928</v>
      </c>
      <c r="F293" s="38" t="s">
        <v>531</v>
      </c>
      <c r="G293" s="38">
        <v>0</v>
      </c>
      <c r="H293" s="38">
        <v>0</v>
      </c>
      <c r="I293" s="38">
        <v>0</v>
      </c>
      <c r="J293" s="38">
        <v>0</v>
      </c>
      <c r="K293" s="38">
        <v>0</v>
      </c>
      <c r="L293" s="38">
        <v>0</v>
      </c>
      <c r="M293" s="38">
        <v>0</v>
      </c>
      <c r="N293" s="38">
        <v>0</v>
      </c>
      <c r="O293" s="38">
        <v>0</v>
      </c>
      <c r="P293" s="38">
        <v>0</v>
      </c>
      <c r="Q293" s="38">
        <v>0</v>
      </c>
      <c r="R293" s="38">
        <v>0</v>
      </c>
      <c r="S293" s="38">
        <v>0</v>
      </c>
      <c r="T293" s="38">
        <v>0</v>
      </c>
      <c r="U293" s="38">
        <v>0</v>
      </c>
      <c r="V293" s="38">
        <v>0</v>
      </c>
      <c r="W293" s="38">
        <v>0</v>
      </c>
      <c r="X293" s="38">
        <v>0</v>
      </c>
      <c r="Y293" s="38">
        <v>0</v>
      </c>
      <c r="Z293" s="38">
        <v>0</v>
      </c>
      <c r="AA293" s="38">
        <v>0</v>
      </c>
      <c r="AB293" s="38">
        <v>0</v>
      </c>
      <c r="AC293" s="38">
        <v>0</v>
      </c>
      <c r="AD293" s="38">
        <v>0</v>
      </c>
      <c r="AE293" s="38">
        <v>0</v>
      </c>
      <c r="AF293" s="38">
        <v>0</v>
      </c>
      <c r="AG293" s="38">
        <v>0</v>
      </c>
      <c r="AH293" s="38">
        <v>0</v>
      </c>
      <c r="AI293" s="38">
        <v>0</v>
      </c>
      <c r="AJ293" s="38">
        <v>0</v>
      </c>
      <c r="AK293" s="38">
        <v>0</v>
      </c>
      <c r="AL293" s="38">
        <v>0</v>
      </c>
    </row>
    <row r="294" spans="1:38" ht="19.8" thickBot="1">
      <c r="A294" s="38">
        <v>285</v>
      </c>
      <c r="B294" s="38" t="s">
        <v>579</v>
      </c>
      <c r="C294" s="38" t="s">
        <v>929</v>
      </c>
      <c r="D294" s="38" t="s">
        <v>930</v>
      </c>
      <c r="E294" s="38" t="s">
        <v>338</v>
      </c>
      <c r="F294" s="38" t="s">
        <v>531</v>
      </c>
      <c r="G294" s="38">
        <v>0</v>
      </c>
      <c r="H294" s="38">
        <v>0</v>
      </c>
      <c r="I294" s="38">
        <v>0</v>
      </c>
      <c r="J294" s="38">
        <v>0</v>
      </c>
      <c r="K294" s="38">
        <v>0</v>
      </c>
      <c r="L294" s="38">
        <v>0</v>
      </c>
      <c r="M294" s="38">
        <v>0</v>
      </c>
      <c r="N294" s="38">
        <v>0</v>
      </c>
      <c r="O294" s="38">
        <v>0</v>
      </c>
      <c r="P294" s="38">
        <v>0</v>
      </c>
      <c r="Q294" s="38">
        <v>0</v>
      </c>
      <c r="R294" s="38">
        <v>0</v>
      </c>
      <c r="S294" s="38">
        <v>0</v>
      </c>
      <c r="T294" s="38">
        <v>0</v>
      </c>
      <c r="U294" s="38">
        <v>0</v>
      </c>
      <c r="V294" s="38">
        <v>0</v>
      </c>
      <c r="W294" s="38">
        <v>0</v>
      </c>
      <c r="X294" s="38">
        <v>0</v>
      </c>
      <c r="Y294" s="38">
        <v>0</v>
      </c>
      <c r="Z294" s="38">
        <v>0</v>
      </c>
      <c r="AA294" s="38">
        <v>0</v>
      </c>
      <c r="AB294" s="38">
        <v>0</v>
      </c>
      <c r="AC294" s="38">
        <v>0</v>
      </c>
      <c r="AD294" s="38">
        <v>0</v>
      </c>
      <c r="AE294" s="38">
        <v>0</v>
      </c>
      <c r="AF294" s="38">
        <v>0</v>
      </c>
      <c r="AG294" s="38">
        <v>0</v>
      </c>
      <c r="AH294" s="38">
        <v>0</v>
      </c>
      <c r="AI294" s="38">
        <v>0</v>
      </c>
      <c r="AJ294" s="38">
        <v>0</v>
      </c>
      <c r="AK294" s="38">
        <v>0</v>
      </c>
      <c r="AL294" s="38">
        <v>0</v>
      </c>
    </row>
    <row r="295" spans="1:38" ht="19.8" thickBot="1">
      <c r="A295" s="38">
        <v>286</v>
      </c>
      <c r="B295" s="38" t="s">
        <v>579</v>
      </c>
      <c r="C295" s="38" t="s">
        <v>931</v>
      </c>
      <c r="D295" s="38" t="s">
        <v>581</v>
      </c>
      <c r="E295" s="38" t="s">
        <v>932</v>
      </c>
      <c r="F295" s="38" t="s">
        <v>531</v>
      </c>
      <c r="G295" s="38">
        <v>0</v>
      </c>
      <c r="H295" s="38">
        <v>0</v>
      </c>
      <c r="I295" s="38">
        <v>0</v>
      </c>
      <c r="J295" s="38">
        <v>0</v>
      </c>
      <c r="K295" s="38">
        <v>0</v>
      </c>
      <c r="L295" s="38">
        <v>0</v>
      </c>
      <c r="M295" s="38">
        <v>0</v>
      </c>
      <c r="N295" s="38">
        <v>0</v>
      </c>
      <c r="O295" s="38">
        <v>0</v>
      </c>
      <c r="P295" s="38">
        <v>0</v>
      </c>
      <c r="Q295" s="38">
        <v>0</v>
      </c>
      <c r="R295" s="38">
        <v>0</v>
      </c>
      <c r="S295" s="38">
        <v>0</v>
      </c>
      <c r="T295" s="38">
        <v>0</v>
      </c>
      <c r="U295" s="38">
        <v>0</v>
      </c>
      <c r="V295" s="38">
        <v>0</v>
      </c>
      <c r="W295" s="38">
        <v>0</v>
      </c>
      <c r="X295" s="38">
        <v>0</v>
      </c>
      <c r="Y295" s="38">
        <v>0</v>
      </c>
      <c r="Z295" s="38">
        <v>0</v>
      </c>
      <c r="AA295" s="38">
        <v>0</v>
      </c>
      <c r="AB295" s="38">
        <v>0</v>
      </c>
      <c r="AC295" s="38">
        <v>0</v>
      </c>
      <c r="AD295" s="38">
        <v>0</v>
      </c>
      <c r="AE295" s="38">
        <v>0</v>
      </c>
      <c r="AF295" s="38">
        <v>0</v>
      </c>
      <c r="AG295" s="38">
        <v>0</v>
      </c>
      <c r="AH295" s="38">
        <v>0</v>
      </c>
      <c r="AI295" s="38">
        <v>0</v>
      </c>
      <c r="AJ295" s="38">
        <v>0</v>
      </c>
      <c r="AK295" s="38">
        <v>0</v>
      </c>
      <c r="AL295" s="38">
        <v>0</v>
      </c>
    </row>
    <row r="296" spans="1:38" ht="19.8" thickBot="1">
      <c r="A296" s="38">
        <v>287</v>
      </c>
      <c r="B296" s="38" t="s">
        <v>579</v>
      </c>
      <c r="C296" s="38" t="s">
        <v>933</v>
      </c>
      <c r="D296" s="38" t="s">
        <v>588</v>
      </c>
      <c r="E296" s="38" t="s">
        <v>934</v>
      </c>
      <c r="F296" s="38" t="s">
        <v>527</v>
      </c>
      <c r="G296" s="38">
        <v>0</v>
      </c>
      <c r="H296" s="38">
        <v>0</v>
      </c>
      <c r="I296" s="38">
        <v>0</v>
      </c>
      <c r="J296" s="38">
        <v>0</v>
      </c>
      <c r="K296" s="38">
        <v>0</v>
      </c>
      <c r="L296" s="38">
        <v>0</v>
      </c>
      <c r="M296" s="38">
        <v>0</v>
      </c>
      <c r="N296" s="38">
        <v>0</v>
      </c>
      <c r="O296" s="38">
        <v>0</v>
      </c>
      <c r="P296" s="38">
        <v>0</v>
      </c>
      <c r="Q296" s="38">
        <v>0</v>
      </c>
      <c r="R296" s="38">
        <v>0</v>
      </c>
      <c r="S296" s="38">
        <v>0</v>
      </c>
      <c r="T296" s="38">
        <v>0</v>
      </c>
      <c r="U296" s="38">
        <v>0</v>
      </c>
      <c r="V296" s="38">
        <v>0</v>
      </c>
      <c r="W296" s="38">
        <v>0</v>
      </c>
      <c r="X296" s="38">
        <v>0</v>
      </c>
      <c r="Y296" s="38">
        <v>0</v>
      </c>
      <c r="Z296" s="38">
        <v>0</v>
      </c>
      <c r="AA296" s="38">
        <v>0</v>
      </c>
      <c r="AB296" s="38">
        <v>0</v>
      </c>
      <c r="AC296" s="38">
        <v>0</v>
      </c>
      <c r="AD296" s="38">
        <v>0</v>
      </c>
      <c r="AE296" s="38">
        <v>0</v>
      </c>
      <c r="AF296" s="38">
        <v>0</v>
      </c>
      <c r="AG296" s="38">
        <v>0</v>
      </c>
      <c r="AH296" s="38">
        <v>0</v>
      </c>
      <c r="AI296" s="38">
        <v>0</v>
      </c>
      <c r="AJ296" s="38">
        <v>0</v>
      </c>
      <c r="AK296" s="38">
        <v>0</v>
      </c>
      <c r="AL296" s="38">
        <v>0</v>
      </c>
    </row>
    <row r="297" spans="1:38" ht="15" thickBot="1">
      <c r="A297" s="38">
        <v>288</v>
      </c>
      <c r="B297" s="38" t="s">
        <v>579</v>
      </c>
      <c r="C297" s="38" t="s">
        <v>935</v>
      </c>
      <c r="D297" s="38" t="s">
        <v>588</v>
      </c>
      <c r="E297" s="38" t="s">
        <v>625</v>
      </c>
      <c r="F297" s="38" t="s">
        <v>527</v>
      </c>
      <c r="G297" s="38">
        <v>0</v>
      </c>
      <c r="H297" s="38">
        <v>0</v>
      </c>
      <c r="I297" s="38">
        <v>0</v>
      </c>
      <c r="J297" s="38">
        <v>0</v>
      </c>
      <c r="K297" s="38">
        <v>0</v>
      </c>
      <c r="L297" s="38">
        <v>0</v>
      </c>
      <c r="M297" s="38">
        <v>0</v>
      </c>
      <c r="N297" s="38">
        <v>0</v>
      </c>
      <c r="O297" s="38">
        <v>0</v>
      </c>
      <c r="P297" s="38">
        <v>0</v>
      </c>
      <c r="Q297" s="38">
        <v>0</v>
      </c>
      <c r="R297" s="38">
        <v>0</v>
      </c>
      <c r="S297" s="38">
        <v>0</v>
      </c>
      <c r="T297" s="38">
        <v>0</v>
      </c>
      <c r="U297" s="38">
        <v>0</v>
      </c>
      <c r="V297" s="38">
        <v>0</v>
      </c>
      <c r="W297" s="38">
        <v>0</v>
      </c>
      <c r="X297" s="38">
        <v>0</v>
      </c>
      <c r="Y297" s="38">
        <v>0</v>
      </c>
      <c r="Z297" s="38">
        <v>0</v>
      </c>
      <c r="AA297" s="38">
        <v>0</v>
      </c>
      <c r="AB297" s="38">
        <v>0</v>
      </c>
      <c r="AC297" s="38">
        <v>0</v>
      </c>
      <c r="AD297" s="38">
        <v>0</v>
      </c>
      <c r="AE297" s="38">
        <v>0</v>
      </c>
      <c r="AF297" s="38">
        <v>0</v>
      </c>
      <c r="AG297" s="38">
        <v>0</v>
      </c>
      <c r="AH297" s="38">
        <v>0</v>
      </c>
      <c r="AI297" s="38">
        <v>0</v>
      </c>
      <c r="AJ297" s="38">
        <v>0</v>
      </c>
      <c r="AK297" s="38">
        <v>0</v>
      </c>
      <c r="AL297" s="38">
        <v>0</v>
      </c>
    </row>
    <row r="298" spans="1:38" ht="19.8" thickBot="1">
      <c r="A298" s="38">
        <v>289</v>
      </c>
      <c r="B298" s="38" t="s">
        <v>579</v>
      </c>
      <c r="C298" s="38" t="s">
        <v>936</v>
      </c>
      <c r="D298" s="38" t="s">
        <v>552</v>
      </c>
      <c r="E298" s="38" t="s">
        <v>937</v>
      </c>
      <c r="F298" s="38" t="s">
        <v>527</v>
      </c>
      <c r="G298" s="38">
        <v>0</v>
      </c>
      <c r="H298" s="38">
        <v>0</v>
      </c>
      <c r="I298" s="38">
        <v>0</v>
      </c>
      <c r="J298" s="38">
        <v>0</v>
      </c>
      <c r="K298" s="38">
        <v>0</v>
      </c>
      <c r="L298" s="38">
        <v>0</v>
      </c>
      <c r="M298" s="38">
        <v>0</v>
      </c>
      <c r="N298" s="38">
        <v>0</v>
      </c>
      <c r="O298" s="38">
        <v>0</v>
      </c>
      <c r="P298" s="38">
        <v>0</v>
      </c>
      <c r="Q298" s="38">
        <v>0</v>
      </c>
      <c r="R298" s="38">
        <v>0</v>
      </c>
      <c r="S298" s="38">
        <v>0</v>
      </c>
      <c r="T298" s="38">
        <v>0</v>
      </c>
      <c r="U298" s="38">
        <v>0</v>
      </c>
      <c r="V298" s="38">
        <v>0</v>
      </c>
      <c r="W298" s="38">
        <v>0</v>
      </c>
      <c r="X298" s="38">
        <v>0</v>
      </c>
      <c r="Y298" s="38">
        <v>0</v>
      </c>
      <c r="Z298" s="38">
        <v>0</v>
      </c>
      <c r="AA298" s="38">
        <v>0</v>
      </c>
      <c r="AB298" s="38">
        <v>0</v>
      </c>
      <c r="AC298" s="38">
        <v>0</v>
      </c>
      <c r="AD298" s="38">
        <v>0</v>
      </c>
      <c r="AE298" s="38">
        <v>0</v>
      </c>
      <c r="AF298" s="38">
        <v>0</v>
      </c>
      <c r="AG298" s="38">
        <v>0</v>
      </c>
      <c r="AH298" s="38">
        <v>0</v>
      </c>
      <c r="AI298" s="38">
        <v>0</v>
      </c>
      <c r="AJ298" s="38">
        <v>0</v>
      </c>
      <c r="AK298" s="38">
        <v>0</v>
      </c>
      <c r="AL298" s="38">
        <v>0</v>
      </c>
    </row>
    <row r="299" spans="1:38" ht="19.8" thickBot="1">
      <c r="A299" s="38">
        <v>290</v>
      </c>
      <c r="B299" s="38" t="s">
        <v>579</v>
      </c>
      <c r="C299" s="38" t="s">
        <v>938</v>
      </c>
      <c r="D299" s="38" t="s">
        <v>532</v>
      </c>
      <c r="E299" s="38" t="s">
        <v>939</v>
      </c>
      <c r="F299" s="38" t="s">
        <v>533</v>
      </c>
      <c r="G299" s="38">
        <v>0</v>
      </c>
      <c r="H299" s="38">
        <v>0</v>
      </c>
      <c r="I299" s="38">
        <v>0</v>
      </c>
      <c r="J299" s="38">
        <v>0</v>
      </c>
      <c r="K299" s="38">
        <v>0</v>
      </c>
      <c r="L299" s="38">
        <v>0</v>
      </c>
      <c r="M299" s="38">
        <v>0</v>
      </c>
      <c r="N299" s="38">
        <v>0</v>
      </c>
      <c r="O299" s="38">
        <v>0</v>
      </c>
      <c r="P299" s="38">
        <v>0</v>
      </c>
      <c r="Q299" s="38">
        <v>0</v>
      </c>
      <c r="R299" s="38">
        <v>0</v>
      </c>
      <c r="S299" s="38">
        <v>0</v>
      </c>
      <c r="T299" s="38">
        <v>0</v>
      </c>
      <c r="U299" s="38">
        <v>0</v>
      </c>
      <c r="V299" s="38">
        <v>0</v>
      </c>
      <c r="W299" s="38">
        <v>0</v>
      </c>
      <c r="X299" s="38">
        <v>0</v>
      </c>
      <c r="Y299" s="38">
        <v>0</v>
      </c>
      <c r="Z299" s="38">
        <v>0</v>
      </c>
      <c r="AA299" s="38">
        <v>0</v>
      </c>
      <c r="AB299" s="38">
        <v>0</v>
      </c>
      <c r="AC299" s="38">
        <v>0</v>
      </c>
      <c r="AD299" s="38">
        <v>0</v>
      </c>
      <c r="AE299" s="38">
        <v>0</v>
      </c>
      <c r="AF299" s="38">
        <v>0</v>
      </c>
      <c r="AG299" s="38">
        <v>0</v>
      </c>
      <c r="AH299" s="38">
        <v>0</v>
      </c>
      <c r="AI299" s="38">
        <v>0</v>
      </c>
      <c r="AJ299" s="38">
        <v>0</v>
      </c>
      <c r="AK299" s="38">
        <v>0</v>
      </c>
      <c r="AL299" s="38">
        <v>0</v>
      </c>
    </row>
    <row r="300" spans="1:38" ht="15" thickBot="1">
      <c r="A300" s="38">
        <v>291</v>
      </c>
      <c r="B300" s="38" t="s">
        <v>579</v>
      </c>
      <c r="C300" s="38" t="s">
        <v>940</v>
      </c>
      <c r="D300" s="38" t="s">
        <v>588</v>
      </c>
      <c r="E300" s="38" t="s">
        <v>941</v>
      </c>
      <c r="F300" s="38" t="s">
        <v>533</v>
      </c>
      <c r="G300" s="38">
        <v>0</v>
      </c>
      <c r="H300" s="38">
        <v>0</v>
      </c>
      <c r="I300" s="38">
        <v>0</v>
      </c>
      <c r="J300" s="38">
        <v>0</v>
      </c>
      <c r="K300" s="38">
        <v>0</v>
      </c>
      <c r="L300" s="38">
        <v>0</v>
      </c>
      <c r="M300" s="38">
        <v>0</v>
      </c>
      <c r="N300" s="38">
        <v>0</v>
      </c>
      <c r="O300" s="38">
        <v>0</v>
      </c>
      <c r="P300" s="38">
        <v>0</v>
      </c>
      <c r="Q300" s="38">
        <v>0</v>
      </c>
      <c r="R300" s="38">
        <v>0</v>
      </c>
      <c r="S300" s="38">
        <v>0</v>
      </c>
      <c r="T300" s="38">
        <v>0</v>
      </c>
      <c r="U300" s="38">
        <v>0</v>
      </c>
      <c r="V300" s="38">
        <v>0</v>
      </c>
      <c r="W300" s="38">
        <v>0</v>
      </c>
      <c r="X300" s="38">
        <v>0</v>
      </c>
      <c r="Y300" s="38">
        <v>0</v>
      </c>
      <c r="Z300" s="38">
        <v>0</v>
      </c>
      <c r="AA300" s="38">
        <v>0</v>
      </c>
      <c r="AB300" s="38">
        <v>0</v>
      </c>
      <c r="AC300" s="38">
        <v>0</v>
      </c>
      <c r="AD300" s="38">
        <v>0</v>
      </c>
      <c r="AE300" s="38">
        <v>0</v>
      </c>
      <c r="AF300" s="38">
        <v>0</v>
      </c>
      <c r="AG300" s="38">
        <v>0</v>
      </c>
      <c r="AH300" s="38">
        <v>0</v>
      </c>
      <c r="AI300" s="38">
        <v>0</v>
      </c>
      <c r="AJ300" s="38">
        <v>0</v>
      </c>
      <c r="AK300" s="38">
        <v>0</v>
      </c>
      <c r="AL300" s="38">
        <v>0</v>
      </c>
    </row>
    <row r="301" spans="1:38" ht="19.8" thickBot="1">
      <c r="A301" s="38">
        <v>292</v>
      </c>
      <c r="B301" s="38" t="s">
        <v>579</v>
      </c>
      <c r="C301" s="38" t="s">
        <v>942</v>
      </c>
      <c r="D301" s="38" t="s">
        <v>534</v>
      </c>
      <c r="E301" s="38" t="s">
        <v>943</v>
      </c>
      <c r="F301" s="38" t="s">
        <v>533</v>
      </c>
      <c r="G301" s="38">
        <v>0</v>
      </c>
      <c r="H301" s="38">
        <v>0</v>
      </c>
      <c r="I301" s="38">
        <v>0</v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38">
        <v>0</v>
      </c>
      <c r="P301" s="38">
        <v>0</v>
      </c>
      <c r="Q301" s="38">
        <v>0</v>
      </c>
      <c r="R301" s="38">
        <v>0</v>
      </c>
      <c r="S301" s="38">
        <v>0</v>
      </c>
      <c r="T301" s="38">
        <v>0</v>
      </c>
      <c r="U301" s="38">
        <v>0</v>
      </c>
      <c r="V301" s="38">
        <v>0</v>
      </c>
      <c r="W301" s="38">
        <v>0</v>
      </c>
      <c r="X301" s="38">
        <v>0</v>
      </c>
      <c r="Y301" s="38">
        <v>0</v>
      </c>
      <c r="Z301" s="38">
        <v>0</v>
      </c>
      <c r="AA301" s="38">
        <v>0</v>
      </c>
      <c r="AB301" s="38">
        <v>0</v>
      </c>
      <c r="AC301" s="38">
        <v>0</v>
      </c>
      <c r="AD301" s="38">
        <v>0</v>
      </c>
      <c r="AE301" s="38">
        <v>0</v>
      </c>
      <c r="AF301" s="38">
        <v>0</v>
      </c>
      <c r="AG301" s="38">
        <v>0</v>
      </c>
      <c r="AH301" s="38">
        <v>0</v>
      </c>
      <c r="AI301" s="38">
        <v>0</v>
      </c>
      <c r="AJ301" s="38">
        <v>0</v>
      </c>
      <c r="AK301" s="38">
        <v>0</v>
      </c>
      <c r="AL301" s="38">
        <v>0</v>
      </c>
    </row>
    <row r="302" spans="1:38" ht="19.8" thickBot="1">
      <c r="A302" s="38">
        <v>293</v>
      </c>
      <c r="B302" s="38" t="s">
        <v>579</v>
      </c>
      <c r="C302" s="38" t="s">
        <v>317</v>
      </c>
      <c r="D302" s="38" t="s">
        <v>549</v>
      </c>
      <c r="E302" s="38" t="s">
        <v>319</v>
      </c>
      <c r="F302" s="38" t="s">
        <v>533</v>
      </c>
      <c r="G302" s="38">
        <v>4.04</v>
      </c>
      <c r="H302" s="38">
        <v>5.43</v>
      </c>
      <c r="I302" s="38">
        <v>0</v>
      </c>
      <c r="J302" s="38">
        <v>0</v>
      </c>
      <c r="K302" s="38">
        <v>16.72</v>
      </c>
      <c r="L302" s="38">
        <v>0.35</v>
      </c>
      <c r="M302" s="38">
        <v>80.61</v>
      </c>
      <c r="N302" s="38">
        <v>53.69</v>
      </c>
      <c r="O302" s="38">
        <v>23.55</v>
      </c>
      <c r="P302" s="38">
        <v>3.23</v>
      </c>
      <c r="Q302" s="38">
        <v>76.62</v>
      </c>
      <c r="R302" s="38">
        <v>0</v>
      </c>
      <c r="S302" s="38">
        <v>16.600000000000001</v>
      </c>
      <c r="T302" s="38">
        <v>0.01</v>
      </c>
      <c r="U302" s="38">
        <v>2.56</v>
      </c>
      <c r="V302" s="38">
        <v>4.4000000000000004</v>
      </c>
      <c r="W302" s="38">
        <v>4.68</v>
      </c>
      <c r="X302" s="38">
        <v>2.96</v>
      </c>
      <c r="Y302" s="38">
        <v>0.03</v>
      </c>
      <c r="Z302" s="38">
        <v>13.61</v>
      </c>
      <c r="AA302" s="38">
        <v>0</v>
      </c>
      <c r="AB302" s="38">
        <v>1.79</v>
      </c>
      <c r="AC302" s="38">
        <v>0</v>
      </c>
      <c r="AD302" s="38">
        <v>0</v>
      </c>
      <c r="AE302" s="38">
        <v>0</v>
      </c>
      <c r="AF302" s="38">
        <v>0</v>
      </c>
      <c r="AG302" s="38">
        <v>0</v>
      </c>
      <c r="AH302" s="38">
        <v>64.56</v>
      </c>
      <c r="AI302" s="38">
        <v>0</v>
      </c>
      <c r="AJ302" s="38">
        <v>0</v>
      </c>
      <c r="AK302" s="38">
        <v>0</v>
      </c>
      <c r="AL302" s="38">
        <v>375.43</v>
      </c>
    </row>
    <row r="303" spans="1:38" ht="19.8" thickBot="1">
      <c r="A303" s="38">
        <v>294</v>
      </c>
      <c r="B303" s="38" t="s">
        <v>579</v>
      </c>
      <c r="C303" s="38" t="s">
        <v>944</v>
      </c>
      <c r="D303" s="38" t="s">
        <v>534</v>
      </c>
      <c r="E303" s="38" t="s">
        <v>945</v>
      </c>
      <c r="F303" s="38" t="s">
        <v>533</v>
      </c>
      <c r="G303" s="38">
        <v>0</v>
      </c>
      <c r="H303" s="38">
        <v>0</v>
      </c>
      <c r="I303" s="38">
        <v>0</v>
      </c>
      <c r="J303" s="38">
        <v>0</v>
      </c>
      <c r="K303" s="38">
        <v>0</v>
      </c>
      <c r="L303" s="38">
        <v>0</v>
      </c>
      <c r="M303" s="38">
        <v>0</v>
      </c>
      <c r="N303" s="38">
        <v>0</v>
      </c>
      <c r="O303" s="38">
        <v>0</v>
      </c>
      <c r="P303" s="38">
        <v>0</v>
      </c>
      <c r="Q303" s="38">
        <v>0</v>
      </c>
      <c r="R303" s="38">
        <v>0</v>
      </c>
      <c r="S303" s="38">
        <v>0</v>
      </c>
      <c r="T303" s="38">
        <v>0</v>
      </c>
      <c r="U303" s="38">
        <v>0</v>
      </c>
      <c r="V303" s="38">
        <v>0</v>
      </c>
      <c r="W303" s="38">
        <v>0</v>
      </c>
      <c r="X303" s="38">
        <v>0</v>
      </c>
      <c r="Y303" s="38">
        <v>0</v>
      </c>
      <c r="Z303" s="38">
        <v>0</v>
      </c>
      <c r="AA303" s="38">
        <v>0</v>
      </c>
      <c r="AB303" s="38">
        <v>0</v>
      </c>
      <c r="AC303" s="38">
        <v>0</v>
      </c>
      <c r="AD303" s="38">
        <v>0</v>
      </c>
      <c r="AE303" s="38">
        <v>0</v>
      </c>
      <c r="AF303" s="38">
        <v>0</v>
      </c>
      <c r="AG303" s="38">
        <v>0</v>
      </c>
      <c r="AH303" s="38">
        <v>0</v>
      </c>
      <c r="AI303" s="38">
        <v>0</v>
      </c>
      <c r="AJ303" s="38">
        <v>0</v>
      </c>
      <c r="AK303" s="38">
        <v>0</v>
      </c>
      <c r="AL303" s="38">
        <v>0</v>
      </c>
    </row>
    <row r="304" spans="1:38" ht="19.8" thickBot="1">
      <c r="A304" s="38">
        <v>295</v>
      </c>
      <c r="B304" s="38" t="s">
        <v>579</v>
      </c>
      <c r="C304" s="38" t="s">
        <v>946</v>
      </c>
      <c r="D304" s="38" t="s">
        <v>543</v>
      </c>
      <c r="E304" s="38" t="s">
        <v>947</v>
      </c>
      <c r="F304" s="38" t="s">
        <v>533</v>
      </c>
      <c r="G304" s="38">
        <v>0</v>
      </c>
      <c r="H304" s="38">
        <v>0</v>
      </c>
      <c r="I304" s="38">
        <v>0</v>
      </c>
      <c r="J304" s="38">
        <v>0</v>
      </c>
      <c r="K304" s="38">
        <v>0</v>
      </c>
      <c r="L304" s="38">
        <v>0</v>
      </c>
      <c r="M304" s="38">
        <v>0</v>
      </c>
      <c r="N304" s="38">
        <v>0</v>
      </c>
      <c r="O304" s="38">
        <v>0</v>
      </c>
      <c r="P304" s="38">
        <v>0</v>
      </c>
      <c r="Q304" s="38">
        <v>0</v>
      </c>
      <c r="R304" s="38">
        <v>0</v>
      </c>
      <c r="S304" s="38">
        <v>0</v>
      </c>
      <c r="T304" s="38">
        <v>0</v>
      </c>
      <c r="U304" s="38">
        <v>0</v>
      </c>
      <c r="V304" s="38">
        <v>0</v>
      </c>
      <c r="W304" s="38">
        <v>0</v>
      </c>
      <c r="X304" s="38">
        <v>0</v>
      </c>
      <c r="Y304" s="38">
        <v>0</v>
      </c>
      <c r="Z304" s="38">
        <v>0</v>
      </c>
      <c r="AA304" s="38">
        <v>0</v>
      </c>
      <c r="AB304" s="38">
        <v>0</v>
      </c>
      <c r="AC304" s="38">
        <v>0</v>
      </c>
      <c r="AD304" s="38">
        <v>0</v>
      </c>
      <c r="AE304" s="38">
        <v>0</v>
      </c>
      <c r="AF304" s="38">
        <v>0</v>
      </c>
      <c r="AG304" s="38">
        <v>0</v>
      </c>
      <c r="AH304" s="38">
        <v>0</v>
      </c>
      <c r="AI304" s="38">
        <v>0</v>
      </c>
      <c r="AJ304" s="38">
        <v>0</v>
      </c>
      <c r="AK304" s="38">
        <v>0</v>
      </c>
      <c r="AL304" s="38">
        <v>0</v>
      </c>
    </row>
    <row r="305" spans="1:38" ht="19.8" thickBot="1">
      <c r="A305" s="38">
        <v>296</v>
      </c>
      <c r="B305" s="38" t="s">
        <v>579</v>
      </c>
      <c r="C305" s="38" t="s">
        <v>948</v>
      </c>
      <c r="D305" s="38" t="s">
        <v>949</v>
      </c>
      <c r="E305" s="38" t="s">
        <v>950</v>
      </c>
      <c r="F305" s="38" t="s">
        <v>531</v>
      </c>
      <c r="G305" s="38">
        <v>0</v>
      </c>
      <c r="H305" s="38">
        <v>0</v>
      </c>
      <c r="I305" s="38">
        <v>0</v>
      </c>
      <c r="J305" s="38">
        <v>0</v>
      </c>
      <c r="K305" s="38">
        <v>0</v>
      </c>
      <c r="L305" s="38">
        <v>0</v>
      </c>
      <c r="M305" s="38">
        <v>0</v>
      </c>
      <c r="N305" s="38">
        <v>0</v>
      </c>
      <c r="O305" s="38">
        <v>0</v>
      </c>
      <c r="P305" s="38">
        <v>0</v>
      </c>
      <c r="Q305" s="38">
        <v>0</v>
      </c>
      <c r="R305" s="38">
        <v>0</v>
      </c>
      <c r="S305" s="38">
        <v>0</v>
      </c>
      <c r="T305" s="38">
        <v>0</v>
      </c>
      <c r="U305" s="38">
        <v>0</v>
      </c>
      <c r="V305" s="38">
        <v>0</v>
      </c>
      <c r="W305" s="38">
        <v>0</v>
      </c>
      <c r="X305" s="38">
        <v>0</v>
      </c>
      <c r="Y305" s="38">
        <v>0</v>
      </c>
      <c r="Z305" s="38">
        <v>0</v>
      </c>
      <c r="AA305" s="38">
        <v>0</v>
      </c>
      <c r="AB305" s="38">
        <v>0</v>
      </c>
      <c r="AC305" s="38">
        <v>0</v>
      </c>
      <c r="AD305" s="38">
        <v>0</v>
      </c>
      <c r="AE305" s="38">
        <v>0</v>
      </c>
      <c r="AF305" s="38">
        <v>0</v>
      </c>
      <c r="AG305" s="38">
        <v>0</v>
      </c>
      <c r="AH305" s="38">
        <v>0</v>
      </c>
      <c r="AI305" s="38">
        <v>0</v>
      </c>
      <c r="AJ305" s="38">
        <v>0</v>
      </c>
      <c r="AK305" s="38">
        <v>0</v>
      </c>
      <c r="AL305" s="38">
        <v>0</v>
      </c>
    </row>
    <row r="306" spans="1:38" ht="19.8" thickBot="1">
      <c r="A306" s="38">
        <v>297</v>
      </c>
      <c r="B306" s="38" t="s">
        <v>579</v>
      </c>
      <c r="C306" s="38" t="s">
        <v>951</v>
      </c>
      <c r="D306" s="38" t="s">
        <v>534</v>
      </c>
      <c r="E306" s="38" t="s">
        <v>952</v>
      </c>
      <c r="F306" s="38" t="s">
        <v>531</v>
      </c>
      <c r="G306" s="38">
        <v>0</v>
      </c>
      <c r="H306" s="38">
        <v>0</v>
      </c>
      <c r="I306" s="38">
        <v>0</v>
      </c>
      <c r="J306" s="38">
        <v>0</v>
      </c>
      <c r="K306" s="38">
        <v>0</v>
      </c>
      <c r="L306" s="38">
        <v>0</v>
      </c>
      <c r="M306" s="38">
        <v>0</v>
      </c>
      <c r="N306" s="38">
        <v>0</v>
      </c>
      <c r="O306" s="38">
        <v>0</v>
      </c>
      <c r="P306" s="38">
        <v>0</v>
      </c>
      <c r="Q306" s="38">
        <v>0</v>
      </c>
      <c r="R306" s="38">
        <v>0</v>
      </c>
      <c r="S306" s="38">
        <v>0</v>
      </c>
      <c r="T306" s="38">
        <v>0</v>
      </c>
      <c r="U306" s="38">
        <v>0</v>
      </c>
      <c r="V306" s="38">
        <v>0</v>
      </c>
      <c r="W306" s="38">
        <v>0</v>
      </c>
      <c r="X306" s="38">
        <v>0</v>
      </c>
      <c r="Y306" s="38">
        <v>0</v>
      </c>
      <c r="Z306" s="38">
        <v>0</v>
      </c>
      <c r="AA306" s="38">
        <v>0</v>
      </c>
      <c r="AB306" s="38">
        <v>0</v>
      </c>
      <c r="AC306" s="38">
        <v>0</v>
      </c>
      <c r="AD306" s="38">
        <v>0</v>
      </c>
      <c r="AE306" s="38">
        <v>0</v>
      </c>
      <c r="AF306" s="38">
        <v>0</v>
      </c>
      <c r="AG306" s="38">
        <v>0</v>
      </c>
      <c r="AH306" s="38">
        <v>0</v>
      </c>
      <c r="AI306" s="38">
        <v>0</v>
      </c>
      <c r="AJ306" s="38">
        <v>0</v>
      </c>
      <c r="AK306" s="38">
        <v>0</v>
      </c>
      <c r="AL306" s="38">
        <v>0</v>
      </c>
    </row>
    <row r="307" spans="1:38" ht="19.8" thickBot="1">
      <c r="A307" s="38">
        <v>298</v>
      </c>
      <c r="B307" s="38" t="s">
        <v>579</v>
      </c>
      <c r="C307" s="38" t="s">
        <v>953</v>
      </c>
      <c r="D307" s="38" t="s">
        <v>552</v>
      </c>
      <c r="E307" s="38" t="s">
        <v>954</v>
      </c>
      <c r="F307" s="38" t="s">
        <v>533</v>
      </c>
      <c r="G307" s="38">
        <v>0</v>
      </c>
      <c r="H307" s="38">
        <v>0</v>
      </c>
      <c r="I307" s="38">
        <v>0</v>
      </c>
      <c r="J307" s="38">
        <v>0</v>
      </c>
      <c r="K307" s="38">
        <v>0</v>
      </c>
      <c r="L307" s="38">
        <v>0</v>
      </c>
      <c r="M307" s="38">
        <v>0</v>
      </c>
      <c r="N307" s="38">
        <v>0</v>
      </c>
      <c r="O307" s="38">
        <v>0</v>
      </c>
      <c r="P307" s="38">
        <v>0</v>
      </c>
      <c r="Q307" s="38">
        <v>0</v>
      </c>
      <c r="R307" s="38">
        <v>0</v>
      </c>
      <c r="S307" s="38">
        <v>0</v>
      </c>
      <c r="T307" s="38">
        <v>0</v>
      </c>
      <c r="U307" s="38">
        <v>0</v>
      </c>
      <c r="V307" s="38">
        <v>0</v>
      </c>
      <c r="W307" s="38">
        <v>0</v>
      </c>
      <c r="X307" s="38">
        <v>0</v>
      </c>
      <c r="Y307" s="38">
        <v>0</v>
      </c>
      <c r="Z307" s="38">
        <v>0</v>
      </c>
      <c r="AA307" s="38">
        <v>0</v>
      </c>
      <c r="AB307" s="38">
        <v>0</v>
      </c>
      <c r="AC307" s="38">
        <v>0</v>
      </c>
      <c r="AD307" s="38">
        <v>0</v>
      </c>
      <c r="AE307" s="38">
        <v>0</v>
      </c>
      <c r="AF307" s="38">
        <v>0</v>
      </c>
      <c r="AG307" s="38">
        <v>0</v>
      </c>
      <c r="AH307" s="38">
        <v>0</v>
      </c>
      <c r="AI307" s="38">
        <v>0</v>
      </c>
      <c r="AJ307" s="38">
        <v>0</v>
      </c>
      <c r="AK307" s="38">
        <v>0</v>
      </c>
      <c r="AL307" s="38">
        <v>0</v>
      </c>
    </row>
    <row r="308" spans="1:38" ht="19.8" thickBot="1">
      <c r="A308" s="38">
        <v>299</v>
      </c>
      <c r="B308" s="38" t="s">
        <v>579</v>
      </c>
      <c r="C308" s="38" t="s">
        <v>955</v>
      </c>
      <c r="D308" s="38" t="s">
        <v>536</v>
      </c>
      <c r="E308" s="38" t="s">
        <v>184</v>
      </c>
      <c r="F308" s="38" t="s">
        <v>533</v>
      </c>
      <c r="G308" s="38">
        <v>0</v>
      </c>
      <c r="H308" s="38">
        <v>0</v>
      </c>
      <c r="I308" s="38">
        <v>0</v>
      </c>
      <c r="J308" s="38">
        <v>0</v>
      </c>
      <c r="K308" s="38">
        <v>0</v>
      </c>
      <c r="L308" s="38">
        <v>0</v>
      </c>
      <c r="M308" s="38">
        <v>0</v>
      </c>
      <c r="N308" s="38">
        <v>0</v>
      </c>
      <c r="O308" s="38">
        <v>0</v>
      </c>
      <c r="P308" s="38">
        <v>0</v>
      </c>
      <c r="Q308" s="38">
        <v>0</v>
      </c>
      <c r="R308" s="38">
        <v>0</v>
      </c>
      <c r="S308" s="38">
        <v>0</v>
      </c>
      <c r="T308" s="38">
        <v>0</v>
      </c>
      <c r="U308" s="38">
        <v>0</v>
      </c>
      <c r="V308" s="38">
        <v>0</v>
      </c>
      <c r="W308" s="38">
        <v>0</v>
      </c>
      <c r="X308" s="38">
        <v>0</v>
      </c>
      <c r="Y308" s="38">
        <v>0</v>
      </c>
      <c r="Z308" s="38">
        <v>0</v>
      </c>
      <c r="AA308" s="38">
        <v>0</v>
      </c>
      <c r="AB308" s="38">
        <v>0</v>
      </c>
      <c r="AC308" s="38">
        <v>0</v>
      </c>
      <c r="AD308" s="38">
        <v>0</v>
      </c>
      <c r="AE308" s="38">
        <v>0</v>
      </c>
      <c r="AF308" s="38">
        <v>0</v>
      </c>
      <c r="AG308" s="38">
        <v>0</v>
      </c>
      <c r="AH308" s="38">
        <v>0</v>
      </c>
      <c r="AI308" s="38">
        <v>0</v>
      </c>
      <c r="AJ308" s="38">
        <v>0</v>
      </c>
      <c r="AK308" s="38">
        <v>0</v>
      </c>
      <c r="AL308" s="38">
        <v>0</v>
      </c>
    </row>
    <row r="309" spans="1:38" ht="19.8" thickBot="1">
      <c r="A309" s="38">
        <v>300</v>
      </c>
      <c r="B309" s="38" t="s">
        <v>579</v>
      </c>
      <c r="C309" s="38" t="s">
        <v>956</v>
      </c>
      <c r="D309" s="38" t="s">
        <v>552</v>
      </c>
      <c r="E309" s="38" t="s">
        <v>957</v>
      </c>
      <c r="F309" s="38" t="s">
        <v>533</v>
      </c>
      <c r="G309" s="38">
        <v>0</v>
      </c>
      <c r="H309" s="38">
        <v>0</v>
      </c>
      <c r="I309" s="38">
        <v>0</v>
      </c>
      <c r="J309" s="38">
        <v>0</v>
      </c>
      <c r="K309" s="38">
        <v>0</v>
      </c>
      <c r="L309" s="38">
        <v>0</v>
      </c>
      <c r="M309" s="38">
        <v>0</v>
      </c>
      <c r="N309" s="38">
        <v>0</v>
      </c>
      <c r="O309" s="38">
        <v>0</v>
      </c>
      <c r="P309" s="38">
        <v>0</v>
      </c>
      <c r="Q309" s="38">
        <v>0</v>
      </c>
      <c r="R309" s="38">
        <v>0</v>
      </c>
      <c r="S309" s="38">
        <v>0</v>
      </c>
      <c r="T309" s="38">
        <v>0</v>
      </c>
      <c r="U309" s="38">
        <v>0</v>
      </c>
      <c r="V309" s="38">
        <v>0</v>
      </c>
      <c r="W309" s="38">
        <v>0</v>
      </c>
      <c r="X309" s="38">
        <v>0</v>
      </c>
      <c r="Y309" s="38">
        <v>0</v>
      </c>
      <c r="Z309" s="38">
        <v>0</v>
      </c>
      <c r="AA309" s="38">
        <v>0</v>
      </c>
      <c r="AB309" s="38">
        <v>0</v>
      </c>
      <c r="AC309" s="38">
        <v>0</v>
      </c>
      <c r="AD309" s="38">
        <v>0</v>
      </c>
      <c r="AE309" s="38">
        <v>0</v>
      </c>
      <c r="AF309" s="38">
        <v>0</v>
      </c>
      <c r="AG309" s="38">
        <v>0</v>
      </c>
      <c r="AH309" s="38">
        <v>0</v>
      </c>
      <c r="AI309" s="38">
        <v>0</v>
      </c>
      <c r="AJ309" s="38">
        <v>0</v>
      </c>
      <c r="AK309" s="38">
        <v>0</v>
      </c>
      <c r="AL309" s="38">
        <v>0</v>
      </c>
    </row>
    <row r="310" spans="1:38" ht="19.8" thickBot="1">
      <c r="A310" s="38">
        <v>301</v>
      </c>
      <c r="B310" s="38" t="s">
        <v>579</v>
      </c>
      <c r="C310" s="38" t="s">
        <v>958</v>
      </c>
      <c r="D310" s="38" t="s">
        <v>549</v>
      </c>
      <c r="E310" s="38" t="s">
        <v>959</v>
      </c>
      <c r="F310" s="38" t="s">
        <v>533</v>
      </c>
      <c r="G310" s="38">
        <v>0</v>
      </c>
      <c r="H310" s="38">
        <v>0</v>
      </c>
      <c r="I310" s="38">
        <v>0</v>
      </c>
      <c r="J310" s="38">
        <v>0</v>
      </c>
      <c r="K310" s="38">
        <v>0</v>
      </c>
      <c r="L310" s="38">
        <v>0</v>
      </c>
      <c r="M310" s="38">
        <v>0</v>
      </c>
      <c r="N310" s="38">
        <v>0</v>
      </c>
      <c r="O310" s="38">
        <v>0</v>
      </c>
      <c r="P310" s="38">
        <v>0</v>
      </c>
      <c r="Q310" s="38">
        <v>0</v>
      </c>
      <c r="R310" s="38">
        <v>0</v>
      </c>
      <c r="S310" s="38">
        <v>0</v>
      </c>
      <c r="T310" s="38">
        <v>0</v>
      </c>
      <c r="U310" s="38">
        <v>0</v>
      </c>
      <c r="V310" s="38">
        <v>0</v>
      </c>
      <c r="W310" s="38">
        <v>0</v>
      </c>
      <c r="X310" s="38">
        <v>0</v>
      </c>
      <c r="Y310" s="38">
        <v>0</v>
      </c>
      <c r="Z310" s="38">
        <v>0</v>
      </c>
      <c r="AA310" s="38">
        <v>0</v>
      </c>
      <c r="AB310" s="38">
        <v>0</v>
      </c>
      <c r="AC310" s="38">
        <v>0</v>
      </c>
      <c r="AD310" s="38">
        <v>0</v>
      </c>
      <c r="AE310" s="38">
        <v>0</v>
      </c>
      <c r="AF310" s="38">
        <v>0</v>
      </c>
      <c r="AG310" s="38">
        <v>0</v>
      </c>
      <c r="AH310" s="38">
        <v>0</v>
      </c>
      <c r="AI310" s="38">
        <v>0</v>
      </c>
      <c r="AJ310" s="38">
        <v>0</v>
      </c>
      <c r="AK310" s="38">
        <v>0</v>
      </c>
      <c r="AL310" s="38">
        <v>0</v>
      </c>
    </row>
    <row r="311" spans="1:38" ht="19.8" thickBot="1">
      <c r="A311" s="38">
        <v>302</v>
      </c>
      <c r="B311" s="38" t="s">
        <v>579</v>
      </c>
      <c r="C311" s="38" t="s">
        <v>960</v>
      </c>
      <c r="D311" s="38" t="s">
        <v>581</v>
      </c>
      <c r="E311" s="38" t="s">
        <v>961</v>
      </c>
      <c r="F311" s="38" t="s">
        <v>533</v>
      </c>
      <c r="G311" s="38">
        <v>0</v>
      </c>
      <c r="H311" s="38">
        <v>0</v>
      </c>
      <c r="I311" s="38">
        <v>0</v>
      </c>
      <c r="J311" s="38">
        <v>0</v>
      </c>
      <c r="K311" s="38">
        <v>0</v>
      </c>
      <c r="L311" s="38">
        <v>0</v>
      </c>
      <c r="M311" s="38">
        <v>0</v>
      </c>
      <c r="N311" s="38">
        <v>0</v>
      </c>
      <c r="O311" s="38">
        <v>0</v>
      </c>
      <c r="P311" s="38">
        <v>0</v>
      </c>
      <c r="Q311" s="38">
        <v>0</v>
      </c>
      <c r="R311" s="38">
        <v>0</v>
      </c>
      <c r="S311" s="38">
        <v>0</v>
      </c>
      <c r="T311" s="38">
        <v>0</v>
      </c>
      <c r="U311" s="38">
        <v>0</v>
      </c>
      <c r="V311" s="38">
        <v>0</v>
      </c>
      <c r="W311" s="38">
        <v>0</v>
      </c>
      <c r="X311" s="38">
        <v>0</v>
      </c>
      <c r="Y311" s="38">
        <v>0</v>
      </c>
      <c r="Z311" s="38">
        <v>0</v>
      </c>
      <c r="AA311" s="38">
        <v>0</v>
      </c>
      <c r="AB311" s="38">
        <v>0</v>
      </c>
      <c r="AC311" s="38">
        <v>0</v>
      </c>
      <c r="AD311" s="38">
        <v>0</v>
      </c>
      <c r="AE311" s="38">
        <v>0</v>
      </c>
      <c r="AF311" s="38">
        <v>0</v>
      </c>
      <c r="AG311" s="38">
        <v>0</v>
      </c>
      <c r="AH311" s="38">
        <v>0</v>
      </c>
      <c r="AI311" s="38">
        <v>0</v>
      </c>
      <c r="AJ311" s="38">
        <v>0</v>
      </c>
      <c r="AK311" s="38">
        <v>0</v>
      </c>
      <c r="AL311" s="38">
        <v>0</v>
      </c>
    </row>
    <row r="312" spans="1:38" ht="19.8" thickBot="1">
      <c r="A312" s="38">
        <v>303</v>
      </c>
      <c r="B312" s="38" t="s">
        <v>579</v>
      </c>
      <c r="C312" s="38" t="s">
        <v>962</v>
      </c>
      <c r="D312" s="38" t="s">
        <v>581</v>
      </c>
      <c r="E312" s="38" t="s">
        <v>963</v>
      </c>
      <c r="F312" s="38" t="s">
        <v>533</v>
      </c>
      <c r="G312" s="38">
        <v>0</v>
      </c>
      <c r="H312" s="38">
        <v>0</v>
      </c>
      <c r="I312" s="38">
        <v>0</v>
      </c>
      <c r="J312" s="38">
        <v>0</v>
      </c>
      <c r="K312" s="38">
        <v>0</v>
      </c>
      <c r="L312" s="38">
        <v>0</v>
      </c>
      <c r="M312" s="38">
        <v>0</v>
      </c>
      <c r="N312" s="38">
        <v>0</v>
      </c>
      <c r="O312" s="38">
        <v>0</v>
      </c>
      <c r="P312" s="38">
        <v>0</v>
      </c>
      <c r="Q312" s="38">
        <v>0</v>
      </c>
      <c r="R312" s="38">
        <v>0</v>
      </c>
      <c r="S312" s="38">
        <v>0</v>
      </c>
      <c r="T312" s="38">
        <v>0</v>
      </c>
      <c r="U312" s="38">
        <v>0</v>
      </c>
      <c r="V312" s="38">
        <v>0</v>
      </c>
      <c r="W312" s="38">
        <v>0</v>
      </c>
      <c r="X312" s="38">
        <v>0</v>
      </c>
      <c r="Y312" s="38">
        <v>0</v>
      </c>
      <c r="Z312" s="38">
        <v>0</v>
      </c>
      <c r="AA312" s="38">
        <v>0</v>
      </c>
      <c r="AB312" s="38">
        <v>0</v>
      </c>
      <c r="AC312" s="38">
        <v>0</v>
      </c>
      <c r="AD312" s="38">
        <v>0</v>
      </c>
      <c r="AE312" s="38">
        <v>0</v>
      </c>
      <c r="AF312" s="38">
        <v>0</v>
      </c>
      <c r="AG312" s="38">
        <v>0</v>
      </c>
      <c r="AH312" s="38">
        <v>0</v>
      </c>
      <c r="AI312" s="38">
        <v>0</v>
      </c>
      <c r="AJ312" s="38">
        <v>0</v>
      </c>
      <c r="AK312" s="38">
        <v>0</v>
      </c>
      <c r="AL312" s="38">
        <v>0</v>
      </c>
    </row>
    <row r="313" spans="1:38" ht="19.8" thickBot="1">
      <c r="A313" s="38">
        <v>304</v>
      </c>
      <c r="B313" s="38" t="s">
        <v>579</v>
      </c>
      <c r="C313" s="38" t="s">
        <v>964</v>
      </c>
      <c r="D313" s="38" t="s">
        <v>532</v>
      </c>
      <c r="E313" s="38" t="s">
        <v>965</v>
      </c>
      <c r="F313" s="38" t="s">
        <v>533</v>
      </c>
      <c r="G313" s="38">
        <v>0</v>
      </c>
      <c r="H313" s="38">
        <v>0</v>
      </c>
      <c r="I313" s="38">
        <v>0</v>
      </c>
      <c r="J313" s="38">
        <v>0</v>
      </c>
      <c r="K313" s="38">
        <v>0</v>
      </c>
      <c r="L313" s="38">
        <v>0</v>
      </c>
      <c r="M313" s="38">
        <v>0</v>
      </c>
      <c r="N313" s="38">
        <v>0</v>
      </c>
      <c r="O313" s="38">
        <v>0</v>
      </c>
      <c r="P313" s="38">
        <v>0</v>
      </c>
      <c r="Q313" s="38">
        <v>0</v>
      </c>
      <c r="R313" s="38">
        <v>0</v>
      </c>
      <c r="S313" s="38">
        <v>0</v>
      </c>
      <c r="T313" s="38">
        <v>0</v>
      </c>
      <c r="U313" s="38">
        <v>0</v>
      </c>
      <c r="V313" s="38">
        <v>0</v>
      </c>
      <c r="W313" s="38">
        <v>0</v>
      </c>
      <c r="X313" s="38">
        <v>0</v>
      </c>
      <c r="Y313" s="38">
        <v>0</v>
      </c>
      <c r="Z313" s="38">
        <v>0</v>
      </c>
      <c r="AA313" s="38">
        <v>0</v>
      </c>
      <c r="AB313" s="38">
        <v>0</v>
      </c>
      <c r="AC313" s="38">
        <v>0</v>
      </c>
      <c r="AD313" s="38">
        <v>0</v>
      </c>
      <c r="AE313" s="38">
        <v>0</v>
      </c>
      <c r="AF313" s="38">
        <v>0</v>
      </c>
      <c r="AG313" s="38">
        <v>0</v>
      </c>
      <c r="AH313" s="38">
        <v>0</v>
      </c>
      <c r="AI313" s="38">
        <v>0</v>
      </c>
      <c r="AJ313" s="38">
        <v>0</v>
      </c>
      <c r="AK313" s="38">
        <v>0</v>
      </c>
      <c r="AL313" s="38">
        <v>0</v>
      </c>
    </row>
    <row r="314" spans="1:38" ht="19.8" thickBot="1">
      <c r="A314" s="38">
        <v>305</v>
      </c>
      <c r="B314" s="38" t="s">
        <v>579</v>
      </c>
      <c r="C314" s="38" t="s">
        <v>966</v>
      </c>
      <c r="D314" s="38" t="s">
        <v>581</v>
      </c>
      <c r="E314" s="38" t="s">
        <v>967</v>
      </c>
      <c r="F314" s="38" t="s">
        <v>533</v>
      </c>
      <c r="G314" s="38">
        <v>0</v>
      </c>
      <c r="H314" s="38">
        <v>0</v>
      </c>
      <c r="I314" s="38">
        <v>0</v>
      </c>
      <c r="J314" s="38">
        <v>0</v>
      </c>
      <c r="K314" s="38">
        <v>0</v>
      </c>
      <c r="L314" s="38">
        <v>0</v>
      </c>
      <c r="M314" s="38">
        <v>0</v>
      </c>
      <c r="N314" s="38">
        <v>0</v>
      </c>
      <c r="O314" s="38">
        <v>0</v>
      </c>
      <c r="P314" s="38">
        <v>0</v>
      </c>
      <c r="Q314" s="38">
        <v>0</v>
      </c>
      <c r="R314" s="38">
        <v>0</v>
      </c>
      <c r="S314" s="38">
        <v>0</v>
      </c>
      <c r="T314" s="38">
        <v>0</v>
      </c>
      <c r="U314" s="38">
        <v>0</v>
      </c>
      <c r="V314" s="38">
        <v>0</v>
      </c>
      <c r="W314" s="38">
        <v>0</v>
      </c>
      <c r="X314" s="38">
        <v>0</v>
      </c>
      <c r="Y314" s="38">
        <v>0</v>
      </c>
      <c r="Z314" s="38">
        <v>0</v>
      </c>
      <c r="AA314" s="38">
        <v>0</v>
      </c>
      <c r="AB314" s="38">
        <v>0</v>
      </c>
      <c r="AC314" s="38">
        <v>0</v>
      </c>
      <c r="AD314" s="38">
        <v>0</v>
      </c>
      <c r="AE314" s="38">
        <v>0</v>
      </c>
      <c r="AF314" s="38">
        <v>0</v>
      </c>
      <c r="AG314" s="38">
        <v>0</v>
      </c>
      <c r="AH314" s="38">
        <v>0</v>
      </c>
      <c r="AI314" s="38">
        <v>0</v>
      </c>
      <c r="AJ314" s="38">
        <v>0</v>
      </c>
      <c r="AK314" s="38">
        <v>0</v>
      </c>
      <c r="AL314" s="38">
        <v>0</v>
      </c>
    </row>
    <row r="315" spans="1:38" ht="19.8" thickBot="1">
      <c r="A315" s="38">
        <v>306</v>
      </c>
      <c r="B315" s="38" t="s">
        <v>579</v>
      </c>
      <c r="C315" s="38" t="s">
        <v>968</v>
      </c>
      <c r="D315" s="38" t="s">
        <v>581</v>
      </c>
      <c r="E315" s="38" t="s">
        <v>969</v>
      </c>
      <c r="F315" s="38" t="s">
        <v>533</v>
      </c>
      <c r="G315" s="38">
        <v>0</v>
      </c>
      <c r="H315" s="38">
        <v>0</v>
      </c>
      <c r="I315" s="38">
        <v>0</v>
      </c>
      <c r="J315" s="38">
        <v>0</v>
      </c>
      <c r="K315" s="38">
        <v>0</v>
      </c>
      <c r="L315" s="38">
        <v>0</v>
      </c>
      <c r="M315" s="38">
        <v>0</v>
      </c>
      <c r="N315" s="38">
        <v>0</v>
      </c>
      <c r="O315" s="38">
        <v>0</v>
      </c>
      <c r="P315" s="38">
        <v>0</v>
      </c>
      <c r="Q315" s="38">
        <v>0</v>
      </c>
      <c r="R315" s="38">
        <v>0</v>
      </c>
      <c r="S315" s="38">
        <v>0</v>
      </c>
      <c r="T315" s="38">
        <v>0</v>
      </c>
      <c r="U315" s="38">
        <v>0</v>
      </c>
      <c r="V315" s="38">
        <v>0</v>
      </c>
      <c r="W315" s="38">
        <v>0</v>
      </c>
      <c r="X315" s="38">
        <v>0</v>
      </c>
      <c r="Y315" s="38">
        <v>0</v>
      </c>
      <c r="Z315" s="38">
        <v>0</v>
      </c>
      <c r="AA315" s="38">
        <v>0</v>
      </c>
      <c r="AB315" s="38">
        <v>0</v>
      </c>
      <c r="AC315" s="38">
        <v>0</v>
      </c>
      <c r="AD315" s="38">
        <v>0</v>
      </c>
      <c r="AE315" s="38">
        <v>0</v>
      </c>
      <c r="AF315" s="38">
        <v>0</v>
      </c>
      <c r="AG315" s="38">
        <v>0</v>
      </c>
      <c r="AH315" s="38">
        <v>0</v>
      </c>
      <c r="AI315" s="38">
        <v>0</v>
      </c>
      <c r="AJ315" s="38">
        <v>0</v>
      </c>
      <c r="AK315" s="38">
        <v>0</v>
      </c>
      <c r="AL315" s="38">
        <v>0</v>
      </c>
    </row>
    <row r="316" spans="1:38" ht="15" thickBot="1">
      <c r="A316" s="38">
        <v>307</v>
      </c>
      <c r="B316" s="38" t="s">
        <v>579</v>
      </c>
      <c r="C316" s="38" t="s">
        <v>970</v>
      </c>
      <c r="D316" s="38" t="s">
        <v>588</v>
      </c>
      <c r="E316" s="38"/>
      <c r="F316" s="38"/>
      <c r="G316" s="38">
        <v>0</v>
      </c>
      <c r="H316" s="38">
        <v>0</v>
      </c>
      <c r="I316" s="38">
        <v>0</v>
      </c>
      <c r="J316" s="38">
        <v>0</v>
      </c>
      <c r="K316" s="38">
        <v>0</v>
      </c>
      <c r="L316" s="38">
        <v>0</v>
      </c>
      <c r="M316" s="38">
        <v>0</v>
      </c>
      <c r="N316" s="38">
        <v>0</v>
      </c>
      <c r="O316" s="38">
        <v>0</v>
      </c>
      <c r="P316" s="38">
        <v>0</v>
      </c>
      <c r="Q316" s="38">
        <v>0</v>
      </c>
      <c r="R316" s="38">
        <v>0</v>
      </c>
      <c r="S316" s="38">
        <v>0</v>
      </c>
      <c r="T316" s="38">
        <v>0</v>
      </c>
      <c r="U316" s="38">
        <v>0</v>
      </c>
      <c r="V316" s="38">
        <v>0</v>
      </c>
      <c r="W316" s="38">
        <v>0</v>
      </c>
      <c r="X316" s="38">
        <v>0</v>
      </c>
      <c r="Y316" s="38">
        <v>0</v>
      </c>
      <c r="Z316" s="38">
        <v>0</v>
      </c>
      <c r="AA316" s="38">
        <v>0</v>
      </c>
      <c r="AB316" s="38">
        <v>0</v>
      </c>
      <c r="AC316" s="38">
        <v>0</v>
      </c>
      <c r="AD316" s="38">
        <v>0</v>
      </c>
      <c r="AE316" s="38">
        <v>0</v>
      </c>
      <c r="AF316" s="38">
        <v>0</v>
      </c>
      <c r="AG316" s="38">
        <v>0</v>
      </c>
      <c r="AH316" s="38">
        <v>0</v>
      </c>
      <c r="AI316" s="38">
        <v>0</v>
      </c>
      <c r="AJ316" s="38">
        <v>0</v>
      </c>
      <c r="AK316" s="38">
        <v>0</v>
      </c>
      <c r="AL316" s="38">
        <v>0</v>
      </c>
    </row>
    <row r="317" spans="1:38" ht="19.8" thickBot="1">
      <c r="A317" s="38">
        <v>308</v>
      </c>
      <c r="B317" s="38" t="s">
        <v>579</v>
      </c>
      <c r="C317" s="38" t="s">
        <v>971</v>
      </c>
      <c r="D317" s="38" t="s">
        <v>536</v>
      </c>
      <c r="E317" s="38" t="s">
        <v>625</v>
      </c>
      <c r="F317" s="38" t="s">
        <v>531</v>
      </c>
      <c r="G317" s="38">
        <v>0</v>
      </c>
      <c r="H317" s="38">
        <v>0</v>
      </c>
      <c r="I317" s="38">
        <v>0</v>
      </c>
      <c r="J317" s="38">
        <v>0</v>
      </c>
      <c r="K317" s="38">
        <v>0</v>
      </c>
      <c r="L317" s="38">
        <v>0</v>
      </c>
      <c r="M317" s="38">
        <v>0</v>
      </c>
      <c r="N317" s="38">
        <v>0</v>
      </c>
      <c r="O317" s="38">
        <v>0</v>
      </c>
      <c r="P317" s="38">
        <v>0</v>
      </c>
      <c r="Q317" s="38">
        <v>0</v>
      </c>
      <c r="R317" s="38">
        <v>0</v>
      </c>
      <c r="S317" s="38">
        <v>0</v>
      </c>
      <c r="T317" s="38">
        <v>0</v>
      </c>
      <c r="U317" s="38">
        <v>0</v>
      </c>
      <c r="V317" s="38">
        <v>0</v>
      </c>
      <c r="W317" s="38">
        <v>0</v>
      </c>
      <c r="X317" s="38">
        <v>0</v>
      </c>
      <c r="Y317" s="38">
        <v>0</v>
      </c>
      <c r="Z317" s="38">
        <v>0</v>
      </c>
      <c r="AA317" s="38">
        <v>0</v>
      </c>
      <c r="AB317" s="38">
        <v>0</v>
      </c>
      <c r="AC317" s="38">
        <v>0</v>
      </c>
      <c r="AD317" s="38">
        <v>0</v>
      </c>
      <c r="AE317" s="38">
        <v>0</v>
      </c>
      <c r="AF317" s="38">
        <v>0</v>
      </c>
      <c r="AG317" s="38">
        <v>0</v>
      </c>
      <c r="AH317" s="38">
        <v>0</v>
      </c>
      <c r="AI317" s="38">
        <v>0</v>
      </c>
      <c r="AJ317" s="38">
        <v>0</v>
      </c>
      <c r="AK317" s="38">
        <v>0</v>
      </c>
      <c r="AL317" s="38">
        <v>0</v>
      </c>
    </row>
    <row r="318" spans="1:38" ht="19.8" thickBot="1">
      <c r="A318" s="38">
        <v>309</v>
      </c>
      <c r="B318" s="38" t="s">
        <v>579</v>
      </c>
      <c r="C318" s="38" t="s">
        <v>972</v>
      </c>
      <c r="D318" s="38" t="s">
        <v>973</v>
      </c>
      <c r="E318" s="38" t="s">
        <v>974</v>
      </c>
      <c r="F318" s="38" t="s">
        <v>527</v>
      </c>
      <c r="G318" s="38">
        <v>0</v>
      </c>
      <c r="H318" s="38">
        <v>0</v>
      </c>
      <c r="I318" s="38">
        <v>0</v>
      </c>
      <c r="J318" s="38">
        <v>0</v>
      </c>
      <c r="K318" s="38">
        <v>0</v>
      </c>
      <c r="L318" s="38">
        <v>0</v>
      </c>
      <c r="M318" s="38">
        <v>0</v>
      </c>
      <c r="N318" s="38">
        <v>0</v>
      </c>
      <c r="O318" s="38">
        <v>0</v>
      </c>
      <c r="P318" s="38">
        <v>0</v>
      </c>
      <c r="Q318" s="38">
        <v>0</v>
      </c>
      <c r="R318" s="38">
        <v>0</v>
      </c>
      <c r="S318" s="38">
        <v>0</v>
      </c>
      <c r="T318" s="38">
        <v>0</v>
      </c>
      <c r="U318" s="38">
        <v>0</v>
      </c>
      <c r="V318" s="38">
        <v>0</v>
      </c>
      <c r="W318" s="38">
        <v>0</v>
      </c>
      <c r="X318" s="38">
        <v>0</v>
      </c>
      <c r="Y318" s="38">
        <v>0</v>
      </c>
      <c r="Z318" s="38">
        <v>0</v>
      </c>
      <c r="AA318" s="38">
        <v>0</v>
      </c>
      <c r="AB318" s="38">
        <v>0</v>
      </c>
      <c r="AC318" s="38">
        <v>0</v>
      </c>
      <c r="AD318" s="38">
        <v>0</v>
      </c>
      <c r="AE318" s="38">
        <v>0</v>
      </c>
      <c r="AF318" s="38">
        <v>0</v>
      </c>
      <c r="AG318" s="38">
        <v>0</v>
      </c>
      <c r="AH318" s="38">
        <v>0</v>
      </c>
      <c r="AI318" s="38">
        <v>0</v>
      </c>
      <c r="AJ318" s="38">
        <v>0</v>
      </c>
      <c r="AK318" s="38">
        <v>0</v>
      </c>
      <c r="AL318" s="38">
        <v>0</v>
      </c>
    </row>
    <row r="319" spans="1:38" ht="19.8" thickBot="1">
      <c r="A319" s="38">
        <v>310</v>
      </c>
      <c r="B319" s="38" t="s">
        <v>579</v>
      </c>
      <c r="C319" s="38" t="s">
        <v>975</v>
      </c>
      <c r="D319" s="38" t="s">
        <v>530</v>
      </c>
      <c r="E319" s="38" t="s">
        <v>976</v>
      </c>
      <c r="F319" s="38" t="s">
        <v>527</v>
      </c>
      <c r="G319" s="38">
        <v>0</v>
      </c>
      <c r="H319" s="38">
        <v>0</v>
      </c>
      <c r="I319" s="38">
        <v>0</v>
      </c>
      <c r="J319" s="38">
        <v>0</v>
      </c>
      <c r="K319" s="38">
        <v>0</v>
      </c>
      <c r="L319" s="38">
        <v>0</v>
      </c>
      <c r="M319" s="38">
        <v>0</v>
      </c>
      <c r="N319" s="38">
        <v>0</v>
      </c>
      <c r="O319" s="38">
        <v>0</v>
      </c>
      <c r="P319" s="38">
        <v>0</v>
      </c>
      <c r="Q319" s="38">
        <v>0</v>
      </c>
      <c r="R319" s="38">
        <v>0</v>
      </c>
      <c r="S319" s="38">
        <v>0</v>
      </c>
      <c r="T319" s="38">
        <v>0</v>
      </c>
      <c r="U319" s="38">
        <v>0</v>
      </c>
      <c r="V319" s="38">
        <v>0</v>
      </c>
      <c r="W319" s="38">
        <v>0</v>
      </c>
      <c r="X319" s="38">
        <v>0</v>
      </c>
      <c r="Y319" s="38">
        <v>0</v>
      </c>
      <c r="Z319" s="38">
        <v>0</v>
      </c>
      <c r="AA319" s="38">
        <v>0</v>
      </c>
      <c r="AB319" s="38">
        <v>0</v>
      </c>
      <c r="AC319" s="38">
        <v>0</v>
      </c>
      <c r="AD319" s="38">
        <v>0</v>
      </c>
      <c r="AE319" s="38">
        <v>0</v>
      </c>
      <c r="AF319" s="38">
        <v>0</v>
      </c>
      <c r="AG319" s="38">
        <v>0</v>
      </c>
      <c r="AH319" s="38">
        <v>0</v>
      </c>
      <c r="AI319" s="38">
        <v>0</v>
      </c>
      <c r="AJ319" s="38">
        <v>0</v>
      </c>
      <c r="AK319" s="38">
        <v>0</v>
      </c>
      <c r="AL319" s="38">
        <v>0</v>
      </c>
    </row>
    <row r="320" spans="1:38" ht="19.8" thickBot="1">
      <c r="A320" s="38">
        <v>311</v>
      </c>
      <c r="B320" s="38" t="s">
        <v>579</v>
      </c>
      <c r="C320" s="38" t="s">
        <v>977</v>
      </c>
      <c r="D320" s="38" t="s">
        <v>530</v>
      </c>
      <c r="E320" s="38" t="s">
        <v>978</v>
      </c>
      <c r="F320" s="38"/>
      <c r="G320" s="38">
        <v>0</v>
      </c>
      <c r="H320" s="38">
        <v>0</v>
      </c>
      <c r="I320" s="38">
        <v>0</v>
      </c>
      <c r="J320" s="38">
        <v>0</v>
      </c>
      <c r="K320" s="38">
        <v>0</v>
      </c>
      <c r="L320" s="38">
        <v>0</v>
      </c>
      <c r="M320" s="38">
        <v>0</v>
      </c>
      <c r="N320" s="38">
        <v>0</v>
      </c>
      <c r="O320" s="38">
        <v>0</v>
      </c>
      <c r="P320" s="38">
        <v>0</v>
      </c>
      <c r="Q320" s="38">
        <v>0</v>
      </c>
      <c r="R320" s="38">
        <v>0</v>
      </c>
      <c r="S320" s="38">
        <v>0</v>
      </c>
      <c r="T320" s="38">
        <v>0</v>
      </c>
      <c r="U320" s="38">
        <v>0</v>
      </c>
      <c r="V320" s="38">
        <v>0</v>
      </c>
      <c r="W320" s="38">
        <v>0</v>
      </c>
      <c r="X320" s="38">
        <v>0</v>
      </c>
      <c r="Y320" s="38">
        <v>0</v>
      </c>
      <c r="Z320" s="38">
        <v>0</v>
      </c>
      <c r="AA320" s="38">
        <v>0</v>
      </c>
      <c r="AB320" s="38">
        <v>0</v>
      </c>
      <c r="AC320" s="38">
        <v>0</v>
      </c>
      <c r="AD320" s="38">
        <v>0</v>
      </c>
      <c r="AE320" s="38">
        <v>0</v>
      </c>
      <c r="AF320" s="38">
        <v>0</v>
      </c>
      <c r="AG320" s="38">
        <v>0</v>
      </c>
      <c r="AH320" s="38">
        <v>0</v>
      </c>
      <c r="AI320" s="38">
        <v>0</v>
      </c>
      <c r="AJ320" s="38">
        <v>0</v>
      </c>
      <c r="AK320" s="38">
        <v>0</v>
      </c>
      <c r="AL320" s="38">
        <v>0</v>
      </c>
    </row>
    <row r="321" spans="1:38" ht="19.8" thickBot="1">
      <c r="A321" s="38">
        <v>312</v>
      </c>
      <c r="B321" s="38" t="s">
        <v>579</v>
      </c>
      <c r="C321" s="38" t="s">
        <v>438</v>
      </c>
      <c r="D321" s="38" t="s">
        <v>588</v>
      </c>
      <c r="E321" s="38" t="s">
        <v>438</v>
      </c>
      <c r="F321" s="38" t="s">
        <v>531</v>
      </c>
      <c r="G321" s="38">
        <v>0</v>
      </c>
      <c r="H321" s="38">
        <v>0</v>
      </c>
      <c r="I321" s="38">
        <v>0</v>
      </c>
      <c r="J321" s="38">
        <v>0</v>
      </c>
      <c r="K321" s="38">
        <v>0</v>
      </c>
      <c r="L321" s="38">
        <v>0</v>
      </c>
      <c r="M321" s="38">
        <v>0</v>
      </c>
      <c r="N321" s="38">
        <v>0</v>
      </c>
      <c r="O321" s="38">
        <v>0</v>
      </c>
      <c r="P321" s="38">
        <v>0</v>
      </c>
      <c r="Q321" s="38">
        <v>0</v>
      </c>
      <c r="R321" s="38">
        <v>0</v>
      </c>
      <c r="S321" s="38">
        <v>0</v>
      </c>
      <c r="T321" s="38">
        <v>0</v>
      </c>
      <c r="U321" s="38">
        <v>0</v>
      </c>
      <c r="V321" s="38">
        <v>0</v>
      </c>
      <c r="W321" s="38">
        <v>0</v>
      </c>
      <c r="X321" s="38">
        <v>0</v>
      </c>
      <c r="Y321" s="38">
        <v>0</v>
      </c>
      <c r="Z321" s="38">
        <v>0</v>
      </c>
      <c r="AA321" s="38">
        <v>0</v>
      </c>
      <c r="AB321" s="38">
        <v>0</v>
      </c>
      <c r="AC321" s="38">
        <v>0</v>
      </c>
      <c r="AD321" s="38">
        <v>0</v>
      </c>
      <c r="AE321" s="38">
        <v>0</v>
      </c>
      <c r="AF321" s="38">
        <v>0</v>
      </c>
      <c r="AG321" s="38">
        <v>0</v>
      </c>
      <c r="AH321" s="38">
        <v>0</v>
      </c>
      <c r="AI321" s="38">
        <v>0</v>
      </c>
      <c r="AJ321" s="38">
        <v>0</v>
      </c>
      <c r="AK321" s="38">
        <v>0</v>
      </c>
      <c r="AL321" s="38">
        <v>0</v>
      </c>
    </row>
    <row r="322" spans="1:38" ht="19.8" thickBot="1">
      <c r="A322" s="38">
        <v>313</v>
      </c>
      <c r="B322" s="38" t="s">
        <v>579</v>
      </c>
      <c r="C322" s="38" t="s">
        <v>979</v>
      </c>
      <c r="D322" s="38" t="s">
        <v>588</v>
      </c>
      <c r="E322" s="38" t="s">
        <v>980</v>
      </c>
      <c r="F322" s="38" t="s">
        <v>531</v>
      </c>
      <c r="G322" s="38">
        <v>0</v>
      </c>
      <c r="H322" s="38">
        <v>0</v>
      </c>
      <c r="I322" s="38">
        <v>0</v>
      </c>
      <c r="J322" s="38">
        <v>0</v>
      </c>
      <c r="K322" s="38">
        <v>0</v>
      </c>
      <c r="L322" s="38">
        <v>0</v>
      </c>
      <c r="M322" s="38">
        <v>0</v>
      </c>
      <c r="N322" s="38">
        <v>0</v>
      </c>
      <c r="O322" s="38">
        <v>0</v>
      </c>
      <c r="P322" s="38">
        <v>0</v>
      </c>
      <c r="Q322" s="38">
        <v>0</v>
      </c>
      <c r="R322" s="38">
        <v>0</v>
      </c>
      <c r="S322" s="38">
        <v>0</v>
      </c>
      <c r="T322" s="38">
        <v>0</v>
      </c>
      <c r="U322" s="38">
        <v>0</v>
      </c>
      <c r="V322" s="38">
        <v>0</v>
      </c>
      <c r="W322" s="38">
        <v>0</v>
      </c>
      <c r="X322" s="38">
        <v>0</v>
      </c>
      <c r="Y322" s="38">
        <v>0</v>
      </c>
      <c r="Z322" s="38">
        <v>0</v>
      </c>
      <c r="AA322" s="38">
        <v>0</v>
      </c>
      <c r="AB322" s="38">
        <v>0</v>
      </c>
      <c r="AC322" s="38">
        <v>0</v>
      </c>
      <c r="AD322" s="38">
        <v>0</v>
      </c>
      <c r="AE322" s="38">
        <v>0</v>
      </c>
      <c r="AF322" s="38">
        <v>0</v>
      </c>
      <c r="AG322" s="38">
        <v>0</v>
      </c>
      <c r="AH322" s="38">
        <v>0</v>
      </c>
      <c r="AI322" s="38">
        <v>0</v>
      </c>
      <c r="AJ322" s="38">
        <v>0</v>
      </c>
      <c r="AK322" s="38">
        <v>0</v>
      </c>
      <c r="AL322" s="38">
        <v>0</v>
      </c>
    </row>
    <row r="323" spans="1:38" ht="19.8" thickBot="1">
      <c r="A323" s="38">
        <v>314</v>
      </c>
      <c r="B323" s="38" t="s">
        <v>579</v>
      </c>
      <c r="C323" s="38" t="s">
        <v>981</v>
      </c>
      <c r="D323" s="38" t="s">
        <v>588</v>
      </c>
      <c r="E323" s="38" t="s">
        <v>982</v>
      </c>
      <c r="F323" s="38" t="s">
        <v>556</v>
      </c>
      <c r="G323" s="38">
        <v>0</v>
      </c>
      <c r="H323" s="38">
        <v>0</v>
      </c>
      <c r="I323" s="38">
        <v>0</v>
      </c>
      <c r="J323" s="38">
        <v>0</v>
      </c>
      <c r="K323" s="38">
        <v>0</v>
      </c>
      <c r="L323" s="38">
        <v>0</v>
      </c>
      <c r="M323" s="38">
        <v>0</v>
      </c>
      <c r="N323" s="38">
        <v>0</v>
      </c>
      <c r="O323" s="38">
        <v>0</v>
      </c>
      <c r="P323" s="38">
        <v>0</v>
      </c>
      <c r="Q323" s="38">
        <v>0</v>
      </c>
      <c r="R323" s="38">
        <v>0</v>
      </c>
      <c r="S323" s="38">
        <v>0</v>
      </c>
      <c r="T323" s="38">
        <v>0</v>
      </c>
      <c r="U323" s="38">
        <v>0</v>
      </c>
      <c r="V323" s="38">
        <v>0</v>
      </c>
      <c r="W323" s="38">
        <v>0</v>
      </c>
      <c r="X323" s="38">
        <v>0</v>
      </c>
      <c r="Y323" s="38">
        <v>0</v>
      </c>
      <c r="Z323" s="38">
        <v>0</v>
      </c>
      <c r="AA323" s="38">
        <v>0</v>
      </c>
      <c r="AB323" s="38">
        <v>0</v>
      </c>
      <c r="AC323" s="38">
        <v>0</v>
      </c>
      <c r="AD323" s="38">
        <v>0</v>
      </c>
      <c r="AE323" s="38">
        <v>0</v>
      </c>
      <c r="AF323" s="38">
        <v>0</v>
      </c>
      <c r="AG323" s="38">
        <v>0</v>
      </c>
      <c r="AH323" s="38">
        <v>0</v>
      </c>
      <c r="AI323" s="38">
        <v>0</v>
      </c>
      <c r="AJ323" s="38">
        <v>0</v>
      </c>
      <c r="AK323" s="38">
        <v>0</v>
      </c>
      <c r="AL323" s="38">
        <v>0</v>
      </c>
    </row>
    <row r="324" spans="1:38" ht="19.8" thickBot="1">
      <c r="A324" s="38">
        <v>315</v>
      </c>
      <c r="B324" s="38" t="s">
        <v>579</v>
      </c>
      <c r="C324" s="38" t="s">
        <v>983</v>
      </c>
      <c r="D324" s="38" t="s">
        <v>588</v>
      </c>
      <c r="E324" s="38" t="s">
        <v>404</v>
      </c>
      <c r="F324" s="38" t="s">
        <v>531</v>
      </c>
      <c r="G324" s="38">
        <v>0</v>
      </c>
      <c r="H324" s="38">
        <v>0</v>
      </c>
      <c r="I324" s="38">
        <v>0</v>
      </c>
      <c r="J324" s="38">
        <v>0</v>
      </c>
      <c r="K324" s="38">
        <v>0</v>
      </c>
      <c r="L324" s="38">
        <v>0</v>
      </c>
      <c r="M324" s="38">
        <v>0</v>
      </c>
      <c r="N324" s="38">
        <v>0</v>
      </c>
      <c r="O324" s="38">
        <v>0</v>
      </c>
      <c r="P324" s="38">
        <v>0</v>
      </c>
      <c r="Q324" s="38">
        <v>0</v>
      </c>
      <c r="R324" s="38">
        <v>0</v>
      </c>
      <c r="S324" s="38">
        <v>0</v>
      </c>
      <c r="T324" s="38">
        <v>0</v>
      </c>
      <c r="U324" s="38">
        <v>0</v>
      </c>
      <c r="V324" s="38">
        <v>0</v>
      </c>
      <c r="W324" s="38">
        <v>0</v>
      </c>
      <c r="X324" s="38">
        <v>0</v>
      </c>
      <c r="Y324" s="38">
        <v>0</v>
      </c>
      <c r="Z324" s="38">
        <v>0</v>
      </c>
      <c r="AA324" s="38">
        <v>0</v>
      </c>
      <c r="AB324" s="38">
        <v>0</v>
      </c>
      <c r="AC324" s="38">
        <v>0</v>
      </c>
      <c r="AD324" s="38">
        <v>0</v>
      </c>
      <c r="AE324" s="38">
        <v>0</v>
      </c>
      <c r="AF324" s="38">
        <v>0</v>
      </c>
      <c r="AG324" s="38">
        <v>0</v>
      </c>
      <c r="AH324" s="38">
        <v>0</v>
      </c>
      <c r="AI324" s="38">
        <v>0</v>
      </c>
      <c r="AJ324" s="38">
        <v>0</v>
      </c>
      <c r="AK324" s="38">
        <v>0</v>
      </c>
      <c r="AL324" s="38">
        <v>0</v>
      </c>
    </row>
    <row r="325" spans="1:38" ht="19.8" thickBot="1">
      <c r="A325" s="38">
        <v>316</v>
      </c>
      <c r="B325" s="38" t="s">
        <v>579</v>
      </c>
      <c r="C325" s="38" t="s">
        <v>984</v>
      </c>
      <c r="D325" s="38" t="s">
        <v>588</v>
      </c>
      <c r="E325" s="38" t="s">
        <v>985</v>
      </c>
      <c r="F325" s="38" t="s">
        <v>531</v>
      </c>
      <c r="G325" s="38">
        <v>0</v>
      </c>
      <c r="H325" s="38">
        <v>0</v>
      </c>
      <c r="I325" s="38">
        <v>0</v>
      </c>
      <c r="J325" s="38">
        <v>0</v>
      </c>
      <c r="K325" s="38">
        <v>0</v>
      </c>
      <c r="L325" s="38">
        <v>0</v>
      </c>
      <c r="M325" s="38">
        <v>0</v>
      </c>
      <c r="N325" s="38">
        <v>0</v>
      </c>
      <c r="O325" s="38">
        <v>0</v>
      </c>
      <c r="P325" s="38">
        <v>0</v>
      </c>
      <c r="Q325" s="38">
        <v>0</v>
      </c>
      <c r="R325" s="38">
        <v>0</v>
      </c>
      <c r="S325" s="38">
        <v>0</v>
      </c>
      <c r="T325" s="38">
        <v>0</v>
      </c>
      <c r="U325" s="38">
        <v>0</v>
      </c>
      <c r="V325" s="38">
        <v>0</v>
      </c>
      <c r="W325" s="38">
        <v>0</v>
      </c>
      <c r="X325" s="38">
        <v>0</v>
      </c>
      <c r="Y325" s="38">
        <v>0</v>
      </c>
      <c r="Z325" s="38">
        <v>0</v>
      </c>
      <c r="AA325" s="38">
        <v>0</v>
      </c>
      <c r="AB325" s="38">
        <v>0</v>
      </c>
      <c r="AC325" s="38">
        <v>0</v>
      </c>
      <c r="AD325" s="38">
        <v>0</v>
      </c>
      <c r="AE325" s="38">
        <v>0</v>
      </c>
      <c r="AF325" s="38">
        <v>0</v>
      </c>
      <c r="AG325" s="38">
        <v>0</v>
      </c>
      <c r="AH325" s="38">
        <v>0</v>
      </c>
      <c r="AI325" s="38">
        <v>0</v>
      </c>
      <c r="AJ325" s="38">
        <v>0</v>
      </c>
      <c r="AK325" s="38">
        <v>0</v>
      </c>
      <c r="AL325" s="38">
        <v>0</v>
      </c>
    </row>
    <row r="326" spans="1:38" ht="19.8" thickBot="1">
      <c r="A326" s="38">
        <v>317</v>
      </c>
      <c r="B326" s="38" t="s">
        <v>579</v>
      </c>
      <c r="C326" s="38" t="s">
        <v>986</v>
      </c>
      <c r="D326" s="38" t="s">
        <v>581</v>
      </c>
      <c r="E326" s="38" t="s">
        <v>987</v>
      </c>
      <c r="F326" s="38" t="s">
        <v>527</v>
      </c>
      <c r="G326" s="38">
        <v>0</v>
      </c>
      <c r="H326" s="38">
        <v>0</v>
      </c>
      <c r="I326" s="38">
        <v>0</v>
      </c>
      <c r="J326" s="38">
        <v>0</v>
      </c>
      <c r="K326" s="38">
        <v>0</v>
      </c>
      <c r="L326" s="38">
        <v>0</v>
      </c>
      <c r="M326" s="38">
        <v>0</v>
      </c>
      <c r="N326" s="38">
        <v>0</v>
      </c>
      <c r="O326" s="38">
        <v>0</v>
      </c>
      <c r="P326" s="38">
        <v>0</v>
      </c>
      <c r="Q326" s="38">
        <v>0</v>
      </c>
      <c r="R326" s="38">
        <v>0</v>
      </c>
      <c r="S326" s="38">
        <v>0</v>
      </c>
      <c r="T326" s="38">
        <v>0</v>
      </c>
      <c r="U326" s="38">
        <v>0</v>
      </c>
      <c r="V326" s="38">
        <v>0</v>
      </c>
      <c r="W326" s="38">
        <v>0</v>
      </c>
      <c r="X326" s="38">
        <v>0</v>
      </c>
      <c r="Y326" s="38">
        <v>0</v>
      </c>
      <c r="Z326" s="38">
        <v>0</v>
      </c>
      <c r="AA326" s="38">
        <v>0</v>
      </c>
      <c r="AB326" s="38">
        <v>0</v>
      </c>
      <c r="AC326" s="38">
        <v>0</v>
      </c>
      <c r="AD326" s="38">
        <v>0</v>
      </c>
      <c r="AE326" s="38">
        <v>0</v>
      </c>
      <c r="AF326" s="38">
        <v>0</v>
      </c>
      <c r="AG326" s="38">
        <v>0</v>
      </c>
      <c r="AH326" s="38">
        <v>0</v>
      </c>
      <c r="AI326" s="38">
        <v>0</v>
      </c>
      <c r="AJ326" s="38">
        <v>0</v>
      </c>
      <c r="AK326" s="38">
        <v>0</v>
      </c>
      <c r="AL326" s="38">
        <v>0</v>
      </c>
    </row>
    <row r="327" spans="1:38" ht="19.8" thickBot="1">
      <c r="A327" s="38">
        <v>318</v>
      </c>
      <c r="B327" s="38" t="s">
        <v>579</v>
      </c>
      <c r="C327" s="38">
        <v>55012</v>
      </c>
      <c r="D327" s="38" t="s">
        <v>534</v>
      </c>
      <c r="E327" s="38" t="s">
        <v>249</v>
      </c>
      <c r="F327" s="38" t="s">
        <v>533</v>
      </c>
      <c r="G327" s="38">
        <v>3.05</v>
      </c>
      <c r="H327" s="38">
        <v>4.05</v>
      </c>
      <c r="I327" s="38">
        <v>2.2599999999999998</v>
      </c>
      <c r="J327" s="38">
        <v>4.7300000000000004</v>
      </c>
      <c r="K327" s="38">
        <v>4.54</v>
      </c>
      <c r="L327" s="38">
        <v>23.32</v>
      </c>
      <c r="M327" s="38">
        <v>21.42</v>
      </c>
      <c r="N327" s="38">
        <v>19.309999999999999</v>
      </c>
      <c r="O327" s="38">
        <v>3.39</v>
      </c>
      <c r="P327" s="38">
        <v>3.89</v>
      </c>
      <c r="Q327" s="38">
        <v>4.3499999999999996</v>
      </c>
      <c r="R327" s="38">
        <v>1.21</v>
      </c>
      <c r="S327" s="38">
        <v>3.55</v>
      </c>
      <c r="T327" s="38">
        <v>4.09</v>
      </c>
      <c r="U327" s="38">
        <v>2.71</v>
      </c>
      <c r="V327" s="38">
        <v>2.64</v>
      </c>
      <c r="W327" s="38">
        <v>0</v>
      </c>
      <c r="X327" s="38">
        <v>0.93</v>
      </c>
      <c r="Y327" s="38">
        <v>2.1800000000000002</v>
      </c>
      <c r="Z327" s="38">
        <v>0.02</v>
      </c>
      <c r="AA327" s="38">
        <v>0</v>
      </c>
      <c r="AB327" s="38">
        <v>0.03</v>
      </c>
      <c r="AC327" s="38">
        <v>0</v>
      </c>
      <c r="AD327" s="38">
        <v>0</v>
      </c>
      <c r="AE327" s="38">
        <v>0</v>
      </c>
      <c r="AF327" s="38">
        <v>0</v>
      </c>
      <c r="AG327" s="38">
        <v>0</v>
      </c>
      <c r="AH327" s="38">
        <v>0.39</v>
      </c>
      <c r="AI327" s="38">
        <v>0.3</v>
      </c>
      <c r="AJ327" s="38">
        <v>1.1000000000000001</v>
      </c>
      <c r="AK327" s="38">
        <v>0.18</v>
      </c>
      <c r="AL327" s="38">
        <v>113.64</v>
      </c>
    </row>
    <row r="328" spans="1:38" ht="19.8" thickBot="1">
      <c r="A328" s="38">
        <v>319</v>
      </c>
      <c r="B328" s="38" t="s">
        <v>579</v>
      </c>
      <c r="C328" s="38" t="s">
        <v>283</v>
      </c>
      <c r="D328" s="38" t="s">
        <v>543</v>
      </c>
      <c r="E328" s="38" t="s">
        <v>285</v>
      </c>
      <c r="F328" s="38" t="s">
        <v>533</v>
      </c>
      <c r="G328" s="38">
        <v>115.75</v>
      </c>
      <c r="H328" s="38">
        <v>115.95</v>
      </c>
      <c r="I328" s="38">
        <v>12.09</v>
      </c>
      <c r="J328" s="38">
        <v>0.2</v>
      </c>
      <c r="K328" s="38">
        <v>0</v>
      </c>
      <c r="L328" s="38">
        <v>0</v>
      </c>
      <c r="M328" s="38">
        <v>0</v>
      </c>
      <c r="N328" s="38">
        <v>0</v>
      </c>
      <c r="O328" s="38">
        <v>0</v>
      </c>
      <c r="P328" s="38">
        <v>0</v>
      </c>
      <c r="Q328" s="38">
        <v>0</v>
      </c>
      <c r="R328" s="38">
        <v>0</v>
      </c>
      <c r="S328" s="38">
        <v>0</v>
      </c>
      <c r="T328" s="38">
        <v>0</v>
      </c>
      <c r="U328" s="38">
        <v>0</v>
      </c>
      <c r="V328" s="38">
        <v>0</v>
      </c>
      <c r="W328" s="38">
        <v>0</v>
      </c>
      <c r="X328" s="38">
        <v>0</v>
      </c>
      <c r="Y328" s="38">
        <v>0</v>
      </c>
      <c r="Z328" s="38">
        <v>0</v>
      </c>
      <c r="AA328" s="38">
        <v>0</v>
      </c>
      <c r="AB328" s="38">
        <v>0</v>
      </c>
      <c r="AC328" s="38">
        <v>0</v>
      </c>
      <c r="AD328" s="38">
        <v>0</v>
      </c>
      <c r="AE328" s="38">
        <v>0</v>
      </c>
      <c r="AF328" s="38">
        <v>0</v>
      </c>
      <c r="AG328" s="38">
        <v>0</v>
      </c>
      <c r="AH328" s="38">
        <v>0</v>
      </c>
      <c r="AI328" s="38">
        <v>0</v>
      </c>
      <c r="AJ328" s="38">
        <v>0</v>
      </c>
      <c r="AK328" s="38">
        <v>0</v>
      </c>
      <c r="AL328" s="38">
        <v>243.98</v>
      </c>
    </row>
    <row r="329" spans="1:38" ht="19.8" thickBot="1">
      <c r="A329" s="38">
        <v>320</v>
      </c>
      <c r="B329" s="38" t="s">
        <v>579</v>
      </c>
      <c r="C329" s="38" t="s">
        <v>988</v>
      </c>
      <c r="D329" s="38" t="s">
        <v>581</v>
      </c>
      <c r="E329" s="38" t="s">
        <v>989</v>
      </c>
      <c r="F329" s="38" t="s">
        <v>533</v>
      </c>
      <c r="G329" s="38">
        <v>0</v>
      </c>
      <c r="H329" s="38">
        <v>0</v>
      </c>
      <c r="I329" s="38">
        <v>0</v>
      </c>
      <c r="J329" s="38">
        <v>0</v>
      </c>
      <c r="K329" s="38">
        <v>0</v>
      </c>
      <c r="L329" s="38">
        <v>0</v>
      </c>
      <c r="M329" s="38">
        <v>0</v>
      </c>
      <c r="N329" s="38">
        <v>0</v>
      </c>
      <c r="O329" s="38">
        <v>0</v>
      </c>
      <c r="P329" s="38">
        <v>0</v>
      </c>
      <c r="Q329" s="38">
        <v>0</v>
      </c>
      <c r="R329" s="38">
        <v>0</v>
      </c>
      <c r="S329" s="38">
        <v>0</v>
      </c>
      <c r="T329" s="38">
        <v>0</v>
      </c>
      <c r="U329" s="38">
        <v>0</v>
      </c>
      <c r="V329" s="38">
        <v>0</v>
      </c>
      <c r="W329" s="38">
        <v>0</v>
      </c>
      <c r="X329" s="38">
        <v>0</v>
      </c>
      <c r="Y329" s="38">
        <v>0</v>
      </c>
      <c r="Z329" s="38">
        <v>0</v>
      </c>
      <c r="AA329" s="38">
        <v>0</v>
      </c>
      <c r="AB329" s="38">
        <v>0</v>
      </c>
      <c r="AC329" s="38">
        <v>0</v>
      </c>
      <c r="AD329" s="38">
        <v>0</v>
      </c>
      <c r="AE329" s="38">
        <v>0</v>
      </c>
      <c r="AF329" s="38">
        <v>0</v>
      </c>
      <c r="AG329" s="38">
        <v>0</v>
      </c>
      <c r="AH329" s="38">
        <v>0</v>
      </c>
      <c r="AI329" s="38">
        <v>0</v>
      </c>
      <c r="AJ329" s="38">
        <v>0</v>
      </c>
      <c r="AK329" s="38">
        <v>0</v>
      </c>
      <c r="AL329" s="38">
        <v>0</v>
      </c>
    </row>
    <row r="330" spans="1:38" ht="19.8" thickBot="1">
      <c r="A330" s="38">
        <v>321</v>
      </c>
      <c r="B330" s="38" t="s">
        <v>579</v>
      </c>
      <c r="C330" s="38" t="s">
        <v>990</v>
      </c>
      <c r="D330" s="38" t="s">
        <v>532</v>
      </c>
      <c r="E330" s="38" t="s">
        <v>991</v>
      </c>
      <c r="F330" s="38" t="s">
        <v>531</v>
      </c>
      <c r="G330" s="38">
        <v>0</v>
      </c>
      <c r="H330" s="38">
        <v>0</v>
      </c>
      <c r="I330" s="38">
        <v>0</v>
      </c>
      <c r="J330" s="38">
        <v>0</v>
      </c>
      <c r="K330" s="38">
        <v>0</v>
      </c>
      <c r="L330" s="38">
        <v>0</v>
      </c>
      <c r="M330" s="38">
        <v>0</v>
      </c>
      <c r="N330" s="38">
        <v>0</v>
      </c>
      <c r="O330" s="38">
        <v>0</v>
      </c>
      <c r="P330" s="38">
        <v>0</v>
      </c>
      <c r="Q330" s="38">
        <v>0</v>
      </c>
      <c r="R330" s="38">
        <v>0</v>
      </c>
      <c r="S330" s="38">
        <v>0</v>
      </c>
      <c r="T330" s="38">
        <v>0</v>
      </c>
      <c r="U330" s="38">
        <v>0</v>
      </c>
      <c r="V330" s="38">
        <v>0</v>
      </c>
      <c r="W330" s="38">
        <v>0</v>
      </c>
      <c r="X330" s="38">
        <v>0</v>
      </c>
      <c r="Y330" s="38">
        <v>0</v>
      </c>
      <c r="Z330" s="38">
        <v>0</v>
      </c>
      <c r="AA330" s="38">
        <v>0</v>
      </c>
      <c r="AB330" s="38">
        <v>0</v>
      </c>
      <c r="AC330" s="38">
        <v>0</v>
      </c>
      <c r="AD330" s="38">
        <v>0</v>
      </c>
      <c r="AE330" s="38">
        <v>0</v>
      </c>
      <c r="AF330" s="38">
        <v>0</v>
      </c>
      <c r="AG330" s="38">
        <v>0</v>
      </c>
      <c r="AH330" s="38">
        <v>0</v>
      </c>
      <c r="AI330" s="38">
        <v>0</v>
      </c>
      <c r="AJ330" s="38">
        <v>0</v>
      </c>
      <c r="AK330" s="38">
        <v>0</v>
      </c>
      <c r="AL330" s="38">
        <v>0</v>
      </c>
    </row>
    <row r="331" spans="1:38" ht="19.8" thickBot="1">
      <c r="A331" s="38">
        <v>322</v>
      </c>
      <c r="B331" s="38" t="s">
        <v>579</v>
      </c>
      <c r="C331" s="38" t="s">
        <v>992</v>
      </c>
      <c r="D331" s="38" t="s">
        <v>581</v>
      </c>
      <c r="E331" s="38"/>
      <c r="F331" s="38"/>
      <c r="G331" s="38">
        <v>0</v>
      </c>
      <c r="H331" s="38">
        <v>0</v>
      </c>
      <c r="I331" s="38">
        <v>0</v>
      </c>
      <c r="J331" s="38">
        <v>0</v>
      </c>
      <c r="K331" s="38">
        <v>0</v>
      </c>
      <c r="L331" s="38">
        <v>0</v>
      </c>
      <c r="M331" s="38">
        <v>0</v>
      </c>
      <c r="N331" s="38">
        <v>0</v>
      </c>
      <c r="O331" s="38">
        <v>0</v>
      </c>
      <c r="P331" s="38">
        <v>0</v>
      </c>
      <c r="Q331" s="38">
        <v>0</v>
      </c>
      <c r="R331" s="38">
        <v>0</v>
      </c>
      <c r="S331" s="38">
        <v>0</v>
      </c>
      <c r="T331" s="38">
        <v>0</v>
      </c>
      <c r="U331" s="38">
        <v>0</v>
      </c>
      <c r="V331" s="38">
        <v>0</v>
      </c>
      <c r="W331" s="38">
        <v>0</v>
      </c>
      <c r="X331" s="38">
        <v>0</v>
      </c>
      <c r="Y331" s="38">
        <v>0</v>
      </c>
      <c r="Z331" s="38">
        <v>0</v>
      </c>
      <c r="AA331" s="38">
        <v>0</v>
      </c>
      <c r="AB331" s="38">
        <v>0</v>
      </c>
      <c r="AC331" s="38">
        <v>0</v>
      </c>
      <c r="AD331" s="38">
        <v>0</v>
      </c>
      <c r="AE331" s="38">
        <v>0</v>
      </c>
      <c r="AF331" s="38">
        <v>0</v>
      </c>
      <c r="AG331" s="38">
        <v>0</v>
      </c>
      <c r="AH331" s="38">
        <v>0</v>
      </c>
      <c r="AI331" s="38">
        <v>0</v>
      </c>
      <c r="AJ331" s="38">
        <v>0</v>
      </c>
      <c r="AK331" s="38">
        <v>0</v>
      </c>
      <c r="AL331" s="38">
        <v>0</v>
      </c>
    </row>
    <row r="332" spans="1:38" ht="19.8" thickBot="1">
      <c r="A332" s="38">
        <v>323</v>
      </c>
      <c r="B332" s="38" t="s">
        <v>579</v>
      </c>
      <c r="C332" s="38" t="s">
        <v>993</v>
      </c>
      <c r="D332" s="38" t="s">
        <v>581</v>
      </c>
      <c r="E332" s="38" t="s">
        <v>994</v>
      </c>
      <c r="F332" s="38" t="s">
        <v>527</v>
      </c>
      <c r="G332" s="38">
        <v>0</v>
      </c>
      <c r="H332" s="38">
        <v>0</v>
      </c>
      <c r="I332" s="38">
        <v>0</v>
      </c>
      <c r="J332" s="38">
        <v>0</v>
      </c>
      <c r="K332" s="38">
        <v>0</v>
      </c>
      <c r="L332" s="38">
        <v>0</v>
      </c>
      <c r="M332" s="38">
        <v>0</v>
      </c>
      <c r="N332" s="38">
        <v>0</v>
      </c>
      <c r="O332" s="38">
        <v>0</v>
      </c>
      <c r="P332" s="38">
        <v>0</v>
      </c>
      <c r="Q332" s="38">
        <v>0</v>
      </c>
      <c r="R332" s="38">
        <v>0</v>
      </c>
      <c r="S332" s="38">
        <v>0</v>
      </c>
      <c r="T332" s="38">
        <v>0</v>
      </c>
      <c r="U332" s="38">
        <v>0</v>
      </c>
      <c r="V332" s="38">
        <v>0</v>
      </c>
      <c r="W332" s="38">
        <v>0</v>
      </c>
      <c r="X332" s="38">
        <v>0</v>
      </c>
      <c r="Y332" s="38">
        <v>0</v>
      </c>
      <c r="Z332" s="38">
        <v>0</v>
      </c>
      <c r="AA332" s="38">
        <v>0</v>
      </c>
      <c r="AB332" s="38">
        <v>0</v>
      </c>
      <c r="AC332" s="38">
        <v>0</v>
      </c>
      <c r="AD332" s="38">
        <v>0</v>
      </c>
      <c r="AE332" s="38">
        <v>0</v>
      </c>
      <c r="AF332" s="38">
        <v>0</v>
      </c>
      <c r="AG332" s="38">
        <v>0</v>
      </c>
      <c r="AH332" s="38">
        <v>0</v>
      </c>
      <c r="AI332" s="38">
        <v>0</v>
      </c>
      <c r="AJ332" s="38">
        <v>0</v>
      </c>
      <c r="AK332" s="38">
        <v>0</v>
      </c>
      <c r="AL332" s="38">
        <v>0</v>
      </c>
    </row>
    <row r="333" spans="1:38" ht="19.8" thickBot="1">
      <c r="A333" s="38">
        <v>324</v>
      </c>
      <c r="B333" s="38" t="s">
        <v>579</v>
      </c>
      <c r="C333" s="38" t="s">
        <v>995</v>
      </c>
      <c r="D333" s="38" t="s">
        <v>581</v>
      </c>
      <c r="E333" s="38" t="s">
        <v>996</v>
      </c>
      <c r="F333" s="38"/>
      <c r="G333" s="38">
        <v>0</v>
      </c>
      <c r="H333" s="38">
        <v>0</v>
      </c>
      <c r="I333" s="38">
        <v>0</v>
      </c>
      <c r="J333" s="38">
        <v>0</v>
      </c>
      <c r="K333" s="38">
        <v>0</v>
      </c>
      <c r="L333" s="38">
        <v>0</v>
      </c>
      <c r="M333" s="38">
        <v>0</v>
      </c>
      <c r="N333" s="38">
        <v>0</v>
      </c>
      <c r="O333" s="38">
        <v>0</v>
      </c>
      <c r="P333" s="38">
        <v>0</v>
      </c>
      <c r="Q333" s="38">
        <v>0</v>
      </c>
      <c r="R333" s="38">
        <v>0</v>
      </c>
      <c r="S333" s="38">
        <v>0</v>
      </c>
      <c r="T333" s="38">
        <v>0</v>
      </c>
      <c r="U333" s="38">
        <v>0</v>
      </c>
      <c r="V333" s="38">
        <v>0</v>
      </c>
      <c r="W333" s="38">
        <v>0</v>
      </c>
      <c r="X333" s="38">
        <v>0</v>
      </c>
      <c r="Y333" s="38">
        <v>0</v>
      </c>
      <c r="Z333" s="38">
        <v>0</v>
      </c>
      <c r="AA333" s="38">
        <v>0</v>
      </c>
      <c r="AB333" s="38">
        <v>0</v>
      </c>
      <c r="AC333" s="38">
        <v>0</v>
      </c>
      <c r="AD333" s="38">
        <v>0</v>
      </c>
      <c r="AE333" s="38">
        <v>0</v>
      </c>
      <c r="AF333" s="38">
        <v>0</v>
      </c>
      <c r="AG333" s="38">
        <v>0</v>
      </c>
      <c r="AH333" s="38">
        <v>0</v>
      </c>
      <c r="AI333" s="38">
        <v>0</v>
      </c>
      <c r="AJ333" s="38">
        <v>0</v>
      </c>
      <c r="AK333" s="38">
        <v>0</v>
      </c>
      <c r="AL333" s="38">
        <v>0</v>
      </c>
    </row>
    <row r="334" spans="1:38" ht="19.8" thickBot="1">
      <c r="A334" s="38">
        <v>325</v>
      </c>
      <c r="B334" s="38" t="s">
        <v>579</v>
      </c>
      <c r="C334" s="38" t="s">
        <v>997</v>
      </c>
      <c r="D334" s="38" t="s">
        <v>581</v>
      </c>
      <c r="E334" s="38" t="s">
        <v>998</v>
      </c>
      <c r="F334" s="38"/>
      <c r="G334" s="38">
        <v>0</v>
      </c>
      <c r="H334" s="38">
        <v>0</v>
      </c>
      <c r="I334" s="38">
        <v>0</v>
      </c>
      <c r="J334" s="38">
        <v>0</v>
      </c>
      <c r="K334" s="38">
        <v>0</v>
      </c>
      <c r="L334" s="38">
        <v>0</v>
      </c>
      <c r="M334" s="38">
        <v>0</v>
      </c>
      <c r="N334" s="38">
        <v>0</v>
      </c>
      <c r="O334" s="38">
        <v>0</v>
      </c>
      <c r="P334" s="38">
        <v>0</v>
      </c>
      <c r="Q334" s="38">
        <v>0</v>
      </c>
      <c r="R334" s="38">
        <v>0</v>
      </c>
      <c r="S334" s="38">
        <v>0</v>
      </c>
      <c r="T334" s="38">
        <v>0</v>
      </c>
      <c r="U334" s="38">
        <v>0</v>
      </c>
      <c r="V334" s="38">
        <v>0</v>
      </c>
      <c r="W334" s="38">
        <v>0</v>
      </c>
      <c r="X334" s="38">
        <v>0</v>
      </c>
      <c r="Y334" s="38">
        <v>0</v>
      </c>
      <c r="Z334" s="38">
        <v>0</v>
      </c>
      <c r="AA334" s="38">
        <v>0</v>
      </c>
      <c r="AB334" s="38">
        <v>0</v>
      </c>
      <c r="AC334" s="38">
        <v>0</v>
      </c>
      <c r="AD334" s="38">
        <v>0</v>
      </c>
      <c r="AE334" s="38">
        <v>0</v>
      </c>
      <c r="AF334" s="38">
        <v>0</v>
      </c>
      <c r="AG334" s="38">
        <v>0</v>
      </c>
      <c r="AH334" s="38">
        <v>0</v>
      </c>
      <c r="AI334" s="38">
        <v>0</v>
      </c>
      <c r="AJ334" s="38">
        <v>0</v>
      </c>
      <c r="AK334" s="38">
        <v>0</v>
      </c>
      <c r="AL334" s="38">
        <v>0</v>
      </c>
    </row>
    <row r="335" spans="1:38" ht="19.8" thickBot="1">
      <c r="A335" s="38">
        <v>326</v>
      </c>
      <c r="B335" s="38" t="s">
        <v>579</v>
      </c>
      <c r="C335" s="38" t="s">
        <v>999</v>
      </c>
      <c r="D335" s="38" t="s">
        <v>581</v>
      </c>
      <c r="E335" s="38" t="s">
        <v>1000</v>
      </c>
      <c r="F335" s="38"/>
      <c r="G335" s="38">
        <v>0</v>
      </c>
      <c r="H335" s="38">
        <v>0</v>
      </c>
      <c r="I335" s="38">
        <v>0</v>
      </c>
      <c r="J335" s="38">
        <v>0</v>
      </c>
      <c r="K335" s="38">
        <v>0</v>
      </c>
      <c r="L335" s="38">
        <v>0</v>
      </c>
      <c r="M335" s="38">
        <v>0</v>
      </c>
      <c r="N335" s="38">
        <v>0</v>
      </c>
      <c r="O335" s="38">
        <v>0</v>
      </c>
      <c r="P335" s="38">
        <v>0</v>
      </c>
      <c r="Q335" s="38">
        <v>0</v>
      </c>
      <c r="R335" s="38">
        <v>0</v>
      </c>
      <c r="S335" s="38">
        <v>0</v>
      </c>
      <c r="T335" s="38">
        <v>0</v>
      </c>
      <c r="U335" s="38">
        <v>0</v>
      </c>
      <c r="V335" s="38">
        <v>0</v>
      </c>
      <c r="W335" s="38">
        <v>0</v>
      </c>
      <c r="X335" s="38">
        <v>0</v>
      </c>
      <c r="Y335" s="38">
        <v>0</v>
      </c>
      <c r="Z335" s="38">
        <v>0</v>
      </c>
      <c r="AA335" s="38">
        <v>0</v>
      </c>
      <c r="AB335" s="38">
        <v>0</v>
      </c>
      <c r="AC335" s="38">
        <v>0</v>
      </c>
      <c r="AD335" s="38">
        <v>0</v>
      </c>
      <c r="AE335" s="38">
        <v>0</v>
      </c>
      <c r="AF335" s="38">
        <v>0</v>
      </c>
      <c r="AG335" s="38">
        <v>0</v>
      </c>
      <c r="AH335" s="38">
        <v>0</v>
      </c>
      <c r="AI335" s="38">
        <v>0</v>
      </c>
      <c r="AJ335" s="38">
        <v>0</v>
      </c>
      <c r="AK335" s="38">
        <v>0</v>
      </c>
      <c r="AL335" s="38">
        <v>0</v>
      </c>
    </row>
    <row r="336" spans="1:38" ht="19.8" thickBot="1">
      <c r="A336" s="38">
        <v>327</v>
      </c>
      <c r="B336" s="38" t="s">
        <v>579</v>
      </c>
      <c r="C336" s="38" t="s">
        <v>1001</v>
      </c>
      <c r="D336" s="38" t="s">
        <v>581</v>
      </c>
      <c r="E336" s="38" t="s">
        <v>1002</v>
      </c>
      <c r="F336" s="38"/>
      <c r="G336" s="38">
        <v>0</v>
      </c>
      <c r="H336" s="38">
        <v>0</v>
      </c>
      <c r="I336" s="38">
        <v>0</v>
      </c>
      <c r="J336" s="38">
        <v>0</v>
      </c>
      <c r="K336" s="38">
        <v>0</v>
      </c>
      <c r="L336" s="38">
        <v>0</v>
      </c>
      <c r="M336" s="38">
        <v>0</v>
      </c>
      <c r="N336" s="38">
        <v>0</v>
      </c>
      <c r="O336" s="38">
        <v>0</v>
      </c>
      <c r="P336" s="38">
        <v>0</v>
      </c>
      <c r="Q336" s="38">
        <v>0</v>
      </c>
      <c r="R336" s="38">
        <v>0</v>
      </c>
      <c r="S336" s="38">
        <v>0</v>
      </c>
      <c r="T336" s="38">
        <v>0</v>
      </c>
      <c r="U336" s="38">
        <v>0</v>
      </c>
      <c r="V336" s="38">
        <v>0</v>
      </c>
      <c r="W336" s="38">
        <v>0</v>
      </c>
      <c r="X336" s="38">
        <v>0</v>
      </c>
      <c r="Y336" s="38">
        <v>0</v>
      </c>
      <c r="Z336" s="38">
        <v>0</v>
      </c>
      <c r="AA336" s="38">
        <v>0</v>
      </c>
      <c r="AB336" s="38">
        <v>0</v>
      </c>
      <c r="AC336" s="38">
        <v>0</v>
      </c>
      <c r="AD336" s="38">
        <v>0</v>
      </c>
      <c r="AE336" s="38">
        <v>0</v>
      </c>
      <c r="AF336" s="38">
        <v>0</v>
      </c>
      <c r="AG336" s="38">
        <v>0</v>
      </c>
      <c r="AH336" s="38">
        <v>0</v>
      </c>
      <c r="AI336" s="38">
        <v>0</v>
      </c>
      <c r="AJ336" s="38">
        <v>0</v>
      </c>
      <c r="AK336" s="38">
        <v>0</v>
      </c>
      <c r="AL336" s="38">
        <v>0</v>
      </c>
    </row>
    <row r="337" spans="1:38" ht="19.8" thickBot="1">
      <c r="A337" s="38">
        <v>328</v>
      </c>
      <c r="B337" s="38" t="s">
        <v>579</v>
      </c>
      <c r="C337" s="38" t="s">
        <v>1003</v>
      </c>
      <c r="D337" s="38" t="s">
        <v>768</v>
      </c>
      <c r="E337" s="38" t="s">
        <v>1004</v>
      </c>
      <c r="F337" s="38"/>
      <c r="G337" s="38">
        <v>0.25</v>
      </c>
      <c r="H337" s="38">
        <v>4.03</v>
      </c>
      <c r="I337" s="38">
        <v>0</v>
      </c>
      <c r="J337" s="38">
        <v>0</v>
      </c>
      <c r="K337" s="38">
        <v>2.4</v>
      </c>
      <c r="L337" s="38">
        <v>10.55</v>
      </c>
      <c r="M337" s="38">
        <v>7.9</v>
      </c>
      <c r="N337" s="38">
        <v>54.58</v>
      </c>
      <c r="O337" s="38">
        <v>9.2799999999999994</v>
      </c>
      <c r="P337" s="38">
        <v>0.02</v>
      </c>
      <c r="Q337" s="38">
        <v>0.21</v>
      </c>
      <c r="R337" s="38">
        <v>4.34</v>
      </c>
      <c r="S337" s="38">
        <v>17.23</v>
      </c>
      <c r="T337" s="38">
        <v>22.76</v>
      </c>
      <c r="U337" s="38">
        <v>11.67</v>
      </c>
      <c r="V337" s="38">
        <v>13.76</v>
      </c>
      <c r="W337" s="38">
        <v>0.11</v>
      </c>
      <c r="X337" s="38">
        <v>12.24</v>
      </c>
      <c r="Y337" s="38">
        <v>1.68</v>
      </c>
      <c r="Z337" s="38">
        <v>1.56</v>
      </c>
      <c r="AA337" s="38">
        <v>5.27</v>
      </c>
      <c r="AB337" s="38">
        <v>19.45</v>
      </c>
      <c r="AC337" s="38">
        <v>7.44</v>
      </c>
      <c r="AD337" s="38">
        <v>1.35</v>
      </c>
      <c r="AE337" s="38">
        <v>0.22</v>
      </c>
      <c r="AF337" s="38">
        <v>4.9800000000000004</v>
      </c>
      <c r="AG337" s="38">
        <v>3.22</v>
      </c>
      <c r="AH337" s="38">
        <v>0.01</v>
      </c>
      <c r="AI337" s="38">
        <v>0</v>
      </c>
      <c r="AJ337" s="38">
        <v>0</v>
      </c>
      <c r="AK337" s="38">
        <v>0</v>
      </c>
      <c r="AL337" s="38">
        <v>216.51</v>
      </c>
    </row>
    <row r="338" spans="1:38" ht="19.8" thickBot="1">
      <c r="A338" s="38">
        <v>329</v>
      </c>
      <c r="B338" s="38" t="s">
        <v>579</v>
      </c>
      <c r="C338" s="38" t="s">
        <v>1005</v>
      </c>
      <c r="D338" s="38" t="s">
        <v>534</v>
      </c>
      <c r="E338" s="38" t="s">
        <v>952</v>
      </c>
      <c r="F338" s="38"/>
      <c r="G338" s="38">
        <v>0</v>
      </c>
      <c r="H338" s="38">
        <v>0</v>
      </c>
      <c r="I338" s="38">
        <v>0</v>
      </c>
      <c r="J338" s="38">
        <v>0</v>
      </c>
      <c r="K338" s="38">
        <v>0</v>
      </c>
      <c r="L338" s="38">
        <v>0</v>
      </c>
      <c r="M338" s="38">
        <v>0</v>
      </c>
      <c r="N338" s="38">
        <v>0</v>
      </c>
      <c r="O338" s="38">
        <v>0</v>
      </c>
      <c r="P338" s="38">
        <v>0</v>
      </c>
      <c r="Q338" s="38">
        <v>0</v>
      </c>
      <c r="R338" s="38">
        <v>0</v>
      </c>
      <c r="S338" s="38">
        <v>0.17</v>
      </c>
      <c r="T338" s="38">
        <v>0.28999999999999998</v>
      </c>
      <c r="U338" s="38">
        <v>0.24</v>
      </c>
      <c r="V338" s="38">
        <v>0</v>
      </c>
      <c r="W338" s="38">
        <v>0.46</v>
      </c>
      <c r="X338" s="38">
        <v>0</v>
      </c>
      <c r="Y338" s="38">
        <v>0</v>
      </c>
      <c r="Z338" s="38">
        <v>0.56999999999999995</v>
      </c>
      <c r="AA338" s="38">
        <v>0.36</v>
      </c>
      <c r="AB338" s="38">
        <v>0.01</v>
      </c>
      <c r="AC338" s="38">
        <v>0.13</v>
      </c>
      <c r="AD338" s="38">
        <v>0</v>
      </c>
      <c r="AE338" s="38">
        <v>0</v>
      </c>
      <c r="AF338" s="38">
        <v>0</v>
      </c>
      <c r="AG338" s="38">
        <v>0</v>
      </c>
      <c r="AH338" s="38">
        <v>0</v>
      </c>
      <c r="AI338" s="38">
        <v>0</v>
      </c>
      <c r="AJ338" s="38">
        <v>0</v>
      </c>
      <c r="AK338" s="38">
        <v>0</v>
      </c>
      <c r="AL338" s="38">
        <v>2.25</v>
      </c>
    </row>
    <row r="339" spans="1:38" ht="19.8" thickBot="1">
      <c r="A339" s="38">
        <v>330</v>
      </c>
      <c r="B339" s="38" t="s">
        <v>579</v>
      </c>
      <c r="C339" s="38" t="s">
        <v>1006</v>
      </c>
      <c r="D339" s="38" t="s">
        <v>581</v>
      </c>
      <c r="E339" s="38" t="s">
        <v>1007</v>
      </c>
      <c r="F339" s="38"/>
      <c r="G339" s="38">
        <v>0</v>
      </c>
      <c r="H339" s="38">
        <v>0</v>
      </c>
      <c r="I339" s="38">
        <v>0</v>
      </c>
      <c r="J339" s="38">
        <v>0</v>
      </c>
      <c r="K339" s="38">
        <v>0</v>
      </c>
      <c r="L339" s="38">
        <v>0</v>
      </c>
      <c r="M339" s="38">
        <v>0</v>
      </c>
      <c r="N339" s="38">
        <v>0</v>
      </c>
      <c r="O339" s="38">
        <v>0</v>
      </c>
      <c r="P339" s="38">
        <v>0</v>
      </c>
      <c r="Q339" s="38">
        <v>0</v>
      </c>
      <c r="R339" s="38">
        <v>0</v>
      </c>
      <c r="S339" s="38">
        <v>0</v>
      </c>
      <c r="T339" s="38">
        <v>0</v>
      </c>
      <c r="U339" s="38">
        <v>0</v>
      </c>
      <c r="V339" s="38">
        <v>0</v>
      </c>
      <c r="W339" s="38">
        <v>0</v>
      </c>
      <c r="X339" s="38">
        <v>0</v>
      </c>
      <c r="Y339" s="38">
        <v>0</v>
      </c>
      <c r="Z339" s="38">
        <v>0</v>
      </c>
      <c r="AA339" s="38">
        <v>0</v>
      </c>
      <c r="AB339" s="38">
        <v>0</v>
      </c>
      <c r="AC339" s="38">
        <v>0</v>
      </c>
      <c r="AD339" s="38">
        <v>0</v>
      </c>
      <c r="AE339" s="38">
        <v>0</v>
      </c>
      <c r="AF339" s="38">
        <v>0</v>
      </c>
      <c r="AG339" s="38">
        <v>0</v>
      </c>
      <c r="AH339" s="38">
        <v>0</v>
      </c>
      <c r="AI339" s="38">
        <v>0</v>
      </c>
      <c r="AJ339" s="38">
        <v>0</v>
      </c>
      <c r="AK339" s="38">
        <v>0</v>
      </c>
      <c r="AL339" s="38">
        <v>0</v>
      </c>
    </row>
    <row r="340" spans="1:38" ht="19.8" thickBot="1">
      <c r="A340" s="38">
        <v>331</v>
      </c>
      <c r="B340" s="38" t="s">
        <v>579</v>
      </c>
      <c r="C340" s="38" t="s">
        <v>1008</v>
      </c>
      <c r="D340" s="38" t="s">
        <v>581</v>
      </c>
      <c r="E340" s="38" t="s">
        <v>1008</v>
      </c>
      <c r="F340" s="38"/>
      <c r="G340" s="38">
        <v>0</v>
      </c>
      <c r="H340" s="38">
        <v>0</v>
      </c>
      <c r="I340" s="38">
        <v>0</v>
      </c>
      <c r="J340" s="38">
        <v>0</v>
      </c>
      <c r="K340" s="38">
        <v>0</v>
      </c>
      <c r="L340" s="38">
        <v>0</v>
      </c>
      <c r="M340" s="38">
        <v>0</v>
      </c>
      <c r="N340" s="38">
        <v>0</v>
      </c>
      <c r="O340" s="38">
        <v>0</v>
      </c>
      <c r="P340" s="38">
        <v>0</v>
      </c>
      <c r="Q340" s="38">
        <v>0</v>
      </c>
      <c r="R340" s="38">
        <v>0</v>
      </c>
      <c r="S340" s="38">
        <v>0</v>
      </c>
      <c r="T340" s="38">
        <v>0</v>
      </c>
      <c r="U340" s="38">
        <v>0</v>
      </c>
      <c r="V340" s="38">
        <v>0</v>
      </c>
      <c r="W340" s="38">
        <v>0</v>
      </c>
      <c r="X340" s="38">
        <v>0</v>
      </c>
      <c r="Y340" s="38">
        <v>0</v>
      </c>
      <c r="Z340" s="38">
        <v>0</v>
      </c>
      <c r="AA340" s="38">
        <v>0</v>
      </c>
      <c r="AB340" s="38">
        <v>0</v>
      </c>
      <c r="AC340" s="38">
        <v>0</v>
      </c>
      <c r="AD340" s="38">
        <v>0</v>
      </c>
      <c r="AE340" s="38">
        <v>0</v>
      </c>
      <c r="AF340" s="38">
        <v>0</v>
      </c>
      <c r="AG340" s="38">
        <v>0</v>
      </c>
      <c r="AH340" s="38">
        <v>0</v>
      </c>
      <c r="AI340" s="38">
        <v>0</v>
      </c>
      <c r="AJ340" s="38">
        <v>0</v>
      </c>
      <c r="AK340" s="38">
        <v>0</v>
      </c>
      <c r="AL340" s="38">
        <v>0</v>
      </c>
    </row>
    <row r="341" spans="1:38" ht="19.8" thickBot="1">
      <c r="A341" s="38">
        <v>332</v>
      </c>
      <c r="B341" s="38" t="s">
        <v>579</v>
      </c>
      <c r="C341" s="38" t="s">
        <v>1009</v>
      </c>
      <c r="D341" s="38" t="s">
        <v>581</v>
      </c>
      <c r="E341" s="38" t="s">
        <v>1009</v>
      </c>
      <c r="F341" s="38" t="s">
        <v>556</v>
      </c>
      <c r="G341" s="38">
        <v>0</v>
      </c>
      <c r="H341" s="38">
        <v>0</v>
      </c>
      <c r="I341" s="38">
        <v>0</v>
      </c>
      <c r="J341" s="38">
        <v>0</v>
      </c>
      <c r="K341" s="38">
        <v>0</v>
      </c>
      <c r="L341" s="38">
        <v>0</v>
      </c>
      <c r="M341" s="38">
        <v>0</v>
      </c>
      <c r="N341" s="38">
        <v>0</v>
      </c>
      <c r="O341" s="38">
        <v>0</v>
      </c>
      <c r="P341" s="38">
        <v>0</v>
      </c>
      <c r="Q341" s="38">
        <v>0</v>
      </c>
      <c r="R341" s="38">
        <v>0</v>
      </c>
      <c r="S341" s="38">
        <v>0</v>
      </c>
      <c r="T341" s="38">
        <v>0</v>
      </c>
      <c r="U341" s="38">
        <v>0</v>
      </c>
      <c r="V341" s="38">
        <v>0</v>
      </c>
      <c r="W341" s="38">
        <v>0</v>
      </c>
      <c r="X341" s="38">
        <v>0</v>
      </c>
      <c r="Y341" s="38">
        <v>0</v>
      </c>
      <c r="Z341" s="38">
        <v>0</v>
      </c>
      <c r="AA341" s="38">
        <v>0</v>
      </c>
      <c r="AB341" s="38">
        <v>0</v>
      </c>
      <c r="AC341" s="38">
        <v>0</v>
      </c>
      <c r="AD341" s="38">
        <v>0</v>
      </c>
      <c r="AE341" s="38">
        <v>0</v>
      </c>
      <c r="AF341" s="38">
        <v>0</v>
      </c>
      <c r="AG341" s="38">
        <v>0</v>
      </c>
      <c r="AH341" s="38">
        <v>0</v>
      </c>
      <c r="AI341" s="38">
        <v>0</v>
      </c>
      <c r="AJ341" s="38">
        <v>0</v>
      </c>
      <c r="AK341" s="38">
        <v>0</v>
      </c>
      <c r="AL341" s="38">
        <v>0</v>
      </c>
    </row>
    <row r="342" spans="1:38" ht="19.8" thickBot="1">
      <c r="A342" s="38">
        <v>333</v>
      </c>
      <c r="B342" s="38" t="s">
        <v>579</v>
      </c>
      <c r="C342" s="38" t="s">
        <v>1010</v>
      </c>
      <c r="D342" s="38" t="s">
        <v>530</v>
      </c>
      <c r="E342" s="38" t="s">
        <v>1011</v>
      </c>
      <c r="F342" s="38" t="s">
        <v>556</v>
      </c>
      <c r="G342" s="38">
        <v>0</v>
      </c>
      <c r="H342" s="38">
        <v>0</v>
      </c>
      <c r="I342" s="38">
        <v>0</v>
      </c>
      <c r="J342" s="38">
        <v>0</v>
      </c>
      <c r="K342" s="38">
        <v>0</v>
      </c>
      <c r="L342" s="38">
        <v>0</v>
      </c>
      <c r="M342" s="38">
        <v>0</v>
      </c>
      <c r="N342" s="38">
        <v>0</v>
      </c>
      <c r="O342" s="38">
        <v>0</v>
      </c>
      <c r="P342" s="38">
        <v>0</v>
      </c>
      <c r="Q342" s="38">
        <v>0</v>
      </c>
      <c r="R342" s="38">
        <v>0</v>
      </c>
      <c r="S342" s="38">
        <v>0</v>
      </c>
      <c r="T342" s="38">
        <v>0</v>
      </c>
      <c r="U342" s="38">
        <v>0</v>
      </c>
      <c r="V342" s="38">
        <v>0</v>
      </c>
      <c r="W342" s="38">
        <v>0</v>
      </c>
      <c r="X342" s="38">
        <v>0</v>
      </c>
      <c r="Y342" s="38">
        <v>0</v>
      </c>
      <c r="Z342" s="38">
        <v>0</v>
      </c>
      <c r="AA342" s="38">
        <v>0</v>
      </c>
      <c r="AB342" s="38">
        <v>0</v>
      </c>
      <c r="AC342" s="38">
        <v>0</v>
      </c>
      <c r="AD342" s="38">
        <v>0</v>
      </c>
      <c r="AE342" s="38">
        <v>0</v>
      </c>
      <c r="AF342" s="38">
        <v>0</v>
      </c>
      <c r="AG342" s="38">
        <v>0</v>
      </c>
      <c r="AH342" s="38">
        <v>0</v>
      </c>
      <c r="AI342" s="38">
        <v>0</v>
      </c>
      <c r="AJ342" s="38">
        <v>0</v>
      </c>
      <c r="AK342" s="38">
        <v>0</v>
      </c>
      <c r="AL342" s="38">
        <v>0</v>
      </c>
    </row>
    <row r="343" spans="1:38" ht="19.8" thickBot="1">
      <c r="A343" s="38">
        <v>334</v>
      </c>
      <c r="B343" s="38" t="s">
        <v>579</v>
      </c>
      <c r="C343" s="38" t="s">
        <v>1012</v>
      </c>
      <c r="D343" s="38" t="s">
        <v>532</v>
      </c>
      <c r="E343" s="38" t="s">
        <v>1013</v>
      </c>
      <c r="F343" s="38"/>
      <c r="G343" s="38">
        <v>0</v>
      </c>
      <c r="H343" s="38">
        <v>0</v>
      </c>
      <c r="I343" s="38">
        <v>0</v>
      </c>
      <c r="J343" s="38">
        <v>0</v>
      </c>
      <c r="K343" s="38">
        <v>0</v>
      </c>
      <c r="L343" s="38">
        <v>0</v>
      </c>
      <c r="M343" s="38">
        <v>0</v>
      </c>
      <c r="N343" s="38">
        <v>0</v>
      </c>
      <c r="O343" s="38">
        <v>0</v>
      </c>
      <c r="P343" s="38">
        <v>0</v>
      </c>
      <c r="Q343" s="38">
        <v>0</v>
      </c>
      <c r="R343" s="38">
        <v>0</v>
      </c>
      <c r="S343" s="38">
        <v>0</v>
      </c>
      <c r="T343" s="38">
        <v>0</v>
      </c>
      <c r="U343" s="38">
        <v>0</v>
      </c>
      <c r="V343" s="38">
        <v>0</v>
      </c>
      <c r="W343" s="38">
        <v>0</v>
      </c>
      <c r="X343" s="38">
        <v>0</v>
      </c>
      <c r="Y343" s="38">
        <v>0</v>
      </c>
      <c r="Z343" s="38">
        <v>0</v>
      </c>
      <c r="AA343" s="38">
        <v>0</v>
      </c>
      <c r="AB343" s="38">
        <v>0</v>
      </c>
      <c r="AC343" s="38">
        <v>0</v>
      </c>
      <c r="AD343" s="38">
        <v>0</v>
      </c>
      <c r="AE343" s="38">
        <v>0</v>
      </c>
      <c r="AF343" s="38">
        <v>0</v>
      </c>
      <c r="AG343" s="38">
        <v>0</v>
      </c>
      <c r="AH343" s="38">
        <v>0</v>
      </c>
      <c r="AI343" s="38">
        <v>0</v>
      </c>
      <c r="AJ343" s="38">
        <v>0</v>
      </c>
      <c r="AK343" s="38">
        <v>0</v>
      </c>
      <c r="AL343" s="38">
        <v>0</v>
      </c>
    </row>
    <row r="344" spans="1:38" ht="19.8" thickBot="1">
      <c r="A344" s="38">
        <v>335</v>
      </c>
      <c r="B344" s="38" t="s">
        <v>579</v>
      </c>
      <c r="C344" s="38" t="s">
        <v>1014</v>
      </c>
      <c r="D344" s="38" t="s">
        <v>768</v>
      </c>
      <c r="E344" s="38" t="s">
        <v>1015</v>
      </c>
      <c r="F344" s="38" t="s">
        <v>556</v>
      </c>
      <c r="G344" s="38">
        <v>0</v>
      </c>
      <c r="H344" s="38">
        <v>0</v>
      </c>
      <c r="I344" s="38">
        <v>0</v>
      </c>
      <c r="J344" s="38">
        <v>0</v>
      </c>
      <c r="K344" s="38">
        <v>0</v>
      </c>
      <c r="L344" s="38">
        <v>0</v>
      </c>
      <c r="M344" s="38">
        <v>0</v>
      </c>
      <c r="N344" s="38">
        <v>0</v>
      </c>
      <c r="O344" s="38">
        <v>0</v>
      </c>
      <c r="P344" s="38">
        <v>0</v>
      </c>
      <c r="Q344" s="38">
        <v>0</v>
      </c>
      <c r="R344" s="38">
        <v>0</v>
      </c>
      <c r="S344" s="38">
        <v>0</v>
      </c>
      <c r="T344" s="38">
        <v>0</v>
      </c>
      <c r="U344" s="38">
        <v>0</v>
      </c>
      <c r="V344" s="38">
        <v>0</v>
      </c>
      <c r="W344" s="38">
        <v>0</v>
      </c>
      <c r="X344" s="38">
        <v>0</v>
      </c>
      <c r="Y344" s="38">
        <v>0</v>
      </c>
      <c r="Z344" s="38">
        <v>0</v>
      </c>
      <c r="AA344" s="38">
        <v>0</v>
      </c>
      <c r="AB344" s="38">
        <v>0</v>
      </c>
      <c r="AC344" s="38">
        <v>0</v>
      </c>
      <c r="AD344" s="38">
        <v>0</v>
      </c>
      <c r="AE344" s="38">
        <v>0</v>
      </c>
      <c r="AF344" s="38">
        <v>0</v>
      </c>
      <c r="AG344" s="38">
        <v>0</v>
      </c>
      <c r="AH344" s="38">
        <v>0</v>
      </c>
      <c r="AI344" s="38">
        <v>0</v>
      </c>
      <c r="AJ344" s="38">
        <v>0</v>
      </c>
      <c r="AK344" s="38">
        <v>0</v>
      </c>
      <c r="AL344" s="38">
        <v>0</v>
      </c>
    </row>
    <row r="345" spans="1:38" ht="19.8" thickBot="1">
      <c r="A345" s="38">
        <v>336</v>
      </c>
      <c r="B345" s="38" t="s">
        <v>579</v>
      </c>
      <c r="C345" s="38" t="s">
        <v>1016</v>
      </c>
      <c r="D345" s="38" t="s">
        <v>534</v>
      </c>
      <c r="E345" s="38" t="s">
        <v>920</v>
      </c>
      <c r="F345" s="38" t="s">
        <v>557</v>
      </c>
      <c r="G345" s="38">
        <v>0</v>
      </c>
      <c r="H345" s="38">
        <v>0</v>
      </c>
      <c r="I345" s="38">
        <v>0</v>
      </c>
      <c r="J345" s="38">
        <v>0</v>
      </c>
      <c r="K345" s="38">
        <v>0</v>
      </c>
      <c r="L345" s="38">
        <v>0</v>
      </c>
      <c r="M345" s="38">
        <v>0</v>
      </c>
      <c r="N345" s="38">
        <v>0</v>
      </c>
      <c r="O345" s="38">
        <v>0</v>
      </c>
      <c r="P345" s="38">
        <v>0</v>
      </c>
      <c r="Q345" s="38">
        <v>0</v>
      </c>
      <c r="R345" s="38">
        <v>0</v>
      </c>
      <c r="S345" s="38">
        <v>0</v>
      </c>
      <c r="T345" s="38">
        <v>0</v>
      </c>
      <c r="U345" s="38">
        <v>0</v>
      </c>
      <c r="V345" s="38">
        <v>0</v>
      </c>
      <c r="W345" s="38">
        <v>0</v>
      </c>
      <c r="X345" s="38">
        <v>0</v>
      </c>
      <c r="Y345" s="38">
        <v>0</v>
      </c>
      <c r="Z345" s="38">
        <v>0</v>
      </c>
      <c r="AA345" s="38">
        <v>0</v>
      </c>
      <c r="AB345" s="38">
        <v>0</v>
      </c>
      <c r="AC345" s="38">
        <v>0</v>
      </c>
      <c r="AD345" s="38">
        <v>0</v>
      </c>
      <c r="AE345" s="38">
        <v>0</v>
      </c>
      <c r="AF345" s="38">
        <v>0</v>
      </c>
      <c r="AG345" s="38">
        <v>0</v>
      </c>
      <c r="AH345" s="38">
        <v>0</v>
      </c>
      <c r="AI345" s="38">
        <v>0</v>
      </c>
      <c r="AJ345" s="38">
        <v>0</v>
      </c>
      <c r="AK345" s="38">
        <v>0</v>
      </c>
      <c r="AL345" s="38">
        <v>0</v>
      </c>
    </row>
    <row r="346" spans="1:38" ht="19.8" thickBot="1">
      <c r="A346" s="38">
        <v>337</v>
      </c>
      <c r="B346" s="38" t="s">
        <v>579</v>
      </c>
      <c r="C346" s="38" t="s">
        <v>1017</v>
      </c>
      <c r="D346" s="38" t="s">
        <v>543</v>
      </c>
      <c r="E346" s="38" t="s">
        <v>1018</v>
      </c>
      <c r="F346" s="38" t="s">
        <v>557</v>
      </c>
      <c r="G346" s="38">
        <v>0</v>
      </c>
      <c r="H346" s="38">
        <v>0</v>
      </c>
      <c r="I346" s="38">
        <v>0</v>
      </c>
      <c r="J346" s="38">
        <v>0</v>
      </c>
      <c r="K346" s="38">
        <v>0</v>
      </c>
      <c r="L346" s="38">
        <v>0</v>
      </c>
      <c r="M346" s="38">
        <v>0</v>
      </c>
      <c r="N346" s="38">
        <v>0</v>
      </c>
      <c r="O346" s="38">
        <v>0</v>
      </c>
      <c r="P346" s="38">
        <v>0</v>
      </c>
      <c r="Q346" s="38">
        <v>0</v>
      </c>
      <c r="R346" s="38">
        <v>0</v>
      </c>
      <c r="S346" s="38">
        <v>0</v>
      </c>
      <c r="T346" s="38">
        <v>0</v>
      </c>
      <c r="U346" s="38">
        <v>0</v>
      </c>
      <c r="V346" s="38">
        <v>0</v>
      </c>
      <c r="W346" s="38">
        <v>0</v>
      </c>
      <c r="X346" s="38">
        <v>0</v>
      </c>
      <c r="Y346" s="38">
        <v>0</v>
      </c>
      <c r="Z346" s="38">
        <v>0</v>
      </c>
      <c r="AA346" s="38">
        <v>0</v>
      </c>
      <c r="AB346" s="38">
        <v>0</v>
      </c>
      <c r="AC346" s="38">
        <v>0</v>
      </c>
      <c r="AD346" s="38">
        <v>0</v>
      </c>
      <c r="AE346" s="38">
        <v>0</v>
      </c>
      <c r="AF346" s="38">
        <v>0</v>
      </c>
      <c r="AG346" s="38">
        <v>0</v>
      </c>
      <c r="AH346" s="38">
        <v>0</v>
      </c>
      <c r="AI346" s="38">
        <v>0</v>
      </c>
      <c r="AJ346" s="38">
        <v>0</v>
      </c>
      <c r="AK346" s="38">
        <v>0</v>
      </c>
      <c r="AL346" s="38">
        <v>0</v>
      </c>
    </row>
    <row r="347" spans="1:38" ht="19.8" thickBot="1">
      <c r="A347" s="38">
        <v>338</v>
      </c>
      <c r="B347" s="38" t="s">
        <v>579</v>
      </c>
      <c r="C347" s="38" t="s">
        <v>1019</v>
      </c>
      <c r="D347" s="38" t="s">
        <v>543</v>
      </c>
      <c r="E347" s="38" t="s">
        <v>1020</v>
      </c>
      <c r="F347" s="38" t="s">
        <v>557</v>
      </c>
      <c r="G347" s="38">
        <v>0</v>
      </c>
      <c r="H347" s="38">
        <v>0</v>
      </c>
      <c r="I347" s="38">
        <v>0</v>
      </c>
      <c r="J347" s="38">
        <v>0</v>
      </c>
      <c r="K347" s="38">
        <v>0</v>
      </c>
      <c r="L347" s="38">
        <v>0</v>
      </c>
      <c r="M347" s="38">
        <v>0</v>
      </c>
      <c r="N347" s="38">
        <v>0</v>
      </c>
      <c r="O347" s="38">
        <v>0</v>
      </c>
      <c r="P347" s="38">
        <v>0</v>
      </c>
      <c r="Q347" s="38">
        <v>0</v>
      </c>
      <c r="R347" s="38">
        <v>0</v>
      </c>
      <c r="S347" s="38">
        <v>0</v>
      </c>
      <c r="T347" s="38">
        <v>0</v>
      </c>
      <c r="U347" s="38">
        <v>0</v>
      </c>
      <c r="V347" s="38">
        <v>0</v>
      </c>
      <c r="W347" s="38">
        <v>0</v>
      </c>
      <c r="X347" s="38">
        <v>0</v>
      </c>
      <c r="Y347" s="38">
        <v>0</v>
      </c>
      <c r="Z347" s="38">
        <v>0</v>
      </c>
      <c r="AA347" s="38">
        <v>0</v>
      </c>
      <c r="AB347" s="38">
        <v>0</v>
      </c>
      <c r="AC347" s="38">
        <v>0</v>
      </c>
      <c r="AD347" s="38">
        <v>0</v>
      </c>
      <c r="AE347" s="38">
        <v>0</v>
      </c>
      <c r="AF347" s="38">
        <v>0</v>
      </c>
      <c r="AG347" s="38">
        <v>0</v>
      </c>
      <c r="AH347" s="38">
        <v>0</v>
      </c>
      <c r="AI347" s="38">
        <v>0</v>
      </c>
      <c r="AJ347" s="38">
        <v>0</v>
      </c>
      <c r="AK347" s="38">
        <v>0</v>
      </c>
      <c r="AL347" s="38">
        <v>0</v>
      </c>
    </row>
    <row r="348" spans="1:38" ht="19.8" thickBot="1">
      <c r="A348" s="38">
        <v>339</v>
      </c>
      <c r="B348" s="38" t="s">
        <v>579</v>
      </c>
      <c r="C348" s="38" t="s">
        <v>1021</v>
      </c>
      <c r="D348" s="38" t="s">
        <v>543</v>
      </c>
      <c r="E348" s="38" t="s">
        <v>611</v>
      </c>
      <c r="F348" s="38" t="s">
        <v>557</v>
      </c>
      <c r="G348" s="38">
        <v>0</v>
      </c>
      <c r="H348" s="38">
        <v>0</v>
      </c>
      <c r="I348" s="38">
        <v>0</v>
      </c>
      <c r="J348" s="38">
        <v>0</v>
      </c>
      <c r="K348" s="38">
        <v>0</v>
      </c>
      <c r="L348" s="38">
        <v>0</v>
      </c>
      <c r="M348" s="38">
        <v>0</v>
      </c>
      <c r="N348" s="38">
        <v>0</v>
      </c>
      <c r="O348" s="38">
        <v>0</v>
      </c>
      <c r="P348" s="38">
        <v>0</v>
      </c>
      <c r="Q348" s="38">
        <v>0</v>
      </c>
      <c r="R348" s="38">
        <v>0</v>
      </c>
      <c r="S348" s="38">
        <v>0</v>
      </c>
      <c r="T348" s="38">
        <v>0</v>
      </c>
      <c r="U348" s="38">
        <v>0</v>
      </c>
      <c r="V348" s="38">
        <v>0</v>
      </c>
      <c r="W348" s="38">
        <v>0</v>
      </c>
      <c r="X348" s="38">
        <v>0</v>
      </c>
      <c r="Y348" s="38">
        <v>0</v>
      </c>
      <c r="Z348" s="38">
        <v>0</v>
      </c>
      <c r="AA348" s="38">
        <v>0</v>
      </c>
      <c r="AB348" s="38">
        <v>0</v>
      </c>
      <c r="AC348" s="38">
        <v>0</v>
      </c>
      <c r="AD348" s="38">
        <v>0</v>
      </c>
      <c r="AE348" s="38">
        <v>0</v>
      </c>
      <c r="AF348" s="38">
        <v>0</v>
      </c>
      <c r="AG348" s="38">
        <v>0</v>
      </c>
      <c r="AH348" s="38">
        <v>0</v>
      </c>
      <c r="AI348" s="38">
        <v>0</v>
      </c>
      <c r="AJ348" s="38">
        <v>0</v>
      </c>
      <c r="AK348" s="38">
        <v>0</v>
      </c>
      <c r="AL348" s="38">
        <v>0</v>
      </c>
    </row>
    <row r="349" spans="1:38" ht="19.8" thickBot="1">
      <c r="A349" s="38">
        <v>340</v>
      </c>
      <c r="B349" s="38" t="s">
        <v>579</v>
      </c>
      <c r="C349" s="38" t="s">
        <v>1022</v>
      </c>
      <c r="D349" s="38" t="s">
        <v>546</v>
      </c>
      <c r="E349" s="38" t="s">
        <v>1023</v>
      </c>
      <c r="F349" s="38" t="s">
        <v>557</v>
      </c>
      <c r="G349" s="38">
        <v>0</v>
      </c>
      <c r="H349" s="38">
        <v>0</v>
      </c>
      <c r="I349" s="38">
        <v>0</v>
      </c>
      <c r="J349" s="38">
        <v>0</v>
      </c>
      <c r="K349" s="38">
        <v>0</v>
      </c>
      <c r="L349" s="38">
        <v>0</v>
      </c>
      <c r="M349" s="38">
        <v>0</v>
      </c>
      <c r="N349" s="38">
        <v>0</v>
      </c>
      <c r="O349" s="38">
        <v>0</v>
      </c>
      <c r="P349" s="38">
        <v>0</v>
      </c>
      <c r="Q349" s="38">
        <v>0</v>
      </c>
      <c r="R349" s="38">
        <v>0</v>
      </c>
      <c r="S349" s="38">
        <v>0</v>
      </c>
      <c r="T349" s="38">
        <v>0</v>
      </c>
      <c r="U349" s="38">
        <v>0</v>
      </c>
      <c r="V349" s="38">
        <v>0</v>
      </c>
      <c r="W349" s="38">
        <v>0</v>
      </c>
      <c r="X349" s="38">
        <v>0</v>
      </c>
      <c r="Y349" s="38">
        <v>0</v>
      </c>
      <c r="Z349" s="38">
        <v>0</v>
      </c>
      <c r="AA349" s="38">
        <v>0</v>
      </c>
      <c r="AB349" s="38">
        <v>0</v>
      </c>
      <c r="AC349" s="38">
        <v>0</v>
      </c>
      <c r="AD349" s="38">
        <v>0</v>
      </c>
      <c r="AE349" s="38">
        <v>0</v>
      </c>
      <c r="AF349" s="38">
        <v>0</v>
      </c>
      <c r="AG349" s="38">
        <v>0</v>
      </c>
      <c r="AH349" s="38">
        <v>0</v>
      </c>
      <c r="AI349" s="38">
        <v>0</v>
      </c>
      <c r="AJ349" s="38">
        <v>0</v>
      </c>
      <c r="AK349" s="38">
        <v>0</v>
      </c>
      <c r="AL349" s="38">
        <v>0</v>
      </c>
    </row>
    <row r="350" spans="1:38" ht="19.8" thickBot="1">
      <c r="A350" s="38">
        <v>341</v>
      </c>
      <c r="B350" s="38" t="s">
        <v>579</v>
      </c>
      <c r="C350" s="38" t="s">
        <v>1024</v>
      </c>
      <c r="D350" s="38" t="s">
        <v>549</v>
      </c>
      <c r="E350" s="38" t="s">
        <v>1025</v>
      </c>
      <c r="F350" s="38" t="s">
        <v>557</v>
      </c>
      <c r="G350" s="38">
        <v>0</v>
      </c>
      <c r="H350" s="38">
        <v>0</v>
      </c>
      <c r="I350" s="38">
        <v>0</v>
      </c>
      <c r="J350" s="38">
        <v>0</v>
      </c>
      <c r="K350" s="38">
        <v>0</v>
      </c>
      <c r="L350" s="38">
        <v>0</v>
      </c>
      <c r="M350" s="38">
        <v>0</v>
      </c>
      <c r="N350" s="38">
        <v>0</v>
      </c>
      <c r="O350" s="38">
        <v>0</v>
      </c>
      <c r="P350" s="38">
        <v>0</v>
      </c>
      <c r="Q350" s="38">
        <v>0</v>
      </c>
      <c r="R350" s="38">
        <v>0</v>
      </c>
      <c r="S350" s="38">
        <v>0</v>
      </c>
      <c r="T350" s="38">
        <v>0</v>
      </c>
      <c r="U350" s="38">
        <v>0</v>
      </c>
      <c r="V350" s="38">
        <v>0</v>
      </c>
      <c r="W350" s="38">
        <v>0</v>
      </c>
      <c r="X350" s="38">
        <v>0</v>
      </c>
      <c r="Y350" s="38">
        <v>0</v>
      </c>
      <c r="Z350" s="38">
        <v>0</v>
      </c>
      <c r="AA350" s="38">
        <v>0</v>
      </c>
      <c r="AB350" s="38">
        <v>0</v>
      </c>
      <c r="AC350" s="38">
        <v>0</v>
      </c>
      <c r="AD350" s="38">
        <v>0</v>
      </c>
      <c r="AE350" s="38">
        <v>0</v>
      </c>
      <c r="AF350" s="38">
        <v>0</v>
      </c>
      <c r="AG350" s="38">
        <v>0</v>
      </c>
      <c r="AH350" s="38">
        <v>0</v>
      </c>
      <c r="AI350" s="38">
        <v>0</v>
      </c>
      <c r="AJ350" s="38">
        <v>0</v>
      </c>
      <c r="AK350" s="38">
        <v>0</v>
      </c>
      <c r="AL350" s="38">
        <v>0</v>
      </c>
    </row>
    <row r="351" spans="1:38" ht="19.8" thickBot="1">
      <c r="A351" s="38">
        <v>342</v>
      </c>
      <c r="B351" s="38" t="s">
        <v>579</v>
      </c>
      <c r="C351" s="38" t="s">
        <v>1026</v>
      </c>
      <c r="D351" s="38" t="s">
        <v>552</v>
      </c>
      <c r="E351" s="38" t="s">
        <v>1027</v>
      </c>
      <c r="F351" s="38" t="s">
        <v>556</v>
      </c>
      <c r="G351" s="38">
        <v>0</v>
      </c>
      <c r="H351" s="38">
        <v>0</v>
      </c>
      <c r="I351" s="38">
        <v>0</v>
      </c>
      <c r="J351" s="38">
        <v>0</v>
      </c>
      <c r="K351" s="38">
        <v>0</v>
      </c>
      <c r="L351" s="38">
        <v>0</v>
      </c>
      <c r="M351" s="38">
        <v>0</v>
      </c>
      <c r="N351" s="38">
        <v>0</v>
      </c>
      <c r="O351" s="38">
        <v>0</v>
      </c>
      <c r="P351" s="38">
        <v>0</v>
      </c>
      <c r="Q351" s="38">
        <v>0</v>
      </c>
      <c r="R351" s="38">
        <v>0</v>
      </c>
      <c r="S351" s="38">
        <v>0</v>
      </c>
      <c r="T351" s="38">
        <v>0</v>
      </c>
      <c r="U351" s="38">
        <v>0</v>
      </c>
      <c r="V351" s="38">
        <v>0</v>
      </c>
      <c r="W351" s="38">
        <v>0</v>
      </c>
      <c r="X351" s="38">
        <v>0</v>
      </c>
      <c r="Y351" s="38">
        <v>0</v>
      </c>
      <c r="Z351" s="38">
        <v>0</v>
      </c>
      <c r="AA351" s="38">
        <v>0</v>
      </c>
      <c r="AB351" s="38">
        <v>0</v>
      </c>
      <c r="AC351" s="38">
        <v>0</v>
      </c>
      <c r="AD351" s="38">
        <v>0</v>
      </c>
      <c r="AE351" s="38">
        <v>0</v>
      </c>
      <c r="AF351" s="38">
        <v>0</v>
      </c>
      <c r="AG351" s="38">
        <v>0</v>
      </c>
      <c r="AH351" s="38">
        <v>0</v>
      </c>
      <c r="AI351" s="38">
        <v>0</v>
      </c>
      <c r="AJ351" s="38">
        <v>0</v>
      </c>
      <c r="AK351" s="38">
        <v>0</v>
      </c>
      <c r="AL351" s="38">
        <v>0</v>
      </c>
    </row>
    <row r="352" spans="1:38" ht="19.8" thickBot="1">
      <c r="A352" s="38">
        <v>343</v>
      </c>
      <c r="B352" s="38" t="s">
        <v>579</v>
      </c>
      <c r="C352" s="38" t="s">
        <v>225</v>
      </c>
      <c r="D352" s="38" t="s">
        <v>532</v>
      </c>
      <c r="E352" s="38" t="s">
        <v>227</v>
      </c>
      <c r="F352" s="38" t="s">
        <v>557</v>
      </c>
      <c r="G352" s="38">
        <v>27.97</v>
      </c>
      <c r="H352" s="38">
        <v>36.86</v>
      </c>
      <c r="I352" s="38">
        <v>0.01</v>
      </c>
      <c r="J352" s="38">
        <v>5.21</v>
      </c>
      <c r="K352" s="38">
        <v>8.39</v>
      </c>
      <c r="L352" s="38">
        <v>34.21</v>
      </c>
      <c r="M352" s="38">
        <v>7.74</v>
      </c>
      <c r="N352" s="38">
        <v>24.41</v>
      </c>
      <c r="O352" s="38">
        <v>5.76</v>
      </c>
      <c r="P352" s="38">
        <v>0</v>
      </c>
      <c r="Q352" s="38">
        <v>0</v>
      </c>
      <c r="R352" s="38">
        <v>10.26</v>
      </c>
      <c r="S352" s="38">
        <v>10.96</v>
      </c>
      <c r="T352" s="38">
        <v>26.68</v>
      </c>
      <c r="U352" s="38">
        <v>18.59</v>
      </c>
      <c r="V352" s="38">
        <v>0</v>
      </c>
      <c r="W352" s="38">
        <v>0</v>
      </c>
      <c r="X352" s="38">
        <v>12.97</v>
      </c>
      <c r="Y352" s="38">
        <v>7.46</v>
      </c>
      <c r="Z352" s="38">
        <v>0.12</v>
      </c>
      <c r="AA352" s="38">
        <v>0.52</v>
      </c>
      <c r="AB352" s="38">
        <v>3</v>
      </c>
      <c r="AC352" s="38">
        <v>28.2</v>
      </c>
      <c r="AD352" s="38">
        <v>0</v>
      </c>
      <c r="AE352" s="38">
        <v>0</v>
      </c>
      <c r="AF352" s="38">
        <v>0</v>
      </c>
      <c r="AG352" s="38">
        <v>23.1</v>
      </c>
      <c r="AH352" s="38">
        <v>0.03</v>
      </c>
      <c r="AI352" s="38">
        <v>0</v>
      </c>
      <c r="AJ352" s="38">
        <v>0</v>
      </c>
      <c r="AK352" s="38">
        <v>0</v>
      </c>
      <c r="AL352" s="38">
        <v>292.44</v>
      </c>
    </row>
    <row r="353" spans="1:38" ht="19.8" thickBot="1">
      <c r="A353" s="38">
        <v>344</v>
      </c>
      <c r="B353" s="38" t="s">
        <v>579</v>
      </c>
      <c r="C353" s="38" t="s">
        <v>1028</v>
      </c>
      <c r="D353" s="38" t="s">
        <v>543</v>
      </c>
      <c r="E353" s="38" t="s">
        <v>1029</v>
      </c>
      <c r="F353" s="38" t="s">
        <v>557</v>
      </c>
      <c r="G353" s="38">
        <v>0</v>
      </c>
      <c r="H353" s="38">
        <v>0</v>
      </c>
      <c r="I353" s="38">
        <v>0</v>
      </c>
      <c r="J353" s="38">
        <v>0</v>
      </c>
      <c r="K353" s="38">
        <v>0</v>
      </c>
      <c r="L353" s="38">
        <v>0</v>
      </c>
      <c r="M353" s="38">
        <v>0</v>
      </c>
      <c r="N353" s="38">
        <v>0</v>
      </c>
      <c r="O353" s="38">
        <v>0</v>
      </c>
      <c r="P353" s="38">
        <v>0</v>
      </c>
      <c r="Q353" s="38">
        <v>0</v>
      </c>
      <c r="R353" s="38">
        <v>0</v>
      </c>
      <c r="S353" s="38">
        <v>0</v>
      </c>
      <c r="T353" s="38">
        <v>0</v>
      </c>
      <c r="U353" s="38">
        <v>0</v>
      </c>
      <c r="V353" s="38">
        <v>0</v>
      </c>
      <c r="W353" s="38">
        <v>0</v>
      </c>
      <c r="X353" s="38">
        <v>0</v>
      </c>
      <c r="Y353" s="38">
        <v>0</v>
      </c>
      <c r="Z353" s="38">
        <v>0</v>
      </c>
      <c r="AA353" s="38">
        <v>0</v>
      </c>
      <c r="AB353" s="38">
        <v>0</v>
      </c>
      <c r="AC353" s="38">
        <v>0</v>
      </c>
      <c r="AD353" s="38">
        <v>0</v>
      </c>
      <c r="AE353" s="38">
        <v>0</v>
      </c>
      <c r="AF353" s="38">
        <v>0</v>
      </c>
      <c r="AG353" s="38">
        <v>0</v>
      </c>
      <c r="AH353" s="38">
        <v>0</v>
      </c>
      <c r="AI353" s="38">
        <v>0</v>
      </c>
      <c r="AJ353" s="38">
        <v>0</v>
      </c>
      <c r="AK353" s="38">
        <v>0</v>
      </c>
      <c r="AL353" s="38">
        <v>0</v>
      </c>
    </row>
    <row r="354" spans="1:38" ht="19.8" thickBot="1">
      <c r="A354" s="38">
        <v>345</v>
      </c>
      <c r="B354" s="38" t="s">
        <v>579</v>
      </c>
      <c r="C354" s="38" t="s">
        <v>1030</v>
      </c>
      <c r="D354" s="38" t="s">
        <v>581</v>
      </c>
      <c r="E354" s="38" t="s">
        <v>1031</v>
      </c>
      <c r="F354" s="38" t="s">
        <v>556</v>
      </c>
      <c r="G354" s="38">
        <v>0</v>
      </c>
      <c r="H354" s="38">
        <v>0</v>
      </c>
      <c r="I354" s="38">
        <v>0</v>
      </c>
      <c r="J354" s="38">
        <v>0</v>
      </c>
      <c r="K354" s="38">
        <v>0</v>
      </c>
      <c r="L354" s="38">
        <v>0</v>
      </c>
      <c r="M354" s="38">
        <v>0</v>
      </c>
      <c r="N354" s="38">
        <v>0</v>
      </c>
      <c r="O354" s="38">
        <v>0</v>
      </c>
      <c r="P354" s="38">
        <v>0</v>
      </c>
      <c r="Q354" s="38">
        <v>0</v>
      </c>
      <c r="R354" s="38">
        <v>0</v>
      </c>
      <c r="S354" s="38">
        <v>0</v>
      </c>
      <c r="T354" s="38">
        <v>0</v>
      </c>
      <c r="U354" s="38">
        <v>0</v>
      </c>
      <c r="V354" s="38">
        <v>0</v>
      </c>
      <c r="W354" s="38">
        <v>0</v>
      </c>
      <c r="X354" s="38">
        <v>0</v>
      </c>
      <c r="Y354" s="38">
        <v>0</v>
      </c>
      <c r="Z354" s="38">
        <v>0</v>
      </c>
      <c r="AA354" s="38">
        <v>0</v>
      </c>
      <c r="AB354" s="38">
        <v>0</v>
      </c>
      <c r="AC354" s="38">
        <v>0</v>
      </c>
      <c r="AD354" s="38">
        <v>0</v>
      </c>
      <c r="AE354" s="38">
        <v>0</v>
      </c>
      <c r="AF354" s="38">
        <v>0</v>
      </c>
      <c r="AG354" s="38">
        <v>0</v>
      </c>
      <c r="AH354" s="38">
        <v>0</v>
      </c>
      <c r="AI354" s="38">
        <v>0</v>
      </c>
      <c r="AJ354" s="38">
        <v>0</v>
      </c>
      <c r="AK354" s="38">
        <v>0</v>
      </c>
      <c r="AL354" s="38">
        <v>0</v>
      </c>
    </row>
    <row r="355" spans="1:38" ht="19.8" thickBot="1">
      <c r="A355" s="38">
        <v>346</v>
      </c>
      <c r="B355" s="38" t="s">
        <v>579</v>
      </c>
      <c r="C355" s="38" t="s">
        <v>1032</v>
      </c>
      <c r="D355" s="38" t="s">
        <v>552</v>
      </c>
      <c r="E355" s="38" t="s">
        <v>954</v>
      </c>
      <c r="F355" s="38" t="s">
        <v>556</v>
      </c>
      <c r="G355" s="38">
        <v>0</v>
      </c>
      <c r="H355" s="38">
        <v>0</v>
      </c>
      <c r="I355" s="38">
        <v>0</v>
      </c>
      <c r="J355" s="38">
        <v>0</v>
      </c>
      <c r="K355" s="38">
        <v>0</v>
      </c>
      <c r="L355" s="38">
        <v>0</v>
      </c>
      <c r="M355" s="38">
        <v>0</v>
      </c>
      <c r="N355" s="38">
        <v>0</v>
      </c>
      <c r="O355" s="38">
        <v>0</v>
      </c>
      <c r="P355" s="38">
        <v>0</v>
      </c>
      <c r="Q355" s="38">
        <v>0</v>
      </c>
      <c r="R355" s="38">
        <v>0</v>
      </c>
      <c r="S355" s="38">
        <v>0</v>
      </c>
      <c r="T355" s="38">
        <v>0</v>
      </c>
      <c r="U355" s="38">
        <v>0</v>
      </c>
      <c r="V355" s="38">
        <v>0</v>
      </c>
      <c r="W355" s="38">
        <v>0</v>
      </c>
      <c r="X355" s="38">
        <v>0</v>
      </c>
      <c r="Y355" s="38">
        <v>0</v>
      </c>
      <c r="Z355" s="38">
        <v>0</v>
      </c>
      <c r="AA355" s="38">
        <v>0</v>
      </c>
      <c r="AB355" s="38">
        <v>0</v>
      </c>
      <c r="AC355" s="38">
        <v>0</v>
      </c>
      <c r="AD355" s="38">
        <v>0</v>
      </c>
      <c r="AE355" s="38">
        <v>0</v>
      </c>
      <c r="AF355" s="38">
        <v>0</v>
      </c>
      <c r="AG355" s="38">
        <v>0</v>
      </c>
      <c r="AH355" s="38">
        <v>0</v>
      </c>
      <c r="AI355" s="38">
        <v>0</v>
      </c>
      <c r="AJ355" s="38">
        <v>0</v>
      </c>
      <c r="AK355" s="38">
        <v>0</v>
      </c>
      <c r="AL355" s="38">
        <v>0</v>
      </c>
    </row>
    <row r="356" spans="1:38" ht="19.8" thickBot="1">
      <c r="A356" s="38">
        <v>347</v>
      </c>
      <c r="B356" s="38" t="s">
        <v>579</v>
      </c>
      <c r="C356" s="38" t="s">
        <v>1033</v>
      </c>
      <c r="D356" s="38" t="s">
        <v>534</v>
      </c>
      <c r="E356" s="38" t="s">
        <v>1034</v>
      </c>
      <c r="F356" s="38" t="s">
        <v>557</v>
      </c>
      <c r="G356" s="38">
        <v>0</v>
      </c>
      <c r="H356" s="38">
        <v>0</v>
      </c>
      <c r="I356" s="38">
        <v>0</v>
      </c>
      <c r="J356" s="38">
        <v>0</v>
      </c>
      <c r="K356" s="38">
        <v>0</v>
      </c>
      <c r="L356" s="38">
        <v>0</v>
      </c>
      <c r="M356" s="38">
        <v>0</v>
      </c>
      <c r="N356" s="38">
        <v>0</v>
      </c>
      <c r="O356" s="38">
        <v>0</v>
      </c>
      <c r="P356" s="38">
        <v>0</v>
      </c>
      <c r="Q356" s="38">
        <v>0</v>
      </c>
      <c r="R356" s="38">
        <v>0</v>
      </c>
      <c r="S356" s="38">
        <v>0</v>
      </c>
      <c r="T356" s="38">
        <v>0</v>
      </c>
      <c r="U356" s="38">
        <v>0</v>
      </c>
      <c r="V356" s="38">
        <v>0</v>
      </c>
      <c r="W356" s="38">
        <v>0</v>
      </c>
      <c r="X356" s="38">
        <v>0</v>
      </c>
      <c r="Y356" s="38">
        <v>0</v>
      </c>
      <c r="Z356" s="38">
        <v>0</v>
      </c>
      <c r="AA356" s="38">
        <v>0</v>
      </c>
      <c r="AB356" s="38">
        <v>0</v>
      </c>
      <c r="AC356" s="38">
        <v>0</v>
      </c>
      <c r="AD356" s="38">
        <v>0</v>
      </c>
      <c r="AE356" s="38">
        <v>0</v>
      </c>
      <c r="AF356" s="38">
        <v>0</v>
      </c>
      <c r="AG356" s="38">
        <v>0</v>
      </c>
      <c r="AH356" s="38">
        <v>0</v>
      </c>
      <c r="AI356" s="38">
        <v>0</v>
      </c>
      <c r="AJ356" s="38">
        <v>0</v>
      </c>
      <c r="AK356" s="38">
        <v>0</v>
      </c>
      <c r="AL356" s="38">
        <v>0</v>
      </c>
    </row>
    <row r="357" spans="1:38" ht="19.8" thickBot="1">
      <c r="A357" s="38">
        <v>348</v>
      </c>
      <c r="B357" s="38" t="s">
        <v>579</v>
      </c>
      <c r="C357" s="38" t="s">
        <v>1035</v>
      </c>
      <c r="D357" s="38" t="s">
        <v>581</v>
      </c>
      <c r="E357" s="38" t="s">
        <v>1036</v>
      </c>
      <c r="F357" s="38" t="s">
        <v>556</v>
      </c>
      <c r="G357" s="38">
        <v>0</v>
      </c>
      <c r="H357" s="38">
        <v>0</v>
      </c>
      <c r="I357" s="38">
        <v>0</v>
      </c>
      <c r="J357" s="38">
        <v>0</v>
      </c>
      <c r="K357" s="38">
        <v>0</v>
      </c>
      <c r="L357" s="38">
        <v>0</v>
      </c>
      <c r="M357" s="38">
        <v>0</v>
      </c>
      <c r="N357" s="38">
        <v>0</v>
      </c>
      <c r="O357" s="38">
        <v>0</v>
      </c>
      <c r="P357" s="38">
        <v>0</v>
      </c>
      <c r="Q357" s="38">
        <v>0</v>
      </c>
      <c r="R357" s="38">
        <v>0</v>
      </c>
      <c r="S357" s="38">
        <v>0</v>
      </c>
      <c r="T357" s="38">
        <v>0</v>
      </c>
      <c r="U357" s="38">
        <v>0</v>
      </c>
      <c r="V357" s="38">
        <v>0</v>
      </c>
      <c r="W357" s="38">
        <v>0</v>
      </c>
      <c r="X357" s="38">
        <v>0</v>
      </c>
      <c r="Y357" s="38">
        <v>0</v>
      </c>
      <c r="Z357" s="38">
        <v>0</v>
      </c>
      <c r="AA357" s="38">
        <v>0</v>
      </c>
      <c r="AB357" s="38">
        <v>0</v>
      </c>
      <c r="AC357" s="38">
        <v>0</v>
      </c>
      <c r="AD357" s="38">
        <v>0</v>
      </c>
      <c r="AE357" s="38">
        <v>0</v>
      </c>
      <c r="AF357" s="38">
        <v>0</v>
      </c>
      <c r="AG357" s="38">
        <v>0</v>
      </c>
      <c r="AH357" s="38">
        <v>0</v>
      </c>
      <c r="AI357" s="38">
        <v>0</v>
      </c>
      <c r="AJ357" s="38">
        <v>0</v>
      </c>
      <c r="AK357" s="38">
        <v>0</v>
      </c>
      <c r="AL357" s="38">
        <v>0</v>
      </c>
    </row>
    <row r="358" spans="1:38" ht="19.8" thickBot="1">
      <c r="A358" s="38">
        <v>349</v>
      </c>
      <c r="B358" s="38" t="s">
        <v>579</v>
      </c>
      <c r="C358" s="38" t="s">
        <v>1037</v>
      </c>
      <c r="D358" s="38" t="s">
        <v>581</v>
      </c>
      <c r="E358" s="38" t="s">
        <v>1038</v>
      </c>
      <c r="F358" s="38" t="s">
        <v>556</v>
      </c>
      <c r="G358" s="38">
        <v>0</v>
      </c>
      <c r="H358" s="38">
        <v>0</v>
      </c>
      <c r="I358" s="38">
        <v>0</v>
      </c>
      <c r="J358" s="38">
        <v>0</v>
      </c>
      <c r="K358" s="38">
        <v>0</v>
      </c>
      <c r="L358" s="38">
        <v>0</v>
      </c>
      <c r="M358" s="38">
        <v>0</v>
      </c>
      <c r="N358" s="38">
        <v>0</v>
      </c>
      <c r="O358" s="38">
        <v>0</v>
      </c>
      <c r="P358" s="38">
        <v>0</v>
      </c>
      <c r="Q358" s="38">
        <v>0</v>
      </c>
      <c r="R358" s="38">
        <v>0</v>
      </c>
      <c r="S358" s="38">
        <v>0</v>
      </c>
      <c r="T358" s="38">
        <v>0</v>
      </c>
      <c r="U358" s="38">
        <v>0</v>
      </c>
      <c r="V358" s="38">
        <v>0</v>
      </c>
      <c r="W358" s="38">
        <v>0</v>
      </c>
      <c r="X358" s="38">
        <v>0</v>
      </c>
      <c r="Y358" s="38">
        <v>0</v>
      </c>
      <c r="Z358" s="38">
        <v>0</v>
      </c>
      <c r="AA358" s="38">
        <v>0</v>
      </c>
      <c r="AB358" s="38">
        <v>0</v>
      </c>
      <c r="AC358" s="38">
        <v>0</v>
      </c>
      <c r="AD358" s="38">
        <v>0</v>
      </c>
      <c r="AE358" s="38">
        <v>0</v>
      </c>
      <c r="AF358" s="38">
        <v>0</v>
      </c>
      <c r="AG358" s="38">
        <v>0</v>
      </c>
      <c r="AH358" s="38">
        <v>0</v>
      </c>
      <c r="AI358" s="38">
        <v>0</v>
      </c>
      <c r="AJ358" s="38">
        <v>0</v>
      </c>
      <c r="AK358" s="38">
        <v>0</v>
      </c>
      <c r="AL358" s="38">
        <v>0</v>
      </c>
    </row>
    <row r="359" spans="1:38" ht="19.8" thickBot="1">
      <c r="A359" s="38">
        <v>350</v>
      </c>
      <c r="B359" s="38" t="s">
        <v>579</v>
      </c>
      <c r="C359" s="38" t="s">
        <v>1039</v>
      </c>
      <c r="D359" s="38" t="s">
        <v>581</v>
      </c>
      <c r="E359" s="38" t="s">
        <v>1040</v>
      </c>
      <c r="F359" s="38" t="s">
        <v>556</v>
      </c>
      <c r="G359" s="38">
        <v>0</v>
      </c>
      <c r="H359" s="38">
        <v>0</v>
      </c>
      <c r="I359" s="38">
        <v>0</v>
      </c>
      <c r="J359" s="38">
        <v>0</v>
      </c>
      <c r="K359" s="38">
        <v>0</v>
      </c>
      <c r="L359" s="38">
        <v>0</v>
      </c>
      <c r="M359" s="38">
        <v>0</v>
      </c>
      <c r="N359" s="38">
        <v>0</v>
      </c>
      <c r="O359" s="38">
        <v>0</v>
      </c>
      <c r="P359" s="38">
        <v>0</v>
      </c>
      <c r="Q359" s="38">
        <v>0</v>
      </c>
      <c r="R359" s="38">
        <v>0</v>
      </c>
      <c r="S359" s="38">
        <v>0</v>
      </c>
      <c r="T359" s="38">
        <v>0</v>
      </c>
      <c r="U359" s="38">
        <v>0</v>
      </c>
      <c r="V359" s="38">
        <v>0</v>
      </c>
      <c r="W359" s="38">
        <v>0</v>
      </c>
      <c r="X359" s="38">
        <v>0</v>
      </c>
      <c r="Y359" s="38">
        <v>0</v>
      </c>
      <c r="Z359" s="38">
        <v>0</v>
      </c>
      <c r="AA359" s="38">
        <v>0</v>
      </c>
      <c r="AB359" s="38">
        <v>0</v>
      </c>
      <c r="AC359" s="38">
        <v>0</v>
      </c>
      <c r="AD359" s="38">
        <v>0</v>
      </c>
      <c r="AE359" s="38">
        <v>0</v>
      </c>
      <c r="AF359" s="38">
        <v>0</v>
      </c>
      <c r="AG359" s="38">
        <v>0</v>
      </c>
      <c r="AH359" s="38">
        <v>0</v>
      </c>
      <c r="AI359" s="38">
        <v>0</v>
      </c>
      <c r="AJ359" s="38">
        <v>0</v>
      </c>
      <c r="AK359" s="38">
        <v>0</v>
      </c>
      <c r="AL359" s="38">
        <v>0</v>
      </c>
    </row>
    <row r="360" spans="1:38" ht="19.8" thickBot="1">
      <c r="A360" s="38">
        <v>351</v>
      </c>
      <c r="B360" s="38" t="s">
        <v>579</v>
      </c>
      <c r="C360" s="38" t="s">
        <v>1041</v>
      </c>
      <c r="D360" s="38" t="s">
        <v>581</v>
      </c>
      <c r="E360" s="38" t="s">
        <v>47</v>
      </c>
      <c r="F360" s="38" t="s">
        <v>47</v>
      </c>
      <c r="G360" s="38">
        <v>0</v>
      </c>
      <c r="H360" s="38">
        <v>0</v>
      </c>
      <c r="I360" s="38">
        <v>0</v>
      </c>
      <c r="J360" s="38">
        <v>0</v>
      </c>
      <c r="K360" s="38">
        <v>0</v>
      </c>
      <c r="L360" s="38">
        <v>0</v>
      </c>
      <c r="M360" s="38">
        <v>0</v>
      </c>
      <c r="N360" s="38">
        <v>0</v>
      </c>
      <c r="O360" s="38">
        <v>0</v>
      </c>
      <c r="P360" s="38">
        <v>0</v>
      </c>
      <c r="Q360" s="38">
        <v>0</v>
      </c>
      <c r="R360" s="38">
        <v>0</v>
      </c>
      <c r="S360" s="38">
        <v>0</v>
      </c>
      <c r="T360" s="38">
        <v>0</v>
      </c>
      <c r="U360" s="38">
        <v>0</v>
      </c>
      <c r="V360" s="38">
        <v>0</v>
      </c>
      <c r="W360" s="38">
        <v>0</v>
      </c>
      <c r="X360" s="38">
        <v>0</v>
      </c>
      <c r="Y360" s="38">
        <v>0</v>
      </c>
      <c r="Z360" s="38">
        <v>0</v>
      </c>
      <c r="AA360" s="38">
        <v>0</v>
      </c>
      <c r="AB360" s="38">
        <v>0</v>
      </c>
      <c r="AC360" s="38">
        <v>0</v>
      </c>
      <c r="AD360" s="38">
        <v>0</v>
      </c>
      <c r="AE360" s="38">
        <v>0</v>
      </c>
      <c r="AF360" s="38">
        <v>0</v>
      </c>
      <c r="AG360" s="38">
        <v>0</v>
      </c>
      <c r="AH360" s="38">
        <v>0</v>
      </c>
      <c r="AI360" s="38">
        <v>0</v>
      </c>
      <c r="AJ360" s="38">
        <v>0</v>
      </c>
      <c r="AK360" s="38">
        <v>0</v>
      </c>
      <c r="AL360" s="38">
        <v>0</v>
      </c>
    </row>
    <row r="361" spans="1:38" ht="19.8" thickBot="1">
      <c r="A361" s="38">
        <v>352</v>
      </c>
      <c r="B361" s="38" t="s">
        <v>579</v>
      </c>
      <c r="C361" s="38" t="s">
        <v>1042</v>
      </c>
      <c r="D361" s="38" t="s">
        <v>581</v>
      </c>
      <c r="E361" s="38" t="s">
        <v>47</v>
      </c>
      <c r="F361" s="38" t="s">
        <v>47</v>
      </c>
      <c r="G361" s="38">
        <v>0</v>
      </c>
      <c r="H361" s="38">
        <v>0</v>
      </c>
      <c r="I361" s="38">
        <v>0</v>
      </c>
      <c r="J361" s="38">
        <v>0</v>
      </c>
      <c r="K361" s="38">
        <v>0</v>
      </c>
      <c r="L361" s="38">
        <v>0</v>
      </c>
      <c r="M361" s="38">
        <v>0</v>
      </c>
      <c r="N361" s="38">
        <v>0</v>
      </c>
      <c r="O361" s="38">
        <v>0</v>
      </c>
      <c r="P361" s="38">
        <v>0</v>
      </c>
      <c r="Q361" s="38">
        <v>0</v>
      </c>
      <c r="R361" s="38">
        <v>0</v>
      </c>
      <c r="S361" s="38">
        <v>0</v>
      </c>
      <c r="T361" s="38">
        <v>0</v>
      </c>
      <c r="U361" s="38">
        <v>0</v>
      </c>
      <c r="V361" s="38">
        <v>0</v>
      </c>
      <c r="W361" s="38">
        <v>0</v>
      </c>
      <c r="X361" s="38">
        <v>0</v>
      </c>
      <c r="Y361" s="38">
        <v>0</v>
      </c>
      <c r="Z361" s="38">
        <v>0</v>
      </c>
      <c r="AA361" s="38">
        <v>0</v>
      </c>
      <c r="AB361" s="38">
        <v>0</v>
      </c>
      <c r="AC361" s="38">
        <v>0</v>
      </c>
      <c r="AD361" s="38">
        <v>0</v>
      </c>
      <c r="AE361" s="38">
        <v>0</v>
      </c>
      <c r="AF361" s="38">
        <v>0</v>
      </c>
      <c r="AG361" s="38">
        <v>0</v>
      </c>
      <c r="AH361" s="38">
        <v>0</v>
      </c>
      <c r="AI361" s="38">
        <v>0</v>
      </c>
      <c r="AJ361" s="38">
        <v>0</v>
      </c>
      <c r="AK361" s="38">
        <v>0</v>
      </c>
      <c r="AL361" s="38">
        <v>0</v>
      </c>
    </row>
    <row r="362" spans="1:38" ht="19.8" thickBot="1">
      <c r="A362" s="38">
        <v>353</v>
      </c>
      <c r="B362" s="38" t="s">
        <v>579</v>
      </c>
      <c r="C362" s="38" t="s">
        <v>1043</v>
      </c>
      <c r="D362" s="38" t="s">
        <v>581</v>
      </c>
      <c r="E362" s="38" t="s">
        <v>47</v>
      </c>
      <c r="F362" s="38" t="s">
        <v>47</v>
      </c>
      <c r="G362" s="38">
        <v>0</v>
      </c>
      <c r="H362" s="38">
        <v>0</v>
      </c>
      <c r="I362" s="38">
        <v>0</v>
      </c>
      <c r="J362" s="38">
        <v>0</v>
      </c>
      <c r="K362" s="38">
        <v>0</v>
      </c>
      <c r="L362" s="38">
        <v>0</v>
      </c>
      <c r="M362" s="38">
        <v>0</v>
      </c>
      <c r="N362" s="38">
        <v>0</v>
      </c>
      <c r="O362" s="38">
        <v>0</v>
      </c>
      <c r="P362" s="38">
        <v>0</v>
      </c>
      <c r="Q362" s="38">
        <v>0</v>
      </c>
      <c r="R362" s="38">
        <v>0</v>
      </c>
      <c r="S362" s="38">
        <v>0</v>
      </c>
      <c r="T362" s="38">
        <v>0</v>
      </c>
      <c r="U362" s="38">
        <v>0</v>
      </c>
      <c r="V362" s="38">
        <v>0</v>
      </c>
      <c r="W362" s="38">
        <v>0</v>
      </c>
      <c r="X362" s="38">
        <v>0</v>
      </c>
      <c r="Y362" s="38">
        <v>0</v>
      </c>
      <c r="Z362" s="38">
        <v>0</v>
      </c>
      <c r="AA362" s="38">
        <v>0</v>
      </c>
      <c r="AB362" s="38">
        <v>0</v>
      </c>
      <c r="AC362" s="38">
        <v>0</v>
      </c>
      <c r="AD362" s="38">
        <v>0</v>
      </c>
      <c r="AE362" s="38">
        <v>0</v>
      </c>
      <c r="AF362" s="38">
        <v>0</v>
      </c>
      <c r="AG362" s="38">
        <v>0</v>
      </c>
      <c r="AH362" s="38">
        <v>0</v>
      </c>
      <c r="AI362" s="38">
        <v>0</v>
      </c>
      <c r="AJ362" s="38">
        <v>0</v>
      </c>
      <c r="AK362" s="38">
        <v>0</v>
      </c>
      <c r="AL362" s="38">
        <v>0</v>
      </c>
    </row>
    <row r="363" spans="1:38" ht="19.8" thickBot="1">
      <c r="A363" s="38">
        <v>354</v>
      </c>
      <c r="B363" s="38" t="s">
        <v>579</v>
      </c>
      <c r="C363" s="38" t="s">
        <v>1044</v>
      </c>
      <c r="D363" s="38" t="s">
        <v>581</v>
      </c>
      <c r="E363" s="38" t="s">
        <v>1045</v>
      </c>
      <c r="F363" s="38" t="s">
        <v>47</v>
      </c>
      <c r="G363" s="38">
        <v>0</v>
      </c>
      <c r="H363" s="38">
        <v>0</v>
      </c>
      <c r="I363" s="38">
        <v>0</v>
      </c>
      <c r="J363" s="38">
        <v>0</v>
      </c>
      <c r="K363" s="38">
        <v>0</v>
      </c>
      <c r="L363" s="38">
        <v>0</v>
      </c>
      <c r="M363" s="38">
        <v>0</v>
      </c>
      <c r="N363" s="38">
        <v>0</v>
      </c>
      <c r="O363" s="38">
        <v>0</v>
      </c>
      <c r="P363" s="38">
        <v>0</v>
      </c>
      <c r="Q363" s="38">
        <v>0</v>
      </c>
      <c r="R363" s="38">
        <v>0</v>
      </c>
      <c r="S363" s="38">
        <v>0</v>
      </c>
      <c r="T363" s="38">
        <v>0</v>
      </c>
      <c r="U363" s="38">
        <v>0</v>
      </c>
      <c r="V363" s="38">
        <v>0</v>
      </c>
      <c r="W363" s="38">
        <v>0</v>
      </c>
      <c r="X363" s="38">
        <v>0</v>
      </c>
      <c r="Y363" s="38">
        <v>0</v>
      </c>
      <c r="Z363" s="38">
        <v>0</v>
      </c>
      <c r="AA363" s="38">
        <v>0</v>
      </c>
      <c r="AB363" s="38">
        <v>0</v>
      </c>
      <c r="AC363" s="38">
        <v>0</v>
      </c>
      <c r="AD363" s="38">
        <v>0</v>
      </c>
      <c r="AE363" s="38">
        <v>0</v>
      </c>
      <c r="AF363" s="38">
        <v>0</v>
      </c>
      <c r="AG363" s="38">
        <v>0</v>
      </c>
      <c r="AH363" s="38">
        <v>0</v>
      </c>
      <c r="AI363" s="38">
        <v>0</v>
      </c>
      <c r="AJ363" s="38">
        <v>0</v>
      </c>
      <c r="AK363" s="38">
        <v>0</v>
      </c>
      <c r="AL363" s="38">
        <v>0</v>
      </c>
    </row>
    <row r="364" spans="1:38" ht="19.8" thickBot="1">
      <c r="A364" s="38">
        <v>355</v>
      </c>
      <c r="B364" s="38" t="s">
        <v>579</v>
      </c>
      <c r="C364" s="38" t="s">
        <v>1046</v>
      </c>
      <c r="D364" s="38" t="s">
        <v>581</v>
      </c>
      <c r="E364" s="38" t="s">
        <v>1047</v>
      </c>
      <c r="F364" s="38" t="s">
        <v>47</v>
      </c>
      <c r="G364" s="38">
        <v>0</v>
      </c>
      <c r="H364" s="38">
        <v>0</v>
      </c>
      <c r="I364" s="38">
        <v>0</v>
      </c>
      <c r="J364" s="38">
        <v>0</v>
      </c>
      <c r="K364" s="38">
        <v>0</v>
      </c>
      <c r="L364" s="38">
        <v>0</v>
      </c>
      <c r="M364" s="38">
        <v>0</v>
      </c>
      <c r="N364" s="38">
        <v>0</v>
      </c>
      <c r="O364" s="38">
        <v>0</v>
      </c>
      <c r="P364" s="38">
        <v>0</v>
      </c>
      <c r="Q364" s="38">
        <v>0</v>
      </c>
      <c r="R364" s="38">
        <v>0</v>
      </c>
      <c r="S364" s="38">
        <v>0</v>
      </c>
      <c r="T364" s="38">
        <v>0</v>
      </c>
      <c r="U364" s="38">
        <v>0</v>
      </c>
      <c r="V364" s="38">
        <v>0</v>
      </c>
      <c r="W364" s="38">
        <v>0</v>
      </c>
      <c r="X364" s="38">
        <v>0</v>
      </c>
      <c r="Y364" s="38">
        <v>0</v>
      </c>
      <c r="Z364" s="38">
        <v>0</v>
      </c>
      <c r="AA364" s="38">
        <v>0</v>
      </c>
      <c r="AB364" s="38">
        <v>0</v>
      </c>
      <c r="AC364" s="38">
        <v>0</v>
      </c>
      <c r="AD364" s="38">
        <v>0</v>
      </c>
      <c r="AE364" s="38">
        <v>0</v>
      </c>
      <c r="AF364" s="38">
        <v>0</v>
      </c>
      <c r="AG364" s="38">
        <v>0</v>
      </c>
      <c r="AH364" s="38">
        <v>0</v>
      </c>
      <c r="AI364" s="38">
        <v>0</v>
      </c>
      <c r="AJ364" s="38">
        <v>0</v>
      </c>
      <c r="AK364" s="38">
        <v>0</v>
      </c>
      <c r="AL364" s="38">
        <v>0</v>
      </c>
    </row>
    <row r="365" spans="1:38" ht="19.8" thickBot="1">
      <c r="A365" s="38">
        <v>356</v>
      </c>
      <c r="B365" s="38" t="s">
        <v>579</v>
      </c>
      <c r="C365" s="38" t="s">
        <v>1048</v>
      </c>
      <c r="D365" s="38" t="s">
        <v>581</v>
      </c>
      <c r="E365" s="38" t="s">
        <v>47</v>
      </c>
      <c r="F365" s="38" t="s">
        <v>47</v>
      </c>
      <c r="G365" s="38">
        <v>0</v>
      </c>
      <c r="H365" s="38">
        <v>0</v>
      </c>
      <c r="I365" s="38">
        <v>0</v>
      </c>
      <c r="J365" s="38">
        <v>0</v>
      </c>
      <c r="K365" s="38">
        <v>0</v>
      </c>
      <c r="L365" s="38">
        <v>0</v>
      </c>
      <c r="M365" s="38">
        <v>0</v>
      </c>
      <c r="N365" s="38">
        <v>0</v>
      </c>
      <c r="O365" s="38">
        <v>0</v>
      </c>
      <c r="P365" s="38">
        <v>0</v>
      </c>
      <c r="Q365" s="38">
        <v>0</v>
      </c>
      <c r="R365" s="38">
        <v>0</v>
      </c>
      <c r="S365" s="38">
        <v>0</v>
      </c>
      <c r="T365" s="38">
        <v>0</v>
      </c>
      <c r="U365" s="38">
        <v>0</v>
      </c>
      <c r="V365" s="38">
        <v>0</v>
      </c>
      <c r="W365" s="38">
        <v>0</v>
      </c>
      <c r="X365" s="38">
        <v>0</v>
      </c>
      <c r="Y365" s="38">
        <v>0</v>
      </c>
      <c r="Z365" s="38">
        <v>0</v>
      </c>
      <c r="AA365" s="38">
        <v>0</v>
      </c>
      <c r="AB365" s="38">
        <v>0</v>
      </c>
      <c r="AC365" s="38">
        <v>0</v>
      </c>
      <c r="AD365" s="38">
        <v>0</v>
      </c>
      <c r="AE365" s="38">
        <v>0</v>
      </c>
      <c r="AF365" s="38">
        <v>0</v>
      </c>
      <c r="AG365" s="38">
        <v>0</v>
      </c>
      <c r="AH365" s="38">
        <v>0</v>
      </c>
      <c r="AI365" s="38">
        <v>0</v>
      </c>
      <c r="AJ365" s="38">
        <v>0</v>
      </c>
      <c r="AK365" s="38">
        <v>0</v>
      </c>
      <c r="AL365" s="38">
        <v>0</v>
      </c>
    </row>
    <row r="366" spans="1:38" ht="19.8" thickBot="1">
      <c r="A366" s="38">
        <v>357</v>
      </c>
      <c r="B366" s="38" t="s">
        <v>579</v>
      </c>
      <c r="C366" s="38" t="s">
        <v>1049</v>
      </c>
      <c r="D366" s="38" t="s">
        <v>581</v>
      </c>
      <c r="E366" s="38" t="s">
        <v>47</v>
      </c>
      <c r="F366" s="38" t="s">
        <v>47</v>
      </c>
      <c r="G366" s="38">
        <v>0</v>
      </c>
      <c r="H366" s="38">
        <v>0</v>
      </c>
      <c r="I366" s="38">
        <v>0</v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38">
        <v>0</v>
      </c>
      <c r="P366" s="38">
        <v>0</v>
      </c>
      <c r="Q366" s="38">
        <v>0</v>
      </c>
      <c r="R366" s="38">
        <v>0</v>
      </c>
      <c r="S366" s="38">
        <v>0</v>
      </c>
      <c r="T366" s="38">
        <v>0</v>
      </c>
      <c r="U366" s="38">
        <v>0</v>
      </c>
      <c r="V366" s="38">
        <v>0</v>
      </c>
      <c r="W366" s="38">
        <v>0</v>
      </c>
      <c r="X366" s="38">
        <v>0</v>
      </c>
      <c r="Y366" s="38">
        <v>0</v>
      </c>
      <c r="Z366" s="38">
        <v>0</v>
      </c>
      <c r="AA366" s="38">
        <v>0</v>
      </c>
      <c r="AB366" s="38">
        <v>0</v>
      </c>
      <c r="AC366" s="38">
        <v>0</v>
      </c>
      <c r="AD366" s="38">
        <v>0</v>
      </c>
      <c r="AE366" s="38">
        <v>0</v>
      </c>
      <c r="AF366" s="38">
        <v>0</v>
      </c>
      <c r="AG366" s="38">
        <v>0</v>
      </c>
      <c r="AH366" s="38">
        <v>0</v>
      </c>
      <c r="AI366" s="38">
        <v>0</v>
      </c>
      <c r="AJ366" s="38">
        <v>0</v>
      </c>
      <c r="AK366" s="38">
        <v>0</v>
      </c>
      <c r="AL366" s="38">
        <v>0</v>
      </c>
    </row>
    <row r="367" spans="1:38" ht="19.8" thickBot="1">
      <c r="A367" s="38">
        <v>358</v>
      </c>
      <c r="B367" s="38" t="s">
        <v>579</v>
      </c>
      <c r="C367" s="38">
        <v>53768</v>
      </c>
      <c r="D367" s="38" t="s">
        <v>534</v>
      </c>
      <c r="E367" s="38" t="s">
        <v>952</v>
      </c>
      <c r="F367" s="38" t="s">
        <v>47</v>
      </c>
      <c r="G367" s="38">
        <v>0</v>
      </c>
      <c r="H367" s="38">
        <v>0</v>
      </c>
      <c r="I367" s="38">
        <v>0</v>
      </c>
      <c r="J367" s="38">
        <v>0</v>
      </c>
      <c r="K367" s="38">
        <v>0</v>
      </c>
      <c r="L367" s="38">
        <v>0</v>
      </c>
      <c r="M367" s="38">
        <v>0</v>
      </c>
      <c r="N367" s="38">
        <v>0</v>
      </c>
      <c r="O367" s="38">
        <v>0</v>
      </c>
      <c r="P367" s="38">
        <v>0</v>
      </c>
      <c r="Q367" s="38">
        <v>0</v>
      </c>
      <c r="R367" s="38">
        <v>0</v>
      </c>
      <c r="S367" s="38">
        <v>0</v>
      </c>
      <c r="T367" s="38">
        <v>0</v>
      </c>
      <c r="U367" s="38">
        <v>0</v>
      </c>
      <c r="V367" s="38">
        <v>0</v>
      </c>
      <c r="W367" s="38">
        <v>0</v>
      </c>
      <c r="X367" s="38">
        <v>0</v>
      </c>
      <c r="Y367" s="38">
        <v>0</v>
      </c>
      <c r="Z367" s="38">
        <v>0</v>
      </c>
      <c r="AA367" s="38">
        <v>0</v>
      </c>
      <c r="AB367" s="38">
        <v>0</v>
      </c>
      <c r="AC367" s="38">
        <v>0</v>
      </c>
      <c r="AD367" s="38">
        <v>0</v>
      </c>
      <c r="AE367" s="38">
        <v>0</v>
      </c>
      <c r="AF367" s="38">
        <v>0</v>
      </c>
      <c r="AG367" s="38">
        <v>0</v>
      </c>
      <c r="AH367" s="38">
        <v>0</v>
      </c>
      <c r="AI367" s="38">
        <v>0</v>
      </c>
      <c r="AJ367" s="38">
        <v>0</v>
      </c>
      <c r="AK367" s="38">
        <v>0</v>
      </c>
      <c r="AL367" s="38">
        <v>0</v>
      </c>
    </row>
    <row r="368" spans="1:38" ht="19.8" thickBot="1">
      <c r="A368" s="38">
        <v>359</v>
      </c>
      <c r="B368" s="38" t="s">
        <v>579</v>
      </c>
      <c r="C368" s="38" t="s">
        <v>1050</v>
      </c>
      <c r="D368" s="38" t="s">
        <v>534</v>
      </c>
      <c r="E368" s="38" t="s">
        <v>792</v>
      </c>
      <c r="F368" s="38" t="s">
        <v>47</v>
      </c>
      <c r="G368" s="38">
        <v>0</v>
      </c>
      <c r="H368" s="38">
        <v>0</v>
      </c>
      <c r="I368" s="38">
        <v>0</v>
      </c>
      <c r="J368" s="38">
        <v>0</v>
      </c>
      <c r="K368" s="38">
        <v>0</v>
      </c>
      <c r="L368" s="38">
        <v>0</v>
      </c>
      <c r="M368" s="38">
        <v>0</v>
      </c>
      <c r="N368" s="38">
        <v>0</v>
      </c>
      <c r="O368" s="38">
        <v>0</v>
      </c>
      <c r="P368" s="38">
        <v>0</v>
      </c>
      <c r="Q368" s="38">
        <v>0</v>
      </c>
      <c r="R368" s="38">
        <v>0</v>
      </c>
      <c r="S368" s="38">
        <v>0</v>
      </c>
      <c r="T368" s="38">
        <v>0</v>
      </c>
      <c r="U368" s="38">
        <v>0</v>
      </c>
      <c r="V368" s="38">
        <v>0</v>
      </c>
      <c r="W368" s="38">
        <v>0</v>
      </c>
      <c r="X368" s="38">
        <v>0</v>
      </c>
      <c r="Y368" s="38">
        <v>0</v>
      </c>
      <c r="Z368" s="38">
        <v>0</v>
      </c>
      <c r="AA368" s="38">
        <v>0</v>
      </c>
      <c r="AB368" s="38">
        <v>0</v>
      </c>
      <c r="AC368" s="38">
        <v>0</v>
      </c>
      <c r="AD368" s="38">
        <v>0</v>
      </c>
      <c r="AE368" s="38">
        <v>0</v>
      </c>
      <c r="AF368" s="38">
        <v>0</v>
      </c>
      <c r="AG368" s="38">
        <v>0</v>
      </c>
      <c r="AH368" s="38">
        <v>0</v>
      </c>
      <c r="AI368" s="38">
        <v>0</v>
      </c>
      <c r="AJ368" s="38">
        <v>0</v>
      </c>
      <c r="AK368" s="38">
        <v>0</v>
      </c>
      <c r="AL368" s="38">
        <v>0</v>
      </c>
    </row>
    <row r="369" spans="1:38" ht="19.8" thickBot="1">
      <c r="A369" s="38">
        <v>360</v>
      </c>
      <c r="B369" s="38" t="s">
        <v>579</v>
      </c>
      <c r="C369" s="38" t="s">
        <v>1051</v>
      </c>
      <c r="D369" s="38" t="s">
        <v>546</v>
      </c>
      <c r="E369" s="38" t="s">
        <v>1052</v>
      </c>
      <c r="F369" s="38" t="s">
        <v>47</v>
      </c>
      <c r="G369" s="38">
        <v>0</v>
      </c>
      <c r="H369" s="38">
        <v>0</v>
      </c>
      <c r="I369" s="38">
        <v>0</v>
      </c>
      <c r="J369" s="38">
        <v>0</v>
      </c>
      <c r="K369" s="38">
        <v>0</v>
      </c>
      <c r="L369" s="38">
        <v>0</v>
      </c>
      <c r="M369" s="38">
        <v>0</v>
      </c>
      <c r="N369" s="38">
        <v>0</v>
      </c>
      <c r="O369" s="38">
        <v>0</v>
      </c>
      <c r="P369" s="38">
        <v>0</v>
      </c>
      <c r="Q369" s="38">
        <v>0</v>
      </c>
      <c r="R369" s="38">
        <v>0</v>
      </c>
      <c r="S369" s="38">
        <v>0</v>
      </c>
      <c r="T369" s="38">
        <v>0</v>
      </c>
      <c r="U369" s="38">
        <v>0</v>
      </c>
      <c r="V369" s="38">
        <v>0</v>
      </c>
      <c r="W369" s="38">
        <v>0</v>
      </c>
      <c r="X369" s="38">
        <v>0</v>
      </c>
      <c r="Y369" s="38">
        <v>0</v>
      </c>
      <c r="Z369" s="38">
        <v>0</v>
      </c>
      <c r="AA369" s="38">
        <v>0</v>
      </c>
      <c r="AB369" s="38">
        <v>0</v>
      </c>
      <c r="AC369" s="38">
        <v>0</v>
      </c>
      <c r="AD369" s="38">
        <v>0</v>
      </c>
      <c r="AE369" s="38">
        <v>0</v>
      </c>
      <c r="AF369" s="38">
        <v>0</v>
      </c>
      <c r="AG369" s="38">
        <v>0</v>
      </c>
      <c r="AH369" s="38">
        <v>0</v>
      </c>
      <c r="AI369" s="38">
        <v>0</v>
      </c>
      <c r="AJ369" s="38">
        <v>0</v>
      </c>
      <c r="AK369" s="38">
        <v>0</v>
      </c>
      <c r="AL369" s="38">
        <v>0</v>
      </c>
    </row>
    <row r="370" spans="1:38" ht="19.8" thickBot="1">
      <c r="A370" s="38">
        <v>361</v>
      </c>
      <c r="B370" s="38" t="s">
        <v>579</v>
      </c>
      <c r="C370" s="38" t="s">
        <v>1053</v>
      </c>
      <c r="D370" s="38" t="s">
        <v>554</v>
      </c>
      <c r="E370" s="38" t="s">
        <v>1054</v>
      </c>
      <c r="F370" s="38" t="s">
        <v>47</v>
      </c>
      <c r="G370" s="38">
        <v>0</v>
      </c>
      <c r="H370" s="38">
        <v>0</v>
      </c>
      <c r="I370" s="38">
        <v>0</v>
      </c>
      <c r="J370" s="38">
        <v>0</v>
      </c>
      <c r="K370" s="38">
        <v>0</v>
      </c>
      <c r="L370" s="38">
        <v>0</v>
      </c>
      <c r="M370" s="38">
        <v>0</v>
      </c>
      <c r="N370" s="38">
        <v>0</v>
      </c>
      <c r="O370" s="38">
        <v>0</v>
      </c>
      <c r="P370" s="38">
        <v>0</v>
      </c>
      <c r="Q370" s="38">
        <v>0</v>
      </c>
      <c r="R370" s="38">
        <v>0</v>
      </c>
      <c r="S370" s="38">
        <v>0</v>
      </c>
      <c r="T370" s="38">
        <v>0</v>
      </c>
      <c r="U370" s="38">
        <v>0</v>
      </c>
      <c r="V370" s="38">
        <v>0</v>
      </c>
      <c r="W370" s="38">
        <v>0</v>
      </c>
      <c r="X370" s="38">
        <v>0</v>
      </c>
      <c r="Y370" s="38">
        <v>0</v>
      </c>
      <c r="Z370" s="38">
        <v>0</v>
      </c>
      <c r="AA370" s="38">
        <v>0</v>
      </c>
      <c r="AB370" s="38">
        <v>0</v>
      </c>
      <c r="AC370" s="38">
        <v>0</v>
      </c>
      <c r="AD370" s="38">
        <v>0</v>
      </c>
      <c r="AE370" s="38">
        <v>0</v>
      </c>
      <c r="AF370" s="38">
        <v>0</v>
      </c>
      <c r="AG370" s="38">
        <v>0</v>
      </c>
      <c r="AH370" s="38">
        <v>0</v>
      </c>
      <c r="AI370" s="38">
        <v>0</v>
      </c>
      <c r="AJ370" s="38">
        <v>0</v>
      </c>
      <c r="AK370" s="38">
        <v>0</v>
      </c>
      <c r="AL370" s="38">
        <v>0</v>
      </c>
    </row>
    <row r="371" spans="1:38" ht="19.8" thickBot="1">
      <c r="A371" s="38">
        <v>362</v>
      </c>
      <c r="B371" s="38" t="s">
        <v>579</v>
      </c>
      <c r="C371" s="38">
        <v>2752234</v>
      </c>
      <c r="D371" s="38" t="s">
        <v>534</v>
      </c>
      <c r="E371" s="38" t="s">
        <v>1055</v>
      </c>
      <c r="F371" s="38" t="s">
        <v>47</v>
      </c>
      <c r="G371" s="38">
        <v>0</v>
      </c>
      <c r="H371" s="38">
        <v>0</v>
      </c>
      <c r="I371" s="38">
        <v>0</v>
      </c>
      <c r="J371" s="38">
        <v>0</v>
      </c>
      <c r="K371" s="38">
        <v>0</v>
      </c>
      <c r="L371" s="38">
        <v>0</v>
      </c>
      <c r="M371" s="38">
        <v>0</v>
      </c>
      <c r="N371" s="38">
        <v>0</v>
      </c>
      <c r="O371" s="38">
        <v>0</v>
      </c>
      <c r="P371" s="38">
        <v>0</v>
      </c>
      <c r="Q371" s="38">
        <v>0</v>
      </c>
      <c r="R371" s="38">
        <v>0</v>
      </c>
      <c r="S371" s="38">
        <v>0</v>
      </c>
      <c r="T371" s="38">
        <v>0</v>
      </c>
      <c r="U371" s="38">
        <v>0</v>
      </c>
      <c r="V371" s="38">
        <v>0</v>
      </c>
      <c r="W371" s="38">
        <v>0</v>
      </c>
      <c r="X371" s="38">
        <v>0</v>
      </c>
      <c r="Y371" s="38">
        <v>0</v>
      </c>
      <c r="Z371" s="38">
        <v>0</v>
      </c>
      <c r="AA371" s="38">
        <v>0</v>
      </c>
      <c r="AB371" s="38">
        <v>0</v>
      </c>
      <c r="AC371" s="38">
        <v>0</v>
      </c>
      <c r="AD371" s="38">
        <v>0</v>
      </c>
      <c r="AE371" s="38">
        <v>0</v>
      </c>
      <c r="AF371" s="38">
        <v>0</v>
      </c>
      <c r="AG371" s="38">
        <v>0</v>
      </c>
      <c r="AH371" s="38">
        <v>0</v>
      </c>
      <c r="AI371" s="38">
        <v>0</v>
      </c>
      <c r="AJ371" s="38">
        <v>0</v>
      </c>
      <c r="AK371" s="38">
        <v>0</v>
      </c>
      <c r="AL371" s="38">
        <v>0</v>
      </c>
    </row>
    <row r="372" spans="1:38" ht="19.8" thickBot="1">
      <c r="A372" s="38">
        <v>363</v>
      </c>
      <c r="B372" s="38" t="s">
        <v>579</v>
      </c>
      <c r="C372" s="38" t="s">
        <v>1056</v>
      </c>
      <c r="D372" s="38" t="s">
        <v>534</v>
      </c>
      <c r="E372" s="38" t="s">
        <v>1057</v>
      </c>
      <c r="F372" s="38"/>
      <c r="G372" s="38">
        <v>0</v>
      </c>
      <c r="H372" s="38">
        <v>0</v>
      </c>
      <c r="I372" s="38">
        <v>0</v>
      </c>
      <c r="J372" s="38">
        <v>0</v>
      </c>
      <c r="K372" s="38">
        <v>0</v>
      </c>
      <c r="L372" s="38">
        <v>0</v>
      </c>
      <c r="M372" s="38">
        <v>0</v>
      </c>
      <c r="N372" s="38">
        <v>0</v>
      </c>
      <c r="O372" s="38">
        <v>0</v>
      </c>
      <c r="P372" s="38">
        <v>0</v>
      </c>
      <c r="Q372" s="38">
        <v>0</v>
      </c>
      <c r="R372" s="38">
        <v>0</v>
      </c>
      <c r="S372" s="38">
        <v>0</v>
      </c>
      <c r="T372" s="38">
        <v>0</v>
      </c>
      <c r="U372" s="38">
        <v>0</v>
      </c>
      <c r="V372" s="38">
        <v>0</v>
      </c>
      <c r="W372" s="38">
        <v>0</v>
      </c>
      <c r="X372" s="38">
        <v>0</v>
      </c>
      <c r="Y372" s="38">
        <v>0</v>
      </c>
      <c r="Z372" s="38">
        <v>0</v>
      </c>
      <c r="AA372" s="38">
        <v>0</v>
      </c>
      <c r="AB372" s="38">
        <v>0</v>
      </c>
      <c r="AC372" s="38">
        <v>0</v>
      </c>
      <c r="AD372" s="38">
        <v>0</v>
      </c>
      <c r="AE372" s="38">
        <v>0</v>
      </c>
      <c r="AF372" s="38">
        <v>0</v>
      </c>
      <c r="AG372" s="38">
        <v>0</v>
      </c>
      <c r="AH372" s="38">
        <v>0</v>
      </c>
      <c r="AI372" s="38">
        <v>0</v>
      </c>
      <c r="AJ372" s="38">
        <v>0</v>
      </c>
      <c r="AK372" s="38">
        <v>0</v>
      </c>
      <c r="AL372" s="38">
        <v>0</v>
      </c>
    </row>
    <row r="373" spans="1:38" ht="19.8" thickBot="1">
      <c r="A373" s="38">
        <v>364</v>
      </c>
      <c r="B373" s="38" t="s">
        <v>579</v>
      </c>
      <c r="C373" s="38" t="s">
        <v>1058</v>
      </c>
      <c r="D373" s="38" t="s">
        <v>547</v>
      </c>
      <c r="E373" s="38" t="s">
        <v>1059</v>
      </c>
      <c r="F373" s="38" t="s">
        <v>47</v>
      </c>
      <c r="G373" s="38">
        <v>0</v>
      </c>
      <c r="H373" s="38">
        <v>0</v>
      </c>
      <c r="I373" s="38">
        <v>0</v>
      </c>
      <c r="J373" s="38">
        <v>0.03</v>
      </c>
      <c r="K373" s="38">
        <v>0</v>
      </c>
      <c r="L373" s="38">
        <v>0</v>
      </c>
      <c r="M373" s="38">
        <v>0</v>
      </c>
      <c r="N373" s="38">
        <v>0</v>
      </c>
      <c r="O373" s="38">
        <v>0</v>
      </c>
      <c r="P373" s="38">
        <v>0</v>
      </c>
      <c r="Q373" s="38">
        <v>0.01</v>
      </c>
      <c r="R373" s="38">
        <v>0</v>
      </c>
      <c r="S373" s="38">
        <v>0</v>
      </c>
      <c r="T373" s="38">
        <v>0</v>
      </c>
      <c r="U373" s="38">
        <v>0</v>
      </c>
      <c r="V373" s="38">
        <v>0.04</v>
      </c>
      <c r="W373" s="38">
        <v>0</v>
      </c>
      <c r="X373" s="38">
        <v>0</v>
      </c>
      <c r="Y373" s="38">
        <v>0</v>
      </c>
      <c r="Z373" s="38">
        <v>0</v>
      </c>
      <c r="AA373" s="38">
        <v>0.03</v>
      </c>
      <c r="AB373" s="38">
        <v>0</v>
      </c>
      <c r="AC373" s="38">
        <v>0</v>
      </c>
      <c r="AD373" s="38">
        <v>0</v>
      </c>
      <c r="AE373" s="38">
        <v>0</v>
      </c>
      <c r="AF373" s="38">
        <v>0.01</v>
      </c>
      <c r="AG373" s="38">
        <v>0</v>
      </c>
      <c r="AH373" s="38">
        <v>0</v>
      </c>
      <c r="AI373" s="38">
        <v>0.01</v>
      </c>
      <c r="AJ373" s="38">
        <v>0</v>
      </c>
      <c r="AK373" s="38">
        <v>0</v>
      </c>
      <c r="AL373" s="38">
        <v>0.11</v>
      </c>
    </row>
    <row r="374" spans="1:38" ht="19.8" thickBot="1">
      <c r="A374" s="38">
        <v>365</v>
      </c>
      <c r="B374" s="38" t="s">
        <v>579</v>
      </c>
      <c r="C374" s="38">
        <v>84922477</v>
      </c>
      <c r="D374" s="38" t="s">
        <v>534</v>
      </c>
      <c r="E374" s="38" t="s">
        <v>1060</v>
      </c>
      <c r="F374" s="38" t="s">
        <v>47</v>
      </c>
      <c r="G374" s="38">
        <v>0</v>
      </c>
      <c r="H374" s="38">
        <v>0</v>
      </c>
      <c r="I374" s="38">
        <v>0</v>
      </c>
      <c r="J374" s="38">
        <v>0</v>
      </c>
      <c r="K374" s="38">
        <v>0</v>
      </c>
      <c r="L374" s="38">
        <v>0</v>
      </c>
      <c r="M374" s="38">
        <v>0</v>
      </c>
      <c r="N374" s="38">
        <v>0</v>
      </c>
      <c r="O374" s="38">
        <v>0</v>
      </c>
      <c r="P374" s="38">
        <v>0</v>
      </c>
      <c r="Q374" s="38">
        <v>0</v>
      </c>
      <c r="R374" s="38">
        <v>0</v>
      </c>
      <c r="S374" s="38">
        <v>0</v>
      </c>
      <c r="T374" s="38">
        <v>0</v>
      </c>
      <c r="U374" s="38">
        <v>0</v>
      </c>
      <c r="V374" s="38">
        <v>0</v>
      </c>
      <c r="W374" s="38">
        <v>0</v>
      </c>
      <c r="X374" s="38">
        <v>0</v>
      </c>
      <c r="Y374" s="38">
        <v>0</v>
      </c>
      <c r="Z374" s="38">
        <v>0</v>
      </c>
      <c r="AA374" s="38">
        <v>0</v>
      </c>
      <c r="AB374" s="38">
        <v>0</v>
      </c>
      <c r="AC374" s="38">
        <v>0</v>
      </c>
      <c r="AD374" s="38">
        <v>0</v>
      </c>
      <c r="AE374" s="38">
        <v>0</v>
      </c>
      <c r="AF374" s="38">
        <v>0</v>
      </c>
      <c r="AG374" s="38">
        <v>0</v>
      </c>
      <c r="AH374" s="38">
        <v>0</v>
      </c>
      <c r="AI374" s="38">
        <v>0</v>
      </c>
      <c r="AJ374" s="38">
        <v>0</v>
      </c>
      <c r="AK374" s="38">
        <v>0</v>
      </c>
      <c r="AL374" s="38">
        <v>0</v>
      </c>
    </row>
    <row r="375" spans="1:38" ht="19.8" thickBot="1">
      <c r="A375" s="38">
        <v>366</v>
      </c>
      <c r="B375" s="38" t="s">
        <v>579</v>
      </c>
      <c r="C375" s="38" t="s">
        <v>1061</v>
      </c>
      <c r="D375" s="38" t="s">
        <v>530</v>
      </c>
      <c r="E375" s="38" t="s">
        <v>1062</v>
      </c>
      <c r="F375" s="38" t="s">
        <v>47</v>
      </c>
      <c r="G375" s="38">
        <v>0</v>
      </c>
      <c r="H375" s="38">
        <v>0</v>
      </c>
      <c r="I375" s="38">
        <v>0</v>
      </c>
      <c r="J375" s="38">
        <v>0</v>
      </c>
      <c r="K375" s="38">
        <v>0</v>
      </c>
      <c r="L375" s="38">
        <v>0</v>
      </c>
      <c r="M375" s="38">
        <v>0</v>
      </c>
      <c r="N375" s="38">
        <v>0</v>
      </c>
      <c r="O375" s="38">
        <v>0</v>
      </c>
      <c r="P375" s="38">
        <v>0</v>
      </c>
      <c r="Q375" s="38">
        <v>0</v>
      </c>
      <c r="R375" s="38">
        <v>0</v>
      </c>
      <c r="S375" s="38">
        <v>0</v>
      </c>
      <c r="T375" s="38">
        <v>0</v>
      </c>
      <c r="U375" s="38">
        <v>0</v>
      </c>
      <c r="V375" s="38">
        <v>0</v>
      </c>
      <c r="W375" s="38">
        <v>0</v>
      </c>
      <c r="X375" s="38">
        <v>0</v>
      </c>
      <c r="Y375" s="38">
        <v>0</v>
      </c>
      <c r="Z375" s="38">
        <v>0</v>
      </c>
      <c r="AA375" s="38">
        <v>0</v>
      </c>
      <c r="AB375" s="38">
        <v>0</v>
      </c>
      <c r="AC375" s="38">
        <v>0</v>
      </c>
      <c r="AD375" s="38">
        <v>0</v>
      </c>
      <c r="AE375" s="38">
        <v>0</v>
      </c>
      <c r="AF375" s="38">
        <v>0</v>
      </c>
      <c r="AG375" s="38">
        <v>0</v>
      </c>
      <c r="AH375" s="38">
        <v>0</v>
      </c>
      <c r="AI375" s="38">
        <v>0</v>
      </c>
      <c r="AJ375" s="38">
        <v>0</v>
      </c>
      <c r="AK375" s="38">
        <v>0</v>
      </c>
      <c r="AL375" s="38">
        <v>0</v>
      </c>
    </row>
    <row r="376" spans="1:38" ht="19.8" thickBot="1">
      <c r="A376" s="38">
        <v>367</v>
      </c>
      <c r="B376" s="38" t="s">
        <v>579</v>
      </c>
      <c r="C376" s="38" t="s">
        <v>1063</v>
      </c>
      <c r="D376" s="38" t="s">
        <v>554</v>
      </c>
      <c r="E376" s="38" t="s">
        <v>1064</v>
      </c>
      <c r="F376" s="38" t="s">
        <v>47</v>
      </c>
      <c r="G376" s="38">
        <v>0</v>
      </c>
      <c r="H376" s="38">
        <v>0</v>
      </c>
      <c r="I376" s="38">
        <v>0</v>
      </c>
      <c r="J376" s="38">
        <v>0</v>
      </c>
      <c r="K376" s="38">
        <v>0</v>
      </c>
      <c r="L376" s="38">
        <v>0</v>
      </c>
      <c r="M376" s="38">
        <v>0</v>
      </c>
      <c r="N376" s="38">
        <v>0</v>
      </c>
      <c r="O376" s="38">
        <v>0</v>
      </c>
      <c r="P376" s="38">
        <v>0</v>
      </c>
      <c r="Q376" s="38">
        <v>0</v>
      </c>
      <c r="R376" s="38">
        <v>0</v>
      </c>
      <c r="S376" s="38">
        <v>0</v>
      </c>
      <c r="T376" s="38">
        <v>0</v>
      </c>
      <c r="U376" s="38">
        <v>0</v>
      </c>
      <c r="V376" s="38">
        <v>0</v>
      </c>
      <c r="W376" s="38">
        <v>0</v>
      </c>
      <c r="X376" s="38">
        <v>0</v>
      </c>
      <c r="Y376" s="38">
        <v>0</v>
      </c>
      <c r="Z376" s="38">
        <v>0</v>
      </c>
      <c r="AA376" s="38">
        <v>0</v>
      </c>
      <c r="AB376" s="38">
        <v>0</v>
      </c>
      <c r="AC376" s="38">
        <v>0</v>
      </c>
      <c r="AD376" s="38">
        <v>0</v>
      </c>
      <c r="AE376" s="38">
        <v>0</v>
      </c>
      <c r="AF376" s="38">
        <v>0</v>
      </c>
      <c r="AG376" s="38">
        <v>0</v>
      </c>
      <c r="AH376" s="38">
        <v>0</v>
      </c>
      <c r="AI376" s="38">
        <v>0</v>
      </c>
      <c r="AJ376" s="38">
        <v>0</v>
      </c>
      <c r="AK376" s="38">
        <v>0</v>
      </c>
      <c r="AL376" s="38">
        <v>0</v>
      </c>
    </row>
    <row r="377" spans="1:38" ht="19.8" thickBot="1">
      <c r="A377" s="38">
        <v>368</v>
      </c>
      <c r="B377" s="38" t="s">
        <v>579</v>
      </c>
      <c r="C377" s="38" t="s">
        <v>241</v>
      </c>
      <c r="D377" s="38" t="s">
        <v>564</v>
      </c>
      <c r="E377" s="38" t="s">
        <v>243</v>
      </c>
      <c r="F377" s="38" t="s">
        <v>47</v>
      </c>
      <c r="G377" s="38">
        <v>0</v>
      </c>
      <c r="H377" s="38">
        <v>0</v>
      </c>
      <c r="I377" s="38">
        <v>0</v>
      </c>
      <c r="J377" s="38">
        <v>0.05</v>
      </c>
      <c r="K377" s="38">
        <v>0</v>
      </c>
      <c r="L377" s="38">
        <v>0.03</v>
      </c>
      <c r="M377" s="38">
        <v>0</v>
      </c>
      <c r="N377" s="38">
        <v>0</v>
      </c>
      <c r="O377" s="38">
        <v>0</v>
      </c>
      <c r="P377" s="38">
        <v>0</v>
      </c>
      <c r="Q377" s="38">
        <v>0</v>
      </c>
      <c r="R377" s="38">
        <v>0</v>
      </c>
      <c r="S377" s="38">
        <v>0</v>
      </c>
      <c r="T377" s="38">
        <v>0</v>
      </c>
      <c r="U377" s="38">
        <v>0</v>
      </c>
      <c r="V377" s="38">
        <v>0</v>
      </c>
      <c r="W377" s="38">
        <v>0</v>
      </c>
      <c r="X377" s="38">
        <v>0</v>
      </c>
      <c r="Y377" s="38">
        <v>0</v>
      </c>
      <c r="Z377" s="38">
        <v>0</v>
      </c>
      <c r="AA377" s="38">
        <v>0</v>
      </c>
      <c r="AB377" s="38">
        <v>0</v>
      </c>
      <c r="AC377" s="38">
        <v>0</v>
      </c>
      <c r="AD377" s="38">
        <v>0</v>
      </c>
      <c r="AE377" s="38">
        <v>0</v>
      </c>
      <c r="AF377" s="38">
        <v>0</v>
      </c>
      <c r="AG377" s="38">
        <v>0</v>
      </c>
      <c r="AH377" s="38">
        <v>0</v>
      </c>
      <c r="AI377" s="38">
        <v>0</v>
      </c>
      <c r="AJ377" s="38">
        <v>0</v>
      </c>
      <c r="AK377" s="38">
        <v>0</v>
      </c>
      <c r="AL377" s="38">
        <v>0.08</v>
      </c>
    </row>
    <row r="378" spans="1:38" ht="19.8" thickBot="1">
      <c r="A378" s="38">
        <v>369</v>
      </c>
      <c r="B378" s="38" t="s">
        <v>579</v>
      </c>
      <c r="C378" s="38" t="s">
        <v>1065</v>
      </c>
      <c r="D378" s="38" t="s">
        <v>563</v>
      </c>
      <c r="E378" s="38" t="s">
        <v>1066</v>
      </c>
      <c r="F378" s="38" t="s">
        <v>47</v>
      </c>
      <c r="G378" s="38">
        <v>0</v>
      </c>
      <c r="H378" s="38">
        <v>0</v>
      </c>
      <c r="I378" s="38">
        <v>0</v>
      </c>
      <c r="J378" s="38">
        <v>0</v>
      </c>
      <c r="K378" s="38">
        <v>0</v>
      </c>
      <c r="L378" s="38">
        <v>0</v>
      </c>
      <c r="M378" s="38">
        <v>0</v>
      </c>
      <c r="N378" s="38">
        <v>0</v>
      </c>
      <c r="O378" s="38">
        <v>0</v>
      </c>
      <c r="P378" s="38">
        <v>0</v>
      </c>
      <c r="Q378" s="38">
        <v>0</v>
      </c>
      <c r="R378" s="38">
        <v>0</v>
      </c>
      <c r="S378" s="38">
        <v>0</v>
      </c>
      <c r="T378" s="38">
        <v>0</v>
      </c>
      <c r="U378" s="38">
        <v>0</v>
      </c>
      <c r="V378" s="38">
        <v>0</v>
      </c>
      <c r="W378" s="38">
        <v>0</v>
      </c>
      <c r="X378" s="38">
        <v>0</v>
      </c>
      <c r="Y378" s="38">
        <v>0</v>
      </c>
      <c r="Z378" s="38">
        <v>0</v>
      </c>
      <c r="AA378" s="38">
        <v>0</v>
      </c>
      <c r="AB378" s="38">
        <v>0</v>
      </c>
      <c r="AC378" s="38">
        <v>0</v>
      </c>
      <c r="AD378" s="38">
        <v>0</v>
      </c>
      <c r="AE378" s="38">
        <v>0</v>
      </c>
      <c r="AF378" s="38">
        <v>0</v>
      </c>
      <c r="AG378" s="38">
        <v>0</v>
      </c>
      <c r="AH378" s="38">
        <v>0</v>
      </c>
      <c r="AI378" s="38">
        <v>0</v>
      </c>
      <c r="AJ378" s="38">
        <v>0</v>
      </c>
      <c r="AK378" s="38">
        <v>0</v>
      </c>
      <c r="AL378" s="38">
        <v>0</v>
      </c>
    </row>
    <row r="379" spans="1:38" ht="15" thickBot="1">
      <c r="A379" s="38">
        <v>370</v>
      </c>
      <c r="B379" s="38" t="s">
        <v>579</v>
      </c>
      <c r="C379" s="38" t="s">
        <v>1067</v>
      </c>
      <c r="D379" s="38" t="s">
        <v>543</v>
      </c>
      <c r="E379" s="38"/>
      <c r="F379" s="38"/>
      <c r="G379" s="38">
        <v>0</v>
      </c>
      <c r="H379" s="38">
        <v>0</v>
      </c>
      <c r="I379" s="38">
        <v>0</v>
      </c>
      <c r="J379" s="38">
        <v>0</v>
      </c>
      <c r="K379" s="38">
        <v>0</v>
      </c>
      <c r="L379" s="38">
        <v>0</v>
      </c>
      <c r="M379" s="38">
        <v>0</v>
      </c>
      <c r="N379" s="38">
        <v>0</v>
      </c>
      <c r="O379" s="38">
        <v>0</v>
      </c>
      <c r="P379" s="38">
        <v>0</v>
      </c>
      <c r="Q379" s="38">
        <v>0</v>
      </c>
      <c r="R379" s="38">
        <v>0</v>
      </c>
      <c r="S379" s="38">
        <v>0</v>
      </c>
      <c r="T379" s="38">
        <v>0</v>
      </c>
      <c r="U379" s="38">
        <v>0</v>
      </c>
      <c r="V379" s="38">
        <v>0</v>
      </c>
      <c r="W379" s="38">
        <v>0</v>
      </c>
      <c r="X379" s="38">
        <v>0</v>
      </c>
      <c r="Y379" s="38">
        <v>0</v>
      </c>
      <c r="Z379" s="38">
        <v>0</v>
      </c>
      <c r="AA379" s="38">
        <v>0</v>
      </c>
      <c r="AB379" s="38">
        <v>0</v>
      </c>
      <c r="AC379" s="38">
        <v>0</v>
      </c>
      <c r="AD379" s="38">
        <v>0</v>
      </c>
      <c r="AE379" s="38">
        <v>0</v>
      </c>
      <c r="AF379" s="38">
        <v>0</v>
      </c>
      <c r="AG379" s="38">
        <v>0</v>
      </c>
      <c r="AH379" s="38">
        <v>0</v>
      </c>
      <c r="AI379" s="38">
        <v>0</v>
      </c>
      <c r="AJ379" s="38">
        <v>0</v>
      </c>
      <c r="AK379" s="38">
        <v>0</v>
      </c>
      <c r="AL379" s="38">
        <v>0</v>
      </c>
    </row>
    <row r="380" spans="1:38" ht="15" thickBot="1">
      <c r="A380" s="38">
        <v>371</v>
      </c>
      <c r="B380" s="38" t="s">
        <v>579</v>
      </c>
      <c r="C380" s="38" t="s">
        <v>1068</v>
      </c>
      <c r="D380" s="38" t="s">
        <v>554</v>
      </c>
      <c r="E380" s="38"/>
      <c r="F380" s="38"/>
      <c r="G380" s="38">
        <v>0</v>
      </c>
      <c r="H380" s="38">
        <v>0</v>
      </c>
      <c r="I380" s="38">
        <v>0</v>
      </c>
      <c r="J380" s="38">
        <v>0</v>
      </c>
      <c r="K380" s="38">
        <v>0</v>
      </c>
      <c r="L380" s="38">
        <v>0</v>
      </c>
      <c r="M380" s="38">
        <v>0</v>
      </c>
      <c r="N380" s="38">
        <v>0</v>
      </c>
      <c r="O380" s="38">
        <v>0</v>
      </c>
      <c r="P380" s="38">
        <v>0</v>
      </c>
      <c r="Q380" s="38">
        <v>0</v>
      </c>
      <c r="R380" s="38">
        <v>0</v>
      </c>
      <c r="S380" s="38">
        <v>0</v>
      </c>
      <c r="T380" s="38">
        <v>0</v>
      </c>
      <c r="U380" s="38">
        <v>0</v>
      </c>
      <c r="V380" s="38">
        <v>0</v>
      </c>
      <c r="W380" s="38">
        <v>0</v>
      </c>
      <c r="X380" s="38">
        <v>0</v>
      </c>
      <c r="Y380" s="38">
        <v>0</v>
      </c>
      <c r="Z380" s="38">
        <v>0</v>
      </c>
      <c r="AA380" s="38">
        <v>0</v>
      </c>
      <c r="AB380" s="38">
        <v>0</v>
      </c>
      <c r="AC380" s="38">
        <v>0</v>
      </c>
      <c r="AD380" s="38">
        <v>0</v>
      </c>
      <c r="AE380" s="38">
        <v>0</v>
      </c>
      <c r="AF380" s="38">
        <v>0</v>
      </c>
      <c r="AG380" s="38">
        <v>0</v>
      </c>
      <c r="AH380" s="38">
        <v>0</v>
      </c>
      <c r="AI380" s="38">
        <v>0</v>
      </c>
      <c r="AJ380" s="38">
        <v>0</v>
      </c>
      <c r="AK380" s="38">
        <v>0</v>
      </c>
      <c r="AL380" s="38">
        <v>0</v>
      </c>
    </row>
    <row r="381" spans="1:38" ht="15" thickBot="1">
      <c r="A381" s="38">
        <v>372</v>
      </c>
      <c r="B381" s="38" t="s">
        <v>579</v>
      </c>
      <c r="C381" s="38" t="s">
        <v>1069</v>
      </c>
      <c r="D381" s="38" t="s">
        <v>554</v>
      </c>
      <c r="E381" s="38"/>
      <c r="F381" s="38"/>
      <c r="G381" s="38">
        <v>0</v>
      </c>
      <c r="H381" s="38">
        <v>0</v>
      </c>
      <c r="I381" s="38">
        <v>0</v>
      </c>
      <c r="J381" s="38">
        <v>0</v>
      </c>
      <c r="K381" s="38">
        <v>0</v>
      </c>
      <c r="L381" s="38">
        <v>0</v>
      </c>
      <c r="M381" s="38">
        <v>0</v>
      </c>
      <c r="N381" s="38">
        <v>0</v>
      </c>
      <c r="O381" s="38">
        <v>0</v>
      </c>
      <c r="P381" s="38">
        <v>0</v>
      </c>
      <c r="Q381" s="38">
        <v>0</v>
      </c>
      <c r="R381" s="38">
        <v>0</v>
      </c>
      <c r="S381" s="38">
        <v>0</v>
      </c>
      <c r="T381" s="38">
        <v>0</v>
      </c>
      <c r="U381" s="38">
        <v>0</v>
      </c>
      <c r="V381" s="38">
        <v>0</v>
      </c>
      <c r="W381" s="38">
        <v>0</v>
      </c>
      <c r="X381" s="38">
        <v>0</v>
      </c>
      <c r="Y381" s="38">
        <v>0</v>
      </c>
      <c r="Z381" s="38">
        <v>0</v>
      </c>
      <c r="AA381" s="38">
        <v>0</v>
      </c>
      <c r="AB381" s="38">
        <v>0</v>
      </c>
      <c r="AC381" s="38">
        <v>0</v>
      </c>
      <c r="AD381" s="38">
        <v>0</v>
      </c>
      <c r="AE381" s="38">
        <v>0</v>
      </c>
      <c r="AF381" s="38">
        <v>0</v>
      </c>
      <c r="AG381" s="38">
        <v>0</v>
      </c>
      <c r="AH381" s="38">
        <v>0</v>
      </c>
      <c r="AI381" s="38">
        <v>0</v>
      </c>
      <c r="AJ381" s="38">
        <v>0</v>
      </c>
      <c r="AK381" s="38">
        <v>0</v>
      </c>
      <c r="AL381" s="38">
        <v>0</v>
      </c>
    </row>
    <row r="382" spans="1:38" ht="15" thickBot="1">
      <c r="A382" s="38">
        <v>373</v>
      </c>
      <c r="B382" s="38" t="s">
        <v>579</v>
      </c>
      <c r="C382" s="38" t="s">
        <v>1070</v>
      </c>
      <c r="D382" s="38" t="s">
        <v>543</v>
      </c>
      <c r="E382" s="38"/>
      <c r="F382" s="38"/>
      <c r="G382" s="38">
        <v>190.12</v>
      </c>
      <c r="H382" s="38">
        <v>82.06</v>
      </c>
      <c r="I382" s="38">
        <v>14.98</v>
      </c>
      <c r="J382" s="38">
        <v>1.24</v>
      </c>
      <c r="K382" s="38">
        <v>0</v>
      </c>
      <c r="L382" s="38">
        <v>0</v>
      </c>
      <c r="M382" s="38">
        <v>0</v>
      </c>
      <c r="N382" s="38">
        <v>0</v>
      </c>
      <c r="O382" s="38">
        <v>0</v>
      </c>
      <c r="P382" s="38">
        <v>0</v>
      </c>
      <c r="Q382" s="38">
        <v>0</v>
      </c>
      <c r="R382" s="38">
        <v>0</v>
      </c>
      <c r="S382" s="38">
        <v>0</v>
      </c>
      <c r="T382" s="38">
        <v>0</v>
      </c>
      <c r="U382" s="38">
        <v>0</v>
      </c>
      <c r="V382" s="38">
        <v>0</v>
      </c>
      <c r="W382" s="38">
        <v>0</v>
      </c>
      <c r="X382" s="38">
        <v>0</v>
      </c>
      <c r="Y382" s="38">
        <v>0</v>
      </c>
      <c r="Z382" s="38">
        <v>0</v>
      </c>
      <c r="AA382" s="38">
        <v>0</v>
      </c>
      <c r="AB382" s="38">
        <v>0</v>
      </c>
      <c r="AC382" s="38">
        <v>0</v>
      </c>
      <c r="AD382" s="38">
        <v>0</v>
      </c>
      <c r="AE382" s="38">
        <v>0</v>
      </c>
      <c r="AF382" s="38">
        <v>0</v>
      </c>
      <c r="AG382" s="38">
        <v>0</v>
      </c>
      <c r="AH382" s="38">
        <v>0</v>
      </c>
      <c r="AI382" s="38">
        <v>0</v>
      </c>
      <c r="AJ382" s="38">
        <v>0</v>
      </c>
      <c r="AK382" s="38">
        <v>0</v>
      </c>
      <c r="AL382" s="38">
        <v>288.39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Mar-24</vt:lpstr>
      <vt:lpstr>Summary</vt:lpstr>
      <vt:lpstr>Analysed data</vt:lpstr>
      <vt:lpstr>GPS HMR</vt:lpstr>
      <vt:lpstr>GPS KMR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Gopal chand</dc:creator>
  <cp:keywords/>
  <dc:description/>
  <cp:lastModifiedBy>Arib Nawal [UNext]</cp:lastModifiedBy>
  <cp:revision/>
  <dcterms:created xsi:type="dcterms:W3CDTF">2020-09-05T11:17:00Z</dcterms:created>
  <dcterms:modified xsi:type="dcterms:W3CDTF">2024-06-13T09:20:19Z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C3E53768F3F742E59894EEB43E8A3A3A_12</vt:lpwstr>
  </property>
  <property fmtid="{D5CDD505-2E9C-101B-9397-08002B2CF9AE}" pid="3" name="KSOProductBuildVer">
    <vt:lpwstr>1033-12.2.0.13306</vt:lpwstr>
  </property>
</Properties>
</file>