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RFR\Ryerson Formula Racing\RF-18\Engineering\Vehicle Dynamics\Suspension\Tire Study GC\"/>
    </mc:Choice>
  </mc:AlternateContent>
  <xr:revisionPtr revIDLastSave="0" documentId="13_ncr:1_{27F49465-5F94-4A14-8FA5-3B9FF59ECC4C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E69" i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C68" i="1"/>
  <c r="C69" i="1" s="1"/>
  <c r="C70" i="1" s="1"/>
  <c r="C71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E68" i="1"/>
  <c r="F68" i="1"/>
  <c r="U68" i="1" s="1"/>
  <c r="G68" i="1"/>
  <c r="G69" i="1" s="1"/>
  <c r="B68" i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B54" i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D38" i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38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5" i="1"/>
  <c r="G6" i="1" s="1"/>
  <c r="F5" i="1"/>
  <c r="W5" i="1" s="1"/>
  <c r="E5" i="1"/>
  <c r="D5" i="1"/>
  <c r="D6" i="1" s="1"/>
  <c r="D7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W36" i="1"/>
  <c r="W37" i="1"/>
  <c r="W4" i="1"/>
  <c r="AL68" i="1"/>
  <c r="AN68" i="1"/>
  <c r="AO68" i="1"/>
  <c r="AL69" i="1"/>
  <c r="AN69" i="1"/>
  <c r="AO69" i="1"/>
  <c r="AL70" i="1"/>
  <c r="AN70" i="1"/>
  <c r="AO70" i="1"/>
  <c r="AL71" i="1"/>
  <c r="AN71" i="1"/>
  <c r="AO71" i="1"/>
  <c r="AL72" i="1"/>
  <c r="AN72" i="1"/>
  <c r="AO72" i="1"/>
  <c r="AL73" i="1"/>
  <c r="AN73" i="1"/>
  <c r="AO73" i="1"/>
  <c r="AL74" i="1"/>
  <c r="AN74" i="1"/>
  <c r="AO74" i="1"/>
  <c r="AL75" i="1"/>
  <c r="AN75" i="1"/>
  <c r="AO75" i="1"/>
  <c r="AL76" i="1"/>
  <c r="AN76" i="1"/>
  <c r="AO76" i="1"/>
  <c r="AL77" i="1"/>
  <c r="AN77" i="1"/>
  <c r="AO77" i="1"/>
  <c r="AL78" i="1"/>
  <c r="AN78" i="1"/>
  <c r="AO78" i="1"/>
  <c r="AL79" i="1"/>
  <c r="AN79" i="1"/>
  <c r="AO79" i="1"/>
  <c r="AL80" i="1"/>
  <c r="AN80" i="1"/>
  <c r="AO80" i="1"/>
  <c r="AL81" i="1"/>
  <c r="AN81" i="1"/>
  <c r="AO81" i="1"/>
  <c r="AL82" i="1"/>
  <c r="AN82" i="1"/>
  <c r="AO82" i="1"/>
  <c r="I68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U52" i="1"/>
  <c r="AM52" i="1"/>
  <c r="U37" i="1"/>
  <c r="AL37" i="1"/>
  <c r="AN37" i="1"/>
  <c r="AO37" i="1"/>
  <c r="AL38" i="1"/>
  <c r="AN38" i="1"/>
  <c r="AO38" i="1"/>
  <c r="AL39" i="1"/>
  <c r="AN39" i="1"/>
  <c r="AO39" i="1"/>
  <c r="AL40" i="1"/>
  <c r="AN40" i="1"/>
  <c r="AO40" i="1"/>
  <c r="AL41" i="1"/>
  <c r="AN41" i="1"/>
  <c r="AO41" i="1"/>
  <c r="AL42" i="1"/>
  <c r="AN42" i="1"/>
  <c r="AO42" i="1"/>
  <c r="AL43" i="1"/>
  <c r="AN43" i="1"/>
  <c r="AO43" i="1"/>
  <c r="AL44" i="1"/>
  <c r="AN44" i="1"/>
  <c r="AO44" i="1"/>
  <c r="AL45" i="1"/>
  <c r="AN45" i="1"/>
  <c r="AO45" i="1"/>
  <c r="AL46" i="1"/>
  <c r="AN46" i="1"/>
  <c r="AO46" i="1"/>
  <c r="AL47" i="1"/>
  <c r="AN47" i="1"/>
  <c r="AO47" i="1"/>
  <c r="AL48" i="1"/>
  <c r="AN48" i="1"/>
  <c r="AO48" i="1"/>
  <c r="AL49" i="1"/>
  <c r="AN49" i="1"/>
  <c r="AO49" i="1"/>
  <c r="AL50" i="1"/>
  <c r="AN50" i="1"/>
  <c r="AO50" i="1"/>
  <c r="AL51" i="1"/>
  <c r="AN51" i="1"/>
  <c r="AO51" i="1"/>
  <c r="U36" i="1"/>
  <c r="V36" i="1"/>
  <c r="AL36" i="1"/>
  <c r="AO36" i="1"/>
  <c r="L21" i="1"/>
  <c r="W21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0" i="1"/>
  <c r="W20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AM19" i="1"/>
  <c r="AM4" i="1"/>
  <c r="V4" i="1"/>
  <c r="U4" i="1"/>
  <c r="H4" i="1"/>
  <c r="M4" i="1" s="1"/>
  <c r="Q4" i="1" s="1"/>
  <c r="I4" i="1"/>
  <c r="J4" i="1" s="1"/>
  <c r="O4" i="1" s="1"/>
  <c r="G70" i="1" l="1"/>
  <c r="I69" i="1"/>
  <c r="H68" i="1"/>
  <c r="M68" i="1" s="1"/>
  <c r="F69" i="1"/>
  <c r="W38" i="1"/>
  <c r="F6" i="1"/>
  <c r="U6" i="1" s="1"/>
  <c r="I5" i="1"/>
  <c r="J5" i="1" s="1"/>
  <c r="O5" i="1" s="1"/>
  <c r="I6" i="1"/>
  <c r="G7" i="1"/>
  <c r="G8" i="1" s="1"/>
  <c r="I8" i="1" s="1"/>
  <c r="H5" i="1"/>
  <c r="M5" i="1" s="1"/>
  <c r="N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B72" i="1"/>
  <c r="J69" i="1"/>
  <c r="O69" i="1" s="1"/>
  <c r="T69" i="1" s="1"/>
  <c r="H69" i="1"/>
  <c r="M69" i="1" s="1"/>
  <c r="N69" i="1" s="1"/>
  <c r="C72" i="1"/>
  <c r="H70" i="1"/>
  <c r="M70" i="1" s="1"/>
  <c r="V68" i="1"/>
  <c r="J68" i="1"/>
  <c r="O68" i="1" s="1"/>
  <c r="P68" i="1" s="1"/>
  <c r="F39" i="1"/>
  <c r="U38" i="1"/>
  <c r="W23" i="1"/>
  <c r="W35" i="1"/>
  <c r="W31" i="1"/>
  <c r="W27" i="1"/>
  <c r="W30" i="1"/>
  <c r="W29" i="1"/>
  <c r="W34" i="1"/>
  <c r="W26" i="1"/>
  <c r="W33" i="1"/>
  <c r="W25" i="1"/>
  <c r="W32" i="1"/>
  <c r="W28" i="1"/>
  <c r="W24" i="1"/>
  <c r="W2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V37" i="1"/>
  <c r="W52" i="1"/>
  <c r="P4" i="1"/>
  <c r="S4" i="1"/>
  <c r="Z4" i="1" s="1"/>
  <c r="T4" i="1"/>
  <c r="AA4" i="1" s="1"/>
  <c r="R4" i="1"/>
  <c r="Y4" i="1" s="1"/>
  <c r="AB4" i="1"/>
  <c r="N4" i="1"/>
  <c r="N70" i="1"/>
  <c r="S68" i="1"/>
  <c r="Z68" i="1" s="1"/>
  <c r="T68" i="1"/>
  <c r="AA68" i="1" s="1"/>
  <c r="S69" i="1"/>
  <c r="Z69" i="1" s="1"/>
  <c r="N68" i="1"/>
  <c r="Q68" i="1"/>
  <c r="X68" i="1" s="1"/>
  <c r="Q69" i="1"/>
  <c r="R69" i="1"/>
  <c r="R68" i="1"/>
  <c r="AN36" i="1"/>
  <c r="V5" i="1"/>
  <c r="Q5" i="1"/>
  <c r="X5" i="1" s="1"/>
  <c r="R5" i="1"/>
  <c r="U5" i="1"/>
  <c r="P5" i="1" l="1"/>
  <c r="S5" i="1"/>
  <c r="Z5" i="1" s="1"/>
  <c r="AE69" i="1"/>
  <c r="AK69" i="1" s="1"/>
  <c r="AM69" i="1" s="1"/>
  <c r="AA69" i="1"/>
  <c r="AG69" i="1" s="1"/>
  <c r="AI69" i="1" s="1"/>
  <c r="P69" i="1"/>
  <c r="F70" i="1"/>
  <c r="U69" i="1"/>
  <c r="V69" i="1"/>
  <c r="J6" i="1"/>
  <c r="O6" i="1" s="1"/>
  <c r="P6" i="1" s="1"/>
  <c r="G71" i="1"/>
  <c r="I70" i="1"/>
  <c r="J70" i="1" s="1"/>
  <c r="O70" i="1" s="1"/>
  <c r="T70" i="1" s="1"/>
  <c r="AE70" i="1" s="1"/>
  <c r="H6" i="1"/>
  <c r="M6" i="1" s="1"/>
  <c r="Q6" i="1" s="1"/>
  <c r="X6" i="1" s="1"/>
  <c r="I7" i="1"/>
  <c r="J7" i="1" s="1"/>
  <c r="O7" i="1" s="1"/>
  <c r="G9" i="1"/>
  <c r="I9" i="1" s="1"/>
  <c r="V6" i="1"/>
  <c r="W6" i="1"/>
  <c r="F7" i="1"/>
  <c r="T5" i="1"/>
  <c r="AA5" i="1" s="1"/>
  <c r="AE4" i="1"/>
  <c r="AC4" i="1"/>
  <c r="AJ4" i="1" s="1"/>
  <c r="B73" i="1"/>
  <c r="AD69" i="1"/>
  <c r="C73" i="1"/>
  <c r="AB68" i="1"/>
  <c r="AD68" i="1"/>
  <c r="W39" i="1"/>
  <c r="U39" i="1"/>
  <c r="F40" i="1"/>
  <c r="X4" i="1"/>
  <c r="AF4" i="1" s="1"/>
  <c r="AH4" i="1" s="1"/>
  <c r="H7" i="1"/>
  <c r="M7" i="1" s="1"/>
  <c r="W53" i="1"/>
  <c r="U53" i="1"/>
  <c r="V38" i="1"/>
  <c r="AD4" i="1"/>
  <c r="AE68" i="1"/>
  <c r="AK68" i="1" s="1"/>
  <c r="AM68" i="1" s="1"/>
  <c r="AB5" i="1"/>
  <c r="AG4" i="1"/>
  <c r="AI4" i="1" s="1"/>
  <c r="AG68" i="1"/>
  <c r="AI68" i="1" s="1"/>
  <c r="AB69" i="1"/>
  <c r="X69" i="1"/>
  <c r="AC68" i="1"/>
  <c r="AJ68" i="1" s="1"/>
  <c r="Y68" i="1"/>
  <c r="AF68" i="1" s="1"/>
  <c r="AH68" i="1" s="1"/>
  <c r="AC69" i="1"/>
  <c r="Y69" i="1"/>
  <c r="AF69" i="1" s="1"/>
  <c r="AH69" i="1" s="1"/>
  <c r="AM6" i="1"/>
  <c r="AM8" i="1"/>
  <c r="AM18" i="1"/>
  <c r="AM14" i="1"/>
  <c r="AM10" i="1"/>
  <c r="AM12" i="1"/>
  <c r="AM16" i="1"/>
  <c r="Y5" i="1"/>
  <c r="AF5" i="1" s="1"/>
  <c r="AH5" i="1" s="1"/>
  <c r="AC5" i="1"/>
  <c r="R6" i="1" l="1"/>
  <c r="Y6" i="1" s="1"/>
  <c r="AD5" i="1"/>
  <c r="AB6" i="1"/>
  <c r="S70" i="1"/>
  <c r="Z70" i="1" s="1"/>
  <c r="AG70" i="1" s="1"/>
  <c r="AI70" i="1" s="1"/>
  <c r="P70" i="1"/>
  <c r="N6" i="1"/>
  <c r="U70" i="1"/>
  <c r="F71" i="1"/>
  <c r="Q70" i="1"/>
  <c r="R70" i="1"/>
  <c r="V70" i="1"/>
  <c r="S6" i="1"/>
  <c r="AD6" i="1" s="1"/>
  <c r="AA70" i="1"/>
  <c r="T6" i="1"/>
  <c r="AE6" i="1" s="1"/>
  <c r="H71" i="1"/>
  <c r="M71" i="1" s="1"/>
  <c r="I71" i="1"/>
  <c r="J71" i="1" s="1"/>
  <c r="O71" i="1" s="1"/>
  <c r="G72" i="1"/>
  <c r="S7" i="1"/>
  <c r="AD7" i="1" s="1"/>
  <c r="P7" i="1"/>
  <c r="T7" i="1"/>
  <c r="AE7" i="1" s="1"/>
  <c r="G10" i="1"/>
  <c r="I10" i="1" s="1"/>
  <c r="AG5" i="1"/>
  <c r="AI5" i="1" s="1"/>
  <c r="AE5" i="1"/>
  <c r="F8" i="1"/>
  <c r="W7" i="1"/>
  <c r="U7" i="1"/>
  <c r="V7" i="1"/>
  <c r="AK4" i="1"/>
  <c r="AO4" i="1" s="1"/>
  <c r="AJ5" i="1"/>
  <c r="AJ69" i="1"/>
  <c r="B74" i="1"/>
  <c r="C74" i="1"/>
  <c r="F41" i="1"/>
  <c r="U40" i="1"/>
  <c r="W40" i="1"/>
  <c r="N7" i="1"/>
  <c r="R7" i="1"/>
  <c r="Q7" i="1"/>
  <c r="H8" i="1"/>
  <c r="M8" i="1" s="1"/>
  <c r="J8" i="1"/>
  <c r="O8" i="1" s="1"/>
  <c r="V39" i="1"/>
  <c r="W54" i="1"/>
  <c r="U54" i="1"/>
  <c r="AM13" i="1"/>
  <c r="AM15" i="1"/>
  <c r="AM17" i="1"/>
  <c r="AM5" i="1"/>
  <c r="AM11" i="1"/>
  <c r="AM9" i="1"/>
  <c r="AM7" i="1"/>
  <c r="Z6" i="1" l="1"/>
  <c r="AA7" i="1"/>
  <c r="AC6" i="1"/>
  <c r="AJ6" i="1" s="1"/>
  <c r="AF6" i="1"/>
  <c r="AH6" i="1" s="1"/>
  <c r="AK5" i="1"/>
  <c r="AL5" i="1" s="1"/>
  <c r="AL4" i="1"/>
  <c r="AA6" i="1"/>
  <c r="AK6" i="1"/>
  <c r="G11" i="1"/>
  <c r="AD70" i="1"/>
  <c r="AK70" i="1" s="1"/>
  <c r="AM70" i="1" s="1"/>
  <c r="AC70" i="1"/>
  <c r="Y70" i="1"/>
  <c r="I72" i="1"/>
  <c r="J72" i="1" s="1"/>
  <c r="O72" i="1" s="1"/>
  <c r="G73" i="1"/>
  <c r="H72" i="1"/>
  <c r="M72" i="1" s="1"/>
  <c r="X70" i="1"/>
  <c r="AF70" i="1" s="1"/>
  <c r="AH70" i="1" s="1"/>
  <c r="AB70" i="1"/>
  <c r="P71" i="1"/>
  <c r="T71" i="1"/>
  <c r="S71" i="1"/>
  <c r="F72" i="1"/>
  <c r="U71" i="1"/>
  <c r="V71" i="1"/>
  <c r="N71" i="1"/>
  <c r="Q71" i="1"/>
  <c r="R71" i="1"/>
  <c r="Z7" i="1"/>
  <c r="AG7" i="1" s="1"/>
  <c r="AI7" i="1" s="1"/>
  <c r="AK7" i="1"/>
  <c r="U8" i="1"/>
  <c r="W8" i="1"/>
  <c r="F9" i="1"/>
  <c r="V8" i="1"/>
  <c r="AN4" i="1"/>
  <c r="B75" i="1"/>
  <c r="C75" i="1"/>
  <c r="U41" i="1"/>
  <c r="F42" i="1"/>
  <c r="W41" i="1"/>
  <c r="G12" i="1"/>
  <c r="I11" i="1"/>
  <c r="R8" i="1"/>
  <c r="Q8" i="1"/>
  <c r="N8" i="1"/>
  <c r="X7" i="1"/>
  <c r="AB7" i="1"/>
  <c r="J9" i="1"/>
  <c r="O9" i="1" s="1"/>
  <c r="H9" i="1"/>
  <c r="M9" i="1" s="1"/>
  <c r="Y7" i="1"/>
  <c r="AC7" i="1"/>
  <c r="S8" i="1"/>
  <c r="T8" i="1"/>
  <c r="P8" i="1"/>
  <c r="W55" i="1"/>
  <c r="U55" i="1"/>
  <c r="V40" i="1"/>
  <c r="AL67" i="1"/>
  <c r="AN67" i="1"/>
  <c r="AN19" i="1"/>
  <c r="AL19" i="1"/>
  <c r="AJ7" i="1" l="1"/>
  <c r="AN5" i="1"/>
  <c r="AO5" i="1"/>
  <c r="AG6" i="1"/>
  <c r="AI6" i="1" s="1"/>
  <c r="AN6" i="1"/>
  <c r="AO6" i="1"/>
  <c r="AL6" i="1"/>
  <c r="H73" i="1"/>
  <c r="M73" i="1" s="1"/>
  <c r="I73" i="1"/>
  <c r="J73" i="1" s="1"/>
  <c r="O73" i="1" s="1"/>
  <c r="G74" i="1"/>
  <c r="AD71" i="1"/>
  <c r="AK71" i="1" s="1"/>
  <c r="AM71" i="1" s="1"/>
  <c r="Z71" i="1"/>
  <c r="P72" i="1"/>
  <c r="S72" i="1"/>
  <c r="T72" i="1"/>
  <c r="AE71" i="1"/>
  <c r="AA71" i="1"/>
  <c r="AG71" i="1" s="1"/>
  <c r="AI71" i="1" s="1"/>
  <c r="F73" i="1"/>
  <c r="V72" i="1"/>
  <c r="U72" i="1"/>
  <c r="AC71" i="1"/>
  <c r="Y71" i="1"/>
  <c r="AF71" i="1" s="1"/>
  <c r="AH71" i="1" s="1"/>
  <c r="R72" i="1"/>
  <c r="Q72" i="1"/>
  <c r="N72" i="1"/>
  <c r="X71" i="1"/>
  <c r="AB71" i="1"/>
  <c r="AJ70" i="1"/>
  <c r="V9" i="1"/>
  <c r="U9" i="1"/>
  <c r="W9" i="1"/>
  <c r="F10" i="1"/>
  <c r="B76" i="1"/>
  <c r="C76" i="1"/>
  <c r="W42" i="1"/>
  <c r="F43" i="1"/>
  <c r="U42" i="1"/>
  <c r="G13" i="1"/>
  <c r="I12" i="1"/>
  <c r="AF7" i="1"/>
  <c r="AH7" i="1" s="1"/>
  <c r="AD8" i="1"/>
  <c r="Z8" i="1"/>
  <c r="H10" i="1"/>
  <c r="M10" i="1" s="1"/>
  <c r="J10" i="1"/>
  <c r="O10" i="1" s="1"/>
  <c r="X8" i="1"/>
  <c r="AB8" i="1"/>
  <c r="AO7" i="1"/>
  <c r="AN7" i="1"/>
  <c r="AL7" i="1"/>
  <c r="P9" i="1"/>
  <c r="S9" i="1"/>
  <c r="T9" i="1"/>
  <c r="AE8" i="1"/>
  <c r="AA8" i="1"/>
  <c r="Q9" i="1"/>
  <c r="R9" i="1"/>
  <c r="N9" i="1"/>
  <c r="Y8" i="1"/>
  <c r="AC8" i="1"/>
  <c r="V41" i="1"/>
  <c r="U56" i="1"/>
  <c r="W56" i="1"/>
  <c r="Z72" i="1" l="1"/>
  <c r="AD72" i="1"/>
  <c r="AJ71" i="1"/>
  <c r="AG8" i="1"/>
  <c r="AI8" i="1" s="1"/>
  <c r="G75" i="1"/>
  <c r="I74" i="1"/>
  <c r="J74" i="1" s="1"/>
  <c r="O74" i="1" s="1"/>
  <c r="H74" i="1"/>
  <c r="M74" i="1" s="1"/>
  <c r="F74" i="1"/>
  <c r="U73" i="1"/>
  <c r="V73" i="1"/>
  <c r="AB72" i="1"/>
  <c r="AJ72" i="1" s="1"/>
  <c r="X72" i="1"/>
  <c r="S73" i="1"/>
  <c r="T73" i="1"/>
  <c r="P73" i="1"/>
  <c r="Y72" i="1"/>
  <c r="AC72" i="1"/>
  <c r="AA72" i="1"/>
  <c r="AG72" i="1" s="1"/>
  <c r="AI72" i="1" s="1"/>
  <c r="AE72" i="1"/>
  <c r="Q73" i="1"/>
  <c r="R73" i="1"/>
  <c r="N73" i="1"/>
  <c r="U10" i="1"/>
  <c r="F11" i="1"/>
  <c r="W10" i="1"/>
  <c r="V10" i="1"/>
  <c r="B77" i="1"/>
  <c r="C77" i="1"/>
  <c r="W43" i="1"/>
  <c r="U43" i="1"/>
  <c r="F44" i="1"/>
  <c r="G14" i="1"/>
  <c r="I13" i="1"/>
  <c r="AF8" i="1"/>
  <c r="AH8" i="1" s="1"/>
  <c r="H11" i="1"/>
  <c r="M11" i="1" s="1"/>
  <c r="J11" i="1"/>
  <c r="O11" i="1" s="1"/>
  <c r="Y9" i="1"/>
  <c r="AC9" i="1"/>
  <c r="AE9" i="1"/>
  <c r="AA9" i="1"/>
  <c r="AB9" i="1"/>
  <c r="X9" i="1"/>
  <c r="AD9" i="1"/>
  <c r="Z9" i="1"/>
  <c r="S10" i="1"/>
  <c r="T10" i="1"/>
  <c r="P10" i="1"/>
  <c r="AJ8" i="1"/>
  <c r="Q10" i="1"/>
  <c r="N10" i="1"/>
  <c r="R10" i="1"/>
  <c r="AK8" i="1"/>
  <c r="V42" i="1"/>
  <c r="U57" i="1"/>
  <c r="W57" i="1"/>
  <c r="AL20" i="1"/>
  <c r="AL24" i="1"/>
  <c r="AN28" i="1"/>
  <c r="AL28" i="1"/>
  <c r="U35" i="1"/>
  <c r="V35" i="1"/>
  <c r="V21" i="1"/>
  <c r="U21" i="1"/>
  <c r="V29" i="1"/>
  <c r="U29" i="1"/>
  <c r="V20" i="1"/>
  <c r="U20" i="1"/>
  <c r="U22" i="1"/>
  <c r="V22" i="1"/>
  <c r="U23" i="1"/>
  <c r="V23" i="1"/>
  <c r="AN23" i="1"/>
  <c r="AO23" i="1"/>
  <c r="U26" i="1"/>
  <c r="V26" i="1"/>
  <c r="AL27" i="1"/>
  <c r="AN30" i="1"/>
  <c r="AO31" i="1"/>
  <c r="AL31" i="1"/>
  <c r="AL33" i="1"/>
  <c r="U34" i="1"/>
  <c r="V34" i="1"/>
  <c r="U24" i="1"/>
  <c r="V24" i="1"/>
  <c r="AO35" i="1"/>
  <c r="V33" i="1"/>
  <c r="U33" i="1"/>
  <c r="U27" i="1"/>
  <c r="V27" i="1"/>
  <c r="V32" i="1"/>
  <c r="U32" i="1"/>
  <c r="U25" i="1"/>
  <c r="V25" i="1"/>
  <c r="U30" i="1"/>
  <c r="V30" i="1"/>
  <c r="AN34" i="1"/>
  <c r="AL25" i="1"/>
  <c r="AN25" i="1"/>
  <c r="U31" i="1"/>
  <c r="V31" i="1"/>
  <c r="V28" i="1"/>
  <c r="U28" i="1"/>
  <c r="AG9" i="1" l="1"/>
  <c r="AI9" i="1" s="1"/>
  <c r="AO8" i="1"/>
  <c r="AF72" i="1"/>
  <c r="AH72" i="1" s="1"/>
  <c r="Q74" i="1"/>
  <c r="N74" i="1"/>
  <c r="R74" i="1"/>
  <c r="AA73" i="1"/>
  <c r="AE73" i="1"/>
  <c r="S74" i="1"/>
  <c r="P74" i="1"/>
  <c r="T74" i="1"/>
  <c r="F75" i="1"/>
  <c r="U74" i="1"/>
  <c r="V74" i="1"/>
  <c r="AC73" i="1"/>
  <c r="Y73" i="1"/>
  <c r="Z73" i="1"/>
  <c r="AG73" i="1" s="1"/>
  <c r="AI73" i="1" s="1"/>
  <c r="AD73" i="1"/>
  <c r="G76" i="1"/>
  <c r="H75" i="1"/>
  <c r="M75" i="1" s="1"/>
  <c r="I75" i="1"/>
  <c r="J75" i="1" s="1"/>
  <c r="O75" i="1" s="1"/>
  <c r="AK72" i="1"/>
  <c r="AM72" i="1" s="1"/>
  <c r="AB73" i="1"/>
  <c r="AJ73" i="1" s="1"/>
  <c r="X73" i="1"/>
  <c r="AF73" i="1" s="1"/>
  <c r="AH73" i="1" s="1"/>
  <c r="W11" i="1"/>
  <c r="U11" i="1"/>
  <c r="V11" i="1"/>
  <c r="F12" i="1"/>
  <c r="B78" i="1"/>
  <c r="C78" i="1"/>
  <c r="U44" i="1"/>
  <c r="F45" i="1"/>
  <c r="W44" i="1"/>
  <c r="AK9" i="1"/>
  <c r="G15" i="1"/>
  <c r="I14" i="1"/>
  <c r="AB10" i="1"/>
  <c r="X10" i="1"/>
  <c r="Z10" i="1"/>
  <c r="AD10" i="1"/>
  <c r="AL8" i="1"/>
  <c r="AN8" i="1"/>
  <c r="H12" i="1"/>
  <c r="M12" i="1" s="1"/>
  <c r="J12" i="1"/>
  <c r="O12" i="1" s="1"/>
  <c r="Y10" i="1"/>
  <c r="AC10" i="1"/>
  <c r="S11" i="1"/>
  <c r="P11" i="1"/>
  <c r="T11" i="1"/>
  <c r="AA10" i="1"/>
  <c r="AE10" i="1"/>
  <c r="AF9" i="1"/>
  <c r="AH9" i="1" s="1"/>
  <c r="AJ9" i="1"/>
  <c r="N11" i="1"/>
  <c r="R11" i="1"/>
  <c r="Q11" i="1"/>
  <c r="V43" i="1"/>
  <c r="W58" i="1"/>
  <c r="U58" i="1"/>
  <c r="AN26" i="1"/>
  <c r="AO26" i="1"/>
  <c r="AL26" i="1"/>
  <c r="AN27" i="1"/>
  <c r="AO27" i="1"/>
  <c r="AN22" i="1"/>
  <c r="AL22" i="1"/>
  <c r="AL35" i="1"/>
  <c r="AN35" i="1"/>
  <c r="AN32" i="1"/>
  <c r="AO32" i="1"/>
  <c r="AL32" i="1"/>
  <c r="AO20" i="1"/>
  <c r="AN20" i="1"/>
  <c r="AO30" i="1"/>
  <c r="AL30" i="1"/>
  <c r="AN29" i="1"/>
  <c r="AL29" i="1"/>
  <c r="AO29" i="1"/>
  <c r="AO24" i="1"/>
  <c r="AN24" i="1"/>
  <c r="AL34" i="1"/>
  <c r="AO34" i="1"/>
  <c r="AO22" i="1"/>
  <c r="AN33" i="1"/>
  <c r="AO33" i="1"/>
  <c r="AO21" i="1"/>
  <c r="AL21" i="1"/>
  <c r="AN31" i="1"/>
  <c r="AL23" i="1"/>
  <c r="AO28" i="1"/>
  <c r="AN21" i="1"/>
  <c r="AO25" i="1"/>
  <c r="Y74" i="1" l="1"/>
  <c r="AC74" i="1"/>
  <c r="N75" i="1"/>
  <c r="Q75" i="1"/>
  <c r="R75" i="1"/>
  <c r="F76" i="1"/>
  <c r="V75" i="1"/>
  <c r="U75" i="1"/>
  <c r="X74" i="1"/>
  <c r="AF74" i="1" s="1"/>
  <c r="AH74" i="1" s="1"/>
  <c r="AB74" i="1"/>
  <c r="AD74" i="1"/>
  <c r="Z74" i="1"/>
  <c r="G77" i="1"/>
  <c r="H76" i="1"/>
  <c r="M76" i="1" s="1"/>
  <c r="I76" i="1"/>
  <c r="J76" i="1" s="1"/>
  <c r="O76" i="1" s="1"/>
  <c r="AA74" i="1"/>
  <c r="AG74" i="1" s="1"/>
  <c r="AI74" i="1" s="1"/>
  <c r="AE74" i="1"/>
  <c r="P75" i="1"/>
  <c r="S75" i="1"/>
  <c r="T75" i="1"/>
  <c r="AK73" i="1"/>
  <c r="AM73" i="1" s="1"/>
  <c r="W12" i="1"/>
  <c r="U12" i="1"/>
  <c r="V12" i="1"/>
  <c r="F13" i="1"/>
  <c r="B79" i="1"/>
  <c r="C79" i="1"/>
  <c r="F46" i="1"/>
  <c r="U45" i="1"/>
  <c r="W45" i="1"/>
  <c r="G16" i="1"/>
  <c r="I15" i="1"/>
  <c r="AF10" i="1"/>
  <c r="AH10" i="1" s="1"/>
  <c r="AG10" i="1"/>
  <c r="AI10" i="1" s="1"/>
  <c r="AL9" i="1"/>
  <c r="AN9" i="1"/>
  <c r="AO9" i="1"/>
  <c r="AE11" i="1"/>
  <c r="AA11" i="1"/>
  <c r="H13" i="1"/>
  <c r="M13" i="1" s="1"/>
  <c r="J13" i="1"/>
  <c r="O13" i="1" s="1"/>
  <c r="X11" i="1"/>
  <c r="AB11" i="1"/>
  <c r="T12" i="1"/>
  <c r="S12" i="1"/>
  <c r="P12" i="1"/>
  <c r="Y11" i="1"/>
  <c r="AC11" i="1"/>
  <c r="AD11" i="1"/>
  <c r="Z11" i="1"/>
  <c r="R12" i="1"/>
  <c r="N12" i="1"/>
  <c r="Q12" i="1"/>
  <c r="AK10" i="1"/>
  <c r="AJ10" i="1"/>
  <c r="W59" i="1"/>
  <c r="U59" i="1"/>
  <c r="V44" i="1"/>
  <c r="Q76" i="1" l="1"/>
  <c r="N76" i="1"/>
  <c r="R76" i="1"/>
  <c r="F77" i="1"/>
  <c r="U76" i="1"/>
  <c r="V76" i="1"/>
  <c r="AE75" i="1"/>
  <c r="AK75" i="1" s="1"/>
  <c r="AM75" i="1" s="1"/>
  <c r="AA75" i="1"/>
  <c r="I77" i="1"/>
  <c r="J77" i="1" s="1"/>
  <c r="O77" i="1" s="1"/>
  <c r="H77" i="1"/>
  <c r="M77" i="1" s="1"/>
  <c r="G78" i="1"/>
  <c r="AC75" i="1"/>
  <c r="Y75" i="1"/>
  <c r="S76" i="1"/>
  <c r="T76" i="1"/>
  <c r="P76" i="1"/>
  <c r="Z75" i="1"/>
  <c r="AG75" i="1" s="1"/>
  <c r="AI75" i="1" s="1"/>
  <c r="AD75" i="1"/>
  <c r="X75" i="1"/>
  <c r="AF75" i="1" s="1"/>
  <c r="AH75" i="1" s="1"/>
  <c r="AB75" i="1"/>
  <c r="AK74" i="1"/>
  <c r="AM74" i="1" s="1"/>
  <c r="AJ74" i="1"/>
  <c r="AG11" i="1"/>
  <c r="AI11" i="1" s="1"/>
  <c r="V13" i="1"/>
  <c r="U13" i="1"/>
  <c r="F14" i="1"/>
  <c r="W13" i="1"/>
  <c r="B80" i="1"/>
  <c r="C80" i="1"/>
  <c r="W46" i="1"/>
  <c r="U46" i="1"/>
  <c r="F47" i="1"/>
  <c r="AK11" i="1"/>
  <c r="AO10" i="1"/>
  <c r="AF11" i="1"/>
  <c r="AH11" i="1" s="1"/>
  <c r="G17" i="1"/>
  <c r="I16" i="1"/>
  <c r="AJ11" i="1"/>
  <c r="AB12" i="1"/>
  <c r="X12" i="1"/>
  <c r="J14" i="1"/>
  <c r="O14" i="1" s="1"/>
  <c r="H14" i="1"/>
  <c r="M14" i="1" s="1"/>
  <c r="AD12" i="1"/>
  <c r="Z12" i="1"/>
  <c r="Q13" i="1"/>
  <c r="N13" i="1"/>
  <c r="R13" i="1"/>
  <c r="AN10" i="1"/>
  <c r="AL10" i="1"/>
  <c r="AC12" i="1"/>
  <c r="Y12" i="1"/>
  <c r="AE12" i="1"/>
  <c r="AA12" i="1"/>
  <c r="T13" i="1"/>
  <c r="S13" i="1"/>
  <c r="P13" i="1"/>
  <c r="I20" i="1"/>
  <c r="V45" i="1"/>
  <c r="U60" i="1"/>
  <c r="W60" i="1"/>
  <c r="AE76" i="1" l="1"/>
  <c r="AA76" i="1"/>
  <c r="AD76" i="1"/>
  <c r="AK76" i="1" s="1"/>
  <c r="AM76" i="1" s="1"/>
  <c r="Z76" i="1"/>
  <c r="AG76" i="1" s="1"/>
  <c r="AI76" i="1" s="1"/>
  <c r="AJ75" i="1"/>
  <c r="F78" i="1"/>
  <c r="U77" i="1"/>
  <c r="V77" i="1"/>
  <c r="H78" i="1"/>
  <c r="M78" i="1" s="1"/>
  <c r="I78" i="1"/>
  <c r="J78" i="1" s="1"/>
  <c r="O78" i="1" s="1"/>
  <c r="G79" i="1"/>
  <c r="AC76" i="1"/>
  <c r="Y76" i="1"/>
  <c r="N77" i="1"/>
  <c r="R77" i="1"/>
  <c r="Q77" i="1"/>
  <c r="P77" i="1"/>
  <c r="S77" i="1"/>
  <c r="T77" i="1"/>
  <c r="AB76" i="1"/>
  <c r="AJ76" i="1" s="1"/>
  <c r="X76" i="1"/>
  <c r="AF76" i="1" s="1"/>
  <c r="AH76" i="1" s="1"/>
  <c r="AJ12" i="1"/>
  <c r="AL11" i="1"/>
  <c r="W14" i="1"/>
  <c r="F15" i="1"/>
  <c r="V14" i="1"/>
  <c r="U14" i="1"/>
  <c r="AF12" i="1"/>
  <c r="AH12" i="1" s="1"/>
  <c r="AO11" i="1"/>
  <c r="AN11" i="1"/>
  <c r="B81" i="1"/>
  <c r="C81" i="1"/>
  <c r="W47" i="1"/>
  <c r="U47" i="1"/>
  <c r="F48" i="1"/>
  <c r="G18" i="1"/>
  <c r="I17" i="1"/>
  <c r="AG12" i="1"/>
  <c r="AI12" i="1" s="1"/>
  <c r="AC13" i="1"/>
  <c r="Y13" i="1"/>
  <c r="AK12" i="1"/>
  <c r="P14" i="1"/>
  <c r="T14" i="1"/>
  <c r="S14" i="1"/>
  <c r="H15" i="1"/>
  <c r="M15" i="1" s="1"/>
  <c r="J15" i="1"/>
  <c r="O15" i="1" s="1"/>
  <c r="AD13" i="1"/>
  <c r="Z13" i="1"/>
  <c r="AE13" i="1"/>
  <c r="AA13" i="1"/>
  <c r="X13" i="1"/>
  <c r="AB13" i="1"/>
  <c r="R14" i="1"/>
  <c r="N14" i="1"/>
  <c r="Q14" i="1"/>
  <c r="U61" i="1"/>
  <c r="W61" i="1"/>
  <c r="V46" i="1"/>
  <c r="I21" i="1"/>
  <c r="AO12" i="1" l="1"/>
  <c r="Y77" i="1"/>
  <c r="AC77" i="1"/>
  <c r="Z77" i="1"/>
  <c r="AD77" i="1"/>
  <c r="P78" i="1"/>
  <c r="T78" i="1"/>
  <c r="S78" i="1"/>
  <c r="F79" i="1"/>
  <c r="V78" i="1"/>
  <c r="U78" i="1"/>
  <c r="AE77" i="1"/>
  <c r="AA77" i="1"/>
  <c r="H79" i="1"/>
  <c r="M79" i="1" s="1"/>
  <c r="I79" i="1"/>
  <c r="J79" i="1" s="1"/>
  <c r="O79" i="1" s="1"/>
  <c r="G80" i="1"/>
  <c r="N78" i="1"/>
  <c r="R78" i="1"/>
  <c r="Q78" i="1"/>
  <c r="X77" i="1"/>
  <c r="AB77" i="1"/>
  <c r="F16" i="1"/>
  <c r="W15" i="1"/>
  <c r="U15" i="1"/>
  <c r="V15" i="1"/>
  <c r="B82" i="1"/>
  <c r="C82" i="1"/>
  <c r="U48" i="1"/>
  <c r="W48" i="1"/>
  <c r="F49" i="1"/>
  <c r="AJ13" i="1"/>
  <c r="G19" i="1"/>
  <c r="I19" i="1" s="1"/>
  <c r="I18" i="1"/>
  <c r="AG13" i="1"/>
  <c r="AI13" i="1" s="1"/>
  <c r="AN12" i="1"/>
  <c r="AL12" i="1"/>
  <c r="AF13" i="1"/>
  <c r="AH13" i="1" s="1"/>
  <c r="Y14" i="1"/>
  <c r="AC14" i="1"/>
  <c r="AK13" i="1"/>
  <c r="AO13" i="1" s="1"/>
  <c r="R15" i="1"/>
  <c r="N15" i="1"/>
  <c r="Q15" i="1"/>
  <c r="Z14" i="1"/>
  <c r="AD14" i="1"/>
  <c r="S15" i="1"/>
  <c r="P15" i="1"/>
  <c r="T15" i="1"/>
  <c r="AB14" i="1"/>
  <c r="X14" i="1"/>
  <c r="H16" i="1"/>
  <c r="M16" i="1" s="1"/>
  <c r="J16" i="1"/>
  <c r="O16" i="1" s="1"/>
  <c r="AE14" i="1"/>
  <c r="AA14" i="1"/>
  <c r="I22" i="1"/>
  <c r="V47" i="1"/>
  <c r="W62" i="1"/>
  <c r="U62" i="1"/>
  <c r="AK77" i="1" l="1"/>
  <c r="AM77" i="1" s="1"/>
  <c r="AG77" i="1"/>
  <c r="AI77" i="1" s="1"/>
  <c r="AD78" i="1"/>
  <c r="Z78" i="1"/>
  <c r="X78" i="1"/>
  <c r="AF78" i="1" s="1"/>
  <c r="AH78" i="1" s="1"/>
  <c r="AB78" i="1"/>
  <c r="AJ78" i="1" s="1"/>
  <c r="AJ77" i="1"/>
  <c r="AA78" i="1"/>
  <c r="AG78" i="1" s="1"/>
  <c r="AI78" i="1" s="1"/>
  <c r="AE78" i="1"/>
  <c r="AC78" i="1"/>
  <c r="Y78" i="1"/>
  <c r="AF77" i="1"/>
  <c r="AH77" i="1" s="1"/>
  <c r="I80" i="1"/>
  <c r="J80" i="1" s="1"/>
  <c r="O80" i="1" s="1"/>
  <c r="G81" i="1"/>
  <c r="H80" i="1"/>
  <c r="M80" i="1" s="1"/>
  <c r="T79" i="1"/>
  <c r="S79" i="1"/>
  <c r="P79" i="1"/>
  <c r="R79" i="1"/>
  <c r="Q79" i="1"/>
  <c r="N79" i="1"/>
  <c r="F80" i="1"/>
  <c r="V79" i="1"/>
  <c r="U79" i="1"/>
  <c r="W16" i="1"/>
  <c r="V16" i="1"/>
  <c r="U16" i="1"/>
  <c r="F17" i="1"/>
  <c r="AN13" i="1"/>
  <c r="AL13" i="1"/>
  <c r="AJ14" i="1"/>
  <c r="U49" i="1"/>
  <c r="F50" i="1"/>
  <c r="W49" i="1"/>
  <c r="AG14" i="1"/>
  <c r="AI14" i="1" s="1"/>
  <c r="AF14" i="1"/>
  <c r="AH14" i="1" s="1"/>
  <c r="AK14" i="1"/>
  <c r="AC15" i="1"/>
  <c r="Y15" i="1"/>
  <c r="P16" i="1"/>
  <c r="S16" i="1"/>
  <c r="T16" i="1"/>
  <c r="R16" i="1"/>
  <c r="N16" i="1"/>
  <c r="Q16" i="1"/>
  <c r="AE15" i="1"/>
  <c r="AA15" i="1"/>
  <c r="X15" i="1"/>
  <c r="AB15" i="1"/>
  <c r="AD15" i="1"/>
  <c r="Z15" i="1"/>
  <c r="J17" i="1"/>
  <c r="O17" i="1" s="1"/>
  <c r="H17" i="1"/>
  <c r="M17" i="1" s="1"/>
  <c r="V48" i="1"/>
  <c r="I23" i="1"/>
  <c r="U63" i="1"/>
  <c r="W63" i="1"/>
  <c r="AK15" i="1" l="1"/>
  <c r="T80" i="1"/>
  <c r="S80" i="1"/>
  <c r="P80" i="1"/>
  <c r="AB79" i="1"/>
  <c r="X79" i="1"/>
  <c r="AC79" i="1"/>
  <c r="Y79" i="1"/>
  <c r="AF79" i="1" s="1"/>
  <c r="AH79" i="1" s="1"/>
  <c r="AD79" i="1"/>
  <c r="Z79" i="1"/>
  <c r="AK78" i="1"/>
  <c r="AM78" i="1" s="1"/>
  <c r="AE79" i="1"/>
  <c r="AA79" i="1"/>
  <c r="Q80" i="1"/>
  <c r="R80" i="1"/>
  <c r="N80" i="1"/>
  <c r="F81" i="1"/>
  <c r="U80" i="1"/>
  <c r="V80" i="1"/>
  <c r="G82" i="1"/>
  <c r="H81" i="1"/>
  <c r="M81" i="1" s="1"/>
  <c r="I81" i="1"/>
  <c r="J81" i="1" s="1"/>
  <c r="O81" i="1" s="1"/>
  <c r="V17" i="1"/>
  <c r="F18" i="1"/>
  <c r="W17" i="1"/>
  <c r="U17" i="1"/>
  <c r="W50" i="1"/>
  <c r="F51" i="1"/>
  <c r="U50" i="1"/>
  <c r="AG15" i="1"/>
  <c r="AI15" i="1" s="1"/>
  <c r="AF15" i="1"/>
  <c r="AH15" i="1" s="1"/>
  <c r="AC16" i="1"/>
  <c r="Y16" i="1"/>
  <c r="H18" i="1"/>
  <c r="M18" i="1" s="1"/>
  <c r="J18" i="1"/>
  <c r="O18" i="1" s="1"/>
  <c r="Q17" i="1"/>
  <c r="N17" i="1"/>
  <c r="R17" i="1"/>
  <c r="AE16" i="1"/>
  <c r="AA16" i="1"/>
  <c r="P17" i="1"/>
  <c r="S17" i="1"/>
  <c r="T17" i="1"/>
  <c r="AJ15" i="1"/>
  <c r="X16" i="1"/>
  <c r="AB16" i="1"/>
  <c r="Z16" i="1"/>
  <c r="AD16" i="1"/>
  <c r="AO14" i="1"/>
  <c r="AN14" i="1"/>
  <c r="AL14" i="1"/>
  <c r="W64" i="1"/>
  <c r="U64" i="1"/>
  <c r="I24" i="1"/>
  <c r="V49" i="1"/>
  <c r="P81" i="1" l="1"/>
  <c r="T81" i="1"/>
  <c r="S81" i="1"/>
  <c r="AB80" i="1"/>
  <c r="AJ80" i="1" s="1"/>
  <c r="X80" i="1"/>
  <c r="AF80" i="1" s="1"/>
  <c r="AH80" i="1" s="1"/>
  <c r="N81" i="1"/>
  <c r="R81" i="1"/>
  <c r="Q81" i="1"/>
  <c r="Y80" i="1"/>
  <c r="AC80" i="1"/>
  <c r="I82" i="1"/>
  <c r="J82" i="1" s="1"/>
  <c r="O82" i="1" s="1"/>
  <c r="H82" i="1"/>
  <c r="M82" i="1" s="1"/>
  <c r="AJ79" i="1"/>
  <c r="AG79" i="1"/>
  <c r="AI79" i="1" s="1"/>
  <c r="AD80" i="1"/>
  <c r="AK80" i="1" s="1"/>
  <c r="AM80" i="1" s="1"/>
  <c r="Z80" i="1"/>
  <c r="F82" i="1"/>
  <c r="V81" i="1"/>
  <c r="U81" i="1"/>
  <c r="AK79" i="1"/>
  <c r="AM79" i="1" s="1"/>
  <c r="AA80" i="1"/>
  <c r="AE80" i="1"/>
  <c r="V18" i="1"/>
  <c r="U18" i="1"/>
  <c r="W18" i="1"/>
  <c r="F19" i="1"/>
  <c r="U51" i="1"/>
  <c r="W51" i="1"/>
  <c r="AJ16" i="1"/>
  <c r="AK16" i="1"/>
  <c r="AG16" i="1"/>
  <c r="AI16" i="1" s="1"/>
  <c r="AN15" i="1"/>
  <c r="AL15" i="1"/>
  <c r="AO15" i="1"/>
  <c r="R18" i="1"/>
  <c r="N18" i="1"/>
  <c r="Q18" i="1"/>
  <c r="Y17" i="1"/>
  <c r="AC17" i="1"/>
  <c r="AA17" i="1"/>
  <c r="AE17" i="1"/>
  <c r="X17" i="1"/>
  <c r="AB17" i="1"/>
  <c r="AF16" i="1"/>
  <c r="AH16" i="1" s="1"/>
  <c r="T18" i="1"/>
  <c r="S18" i="1"/>
  <c r="P18" i="1"/>
  <c r="Z17" i="1"/>
  <c r="AD17" i="1"/>
  <c r="H19" i="1"/>
  <c r="M19" i="1" s="1"/>
  <c r="J19" i="1"/>
  <c r="O19" i="1" s="1"/>
  <c r="U65" i="1"/>
  <c r="W65" i="1"/>
  <c r="V50" i="1"/>
  <c r="I25" i="1"/>
  <c r="X81" i="1" l="1"/>
  <c r="AB81" i="1"/>
  <c r="Y81" i="1"/>
  <c r="AC81" i="1"/>
  <c r="AF81" i="1"/>
  <c r="AH81" i="1" s="1"/>
  <c r="T82" i="1"/>
  <c r="P82" i="1"/>
  <c r="S82" i="1"/>
  <c r="Z81" i="1"/>
  <c r="AD81" i="1"/>
  <c r="U82" i="1"/>
  <c r="V82" i="1"/>
  <c r="AA81" i="1"/>
  <c r="AE81" i="1"/>
  <c r="N82" i="1"/>
  <c r="Q82" i="1"/>
  <c r="R82" i="1"/>
  <c r="AG80" i="1"/>
  <c r="AI80" i="1" s="1"/>
  <c r="W19" i="1"/>
  <c r="U19" i="1"/>
  <c r="V19" i="1"/>
  <c r="AN16" i="1"/>
  <c r="AL16" i="1"/>
  <c r="AO16" i="1"/>
  <c r="AF17" i="1"/>
  <c r="AH17" i="1" s="1"/>
  <c r="AK17" i="1"/>
  <c r="AG17" i="1"/>
  <c r="AI17" i="1" s="1"/>
  <c r="AJ17" i="1"/>
  <c r="AD18" i="1"/>
  <c r="Z18" i="1"/>
  <c r="X18" i="1"/>
  <c r="AB18" i="1"/>
  <c r="Y18" i="1"/>
  <c r="AC18" i="1"/>
  <c r="T19" i="1"/>
  <c r="S19" i="1"/>
  <c r="P19" i="1"/>
  <c r="N19" i="1"/>
  <c r="Q19" i="1"/>
  <c r="R19" i="1"/>
  <c r="AE18" i="1"/>
  <c r="AA18" i="1"/>
  <c r="J20" i="1"/>
  <c r="O20" i="1" s="1"/>
  <c r="H20" i="1"/>
  <c r="M20" i="1" s="1"/>
  <c r="I26" i="1"/>
  <c r="W66" i="1"/>
  <c r="U66" i="1"/>
  <c r="V51" i="1"/>
  <c r="AB82" i="1" l="1"/>
  <c r="X82" i="1"/>
  <c r="AD82" i="1"/>
  <c r="Z82" i="1"/>
  <c r="AA82" i="1"/>
  <c r="AG82" i="1" s="1"/>
  <c r="AI82" i="1" s="1"/>
  <c r="AE82" i="1"/>
  <c r="AF82" i="1"/>
  <c r="AH82" i="1" s="1"/>
  <c r="AK81" i="1"/>
  <c r="AM81" i="1" s="1"/>
  <c r="AJ81" i="1"/>
  <c r="AC82" i="1"/>
  <c r="Y82" i="1"/>
  <c r="AG81" i="1"/>
  <c r="AI81" i="1" s="1"/>
  <c r="AG18" i="1"/>
  <c r="AI18" i="1" s="1"/>
  <c r="AO17" i="1"/>
  <c r="AF18" i="1"/>
  <c r="AH18" i="1" s="1"/>
  <c r="J21" i="1"/>
  <c r="O21" i="1" s="1"/>
  <c r="H21" i="1"/>
  <c r="M21" i="1" s="1"/>
  <c r="Y19" i="1"/>
  <c r="AC19" i="1"/>
  <c r="AD19" i="1"/>
  <c r="Z19" i="1"/>
  <c r="AK18" i="1"/>
  <c r="N20" i="1"/>
  <c r="Q20" i="1"/>
  <c r="R20" i="1"/>
  <c r="P20" i="1"/>
  <c r="S20" i="1"/>
  <c r="T20" i="1"/>
  <c r="AB19" i="1"/>
  <c r="X19" i="1"/>
  <c r="AA19" i="1"/>
  <c r="AE19" i="1"/>
  <c r="AJ18" i="1"/>
  <c r="AN17" i="1"/>
  <c r="AL17" i="1"/>
  <c r="I27" i="1"/>
  <c r="U67" i="1"/>
  <c r="W67" i="1"/>
  <c r="V52" i="1"/>
  <c r="AK82" i="1" l="1"/>
  <c r="AM82" i="1" s="1"/>
  <c r="AJ82" i="1"/>
  <c r="AJ19" i="1"/>
  <c r="AO18" i="1"/>
  <c r="Y20" i="1"/>
  <c r="AC20" i="1"/>
  <c r="R21" i="1"/>
  <c r="N21" i="1"/>
  <c r="Q21" i="1"/>
  <c r="AF19" i="1"/>
  <c r="AH19" i="1" s="1"/>
  <c r="AN18" i="1"/>
  <c r="AL18" i="1"/>
  <c r="AA20" i="1"/>
  <c r="AE20" i="1"/>
  <c r="AB20" i="1"/>
  <c r="X20" i="1"/>
  <c r="AK19" i="1"/>
  <c r="AO19" i="1" s="1"/>
  <c r="J22" i="1"/>
  <c r="O22" i="1" s="1"/>
  <c r="H22" i="1"/>
  <c r="M22" i="1" s="1"/>
  <c r="AG19" i="1"/>
  <c r="AI19" i="1" s="1"/>
  <c r="Z20" i="1"/>
  <c r="AD20" i="1"/>
  <c r="AK20" i="1" s="1"/>
  <c r="AM20" i="1" s="1"/>
  <c r="S21" i="1"/>
  <c r="T21" i="1"/>
  <c r="P21" i="1"/>
  <c r="V53" i="1"/>
  <c r="I28" i="1"/>
  <c r="AG20" i="1" l="1"/>
  <c r="AI20" i="1" s="1"/>
  <c r="AJ20" i="1"/>
  <c r="T22" i="1"/>
  <c r="P22" i="1"/>
  <c r="S22" i="1"/>
  <c r="Y21" i="1"/>
  <c r="AC21" i="1"/>
  <c r="AA21" i="1"/>
  <c r="AE21" i="1"/>
  <c r="H23" i="1"/>
  <c r="M23" i="1" s="1"/>
  <c r="J23" i="1"/>
  <c r="O23" i="1" s="1"/>
  <c r="N22" i="1"/>
  <c r="Q22" i="1"/>
  <c r="R22" i="1"/>
  <c r="Z21" i="1"/>
  <c r="AD21" i="1"/>
  <c r="X21" i="1"/>
  <c r="AB21" i="1"/>
  <c r="AF20" i="1"/>
  <c r="AH20" i="1" s="1"/>
  <c r="V54" i="1"/>
  <c r="I29" i="1"/>
  <c r="AJ21" i="1" l="1"/>
  <c r="AF21" i="1"/>
  <c r="AH21" i="1" s="1"/>
  <c r="Z22" i="1"/>
  <c r="AD22" i="1"/>
  <c r="S23" i="1"/>
  <c r="T23" i="1"/>
  <c r="P23" i="1"/>
  <c r="AG21" i="1"/>
  <c r="AI21" i="1" s="1"/>
  <c r="X22" i="1"/>
  <c r="AB22" i="1"/>
  <c r="N23" i="1"/>
  <c r="Q23" i="1"/>
  <c r="R23" i="1"/>
  <c r="AK21" i="1"/>
  <c r="AM21" i="1" s="1"/>
  <c r="Y22" i="1"/>
  <c r="AC22" i="1"/>
  <c r="H24" i="1"/>
  <c r="M24" i="1" s="1"/>
  <c r="J24" i="1"/>
  <c r="O24" i="1" s="1"/>
  <c r="AE22" i="1"/>
  <c r="AA22" i="1"/>
  <c r="I30" i="1"/>
  <c r="V55" i="1"/>
  <c r="AJ22" i="1" l="1"/>
  <c r="Q24" i="1"/>
  <c r="N24" i="1"/>
  <c r="R24" i="1"/>
  <c r="AE23" i="1"/>
  <c r="AA23" i="1"/>
  <c r="H25" i="1"/>
  <c r="M25" i="1" s="1"/>
  <c r="J25" i="1"/>
  <c r="O25" i="1" s="1"/>
  <c r="AB23" i="1"/>
  <c r="X23" i="1"/>
  <c r="AK22" i="1"/>
  <c r="AM22" i="1" s="1"/>
  <c r="Y23" i="1"/>
  <c r="AC23" i="1"/>
  <c r="AD23" i="1"/>
  <c r="Z23" i="1"/>
  <c r="AG23" i="1" s="1"/>
  <c r="AI23" i="1" s="1"/>
  <c r="T24" i="1"/>
  <c r="P24" i="1"/>
  <c r="S24" i="1"/>
  <c r="AF22" i="1"/>
  <c r="AH22" i="1" s="1"/>
  <c r="AG22" i="1"/>
  <c r="AI22" i="1" s="1"/>
  <c r="I31" i="1"/>
  <c r="V56" i="1"/>
  <c r="AK23" i="1" l="1"/>
  <c r="AM23" i="1" s="1"/>
  <c r="AF23" i="1"/>
  <c r="AH23" i="1" s="1"/>
  <c r="J26" i="1"/>
  <c r="O26" i="1" s="1"/>
  <c r="H26" i="1"/>
  <c r="M26" i="1" s="1"/>
  <c r="Z24" i="1"/>
  <c r="AD24" i="1"/>
  <c r="N25" i="1"/>
  <c r="R25" i="1"/>
  <c r="Q25" i="1"/>
  <c r="AJ23" i="1"/>
  <c r="AB24" i="1"/>
  <c r="X24" i="1"/>
  <c r="Y24" i="1"/>
  <c r="AC24" i="1"/>
  <c r="AA24" i="1"/>
  <c r="AE24" i="1"/>
  <c r="P25" i="1"/>
  <c r="T25" i="1"/>
  <c r="S25" i="1"/>
  <c r="V57" i="1"/>
  <c r="I32" i="1"/>
  <c r="AF24" i="1" l="1"/>
  <c r="AH24" i="1" s="1"/>
  <c r="X25" i="1"/>
  <c r="AB25" i="1"/>
  <c r="Y25" i="1"/>
  <c r="AC25" i="1"/>
  <c r="H27" i="1"/>
  <c r="M27" i="1" s="1"/>
  <c r="J27" i="1"/>
  <c r="O27" i="1" s="1"/>
  <c r="Q26" i="1"/>
  <c r="N26" i="1"/>
  <c r="R26" i="1"/>
  <c r="Z25" i="1"/>
  <c r="AD25" i="1"/>
  <c r="AG24" i="1"/>
  <c r="AI24" i="1" s="1"/>
  <c r="AE25" i="1"/>
  <c r="AA25" i="1"/>
  <c r="AJ24" i="1"/>
  <c r="AK24" i="1"/>
  <c r="AM24" i="1" s="1"/>
  <c r="S26" i="1"/>
  <c r="T26" i="1"/>
  <c r="P26" i="1"/>
  <c r="I33" i="1"/>
  <c r="V58" i="1"/>
  <c r="AK25" i="1" l="1"/>
  <c r="AM25" i="1" s="1"/>
  <c r="AG25" i="1"/>
  <c r="AI25" i="1" s="1"/>
  <c r="T27" i="1"/>
  <c r="P27" i="1"/>
  <c r="S27" i="1"/>
  <c r="AC26" i="1"/>
  <c r="Y26" i="1"/>
  <c r="N27" i="1"/>
  <c r="Q27" i="1"/>
  <c r="R27" i="1"/>
  <c r="AJ25" i="1"/>
  <c r="X26" i="1"/>
  <c r="AB26" i="1"/>
  <c r="AE26" i="1"/>
  <c r="AA26" i="1"/>
  <c r="AD26" i="1"/>
  <c r="Z26" i="1"/>
  <c r="J28" i="1"/>
  <c r="O28" i="1" s="1"/>
  <c r="H28" i="1"/>
  <c r="M28" i="1" s="1"/>
  <c r="AF25" i="1"/>
  <c r="AH25" i="1" s="1"/>
  <c r="I34" i="1"/>
  <c r="V59" i="1"/>
  <c r="AJ26" i="1" l="1"/>
  <c r="AG26" i="1"/>
  <c r="AI26" i="1" s="1"/>
  <c r="AK26" i="1"/>
  <c r="AM26" i="1" s="1"/>
  <c r="AF26" i="1"/>
  <c r="AH26" i="1" s="1"/>
  <c r="AD27" i="1"/>
  <c r="Z27" i="1"/>
  <c r="X27" i="1"/>
  <c r="AB27" i="1"/>
  <c r="Q28" i="1"/>
  <c r="R28" i="1"/>
  <c r="N28" i="1"/>
  <c r="H29" i="1"/>
  <c r="M29" i="1" s="1"/>
  <c r="J29" i="1"/>
  <c r="O29" i="1" s="1"/>
  <c r="AA27" i="1"/>
  <c r="AE27" i="1"/>
  <c r="P28" i="1"/>
  <c r="T28" i="1"/>
  <c r="S28" i="1"/>
  <c r="AC27" i="1"/>
  <c r="Y27" i="1"/>
  <c r="V60" i="1"/>
  <c r="I35" i="1"/>
  <c r="AF27" i="1" l="1"/>
  <c r="AH27" i="1" s="1"/>
  <c r="Q29" i="1"/>
  <c r="N29" i="1"/>
  <c r="R29" i="1"/>
  <c r="AJ27" i="1"/>
  <c r="Z28" i="1"/>
  <c r="AD28" i="1"/>
  <c r="AA28" i="1"/>
  <c r="AG28" i="1" s="1"/>
  <c r="AI28" i="1" s="1"/>
  <c r="AE28" i="1"/>
  <c r="H30" i="1"/>
  <c r="M30" i="1" s="1"/>
  <c r="J30" i="1"/>
  <c r="O30" i="1" s="1"/>
  <c r="Y28" i="1"/>
  <c r="AC28" i="1"/>
  <c r="AG27" i="1"/>
  <c r="AI27" i="1" s="1"/>
  <c r="T29" i="1"/>
  <c r="P29" i="1"/>
  <c r="S29" i="1"/>
  <c r="X28" i="1"/>
  <c r="AB28" i="1"/>
  <c r="AK27" i="1"/>
  <c r="AM27" i="1" s="1"/>
  <c r="I36" i="1"/>
  <c r="V61" i="1"/>
  <c r="AJ28" i="1" l="1"/>
  <c r="AF28" i="1"/>
  <c r="AH28" i="1" s="1"/>
  <c r="AA29" i="1"/>
  <c r="AE29" i="1"/>
  <c r="T30" i="1"/>
  <c r="P30" i="1"/>
  <c r="S30" i="1"/>
  <c r="Y29" i="1"/>
  <c r="AC29" i="1"/>
  <c r="R30" i="1"/>
  <c r="Q30" i="1"/>
  <c r="N30" i="1"/>
  <c r="AK28" i="1"/>
  <c r="AM28" i="1" s="1"/>
  <c r="AD29" i="1"/>
  <c r="Z29" i="1"/>
  <c r="H31" i="1"/>
  <c r="M31" i="1" s="1"/>
  <c r="J31" i="1"/>
  <c r="O31" i="1" s="1"/>
  <c r="AB29" i="1"/>
  <c r="X29" i="1"/>
  <c r="I37" i="1"/>
  <c r="V62" i="1"/>
  <c r="AF29" i="1" l="1"/>
  <c r="AH29" i="1" s="1"/>
  <c r="AK29" i="1"/>
  <c r="AM29" i="1" s="1"/>
  <c r="AJ29" i="1"/>
  <c r="H32" i="1"/>
  <c r="M32" i="1" s="1"/>
  <c r="J32" i="1"/>
  <c r="O32" i="1" s="1"/>
  <c r="Y30" i="1"/>
  <c r="AC30" i="1"/>
  <c r="S31" i="1"/>
  <c r="P31" i="1"/>
  <c r="T31" i="1"/>
  <c r="AA30" i="1"/>
  <c r="AE30" i="1"/>
  <c r="Q31" i="1"/>
  <c r="N31" i="1"/>
  <c r="R31" i="1"/>
  <c r="X30" i="1"/>
  <c r="AB30" i="1"/>
  <c r="AD30" i="1"/>
  <c r="Z30" i="1"/>
  <c r="AG29" i="1"/>
  <c r="AI29" i="1" s="1"/>
  <c r="V63" i="1"/>
  <c r="I38" i="1"/>
  <c r="AG30" i="1" l="1"/>
  <c r="AI30" i="1" s="1"/>
  <c r="AK30" i="1"/>
  <c r="AM30" i="1" s="1"/>
  <c r="AJ30" i="1"/>
  <c r="AE31" i="1"/>
  <c r="AA31" i="1"/>
  <c r="AB31" i="1"/>
  <c r="X31" i="1"/>
  <c r="P32" i="1"/>
  <c r="S32" i="1"/>
  <c r="T32" i="1"/>
  <c r="AF30" i="1"/>
  <c r="AH30" i="1" s="1"/>
  <c r="AD31" i="1"/>
  <c r="AK31" i="1" s="1"/>
  <c r="AM31" i="1" s="1"/>
  <c r="Z31" i="1"/>
  <c r="AG31" i="1" s="1"/>
  <c r="AI31" i="1" s="1"/>
  <c r="N32" i="1"/>
  <c r="R32" i="1"/>
  <c r="Q32" i="1"/>
  <c r="AC31" i="1"/>
  <c r="Y31" i="1"/>
  <c r="H33" i="1"/>
  <c r="M33" i="1" s="1"/>
  <c r="J33" i="1"/>
  <c r="O33" i="1" s="1"/>
  <c r="V64" i="1"/>
  <c r="I39" i="1"/>
  <c r="N33" i="1" l="1"/>
  <c r="Q33" i="1"/>
  <c r="R33" i="1"/>
  <c r="AC32" i="1"/>
  <c r="Y32" i="1"/>
  <c r="AF31" i="1"/>
  <c r="AH31" i="1" s="1"/>
  <c r="AA32" i="1"/>
  <c r="AE32" i="1"/>
  <c r="AJ31" i="1"/>
  <c r="S33" i="1"/>
  <c r="T33" i="1"/>
  <c r="P33" i="1"/>
  <c r="AD32" i="1"/>
  <c r="Z32" i="1"/>
  <c r="H34" i="1"/>
  <c r="M34" i="1" s="1"/>
  <c r="J34" i="1"/>
  <c r="O34" i="1" s="1"/>
  <c r="AB32" i="1"/>
  <c r="X32" i="1"/>
  <c r="I40" i="1"/>
  <c r="V65" i="1"/>
  <c r="AF32" i="1" l="1"/>
  <c r="AH32" i="1" s="1"/>
  <c r="AJ32" i="1"/>
  <c r="N34" i="1"/>
  <c r="R34" i="1"/>
  <c r="Q34" i="1"/>
  <c r="H35" i="1"/>
  <c r="M35" i="1" s="1"/>
  <c r="J35" i="1"/>
  <c r="O35" i="1" s="1"/>
  <c r="AA33" i="1"/>
  <c r="AE33" i="1"/>
  <c r="AC33" i="1"/>
  <c r="Y33" i="1"/>
  <c r="AG32" i="1"/>
  <c r="AI32" i="1" s="1"/>
  <c r="Z33" i="1"/>
  <c r="AD33" i="1"/>
  <c r="AB33" i="1"/>
  <c r="X33" i="1"/>
  <c r="AF33" i="1" s="1"/>
  <c r="AH33" i="1" s="1"/>
  <c r="S34" i="1"/>
  <c r="P34" i="1"/>
  <c r="T34" i="1"/>
  <c r="AK32" i="1"/>
  <c r="AM32" i="1" s="1"/>
  <c r="V67" i="1"/>
  <c r="V66" i="1"/>
  <c r="I41" i="1"/>
  <c r="AJ33" i="1" l="1"/>
  <c r="AD34" i="1"/>
  <c r="Z34" i="1"/>
  <c r="N35" i="1"/>
  <c r="R35" i="1"/>
  <c r="Q35" i="1"/>
  <c r="AG33" i="1"/>
  <c r="AI33" i="1" s="1"/>
  <c r="AB34" i="1"/>
  <c r="X34" i="1"/>
  <c r="H36" i="1"/>
  <c r="M36" i="1" s="1"/>
  <c r="J36" i="1"/>
  <c r="O36" i="1" s="1"/>
  <c r="AC34" i="1"/>
  <c r="Y34" i="1"/>
  <c r="AA34" i="1"/>
  <c r="AE34" i="1"/>
  <c r="AK33" i="1"/>
  <c r="AM33" i="1" s="1"/>
  <c r="P35" i="1"/>
  <c r="T35" i="1"/>
  <c r="S35" i="1"/>
  <c r="I42" i="1"/>
  <c r="AF34" i="1" l="1"/>
  <c r="AH34" i="1" s="1"/>
  <c r="AC35" i="1"/>
  <c r="Y35" i="1"/>
  <c r="Z35" i="1"/>
  <c r="AD35" i="1"/>
  <c r="P36" i="1"/>
  <c r="T36" i="1"/>
  <c r="S36" i="1"/>
  <c r="AJ34" i="1"/>
  <c r="AE35" i="1"/>
  <c r="AA35" i="1"/>
  <c r="R36" i="1"/>
  <c r="N36" i="1"/>
  <c r="Q36" i="1"/>
  <c r="AG34" i="1"/>
  <c r="AI34" i="1" s="1"/>
  <c r="J37" i="1"/>
  <c r="O37" i="1" s="1"/>
  <c r="H37" i="1"/>
  <c r="M37" i="1" s="1"/>
  <c r="AB35" i="1"/>
  <c r="AJ35" i="1" s="1"/>
  <c r="X35" i="1"/>
  <c r="AF35" i="1" s="1"/>
  <c r="AH35" i="1" s="1"/>
  <c r="AK34" i="1"/>
  <c r="AM34" i="1" s="1"/>
  <c r="I43" i="1"/>
  <c r="AK35" i="1" l="1"/>
  <c r="AM35" i="1" s="1"/>
  <c r="J38" i="1"/>
  <c r="O38" i="1" s="1"/>
  <c r="H38" i="1"/>
  <c r="M38" i="1" s="1"/>
  <c r="T37" i="1"/>
  <c r="P37" i="1"/>
  <c r="S37" i="1"/>
  <c r="AC36" i="1"/>
  <c r="Y36" i="1"/>
  <c r="Z36" i="1"/>
  <c r="AD36" i="1"/>
  <c r="AG35" i="1"/>
  <c r="AI35" i="1" s="1"/>
  <c r="AA36" i="1"/>
  <c r="AE36" i="1"/>
  <c r="Q37" i="1"/>
  <c r="R37" i="1"/>
  <c r="N37" i="1"/>
  <c r="AB36" i="1"/>
  <c r="X36" i="1"/>
  <c r="I44" i="1"/>
  <c r="AK36" i="1" l="1"/>
  <c r="AM36" i="1" s="1"/>
  <c r="AF36" i="1"/>
  <c r="AH36" i="1" s="1"/>
  <c r="AJ36" i="1"/>
  <c r="AE37" i="1"/>
  <c r="AA37" i="1"/>
  <c r="Y37" i="1"/>
  <c r="AC37" i="1"/>
  <c r="R38" i="1"/>
  <c r="Q38" i="1"/>
  <c r="N38" i="1"/>
  <c r="AB37" i="1"/>
  <c r="X37" i="1"/>
  <c r="AF37" i="1" s="1"/>
  <c r="AH37" i="1" s="1"/>
  <c r="Z37" i="1"/>
  <c r="AG37" i="1" s="1"/>
  <c r="AI37" i="1" s="1"/>
  <c r="AD37" i="1"/>
  <c r="P38" i="1"/>
  <c r="T38" i="1"/>
  <c r="S38" i="1"/>
  <c r="AG36" i="1"/>
  <c r="AI36" i="1" s="1"/>
  <c r="H39" i="1"/>
  <c r="M39" i="1" s="1"/>
  <c r="J39" i="1"/>
  <c r="O39" i="1" s="1"/>
  <c r="I45" i="1"/>
  <c r="AJ37" i="1" l="1"/>
  <c r="AK37" i="1"/>
  <c r="AM37" i="1" s="1"/>
  <c r="Z38" i="1"/>
  <c r="AD38" i="1"/>
  <c r="AA38" i="1"/>
  <c r="AE38" i="1"/>
  <c r="X38" i="1"/>
  <c r="AB38" i="1"/>
  <c r="T39" i="1"/>
  <c r="P39" i="1"/>
  <c r="S39" i="1"/>
  <c r="R39" i="1"/>
  <c r="N39" i="1"/>
  <c r="Q39" i="1"/>
  <c r="J40" i="1"/>
  <c r="O40" i="1" s="1"/>
  <c r="H40" i="1"/>
  <c r="M40" i="1" s="1"/>
  <c r="AC38" i="1"/>
  <c r="Y38" i="1"/>
  <c r="I46" i="1"/>
  <c r="AF38" i="1" l="1"/>
  <c r="AH38" i="1" s="1"/>
  <c r="X39" i="1"/>
  <c r="AB39" i="1"/>
  <c r="Q40" i="1"/>
  <c r="N40" i="1"/>
  <c r="R40" i="1"/>
  <c r="AE39" i="1"/>
  <c r="AA39" i="1"/>
  <c r="H41" i="1"/>
  <c r="M41" i="1" s="1"/>
  <c r="J41" i="1"/>
  <c r="O41" i="1" s="1"/>
  <c r="AC39" i="1"/>
  <c r="Y39" i="1"/>
  <c r="AJ38" i="1"/>
  <c r="AK38" i="1"/>
  <c r="AM38" i="1" s="1"/>
  <c r="P40" i="1"/>
  <c r="T40" i="1"/>
  <c r="S40" i="1"/>
  <c r="Z39" i="1"/>
  <c r="AD39" i="1"/>
  <c r="AK39" i="1" s="1"/>
  <c r="AM39" i="1" s="1"/>
  <c r="AG38" i="1"/>
  <c r="AI38" i="1" s="1"/>
  <c r="I47" i="1"/>
  <c r="AG39" i="1" l="1"/>
  <c r="AI39" i="1" s="1"/>
  <c r="AA40" i="1"/>
  <c r="AE40" i="1"/>
  <c r="R41" i="1"/>
  <c r="Q41" i="1"/>
  <c r="N41" i="1"/>
  <c r="X40" i="1"/>
  <c r="AB40" i="1"/>
  <c r="J42" i="1"/>
  <c r="O42" i="1" s="1"/>
  <c r="H42" i="1"/>
  <c r="M42" i="1" s="1"/>
  <c r="AJ39" i="1"/>
  <c r="AD40" i="1"/>
  <c r="AK40" i="1" s="1"/>
  <c r="AM40" i="1" s="1"/>
  <c r="Z40" i="1"/>
  <c r="P41" i="1"/>
  <c r="S41" i="1"/>
  <c r="T41" i="1"/>
  <c r="Y40" i="1"/>
  <c r="AC40" i="1"/>
  <c r="AF39" i="1"/>
  <c r="AH39" i="1" s="1"/>
  <c r="I48" i="1"/>
  <c r="AG40" i="1" l="1"/>
  <c r="AI40" i="1" s="1"/>
  <c r="AF40" i="1"/>
  <c r="AH40" i="1" s="1"/>
  <c r="AJ40" i="1"/>
  <c r="AE41" i="1"/>
  <c r="AA41" i="1"/>
  <c r="P42" i="1"/>
  <c r="T42" i="1"/>
  <c r="S42" i="1"/>
  <c r="X41" i="1"/>
  <c r="AB41" i="1"/>
  <c r="Z41" i="1"/>
  <c r="AD41" i="1"/>
  <c r="AK41" i="1" s="1"/>
  <c r="AM41" i="1" s="1"/>
  <c r="Y41" i="1"/>
  <c r="AC41" i="1"/>
  <c r="AJ41" i="1" s="1"/>
  <c r="Q42" i="1"/>
  <c r="N42" i="1"/>
  <c r="R42" i="1"/>
  <c r="H43" i="1"/>
  <c r="M43" i="1" s="1"/>
  <c r="J43" i="1"/>
  <c r="O43" i="1" s="1"/>
  <c r="I49" i="1"/>
  <c r="AF41" i="1" l="1"/>
  <c r="AH41" i="1" s="1"/>
  <c r="AG41" i="1"/>
  <c r="AI41" i="1" s="1"/>
  <c r="P43" i="1"/>
  <c r="S43" i="1"/>
  <c r="T43" i="1"/>
  <c r="AB42" i="1"/>
  <c r="X42" i="1"/>
  <c r="AA42" i="1"/>
  <c r="AE42" i="1"/>
  <c r="N43" i="1"/>
  <c r="Q43" i="1"/>
  <c r="R43" i="1"/>
  <c r="AC42" i="1"/>
  <c r="Y42" i="1"/>
  <c r="H44" i="1"/>
  <c r="M44" i="1" s="1"/>
  <c r="J44" i="1"/>
  <c r="O44" i="1" s="1"/>
  <c r="Z42" i="1"/>
  <c r="AG42" i="1" s="1"/>
  <c r="AI42" i="1" s="1"/>
  <c r="AD42" i="1"/>
  <c r="I50" i="1"/>
  <c r="AF42" i="1" l="1"/>
  <c r="AH42" i="1" s="1"/>
  <c r="AJ42" i="1"/>
  <c r="S44" i="1"/>
  <c r="P44" i="1"/>
  <c r="T44" i="1"/>
  <c r="AA43" i="1"/>
  <c r="AE43" i="1"/>
  <c r="R44" i="1"/>
  <c r="Q44" i="1"/>
  <c r="N44" i="1"/>
  <c r="Y43" i="1"/>
  <c r="AC43" i="1"/>
  <c r="Z43" i="1"/>
  <c r="AD43" i="1"/>
  <c r="AK42" i="1"/>
  <c r="AM42" i="1" s="1"/>
  <c r="H45" i="1"/>
  <c r="M45" i="1" s="1"/>
  <c r="J45" i="1"/>
  <c r="O45" i="1" s="1"/>
  <c r="X43" i="1"/>
  <c r="AB43" i="1"/>
  <c r="I51" i="1"/>
  <c r="AG43" i="1" l="1"/>
  <c r="AI43" i="1" s="1"/>
  <c r="AF43" i="1"/>
  <c r="AH43" i="1" s="1"/>
  <c r="AK43" i="1"/>
  <c r="AM43" i="1" s="1"/>
  <c r="AJ43" i="1"/>
  <c r="S45" i="1"/>
  <c r="P45" i="1"/>
  <c r="T45" i="1"/>
  <c r="X44" i="1"/>
  <c r="AB44" i="1"/>
  <c r="AA44" i="1"/>
  <c r="AE44" i="1"/>
  <c r="Q45" i="1"/>
  <c r="N45" i="1"/>
  <c r="R45" i="1"/>
  <c r="Y44" i="1"/>
  <c r="AC44" i="1"/>
  <c r="Z44" i="1"/>
  <c r="AD44" i="1"/>
  <c r="J46" i="1"/>
  <c r="O46" i="1" s="1"/>
  <c r="H46" i="1"/>
  <c r="M46" i="1" s="1"/>
  <c r="I52" i="1"/>
  <c r="AG44" i="1" l="1"/>
  <c r="AI44" i="1" s="1"/>
  <c r="H47" i="1"/>
  <c r="M47" i="1" s="1"/>
  <c r="J47" i="1"/>
  <c r="O47" i="1" s="1"/>
  <c r="X45" i="1"/>
  <c r="AB45" i="1"/>
  <c r="AF44" i="1"/>
  <c r="AH44" i="1" s="1"/>
  <c r="P46" i="1"/>
  <c r="T46" i="1"/>
  <c r="S46" i="1"/>
  <c r="AE45" i="1"/>
  <c r="AA45" i="1"/>
  <c r="AK44" i="1"/>
  <c r="AM44" i="1" s="1"/>
  <c r="AC45" i="1"/>
  <c r="AJ45" i="1" s="1"/>
  <c r="Y45" i="1"/>
  <c r="Q46" i="1"/>
  <c r="N46" i="1"/>
  <c r="R46" i="1"/>
  <c r="AJ44" i="1"/>
  <c r="AD45" i="1"/>
  <c r="AK45" i="1" s="1"/>
  <c r="AM45" i="1" s="1"/>
  <c r="Z45" i="1"/>
  <c r="I53" i="1"/>
  <c r="AG45" i="1" l="1"/>
  <c r="AI45" i="1" s="1"/>
  <c r="AA46" i="1"/>
  <c r="AE46" i="1"/>
  <c r="AF45" i="1"/>
  <c r="AH45" i="1" s="1"/>
  <c r="X46" i="1"/>
  <c r="AB46" i="1"/>
  <c r="J48" i="1"/>
  <c r="O48" i="1" s="1"/>
  <c r="H48" i="1"/>
  <c r="M48" i="1" s="1"/>
  <c r="P47" i="1"/>
  <c r="S47" i="1"/>
  <c r="T47" i="1"/>
  <c r="AC46" i="1"/>
  <c r="Y46" i="1"/>
  <c r="Z46" i="1"/>
  <c r="AG46" i="1" s="1"/>
  <c r="AI46" i="1" s="1"/>
  <c r="AD46" i="1"/>
  <c r="AK46" i="1" s="1"/>
  <c r="AM46" i="1" s="1"/>
  <c r="Q47" i="1"/>
  <c r="N47" i="1"/>
  <c r="R47" i="1"/>
  <c r="I54" i="1"/>
  <c r="AF46" i="1" l="1"/>
  <c r="AH46" i="1" s="1"/>
  <c r="X47" i="1"/>
  <c r="AB47" i="1"/>
  <c r="R48" i="1"/>
  <c r="N48" i="1"/>
  <c r="Q48" i="1"/>
  <c r="AE47" i="1"/>
  <c r="AA47" i="1"/>
  <c r="H49" i="1"/>
  <c r="M49" i="1" s="1"/>
  <c r="J49" i="1"/>
  <c r="O49" i="1" s="1"/>
  <c r="AC47" i="1"/>
  <c r="Y47" i="1"/>
  <c r="Z47" i="1"/>
  <c r="AD47" i="1"/>
  <c r="T48" i="1"/>
  <c r="P48" i="1"/>
  <c r="S48" i="1"/>
  <c r="AJ46" i="1"/>
  <c r="I55" i="1"/>
  <c r="AF47" i="1" l="1"/>
  <c r="AH47" i="1" s="1"/>
  <c r="AK47" i="1"/>
  <c r="AM47" i="1" s="1"/>
  <c r="H50" i="1"/>
  <c r="M50" i="1" s="1"/>
  <c r="J50" i="1"/>
  <c r="O50" i="1" s="1"/>
  <c r="AE48" i="1"/>
  <c r="AA48" i="1"/>
  <c r="AC48" i="1"/>
  <c r="Y48" i="1"/>
  <c r="P49" i="1"/>
  <c r="S49" i="1"/>
  <c r="T49" i="1"/>
  <c r="AJ47" i="1"/>
  <c r="AD48" i="1"/>
  <c r="Z48" i="1"/>
  <c r="AG47" i="1"/>
  <c r="AI47" i="1" s="1"/>
  <c r="Q49" i="1"/>
  <c r="R49" i="1"/>
  <c r="N49" i="1"/>
  <c r="X48" i="1"/>
  <c r="AB48" i="1"/>
  <c r="I56" i="1"/>
  <c r="AK48" i="1" l="1"/>
  <c r="AM48" i="1" s="1"/>
  <c r="AF48" i="1"/>
  <c r="AH48" i="1" s="1"/>
  <c r="AJ48" i="1"/>
  <c r="Y49" i="1"/>
  <c r="AC49" i="1"/>
  <c r="AB49" i="1"/>
  <c r="X49" i="1"/>
  <c r="S50" i="1"/>
  <c r="P50" i="1"/>
  <c r="T50" i="1"/>
  <c r="AA49" i="1"/>
  <c r="AE49" i="1"/>
  <c r="N50" i="1"/>
  <c r="R50" i="1"/>
  <c r="Q50" i="1"/>
  <c r="AD49" i="1"/>
  <c r="Z49" i="1"/>
  <c r="AG48" i="1"/>
  <c r="AI48" i="1" s="1"/>
  <c r="J51" i="1"/>
  <c r="O51" i="1" s="1"/>
  <c r="H51" i="1"/>
  <c r="M51" i="1" s="1"/>
  <c r="I57" i="1"/>
  <c r="AF49" i="1" l="1"/>
  <c r="AH49" i="1" s="1"/>
  <c r="AG49" i="1"/>
  <c r="AI49" i="1" s="1"/>
  <c r="AC50" i="1"/>
  <c r="Y50" i="1"/>
  <c r="AE50" i="1"/>
  <c r="AA50" i="1"/>
  <c r="J52" i="1"/>
  <c r="O52" i="1" s="1"/>
  <c r="H52" i="1"/>
  <c r="M52" i="1" s="1"/>
  <c r="N51" i="1"/>
  <c r="R51" i="1"/>
  <c r="Q51" i="1"/>
  <c r="AK49" i="1"/>
  <c r="AM49" i="1" s="1"/>
  <c r="AD50" i="1"/>
  <c r="Z50" i="1"/>
  <c r="AG50" i="1" s="1"/>
  <c r="AI50" i="1" s="1"/>
  <c r="AJ49" i="1"/>
  <c r="P51" i="1"/>
  <c r="S51" i="1"/>
  <c r="T51" i="1"/>
  <c r="AB50" i="1"/>
  <c r="AJ50" i="1" s="1"/>
  <c r="X50" i="1"/>
  <c r="I58" i="1"/>
  <c r="Z51" i="1" l="1"/>
  <c r="AD51" i="1"/>
  <c r="R52" i="1"/>
  <c r="Q52" i="1"/>
  <c r="N52" i="1"/>
  <c r="AK50" i="1"/>
  <c r="AM50" i="1" s="1"/>
  <c r="AB51" i="1"/>
  <c r="X51" i="1"/>
  <c r="T52" i="1"/>
  <c r="S52" i="1"/>
  <c r="P52" i="1"/>
  <c r="AF50" i="1"/>
  <c r="AH50" i="1" s="1"/>
  <c r="AA51" i="1"/>
  <c r="AG51" i="1" s="1"/>
  <c r="AI51" i="1" s="1"/>
  <c r="AE51" i="1"/>
  <c r="Y51" i="1"/>
  <c r="AC51" i="1"/>
  <c r="H53" i="1"/>
  <c r="M53" i="1" s="1"/>
  <c r="J53" i="1"/>
  <c r="O53" i="1" s="1"/>
  <c r="I59" i="1"/>
  <c r="AF51" i="1" l="1"/>
  <c r="AH51" i="1" s="1"/>
  <c r="AJ51" i="1"/>
  <c r="H54" i="1"/>
  <c r="M54" i="1" s="1"/>
  <c r="J54" i="1"/>
  <c r="O54" i="1" s="1"/>
  <c r="X52" i="1"/>
  <c r="AB52" i="1"/>
  <c r="P53" i="1"/>
  <c r="T53" i="1"/>
  <c r="S53" i="1"/>
  <c r="AD52" i="1"/>
  <c r="Z52" i="1"/>
  <c r="AG52" i="1" s="1"/>
  <c r="AI52" i="1" s="1"/>
  <c r="AC52" i="1"/>
  <c r="Y52" i="1"/>
  <c r="R53" i="1"/>
  <c r="Q53" i="1"/>
  <c r="N53" i="1"/>
  <c r="AE52" i="1"/>
  <c r="AA52" i="1"/>
  <c r="AK51" i="1"/>
  <c r="AM51" i="1" s="1"/>
  <c r="I60" i="1"/>
  <c r="Z53" i="1" l="1"/>
  <c r="AD53" i="1"/>
  <c r="AF52" i="1"/>
  <c r="AH52" i="1" s="1"/>
  <c r="X53" i="1"/>
  <c r="AB53" i="1"/>
  <c r="AE53" i="1"/>
  <c r="AA53" i="1"/>
  <c r="S54" i="1"/>
  <c r="P54" i="1"/>
  <c r="T54" i="1"/>
  <c r="AC53" i="1"/>
  <c r="Y53" i="1"/>
  <c r="Q54" i="1"/>
  <c r="R54" i="1"/>
  <c r="N54" i="1"/>
  <c r="AK52" i="1"/>
  <c r="AO52" i="1" s="1"/>
  <c r="AJ52" i="1"/>
  <c r="H55" i="1"/>
  <c r="M55" i="1" s="1"/>
  <c r="J55" i="1"/>
  <c r="O55" i="1" s="1"/>
  <c r="I61" i="1"/>
  <c r="AF53" i="1" l="1"/>
  <c r="AH53" i="1" s="1"/>
  <c r="N55" i="1"/>
  <c r="R55" i="1"/>
  <c r="Q55" i="1"/>
  <c r="AD54" i="1"/>
  <c r="Z54" i="1"/>
  <c r="J56" i="1"/>
  <c r="O56" i="1" s="1"/>
  <c r="H56" i="1"/>
  <c r="M56" i="1" s="1"/>
  <c r="Y54" i="1"/>
  <c r="AC54" i="1"/>
  <c r="AN52" i="1"/>
  <c r="AL52" i="1"/>
  <c r="X54" i="1"/>
  <c r="AB54" i="1"/>
  <c r="AA54" i="1"/>
  <c r="AE54" i="1"/>
  <c r="AK53" i="1"/>
  <c r="P55" i="1"/>
  <c r="T55" i="1"/>
  <c r="S55" i="1"/>
  <c r="AJ53" i="1"/>
  <c r="AG53" i="1"/>
  <c r="AI53" i="1" s="1"/>
  <c r="I62" i="1"/>
  <c r="AG54" i="1" l="1"/>
  <c r="AI54" i="1" s="1"/>
  <c r="AD55" i="1"/>
  <c r="Z55" i="1"/>
  <c r="N56" i="1"/>
  <c r="Q56" i="1"/>
  <c r="R56" i="1"/>
  <c r="AK54" i="1"/>
  <c r="AE55" i="1"/>
  <c r="AA55" i="1"/>
  <c r="P56" i="1"/>
  <c r="T56" i="1"/>
  <c r="S56" i="1"/>
  <c r="X55" i="1"/>
  <c r="AB55" i="1"/>
  <c r="AJ54" i="1"/>
  <c r="AL54" i="1" s="1"/>
  <c r="H57" i="1"/>
  <c r="M57" i="1" s="1"/>
  <c r="J57" i="1"/>
  <c r="O57" i="1" s="1"/>
  <c r="AC55" i="1"/>
  <c r="Y55" i="1"/>
  <c r="AN53" i="1"/>
  <c r="AL53" i="1"/>
  <c r="AO53" i="1"/>
  <c r="AF54" i="1"/>
  <c r="AH54" i="1" s="1"/>
  <c r="I63" i="1"/>
  <c r="AF55" i="1" l="1"/>
  <c r="AH55" i="1" s="1"/>
  <c r="AG55" i="1"/>
  <c r="AI55" i="1" s="1"/>
  <c r="S57" i="1"/>
  <c r="T57" i="1"/>
  <c r="P57" i="1"/>
  <c r="AB56" i="1"/>
  <c r="X56" i="1"/>
  <c r="N57" i="1"/>
  <c r="R57" i="1"/>
  <c r="Q57" i="1"/>
  <c r="Z56" i="1"/>
  <c r="AD56" i="1"/>
  <c r="AE56" i="1"/>
  <c r="AA56" i="1"/>
  <c r="AN54" i="1"/>
  <c r="AO54" i="1"/>
  <c r="H58" i="1"/>
  <c r="M58" i="1" s="1"/>
  <c r="J58" i="1"/>
  <c r="O58" i="1" s="1"/>
  <c r="AJ55" i="1"/>
  <c r="Y56" i="1"/>
  <c r="AC56" i="1"/>
  <c r="AK55" i="1"/>
  <c r="I64" i="1"/>
  <c r="AO55" i="1" l="1"/>
  <c r="AJ56" i="1"/>
  <c r="N58" i="1"/>
  <c r="R58" i="1"/>
  <c r="Q58" i="1"/>
  <c r="X57" i="1"/>
  <c r="AB57" i="1"/>
  <c r="J59" i="1"/>
  <c r="O59" i="1" s="1"/>
  <c r="H59" i="1"/>
  <c r="M59" i="1" s="1"/>
  <c r="Y57" i="1"/>
  <c r="AC57" i="1"/>
  <c r="AN55" i="1"/>
  <c r="AL55" i="1"/>
  <c r="AK56" i="1"/>
  <c r="AO56" i="1" s="1"/>
  <c r="AA57" i="1"/>
  <c r="AE57" i="1"/>
  <c r="T58" i="1"/>
  <c r="P58" i="1"/>
  <c r="S58" i="1"/>
  <c r="AG56" i="1"/>
  <c r="AI56" i="1" s="1"/>
  <c r="AF56" i="1"/>
  <c r="AH56" i="1" s="1"/>
  <c r="Z57" i="1"/>
  <c r="AD57" i="1"/>
  <c r="I65" i="1"/>
  <c r="AK57" i="1" l="1"/>
  <c r="AG57" i="1"/>
  <c r="AI57" i="1" s="1"/>
  <c r="Z58" i="1"/>
  <c r="AD58" i="1"/>
  <c r="AL56" i="1"/>
  <c r="P59" i="1"/>
  <c r="T59" i="1"/>
  <c r="S59" i="1"/>
  <c r="X58" i="1"/>
  <c r="AB58" i="1"/>
  <c r="H60" i="1"/>
  <c r="M60" i="1" s="1"/>
  <c r="J60" i="1"/>
  <c r="O60" i="1" s="1"/>
  <c r="AC58" i="1"/>
  <c r="Y58" i="1"/>
  <c r="AA58" i="1"/>
  <c r="AE58" i="1"/>
  <c r="AJ57" i="1"/>
  <c r="N59" i="1"/>
  <c r="R59" i="1"/>
  <c r="Q59" i="1"/>
  <c r="AF57" i="1"/>
  <c r="AH57" i="1" s="1"/>
  <c r="AN56" i="1"/>
  <c r="I66" i="1"/>
  <c r="AF58" i="1" l="1"/>
  <c r="AH58" i="1" s="1"/>
  <c r="AB59" i="1"/>
  <c r="X59" i="1"/>
  <c r="AN57" i="1"/>
  <c r="AL57" i="1"/>
  <c r="AJ58" i="1"/>
  <c r="Y59" i="1"/>
  <c r="AC59" i="1"/>
  <c r="T60" i="1"/>
  <c r="P60" i="1"/>
  <c r="S60" i="1"/>
  <c r="N60" i="1"/>
  <c r="Q60" i="1"/>
  <c r="R60" i="1"/>
  <c r="Z59" i="1"/>
  <c r="AD59" i="1"/>
  <c r="AK58" i="1"/>
  <c r="AO57" i="1"/>
  <c r="J61" i="1"/>
  <c r="O61" i="1" s="1"/>
  <c r="H61" i="1"/>
  <c r="M61" i="1" s="1"/>
  <c r="AE59" i="1"/>
  <c r="AA59" i="1"/>
  <c r="AG58" i="1"/>
  <c r="AI58" i="1" s="1"/>
  <c r="I67" i="1"/>
  <c r="AO58" i="1" l="1"/>
  <c r="AK59" i="1"/>
  <c r="H62" i="1"/>
  <c r="M62" i="1" s="1"/>
  <c r="J62" i="1"/>
  <c r="O62" i="1" s="1"/>
  <c r="X60" i="1"/>
  <c r="AB60" i="1"/>
  <c r="AA60" i="1"/>
  <c r="AE60" i="1"/>
  <c r="R61" i="1"/>
  <c r="Q61" i="1"/>
  <c r="N61" i="1"/>
  <c r="S61" i="1"/>
  <c r="P61" i="1"/>
  <c r="T61" i="1"/>
  <c r="AG59" i="1"/>
  <c r="AI59" i="1" s="1"/>
  <c r="Z60" i="1"/>
  <c r="AG60" i="1" s="1"/>
  <c r="AI60" i="1" s="1"/>
  <c r="AD60" i="1"/>
  <c r="AF59" i="1"/>
  <c r="AH59" i="1" s="1"/>
  <c r="Y60" i="1"/>
  <c r="AC60" i="1"/>
  <c r="AN58" i="1"/>
  <c r="AL58" i="1"/>
  <c r="AJ59" i="1"/>
  <c r="AJ60" i="1" l="1"/>
  <c r="Z61" i="1"/>
  <c r="AD61" i="1"/>
  <c r="Y61" i="1"/>
  <c r="AC61" i="1"/>
  <c r="AF60" i="1"/>
  <c r="AH60" i="1" s="1"/>
  <c r="AN59" i="1"/>
  <c r="AL59" i="1"/>
  <c r="AO59" i="1"/>
  <c r="T62" i="1"/>
  <c r="S62" i="1"/>
  <c r="P62" i="1"/>
  <c r="AA61" i="1"/>
  <c r="AE61" i="1"/>
  <c r="Q62" i="1"/>
  <c r="R62" i="1"/>
  <c r="N62" i="1"/>
  <c r="AK60" i="1"/>
  <c r="AO60" i="1" s="1"/>
  <c r="X61" i="1"/>
  <c r="AB61" i="1"/>
  <c r="H63" i="1"/>
  <c r="M63" i="1" s="1"/>
  <c r="J63" i="1"/>
  <c r="O63" i="1" s="1"/>
  <c r="AJ61" i="1" l="1"/>
  <c r="P63" i="1"/>
  <c r="S63" i="1"/>
  <c r="T63" i="1"/>
  <c r="X62" i="1"/>
  <c r="AB62" i="1"/>
  <c r="Z62" i="1"/>
  <c r="AG62" i="1" s="1"/>
  <c r="AI62" i="1" s="1"/>
  <c r="AD62" i="1"/>
  <c r="AK61" i="1"/>
  <c r="AO61" i="1" s="1"/>
  <c r="N63" i="1"/>
  <c r="Q63" i="1"/>
  <c r="R63" i="1"/>
  <c r="AE62" i="1"/>
  <c r="AA62" i="1"/>
  <c r="AG61" i="1"/>
  <c r="AI61" i="1" s="1"/>
  <c r="J64" i="1"/>
  <c r="O64" i="1" s="1"/>
  <c r="H64" i="1"/>
  <c r="M64" i="1" s="1"/>
  <c r="AL60" i="1"/>
  <c r="AN61" i="1"/>
  <c r="AL61" i="1"/>
  <c r="Y62" i="1"/>
  <c r="AC62" i="1"/>
  <c r="AF61" i="1"/>
  <c r="AH61" i="1" s="1"/>
  <c r="AN60" i="1"/>
  <c r="J65" i="1" l="1"/>
  <c r="O65" i="1" s="1"/>
  <c r="H65" i="1"/>
  <c r="M65" i="1" s="1"/>
  <c r="AF62" i="1"/>
  <c r="AH62" i="1" s="1"/>
  <c r="P64" i="1"/>
  <c r="T64" i="1"/>
  <c r="S64" i="1"/>
  <c r="AC63" i="1"/>
  <c r="Y63" i="1"/>
  <c r="AK62" i="1"/>
  <c r="AE63" i="1"/>
  <c r="AA63" i="1"/>
  <c r="AB63" i="1"/>
  <c r="X63" i="1"/>
  <c r="AD63" i="1"/>
  <c r="AK63" i="1" s="1"/>
  <c r="Z63" i="1"/>
  <c r="AG63" i="1" s="1"/>
  <c r="AI63" i="1" s="1"/>
  <c r="R64" i="1"/>
  <c r="N64" i="1"/>
  <c r="Q64" i="1"/>
  <c r="AJ62" i="1"/>
  <c r="AF63" i="1" l="1"/>
  <c r="AH63" i="1" s="1"/>
  <c r="AN62" i="1"/>
  <c r="AL62" i="1"/>
  <c r="X64" i="1"/>
  <c r="AB64" i="1"/>
  <c r="AD64" i="1"/>
  <c r="Z64" i="1"/>
  <c r="H66" i="1"/>
  <c r="M66" i="1" s="1"/>
  <c r="J66" i="1"/>
  <c r="O66" i="1" s="1"/>
  <c r="AO62" i="1"/>
  <c r="AE64" i="1"/>
  <c r="AA64" i="1"/>
  <c r="Q65" i="1"/>
  <c r="N65" i="1"/>
  <c r="R65" i="1"/>
  <c r="AC64" i="1"/>
  <c r="AJ64" i="1" s="1"/>
  <c r="Y64" i="1"/>
  <c r="AJ63" i="1"/>
  <c r="S65" i="1"/>
  <c r="T65" i="1"/>
  <c r="P65" i="1"/>
  <c r="AF64" i="1" l="1"/>
  <c r="AH64" i="1" s="1"/>
  <c r="AD65" i="1"/>
  <c r="Z65" i="1"/>
  <c r="AC65" i="1"/>
  <c r="Y65" i="1"/>
  <c r="H67" i="1"/>
  <c r="M67" i="1" s="1"/>
  <c r="J67" i="1"/>
  <c r="O67" i="1" s="1"/>
  <c r="AN63" i="1"/>
  <c r="AL63" i="1"/>
  <c r="X65" i="1"/>
  <c r="AB65" i="1"/>
  <c r="T66" i="1"/>
  <c r="S66" i="1"/>
  <c r="P66" i="1"/>
  <c r="AK64" i="1"/>
  <c r="AO64" i="1" s="1"/>
  <c r="AA65" i="1"/>
  <c r="AG65" i="1" s="1"/>
  <c r="AI65" i="1" s="1"/>
  <c r="AE65" i="1"/>
  <c r="AG64" i="1"/>
  <c r="AI64" i="1" s="1"/>
  <c r="N66" i="1"/>
  <c r="R66" i="1"/>
  <c r="Q66" i="1"/>
  <c r="AO63" i="1"/>
  <c r="AK65" i="1" l="1"/>
  <c r="AJ65" i="1"/>
  <c r="AN64" i="1"/>
  <c r="Z66" i="1"/>
  <c r="AD66" i="1"/>
  <c r="AE66" i="1"/>
  <c r="AA66" i="1"/>
  <c r="X66" i="1"/>
  <c r="AB66" i="1"/>
  <c r="T67" i="1"/>
  <c r="S67" i="1"/>
  <c r="P67" i="1"/>
  <c r="AC66" i="1"/>
  <c r="Y66" i="1"/>
  <c r="AL64" i="1"/>
  <c r="AF65" i="1"/>
  <c r="AH65" i="1" s="1"/>
  <c r="R67" i="1"/>
  <c r="Q67" i="1"/>
  <c r="N67" i="1"/>
  <c r="AN65" i="1" l="1"/>
  <c r="AL65" i="1"/>
  <c r="AJ66" i="1"/>
  <c r="AO65" i="1"/>
  <c r="AG66" i="1"/>
  <c r="AI66" i="1" s="1"/>
  <c r="AA67" i="1"/>
  <c r="AE67" i="1"/>
  <c r="Y67" i="1"/>
  <c r="AC67" i="1"/>
  <c r="AF66" i="1"/>
  <c r="AH66" i="1" s="1"/>
  <c r="AK66" i="1"/>
  <c r="AO66" i="1" s="1"/>
  <c r="X67" i="1"/>
  <c r="AB67" i="1"/>
  <c r="Z67" i="1"/>
  <c r="AG67" i="1" s="1"/>
  <c r="AI67" i="1" s="1"/>
  <c r="AD67" i="1"/>
  <c r="AK67" i="1" s="1"/>
  <c r="AO67" i="1" s="1"/>
  <c r="AF67" i="1" l="1"/>
  <c r="AH67" i="1" s="1"/>
  <c r="AL66" i="1"/>
  <c r="AJ67" i="1"/>
  <c r="AN66" i="1"/>
</calcChain>
</file>

<file path=xl/sharedStrings.xml><?xml version="1.0" encoding="utf-8"?>
<sst xmlns="http://schemas.openxmlformats.org/spreadsheetml/2006/main" count="58" uniqueCount="40">
  <si>
    <t>Load transfer/dynamics vehicle balance calculator. Variables from left to right, iteration/results display downwards.</t>
  </si>
  <si>
    <t>Track F</t>
  </si>
  <si>
    <t>Track R</t>
  </si>
  <si>
    <t>Length</t>
  </si>
  <si>
    <t>CG Height</t>
  </si>
  <si>
    <t>CG % F</t>
  </si>
  <si>
    <t>CG % R</t>
  </si>
  <si>
    <t>Stat Loads</t>
  </si>
  <si>
    <t>FR</t>
  </si>
  <si>
    <t>FL</t>
  </si>
  <si>
    <t>RR</t>
  </si>
  <si>
    <t>RL</t>
  </si>
  <si>
    <t>Lat G</t>
  </si>
  <si>
    <t>Long G</t>
  </si>
  <si>
    <t>Loads Under Accel</t>
  </si>
  <si>
    <t>% Trans</t>
  </si>
  <si>
    <t>F Lat</t>
  </si>
  <si>
    <t>R Lat</t>
  </si>
  <si>
    <t xml:space="preserve">Long </t>
  </si>
  <si>
    <t>Coeff Lat</t>
  </si>
  <si>
    <t>Coeff Long</t>
  </si>
  <si>
    <t>Total Mass</t>
  </si>
  <si>
    <t>Max Long force</t>
  </si>
  <si>
    <t>F</t>
  </si>
  <si>
    <t>R</t>
  </si>
  <si>
    <t>Max Lat force</t>
  </si>
  <si>
    <t>Max Lat Accel</t>
  </si>
  <si>
    <t>Full car Long Accel</t>
  </si>
  <si>
    <t>Accel</t>
  </si>
  <si>
    <t xml:space="preserve">Braking </t>
  </si>
  <si>
    <t>Braking is neg G</t>
  </si>
  <si>
    <t>Req Brake Force Dist</t>
  </si>
  <si>
    <t>Iteration/display</t>
  </si>
  <si>
    <t>WF</t>
  </si>
  <si>
    <t>WR</t>
  </si>
  <si>
    <t>Corner entry Pyth</t>
  </si>
  <si>
    <t>Corner Exit Pyth</t>
  </si>
  <si>
    <t>Accel Run</t>
  </si>
  <si>
    <t>Braking Run</t>
  </si>
  <si>
    <t>Skidpad (cycle paras)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</si>
</sst>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Corner entry</a:t>
            </a:r>
            <a:r>
              <a:rPr lang="en-CA" baseline="0"/>
              <a:t> Grip balance (in terms of braking), pythagorian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Data!$AH$3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Data!$L$4:$L$19</c:f>
              <c:numCache>
                <c:formatCode>General</c:formatCode>
                <c:ptCount val="16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-1.1000000000000001</c:v>
                </c:pt>
                <c:pt idx="5">
                  <c:v>-1</c:v>
                </c:pt>
                <c:pt idx="6">
                  <c:v>-0.89999999999999902</c:v>
                </c:pt>
                <c:pt idx="7">
                  <c:v>-0.79999999999999905</c:v>
                </c:pt>
                <c:pt idx="8">
                  <c:v>-0.69999999999999896</c:v>
                </c:pt>
                <c:pt idx="9">
                  <c:v>-0.59999999999999898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</c:numCache>
            </c:numRef>
          </c:xVal>
          <c:yVal>
            <c:numRef>
              <c:f>Data!$AH$4:$AH$19</c:f>
              <c:numCache>
                <c:formatCode>General</c:formatCode>
                <c:ptCount val="16"/>
                <c:pt idx="0">
                  <c:v>2.8908841134768708</c:v>
                </c:pt>
                <c:pt idx="1">
                  <c:v>2.8796937095115798</c:v>
                </c:pt>
                <c:pt idx="2">
                  <c:v>2.8719454932379702</c:v>
                </c:pt>
                <c:pt idx="3">
                  <c:v>2.8674223713144866</c:v>
                </c:pt>
                <c:pt idx="4">
                  <c:v>2.8658837025292558</c:v>
                </c:pt>
                <c:pt idx="5">
                  <c:v>2.8670668679931559</c:v>
                </c:pt>
                <c:pt idx="6">
                  <c:v>2.8706891172664144</c:v>
                </c:pt>
                <c:pt idx="7">
                  <c:v>2.8764497486977487</c:v>
                </c:pt>
                <c:pt idx="8">
                  <c:v>2.884032696760181</c:v>
                </c:pt>
                <c:pt idx="9">
                  <c:v>2.8931096178643712</c:v>
                </c:pt>
                <c:pt idx="10">
                  <c:v>2.9033435904096798</c:v>
                </c:pt>
                <c:pt idx="11">
                  <c:v>2.9143935766104607</c:v>
                </c:pt>
                <c:pt idx="12">
                  <c:v>2.9259198355746507</c:v>
                </c:pt>
                <c:pt idx="13">
                  <c:v>2.9375905329576204</c:v>
                </c:pt>
                <c:pt idx="14">
                  <c:v>2.9490898675857746</c:v>
                </c:pt>
                <c:pt idx="15">
                  <c:v>2.9601281373880552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2-4DFC-8F64-A63306AA4BF0}"/>
            </c:ext>
          </c:extLst>
        </c:ser>
        <c:ser>
          <c:idx val="1"/>
          <c:order val="1"/>
          <c:tx>
            <c:strRef>
              <c:f>Data!$AI$3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Data!$L$4:$L$19</c:f>
              <c:numCache>
                <c:formatCode>General</c:formatCode>
                <c:ptCount val="16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-1.1000000000000001</c:v>
                </c:pt>
                <c:pt idx="5">
                  <c:v>-1</c:v>
                </c:pt>
                <c:pt idx="6">
                  <c:v>-0.89999999999999902</c:v>
                </c:pt>
                <c:pt idx="7">
                  <c:v>-0.79999999999999905</c:v>
                </c:pt>
                <c:pt idx="8">
                  <c:v>-0.69999999999999896</c:v>
                </c:pt>
                <c:pt idx="9">
                  <c:v>-0.59999999999999898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</c:numCache>
            </c:numRef>
          </c:xVal>
          <c:yVal>
            <c:numRef>
              <c:f>Data!$AI$4:$AI$19</c:f>
              <c:numCache>
                <c:formatCode>General</c:formatCode>
                <c:ptCount val="16"/>
                <c:pt idx="0">
                  <c:v>3.0859207195062122</c:v>
                </c:pt>
                <c:pt idx="1">
                  <c:v>3.0688742718757003</c:v>
                </c:pt>
                <c:pt idx="2">
                  <c:v>3.0498635044788238</c:v>
                </c:pt>
                <c:pt idx="3">
                  <c:v>3.0295249930503263</c:v>
                </c:pt>
                <c:pt idx="4">
                  <c:v>3.0083390494225832</c:v>
                </c:pt>
                <c:pt idx="5">
                  <c:v>2.9866715228257847</c:v>
                </c:pt>
                <c:pt idx="6">
                  <c:v>2.9648046965011052</c:v>
                </c:pt>
                <c:pt idx="7">
                  <c:v>2.9429604601605854</c:v>
                </c:pt>
                <c:pt idx="8">
                  <c:v>2.9213179210566462</c:v>
                </c:pt>
                <c:pt idx="9">
                  <c:v>2.9000269509586314</c:v>
                </c:pt>
                <c:pt idx="10">
                  <c:v>2.8792187226901227</c:v>
                </c:pt>
                <c:pt idx="11">
                  <c:v>2.8590139888368253</c:v>
                </c:pt>
                <c:pt idx="12">
                  <c:v>2.8395296476183485</c:v>
                </c:pt>
                <c:pt idx="13">
                  <c:v>2.8208839955856222</c:v>
                </c:pt>
                <c:pt idx="14">
                  <c:v>2.8032009636672002</c:v>
                </c:pt>
                <c:pt idx="15">
                  <c:v>2.7866135589568923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2-4DFC-8F64-A63306AA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1184"/>
        <c:axId val="459988232"/>
      </c:scatterChart>
      <c:valAx>
        <c:axId val="459991184"/>
        <c:scaling>
          <c:orientation val="minMax"/>
          <c:max val="0"/>
          <c:min val="-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Actual Braking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8232"/>
        <c:crosses val="autoZero"/>
        <c:crossBetween val="midCat"/>
      </c:valAx>
      <c:valAx>
        <c:axId val="459988232"/>
        <c:scaling>
          <c:orientation val="minMax"/>
          <c:max val="3.2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</a:t>
                </a:r>
                <a:r>
                  <a:rPr lang="en-CA" baseline="0"/>
                  <a:t> 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118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Corner Entry</a:t>
            </a:r>
            <a:r>
              <a:rPr lang="en-CA" baseline="0"/>
              <a:t> Balance (in terms of cornering) pythagorian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Data!$AH$3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Data!$K$4:$K$19</c:f>
              <c:numCache>
                <c:formatCode>General</c:formatCode>
                <c:ptCount val="16"/>
                <c:pt idx="0">
                  <c:v>0</c:v>
                </c:pt>
                <c:pt idx="1">
                  <c:v>0.5385164807134506</c:v>
                </c:pt>
                <c:pt idx="2">
                  <c:v>0.74833147735478811</c:v>
                </c:pt>
                <c:pt idx="3">
                  <c:v>0.9</c:v>
                </c:pt>
                <c:pt idx="4">
                  <c:v>1.0198039027185568</c:v>
                </c:pt>
                <c:pt idx="5">
                  <c:v>1.1180339887498949</c:v>
                </c:pt>
                <c:pt idx="6">
                  <c:v>1.2000000000000006</c:v>
                </c:pt>
                <c:pt idx="7">
                  <c:v>1.2688577540449526</c:v>
                </c:pt>
                <c:pt idx="8">
                  <c:v>1.3266499161421605</c:v>
                </c:pt>
                <c:pt idx="9">
                  <c:v>1.3747727084867525</c:v>
                </c:pt>
                <c:pt idx="10">
                  <c:v>1.4142135623730951</c:v>
                </c:pt>
                <c:pt idx="11">
                  <c:v>1.4456832294800961</c:v>
                </c:pt>
                <c:pt idx="12">
                  <c:v>1.4696938456699069</c:v>
                </c:pt>
                <c:pt idx="13">
                  <c:v>1.4866068747318506</c:v>
                </c:pt>
                <c:pt idx="14">
                  <c:v>1.4966629547095767</c:v>
                </c:pt>
                <c:pt idx="15">
                  <c:v>1.5</c:v>
                </c:pt>
              </c:numCache>
            </c:numRef>
          </c:xVal>
          <c:yVal>
            <c:numRef>
              <c:f>Data!$AH$4:$AH$19</c:f>
              <c:numCache>
                <c:formatCode>General</c:formatCode>
                <c:ptCount val="16"/>
                <c:pt idx="0">
                  <c:v>2.8908841134768708</c:v>
                </c:pt>
                <c:pt idx="1">
                  <c:v>2.8796937095115798</c:v>
                </c:pt>
                <c:pt idx="2">
                  <c:v>2.8719454932379702</c:v>
                </c:pt>
                <c:pt idx="3">
                  <c:v>2.8674223713144866</c:v>
                </c:pt>
                <c:pt idx="4">
                  <c:v>2.8658837025292558</c:v>
                </c:pt>
                <c:pt idx="5">
                  <c:v>2.8670668679931559</c:v>
                </c:pt>
                <c:pt idx="6">
                  <c:v>2.8706891172664144</c:v>
                </c:pt>
                <c:pt idx="7">
                  <c:v>2.8764497486977487</c:v>
                </c:pt>
                <c:pt idx="8">
                  <c:v>2.884032696760181</c:v>
                </c:pt>
                <c:pt idx="9">
                  <c:v>2.8931096178643712</c:v>
                </c:pt>
                <c:pt idx="10">
                  <c:v>2.9033435904096798</c:v>
                </c:pt>
                <c:pt idx="11">
                  <c:v>2.9143935766104607</c:v>
                </c:pt>
                <c:pt idx="12">
                  <c:v>2.9259198355746507</c:v>
                </c:pt>
                <c:pt idx="13">
                  <c:v>2.9375905329576204</c:v>
                </c:pt>
                <c:pt idx="14">
                  <c:v>2.9490898675857746</c:v>
                </c:pt>
                <c:pt idx="15">
                  <c:v>2.9601281373880552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B-4B71-BF7A-FF98752356E0}"/>
            </c:ext>
          </c:extLst>
        </c:ser>
        <c:ser>
          <c:idx val="1"/>
          <c:order val="1"/>
          <c:tx>
            <c:strRef>
              <c:f>Data!$AI$3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Data!$K$4:$K$19</c:f>
              <c:numCache>
                <c:formatCode>General</c:formatCode>
                <c:ptCount val="16"/>
                <c:pt idx="0">
                  <c:v>0</c:v>
                </c:pt>
                <c:pt idx="1">
                  <c:v>0.5385164807134506</c:v>
                </c:pt>
                <c:pt idx="2">
                  <c:v>0.74833147735478811</c:v>
                </c:pt>
                <c:pt idx="3">
                  <c:v>0.9</c:v>
                </c:pt>
                <c:pt idx="4">
                  <c:v>1.0198039027185568</c:v>
                </c:pt>
                <c:pt idx="5">
                  <c:v>1.1180339887498949</c:v>
                </c:pt>
                <c:pt idx="6">
                  <c:v>1.2000000000000006</c:v>
                </c:pt>
                <c:pt idx="7">
                  <c:v>1.2688577540449526</c:v>
                </c:pt>
                <c:pt idx="8">
                  <c:v>1.3266499161421605</c:v>
                </c:pt>
                <c:pt idx="9">
                  <c:v>1.3747727084867525</c:v>
                </c:pt>
                <c:pt idx="10">
                  <c:v>1.4142135623730951</c:v>
                </c:pt>
                <c:pt idx="11">
                  <c:v>1.4456832294800961</c:v>
                </c:pt>
                <c:pt idx="12">
                  <c:v>1.4696938456699069</c:v>
                </c:pt>
                <c:pt idx="13">
                  <c:v>1.4866068747318506</c:v>
                </c:pt>
                <c:pt idx="14">
                  <c:v>1.4966629547095767</c:v>
                </c:pt>
                <c:pt idx="15">
                  <c:v>1.5</c:v>
                </c:pt>
              </c:numCache>
            </c:numRef>
          </c:xVal>
          <c:yVal>
            <c:numRef>
              <c:f>Data!$AI$4:$AI$19</c:f>
              <c:numCache>
                <c:formatCode>General</c:formatCode>
                <c:ptCount val="16"/>
                <c:pt idx="0">
                  <c:v>3.0859207195062122</c:v>
                </c:pt>
                <c:pt idx="1">
                  <c:v>3.0688742718757003</c:v>
                </c:pt>
                <c:pt idx="2">
                  <c:v>3.0498635044788238</c:v>
                </c:pt>
                <c:pt idx="3">
                  <c:v>3.0295249930503263</c:v>
                </c:pt>
                <c:pt idx="4">
                  <c:v>3.0083390494225832</c:v>
                </c:pt>
                <c:pt idx="5">
                  <c:v>2.9866715228257847</c:v>
                </c:pt>
                <c:pt idx="6">
                  <c:v>2.9648046965011052</c:v>
                </c:pt>
                <c:pt idx="7">
                  <c:v>2.9429604601605854</c:v>
                </c:pt>
                <c:pt idx="8">
                  <c:v>2.9213179210566462</c:v>
                </c:pt>
                <c:pt idx="9">
                  <c:v>2.9000269509586314</c:v>
                </c:pt>
                <c:pt idx="10">
                  <c:v>2.8792187226901227</c:v>
                </c:pt>
                <c:pt idx="11">
                  <c:v>2.8590139888368253</c:v>
                </c:pt>
                <c:pt idx="12">
                  <c:v>2.8395296476183485</c:v>
                </c:pt>
                <c:pt idx="13">
                  <c:v>2.8208839955856222</c:v>
                </c:pt>
                <c:pt idx="14">
                  <c:v>2.8032009636672002</c:v>
                </c:pt>
                <c:pt idx="15">
                  <c:v>2.7866135589568923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B-4B71-BF7A-FF987523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4456"/>
        <c:axId val="538171176"/>
      </c:scatterChart>
      <c:valAx>
        <c:axId val="538174456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 Cornering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1176"/>
        <c:crosses val="autoZero"/>
        <c:crossBetween val="midCat"/>
      </c:valAx>
      <c:valAx>
        <c:axId val="538171176"/>
        <c:scaling>
          <c:orientation val="minMax"/>
          <c:max val="3.2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</a:t>
                </a:r>
                <a:r>
                  <a:rPr lang="en-CA" baseline="0"/>
                  <a:t> G Max per axle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Corner Exit Balance in terms of Accel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Data!$AH$3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Data!$L$21:$L$35</c:f>
              <c:numCache>
                <c:formatCode>General</c:formatCode>
                <c:ptCount val="15"/>
                <c:pt idx="0">
                  <c:v>0.5385164807134506</c:v>
                </c:pt>
                <c:pt idx="1">
                  <c:v>0.74833147735478811</c:v>
                </c:pt>
                <c:pt idx="2">
                  <c:v>0.9</c:v>
                </c:pt>
                <c:pt idx="3">
                  <c:v>1.0198039027185568</c:v>
                </c:pt>
                <c:pt idx="4">
                  <c:v>1.1180339887498949</c:v>
                </c:pt>
                <c:pt idx="5">
                  <c:v>1.2000000000000006</c:v>
                </c:pt>
                <c:pt idx="6">
                  <c:v>1.2688577540449526</c:v>
                </c:pt>
                <c:pt idx="7">
                  <c:v>1.3266499161421605</c:v>
                </c:pt>
                <c:pt idx="8">
                  <c:v>1.3747727084867525</c:v>
                </c:pt>
                <c:pt idx="9">
                  <c:v>1.4142135623730951</c:v>
                </c:pt>
                <c:pt idx="10">
                  <c:v>1.4456832294800961</c:v>
                </c:pt>
                <c:pt idx="11">
                  <c:v>1.4696938456699069</c:v>
                </c:pt>
                <c:pt idx="12">
                  <c:v>1.4866068747318506</c:v>
                </c:pt>
                <c:pt idx="13">
                  <c:v>1.4966629547095767</c:v>
                </c:pt>
                <c:pt idx="14">
                  <c:v>1.5</c:v>
                </c:pt>
              </c:numCache>
            </c:numRef>
          </c:xVal>
          <c:yVal>
            <c:numRef>
              <c:f>Data!$AH$21:$AH$35</c:f>
              <c:numCache>
                <c:formatCode>General</c:formatCode>
                <c:ptCount val="15"/>
                <c:pt idx="0">
                  <c:v>2.9197152257025327</c:v>
                </c:pt>
                <c:pt idx="1">
                  <c:v>2.9350371202164158</c:v>
                </c:pt>
                <c:pt idx="2">
                  <c:v>2.9484674301794089</c:v>
                </c:pt>
                <c:pt idx="3">
                  <c:v>2.9654374257247897</c:v>
                </c:pt>
                <c:pt idx="4">
                  <c:v>2.9879106322168996</c:v>
                </c:pt>
                <c:pt idx="5">
                  <c:v>3.0162845533846978</c:v>
                </c:pt>
                <c:pt idx="6">
                  <c:v>3.0499486458495944</c:v>
                </c:pt>
                <c:pt idx="7">
                  <c:v>3.0875502100639509</c:v>
                </c:pt>
                <c:pt idx="8">
                  <c:v>3.1271849674348542</c:v>
                </c:pt>
                <c:pt idx="9">
                  <c:v>3.1665787263297749</c:v>
                </c:pt>
                <c:pt idx="10">
                  <c:v>3.2032819802748289</c:v>
                </c:pt>
                <c:pt idx="11">
                  <c:v>3.2348793711787343</c:v>
                </c:pt>
                <c:pt idx="12">
                  <c:v>3.2592038009313797</c:v>
                </c:pt>
                <c:pt idx="13">
                  <c:v>3.2745370506827252</c:v>
                </c:pt>
                <c:pt idx="14">
                  <c:v>3.2797750515347346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2-42B6-9F49-37D96EF9D9C7}"/>
            </c:ext>
          </c:extLst>
        </c:ser>
        <c:ser>
          <c:idx val="1"/>
          <c:order val="1"/>
          <c:tx>
            <c:strRef>
              <c:f>Data!$AI$3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Data!$L$21:$L$35</c:f>
              <c:numCache>
                <c:formatCode>General</c:formatCode>
                <c:ptCount val="15"/>
                <c:pt idx="0">
                  <c:v>0.5385164807134506</c:v>
                </c:pt>
                <c:pt idx="1">
                  <c:v>0.74833147735478811</c:v>
                </c:pt>
                <c:pt idx="2">
                  <c:v>0.9</c:v>
                </c:pt>
                <c:pt idx="3">
                  <c:v>1.0198039027185568</c:v>
                </c:pt>
                <c:pt idx="4">
                  <c:v>1.1180339887498949</c:v>
                </c:pt>
                <c:pt idx="5">
                  <c:v>1.2000000000000006</c:v>
                </c:pt>
                <c:pt idx="6">
                  <c:v>1.2688577540449526</c:v>
                </c:pt>
                <c:pt idx="7">
                  <c:v>1.3266499161421605</c:v>
                </c:pt>
                <c:pt idx="8">
                  <c:v>1.3747727084867525</c:v>
                </c:pt>
                <c:pt idx="9">
                  <c:v>1.4142135623730951</c:v>
                </c:pt>
                <c:pt idx="10">
                  <c:v>1.4456832294800961</c:v>
                </c:pt>
                <c:pt idx="11">
                  <c:v>1.4696938456699069</c:v>
                </c:pt>
                <c:pt idx="12">
                  <c:v>1.4866068747318506</c:v>
                </c:pt>
                <c:pt idx="13">
                  <c:v>1.4966629547095767</c:v>
                </c:pt>
                <c:pt idx="14">
                  <c:v>1.5</c:v>
                </c:pt>
              </c:numCache>
            </c:numRef>
          </c:xVal>
          <c:yVal>
            <c:numRef>
              <c:f>Data!$AI$21:$AI$35</c:f>
              <c:numCache>
                <c:formatCode>General</c:formatCode>
                <c:ptCount val="15"/>
                <c:pt idx="0">
                  <c:v>2.6358205430016621</c:v>
                </c:pt>
                <c:pt idx="1">
                  <c:v>2.6315678753762914</c:v>
                </c:pt>
                <c:pt idx="2">
                  <c:v>2.6365979399044916</c:v>
                </c:pt>
                <c:pt idx="3">
                  <c:v>2.6464446364463399</c:v>
                </c:pt>
                <c:pt idx="4">
                  <c:v>2.659032016201651</c:v>
                </c:pt>
                <c:pt idx="5">
                  <c:v>2.6730570612847062</c:v>
                </c:pt>
                <c:pt idx="6">
                  <c:v>2.6875770414013114</c:v>
                </c:pt>
                <c:pt idx="7">
                  <c:v>2.7018589209900381</c:v>
                </c:pt>
                <c:pt idx="8">
                  <c:v>2.7153125609371784</c:v>
                </c:pt>
                <c:pt idx="9">
                  <c:v>2.7274571365962199</c:v>
                </c:pt>
                <c:pt idx="10">
                  <c:v>2.7379027333213042</c:v>
                </c:pt>
                <c:pt idx="11">
                  <c:v>2.7463396335862962</c:v>
                </c:pt>
                <c:pt idx="12">
                  <c:v>2.7525318353610424</c:v>
                </c:pt>
                <c:pt idx="13">
                  <c:v>2.7563130728743581</c:v>
                </c:pt>
                <c:pt idx="14">
                  <c:v>2.7575844313687741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2-42B6-9F49-37D96EF9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5448"/>
        <c:axId val="459996104"/>
      </c:scatterChart>
      <c:valAx>
        <c:axId val="4599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6104"/>
        <c:crosses val="autoZero"/>
        <c:crossBetween val="midCat"/>
      </c:valAx>
      <c:valAx>
        <c:axId val="4599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 Max</a:t>
                </a:r>
                <a:r>
                  <a:rPr lang="en-CA" baseline="0"/>
                  <a:t> 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Corner Exit</a:t>
            </a:r>
            <a:r>
              <a:rPr lang="en-CA" baseline="0"/>
              <a:t> Balance in terms of Cornering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Data!$AH$3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Data!$K$20:$K$35</c:f>
              <c:numCache>
                <c:formatCode>General</c:formatCode>
                <c:ptCount val="16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0.89999999999999902</c:v>
                </c:pt>
                <c:pt idx="7">
                  <c:v>0.79999999999999905</c:v>
                </c:pt>
                <c:pt idx="8">
                  <c:v>0.69999999999999896</c:v>
                </c:pt>
                <c:pt idx="9">
                  <c:v>0.59999999999999898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Data!$AH$20:$AH$35</c:f>
              <c:numCache>
                <c:formatCode>General</c:formatCode>
                <c:ptCount val="16"/>
                <c:pt idx="0">
                  <c:v>2.8597365802465613</c:v>
                </c:pt>
                <c:pt idx="1">
                  <c:v>2.9197152257025327</c:v>
                </c:pt>
                <c:pt idx="2">
                  <c:v>2.9350371202164158</c:v>
                </c:pt>
                <c:pt idx="3">
                  <c:v>2.9484674301794089</c:v>
                </c:pt>
                <c:pt idx="4">
                  <c:v>2.9654374257247897</c:v>
                </c:pt>
                <c:pt idx="5">
                  <c:v>2.9879106322168996</c:v>
                </c:pt>
                <c:pt idx="6">
                  <c:v>3.0162845533846978</c:v>
                </c:pt>
                <c:pt idx="7">
                  <c:v>3.0499486458495944</c:v>
                </c:pt>
                <c:pt idx="8">
                  <c:v>3.0875502100639509</c:v>
                </c:pt>
                <c:pt idx="9">
                  <c:v>3.1271849674348542</c:v>
                </c:pt>
                <c:pt idx="10">
                  <c:v>3.1665787263297749</c:v>
                </c:pt>
                <c:pt idx="11">
                  <c:v>3.2032819802748289</c:v>
                </c:pt>
                <c:pt idx="12">
                  <c:v>3.2348793711787343</c:v>
                </c:pt>
                <c:pt idx="13">
                  <c:v>3.2592038009313797</c:v>
                </c:pt>
                <c:pt idx="14">
                  <c:v>3.2745370506827252</c:v>
                </c:pt>
                <c:pt idx="15">
                  <c:v>3.2797750515347346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E-4A2F-B38A-19D64CF8652A}"/>
            </c:ext>
          </c:extLst>
        </c:ser>
        <c:ser>
          <c:idx val="1"/>
          <c:order val="1"/>
          <c:tx>
            <c:strRef>
              <c:f>Data!$AI$3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Data!$K$20:$K$35</c:f>
              <c:numCache>
                <c:formatCode>General</c:formatCode>
                <c:ptCount val="16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0.89999999999999902</c:v>
                </c:pt>
                <c:pt idx="7">
                  <c:v>0.79999999999999905</c:v>
                </c:pt>
                <c:pt idx="8">
                  <c:v>0.69999999999999896</c:v>
                </c:pt>
                <c:pt idx="9">
                  <c:v>0.59999999999999898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Data!$AI$20:$AI$35</c:f>
              <c:numCache>
                <c:formatCode>General</c:formatCode>
                <c:ptCount val="16"/>
                <c:pt idx="0">
                  <c:v>2.6898677593009985</c:v>
                </c:pt>
                <c:pt idx="1">
                  <c:v>2.6358205430016621</c:v>
                </c:pt>
                <c:pt idx="2">
                  <c:v>2.6315678753762914</c:v>
                </c:pt>
                <c:pt idx="3">
                  <c:v>2.6365979399044916</c:v>
                </c:pt>
                <c:pt idx="4">
                  <c:v>2.6464446364463399</c:v>
                </c:pt>
                <c:pt idx="5">
                  <c:v>2.659032016201651</c:v>
                </c:pt>
                <c:pt idx="6">
                  <c:v>2.6730570612847062</c:v>
                </c:pt>
                <c:pt idx="7">
                  <c:v>2.6875770414013114</c:v>
                </c:pt>
                <c:pt idx="8">
                  <c:v>2.7018589209900381</c:v>
                </c:pt>
                <c:pt idx="9">
                  <c:v>2.7153125609371784</c:v>
                </c:pt>
                <c:pt idx="10">
                  <c:v>2.7274571365962199</c:v>
                </c:pt>
                <c:pt idx="11">
                  <c:v>2.7379027333213042</c:v>
                </c:pt>
                <c:pt idx="12">
                  <c:v>2.7463396335862962</c:v>
                </c:pt>
                <c:pt idx="13">
                  <c:v>2.7525318353610424</c:v>
                </c:pt>
                <c:pt idx="14">
                  <c:v>2.7563130728743581</c:v>
                </c:pt>
                <c:pt idx="15">
                  <c:v>2.7575844313687741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E-4A2F-B38A-19D64CF8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1376"/>
        <c:axId val="598039080"/>
      </c:scatterChart>
      <c:valAx>
        <c:axId val="5980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Cornering</a:t>
                </a:r>
                <a:r>
                  <a:rPr lang="en-CA" baseline="0"/>
                  <a:t> 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9080"/>
        <c:crosses val="autoZero"/>
        <c:crossBetween val="midCat"/>
      </c:valAx>
      <c:valAx>
        <c:axId val="5980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</a:t>
                </a:r>
                <a:r>
                  <a:rPr lang="en-CA" baseline="0"/>
                  <a:t> Max 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Braking</a:t>
            </a:r>
            <a:r>
              <a:rPr lang="en-CA" baseline="0"/>
              <a:t> Bias vs Long accel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Data!$L$52:$L$66</c:f>
              <c:numCache>
                <c:formatCode>General</c:formatCode>
                <c:ptCount val="15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</c:numCache>
            </c:numRef>
          </c:xVal>
          <c:yVal>
            <c:numRef>
              <c:f>Data!$AN$52:$AN$66</c:f>
              <c:numCache>
                <c:formatCode>General</c:formatCode>
                <c:ptCount val="15"/>
                <c:pt idx="0">
                  <c:v>0.48168546789729294</c:v>
                </c:pt>
                <c:pt idx="1">
                  <c:v>0.49833501747890868</c:v>
                </c:pt>
                <c:pt idx="2">
                  <c:v>0.51498469108854239</c:v>
                </c:pt>
                <c:pt idx="3">
                  <c:v>0.53163331136467984</c:v>
                </c:pt>
                <c:pt idx="4">
                  <c:v>0.54828017314713973</c:v>
                </c:pt>
                <c:pt idx="5">
                  <c:v>0.56492556995129128</c:v>
                </c:pt>
                <c:pt idx="6">
                  <c:v>0.58157132469603401</c:v>
                </c:pt>
                <c:pt idx="7">
                  <c:v>0.59822132794240213</c:v>
                </c:pt>
                <c:pt idx="8">
                  <c:v>0.61488208819900814</c:v>
                </c:pt>
                <c:pt idx="9">
                  <c:v>0.63156330065014521</c:v>
                </c:pt>
                <c:pt idx="10">
                  <c:v>0.64827844302112447</c:v>
                </c:pt>
                <c:pt idx="11">
                  <c:v>0.66504541030480446</c:v>
                </c:pt>
                <c:pt idx="12">
                  <c:v>0.68188720387152579</c:v>
                </c:pt>
                <c:pt idx="13">
                  <c:v>0.69883269527634728</c:v>
                </c:pt>
                <c:pt idx="14">
                  <c:v>0.71591749116135195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C-47DC-958C-3D56C66CEBBB}"/>
            </c:ext>
          </c:extLst>
        </c:ser>
        <c:ser>
          <c:idx val="3"/>
          <c:order val="3"/>
          <c:tx>
            <c:v>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Data!$L$52:$L$66</c:f>
              <c:numCache>
                <c:formatCode>General</c:formatCode>
                <c:ptCount val="15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</c:numCache>
            </c:numRef>
          </c:xVal>
          <c:yVal>
            <c:numRef>
              <c:f>Data!$AO$52:$AO$66</c:f>
              <c:numCache>
                <c:formatCode>General</c:formatCode>
                <c:ptCount val="15"/>
                <c:pt idx="0">
                  <c:v>0.51831453210270706</c:v>
                </c:pt>
                <c:pt idx="1">
                  <c:v>0.50166498252109137</c:v>
                </c:pt>
                <c:pt idx="2">
                  <c:v>0.48501530891145767</c:v>
                </c:pt>
                <c:pt idx="3">
                  <c:v>0.46836668863532011</c:v>
                </c:pt>
                <c:pt idx="4">
                  <c:v>0.45171982685286022</c:v>
                </c:pt>
                <c:pt idx="5">
                  <c:v>0.4350744300487086</c:v>
                </c:pt>
                <c:pt idx="6">
                  <c:v>0.41842867530396605</c:v>
                </c:pt>
                <c:pt idx="7">
                  <c:v>0.40177867205759787</c:v>
                </c:pt>
                <c:pt idx="8">
                  <c:v>0.38511791180099197</c:v>
                </c:pt>
                <c:pt idx="9">
                  <c:v>0.36843669934985479</c:v>
                </c:pt>
                <c:pt idx="10">
                  <c:v>0.35172155697887547</c:v>
                </c:pt>
                <c:pt idx="11">
                  <c:v>0.33495458969519554</c:v>
                </c:pt>
                <c:pt idx="12">
                  <c:v>0.31811279612847421</c:v>
                </c:pt>
                <c:pt idx="13">
                  <c:v>0.30116730472365277</c:v>
                </c:pt>
                <c:pt idx="14">
                  <c:v>0.28408250883864805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C-47DC-958C-3D56C66C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76064"/>
        <c:axId val="594574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Data!$L$52:$L$66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</c:v>
                      </c:pt>
                      <c:pt idx="1">
                        <c:v>-0.2</c:v>
                      </c:pt>
                      <c:pt idx="2">
                        <c:v>-0.3</c:v>
                      </c:pt>
                      <c:pt idx="3">
                        <c:v>-0.4</c:v>
                      </c:pt>
                      <c:pt idx="4">
                        <c:v>-0.5</c:v>
                      </c:pt>
                      <c:pt idx="5">
                        <c:v>-0.6</c:v>
                      </c:pt>
                      <c:pt idx="6">
                        <c:v>-0.7</c:v>
                      </c:pt>
                      <c:pt idx="7">
                        <c:v>-0.8</c:v>
                      </c:pt>
                      <c:pt idx="8">
                        <c:v>-0.9</c:v>
                      </c:pt>
                      <c:pt idx="9">
                        <c:v>-1</c:v>
                      </c:pt>
                      <c:pt idx="10">
                        <c:v>-1.1000000000000001</c:v>
                      </c:pt>
                      <c:pt idx="11">
                        <c:v>-1.2</c:v>
                      </c:pt>
                      <c:pt idx="12">
                        <c:v>-1.3</c:v>
                      </c:pt>
                      <c:pt idx="13">
                        <c:v>-1.4</c:v>
                      </c:pt>
                      <c:pt idx="14">
                        <c:v>-1.5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54C-47DC-958C-3D56C66CEBB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Data!$L$52:$L$66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</c:v>
                      </c:pt>
                      <c:pt idx="1">
                        <c:v>-0.2</c:v>
                      </c:pt>
                      <c:pt idx="2">
                        <c:v>-0.3</c:v>
                      </c:pt>
                      <c:pt idx="3">
                        <c:v>-0.4</c:v>
                      </c:pt>
                      <c:pt idx="4">
                        <c:v>-0.5</c:v>
                      </c:pt>
                      <c:pt idx="5">
                        <c:v>-0.6</c:v>
                      </c:pt>
                      <c:pt idx="6">
                        <c:v>-0.7</c:v>
                      </c:pt>
                      <c:pt idx="7">
                        <c:v>-0.8</c:v>
                      </c:pt>
                      <c:pt idx="8">
                        <c:v>-0.9</c:v>
                      </c:pt>
                      <c:pt idx="9">
                        <c:v>-1</c:v>
                      </c:pt>
                      <c:pt idx="10">
                        <c:v>-1.1000000000000001</c:v>
                      </c:pt>
                      <c:pt idx="11">
                        <c:v>-1.2</c:v>
                      </c:pt>
                      <c:pt idx="12">
                        <c:v>-1.3</c:v>
                      </c:pt>
                      <c:pt idx="13">
                        <c:v>-1.4</c:v>
                      </c:pt>
                      <c:pt idx="14">
                        <c:v>-1.5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4C-47DC-958C-3D56C66CEBBB}"/>
                  </c:ext>
                </c:extLst>
              </c15:ser>
            </c15:filteredScatterSeries>
          </c:ext>
        </c:extLst>
      </c:scatterChart>
      <c:valAx>
        <c:axId val="5945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4752"/>
        <c:crosses val="autoZero"/>
        <c:crossBetween val="midCat"/>
      </c:valAx>
      <c:valAx>
        <c:axId val="5945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25950-7C49-498F-89B7-E8EC8070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08324-D4E4-4572-8952-5A1EA01B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0</xdr:row>
      <xdr:rowOff>83820</xdr:rowOff>
    </xdr:from>
    <xdr:to>
      <xdr:col>15</xdr:col>
      <xdr:colOff>60960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DE679-CF06-492E-A659-2354EE46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15</xdr:row>
      <xdr:rowOff>114300</xdr:rowOff>
    </xdr:from>
    <xdr:to>
      <xdr:col>15</xdr:col>
      <xdr:colOff>99060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DC199-11E2-48A3-B4C1-3BDAE495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304800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2449A-3DC7-4798-8465-B0980FD2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82"/>
  <sheetViews>
    <sheetView tabSelected="1" topLeftCell="AI1" workbookViewId="0">
      <pane ySplit="3" topLeftCell="A4" activePane="bottomLeft" state="frozen"/>
      <selection activeCell="I1" sqref="I1"/>
      <selection pane="bottomLeft" activeCell="AV7" sqref="AV7"/>
    </sheetView>
  </sheetViews>
  <sheetFormatPr defaultRowHeight="14.5" outlineLevelRow="1" x14ac:dyDescent="0.35"/>
  <cols>
    <col min="1" max="1" width="17.08984375" customWidth="1"/>
    <col min="5" max="5" width="10.1796875" customWidth="1"/>
    <col min="21" max="21" width="12.1796875" customWidth="1"/>
  </cols>
  <sheetData>
    <row r="1" spans="1:41" ht="15" thickBot="1" x14ac:dyDescent="0.4">
      <c r="A1" t="s">
        <v>0</v>
      </c>
      <c r="AL1" t="s">
        <v>30</v>
      </c>
    </row>
    <row r="2" spans="1:41" x14ac:dyDescent="0.35">
      <c r="M2" s="26" t="s">
        <v>7</v>
      </c>
      <c r="N2" s="27"/>
      <c r="O2" s="27"/>
      <c r="P2" s="27"/>
      <c r="Q2" s="26" t="s">
        <v>14</v>
      </c>
      <c r="R2" s="27"/>
      <c r="S2" s="27"/>
      <c r="T2" s="28"/>
      <c r="U2" s="26" t="s">
        <v>15</v>
      </c>
      <c r="V2" s="27"/>
      <c r="W2" s="28"/>
      <c r="X2" s="26" t="s">
        <v>19</v>
      </c>
      <c r="Y2" s="27"/>
      <c r="Z2" s="27"/>
      <c r="AA2" s="28"/>
      <c r="AB2" s="26" t="s">
        <v>20</v>
      </c>
      <c r="AC2" s="27"/>
      <c r="AD2" s="27"/>
      <c r="AE2" s="28"/>
      <c r="AF2" s="21" t="s">
        <v>25</v>
      </c>
      <c r="AG2" s="22"/>
      <c r="AH2" s="21" t="s">
        <v>26</v>
      </c>
      <c r="AI2" s="22"/>
      <c r="AJ2" s="23" t="s">
        <v>22</v>
      </c>
      <c r="AK2" s="24"/>
      <c r="AL2" s="23" t="s">
        <v>27</v>
      </c>
      <c r="AM2" s="24"/>
      <c r="AN2" s="25" t="s">
        <v>31</v>
      </c>
      <c r="AO2" s="24"/>
    </row>
    <row r="3" spans="1:41" ht="15" thickBot="1" x14ac:dyDescent="0.4">
      <c r="A3" t="s">
        <v>32</v>
      </c>
      <c r="B3" s="5" t="s">
        <v>1</v>
      </c>
      <c r="C3" s="5" t="s">
        <v>2</v>
      </c>
      <c r="D3" s="5" t="s">
        <v>3</v>
      </c>
      <c r="E3" s="5" t="s">
        <v>21</v>
      </c>
      <c r="F3" s="5" t="s">
        <v>4</v>
      </c>
      <c r="G3" s="5" t="s">
        <v>5</v>
      </c>
      <c r="H3" s="20" t="s">
        <v>33</v>
      </c>
      <c r="I3" s="20" t="s">
        <v>6</v>
      </c>
      <c r="J3" s="20" t="s">
        <v>34</v>
      </c>
      <c r="K3" s="5" t="s">
        <v>12</v>
      </c>
      <c r="L3" s="5" t="s">
        <v>13</v>
      </c>
      <c r="M3" s="6" t="s">
        <v>8</v>
      </c>
      <c r="N3" s="7" t="s">
        <v>9</v>
      </c>
      <c r="O3" s="7" t="s">
        <v>10</v>
      </c>
      <c r="P3" s="7" t="s">
        <v>11</v>
      </c>
      <c r="Q3" s="6" t="s">
        <v>8</v>
      </c>
      <c r="R3" s="7" t="s">
        <v>9</v>
      </c>
      <c r="S3" s="7" t="s">
        <v>10</v>
      </c>
      <c r="T3" s="8" t="s">
        <v>11</v>
      </c>
      <c r="U3" s="9" t="s">
        <v>16</v>
      </c>
      <c r="V3" s="4" t="s">
        <v>17</v>
      </c>
      <c r="W3" s="10" t="s">
        <v>18</v>
      </c>
      <c r="X3" s="9" t="s">
        <v>8</v>
      </c>
      <c r="Y3" s="4" t="s">
        <v>9</v>
      </c>
      <c r="Z3" s="4" t="s">
        <v>10</v>
      </c>
      <c r="AA3" s="10" t="s">
        <v>11</v>
      </c>
      <c r="AB3" s="9" t="s">
        <v>8</v>
      </c>
      <c r="AC3" s="4" t="s">
        <v>9</v>
      </c>
      <c r="AD3" s="4" t="s">
        <v>10</v>
      </c>
      <c r="AE3" s="10" t="s">
        <v>11</v>
      </c>
      <c r="AF3" s="11" t="s">
        <v>23</v>
      </c>
      <c r="AG3" s="12" t="s">
        <v>24</v>
      </c>
      <c r="AH3" s="11" t="s">
        <v>23</v>
      </c>
      <c r="AI3" s="12" t="s">
        <v>24</v>
      </c>
      <c r="AJ3" s="13" t="s">
        <v>23</v>
      </c>
      <c r="AK3" s="14" t="s">
        <v>24</v>
      </c>
      <c r="AL3" s="13" t="s">
        <v>29</v>
      </c>
      <c r="AM3" s="14" t="s">
        <v>28</v>
      </c>
      <c r="AN3" s="15" t="s">
        <v>23</v>
      </c>
      <c r="AO3" s="14" t="s">
        <v>24</v>
      </c>
    </row>
    <row r="4" spans="1:41" ht="15" thickBot="1" x14ac:dyDescent="0.4">
      <c r="A4" s="1" t="s">
        <v>35</v>
      </c>
      <c r="B4" s="2">
        <v>47.5</v>
      </c>
      <c r="C4" s="2">
        <v>45.5</v>
      </c>
      <c r="D4" s="2">
        <v>60</v>
      </c>
      <c r="E4" s="2">
        <v>590</v>
      </c>
      <c r="F4" s="2">
        <v>10.5</v>
      </c>
      <c r="G4" s="2">
        <v>0.44</v>
      </c>
      <c r="H4" s="2">
        <f>G4*E4</f>
        <v>259.60000000000002</v>
      </c>
      <c r="I4" s="2">
        <f>1-G4</f>
        <v>0.56000000000000005</v>
      </c>
      <c r="J4" s="2">
        <f>I4*E4</f>
        <v>330.40000000000003</v>
      </c>
      <c r="K4" s="2">
        <v>0</v>
      </c>
      <c r="L4" s="2">
        <v>-1.5</v>
      </c>
      <c r="M4" s="2">
        <f>H4/2</f>
        <v>129.80000000000001</v>
      </c>
      <c r="N4" s="2">
        <f>M4</f>
        <v>129.80000000000001</v>
      </c>
      <c r="O4" s="2">
        <f>J4/2</f>
        <v>165.20000000000002</v>
      </c>
      <c r="P4" s="2">
        <f>O4</f>
        <v>165.20000000000002</v>
      </c>
      <c r="Q4" s="1">
        <f>M4+((H4*K4*F4)/B4)-((F4/D4)*E4*L4)/2</f>
        <v>207.23750000000001</v>
      </c>
      <c r="R4" s="2">
        <f>M4-(H4*K4*F4)/B4-((F4/D4)*E4*L4)/2</f>
        <v>207.23750000000001</v>
      </c>
      <c r="S4" s="2">
        <f>O4+(J4*K4*F4)/C4+((F4/D4)*E4*L4)/2</f>
        <v>87.762500000000017</v>
      </c>
      <c r="T4" s="3">
        <f>O4-(J4*K4*F4)/C4+((F4/D4)*E4*L4)/2</f>
        <v>87.762500000000017</v>
      </c>
      <c r="U4" s="1">
        <f>K4*F4/B4</f>
        <v>0</v>
      </c>
      <c r="V4" s="2">
        <f>K4*F4/C4</f>
        <v>0</v>
      </c>
      <c r="W4" s="3">
        <f>L4*F4/D4</f>
        <v>-0.26250000000000001</v>
      </c>
      <c r="X4" s="1">
        <f t="shared" ref="X4:X35" si="0">5.45*(10^-10)*(Q4^4)-4.9408*(10^-7)*(Q4^3)+1.529*(10^-4)*(Q4^2)-2.087*(10^-2)*Q4+4.0415</f>
        <v>2.8908841134768704</v>
      </c>
      <c r="Y4" s="2">
        <f t="shared" ref="Y4:Y35" si="1">5.45*(10^-10)*(R4^4)-4.9408*(10^-7)*(R4^3)+1.529*(10^-4)*(R4^2)-2.087*(10^-2)*R4+4.0415</f>
        <v>2.8908841134768704</v>
      </c>
      <c r="Z4" s="2">
        <f t="shared" ref="Z4:Z35" si="2">5.45*(10^-10)*(S4^4)-4.9408*(10^-7)*(S4^3)+1.529*(10^-4)*(S4^2)-2.087*(10^-2)*S4+4.0415</f>
        <v>3.0859207195062122</v>
      </c>
      <c r="AA4" s="3">
        <f t="shared" ref="AA4:AA35" si="3">5.45*(10^-10)*(T4^4)-4.9408*(10^-7)*(T4^3)+1.529*(10^-4)*(T4^2)-2.087*(10^-2)*T4+4.0415</f>
        <v>3.0859207195062122</v>
      </c>
      <c r="AB4" s="1">
        <f t="shared" ref="AB4:AB35" si="4">(-1.02*10^-7)*Q4^3+5.57*(10^-5)*Q4^2-1.25*(10^-2)*Q4+4.17</f>
        <v>3.0638689830019961</v>
      </c>
      <c r="AC4" s="2">
        <f t="shared" ref="AC4:AC35" si="5">(-1.02*10^-7)*R4^3+5.57*(10^-5)*R4^2-1.25*(10^-2)*R4+4.17</f>
        <v>3.0638689830019961</v>
      </c>
      <c r="AD4" s="2">
        <f t="shared" ref="AD4:AD35" si="6">(-1.02*10^-7)*S4^3+5.57*(10^-5)*S4^2-1.25*(10^-2)*S4+4.17</f>
        <v>3.4330355654870663</v>
      </c>
      <c r="AE4" s="3">
        <f t="shared" ref="AE4:AE35" si="7">(-1.02*10^-7)*T4^3+5.57*(10^-5)*T4^2-1.25*(10^-2)*T4+4.17</f>
        <v>3.4330355654870663</v>
      </c>
      <c r="AF4" s="1">
        <f t="shared" ref="AF4:AF35" si="8">Q4*X4+R4*Y4</f>
        <v>1198.199192933326</v>
      </c>
      <c r="AG4" s="3">
        <f t="shared" ref="AG4:AG35" si="9">S4*Z4+T4*AA4</f>
        <v>541.65623429132802</v>
      </c>
      <c r="AH4" s="1">
        <f t="shared" ref="AH4:AH35" si="10">AF4/(Q4+R4)</f>
        <v>2.8908841134768708</v>
      </c>
      <c r="AI4" s="3">
        <f t="shared" ref="AI4:AI35" si="11">AG4/(S4+T4)</f>
        <v>3.0859207195062122</v>
      </c>
      <c r="AJ4" s="1">
        <f t="shared" ref="AJ4:AJ35" si="12">AB4*Q4+R4*AC4</f>
        <v>1269.8970967297523</v>
      </c>
      <c r="AK4" s="3">
        <f t="shared" ref="AK4:AK35" si="13">AD4*S4+T4*AE4</f>
        <v>602.58356763211748</v>
      </c>
      <c r="AL4" s="1">
        <f t="shared" ref="AL4:AL35" si="14">IF(L4&lt;0,(AJ4+AK4)/E4,"N/A")</f>
        <v>3.1736960412913051</v>
      </c>
      <c r="AM4" s="3" t="str">
        <f t="shared" ref="AM4:AM35" si="15">IF(L4&gt;0,AK4/E4,"N/A")</f>
        <v>N/A</v>
      </c>
      <c r="AN4" s="2">
        <f t="shared" ref="AN4:AN35" si="16">IF(L4&lt;0,AJ4/(AJ4+AK4), "N/A")</f>
        <v>0.67818969824317277</v>
      </c>
      <c r="AO4" s="3">
        <f t="shared" ref="AO4:AO35" si="17">IF(L4&lt;0,AK4/(AJ4+AK4), "N/A")</f>
        <v>0.32181030175682712</v>
      </c>
    </row>
    <row r="5" spans="1:41" ht="15" outlineLevel="1" thickBot="1" x14ac:dyDescent="0.4">
      <c r="A5" s="6"/>
      <c r="B5" s="7">
        <f t="shared" ref="B5:G5" si="18">B4</f>
        <v>47.5</v>
      </c>
      <c r="C5" s="7">
        <f t="shared" si="18"/>
        <v>45.5</v>
      </c>
      <c r="D5" s="7">
        <f t="shared" si="18"/>
        <v>60</v>
      </c>
      <c r="E5" s="7">
        <f t="shared" si="18"/>
        <v>590</v>
      </c>
      <c r="F5" s="7">
        <f t="shared" si="18"/>
        <v>10.5</v>
      </c>
      <c r="G5" s="7">
        <f t="shared" si="18"/>
        <v>0.44</v>
      </c>
      <c r="H5" s="7">
        <f t="shared" ref="H5:H19" si="19">G5*E5</f>
        <v>259.60000000000002</v>
      </c>
      <c r="I5" s="7">
        <f t="shared" ref="I5:I19" si="20">1-G5</f>
        <v>0.56000000000000005</v>
      </c>
      <c r="J5" s="7">
        <f t="shared" ref="J5:J19" si="21">I5*E5</f>
        <v>330.40000000000003</v>
      </c>
      <c r="K5" s="7">
        <f>SQRT(1.5^2-(L5)^2)</f>
        <v>0.5385164807134506</v>
      </c>
      <c r="L5" s="7">
        <v>-1.4</v>
      </c>
      <c r="M5" s="7">
        <f t="shared" ref="M5:M34" si="22">H5/2</f>
        <v>129.80000000000001</v>
      </c>
      <c r="N5" s="7">
        <f t="shared" ref="N5:N68" si="23">M5</f>
        <v>129.80000000000001</v>
      </c>
      <c r="O5" s="7">
        <f t="shared" ref="O5:O34" si="24">J5/2</f>
        <v>165.20000000000002</v>
      </c>
      <c r="P5" s="7">
        <f t="shared" ref="P5:P68" si="25">O5</f>
        <v>165.20000000000002</v>
      </c>
      <c r="Q5" s="6">
        <f t="shared" ref="Q5:Q34" si="26">M5+((H5*K5*F5)/B5)-((F5/D5)*E5*L5)/2</f>
        <v>232.97790996060473</v>
      </c>
      <c r="R5" s="7">
        <f t="shared" ref="R5:R34" si="27">M5-(H5*K5*F5)/B5-((F5/D5)*E5*L5)/2</f>
        <v>171.1720900393953</v>
      </c>
      <c r="S5" s="7">
        <f t="shared" ref="S5:S34" si="28">O5+(J5*K5*F5)/C5+((F5/D5)*E5*L5)/2</f>
        <v>133.98481043716714</v>
      </c>
      <c r="T5" s="8">
        <f t="shared" ref="T5:T34" si="29">O5-(J5*K5*F5)/C5+((F5/D5)*E5*L5)/2</f>
        <v>51.865189562832924</v>
      </c>
      <c r="U5" s="6">
        <f t="shared" ref="U5:U34" si="30">K5*F5/B5</f>
        <v>0.1190404852103417</v>
      </c>
      <c r="V5" s="7">
        <f t="shared" ref="V5:V34" si="31">K5*F5/C5</f>
        <v>0.12427303401079628</v>
      </c>
      <c r="W5" s="3">
        <f t="shared" ref="W5:W67" si="32">L5*F5/D5</f>
        <v>-0.245</v>
      </c>
      <c r="X5" s="6">
        <f t="shared" si="0"/>
        <v>2.8361252251080167</v>
      </c>
      <c r="Y5" s="7">
        <f t="shared" si="1"/>
        <v>2.9389936481531955</v>
      </c>
      <c r="Z5" s="7">
        <f t="shared" si="2"/>
        <v>2.9773214920610038</v>
      </c>
      <c r="AA5" s="8">
        <f t="shared" si="3"/>
        <v>3.3053851561867891</v>
      </c>
      <c r="AB5" s="6">
        <f t="shared" si="4"/>
        <v>2.9912346397231468</v>
      </c>
      <c r="AC5" s="7">
        <f t="shared" si="5"/>
        <v>3.1507895459434874</v>
      </c>
      <c r="AD5" s="7">
        <f t="shared" si="6"/>
        <v>3.2497731808081363</v>
      </c>
      <c r="AE5" s="8">
        <f t="shared" si="7"/>
        <v>3.6572872533065337</v>
      </c>
      <c r="AF5" s="6">
        <f t="shared" si="8"/>
        <v>1163.8282126991051</v>
      </c>
      <c r="AG5" s="8">
        <f t="shared" si="9"/>
        <v>570.35028342809915</v>
      </c>
      <c r="AH5" s="6">
        <f t="shared" si="10"/>
        <v>2.8796937095115798</v>
      </c>
      <c r="AI5" s="8">
        <f t="shared" si="11"/>
        <v>3.0688742718757003</v>
      </c>
      <c r="AJ5" s="6">
        <f t="shared" si="12"/>
        <v>1236.2188264178853</v>
      </c>
      <c r="AK5" s="8">
        <f t="shared" si="13"/>
        <v>625.10614027284373</v>
      </c>
      <c r="AL5" s="6">
        <f t="shared" si="14"/>
        <v>3.154788079136829</v>
      </c>
      <c r="AM5" s="8" t="str">
        <f t="shared" si="15"/>
        <v>N/A</v>
      </c>
      <c r="AN5" s="7">
        <f t="shared" si="16"/>
        <v>0.66416066433352206</v>
      </c>
      <c r="AO5" s="8">
        <f t="shared" si="17"/>
        <v>0.335839335666478</v>
      </c>
    </row>
    <row r="6" spans="1:41" ht="15" outlineLevel="1" thickBot="1" x14ac:dyDescent="0.4">
      <c r="A6" s="6"/>
      <c r="B6" s="7">
        <f t="shared" ref="B6:B19" si="33">B5</f>
        <v>47.5</v>
      </c>
      <c r="C6" s="7">
        <f t="shared" ref="C6:C19" si="34">C5</f>
        <v>45.5</v>
      </c>
      <c r="D6" s="7">
        <f t="shared" ref="D6:D19" si="35">D5</f>
        <v>60</v>
      </c>
      <c r="E6" s="7">
        <f t="shared" ref="E6:E19" si="36">E5</f>
        <v>590</v>
      </c>
      <c r="F6" s="7">
        <f t="shared" ref="F6:F19" si="37">F5</f>
        <v>10.5</v>
      </c>
      <c r="G6" s="7">
        <f t="shared" ref="G6:G19" si="38">G5</f>
        <v>0.44</v>
      </c>
      <c r="H6" s="7">
        <f t="shared" si="19"/>
        <v>259.60000000000002</v>
      </c>
      <c r="I6" s="7">
        <f t="shared" si="20"/>
        <v>0.56000000000000005</v>
      </c>
      <c r="J6" s="7">
        <f t="shared" si="21"/>
        <v>330.40000000000003</v>
      </c>
      <c r="K6" s="7">
        <f t="shared" ref="K6:K19" si="39">SQRT(1.5^2-(L6)^2)</f>
        <v>0.74833147735478811</v>
      </c>
      <c r="L6" s="7">
        <v>-1.3</v>
      </c>
      <c r="M6" s="7">
        <f t="shared" si="22"/>
        <v>129.80000000000001</v>
      </c>
      <c r="N6" s="7">
        <f t="shared" si="23"/>
        <v>129.80000000000001</v>
      </c>
      <c r="O6" s="7">
        <f t="shared" si="24"/>
        <v>165.20000000000002</v>
      </c>
      <c r="P6" s="7">
        <f t="shared" si="25"/>
        <v>165.20000000000002</v>
      </c>
      <c r="Q6" s="6">
        <f t="shared" si="26"/>
        <v>239.85569875734069</v>
      </c>
      <c r="R6" s="7">
        <f t="shared" si="27"/>
        <v>153.96930124265936</v>
      </c>
      <c r="S6" s="7">
        <f t="shared" si="28"/>
        <v>155.14489695031278</v>
      </c>
      <c r="T6" s="8">
        <f t="shared" si="29"/>
        <v>41.030103049687241</v>
      </c>
      <c r="U6" s="6">
        <f t="shared" si="30"/>
        <v>0.16542064236263737</v>
      </c>
      <c r="V6" s="7">
        <f t="shared" si="31"/>
        <v>0.17269187938956648</v>
      </c>
      <c r="W6" s="3">
        <f t="shared" si="32"/>
        <v>-0.22750000000000001</v>
      </c>
      <c r="X6" s="6">
        <f t="shared" si="0"/>
        <v>2.8181492906469039</v>
      </c>
      <c r="Y6" s="7">
        <f t="shared" si="1"/>
        <v>2.9557500286799794</v>
      </c>
      <c r="Z6" s="7">
        <f t="shared" si="2"/>
        <v>2.9546150690308561</v>
      </c>
      <c r="AA6" s="8">
        <f t="shared" si="3"/>
        <v>3.4100212326804371</v>
      </c>
      <c r="AB6" s="6">
        <f t="shared" si="4"/>
        <v>2.9687607544012691</v>
      </c>
      <c r="AC6" s="7">
        <f t="shared" si="5"/>
        <v>3.1935301427795175</v>
      </c>
      <c r="AD6" s="7">
        <f t="shared" si="6"/>
        <v>3.1904829154167702</v>
      </c>
      <c r="AE6" s="8">
        <f t="shared" si="7"/>
        <v>3.7438475170638306</v>
      </c>
      <c r="AF6" s="6">
        <f t="shared" si="8"/>
        <v>1131.0439338744438</v>
      </c>
      <c r="AG6" s="8">
        <f t="shared" si="9"/>
        <v>598.30697299113331</v>
      </c>
      <c r="AH6" s="6">
        <f t="shared" si="10"/>
        <v>2.8719454932379702</v>
      </c>
      <c r="AI6" s="8">
        <f t="shared" si="11"/>
        <v>3.0498635044788238</v>
      </c>
      <c r="AJ6" s="6">
        <f t="shared" si="12"/>
        <v>1203.7797897714188</v>
      </c>
      <c r="AK6" s="8">
        <f t="shared" si="13"/>
        <v>648.59759256151301</v>
      </c>
      <c r="AL6" s="6">
        <f t="shared" si="14"/>
        <v>3.1396226819202235</v>
      </c>
      <c r="AM6" s="8" t="str">
        <f t="shared" si="15"/>
        <v>N/A</v>
      </c>
      <c r="AN6" s="7">
        <f t="shared" si="16"/>
        <v>0.64985666595396863</v>
      </c>
      <c r="AO6" s="8">
        <f t="shared" si="17"/>
        <v>0.35014333404603143</v>
      </c>
    </row>
    <row r="7" spans="1:41" ht="15" outlineLevel="1" thickBot="1" x14ac:dyDescent="0.4">
      <c r="A7" s="6"/>
      <c r="B7" s="7">
        <f t="shared" si="33"/>
        <v>47.5</v>
      </c>
      <c r="C7" s="7">
        <f t="shared" si="34"/>
        <v>45.5</v>
      </c>
      <c r="D7" s="7">
        <f t="shared" si="35"/>
        <v>60</v>
      </c>
      <c r="E7" s="7">
        <f t="shared" si="36"/>
        <v>590</v>
      </c>
      <c r="F7" s="7">
        <f t="shared" si="37"/>
        <v>10.5</v>
      </c>
      <c r="G7" s="7">
        <f t="shared" si="38"/>
        <v>0.44</v>
      </c>
      <c r="H7" s="7">
        <f t="shared" si="19"/>
        <v>259.60000000000002</v>
      </c>
      <c r="I7" s="7">
        <f t="shared" si="20"/>
        <v>0.56000000000000005</v>
      </c>
      <c r="J7" s="7">
        <f t="shared" si="21"/>
        <v>330.40000000000003</v>
      </c>
      <c r="K7" s="7">
        <f t="shared" si="39"/>
        <v>0.9</v>
      </c>
      <c r="L7" s="7">
        <v>-1.2</v>
      </c>
      <c r="M7" s="7">
        <f t="shared" si="22"/>
        <v>129.80000000000001</v>
      </c>
      <c r="N7" s="7">
        <f t="shared" si="23"/>
        <v>129.80000000000001</v>
      </c>
      <c r="O7" s="7">
        <f t="shared" si="24"/>
        <v>165.20000000000002</v>
      </c>
      <c r="P7" s="7">
        <f t="shared" si="25"/>
        <v>165.20000000000002</v>
      </c>
      <c r="Q7" s="6">
        <f t="shared" si="26"/>
        <v>243.39673684210527</v>
      </c>
      <c r="R7" s="7">
        <f t="shared" si="27"/>
        <v>140.10326315789473</v>
      </c>
      <c r="S7" s="7">
        <f t="shared" si="28"/>
        <v>171.87153846153848</v>
      </c>
      <c r="T7" s="8">
        <f t="shared" si="29"/>
        <v>34.628461538461558</v>
      </c>
      <c r="U7" s="6">
        <f t="shared" si="30"/>
        <v>0.19894736842105265</v>
      </c>
      <c r="V7" s="7">
        <f t="shared" si="31"/>
        <v>0.2076923076923077</v>
      </c>
      <c r="W7" s="3">
        <f t="shared" si="32"/>
        <v>-0.21</v>
      </c>
      <c r="X7" s="6">
        <f t="shared" si="0"/>
        <v>2.8083566394893715</v>
      </c>
      <c r="Y7" s="7">
        <f t="shared" si="1"/>
        <v>2.9700353016730174</v>
      </c>
      <c r="Z7" s="7">
        <f t="shared" si="2"/>
        <v>2.9382765777960542</v>
      </c>
      <c r="AA7" s="8">
        <f t="shared" si="3"/>
        <v>3.4824185036242814</v>
      </c>
      <c r="AB7" s="6">
        <f t="shared" si="4"/>
        <v>2.9565497423762537</v>
      </c>
      <c r="AC7" s="7">
        <f t="shared" si="5"/>
        <v>3.2315325086385158</v>
      </c>
      <c r="AD7" s="7">
        <f t="shared" si="6"/>
        <v>3.1491144225131857</v>
      </c>
      <c r="AE7" s="8">
        <f t="shared" si="7"/>
        <v>3.7997003391881923</v>
      </c>
      <c r="AF7" s="6">
        <f t="shared" si="8"/>
        <v>1099.6564793991056</v>
      </c>
      <c r="AG7" s="8">
        <f t="shared" si="9"/>
        <v>625.59691106489242</v>
      </c>
      <c r="AH7" s="6">
        <f t="shared" si="10"/>
        <v>2.8674223713144866</v>
      </c>
      <c r="AI7" s="8">
        <f t="shared" si="11"/>
        <v>3.0295249930503263</v>
      </c>
      <c r="AJ7" s="6">
        <f t="shared" si="12"/>
        <v>1172.3628090668208</v>
      </c>
      <c r="AK7" s="8">
        <f t="shared" si="13"/>
        <v>672.82091764201823</v>
      </c>
      <c r="AL7" s="6">
        <f t="shared" si="14"/>
        <v>3.1274300452692185</v>
      </c>
      <c r="AM7" s="8" t="str">
        <f t="shared" si="15"/>
        <v>N/A</v>
      </c>
      <c r="AN7" s="7">
        <f t="shared" si="16"/>
        <v>0.6353637267102421</v>
      </c>
      <c r="AO7" s="8">
        <f t="shared" si="17"/>
        <v>0.36463627328975795</v>
      </c>
    </row>
    <row r="8" spans="1:41" ht="15" outlineLevel="1" thickBot="1" x14ac:dyDescent="0.4">
      <c r="A8" s="6"/>
      <c r="B8" s="7">
        <f t="shared" si="33"/>
        <v>47.5</v>
      </c>
      <c r="C8" s="7">
        <f t="shared" si="34"/>
        <v>45.5</v>
      </c>
      <c r="D8" s="7">
        <f t="shared" si="35"/>
        <v>60</v>
      </c>
      <c r="E8" s="7">
        <f t="shared" si="36"/>
        <v>590</v>
      </c>
      <c r="F8" s="7">
        <f t="shared" si="37"/>
        <v>10.5</v>
      </c>
      <c r="G8" s="7">
        <f t="shared" si="38"/>
        <v>0.44</v>
      </c>
      <c r="H8" s="7">
        <f t="shared" si="19"/>
        <v>259.60000000000002</v>
      </c>
      <c r="I8" s="7">
        <f t="shared" si="20"/>
        <v>0.56000000000000005</v>
      </c>
      <c r="J8" s="7">
        <f t="shared" si="21"/>
        <v>330.40000000000003</v>
      </c>
      <c r="K8" s="7">
        <f t="shared" si="39"/>
        <v>1.0198039027185568</v>
      </c>
      <c r="L8" s="7">
        <v>-1.1000000000000001</v>
      </c>
      <c r="M8" s="7">
        <f t="shared" si="22"/>
        <v>129.80000000000001</v>
      </c>
      <c r="N8" s="7">
        <f t="shared" si="23"/>
        <v>129.80000000000001</v>
      </c>
      <c r="O8" s="7">
        <f t="shared" si="24"/>
        <v>165.20000000000002</v>
      </c>
      <c r="P8" s="7">
        <f t="shared" si="25"/>
        <v>165.20000000000002</v>
      </c>
      <c r="Q8" s="6">
        <f t="shared" si="26"/>
        <v>245.10921532695247</v>
      </c>
      <c r="R8" s="7">
        <f t="shared" si="27"/>
        <v>128.06578467304755</v>
      </c>
      <c r="S8" s="7">
        <f t="shared" si="28"/>
        <v>186.16862525958723</v>
      </c>
      <c r="T8" s="8">
        <f t="shared" si="29"/>
        <v>30.656374740412808</v>
      </c>
      <c r="U8" s="6">
        <f t="shared" si="30"/>
        <v>0.22543033639041782</v>
      </c>
      <c r="V8" s="7">
        <f t="shared" si="31"/>
        <v>0.2353393621658208</v>
      </c>
      <c r="W8" s="3">
        <f t="shared" si="32"/>
        <v>-0.1925</v>
      </c>
      <c r="X8" s="6">
        <f t="shared" si="0"/>
        <v>2.8034929577242149</v>
      </c>
      <c r="Y8" s="7">
        <f t="shared" si="1"/>
        <v>2.9852953513304525</v>
      </c>
      <c r="Z8" s="7">
        <f t="shared" si="2"/>
        <v>2.922166259308058</v>
      </c>
      <c r="AA8" s="8">
        <f t="shared" si="3"/>
        <v>3.5316452135156222</v>
      </c>
      <c r="AB8" s="6">
        <f t="shared" si="4"/>
        <v>2.9504771134463104</v>
      </c>
      <c r="AC8" s="7">
        <f t="shared" si="5"/>
        <v>3.268465284190591</v>
      </c>
      <c r="AD8" s="7">
        <f t="shared" si="6"/>
        <v>3.1152428896174307</v>
      </c>
      <c r="AE8" s="8">
        <f t="shared" si="7"/>
        <v>3.8362041677890213</v>
      </c>
      <c r="AF8" s="6">
        <f t="shared" si="8"/>
        <v>1069.4761506913551</v>
      </c>
      <c r="AG8" s="8">
        <f t="shared" si="9"/>
        <v>652.28311439105175</v>
      </c>
      <c r="AH8" s="6">
        <f t="shared" si="10"/>
        <v>2.8658837025292558</v>
      </c>
      <c r="AI8" s="8">
        <f t="shared" si="11"/>
        <v>3.0083390494225832</v>
      </c>
      <c r="AJ8" s="6">
        <f t="shared" si="12"/>
        <v>1141.7677014134401</v>
      </c>
      <c r="AK8" s="8">
        <f t="shared" si="13"/>
        <v>697.56459865825479</v>
      </c>
      <c r="AL8" s="6">
        <f t="shared" si="14"/>
        <v>3.1175123730028731</v>
      </c>
      <c r="AM8" s="8" t="str">
        <f t="shared" si="15"/>
        <v>N/A</v>
      </c>
      <c r="AN8" s="7">
        <f t="shared" si="16"/>
        <v>0.6207511831162511</v>
      </c>
      <c r="AO8" s="8">
        <f t="shared" si="17"/>
        <v>0.37924881688374878</v>
      </c>
    </row>
    <row r="9" spans="1:41" ht="15" outlineLevel="1" thickBot="1" x14ac:dyDescent="0.4">
      <c r="A9" s="6"/>
      <c r="B9" s="7">
        <f t="shared" si="33"/>
        <v>47.5</v>
      </c>
      <c r="C9" s="7">
        <f t="shared" si="34"/>
        <v>45.5</v>
      </c>
      <c r="D9" s="7">
        <f t="shared" si="35"/>
        <v>60</v>
      </c>
      <c r="E9" s="7">
        <f t="shared" si="36"/>
        <v>590</v>
      </c>
      <c r="F9" s="7">
        <f t="shared" si="37"/>
        <v>10.5</v>
      </c>
      <c r="G9" s="7">
        <f t="shared" si="38"/>
        <v>0.44</v>
      </c>
      <c r="H9" s="7">
        <f t="shared" si="19"/>
        <v>259.60000000000002</v>
      </c>
      <c r="I9" s="7">
        <f t="shared" si="20"/>
        <v>0.56000000000000005</v>
      </c>
      <c r="J9" s="7">
        <f t="shared" si="21"/>
        <v>330.40000000000003</v>
      </c>
      <c r="K9" s="7">
        <f t="shared" si="39"/>
        <v>1.1180339887498949</v>
      </c>
      <c r="L9" s="7">
        <v>-1</v>
      </c>
      <c r="M9" s="7">
        <f t="shared" si="22"/>
        <v>129.80000000000001</v>
      </c>
      <c r="N9" s="7">
        <f t="shared" si="23"/>
        <v>129.80000000000001</v>
      </c>
      <c r="O9" s="7">
        <f t="shared" si="24"/>
        <v>165.20000000000002</v>
      </c>
      <c r="P9" s="7">
        <f t="shared" si="25"/>
        <v>165.20000000000002</v>
      </c>
      <c r="Q9" s="6">
        <f t="shared" si="26"/>
        <v>245.58367466388347</v>
      </c>
      <c r="R9" s="7">
        <f t="shared" si="27"/>
        <v>117.26632533611655</v>
      </c>
      <c r="S9" s="7">
        <f t="shared" si="28"/>
        <v>198.82079151145354</v>
      </c>
      <c r="T9" s="8">
        <f t="shared" si="29"/>
        <v>28.329208488546485</v>
      </c>
      <c r="U9" s="6">
        <f t="shared" si="30"/>
        <v>0.2471443554078715</v>
      </c>
      <c r="V9" s="7">
        <f t="shared" si="31"/>
        <v>0.25800784355766804</v>
      </c>
      <c r="W9" s="3">
        <f t="shared" si="32"/>
        <v>-0.17499999999999999</v>
      </c>
      <c r="X9" s="6">
        <f t="shared" si="0"/>
        <v>2.802130896781982</v>
      </c>
      <c r="Y9" s="7">
        <f t="shared" si="1"/>
        <v>3.0030582907839638</v>
      </c>
      <c r="Z9" s="7">
        <f t="shared" si="2"/>
        <v>2.9046814633375928</v>
      </c>
      <c r="AA9" s="8">
        <f t="shared" si="3"/>
        <v>3.5620963014638551</v>
      </c>
      <c r="AB9" s="6">
        <f t="shared" si="4"/>
        <v>2.9487747322519571</v>
      </c>
      <c r="AC9" s="7">
        <f t="shared" si="5"/>
        <v>3.3056407552635445</v>
      </c>
      <c r="AD9" s="7">
        <f t="shared" si="6"/>
        <v>3.0848933722044447</v>
      </c>
      <c r="AE9" s="8">
        <f t="shared" si="7"/>
        <v>3.8582675830208313</v>
      </c>
      <c r="AF9" s="6">
        <f t="shared" si="8"/>
        <v>1040.3152130513167</v>
      </c>
      <c r="AG9" s="8">
        <f t="shared" si="9"/>
        <v>678.42243640987715</v>
      </c>
      <c r="AH9" s="6">
        <f t="shared" si="10"/>
        <v>2.8670668679931559</v>
      </c>
      <c r="AI9" s="8">
        <f t="shared" si="11"/>
        <v>2.9866715228257847</v>
      </c>
      <c r="AJ9" s="6">
        <f t="shared" si="12"/>
        <v>1111.8112787535056</v>
      </c>
      <c r="AK9" s="8">
        <f t="shared" si="13"/>
        <v>722.64260875412219</v>
      </c>
      <c r="AL9" s="6">
        <f t="shared" si="14"/>
        <v>3.1092438771315725</v>
      </c>
      <c r="AM9" s="8" t="str">
        <f t="shared" si="15"/>
        <v>N/A</v>
      </c>
      <c r="AN9" s="7">
        <f t="shared" si="16"/>
        <v>0.6060720775402334</v>
      </c>
      <c r="AO9" s="8">
        <f t="shared" si="17"/>
        <v>0.3939279224597666</v>
      </c>
    </row>
    <row r="10" spans="1:41" ht="15" outlineLevel="1" thickBot="1" x14ac:dyDescent="0.4">
      <c r="A10" s="6"/>
      <c r="B10" s="7">
        <f t="shared" si="33"/>
        <v>47.5</v>
      </c>
      <c r="C10" s="7">
        <f t="shared" si="34"/>
        <v>45.5</v>
      </c>
      <c r="D10" s="7">
        <f t="shared" si="35"/>
        <v>60</v>
      </c>
      <c r="E10" s="7">
        <f t="shared" si="36"/>
        <v>590</v>
      </c>
      <c r="F10" s="7">
        <f t="shared" si="37"/>
        <v>10.5</v>
      </c>
      <c r="G10" s="7">
        <f t="shared" si="38"/>
        <v>0.44</v>
      </c>
      <c r="H10" s="7">
        <f t="shared" si="19"/>
        <v>259.60000000000002</v>
      </c>
      <c r="I10" s="7">
        <f t="shared" si="20"/>
        <v>0.56000000000000005</v>
      </c>
      <c r="J10" s="7">
        <f t="shared" si="21"/>
        <v>330.40000000000003</v>
      </c>
      <c r="K10" s="7">
        <f t="shared" si="39"/>
        <v>1.2000000000000006</v>
      </c>
      <c r="L10" s="7">
        <v>-0.89999999999999902</v>
      </c>
      <c r="M10" s="7">
        <f t="shared" si="22"/>
        <v>129.80000000000001</v>
      </c>
      <c r="N10" s="7">
        <f t="shared" si="23"/>
        <v>129.80000000000001</v>
      </c>
      <c r="O10" s="7">
        <f t="shared" si="24"/>
        <v>165.20000000000002</v>
      </c>
      <c r="P10" s="7">
        <f t="shared" si="25"/>
        <v>165.20000000000002</v>
      </c>
      <c r="Q10" s="6">
        <f t="shared" si="26"/>
        <v>245.12481578947367</v>
      </c>
      <c r="R10" s="7">
        <f t="shared" si="27"/>
        <v>107.40018421052623</v>
      </c>
      <c r="S10" s="7">
        <f t="shared" si="28"/>
        <v>210.23288461538473</v>
      </c>
      <c r="T10" s="8">
        <f t="shared" si="29"/>
        <v>27.242115384615389</v>
      </c>
      <c r="U10" s="6">
        <f t="shared" si="30"/>
        <v>0.26526315789473698</v>
      </c>
      <c r="V10" s="7">
        <f t="shared" si="31"/>
        <v>0.27692307692307705</v>
      </c>
      <c r="W10" s="3">
        <f t="shared" si="32"/>
        <v>-0.15749999999999983</v>
      </c>
      <c r="X10" s="6">
        <f t="shared" si="0"/>
        <v>2.8034482722184206</v>
      </c>
      <c r="Y10" s="7">
        <f t="shared" si="1"/>
        <v>3.0241562633153372</v>
      </c>
      <c r="Z10" s="7">
        <f t="shared" si="2"/>
        <v>2.8855096681871411</v>
      </c>
      <c r="AA10" s="8">
        <f t="shared" si="3"/>
        <v>3.5767403814779701</v>
      </c>
      <c r="AB10" s="6">
        <f t="shared" si="4"/>
        <v>2.9504212768328486</v>
      </c>
      <c r="AC10" s="7">
        <f t="shared" si="5"/>
        <v>3.3436243942860404</v>
      </c>
      <c r="AD10" s="7">
        <f t="shared" si="6"/>
        <v>3.0561418947272245</v>
      </c>
      <c r="AE10" s="8">
        <f t="shared" si="7"/>
        <v>3.8687481960600767</v>
      </c>
      <c r="AF10" s="6">
        <f t="shared" si="8"/>
        <v>1011.9896810643424</v>
      </c>
      <c r="AG10" s="8">
        <f t="shared" si="9"/>
        <v>704.0669953016004</v>
      </c>
      <c r="AH10" s="6">
        <f t="shared" si="10"/>
        <v>2.8706891172664144</v>
      </c>
      <c r="AI10" s="8">
        <f t="shared" si="11"/>
        <v>2.9648046965011052</v>
      </c>
      <c r="AJ10" s="6">
        <f t="shared" si="12"/>
        <v>1082.3273478621256</v>
      </c>
      <c r="AK10" s="8">
        <f t="shared" si="13"/>
        <v>747.8944110735232</v>
      </c>
      <c r="AL10" s="6">
        <f t="shared" si="14"/>
        <v>3.1020707778570316</v>
      </c>
      <c r="AM10" s="8" t="str">
        <f t="shared" si="15"/>
        <v>N/A</v>
      </c>
      <c r="AN10" s="7">
        <f t="shared" si="16"/>
        <v>0.59136404786901053</v>
      </c>
      <c r="AO10" s="8">
        <f t="shared" si="17"/>
        <v>0.40863595213098952</v>
      </c>
    </row>
    <row r="11" spans="1:41" ht="15" outlineLevel="1" thickBot="1" x14ac:dyDescent="0.4">
      <c r="A11" s="6"/>
      <c r="B11" s="7">
        <f t="shared" si="33"/>
        <v>47.5</v>
      </c>
      <c r="C11" s="7">
        <f t="shared" si="34"/>
        <v>45.5</v>
      </c>
      <c r="D11" s="7">
        <f t="shared" si="35"/>
        <v>60</v>
      </c>
      <c r="E11" s="7">
        <f t="shared" si="36"/>
        <v>590</v>
      </c>
      <c r="F11" s="7">
        <f t="shared" si="37"/>
        <v>10.5</v>
      </c>
      <c r="G11" s="7">
        <f t="shared" si="38"/>
        <v>0.44</v>
      </c>
      <c r="H11" s="7">
        <f t="shared" si="19"/>
        <v>259.60000000000002</v>
      </c>
      <c r="I11" s="7">
        <f t="shared" si="20"/>
        <v>0.56000000000000005</v>
      </c>
      <c r="J11" s="7">
        <f t="shared" si="21"/>
        <v>330.40000000000003</v>
      </c>
      <c r="K11" s="7">
        <f t="shared" si="39"/>
        <v>1.2688577540449526</v>
      </c>
      <c r="L11" s="7">
        <v>-0.79999999999999905</v>
      </c>
      <c r="M11" s="7">
        <f t="shared" si="22"/>
        <v>129.80000000000001</v>
      </c>
      <c r="N11" s="7">
        <f t="shared" si="23"/>
        <v>129.80000000000001</v>
      </c>
      <c r="O11" s="7">
        <f t="shared" si="24"/>
        <v>165.20000000000002</v>
      </c>
      <c r="P11" s="7">
        <f t="shared" si="25"/>
        <v>165.20000000000002</v>
      </c>
      <c r="Q11" s="6">
        <f t="shared" si="26"/>
        <v>243.91373612580486</v>
      </c>
      <c r="R11" s="7">
        <f t="shared" si="27"/>
        <v>98.286263874195072</v>
      </c>
      <c r="S11" s="7">
        <f t="shared" si="28"/>
        <v>220.64552352379678</v>
      </c>
      <c r="T11" s="8">
        <f t="shared" si="29"/>
        <v>27.154476476203364</v>
      </c>
      <c r="U11" s="6">
        <f t="shared" si="30"/>
        <v>0.28048434563098956</v>
      </c>
      <c r="V11" s="7">
        <f t="shared" si="31"/>
        <v>0.29281332785652753</v>
      </c>
      <c r="W11" s="3">
        <f t="shared" si="32"/>
        <v>-0.13999999999999982</v>
      </c>
      <c r="X11" s="6">
        <f t="shared" si="0"/>
        <v>2.806896982771371</v>
      </c>
      <c r="Y11" s="7">
        <f t="shared" si="1"/>
        <v>3.0490565232995497</v>
      </c>
      <c r="Z11" s="7">
        <f t="shared" si="2"/>
        <v>2.8648154807060191</v>
      </c>
      <c r="AA11" s="8">
        <f t="shared" si="3"/>
        <v>3.5779327424514773</v>
      </c>
      <c r="AB11" s="6">
        <f t="shared" si="4"/>
        <v>2.9547281558906309</v>
      </c>
      <c r="AC11" s="7">
        <f t="shared" si="5"/>
        <v>3.3826489430247526</v>
      </c>
      <c r="AD11" s="7">
        <f t="shared" si="6"/>
        <v>3.0279701153787251</v>
      </c>
      <c r="AE11" s="8">
        <f t="shared" si="7"/>
        <v>3.8695979843432564</v>
      </c>
      <c r="AF11" s="6">
        <f t="shared" si="8"/>
        <v>984.32110400436943</v>
      </c>
      <c r="AG11" s="8">
        <f t="shared" si="9"/>
        <v>729.26560202779353</v>
      </c>
      <c r="AH11" s="6">
        <f t="shared" si="10"/>
        <v>2.8764497486977487</v>
      </c>
      <c r="AI11" s="8">
        <f t="shared" si="11"/>
        <v>2.9429604601605854</v>
      </c>
      <c r="AJ11" s="6">
        <f t="shared" si="12"/>
        <v>1053.1667103472912</v>
      </c>
      <c r="AK11" s="8">
        <f t="shared" si="13"/>
        <v>773.18495876036309</v>
      </c>
      <c r="AL11" s="6">
        <f t="shared" si="14"/>
        <v>3.0955113035722954</v>
      </c>
      <c r="AM11" s="8" t="str">
        <f t="shared" si="15"/>
        <v>N/A</v>
      </c>
      <c r="AN11" s="7">
        <f t="shared" si="16"/>
        <v>0.57665055868559145</v>
      </c>
      <c r="AO11" s="8">
        <f t="shared" si="17"/>
        <v>0.4233494413144086</v>
      </c>
    </row>
    <row r="12" spans="1:41" ht="15" outlineLevel="1" thickBot="1" x14ac:dyDescent="0.4">
      <c r="A12" s="6"/>
      <c r="B12" s="7">
        <f t="shared" si="33"/>
        <v>47.5</v>
      </c>
      <c r="C12" s="7">
        <f t="shared" si="34"/>
        <v>45.5</v>
      </c>
      <c r="D12" s="7">
        <f t="shared" si="35"/>
        <v>60</v>
      </c>
      <c r="E12" s="7">
        <f t="shared" si="36"/>
        <v>590</v>
      </c>
      <c r="F12" s="7">
        <f t="shared" si="37"/>
        <v>10.5</v>
      </c>
      <c r="G12" s="7">
        <f t="shared" si="38"/>
        <v>0.44</v>
      </c>
      <c r="H12" s="7">
        <f t="shared" si="19"/>
        <v>259.60000000000002</v>
      </c>
      <c r="I12" s="7">
        <f t="shared" si="20"/>
        <v>0.56000000000000005</v>
      </c>
      <c r="J12" s="7">
        <f t="shared" si="21"/>
        <v>330.40000000000003</v>
      </c>
      <c r="K12" s="7">
        <f t="shared" si="39"/>
        <v>1.3266499161421605</v>
      </c>
      <c r="L12" s="7">
        <v>-0.69999999999999896</v>
      </c>
      <c r="M12" s="7">
        <f t="shared" si="22"/>
        <v>129.80000000000001</v>
      </c>
      <c r="N12" s="7">
        <f t="shared" si="23"/>
        <v>129.80000000000001</v>
      </c>
      <c r="O12" s="7">
        <f t="shared" si="24"/>
        <v>165.20000000000002</v>
      </c>
      <c r="P12" s="7">
        <f t="shared" si="25"/>
        <v>165.20000000000002</v>
      </c>
      <c r="Q12" s="6">
        <f t="shared" si="26"/>
        <v>242.06765455621684</v>
      </c>
      <c r="R12" s="7">
        <f t="shared" si="27"/>
        <v>89.807345443783078</v>
      </c>
      <c r="S12" s="7">
        <f t="shared" si="28"/>
        <v>230.21445360616235</v>
      </c>
      <c r="T12" s="8">
        <f t="shared" si="29"/>
        <v>27.910546393837777</v>
      </c>
      <c r="U12" s="6">
        <f t="shared" si="30"/>
        <v>0.29325945514721447</v>
      </c>
      <c r="V12" s="7">
        <f t="shared" si="31"/>
        <v>0.30614998064819088</v>
      </c>
      <c r="W12" s="3">
        <f t="shared" si="32"/>
        <v>-0.12249999999999982</v>
      </c>
      <c r="X12" s="6">
        <f t="shared" si="0"/>
        <v>2.8120742778884988</v>
      </c>
      <c r="Y12" s="7">
        <f t="shared" si="1"/>
        <v>3.0779901686770579</v>
      </c>
      <c r="Z12" s="7">
        <f t="shared" si="2"/>
        <v>2.8429518986013216</v>
      </c>
      <c r="AA12" s="8">
        <f t="shared" si="3"/>
        <v>3.5677040858514659</v>
      </c>
      <c r="AB12" s="6">
        <f t="shared" si="4"/>
        <v>2.9611867345085212</v>
      </c>
      <c r="AC12" s="7">
        <f t="shared" si="5"/>
        <v>3.4227671868647827</v>
      </c>
      <c r="AD12" s="7">
        <f t="shared" si="6"/>
        <v>2.9998379377713382</v>
      </c>
      <c r="AE12" s="8">
        <f t="shared" si="7"/>
        <v>3.8622906798874279</v>
      </c>
      <c r="AF12" s="6">
        <f t="shared" si="8"/>
        <v>957.13835123728472</v>
      </c>
      <c r="AG12" s="8">
        <f t="shared" si="9"/>
        <v>754.06518837274712</v>
      </c>
      <c r="AH12" s="6">
        <f t="shared" si="10"/>
        <v>2.884032696760181</v>
      </c>
      <c r="AI12" s="8">
        <f t="shared" si="11"/>
        <v>2.9213179210566462</v>
      </c>
      <c r="AJ12" s="6">
        <f t="shared" si="12"/>
        <v>1024.1971626498716</v>
      </c>
      <c r="AK12" s="8">
        <f t="shared" si="13"/>
        <v>798.40469495855075</v>
      </c>
      <c r="AL12" s="6">
        <f t="shared" si="14"/>
        <v>3.089155690861733</v>
      </c>
      <c r="AM12" s="8" t="str">
        <f t="shared" si="15"/>
        <v>N/A</v>
      </c>
      <c r="AN12" s="7">
        <f t="shared" si="16"/>
        <v>0.56194234543017552</v>
      </c>
      <c r="AO12" s="8">
        <f t="shared" si="17"/>
        <v>0.43805765456982448</v>
      </c>
    </row>
    <row r="13" spans="1:41" ht="15" outlineLevel="1" thickBot="1" x14ac:dyDescent="0.4">
      <c r="A13" s="6"/>
      <c r="B13" s="7">
        <f t="shared" si="33"/>
        <v>47.5</v>
      </c>
      <c r="C13" s="7">
        <f t="shared" si="34"/>
        <v>45.5</v>
      </c>
      <c r="D13" s="7">
        <f t="shared" si="35"/>
        <v>60</v>
      </c>
      <c r="E13" s="7">
        <f t="shared" si="36"/>
        <v>590</v>
      </c>
      <c r="F13" s="7">
        <f t="shared" si="37"/>
        <v>10.5</v>
      </c>
      <c r="G13" s="7">
        <f t="shared" si="38"/>
        <v>0.44</v>
      </c>
      <c r="H13" s="7">
        <f t="shared" si="19"/>
        <v>259.60000000000002</v>
      </c>
      <c r="I13" s="7">
        <f t="shared" si="20"/>
        <v>0.56000000000000005</v>
      </c>
      <c r="J13" s="7">
        <f t="shared" si="21"/>
        <v>330.40000000000003</v>
      </c>
      <c r="K13" s="7">
        <f t="shared" si="39"/>
        <v>1.3747727084867525</v>
      </c>
      <c r="L13" s="7">
        <v>-0.59999999999999898</v>
      </c>
      <c r="M13" s="7">
        <f t="shared" si="22"/>
        <v>129.80000000000001</v>
      </c>
      <c r="N13" s="7">
        <f t="shared" si="23"/>
        <v>129.80000000000001</v>
      </c>
      <c r="O13" s="7">
        <f t="shared" si="24"/>
        <v>165.20000000000002</v>
      </c>
      <c r="P13" s="7">
        <f t="shared" si="25"/>
        <v>165.20000000000002</v>
      </c>
      <c r="Q13" s="6">
        <f t="shared" si="26"/>
        <v>239.66669365880395</v>
      </c>
      <c r="R13" s="7">
        <f t="shared" si="27"/>
        <v>81.883306341195961</v>
      </c>
      <c r="S13" s="7">
        <f t="shared" si="28"/>
        <v>239.04613143477465</v>
      </c>
      <c r="T13" s="8">
        <f t="shared" si="29"/>
        <v>29.403868565225512</v>
      </c>
      <c r="U13" s="6">
        <f t="shared" si="30"/>
        <v>0.3038971250339137</v>
      </c>
      <c r="V13" s="7">
        <f t="shared" si="31"/>
        <v>0.31725524042001979</v>
      </c>
      <c r="W13" s="3">
        <f t="shared" si="32"/>
        <v>-0.10499999999999982</v>
      </c>
      <c r="X13" s="6">
        <f t="shared" si="0"/>
        <v>2.8186618309610472</v>
      </c>
      <c r="Y13" s="7">
        <f t="shared" si="1"/>
        <v>3.1110130677200356</v>
      </c>
      <c r="Z13" s="7">
        <f t="shared" si="2"/>
        <v>2.8203373615180043</v>
      </c>
      <c r="AA13" s="8">
        <f t="shared" si="3"/>
        <v>3.5478834746385193</v>
      </c>
      <c r="AB13" s="6">
        <f t="shared" si="4"/>
        <v>2.9693998081590811</v>
      </c>
      <c r="AC13" s="7">
        <f t="shared" si="5"/>
        <v>3.4639204808018875</v>
      </c>
      <c r="AD13" s="7">
        <f t="shared" si="6"/>
        <v>2.971489180404304</v>
      </c>
      <c r="AE13" s="8">
        <f t="shared" si="7"/>
        <v>3.8480160998228059</v>
      </c>
      <c r="AF13" s="6">
        <f t="shared" si="8"/>
        <v>930.27939762428821</v>
      </c>
      <c r="AG13" s="8">
        <f t="shared" si="9"/>
        <v>778.51223498484501</v>
      </c>
      <c r="AH13" s="6">
        <f t="shared" si="10"/>
        <v>2.8931096178643712</v>
      </c>
      <c r="AI13" s="8">
        <f t="shared" si="11"/>
        <v>2.9000269509586314</v>
      </c>
      <c r="AJ13" s="6">
        <f t="shared" si="12"/>
        <v>995.30349604361743</v>
      </c>
      <c r="AK13" s="8">
        <f t="shared" si="13"/>
        <v>823.46955281199962</v>
      </c>
      <c r="AL13" s="6">
        <f t="shared" si="14"/>
        <v>3.0826661845010461</v>
      </c>
      <c r="AM13" s="8" t="str">
        <f t="shared" si="15"/>
        <v>N/A</v>
      </c>
      <c r="AN13" s="7">
        <f t="shared" si="16"/>
        <v>0.54723897336716543</v>
      </c>
      <c r="AO13" s="8">
        <f t="shared" si="17"/>
        <v>0.45276102663283446</v>
      </c>
    </row>
    <row r="14" spans="1:41" ht="15" outlineLevel="1" thickBot="1" x14ac:dyDescent="0.4">
      <c r="A14" s="6"/>
      <c r="B14" s="7">
        <f t="shared" si="33"/>
        <v>47.5</v>
      </c>
      <c r="C14" s="7">
        <f t="shared" si="34"/>
        <v>45.5</v>
      </c>
      <c r="D14" s="7">
        <f t="shared" si="35"/>
        <v>60</v>
      </c>
      <c r="E14" s="7">
        <f t="shared" si="36"/>
        <v>590</v>
      </c>
      <c r="F14" s="7">
        <f t="shared" si="37"/>
        <v>10.5</v>
      </c>
      <c r="G14" s="7">
        <f t="shared" si="38"/>
        <v>0.44</v>
      </c>
      <c r="H14" s="7">
        <f t="shared" si="19"/>
        <v>259.60000000000002</v>
      </c>
      <c r="I14" s="7">
        <f t="shared" si="20"/>
        <v>0.56000000000000005</v>
      </c>
      <c r="J14" s="7">
        <f t="shared" si="21"/>
        <v>330.40000000000003</v>
      </c>
      <c r="K14" s="7">
        <f t="shared" si="39"/>
        <v>1.4142135623730951</v>
      </c>
      <c r="L14" s="7">
        <v>-0.5</v>
      </c>
      <c r="M14" s="7">
        <f t="shared" si="22"/>
        <v>129.80000000000001</v>
      </c>
      <c r="N14" s="7">
        <f t="shared" si="23"/>
        <v>129.80000000000001</v>
      </c>
      <c r="O14" s="7">
        <f t="shared" si="24"/>
        <v>165.20000000000002</v>
      </c>
      <c r="P14" s="7">
        <f t="shared" si="25"/>
        <v>165.20000000000002</v>
      </c>
      <c r="Q14" s="6">
        <f t="shared" si="26"/>
        <v>236.76751743824386</v>
      </c>
      <c r="R14" s="7">
        <f t="shared" si="27"/>
        <v>74.457482561756166</v>
      </c>
      <c r="S14" s="7">
        <f t="shared" si="28"/>
        <v>247.21584484801633</v>
      </c>
      <c r="T14" s="8">
        <f t="shared" si="29"/>
        <v>31.559155151983703</v>
      </c>
      <c r="U14" s="6">
        <f t="shared" si="30"/>
        <v>0.31261562957721051</v>
      </c>
      <c r="V14" s="7">
        <f t="shared" si="31"/>
        <v>0.32635697593225271</v>
      </c>
      <c r="W14" s="3">
        <f t="shared" si="32"/>
        <v>-8.7499999999999994E-2</v>
      </c>
      <c r="X14" s="6">
        <f t="shared" si="0"/>
        <v>2.8263931599998413</v>
      </c>
      <c r="Y14" s="7">
        <f t="shared" si="1"/>
        <v>3.1480384383563633</v>
      </c>
      <c r="Z14" s="7">
        <f t="shared" si="2"/>
        <v>2.797397709946341</v>
      </c>
      <c r="AA14" s="8">
        <f t="shared" si="3"/>
        <v>3.5201563743592565</v>
      </c>
      <c r="AB14" s="6">
        <f t="shared" si="4"/>
        <v>2.9790469037882494</v>
      </c>
      <c r="AC14" s="7">
        <f t="shared" si="5"/>
        <v>3.5059734483584482</v>
      </c>
      <c r="AD14" s="7">
        <f t="shared" si="6"/>
        <v>2.9428511553908816</v>
      </c>
      <c r="AE14" s="8">
        <f t="shared" si="7"/>
        <v>3.8277805676655827</v>
      </c>
      <c r="AF14" s="6">
        <f t="shared" si="8"/>
        <v>903.59310892525264</v>
      </c>
      <c r="AG14" s="8">
        <f t="shared" si="9"/>
        <v>802.65419941793903</v>
      </c>
      <c r="AH14" s="6">
        <f t="shared" si="10"/>
        <v>2.9033435904096798</v>
      </c>
      <c r="AI14" s="8">
        <f t="shared" si="11"/>
        <v>2.8792187226901227</v>
      </c>
      <c r="AJ14" s="6">
        <f t="shared" si="12"/>
        <v>966.38749663516001</v>
      </c>
      <c r="AK14" s="8">
        <f t="shared" si="13"/>
        <v>848.32095546462415</v>
      </c>
      <c r="AL14" s="6">
        <f t="shared" si="14"/>
        <v>3.0757770374572613</v>
      </c>
      <c r="AM14" s="8" t="str">
        <f t="shared" si="15"/>
        <v>N/A</v>
      </c>
      <c r="AN14" s="7">
        <f t="shared" si="16"/>
        <v>0.53253044339820044</v>
      </c>
      <c r="AO14" s="8">
        <f t="shared" si="17"/>
        <v>0.46746955660179956</v>
      </c>
    </row>
    <row r="15" spans="1:41" ht="15" outlineLevel="1" thickBot="1" x14ac:dyDescent="0.4">
      <c r="A15" s="6"/>
      <c r="B15" s="7">
        <f t="shared" si="33"/>
        <v>47.5</v>
      </c>
      <c r="C15" s="7">
        <f t="shared" si="34"/>
        <v>45.5</v>
      </c>
      <c r="D15" s="7">
        <f t="shared" si="35"/>
        <v>60</v>
      </c>
      <c r="E15" s="7">
        <f t="shared" si="36"/>
        <v>590</v>
      </c>
      <c r="F15" s="7">
        <f t="shared" si="37"/>
        <v>10.5</v>
      </c>
      <c r="G15" s="7">
        <f t="shared" si="38"/>
        <v>0.44</v>
      </c>
      <c r="H15" s="7">
        <f t="shared" si="19"/>
        <v>259.60000000000002</v>
      </c>
      <c r="I15" s="7">
        <f t="shared" si="20"/>
        <v>0.56000000000000005</v>
      </c>
      <c r="J15" s="7">
        <f t="shared" si="21"/>
        <v>330.40000000000003</v>
      </c>
      <c r="K15" s="7">
        <f t="shared" si="39"/>
        <v>1.4456832294800961</v>
      </c>
      <c r="L15" s="7">
        <v>-0.4</v>
      </c>
      <c r="M15" s="7">
        <f t="shared" si="22"/>
        <v>129.80000000000001</v>
      </c>
      <c r="N15" s="7">
        <f t="shared" si="23"/>
        <v>129.80000000000001</v>
      </c>
      <c r="O15" s="7">
        <f t="shared" si="24"/>
        <v>165.20000000000002</v>
      </c>
      <c r="P15" s="7">
        <f t="shared" si="25"/>
        <v>165.20000000000002</v>
      </c>
      <c r="Q15" s="6">
        <f t="shared" si="26"/>
        <v>233.41091256667048</v>
      </c>
      <c r="R15" s="7">
        <f t="shared" si="27"/>
        <v>67.489087433329573</v>
      </c>
      <c r="S15" s="7">
        <f t="shared" si="28"/>
        <v>254.77778592774396</v>
      </c>
      <c r="T15" s="8">
        <f t="shared" si="29"/>
        <v>34.32221407225606</v>
      </c>
      <c r="U15" s="6">
        <f t="shared" si="30"/>
        <v>0.31957208230612649</v>
      </c>
      <c r="V15" s="7">
        <f t="shared" si="31"/>
        <v>0.33361920680309909</v>
      </c>
      <c r="W15" s="3">
        <f t="shared" si="32"/>
        <v>-7.0000000000000007E-2</v>
      </c>
      <c r="X15" s="6">
        <f t="shared" si="0"/>
        <v>2.8350348473665923</v>
      </c>
      <c r="Y15" s="7">
        <f t="shared" si="1"/>
        <v>3.1888556284383371</v>
      </c>
      <c r="Z15" s="7">
        <f t="shared" si="2"/>
        <v>2.7745374143314345</v>
      </c>
      <c r="AA15" s="8">
        <f t="shared" si="3"/>
        <v>3.4860934240368193</v>
      </c>
      <c r="AB15" s="6">
        <f t="shared" si="4"/>
        <v>2.9898653490002136</v>
      </c>
      <c r="AC15" s="7">
        <f t="shared" si="5"/>
        <v>3.548732912398596</v>
      </c>
      <c r="AD15" s="7">
        <f t="shared" si="6"/>
        <v>2.9139779270714996</v>
      </c>
      <c r="AE15" s="8">
        <f t="shared" si="7"/>
        <v>3.8024636547047801</v>
      </c>
      <c r="AF15" s="6">
        <f t="shared" si="8"/>
        <v>876.94102720208775</v>
      </c>
      <c r="AG15" s="8">
        <f t="shared" si="9"/>
        <v>826.54094417272631</v>
      </c>
      <c r="AH15" s="6">
        <f t="shared" si="10"/>
        <v>2.9143935766104607</v>
      </c>
      <c r="AI15" s="8">
        <f t="shared" si="11"/>
        <v>2.8590139888368253</v>
      </c>
      <c r="AJ15" s="6">
        <f t="shared" si="12"/>
        <v>937.36794536400964</v>
      </c>
      <c r="AK15" s="8">
        <f t="shared" si="13"/>
        <v>872.92581606034423</v>
      </c>
      <c r="AL15" s="6">
        <f t="shared" si="14"/>
        <v>3.0682945108887352</v>
      </c>
      <c r="AM15" s="8" t="str">
        <f t="shared" si="15"/>
        <v>N/A</v>
      </c>
      <c r="AN15" s="7">
        <f t="shared" si="16"/>
        <v>0.51779880444734061</v>
      </c>
      <c r="AO15" s="8">
        <f t="shared" si="17"/>
        <v>0.48220119555265945</v>
      </c>
    </row>
    <row r="16" spans="1:41" ht="15" outlineLevel="1" thickBot="1" x14ac:dyDescent="0.4">
      <c r="A16" s="6"/>
      <c r="B16" s="7">
        <f t="shared" si="33"/>
        <v>47.5</v>
      </c>
      <c r="C16" s="7">
        <f t="shared" si="34"/>
        <v>45.5</v>
      </c>
      <c r="D16" s="7">
        <f t="shared" si="35"/>
        <v>60</v>
      </c>
      <c r="E16" s="7">
        <f t="shared" si="36"/>
        <v>590</v>
      </c>
      <c r="F16" s="7">
        <f t="shared" si="37"/>
        <v>10.5</v>
      </c>
      <c r="G16" s="7">
        <f t="shared" si="38"/>
        <v>0.44</v>
      </c>
      <c r="H16" s="7">
        <f t="shared" si="19"/>
        <v>259.60000000000002</v>
      </c>
      <c r="I16" s="7">
        <f t="shared" si="20"/>
        <v>0.56000000000000005</v>
      </c>
      <c r="J16" s="7">
        <f t="shared" si="21"/>
        <v>330.40000000000003</v>
      </c>
      <c r="K16" s="7">
        <f t="shared" si="39"/>
        <v>1.4696938456699069</v>
      </c>
      <c r="L16" s="7">
        <v>-0.3</v>
      </c>
      <c r="M16" s="7">
        <f t="shared" si="22"/>
        <v>129.80000000000001</v>
      </c>
      <c r="N16" s="7">
        <f t="shared" si="23"/>
        <v>129.80000000000001</v>
      </c>
      <c r="O16" s="7">
        <f t="shared" si="24"/>
        <v>165.20000000000002</v>
      </c>
      <c r="P16" s="7">
        <f t="shared" si="25"/>
        <v>165.20000000000002</v>
      </c>
      <c r="Q16" s="6">
        <f t="shared" si="26"/>
        <v>229.62626809530599</v>
      </c>
      <c r="R16" s="7">
        <f t="shared" si="27"/>
        <v>60.948731904694057</v>
      </c>
      <c r="S16" s="7">
        <f t="shared" si="28"/>
        <v>261.77100306369323</v>
      </c>
      <c r="T16" s="8">
        <f t="shared" si="29"/>
        <v>37.653996936306811</v>
      </c>
      <c r="U16" s="6">
        <f t="shared" si="30"/>
        <v>0.32487969220071627</v>
      </c>
      <c r="V16" s="7">
        <f t="shared" si="31"/>
        <v>0.33916011823151698</v>
      </c>
      <c r="W16" s="3">
        <f t="shared" si="32"/>
        <v>-5.2499999999999998E-2</v>
      </c>
      <c r="X16" s="6">
        <f t="shared" si="0"/>
        <v>2.8443753316181981</v>
      </c>
      <c r="Y16" s="7">
        <f t="shared" si="1"/>
        <v>3.2331413238983648</v>
      </c>
      <c r="Z16" s="7">
        <f t="shared" si="2"/>
        <v>2.752125455829435</v>
      </c>
      <c r="AA16" s="8">
        <f t="shared" si="3"/>
        <v>3.4471645554146608</v>
      </c>
      <c r="AB16" s="6">
        <f t="shared" si="4"/>
        <v>3.0016395926682948</v>
      </c>
      <c r="AC16" s="7">
        <f t="shared" si="5"/>
        <v>3.5919585745173301</v>
      </c>
      <c r="AD16" s="7">
        <f t="shared" si="6"/>
        <v>2.8850161311492175</v>
      </c>
      <c r="AE16" s="8">
        <f t="shared" si="7"/>
        <v>3.7728523608667923</v>
      </c>
      <c r="AF16" s="6">
        <f t="shared" si="8"/>
        <v>850.19915622210431</v>
      </c>
      <c r="AG16" s="8">
        <f t="shared" si="9"/>
        <v>850.22616473812423</v>
      </c>
      <c r="AH16" s="6">
        <f t="shared" si="10"/>
        <v>2.9259198355746507</v>
      </c>
      <c r="AI16" s="8">
        <f t="shared" si="11"/>
        <v>2.8395296476183485</v>
      </c>
      <c r="AJ16" s="6">
        <f t="shared" si="12"/>
        <v>908.18061800255873</v>
      </c>
      <c r="AK16" s="8">
        <f t="shared" si="13"/>
        <v>897.27653774308237</v>
      </c>
      <c r="AL16" s="6">
        <f t="shared" si="14"/>
        <v>3.0600968741451546</v>
      </c>
      <c r="AM16" s="8" t="str">
        <f t="shared" si="15"/>
        <v>N/A</v>
      </c>
      <c r="AN16" s="7">
        <f t="shared" si="16"/>
        <v>0.50301975602821025</v>
      </c>
      <c r="AO16" s="8">
        <f t="shared" si="17"/>
        <v>0.4969802439717898</v>
      </c>
    </row>
    <row r="17" spans="1:41" ht="15" outlineLevel="1" thickBot="1" x14ac:dyDescent="0.4">
      <c r="A17" s="6"/>
      <c r="B17" s="7">
        <f t="shared" si="33"/>
        <v>47.5</v>
      </c>
      <c r="C17" s="7">
        <f t="shared" si="34"/>
        <v>45.5</v>
      </c>
      <c r="D17" s="7">
        <f t="shared" si="35"/>
        <v>60</v>
      </c>
      <c r="E17" s="7">
        <f t="shared" si="36"/>
        <v>590</v>
      </c>
      <c r="F17" s="7">
        <f t="shared" si="37"/>
        <v>10.5</v>
      </c>
      <c r="G17" s="7">
        <f t="shared" si="38"/>
        <v>0.44</v>
      </c>
      <c r="H17" s="7">
        <f t="shared" si="19"/>
        <v>259.60000000000002</v>
      </c>
      <c r="I17" s="7">
        <f t="shared" si="20"/>
        <v>0.56000000000000005</v>
      </c>
      <c r="J17" s="7">
        <f t="shared" si="21"/>
        <v>330.40000000000003</v>
      </c>
      <c r="K17" s="7">
        <f t="shared" si="39"/>
        <v>1.4866068747318506</v>
      </c>
      <c r="L17" s="7">
        <v>-0.2</v>
      </c>
      <c r="M17" s="7">
        <f t="shared" si="22"/>
        <v>129.80000000000001</v>
      </c>
      <c r="N17" s="7">
        <f t="shared" si="23"/>
        <v>129.80000000000001</v>
      </c>
      <c r="O17" s="7">
        <f t="shared" si="24"/>
        <v>165.20000000000002</v>
      </c>
      <c r="P17" s="7">
        <f t="shared" si="25"/>
        <v>165.20000000000002</v>
      </c>
      <c r="Q17" s="6">
        <f t="shared" si="26"/>
        <v>225.43432671882272</v>
      </c>
      <c r="R17" s="7">
        <f t="shared" si="27"/>
        <v>54.815673281177297</v>
      </c>
      <c r="S17" s="7">
        <f t="shared" si="28"/>
        <v>268.22305647955471</v>
      </c>
      <c r="T17" s="8">
        <f t="shared" si="29"/>
        <v>41.526943520445357</v>
      </c>
      <c r="U17" s="6">
        <f t="shared" si="30"/>
        <v>0.32861836178283016</v>
      </c>
      <c r="V17" s="7">
        <f t="shared" si="31"/>
        <v>0.34306312493811936</v>
      </c>
      <c r="W17" s="3">
        <f t="shared" si="32"/>
        <v>-3.5000000000000003E-2</v>
      </c>
      <c r="X17" s="6">
        <f t="shared" si="0"/>
        <v>2.8542183296629835</v>
      </c>
      <c r="Y17" s="7">
        <f t="shared" si="1"/>
        <v>3.2804661265927173</v>
      </c>
      <c r="Z17" s="7">
        <f t="shared" si="2"/>
        <v>2.7304892020072735</v>
      </c>
      <c r="AA17" s="8">
        <f t="shared" si="3"/>
        <v>3.404745117256808</v>
      </c>
      <c r="AB17" s="6">
        <f t="shared" si="4"/>
        <v>3.0141953124700187</v>
      </c>
      <c r="AC17" s="7">
        <f t="shared" si="5"/>
        <v>3.6353689075054429</v>
      </c>
      <c r="AD17" s="7">
        <f t="shared" si="6"/>
        <v>2.8561834483208743</v>
      </c>
      <c r="AE17" s="8">
        <f t="shared" si="7"/>
        <v>3.739662641084232</v>
      </c>
      <c r="AF17" s="6">
        <f t="shared" si="8"/>
        <v>823.25974686137306</v>
      </c>
      <c r="AG17" s="8">
        <f t="shared" si="9"/>
        <v>873.76881763264669</v>
      </c>
      <c r="AH17" s="6">
        <f t="shared" si="10"/>
        <v>2.9375905329576204</v>
      </c>
      <c r="AI17" s="8">
        <f t="shared" si="11"/>
        <v>2.8208839955856222</v>
      </c>
      <c r="AJ17" s="6">
        <f t="shared" si="12"/>
        <v>878.77828515607894</v>
      </c>
      <c r="AK17" s="8">
        <f t="shared" si="13"/>
        <v>921.39101365676356</v>
      </c>
      <c r="AL17" s="6">
        <f t="shared" si="14"/>
        <v>3.0511344047675295</v>
      </c>
      <c r="AM17" s="8" t="str">
        <f t="shared" si="15"/>
        <v>N/A</v>
      </c>
      <c r="AN17" s="7">
        <f t="shared" si="16"/>
        <v>0.48816424418281479</v>
      </c>
      <c r="AO17" s="8">
        <f t="shared" si="17"/>
        <v>0.51183575581718521</v>
      </c>
    </row>
    <row r="18" spans="1:41" ht="15" outlineLevel="1" thickBot="1" x14ac:dyDescent="0.4">
      <c r="A18" s="6"/>
      <c r="B18" s="7">
        <f t="shared" si="33"/>
        <v>47.5</v>
      </c>
      <c r="C18" s="7">
        <f t="shared" si="34"/>
        <v>45.5</v>
      </c>
      <c r="D18" s="7">
        <f t="shared" si="35"/>
        <v>60</v>
      </c>
      <c r="E18" s="7">
        <f t="shared" si="36"/>
        <v>590</v>
      </c>
      <c r="F18" s="7">
        <f t="shared" si="37"/>
        <v>10.5</v>
      </c>
      <c r="G18" s="7">
        <f t="shared" si="38"/>
        <v>0.44</v>
      </c>
      <c r="H18" s="7">
        <f t="shared" si="19"/>
        <v>259.60000000000002</v>
      </c>
      <c r="I18" s="7">
        <f t="shared" si="20"/>
        <v>0.56000000000000005</v>
      </c>
      <c r="J18" s="7">
        <f t="shared" si="21"/>
        <v>330.40000000000003</v>
      </c>
      <c r="K18" s="7">
        <f t="shared" si="39"/>
        <v>1.4966629547095767</v>
      </c>
      <c r="L18" s="7">
        <v>-0.1</v>
      </c>
      <c r="M18" s="7">
        <f t="shared" si="22"/>
        <v>129.80000000000001</v>
      </c>
      <c r="N18" s="7">
        <f t="shared" si="23"/>
        <v>129.80000000000001</v>
      </c>
      <c r="O18" s="7">
        <f t="shared" si="24"/>
        <v>165.20000000000002</v>
      </c>
      <c r="P18" s="7">
        <f t="shared" si="25"/>
        <v>165.20000000000002</v>
      </c>
      <c r="Q18" s="6">
        <f t="shared" si="26"/>
        <v>220.84889751468134</v>
      </c>
      <c r="R18" s="7">
        <f t="shared" si="27"/>
        <v>49.076102485318664</v>
      </c>
      <c r="S18" s="7">
        <f t="shared" si="28"/>
        <v>274.15229390062558</v>
      </c>
      <c r="T18" s="8">
        <f t="shared" si="29"/>
        <v>45.922706099374444</v>
      </c>
      <c r="U18" s="6">
        <f t="shared" si="30"/>
        <v>0.3308412847252748</v>
      </c>
      <c r="V18" s="7">
        <f t="shared" si="31"/>
        <v>0.34538375877913308</v>
      </c>
      <c r="W18" s="3">
        <f t="shared" si="32"/>
        <v>-1.7500000000000002E-2</v>
      </c>
      <c r="X18" s="6">
        <f t="shared" si="0"/>
        <v>2.8643794258382282</v>
      </c>
      <c r="Y18" s="7">
        <f t="shared" si="1"/>
        <v>3.3302979652240099</v>
      </c>
      <c r="Z18" s="7">
        <f t="shared" si="2"/>
        <v>2.7099130210980054</v>
      </c>
      <c r="AA18" s="8">
        <f t="shared" si="3"/>
        <v>3.3601172610925159</v>
      </c>
      <c r="AB18" s="6">
        <f t="shared" si="4"/>
        <v>3.0273966135219053</v>
      </c>
      <c r="AC18" s="7">
        <f t="shared" si="5"/>
        <v>3.6786439567147338</v>
      </c>
      <c r="AD18" s="7">
        <f t="shared" si="6"/>
        <v>2.8277546964647637</v>
      </c>
      <c r="AE18" s="8">
        <f t="shared" si="7"/>
        <v>3.7035533131082574</v>
      </c>
      <c r="AF18" s="6">
        <f t="shared" si="8"/>
        <v>796.03308250809027</v>
      </c>
      <c r="AG18" s="8">
        <f t="shared" si="9"/>
        <v>897.23454844577918</v>
      </c>
      <c r="AH18" s="6">
        <f t="shared" si="10"/>
        <v>2.9490898675857746</v>
      </c>
      <c r="AI18" s="8">
        <f t="shared" si="11"/>
        <v>2.8032009636672002</v>
      </c>
      <c r="AJ18" s="6">
        <f t="shared" si="12"/>
        <v>849.13071226272302</v>
      </c>
      <c r="AK18" s="8">
        <f t="shared" si="13"/>
        <v>945.31262694531722</v>
      </c>
      <c r="AL18" s="6">
        <f t="shared" si="14"/>
        <v>3.0414293884882038</v>
      </c>
      <c r="AM18" s="8" t="str">
        <f t="shared" si="15"/>
        <v>N/A</v>
      </c>
      <c r="AN18" s="7">
        <f t="shared" si="16"/>
        <v>0.47320006918551044</v>
      </c>
      <c r="AO18" s="8">
        <f t="shared" si="17"/>
        <v>0.52679993081448961</v>
      </c>
    </row>
    <row r="19" spans="1:41" ht="15" outlineLevel="1" thickBot="1" x14ac:dyDescent="0.4">
      <c r="A19" s="6"/>
      <c r="B19" s="7">
        <f t="shared" si="33"/>
        <v>47.5</v>
      </c>
      <c r="C19" s="7">
        <f t="shared" si="34"/>
        <v>45.5</v>
      </c>
      <c r="D19" s="7">
        <f t="shared" si="35"/>
        <v>60</v>
      </c>
      <c r="E19" s="7">
        <f t="shared" si="36"/>
        <v>590</v>
      </c>
      <c r="F19" s="7">
        <f t="shared" si="37"/>
        <v>10.5</v>
      </c>
      <c r="G19" s="7">
        <f t="shared" si="38"/>
        <v>0.44</v>
      </c>
      <c r="H19" s="7">
        <f t="shared" si="19"/>
        <v>259.60000000000002</v>
      </c>
      <c r="I19" s="7">
        <f t="shared" si="20"/>
        <v>0.56000000000000005</v>
      </c>
      <c r="J19" s="7">
        <f t="shared" si="21"/>
        <v>330.40000000000003</v>
      </c>
      <c r="K19" s="7">
        <f t="shared" si="39"/>
        <v>1.5</v>
      </c>
      <c r="L19" s="7">
        <v>0</v>
      </c>
      <c r="M19" s="7">
        <f t="shared" si="22"/>
        <v>129.80000000000001</v>
      </c>
      <c r="N19" s="7">
        <f t="shared" si="23"/>
        <v>129.80000000000001</v>
      </c>
      <c r="O19" s="7">
        <f t="shared" si="24"/>
        <v>165.20000000000002</v>
      </c>
      <c r="P19" s="7">
        <f t="shared" si="25"/>
        <v>165.20000000000002</v>
      </c>
      <c r="Q19" s="6">
        <f t="shared" si="26"/>
        <v>215.87789473684211</v>
      </c>
      <c r="R19" s="7">
        <f t="shared" si="27"/>
        <v>43.7221052631579</v>
      </c>
      <c r="S19" s="7">
        <f t="shared" si="28"/>
        <v>279.56923076923078</v>
      </c>
      <c r="T19" s="8">
        <f t="shared" si="29"/>
        <v>50.830769230769249</v>
      </c>
      <c r="U19" s="6">
        <f t="shared" si="30"/>
        <v>0.33157894736842103</v>
      </c>
      <c r="V19" s="7">
        <f t="shared" si="31"/>
        <v>0.34615384615384615</v>
      </c>
      <c r="W19" s="3">
        <f t="shared" si="32"/>
        <v>0</v>
      </c>
      <c r="X19" s="6">
        <f t="shared" si="0"/>
        <v>2.8746851170768792</v>
      </c>
      <c r="Y19" s="7">
        <f t="shared" si="1"/>
        <v>3.3820030501744887</v>
      </c>
      <c r="Z19" s="7">
        <f t="shared" si="2"/>
        <v>2.6906399800006024</v>
      </c>
      <c r="AA19" s="8">
        <f t="shared" si="3"/>
        <v>3.3144682432164867</v>
      </c>
      <c r="AB19" s="6">
        <f t="shared" si="4"/>
        <v>3.0411454878960833</v>
      </c>
      <c r="AC19" s="7">
        <f t="shared" si="5"/>
        <v>3.7214258805413931</v>
      </c>
      <c r="AD19" s="7">
        <f t="shared" si="6"/>
        <v>2.8000528326929595</v>
      </c>
      <c r="AE19" s="8">
        <f t="shared" si="7"/>
        <v>3.6651350554562474</v>
      </c>
      <c r="AF19" s="6">
        <f t="shared" si="8"/>
        <v>768.44926446593922</v>
      </c>
      <c r="AG19" s="8">
        <f t="shared" si="9"/>
        <v>920.69711987935727</v>
      </c>
      <c r="AH19" s="6">
        <f t="shared" si="10"/>
        <v>2.9601281373880552</v>
      </c>
      <c r="AI19" s="8">
        <f t="shared" si="11"/>
        <v>2.7866135589568923</v>
      </c>
      <c r="AJ19" s="6">
        <f t="shared" si="12"/>
        <v>819.22465959352394</v>
      </c>
      <c r="AK19" s="8">
        <f t="shared" si="13"/>
        <v>969.11025075267548</v>
      </c>
      <c r="AL19" s="6" t="str">
        <f t="shared" si="14"/>
        <v>N/A</v>
      </c>
      <c r="AM19" s="8" t="str">
        <f t="shared" si="15"/>
        <v>N/A</v>
      </c>
      <c r="AN19" s="7" t="str">
        <f t="shared" si="16"/>
        <v>N/A</v>
      </c>
      <c r="AO19" s="8" t="str">
        <f t="shared" si="17"/>
        <v>N/A</v>
      </c>
    </row>
    <row r="20" spans="1:41" ht="15" thickBot="1" x14ac:dyDescent="0.4">
      <c r="A20" s="16" t="s">
        <v>36</v>
      </c>
      <c r="B20" s="17">
        <v>47.5</v>
      </c>
      <c r="C20" s="17">
        <v>45.5</v>
      </c>
      <c r="D20" s="17">
        <v>63</v>
      </c>
      <c r="E20" s="17">
        <v>630</v>
      </c>
      <c r="F20" s="17">
        <v>12</v>
      </c>
      <c r="G20" s="17">
        <v>0.46</v>
      </c>
      <c r="H20" s="17">
        <f t="shared" ref="H20" si="40">G20*E20</f>
        <v>289.8</v>
      </c>
      <c r="I20" s="17">
        <f t="shared" ref="I20" si="41">1-G20</f>
        <v>0.54</v>
      </c>
      <c r="J20" s="17">
        <f t="shared" ref="J20" si="42">I20*E20</f>
        <v>340.20000000000005</v>
      </c>
      <c r="K20" s="17">
        <v>1.5</v>
      </c>
      <c r="L20" s="17">
        <f>SQRT(1.5^2-(K20)^2)</f>
        <v>0</v>
      </c>
      <c r="M20" s="17">
        <f t="shared" si="22"/>
        <v>144.9</v>
      </c>
      <c r="N20" s="17">
        <f t="shared" si="23"/>
        <v>144.9</v>
      </c>
      <c r="O20" s="17">
        <f t="shared" si="24"/>
        <v>170.10000000000002</v>
      </c>
      <c r="P20" s="17">
        <f t="shared" si="25"/>
        <v>170.10000000000002</v>
      </c>
      <c r="Q20" s="17">
        <f t="shared" si="26"/>
        <v>254.71894736842108</v>
      </c>
      <c r="R20" s="17">
        <f t="shared" si="27"/>
        <v>35.081052631578942</v>
      </c>
      <c r="S20" s="17">
        <f t="shared" si="28"/>
        <v>304.68461538461543</v>
      </c>
      <c r="T20" s="17">
        <f t="shared" si="29"/>
        <v>35.515384615384619</v>
      </c>
      <c r="U20" s="17">
        <f t="shared" si="30"/>
        <v>0.37894736842105264</v>
      </c>
      <c r="V20" s="17">
        <f t="shared" si="31"/>
        <v>0.39560439560439559</v>
      </c>
      <c r="W20" s="3">
        <f t="shared" si="32"/>
        <v>0</v>
      </c>
      <c r="X20" s="17">
        <f t="shared" si="0"/>
        <v>2.7747209898349938</v>
      </c>
      <c r="Y20" s="17">
        <f t="shared" si="1"/>
        <v>3.477023693234901</v>
      </c>
      <c r="Z20" s="17">
        <f t="shared" si="2"/>
        <v>2.5987121480247897</v>
      </c>
      <c r="AA20" s="17">
        <f t="shared" si="3"/>
        <v>3.4718869507758434</v>
      </c>
      <c r="AB20" s="17">
        <f t="shared" si="4"/>
        <v>2.914212071088973</v>
      </c>
      <c r="AC20" s="17">
        <f t="shared" si="5"/>
        <v>3.7956320292456431</v>
      </c>
      <c r="AD20" s="17">
        <f t="shared" si="6"/>
        <v>2.6471851229317447</v>
      </c>
      <c r="AE20" s="17">
        <f t="shared" si="7"/>
        <v>3.7917451713388592</v>
      </c>
      <c r="AF20" s="17">
        <f t="shared" si="8"/>
        <v>828.75166095545353</v>
      </c>
      <c r="AG20" s="17">
        <f t="shared" si="9"/>
        <v>915.09301171419986</v>
      </c>
      <c r="AH20" s="17">
        <f t="shared" si="10"/>
        <v>2.8597365802465613</v>
      </c>
      <c r="AI20" s="17">
        <f t="shared" si="11"/>
        <v>2.6898677593009985</v>
      </c>
      <c r="AJ20" s="17">
        <f t="shared" si="12"/>
        <v>875.45979814420275</v>
      </c>
      <c r="AK20" s="17">
        <f t="shared" si="13"/>
        <v>941.2218691559616</v>
      </c>
      <c r="AL20" s="17" t="str">
        <f t="shared" si="14"/>
        <v>N/A</v>
      </c>
      <c r="AM20" s="17" t="str">
        <f t="shared" si="15"/>
        <v>N/A</v>
      </c>
      <c r="AN20" s="17" t="str">
        <f t="shared" si="16"/>
        <v>N/A</v>
      </c>
      <c r="AO20" s="18" t="str">
        <f t="shared" si="17"/>
        <v>N/A</v>
      </c>
    </row>
    <row r="21" spans="1:41" ht="15" outlineLevel="1" thickBot="1" x14ac:dyDescent="0.4">
      <c r="A21" s="6"/>
      <c r="B21" s="7">
        <v>47.5</v>
      </c>
      <c r="C21" s="7">
        <v>45.5</v>
      </c>
      <c r="D21" s="7">
        <v>63</v>
      </c>
      <c r="E21" s="7">
        <v>630</v>
      </c>
      <c r="F21" s="7">
        <v>12</v>
      </c>
      <c r="G21" s="7">
        <v>0.46</v>
      </c>
      <c r="H21" s="7">
        <f t="shared" ref="H21:H35" si="43">G21*E21</f>
        <v>289.8</v>
      </c>
      <c r="I21" s="7">
        <f t="shared" ref="I21:I35" si="44">1-G21</f>
        <v>0.54</v>
      </c>
      <c r="J21" s="7">
        <f t="shared" ref="J21:J35" si="45">I21*E21</f>
        <v>340.20000000000005</v>
      </c>
      <c r="K21" s="7">
        <v>1.4</v>
      </c>
      <c r="L21" s="7">
        <f t="shared" ref="L21:L35" si="46">SQRT(1.5^2-(K21)^2)</f>
        <v>0.5385164807134506</v>
      </c>
      <c r="M21" s="7">
        <f t="shared" si="22"/>
        <v>144.9</v>
      </c>
      <c r="N21" s="7">
        <f t="shared" si="23"/>
        <v>144.9</v>
      </c>
      <c r="O21" s="7">
        <f t="shared" si="24"/>
        <v>170.10000000000002</v>
      </c>
      <c r="P21" s="7">
        <f t="shared" si="25"/>
        <v>170.10000000000002</v>
      </c>
      <c r="Q21" s="6">
        <f t="shared" si="26"/>
        <v>215.08669536771927</v>
      </c>
      <c r="R21" s="7">
        <f t="shared" si="27"/>
        <v>10.091326946666669</v>
      </c>
      <c r="S21" s="7">
        <f t="shared" si="28"/>
        <v>328.02329653511475</v>
      </c>
      <c r="T21" s="8">
        <f t="shared" si="29"/>
        <v>76.798681150499348</v>
      </c>
      <c r="U21" s="6">
        <f t="shared" si="30"/>
        <v>0.35368421052631571</v>
      </c>
      <c r="V21" s="7">
        <f t="shared" si="31"/>
        <v>0.3692307692307692</v>
      </c>
      <c r="W21" s="3">
        <f t="shared" si="32"/>
        <v>0.10257456775494297</v>
      </c>
      <c r="X21" s="6">
        <f t="shared" si="0"/>
        <v>2.8762580338633805</v>
      </c>
      <c r="Y21" s="7">
        <f t="shared" si="1"/>
        <v>3.845962470692621</v>
      </c>
      <c r="Z21" s="7">
        <f t="shared" si="2"/>
        <v>2.5187903533350635</v>
      </c>
      <c r="AA21" s="8">
        <f t="shared" si="3"/>
        <v>3.1356810618735782</v>
      </c>
      <c r="AB21" s="6">
        <f t="shared" si="4"/>
        <v>3.0432846297798894</v>
      </c>
      <c r="AC21" s="7">
        <f t="shared" si="5"/>
        <v>4.0494257957527626</v>
      </c>
      <c r="AD21" s="7">
        <f t="shared" si="6"/>
        <v>2.4628915634863038</v>
      </c>
      <c r="AE21" s="8">
        <f t="shared" si="7"/>
        <v>3.4923350977080938</v>
      </c>
      <c r="AF21" s="6">
        <f t="shared" si="8"/>
        <v>657.45570024489734</v>
      </c>
      <c r="AG21" s="8">
        <f t="shared" si="9"/>
        <v>1067.0380850423021</v>
      </c>
      <c r="AH21" s="6">
        <f t="shared" si="10"/>
        <v>2.9197152257025327</v>
      </c>
      <c r="AI21" s="8">
        <f t="shared" si="11"/>
        <v>2.6358205430016621</v>
      </c>
      <c r="AJ21" s="6">
        <f t="shared" si="12"/>
        <v>695.43411373393644</v>
      </c>
      <c r="AK21" s="8">
        <f t="shared" si="13"/>
        <v>1076.0925393028822</v>
      </c>
      <c r="AL21" s="6" t="str">
        <f t="shared" si="14"/>
        <v>N/A</v>
      </c>
      <c r="AM21" s="8">
        <f t="shared" si="15"/>
        <v>1.7080833957188606</v>
      </c>
      <c r="AN21" s="7" t="str">
        <f t="shared" si="16"/>
        <v>N/A</v>
      </c>
      <c r="AO21" s="8" t="str">
        <f t="shared" si="17"/>
        <v>N/A</v>
      </c>
    </row>
    <row r="22" spans="1:41" ht="15" outlineLevel="1" thickBot="1" x14ac:dyDescent="0.4">
      <c r="A22" s="6"/>
      <c r="B22" s="7">
        <f>B21</f>
        <v>47.5</v>
      </c>
      <c r="C22" s="7">
        <f t="shared" ref="C22:G22" si="47">C21</f>
        <v>45.5</v>
      </c>
      <c r="D22" s="7">
        <f t="shared" si="47"/>
        <v>63</v>
      </c>
      <c r="E22" s="7">
        <f t="shared" si="47"/>
        <v>630</v>
      </c>
      <c r="F22" s="7">
        <f t="shared" si="47"/>
        <v>12</v>
      </c>
      <c r="G22" s="7">
        <f t="shared" si="47"/>
        <v>0.46</v>
      </c>
      <c r="H22" s="7">
        <f t="shared" si="43"/>
        <v>289.8</v>
      </c>
      <c r="I22" s="7">
        <f t="shared" si="44"/>
        <v>0.54</v>
      </c>
      <c r="J22" s="7">
        <f t="shared" si="45"/>
        <v>340.20000000000005</v>
      </c>
      <c r="K22" s="7">
        <v>1.3</v>
      </c>
      <c r="L22" s="7">
        <f t="shared" si="46"/>
        <v>0.74833147735478811</v>
      </c>
      <c r="M22" s="7">
        <f t="shared" si="22"/>
        <v>144.9</v>
      </c>
      <c r="N22" s="7">
        <f t="shared" si="23"/>
        <v>144.9</v>
      </c>
      <c r="O22" s="7">
        <f t="shared" si="24"/>
        <v>170.10000000000002</v>
      </c>
      <c r="P22" s="7">
        <f t="shared" si="25"/>
        <v>170.10000000000002</v>
      </c>
      <c r="Q22" s="6">
        <f t="shared" si="26"/>
        <v>195.17653241134431</v>
      </c>
      <c r="R22" s="7">
        <f t="shared" si="27"/>
        <v>4.82369030608114</v>
      </c>
      <c r="S22" s="7">
        <f t="shared" si="28"/>
        <v>331.63988864128731</v>
      </c>
      <c r="T22" s="8">
        <f t="shared" si="29"/>
        <v>98.359888641287284</v>
      </c>
      <c r="U22" s="6">
        <f t="shared" si="30"/>
        <v>0.328421052631579</v>
      </c>
      <c r="V22" s="7">
        <f t="shared" si="31"/>
        <v>0.34285714285714292</v>
      </c>
      <c r="W22" s="3">
        <f t="shared" si="32"/>
        <v>0.14253932901995964</v>
      </c>
      <c r="X22" s="6">
        <f t="shared" si="0"/>
        <v>2.910092899991533</v>
      </c>
      <c r="Y22" s="7">
        <f t="shared" si="1"/>
        <v>3.9443320994276498</v>
      </c>
      <c r="Z22" s="7">
        <f t="shared" si="2"/>
        <v>2.5078132307305081</v>
      </c>
      <c r="AA22" s="8">
        <f t="shared" si="3"/>
        <v>3.0488312246552578</v>
      </c>
      <c r="AB22" s="6">
        <f t="shared" si="4"/>
        <v>3.0937492147967687</v>
      </c>
      <c r="AC22" s="7">
        <f t="shared" si="5"/>
        <v>4.1109884498829627</v>
      </c>
      <c r="AD22" s="7">
        <f t="shared" si="6"/>
        <v>2.4301740946914516</v>
      </c>
      <c r="AE22" s="8">
        <f t="shared" si="7"/>
        <v>3.382317260341706</v>
      </c>
      <c r="AF22" s="6">
        <f t="shared" si="8"/>
        <v>587.00807772719418</v>
      </c>
      <c r="AG22" s="8">
        <f t="shared" si="9"/>
        <v>1131.5736003157833</v>
      </c>
      <c r="AH22" s="6">
        <f t="shared" si="10"/>
        <v>2.9350371202164158</v>
      </c>
      <c r="AI22" s="8">
        <f t="shared" si="11"/>
        <v>2.6315678753762914</v>
      </c>
      <c r="AJ22" s="6">
        <f t="shared" si="12"/>
        <v>623.65737902846456</v>
      </c>
      <c r="AK22" s="8">
        <f t="shared" si="13"/>
        <v>1138.6270152191285</v>
      </c>
      <c r="AL22" s="6" t="str">
        <f t="shared" si="14"/>
        <v>N/A</v>
      </c>
      <c r="AM22" s="8">
        <f t="shared" si="15"/>
        <v>1.8073444686017912</v>
      </c>
      <c r="AN22" s="7" t="str">
        <f t="shared" si="16"/>
        <v>N/A</v>
      </c>
      <c r="AO22" s="8" t="str">
        <f t="shared" si="17"/>
        <v>N/A</v>
      </c>
    </row>
    <row r="23" spans="1:41" ht="15" outlineLevel="1" thickBot="1" x14ac:dyDescent="0.4">
      <c r="A23" s="6"/>
      <c r="B23" s="7">
        <f t="shared" ref="B23:B35" si="48">B22</f>
        <v>47.5</v>
      </c>
      <c r="C23" s="7">
        <f t="shared" ref="C23:C35" si="49">C22</f>
        <v>45.5</v>
      </c>
      <c r="D23" s="7">
        <f t="shared" ref="D23:D35" si="50">D22</f>
        <v>63</v>
      </c>
      <c r="E23" s="7">
        <f t="shared" ref="E23:E35" si="51">E22</f>
        <v>630</v>
      </c>
      <c r="F23" s="7">
        <f t="shared" ref="F23:F35" si="52">F22</f>
        <v>12</v>
      </c>
      <c r="G23" s="7">
        <f t="shared" ref="G23:G35" si="53">G22</f>
        <v>0.46</v>
      </c>
      <c r="H23" s="7">
        <f t="shared" si="43"/>
        <v>289.8</v>
      </c>
      <c r="I23" s="7">
        <f t="shared" si="44"/>
        <v>0.54</v>
      </c>
      <c r="J23" s="7">
        <f t="shared" si="45"/>
        <v>340.20000000000005</v>
      </c>
      <c r="K23" s="7">
        <v>1.2</v>
      </c>
      <c r="L23" s="7">
        <f t="shared" si="46"/>
        <v>0.9</v>
      </c>
      <c r="M23" s="7">
        <f t="shared" si="22"/>
        <v>144.9</v>
      </c>
      <c r="N23" s="7">
        <f t="shared" si="23"/>
        <v>144.9</v>
      </c>
      <c r="O23" s="7">
        <f t="shared" si="24"/>
        <v>170.10000000000002</v>
      </c>
      <c r="P23" s="7">
        <f t="shared" si="25"/>
        <v>170.10000000000002</v>
      </c>
      <c r="Q23" s="6">
        <f t="shared" si="26"/>
        <v>178.75515789473684</v>
      </c>
      <c r="R23" s="7">
        <f t="shared" si="27"/>
        <v>3.0448421052631716</v>
      </c>
      <c r="S23" s="7">
        <f t="shared" si="28"/>
        <v>331.76769230769236</v>
      </c>
      <c r="T23" s="8">
        <f t="shared" si="29"/>
        <v>116.43230769230769</v>
      </c>
      <c r="U23" s="6">
        <f t="shared" si="30"/>
        <v>0.30315789473684207</v>
      </c>
      <c r="V23" s="7">
        <f t="shared" si="31"/>
        <v>0.31648351648351647</v>
      </c>
      <c r="W23" s="3">
        <f t="shared" si="32"/>
        <v>0.17142857142857143</v>
      </c>
      <c r="X23" s="6">
        <f t="shared" si="0"/>
        <v>2.9309076662455475</v>
      </c>
      <c r="Y23" s="7">
        <f t="shared" si="1"/>
        <v>3.9793577903612869</v>
      </c>
      <c r="Z23" s="7">
        <f t="shared" si="2"/>
        <v>2.5074349811423549</v>
      </c>
      <c r="AA23" s="8">
        <f t="shared" si="3"/>
        <v>3.0046409479791212</v>
      </c>
      <c r="AB23" s="6">
        <f t="shared" si="4"/>
        <v>3.1327579725240247</v>
      </c>
      <c r="AC23" s="7">
        <f t="shared" si="5"/>
        <v>4.1324529925678686</v>
      </c>
      <c r="AD23" s="7">
        <f t="shared" si="6"/>
        <v>2.4289961814683698</v>
      </c>
      <c r="AE23" s="8">
        <f t="shared" si="7"/>
        <v>3.3086941399664576</v>
      </c>
      <c r="AF23" s="6">
        <f t="shared" si="8"/>
        <v>536.03137880661654</v>
      </c>
      <c r="AG23" s="8">
        <f t="shared" si="9"/>
        <v>1181.7231966651932</v>
      </c>
      <c r="AH23" s="6">
        <f t="shared" si="10"/>
        <v>2.9484674301794089</v>
      </c>
      <c r="AI23" s="8">
        <f t="shared" si="11"/>
        <v>2.6365979399044916</v>
      </c>
      <c r="AJ23" s="6">
        <f t="shared" si="12"/>
        <v>572.57931289431906</v>
      </c>
      <c r="AK23" s="8">
        <f t="shared" si="13"/>
        <v>1191.1013519142678</v>
      </c>
      <c r="AL23" s="6" t="str">
        <f t="shared" si="14"/>
        <v>N/A</v>
      </c>
      <c r="AM23" s="8">
        <f t="shared" si="15"/>
        <v>1.8906370665305838</v>
      </c>
      <c r="AN23" s="7" t="str">
        <f t="shared" si="16"/>
        <v>N/A</v>
      </c>
      <c r="AO23" s="8" t="str">
        <f t="shared" si="17"/>
        <v>N/A</v>
      </c>
    </row>
    <row r="24" spans="1:41" ht="15" outlineLevel="1" thickBot="1" x14ac:dyDescent="0.4">
      <c r="A24" s="6"/>
      <c r="B24" s="7">
        <f t="shared" si="48"/>
        <v>47.5</v>
      </c>
      <c r="C24" s="7">
        <f t="shared" si="49"/>
        <v>45.5</v>
      </c>
      <c r="D24" s="7">
        <f t="shared" si="50"/>
        <v>63</v>
      </c>
      <c r="E24" s="7">
        <f t="shared" si="51"/>
        <v>630</v>
      </c>
      <c r="F24" s="7">
        <f t="shared" si="52"/>
        <v>12</v>
      </c>
      <c r="G24" s="7">
        <f t="shared" si="53"/>
        <v>0.46</v>
      </c>
      <c r="H24" s="7">
        <f t="shared" si="43"/>
        <v>289.8</v>
      </c>
      <c r="I24" s="7">
        <f t="shared" si="44"/>
        <v>0.54</v>
      </c>
      <c r="J24" s="7">
        <f t="shared" si="45"/>
        <v>340.20000000000005</v>
      </c>
      <c r="K24" s="7">
        <v>1.1000000000000001</v>
      </c>
      <c r="L24" s="7">
        <f t="shared" si="46"/>
        <v>1.0198039027185568</v>
      </c>
      <c r="M24" s="7">
        <f t="shared" si="22"/>
        <v>144.9</v>
      </c>
      <c r="N24" s="7">
        <f t="shared" si="23"/>
        <v>144.9</v>
      </c>
      <c r="O24" s="7">
        <f t="shared" si="24"/>
        <v>170.10000000000002</v>
      </c>
      <c r="P24" s="7">
        <f t="shared" si="25"/>
        <v>170.10000000000002</v>
      </c>
      <c r="Q24" s="6">
        <f t="shared" si="26"/>
        <v>164.24566057372871</v>
      </c>
      <c r="R24" s="7">
        <f t="shared" si="27"/>
        <v>3.1778711000444844</v>
      </c>
      <c r="S24" s="7">
        <f t="shared" si="28"/>
        <v>329.98361877849806</v>
      </c>
      <c r="T24" s="8">
        <f t="shared" si="29"/>
        <v>132.5928495477288</v>
      </c>
      <c r="U24" s="6">
        <f t="shared" si="30"/>
        <v>0.27789473684210531</v>
      </c>
      <c r="V24" s="7">
        <f t="shared" si="31"/>
        <v>0.29010989010989013</v>
      </c>
      <c r="W24" s="3">
        <f t="shared" si="32"/>
        <v>0.19424836242258225</v>
      </c>
      <c r="X24" s="6">
        <f t="shared" si="0"/>
        <v>2.9458711149417813</v>
      </c>
      <c r="Y24" s="7">
        <f t="shared" si="1"/>
        <v>3.9767061456867405</v>
      </c>
      <c r="Z24" s="7">
        <f t="shared" si="2"/>
        <v>2.5127761185704909</v>
      </c>
      <c r="AA24" s="8">
        <f t="shared" si="3"/>
        <v>2.9791052693227265</v>
      </c>
      <c r="AB24" s="6">
        <f t="shared" si="4"/>
        <v>3.1675867768616781</v>
      </c>
      <c r="AC24" s="7">
        <f t="shared" si="5"/>
        <v>4.1308358445400044</v>
      </c>
      <c r="AD24" s="7">
        <f t="shared" si="6"/>
        <v>2.4453044246503306</v>
      </c>
      <c r="AE24" s="8">
        <f t="shared" si="7"/>
        <v>3.2540716157219047</v>
      </c>
      <c r="AF24" s="6">
        <f t="shared" si="8"/>
        <v>496.48400677242677</v>
      </c>
      <c r="AG24" s="8">
        <f t="shared" si="9"/>
        <v>1224.1830135482332</v>
      </c>
      <c r="AH24" s="6">
        <f t="shared" si="10"/>
        <v>2.9654374257247897</v>
      </c>
      <c r="AI24" s="8">
        <f t="shared" si="11"/>
        <v>2.6464446364463399</v>
      </c>
      <c r="AJ24" s="6">
        <f t="shared" si="12"/>
        <v>533.38964643964607</v>
      </c>
      <c r="AK24" s="8">
        <f t="shared" si="13"/>
        <v>1238.3770312221386</v>
      </c>
      <c r="AL24" s="6" t="str">
        <f t="shared" si="14"/>
        <v>N/A</v>
      </c>
      <c r="AM24" s="8">
        <f t="shared" si="15"/>
        <v>1.9656778273367279</v>
      </c>
      <c r="AN24" s="7" t="str">
        <f t="shared" si="16"/>
        <v>N/A</v>
      </c>
      <c r="AO24" s="8" t="str">
        <f t="shared" si="17"/>
        <v>N/A</v>
      </c>
    </row>
    <row r="25" spans="1:41" ht="15" outlineLevel="1" thickBot="1" x14ac:dyDescent="0.4">
      <c r="A25" s="6"/>
      <c r="B25" s="7">
        <f t="shared" si="48"/>
        <v>47.5</v>
      </c>
      <c r="C25" s="7">
        <f t="shared" si="49"/>
        <v>45.5</v>
      </c>
      <c r="D25" s="7">
        <f t="shared" si="50"/>
        <v>63</v>
      </c>
      <c r="E25" s="7">
        <f t="shared" si="51"/>
        <v>630</v>
      </c>
      <c r="F25" s="7">
        <f t="shared" si="52"/>
        <v>12</v>
      </c>
      <c r="G25" s="7">
        <f t="shared" si="53"/>
        <v>0.46</v>
      </c>
      <c r="H25" s="7">
        <f t="shared" si="43"/>
        <v>289.8</v>
      </c>
      <c r="I25" s="7">
        <f t="shared" si="44"/>
        <v>0.54</v>
      </c>
      <c r="J25" s="7">
        <f t="shared" si="45"/>
        <v>340.20000000000005</v>
      </c>
      <c r="K25" s="7">
        <v>1</v>
      </c>
      <c r="L25" s="7">
        <f t="shared" si="46"/>
        <v>1.1180339887498949</v>
      </c>
      <c r="M25" s="7">
        <f t="shared" si="22"/>
        <v>144.9</v>
      </c>
      <c r="N25" s="7">
        <f t="shared" si="23"/>
        <v>144.9</v>
      </c>
      <c r="O25" s="7">
        <f t="shared" si="24"/>
        <v>170.10000000000002</v>
      </c>
      <c r="P25" s="7">
        <f t="shared" si="25"/>
        <v>170.10000000000002</v>
      </c>
      <c r="Q25" s="6">
        <f t="shared" si="26"/>
        <v>151.0305922539537</v>
      </c>
      <c r="R25" s="7">
        <f t="shared" si="27"/>
        <v>4.6053290960589237</v>
      </c>
      <c r="S25" s="7">
        <f t="shared" si="28"/>
        <v>326.90511624807061</v>
      </c>
      <c r="T25" s="8">
        <f t="shared" si="29"/>
        <v>147.45896240191678</v>
      </c>
      <c r="U25" s="6">
        <f t="shared" si="30"/>
        <v>0.25263157894736843</v>
      </c>
      <c r="V25" s="7">
        <f t="shared" si="31"/>
        <v>0.26373626373626374</v>
      </c>
      <c r="W25" s="3">
        <f t="shared" si="32"/>
        <v>0.21295885499997999</v>
      </c>
      <c r="X25" s="6">
        <f t="shared" si="0"/>
        <v>2.9586171887942254</v>
      </c>
      <c r="Y25" s="7">
        <f t="shared" si="1"/>
        <v>3.9485816324870391</v>
      </c>
      <c r="Z25" s="7">
        <f t="shared" si="2"/>
        <v>2.522285379288598</v>
      </c>
      <c r="AA25" s="8">
        <f t="shared" si="3"/>
        <v>2.9621887352537657</v>
      </c>
      <c r="AB25" s="6">
        <f t="shared" si="4"/>
        <v>3.2012534628500031</v>
      </c>
      <c r="AC25" s="7">
        <f t="shared" si="5"/>
        <v>4.1136047679054126</v>
      </c>
      <c r="AD25" s="7">
        <f t="shared" si="6"/>
        <v>2.472769297621173</v>
      </c>
      <c r="AE25" s="8">
        <f t="shared" si="7"/>
        <v>3.2108622264509865</v>
      </c>
      <c r="AF25" s="6">
        <f t="shared" si="8"/>
        <v>465.02622415657584</v>
      </c>
      <c r="AG25" s="8">
        <f t="shared" si="9"/>
        <v>1261.3492724663145</v>
      </c>
      <c r="AH25" s="6">
        <f t="shared" si="10"/>
        <v>2.9879106322168996</v>
      </c>
      <c r="AI25" s="8">
        <f t="shared" si="11"/>
        <v>2.659032016201651</v>
      </c>
      <c r="AJ25" s="6">
        <f t="shared" si="12"/>
        <v>502.43171017657761</v>
      </c>
      <c r="AK25" s="8">
        <f t="shared" si="13"/>
        <v>1281.8313470214803</v>
      </c>
      <c r="AL25" s="6" t="str">
        <f t="shared" si="14"/>
        <v>N/A</v>
      </c>
      <c r="AM25" s="8">
        <f t="shared" si="15"/>
        <v>2.0346529317801276</v>
      </c>
      <c r="AN25" s="7" t="str">
        <f t="shared" si="16"/>
        <v>N/A</v>
      </c>
      <c r="AO25" s="8" t="str">
        <f t="shared" si="17"/>
        <v>N/A</v>
      </c>
    </row>
    <row r="26" spans="1:41" ht="15" outlineLevel="1" thickBot="1" x14ac:dyDescent="0.4">
      <c r="A26" s="6"/>
      <c r="B26" s="7">
        <f t="shared" si="48"/>
        <v>47.5</v>
      </c>
      <c r="C26" s="7">
        <f t="shared" si="49"/>
        <v>45.5</v>
      </c>
      <c r="D26" s="7">
        <f t="shared" si="50"/>
        <v>63</v>
      </c>
      <c r="E26" s="7">
        <f t="shared" si="51"/>
        <v>630</v>
      </c>
      <c r="F26" s="7">
        <f t="shared" si="52"/>
        <v>12</v>
      </c>
      <c r="G26" s="7">
        <f t="shared" si="53"/>
        <v>0.46</v>
      </c>
      <c r="H26" s="7">
        <f t="shared" si="43"/>
        <v>289.8</v>
      </c>
      <c r="I26" s="7">
        <f t="shared" si="44"/>
        <v>0.54</v>
      </c>
      <c r="J26" s="7">
        <f t="shared" si="45"/>
        <v>340.20000000000005</v>
      </c>
      <c r="K26" s="7">
        <v>0.89999999999999902</v>
      </c>
      <c r="L26" s="7">
        <f t="shared" si="46"/>
        <v>1.2000000000000006</v>
      </c>
      <c r="M26" s="7">
        <f t="shared" si="22"/>
        <v>144.9</v>
      </c>
      <c r="N26" s="7">
        <f t="shared" si="23"/>
        <v>144.9</v>
      </c>
      <c r="O26" s="7">
        <f t="shared" si="24"/>
        <v>170.10000000000002</v>
      </c>
      <c r="P26" s="7">
        <f t="shared" si="25"/>
        <v>170.10000000000002</v>
      </c>
      <c r="Q26" s="6">
        <f t="shared" si="26"/>
        <v>138.79136842105254</v>
      </c>
      <c r="R26" s="7">
        <f t="shared" si="27"/>
        <v>7.0086315789474014</v>
      </c>
      <c r="S26" s="7">
        <f t="shared" si="28"/>
        <v>322.85076923076923</v>
      </c>
      <c r="T26" s="8">
        <f t="shared" si="29"/>
        <v>161.34923076923093</v>
      </c>
      <c r="U26" s="6">
        <f t="shared" si="30"/>
        <v>0.22736842105263133</v>
      </c>
      <c r="V26" s="7">
        <f t="shared" si="31"/>
        <v>0.2373626373626371</v>
      </c>
      <c r="W26" s="3">
        <f t="shared" si="32"/>
        <v>0.2285714285714287</v>
      </c>
      <c r="X26" s="6">
        <f t="shared" si="0"/>
        <v>2.9715291776791055</v>
      </c>
      <c r="Y26" s="7">
        <f t="shared" si="1"/>
        <v>3.9025716649852162</v>
      </c>
      <c r="Z26" s="7">
        <f t="shared" si="2"/>
        <v>2.5353178418523479</v>
      </c>
      <c r="AA26" s="8">
        <f t="shared" si="3"/>
        <v>2.9486655208662991</v>
      </c>
      <c r="AB26" s="6">
        <f t="shared" si="4"/>
        <v>3.2353579312394927</v>
      </c>
      <c r="AC26" s="7">
        <f t="shared" si="5"/>
        <v>4.0850930247367536</v>
      </c>
      <c r="AD26" s="7">
        <f t="shared" si="6"/>
        <v>2.5076609825526095</v>
      </c>
      <c r="AE26" s="8">
        <f t="shared" si="7"/>
        <v>3.1747539895875585</v>
      </c>
      <c r="AF26" s="6">
        <f t="shared" si="8"/>
        <v>439.7742878834888</v>
      </c>
      <c r="AG26" s="8">
        <f t="shared" si="9"/>
        <v>1294.2942290740552</v>
      </c>
      <c r="AH26" s="6">
        <f t="shared" si="10"/>
        <v>3.0162845533846978</v>
      </c>
      <c r="AI26" s="8">
        <f t="shared" si="11"/>
        <v>2.6730570612847062</v>
      </c>
      <c r="AJ26" s="6">
        <f t="shared" si="12"/>
        <v>477.67066658474255</v>
      </c>
      <c r="AK26" s="8">
        <f t="shared" si="13"/>
        <v>1321.8443912885962</v>
      </c>
      <c r="AL26" s="6" t="str">
        <f t="shared" si="14"/>
        <v>N/A</v>
      </c>
      <c r="AM26" s="8">
        <f t="shared" si="15"/>
        <v>2.0981657004580891</v>
      </c>
      <c r="AN26" s="7" t="str">
        <f t="shared" si="16"/>
        <v>N/A</v>
      </c>
      <c r="AO26" s="8" t="str">
        <f t="shared" si="17"/>
        <v>N/A</v>
      </c>
    </row>
    <row r="27" spans="1:41" ht="15" outlineLevel="1" thickBot="1" x14ac:dyDescent="0.4">
      <c r="A27" s="6"/>
      <c r="B27" s="7">
        <f t="shared" si="48"/>
        <v>47.5</v>
      </c>
      <c r="C27" s="7">
        <f t="shared" si="49"/>
        <v>45.5</v>
      </c>
      <c r="D27" s="7">
        <f t="shared" si="50"/>
        <v>63</v>
      </c>
      <c r="E27" s="7">
        <f t="shared" si="51"/>
        <v>630</v>
      </c>
      <c r="F27" s="7">
        <f t="shared" si="52"/>
        <v>12</v>
      </c>
      <c r="G27" s="7">
        <f t="shared" si="53"/>
        <v>0.46</v>
      </c>
      <c r="H27" s="7">
        <f t="shared" si="43"/>
        <v>289.8</v>
      </c>
      <c r="I27" s="7">
        <f t="shared" si="44"/>
        <v>0.54</v>
      </c>
      <c r="J27" s="7">
        <f t="shared" si="45"/>
        <v>340.20000000000005</v>
      </c>
      <c r="K27" s="7">
        <v>0.79999999999999905</v>
      </c>
      <c r="L27" s="7">
        <f t="shared" si="46"/>
        <v>1.2688577540449526</v>
      </c>
      <c r="M27" s="7">
        <f t="shared" si="22"/>
        <v>144.9</v>
      </c>
      <c r="N27" s="7">
        <f t="shared" si="23"/>
        <v>144.9</v>
      </c>
      <c r="O27" s="7">
        <f t="shared" si="24"/>
        <v>170.10000000000002</v>
      </c>
      <c r="P27" s="7">
        <f t="shared" si="25"/>
        <v>170.10000000000002</v>
      </c>
      <c r="Q27" s="6">
        <f t="shared" si="26"/>
        <v>127.33864002046069</v>
      </c>
      <c r="R27" s="7">
        <f t="shared" si="27"/>
        <v>10.198429494145017</v>
      </c>
      <c r="S27" s="7">
        <f t="shared" si="28"/>
        <v>318.00992678115864</v>
      </c>
      <c r="T27" s="8">
        <f t="shared" si="29"/>
        <v>174.45300370423573</v>
      </c>
      <c r="U27" s="6">
        <f t="shared" si="30"/>
        <v>0.20210526315789451</v>
      </c>
      <c r="V27" s="7">
        <f t="shared" si="31"/>
        <v>0.21098901098901074</v>
      </c>
      <c r="W27" s="3">
        <f t="shared" si="32"/>
        <v>0.24168719124665766</v>
      </c>
      <c r="X27" s="6">
        <f t="shared" si="0"/>
        <v>2.9863503581212907</v>
      </c>
      <c r="Y27" s="7">
        <f t="shared" si="1"/>
        <v>3.8440434103034398</v>
      </c>
      <c r="Z27" s="7">
        <f t="shared" si="2"/>
        <v>2.5515262640592873</v>
      </c>
      <c r="AA27" s="8">
        <f t="shared" si="3"/>
        <v>2.9355836496131613</v>
      </c>
      <c r="AB27" s="6">
        <f t="shared" si="4"/>
        <v>3.2708388229806737</v>
      </c>
      <c r="AC27" s="7">
        <f t="shared" si="5"/>
        <v>4.0482046817014812</v>
      </c>
      <c r="AD27" s="7">
        <f t="shared" si="6"/>
        <v>2.5474691315829521</v>
      </c>
      <c r="AE27" s="8">
        <f t="shared" si="7"/>
        <v>3.1429567099321747</v>
      </c>
      <c r="AF27" s="6">
        <f t="shared" si="8"/>
        <v>419.48099892019326</v>
      </c>
      <c r="AG27" s="8">
        <f t="shared" si="9"/>
        <v>1323.5320657137559</v>
      </c>
      <c r="AH27" s="6">
        <f t="shared" si="10"/>
        <v>3.0499486458495944</v>
      </c>
      <c r="AI27" s="8">
        <f t="shared" si="11"/>
        <v>2.6875770414013114</v>
      </c>
      <c r="AJ27" s="6">
        <f t="shared" si="12"/>
        <v>457.78949746868369</v>
      </c>
      <c r="AK27" s="8">
        <f t="shared" si="13"/>
        <v>1358.4187105720066</v>
      </c>
      <c r="AL27" s="6" t="str">
        <f t="shared" si="14"/>
        <v>N/A</v>
      </c>
      <c r="AM27" s="8">
        <f t="shared" si="15"/>
        <v>2.1562201755111214</v>
      </c>
      <c r="AN27" s="7" t="str">
        <f t="shared" si="16"/>
        <v>N/A</v>
      </c>
      <c r="AO27" s="8" t="str">
        <f t="shared" si="17"/>
        <v>N/A</v>
      </c>
    </row>
    <row r="28" spans="1:41" ht="15" outlineLevel="1" thickBot="1" x14ac:dyDescent="0.4">
      <c r="A28" s="6"/>
      <c r="B28" s="7">
        <f t="shared" si="48"/>
        <v>47.5</v>
      </c>
      <c r="C28" s="7">
        <f t="shared" si="49"/>
        <v>45.5</v>
      </c>
      <c r="D28" s="7">
        <f t="shared" si="50"/>
        <v>63</v>
      </c>
      <c r="E28" s="7">
        <f t="shared" si="51"/>
        <v>630</v>
      </c>
      <c r="F28" s="7">
        <f t="shared" si="52"/>
        <v>12</v>
      </c>
      <c r="G28" s="7">
        <f t="shared" si="53"/>
        <v>0.46</v>
      </c>
      <c r="H28" s="7">
        <f t="shared" si="43"/>
        <v>289.8</v>
      </c>
      <c r="I28" s="7">
        <f t="shared" si="44"/>
        <v>0.54</v>
      </c>
      <c r="J28" s="7">
        <f t="shared" si="45"/>
        <v>340.20000000000005</v>
      </c>
      <c r="K28" s="7">
        <v>0.69999999999999896</v>
      </c>
      <c r="L28" s="7">
        <f t="shared" si="46"/>
        <v>1.3266499161421605</v>
      </c>
      <c r="M28" s="7">
        <f t="shared" si="22"/>
        <v>144.9</v>
      </c>
      <c r="N28" s="7">
        <f t="shared" si="23"/>
        <v>144.9</v>
      </c>
      <c r="O28" s="7">
        <f t="shared" si="24"/>
        <v>170.10000000000002</v>
      </c>
      <c r="P28" s="7">
        <f t="shared" si="25"/>
        <v>170.10000000000002</v>
      </c>
      <c r="Q28" s="6">
        <f t="shared" si="26"/>
        <v>116.54984713673346</v>
      </c>
      <c r="R28" s="7">
        <f t="shared" si="27"/>
        <v>14.052162926207274</v>
      </c>
      <c r="S28" s="7">
        <f t="shared" si="28"/>
        <v>312.50514881468342</v>
      </c>
      <c r="T28" s="8">
        <f t="shared" si="29"/>
        <v>186.8928411223759</v>
      </c>
      <c r="U28" s="6">
        <f t="shared" si="30"/>
        <v>0.17684210526315763</v>
      </c>
      <c r="V28" s="7">
        <f t="shared" si="31"/>
        <v>0.18461538461538435</v>
      </c>
      <c r="W28" s="3">
        <f t="shared" si="32"/>
        <v>0.25269522212231632</v>
      </c>
      <c r="X28" s="6">
        <f t="shared" si="0"/>
        <v>3.0044158449696088</v>
      </c>
      <c r="Y28" s="7">
        <f t="shared" si="1"/>
        <v>3.7770737798116727</v>
      </c>
      <c r="Z28" s="7">
        <f t="shared" si="2"/>
        <v>2.5706474785614359</v>
      </c>
      <c r="AA28" s="8">
        <f t="shared" si="3"/>
        <v>2.9212587176654514</v>
      </c>
      <c r="AB28" s="6">
        <f t="shared" si="4"/>
        <v>3.308262139407633</v>
      </c>
      <c r="AC28" s="7">
        <f t="shared" si="5"/>
        <v>4.0050636400854209</v>
      </c>
      <c r="AD28" s="7">
        <f t="shared" si="6"/>
        <v>2.5903711770554048</v>
      </c>
      <c r="AE28" s="8">
        <f t="shared" si="7"/>
        <v>3.113528405382</v>
      </c>
      <c r="AF28" s="6">
        <f t="shared" si="8"/>
        <v>403.24026360460692</v>
      </c>
      <c r="AG28" s="8">
        <f t="shared" si="9"/>
        <v>1349.3029142359369</v>
      </c>
      <c r="AH28" s="6">
        <f t="shared" si="10"/>
        <v>3.0875502100639509</v>
      </c>
      <c r="AI28" s="8">
        <f t="shared" si="11"/>
        <v>2.7018589209900381</v>
      </c>
      <c r="AJ28" s="6">
        <f t="shared" si="12"/>
        <v>441.85725343651154</v>
      </c>
      <c r="AK28" s="8">
        <f t="shared" si="13"/>
        <v>1391.4004997680286</v>
      </c>
      <c r="AL28" s="6" t="str">
        <f t="shared" si="14"/>
        <v>N/A</v>
      </c>
      <c r="AM28" s="8">
        <f t="shared" si="15"/>
        <v>2.2085722218540136</v>
      </c>
      <c r="AN28" s="7" t="str">
        <f t="shared" si="16"/>
        <v>N/A</v>
      </c>
      <c r="AO28" s="8" t="str">
        <f t="shared" si="17"/>
        <v>N/A</v>
      </c>
    </row>
    <row r="29" spans="1:41" ht="15" outlineLevel="1" thickBot="1" x14ac:dyDescent="0.4">
      <c r="A29" s="6"/>
      <c r="B29" s="7">
        <f t="shared" si="48"/>
        <v>47.5</v>
      </c>
      <c r="C29" s="7">
        <f t="shared" si="49"/>
        <v>45.5</v>
      </c>
      <c r="D29" s="7">
        <f t="shared" si="50"/>
        <v>63</v>
      </c>
      <c r="E29" s="7">
        <f t="shared" si="51"/>
        <v>630</v>
      </c>
      <c r="F29" s="7">
        <f t="shared" si="52"/>
        <v>12</v>
      </c>
      <c r="G29" s="7">
        <f t="shared" si="53"/>
        <v>0.46</v>
      </c>
      <c r="H29" s="7">
        <f t="shared" si="43"/>
        <v>289.8</v>
      </c>
      <c r="I29" s="7">
        <f t="shared" si="44"/>
        <v>0.54</v>
      </c>
      <c r="J29" s="7">
        <f t="shared" si="45"/>
        <v>340.20000000000005</v>
      </c>
      <c r="K29" s="7">
        <v>0.59999999999999898</v>
      </c>
      <c r="L29" s="7">
        <f t="shared" si="46"/>
        <v>1.3747727084867525</v>
      </c>
      <c r="M29" s="7">
        <f t="shared" si="22"/>
        <v>144.9</v>
      </c>
      <c r="N29" s="7">
        <f t="shared" si="23"/>
        <v>144.9</v>
      </c>
      <c r="O29" s="7">
        <f t="shared" si="24"/>
        <v>170.10000000000002</v>
      </c>
      <c r="P29" s="7">
        <f t="shared" si="25"/>
        <v>170.10000000000002</v>
      </c>
      <c r="Q29" s="6">
        <f t="shared" si="26"/>
        <v>106.3412164381632</v>
      </c>
      <c r="R29" s="7">
        <f t="shared" si="27"/>
        <v>18.486058543426509</v>
      </c>
      <c r="S29" s="7">
        <f t="shared" si="28"/>
        <v>306.42020866305126</v>
      </c>
      <c r="T29" s="8">
        <f t="shared" si="29"/>
        <v>198.75251635535909</v>
      </c>
      <c r="U29" s="6">
        <f t="shared" si="30"/>
        <v>0.15157894736842079</v>
      </c>
      <c r="V29" s="7">
        <f t="shared" si="31"/>
        <v>0.15824175824175798</v>
      </c>
      <c r="W29" s="3">
        <f t="shared" si="32"/>
        <v>0.26186146828319096</v>
      </c>
      <c r="X29" s="6">
        <f t="shared" si="0"/>
        <v>3.0267584286854925</v>
      </c>
      <c r="Y29" s="7">
        <f t="shared" si="1"/>
        <v>3.704889526153726</v>
      </c>
      <c r="Z29" s="7">
        <f t="shared" si="2"/>
        <v>2.5924150101105337</v>
      </c>
      <c r="AA29" s="8">
        <f t="shared" si="3"/>
        <v>2.9047858509313906</v>
      </c>
      <c r="AB29" s="6">
        <f t="shared" si="4"/>
        <v>3.3479551114383108</v>
      </c>
      <c r="AC29" s="7">
        <f t="shared" si="5"/>
        <v>3.9573145053032182</v>
      </c>
      <c r="AD29" s="7">
        <f t="shared" si="6"/>
        <v>2.6349832171095318</v>
      </c>
      <c r="AE29" s="8">
        <f t="shared" si="7"/>
        <v>3.0850604485989148</v>
      </c>
      <c r="AF29" s="6">
        <f t="shared" si="8"/>
        <v>390.35797784828418</v>
      </c>
      <c r="AG29" s="8">
        <f t="shared" si="9"/>
        <v>1371.7018456853527</v>
      </c>
      <c r="AH29" s="6">
        <f t="shared" si="10"/>
        <v>3.1271849674348542</v>
      </c>
      <c r="AI29" s="8">
        <f t="shared" si="11"/>
        <v>2.7153125609371784</v>
      </c>
      <c r="AJ29" s="6">
        <f t="shared" si="12"/>
        <v>429.18076675050241</v>
      </c>
      <c r="AK29" s="8">
        <f t="shared" si="13"/>
        <v>1420.5756344777681</v>
      </c>
      <c r="AL29" s="6" t="str">
        <f t="shared" si="14"/>
        <v>N/A</v>
      </c>
      <c r="AM29" s="8">
        <f t="shared" si="15"/>
        <v>2.2548819594885208</v>
      </c>
      <c r="AN29" s="7" t="str">
        <f t="shared" si="16"/>
        <v>N/A</v>
      </c>
      <c r="AO29" s="8" t="str">
        <f t="shared" si="17"/>
        <v>N/A</v>
      </c>
    </row>
    <row r="30" spans="1:41" ht="15" outlineLevel="1" thickBot="1" x14ac:dyDescent="0.4">
      <c r="A30" s="6"/>
      <c r="B30" s="7">
        <f t="shared" si="48"/>
        <v>47.5</v>
      </c>
      <c r="C30" s="7">
        <f t="shared" si="49"/>
        <v>45.5</v>
      </c>
      <c r="D30" s="7">
        <f t="shared" si="50"/>
        <v>63</v>
      </c>
      <c r="E30" s="7">
        <f t="shared" si="51"/>
        <v>630</v>
      </c>
      <c r="F30" s="7">
        <f t="shared" si="52"/>
        <v>12</v>
      </c>
      <c r="G30" s="7">
        <f t="shared" si="53"/>
        <v>0.46</v>
      </c>
      <c r="H30" s="7">
        <f t="shared" si="43"/>
        <v>289.8</v>
      </c>
      <c r="I30" s="7">
        <f t="shared" si="44"/>
        <v>0.54</v>
      </c>
      <c r="J30" s="7">
        <f t="shared" si="45"/>
        <v>340.20000000000005</v>
      </c>
      <c r="K30" s="7">
        <v>0.5</v>
      </c>
      <c r="L30" s="7">
        <f t="shared" si="46"/>
        <v>1.4142135623730951</v>
      </c>
      <c r="M30" s="7">
        <f t="shared" si="22"/>
        <v>144.9</v>
      </c>
      <c r="N30" s="7">
        <f t="shared" si="23"/>
        <v>144.9</v>
      </c>
      <c r="O30" s="7">
        <f t="shared" si="24"/>
        <v>170.10000000000002</v>
      </c>
      <c r="P30" s="7">
        <f t="shared" si="25"/>
        <v>170.10000000000002</v>
      </c>
      <c r="Q30" s="6">
        <f t="shared" si="26"/>
        <v>96.653502047087983</v>
      </c>
      <c r="R30" s="7">
        <f t="shared" si="27"/>
        <v>23.440870468140616</v>
      </c>
      <c r="S30" s="7">
        <f t="shared" si="28"/>
        <v>299.81435220392416</v>
      </c>
      <c r="T30" s="8">
        <f t="shared" si="29"/>
        <v>210.09127528084727</v>
      </c>
      <c r="U30" s="6">
        <f t="shared" si="30"/>
        <v>0.12631578947368421</v>
      </c>
      <c r="V30" s="7">
        <f t="shared" si="31"/>
        <v>0.13186813186813187</v>
      </c>
      <c r="W30" s="3">
        <f t="shared" si="32"/>
        <v>0.26937401188058957</v>
      </c>
      <c r="X30" s="6">
        <f t="shared" si="0"/>
        <v>3.054162261402753</v>
      </c>
      <c r="Y30" s="7">
        <f t="shared" si="1"/>
        <v>3.6301043892405436</v>
      </c>
      <c r="Z30" s="7">
        <f t="shared" si="2"/>
        <v>2.6165217105532763</v>
      </c>
      <c r="AA30" s="8">
        <f t="shared" si="3"/>
        <v>2.8857694361006621</v>
      </c>
      <c r="AB30" s="6">
        <f t="shared" si="4"/>
        <v>3.3900764397849374</v>
      </c>
      <c r="AC30" s="7">
        <f t="shared" si="5"/>
        <v>3.9062810675308604</v>
      </c>
      <c r="AD30" s="7">
        <f t="shared" si="6"/>
        <v>2.6802277448723948</v>
      </c>
      <c r="AE30" s="8">
        <f t="shared" si="7"/>
        <v>3.0565105581121905</v>
      </c>
      <c r="AF30" s="6">
        <f t="shared" si="8"/>
        <v>380.28828515864609</v>
      </c>
      <c r="AG30" s="8">
        <f t="shared" si="9"/>
        <v>1390.7457426739136</v>
      </c>
      <c r="AH30" s="6">
        <f t="shared" si="10"/>
        <v>3.1665787263297749</v>
      </c>
      <c r="AI30" s="8">
        <f t="shared" si="11"/>
        <v>2.7274571365962199</v>
      </c>
      <c r="AJ30" s="6">
        <f t="shared" si="12"/>
        <v>419.22938862867915</v>
      </c>
      <c r="AK30" s="8">
        <f t="shared" si="13"/>
        <v>1445.7169461510657</v>
      </c>
      <c r="AL30" s="6" t="str">
        <f t="shared" si="14"/>
        <v>N/A</v>
      </c>
      <c r="AM30" s="8">
        <f t="shared" si="15"/>
        <v>2.2947888034143902</v>
      </c>
      <c r="AN30" s="7" t="str">
        <f t="shared" si="16"/>
        <v>N/A</v>
      </c>
      <c r="AO30" s="8" t="str">
        <f t="shared" si="17"/>
        <v>N/A</v>
      </c>
    </row>
    <row r="31" spans="1:41" ht="15" outlineLevel="1" thickBot="1" x14ac:dyDescent="0.4">
      <c r="A31" s="6"/>
      <c r="B31" s="7">
        <f t="shared" si="48"/>
        <v>47.5</v>
      </c>
      <c r="C31" s="7">
        <f t="shared" si="49"/>
        <v>45.5</v>
      </c>
      <c r="D31" s="7">
        <f t="shared" si="50"/>
        <v>63</v>
      </c>
      <c r="E31" s="7">
        <f t="shared" si="51"/>
        <v>630</v>
      </c>
      <c r="F31" s="7">
        <f t="shared" si="52"/>
        <v>12</v>
      </c>
      <c r="G31" s="7">
        <f t="shared" si="53"/>
        <v>0.46</v>
      </c>
      <c r="H31" s="7">
        <f t="shared" si="43"/>
        <v>289.8</v>
      </c>
      <c r="I31" s="7">
        <f t="shared" si="44"/>
        <v>0.54</v>
      </c>
      <c r="J31" s="7">
        <f t="shared" si="45"/>
        <v>340.20000000000005</v>
      </c>
      <c r="K31" s="7">
        <v>0.4</v>
      </c>
      <c r="L31" s="7">
        <f t="shared" si="46"/>
        <v>1.4456832294800961</v>
      </c>
      <c r="M31" s="7">
        <f t="shared" si="22"/>
        <v>144.9</v>
      </c>
      <c r="N31" s="7">
        <f t="shared" si="23"/>
        <v>144.9</v>
      </c>
      <c r="O31" s="7">
        <f t="shared" si="24"/>
        <v>170.10000000000002</v>
      </c>
      <c r="P31" s="7">
        <f t="shared" si="25"/>
        <v>170.10000000000002</v>
      </c>
      <c r="Q31" s="6">
        <f t="shared" si="26"/>
        <v>87.444058862773204</v>
      </c>
      <c r="R31" s="7">
        <f t="shared" si="27"/>
        <v>28.873953599615291</v>
      </c>
      <c r="S31" s="7">
        <f t="shared" si="28"/>
        <v>292.73022453803657</v>
      </c>
      <c r="T31" s="8">
        <f t="shared" si="29"/>
        <v>220.95176299957501</v>
      </c>
      <c r="U31" s="6">
        <f t="shared" si="30"/>
        <v>0.10105263157894738</v>
      </c>
      <c r="V31" s="7">
        <f t="shared" si="31"/>
        <v>0.10549450549450551</v>
      </c>
      <c r="W31" s="3">
        <f t="shared" si="32"/>
        <v>0.27536823418668499</v>
      </c>
      <c r="X31" s="6">
        <f t="shared" si="0"/>
        <v>3.0871914662884761</v>
      </c>
      <c r="Y31" s="7">
        <f t="shared" si="1"/>
        <v>3.5548592488123649</v>
      </c>
      <c r="Z31" s="7">
        <f t="shared" si="2"/>
        <v>2.6426053916341861</v>
      </c>
      <c r="AA31" s="8">
        <f t="shared" si="3"/>
        <v>2.8641584004010081</v>
      </c>
      <c r="AB31" s="6">
        <f t="shared" si="4"/>
        <v>3.4346562218618404</v>
      </c>
      <c r="AC31" s="7">
        <f t="shared" si="5"/>
        <v>3.8530575782021517</v>
      </c>
      <c r="AD31" s="7">
        <f t="shared" si="6"/>
        <v>2.7252572306331735</v>
      </c>
      <c r="AE31" s="8">
        <f t="shared" si="7"/>
        <v>3.0271061654203368</v>
      </c>
      <c r="AF31" s="6">
        <f t="shared" si="8"/>
        <v>372.59939330215207</v>
      </c>
      <c r="AG31" s="8">
        <f t="shared" si="9"/>
        <v>1406.4113177371469</v>
      </c>
      <c r="AH31" s="6">
        <f t="shared" si="10"/>
        <v>3.2032819802748289</v>
      </c>
      <c r="AI31" s="8">
        <f t="shared" si="11"/>
        <v>2.7379027333213042</v>
      </c>
      <c r="AJ31" s="6">
        <f t="shared" si="12"/>
        <v>411.593286567532</v>
      </c>
      <c r="AK31" s="8">
        <f t="shared" si="13"/>
        <v>1466.6096050836632</v>
      </c>
      <c r="AL31" s="6" t="str">
        <f t="shared" si="14"/>
        <v>N/A</v>
      </c>
      <c r="AM31" s="8">
        <f t="shared" si="15"/>
        <v>2.3279517541010528</v>
      </c>
      <c r="AN31" s="7" t="str">
        <f t="shared" si="16"/>
        <v>N/A</v>
      </c>
      <c r="AO31" s="8" t="str">
        <f t="shared" si="17"/>
        <v>N/A</v>
      </c>
    </row>
    <row r="32" spans="1:41" ht="15" outlineLevel="1" thickBot="1" x14ac:dyDescent="0.4">
      <c r="A32" s="6"/>
      <c r="B32" s="7">
        <f t="shared" si="48"/>
        <v>47.5</v>
      </c>
      <c r="C32" s="7">
        <f t="shared" si="49"/>
        <v>45.5</v>
      </c>
      <c r="D32" s="7">
        <f t="shared" si="50"/>
        <v>63</v>
      </c>
      <c r="E32" s="7">
        <f t="shared" si="51"/>
        <v>630</v>
      </c>
      <c r="F32" s="7">
        <f t="shared" si="52"/>
        <v>12</v>
      </c>
      <c r="G32" s="7">
        <f t="shared" si="53"/>
        <v>0.46</v>
      </c>
      <c r="H32" s="7">
        <f t="shared" si="43"/>
        <v>289.8</v>
      </c>
      <c r="I32" s="7">
        <f t="shared" si="44"/>
        <v>0.54</v>
      </c>
      <c r="J32" s="7">
        <f t="shared" si="45"/>
        <v>340.20000000000005</v>
      </c>
      <c r="K32" s="7">
        <v>0.3</v>
      </c>
      <c r="L32" s="7">
        <f t="shared" si="46"/>
        <v>1.4696938456699069</v>
      </c>
      <c r="M32" s="7">
        <f t="shared" si="22"/>
        <v>144.9</v>
      </c>
      <c r="N32" s="7">
        <f t="shared" si="23"/>
        <v>144.9</v>
      </c>
      <c r="O32" s="7">
        <f t="shared" si="24"/>
        <v>170.10000000000002</v>
      </c>
      <c r="P32" s="7">
        <f t="shared" si="25"/>
        <v>170.10000000000002</v>
      </c>
      <c r="Q32" s="6">
        <f t="shared" si="26"/>
        <v>78.682158733489814</v>
      </c>
      <c r="R32" s="7">
        <f t="shared" si="27"/>
        <v>34.754579786121383</v>
      </c>
      <c r="S32" s="7">
        <f t="shared" si="28"/>
        <v>285.1985538171175</v>
      </c>
      <c r="T32" s="8">
        <f t="shared" si="29"/>
        <v>231.36470766327136</v>
      </c>
      <c r="U32" s="6">
        <f t="shared" si="30"/>
        <v>7.5789473684210518E-2</v>
      </c>
      <c r="V32" s="7">
        <f t="shared" si="31"/>
        <v>7.9120879120879117E-2</v>
      </c>
      <c r="W32" s="3">
        <f t="shared" si="32"/>
        <v>0.2799416848895061</v>
      </c>
      <c r="X32" s="6">
        <f t="shared" si="0"/>
        <v>3.1262051660256294</v>
      </c>
      <c r="Y32" s="7">
        <f t="shared" si="1"/>
        <v>3.4809108614949267</v>
      </c>
      <c r="Z32" s="7">
        <f t="shared" si="2"/>
        <v>2.6702464102966106</v>
      </c>
      <c r="AA32" s="8">
        <f t="shared" si="3"/>
        <v>2.8401381971471915</v>
      </c>
      <c r="AB32" s="6">
        <f t="shared" si="4"/>
        <v>3.4816197281971561</v>
      </c>
      <c r="AC32" s="7">
        <f t="shared" si="5"/>
        <v>3.7985648163308499</v>
      </c>
      <c r="AD32" s="7">
        <f t="shared" si="6"/>
        <v>2.7694074440476735</v>
      </c>
      <c r="AE32" s="8">
        <f t="shared" si="7"/>
        <v>2.9962850254503799</v>
      </c>
      <c r="AF32" s="6">
        <f t="shared" si="8"/>
        <v>366.95416537088636</v>
      </c>
      <c r="AG32" s="8">
        <f t="shared" si="9"/>
        <v>1418.6581582581932</v>
      </c>
      <c r="AH32" s="6">
        <f t="shared" si="10"/>
        <v>3.2348793711787343</v>
      </c>
      <c r="AI32" s="8">
        <f t="shared" si="11"/>
        <v>2.7463396335862962</v>
      </c>
      <c r="AJ32" s="6">
        <f t="shared" si="12"/>
        <v>405.95888008558234</v>
      </c>
      <c r="AK32" s="8">
        <f t="shared" si="13"/>
        <v>1483.0656069619208</v>
      </c>
      <c r="AL32" s="6" t="str">
        <f t="shared" si="14"/>
        <v>N/A</v>
      </c>
      <c r="AM32" s="8">
        <f t="shared" si="15"/>
        <v>2.3540723920030491</v>
      </c>
      <c r="AN32" s="7" t="str">
        <f t="shared" si="16"/>
        <v>N/A</v>
      </c>
      <c r="AO32" s="8" t="str">
        <f t="shared" si="17"/>
        <v>N/A</v>
      </c>
    </row>
    <row r="33" spans="1:41" ht="15" outlineLevel="1" thickBot="1" x14ac:dyDescent="0.4">
      <c r="A33" s="6"/>
      <c r="B33" s="7">
        <f t="shared" si="48"/>
        <v>47.5</v>
      </c>
      <c r="C33" s="7">
        <f t="shared" si="49"/>
        <v>45.5</v>
      </c>
      <c r="D33" s="7">
        <f t="shared" si="50"/>
        <v>63</v>
      </c>
      <c r="E33" s="7">
        <f t="shared" si="51"/>
        <v>630</v>
      </c>
      <c r="F33" s="7">
        <f t="shared" si="52"/>
        <v>12</v>
      </c>
      <c r="G33" s="7">
        <f t="shared" si="53"/>
        <v>0.46</v>
      </c>
      <c r="H33" s="7">
        <f t="shared" si="43"/>
        <v>289.8</v>
      </c>
      <c r="I33" s="7">
        <f t="shared" si="44"/>
        <v>0.54</v>
      </c>
      <c r="J33" s="7">
        <f t="shared" si="45"/>
        <v>340.20000000000005</v>
      </c>
      <c r="K33" s="7">
        <v>0.2</v>
      </c>
      <c r="L33" s="7">
        <f t="shared" si="46"/>
        <v>1.4866068747318506</v>
      </c>
      <c r="M33" s="7">
        <f t="shared" si="22"/>
        <v>144.9</v>
      </c>
      <c r="N33" s="7">
        <f t="shared" si="23"/>
        <v>144.9</v>
      </c>
      <c r="O33" s="7">
        <f t="shared" si="24"/>
        <v>170.10000000000002</v>
      </c>
      <c r="P33" s="7">
        <f t="shared" si="25"/>
        <v>170.10000000000002</v>
      </c>
      <c r="Q33" s="6">
        <f t="shared" si="26"/>
        <v>70.346113831878441</v>
      </c>
      <c r="R33" s="7">
        <f t="shared" si="27"/>
        <v>41.061061200299505</v>
      </c>
      <c r="S33" s="7">
        <f t="shared" si="28"/>
        <v>277.24102786852643</v>
      </c>
      <c r="T33" s="8">
        <f t="shared" si="29"/>
        <v>241.35179709929565</v>
      </c>
      <c r="U33" s="6">
        <f t="shared" si="30"/>
        <v>5.052631578947369E-2</v>
      </c>
      <c r="V33" s="7">
        <f t="shared" si="31"/>
        <v>5.2747252747252754E-2</v>
      </c>
      <c r="W33" s="3">
        <f t="shared" si="32"/>
        <v>0.28316321423463819</v>
      </c>
      <c r="X33" s="6">
        <f t="shared" si="0"/>
        <v>3.1713643061363892</v>
      </c>
      <c r="Y33" s="7">
        <f t="shared" si="1"/>
        <v>3.4096910732802512</v>
      </c>
      <c r="Z33" s="7">
        <f t="shared" si="2"/>
        <v>2.6989722781453525</v>
      </c>
      <c r="AA33" s="8">
        <f t="shared" si="3"/>
        <v>2.8140557472321106</v>
      </c>
      <c r="AB33" s="6">
        <f t="shared" si="4"/>
        <v>3.5308017120190174</v>
      </c>
      <c r="AC33" s="7">
        <f t="shared" si="5"/>
        <v>3.7435861357711073</v>
      </c>
      <c r="AD33" s="7">
        <f t="shared" si="6"/>
        <v>2.8121680744749744</v>
      </c>
      <c r="AE33" s="8">
        <f t="shared" si="7"/>
        <v>2.9636572793056732</v>
      </c>
      <c r="AF33" s="6">
        <f t="shared" si="8"/>
        <v>363.09868831590188</v>
      </c>
      <c r="AG33" s="8">
        <f t="shared" si="9"/>
        <v>1427.443260313747</v>
      </c>
      <c r="AH33" s="6">
        <f t="shared" si="10"/>
        <v>3.2592038009313797</v>
      </c>
      <c r="AI33" s="8">
        <f t="shared" si="11"/>
        <v>2.7525318353610424</v>
      </c>
      <c r="AJ33" s="6">
        <f t="shared" si="12"/>
        <v>402.09379858097122</v>
      </c>
      <c r="AK33" s="8">
        <f t="shared" si="13"/>
        <v>1494.9323778533301</v>
      </c>
      <c r="AL33" s="6" t="str">
        <f t="shared" si="14"/>
        <v>N/A</v>
      </c>
      <c r="AM33" s="8">
        <f t="shared" si="15"/>
        <v>2.3729085362751272</v>
      </c>
      <c r="AN33" s="7" t="str">
        <f t="shared" si="16"/>
        <v>N/A</v>
      </c>
      <c r="AO33" s="8" t="str">
        <f t="shared" si="17"/>
        <v>N/A</v>
      </c>
    </row>
    <row r="34" spans="1:41" ht="15" outlineLevel="1" thickBot="1" x14ac:dyDescent="0.4">
      <c r="A34" s="6"/>
      <c r="B34" s="7">
        <f t="shared" si="48"/>
        <v>47.5</v>
      </c>
      <c r="C34" s="7">
        <f t="shared" si="49"/>
        <v>45.5</v>
      </c>
      <c r="D34" s="7">
        <f t="shared" si="50"/>
        <v>63</v>
      </c>
      <c r="E34" s="7">
        <f t="shared" si="51"/>
        <v>630</v>
      </c>
      <c r="F34" s="7">
        <f t="shared" si="52"/>
        <v>12</v>
      </c>
      <c r="G34" s="7">
        <f t="shared" si="53"/>
        <v>0.46</v>
      </c>
      <c r="H34" s="7">
        <f t="shared" si="43"/>
        <v>289.8</v>
      </c>
      <c r="I34" s="7">
        <f t="shared" si="44"/>
        <v>0.54</v>
      </c>
      <c r="J34" s="7">
        <f t="shared" si="45"/>
        <v>340.20000000000005</v>
      </c>
      <c r="K34" s="7">
        <v>0.1</v>
      </c>
      <c r="L34" s="7">
        <f t="shared" si="46"/>
        <v>1.4966629547095767</v>
      </c>
      <c r="M34" s="7">
        <f t="shared" si="22"/>
        <v>144.9</v>
      </c>
      <c r="N34" s="7">
        <f t="shared" si="23"/>
        <v>144.9</v>
      </c>
      <c r="O34" s="7">
        <f t="shared" si="24"/>
        <v>170.10000000000002</v>
      </c>
      <c r="P34" s="7">
        <f t="shared" si="25"/>
        <v>170.10000000000002</v>
      </c>
      <c r="Q34" s="6">
        <f t="shared" si="26"/>
        <v>62.421485875320158</v>
      </c>
      <c r="R34" s="7">
        <f t="shared" si="27"/>
        <v>47.778959559530662</v>
      </c>
      <c r="S34" s="7">
        <f t="shared" si="28"/>
        <v>268.87208497488228</v>
      </c>
      <c r="T34" s="8">
        <f t="shared" si="29"/>
        <v>250.92746959026692</v>
      </c>
      <c r="U34" s="6">
        <f t="shared" si="30"/>
        <v>2.5263157894736845E-2</v>
      </c>
      <c r="V34" s="7">
        <f t="shared" si="31"/>
        <v>2.6373626373626377E-2</v>
      </c>
      <c r="W34" s="3">
        <f t="shared" si="32"/>
        <v>0.28507865803991933</v>
      </c>
      <c r="X34" s="6">
        <f t="shared" si="0"/>
        <v>3.2226329134778791</v>
      </c>
      <c r="Y34" s="7">
        <f t="shared" si="1"/>
        <v>3.3423479322354339</v>
      </c>
      <c r="Z34" s="7">
        <f t="shared" si="2"/>
        <v>2.7282670333820809</v>
      </c>
      <c r="AA34" s="8">
        <f t="shared" si="3"/>
        <v>2.7863647731760022</v>
      </c>
      <c r="AB34" s="6">
        <f t="shared" si="4"/>
        <v>3.5819546276448477</v>
      </c>
      <c r="AC34" s="7">
        <f t="shared" si="5"/>
        <v>3.6887913177799048</v>
      </c>
      <c r="AD34" s="7">
        <f t="shared" si="6"/>
        <v>2.8531642602653013</v>
      </c>
      <c r="AE34" s="8">
        <f t="shared" si="7"/>
        <v>2.9289808287635144</v>
      </c>
      <c r="AF34" s="6">
        <f t="shared" si="8"/>
        <v>360.855441578159</v>
      </c>
      <c r="AG34" s="8">
        <f t="shared" si="9"/>
        <v>1432.7303075221892</v>
      </c>
      <c r="AH34" s="6">
        <f t="shared" si="10"/>
        <v>3.2745370506827252</v>
      </c>
      <c r="AI34" s="8">
        <f t="shared" si="11"/>
        <v>2.7563130728743581</v>
      </c>
      <c r="AJ34" s="6">
        <f t="shared" si="12"/>
        <v>399.83754139132441</v>
      </c>
      <c r="AK34" s="8">
        <f t="shared" si="13"/>
        <v>1502.0979712733808</v>
      </c>
      <c r="AL34" s="6" t="str">
        <f t="shared" si="14"/>
        <v>N/A</v>
      </c>
      <c r="AM34" s="8">
        <f t="shared" si="15"/>
        <v>2.3842824940847316</v>
      </c>
      <c r="AN34" s="7" t="str">
        <f t="shared" si="16"/>
        <v>N/A</v>
      </c>
      <c r="AO34" s="8" t="str">
        <f t="shared" si="17"/>
        <v>N/A</v>
      </c>
    </row>
    <row r="35" spans="1:41" ht="15" outlineLevel="1" thickBot="1" x14ac:dyDescent="0.4">
      <c r="A35" s="6"/>
      <c r="B35" s="7">
        <f t="shared" si="48"/>
        <v>47.5</v>
      </c>
      <c r="C35" s="7">
        <f t="shared" si="49"/>
        <v>45.5</v>
      </c>
      <c r="D35" s="7">
        <f t="shared" si="50"/>
        <v>63</v>
      </c>
      <c r="E35" s="7">
        <f t="shared" si="51"/>
        <v>630</v>
      </c>
      <c r="F35" s="7">
        <f t="shared" si="52"/>
        <v>12</v>
      </c>
      <c r="G35" s="7">
        <f t="shared" si="53"/>
        <v>0.46</v>
      </c>
      <c r="H35" s="7">
        <f t="shared" si="43"/>
        <v>289.8</v>
      </c>
      <c r="I35" s="7">
        <f t="shared" si="44"/>
        <v>0.54</v>
      </c>
      <c r="J35" s="7">
        <f t="shared" si="45"/>
        <v>340.20000000000005</v>
      </c>
      <c r="K35" s="7">
        <v>0</v>
      </c>
      <c r="L35" s="7">
        <f t="shared" si="46"/>
        <v>1.5</v>
      </c>
      <c r="M35" s="7">
        <f t="shared" ref="M35" si="54">H35/2</f>
        <v>144.9</v>
      </c>
      <c r="N35" s="7">
        <f t="shared" si="23"/>
        <v>144.9</v>
      </c>
      <c r="O35" s="7">
        <f t="shared" ref="O35" si="55">J35/2</f>
        <v>170.10000000000002</v>
      </c>
      <c r="P35" s="7">
        <f t="shared" si="25"/>
        <v>170.10000000000002</v>
      </c>
      <c r="Q35" s="6">
        <f t="shared" ref="Q35" si="56">M35+((H35*K35*F35)/B35)-((F35/D35)*E35*L35)/2</f>
        <v>54.900000000000006</v>
      </c>
      <c r="R35" s="7">
        <f t="shared" ref="R35" si="57">M35-(H35*K35*F35)/B35-((F35/D35)*E35*L35)/2</f>
        <v>54.900000000000006</v>
      </c>
      <c r="S35" s="7">
        <f t="shared" ref="S35" si="58">O35+(J35*K35*F35)/C35+((F35/D35)*E35*L35)/2</f>
        <v>260.10000000000002</v>
      </c>
      <c r="T35" s="8">
        <f t="shared" ref="T35" si="59">O35-(J35*K35*F35)/C35+((F35/D35)*E35*L35)/2</f>
        <v>260.10000000000002</v>
      </c>
      <c r="U35" s="6">
        <f t="shared" ref="U35" si="60">K35*F35/B35</f>
        <v>0</v>
      </c>
      <c r="V35" s="7">
        <f t="shared" ref="V35" si="61">K35*F35/C35</f>
        <v>0</v>
      </c>
      <c r="W35" s="3">
        <f t="shared" si="32"/>
        <v>0.2857142857142857</v>
      </c>
      <c r="X35" s="6">
        <f t="shared" si="0"/>
        <v>3.2797750515347346</v>
      </c>
      <c r="Y35" s="7">
        <f t="shared" si="1"/>
        <v>3.2797750515347346</v>
      </c>
      <c r="Z35" s="7">
        <f t="shared" si="2"/>
        <v>2.7575844313687741</v>
      </c>
      <c r="AA35" s="8">
        <f t="shared" si="3"/>
        <v>2.7575844313687741</v>
      </c>
      <c r="AB35" s="6">
        <f t="shared" si="4"/>
        <v>3.6347525038019999</v>
      </c>
      <c r="AC35" s="7">
        <f t="shared" si="5"/>
        <v>3.6347525038019999</v>
      </c>
      <c r="AD35" s="7">
        <f t="shared" si="6"/>
        <v>2.892145601298</v>
      </c>
      <c r="AE35" s="8">
        <f t="shared" si="7"/>
        <v>2.892145601298</v>
      </c>
      <c r="AF35" s="6">
        <f t="shared" si="8"/>
        <v>360.11930065851391</v>
      </c>
      <c r="AG35" s="8">
        <f t="shared" si="9"/>
        <v>1434.4954211980364</v>
      </c>
      <c r="AH35" s="6">
        <f t="shared" si="10"/>
        <v>3.2797750515347346</v>
      </c>
      <c r="AI35" s="8">
        <f t="shared" si="11"/>
        <v>2.7575844313687741</v>
      </c>
      <c r="AJ35" s="6">
        <f t="shared" si="12"/>
        <v>399.09582491745965</v>
      </c>
      <c r="AK35" s="8">
        <f t="shared" si="13"/>
        <v>1504.4941417952198</v>
      </c>
      <c r="AL35" s="6" t="str">
        <f t="shared" si="14"/>
        <v>N/A</v>
      </c>
      <c r="AM35" s="8">
        <f t="shared" si="15"/>
        <v>2.3880859393574916</v>
      </c>
      <c r="AN35" s="7" t="str">
        <f t="shared" si="16"/>
        <v>N/A</v>
      </c>
      <c r="AO35" s="8" t="str">
        <f t="shared" si="17"/>
        <v>N/A</v>
      </c>
    </row>
    <row r="36" spans="1:41" ht="15" thickBot="1" x14ac:dyDescent="0.4">
      <c r="A36" s="16" t="s">
        <v>37</v>
      </c>
      <c r="B36" s="17">
        <v>47.5</v>
      </c>
      <c r="C36" s="17">
        <v>45.5</v>
      </c>
      <c r="D36" s="17">
        <v>63</v>
      </c>
      <c r="E36" s="17">
        <v>630</v>
      </c>
      <c r="F36" s="17">
        <v>12</v>
      </c>
      <c r="G36" s="17">
        <v>0.46</v>
      </c>
      <c r="H36" s="17">
        <f t="shared" ref="H36" si="62">G36*E36</f>
        <v>289.8</v>
      </c>
      <c r="I36" s="17">
        <f t="shared" ref="I36" si="63">1-G36</f>
        <v>0.54</v>
      </c>
      <c r="J36" s="17">
        <f t="shared" ref="J36" si="64">I36*E36</f>
        <v>340.20000000000005</v>
      </c>
      <c r="K36" s="17">
        <v>0</v>
      </c>
      <c r="L36" s="17">
        <v>0</v>
      </c>
      <c r="M36" s="17">
        <f t="shared" ref="M36" si="65">H36/2</f>
        <v>144.9</v>
      </c>
      <c r="N36" s="17">
        <f t="shared" si="23"/>
        <v>144.9</v>
      </c>
      <c r="O36" s="17">
        <f t="shared" ref="O36" si="66">J36/2</f>
        <v>170.10000000000002</v>
      </c>
      <c r="P36" s="17">
        <f t="shared" si="25"/>
        <v>170.10000000000002</v>
      </c>
      <c r="Q36" s="17">
        <f t="shared" ref="Q36" si="67">M36+((H36*K36*F36)/B36)-((F36/D36)*E36*L36)/2</f>
        <v>144.9</v>
      </c>
      <c r="R36" s="17">
        <f t="shared" ref="R36" si="68">M36-(H36*K36*F36)/B36-((F36/D36)*E36*L36)/2</f>
        <v>144.9</v>
      </c>
      <c r="S36" s="17">
        <f t="shared" ref="S36" si="69">O36+(J36*K36*F36)/C36+((F36/D36)*E36*L36)/2</f>
        <v>170.10000000000002</v>
      </c>
      <c r="T36" s="17">
        <f t="shared" ref="T36" si="70">O36-(J36*K36*F36)/C36+((F36/D36)*E36*L36)/2</f>
        <v>170.10000000000002</v>
      </c>
      <c r="U36" s="17">
        <f t="shared" ref="U36" si="71">K36*F36/B36</f>
        <v>0</v>
      </c>
      <c r="V36" s="17">
        <f t="shared" ref="V36" si="72">K36*F36/C36</f>
        <v>0</v>
      </c>
      <c r="W36" s="3">
        <f t="shared" si="32"/>
        <v>0</v>
      </c>
      <c r="X36" s="17">
        <f t="shared" ref="X36:X67" si="73">5.45*(10^-10)*(Q36^4)-4.9408*(10^-7)*(Q36^3)+1.529*(10^-4)*(Q36^2)-2.087*(10^-2)*Q36+4.0415</f>
        <v>2.9648302274225342</v>
      </c>
      <c r="Y36" s="17">
        <f t="shared" ref="Y36:Y67" si="74">5.45*(10^-10)*(R36^4)-4.9408*(10^-7)*(R36^3)+1.529*(10^-4)*(R36^2)-2.087*(10^-2)*R36+4.0415</f>
        <v>2.9648302274225342</v>
      </c>
      <c r="Z36" s="17">
        <f t="shared" ref="Z36:Z67" si="75">5.45*(10^-10)*(S36^4)-4.9408*(10^-7)*(S36^3)+1.529*(10^-4)*(S36^2)-2.087*(10^-2)*S36+4.0415</f>
        <v>2.9400833244985738</v>
      </c>
      <c r="AA36" s="17">
        <f t="shared" ref="AA36:AA67" si="76">5.45*(10^-10)*(T36^4)-4.9408*(10^-7)*(T36^3)+1.529*(10^-4)*(T36^2)-2.087*(10^-2)*T36+4.0415</f>
        <v>2.9400833244985738</v>
      </c>
      <c r="AB36" s="17">
        <f t="shared" ref="AB36:AB67" si="77">(-1.02*10^-7)*Q36^3+5.57*(10^-5)*Q36^2-1.25*(10^-2)*Q36+4.17</f>
        <v>3.2179109284019995</v>
      </c>
      <c r="AC36" s="17">
        <f t="shared" ref="AC36:AC67" si="78">(-1.02*10^-7)*R36^3+5.57*(10^-5)*R36^2-1.25*(10^-2)*R36+4.17</f>
        <v>3.2179109284019995</v>
      </c>
      <c r="AD36" s="17">
        <f t="shared" ref="AD36:AD67" si="79">(-1.02*10^-7)*S36^3+5.57*(10^-5)*S36^2-1.25*(10^-2)*S36+4.17</f>
        <v>3.1533634966980002</v>
      </c>
      <c r="AE36" s="17">
        <f t="shared" ref="AE36:AE67" si="80">(-1.02*10^-7)*T36^3+5.57*(10^-5)*T36^2-1.25*(10^-2)*T36+4.17</f>
        <v>3.1533634966980002</v>
      </c>
      <c r="AF36" s="17">
        <f t="shared" ref="AF36:AF67" si="81">Q36*X36+R36*Y36</f>
        <v>859.20779990705046</v>
      </c>
      <c r="AG36" s="17">
        <f t="shared" ref="AG36:AG67" si="82">S36*Z36+T36*AA36</f>
        <v>1000.2163469944149</v>
      </c>
      <c r="AH36" s="17">
        <f t="shared" ref="AH36:AH67" si="83">AF36/(Q36+R36)</f>
        <v>2.9648302274225342</v>
      </c>
      <c r="AI36" s="17">
        <f t="shared" ref="AI36:AI67" si="84">AG36/(S36+T36)</f>
        <v>2.9400833244985738</v>
      </c>
      <c r="AJ36" s="17">
        <f t="shared" ref="AJ36:AJ67" si="85">AB36*Q36+R36*AC36</f>
        <v>932.55058705089948</v>
      </c>
      <c r="AK36" s="17">
        <f t="shared" ref="AK36:AK67" si="86">AD36*S36+T36*AE36</f>
        <v>1072.7742615766599</v>
      </c>
      <c r="AL36" s="17" t="str">
        <f t="shared" ref="AL36:AL67" si="87">IF(L36&lt;0,(AJ36+AK36)/E36,"N/A")</f>
        <v>N/A</v>
      </c>
      <c r="AM36" s="17" t="str">
        <f t="shared" ref="AM36:AM67" si="88">IF(L36&gt;0,AK36/E36,"N/A")</f>
        <v>N/A</v>
      </c>
      <c r="AN36" s="17" t="str">
        <f t="shared" ref="AN36:AN67" si="89">IF(L36&lt;0,AJ36/(AJ36+AK36), "N/A")</f>
        <v>N/A</v>
      </c>
      <c r="AO36" s="18" t="str">
        <f t="shared" ref="AO36:AO67" si="90">IF(L36&lt;0,AK36/(AJ36+AK36), "N/A")</f>
        <v>N/A</v>
      </c>
    </row>
    <row r="37" spans="1:41" ht="15" outlineLevel="1" thickBot="1" x14ac:dyDescent="0.4">
      <c r="B37" s="7">
        <v>47.5</v>
      </c>
      <c r="C37" s="7">
        <v>45.5</v>
      </c>
      <c r="D37" s="7">
        <v>63</v>
      </c>
      <c r="E37" s="7">
        <v>630</v>
      </c>
      <c r="F37" s="7">
        <v>12</v>
      </c>
      <c r="G37" s="7">
        <v>0.46</v>
      </c>
      <c r="H37" s="7">
        <f t="shared" ref="H37:H51" si="91">G37*E37</f>
        <v>289.8</v>
      </c>
      <c r="I37" s="7">
        <f t="shared" ref="I37:I51" si="92">1-G37</f>
        <v>0.54</v>
      </c>
      <c r="J37" s="7">
        <f t="shared" ref="J37:J51" si="93">I37*E37</f>
        <v>340.20000000000005</v>
      </c>
      <c r="K37" s="4">
        <v>0</v>
      </c>
      <c r="L37">
        <v>0.1</v>
      </c>
      <c r="M37" s="7">
        <f t="shared" ref="M37:M51" si="94">H37/2</f>
        <v>144.9</v>
      </c>
      <c r="N37" s="7">
        <f t="shared" si="23"/>
        <v>144.9</v>
      </c>
      <c r="O37" s="7">
        <f t="shared" ref="O37:O51" si="95">J37/2</f>
        <v>170.10000000000002</v>
      </c>
      <c r="P37" s="7">
        <f t="shared" si="25"/>
        <v>170.10000000000002</v>
      </c>
      <c r="Q37" s="7">
        <f t="shared" ref="Q37:Q51" si="96">M37+((H37*K37*F37)/B37)-((F37/D37)*E37*L37)/2</f>
        <v>138.9</v>
      </c>
      <c r="R37" s="7">
        <f t="shared" ref="R37:R51" si="97">M37-(H37*K37*F37)/B37-((F37/D37)*E37*L37)/2</f>
        <v>138.9</v>
      </c>
      <c r="S37" s="7">
        <f t="shared" ref="S37:S51" si="98">O37+(J37*K37*F37)/C37+((F37/D37)*E37*L37)/2</f>
        <v>176.10000000000002</v>
      </c>
      <c r="T37" s="7">
        <f t="shared" ref="T37:T51" si="99">O37-(J37*K37*F37)/C37+((F37/D37)*E37*L37)/2</f>
        <v>176.10000000000002</v>
      </c>
      <c r="U37" s="7">
        <f t="shared" ref="U37:U51" si="100">K37*F37/B37</f>
        <v>0</v>
      </c>
      <c r="V37" s="7">
        <f t="shared" ref="V37:V51" si="101">K37*F37/C37</f>
        <v>0</v>
      </c>
      <c r="W37" s="3">
        <f t="shared" si="32"/>
        <v>1.9047619047619049E-2</v>
      </c>
      <c r="X37" s="7">
        <f t="shared" si="73"/>
        <v>2.9714041834612139</v>
      </c>
      <c r="Y37" s="7">
        <f t="shared" si="74"/>
        <v>2.9714041834612139</v>
      </c>
      <c r="Z37" s="7">
        <f t="shared" si="75"/>
        <v>2.9338233814464534</v>
      </c>
      <c r="AA37" s="7">
        <f t="shared" si="76"/>
        <v>2.9338233814464534</v>
      </c>
      <c r="AB37" s="7">
        <f t="shared" si="77"/>
        <v>3.2350394563620002</v>
      </c>
      <c r="AC37" s="7">
        <f t="shared" si="78"/>
        <v>3.2350394563620002</v>
      </c>
      <c r="AD37" s="7">
        <f t="shared" si="79"/>
        <v>3.1390448407379998</v>
      </c>
      <c r="AE37" s="7">
        <f t="shared" si="80"/>
        <v>3.1390448407379998</v>
      </c>
      <c r="AF37" s="7">
        <f t="shared" si="81"/>
        <v>825.45608216552523</v>
      </c>
      <c r="AG37" s="7">
        <f t="shared" si="82"/>
        <v>1033.2925949454411</v>
      </c>
      <c r="AH37" s="7">
        <f t="shared" si="83"/>
        <v>2.9714041834612139</v>
      </c>
      <c r="AI37" s="7">
        <f t="shared" si="84"/>
        <v>2.9338233814464538</v>
      </c>
      <c r="AJ37" s="7">
        <f t="shared" si="85"/>
        <v>898.69396097736364</v>
      </c>
      <c r="AK37" s="7">
        <f t="shared" si="86"/>
        <v>1105.5715929079238</v>
      </c>
      <c r="AL37" s="7" t="str">
        <f t="shared" si="87"/>
        <v>N/A</v>
      </c>
      <c r="AM37" s="7">
        <f t="shared" si="88"/>
        <v>1.7548755442982917</v>
      </c>
      <c r="AN37" s="7" t="str">
        <f t="shared" si="89"/>
        <v>N/A</v>
      </c>
      <c r="AO37" s="7" t="str">
        <f t="shared" si="90"/>
        <v>N/A</v>
      </c>
    </row>
    <row r="38" spans="1:41" ht="15" outlineLevel="1" thickBot="1" x14ac:dyDescent="0.4">
      <c r="B38" s="7">
        <f>B37</f>
        <v>47.5</v>
      </c>
      <c r="C38" s="7">
        <f t="shared" ref="C38:G38" si="102">C37</f>
        <v>45.5</v>
      </c>
      <c r="D38" s="7">
        <f t="shared" si="102"/>
        <v>63</v>
      </c>
      <c r="E38" s="7">
        <f t="shared" si="102"/>
        <v>630</v>
      </c>
      <c r="F38" s="7">
        <f t="shared" si="102"/>
        <v>12</v>
      </c>
      <c r="G38" s="7">
        <f t="shared" si="102"/>
        <v>0.46</v>
      </c>
      <c r="H38" s="7">
        <f t="shared" si="91"/>
        <v>289.8</v>
      </c>
      <c r="I38" s="7">
        <f t="shared" si="92"/>
        <v>0.54</v>
      </c>
      <c r="J38" s="7">
        <f t="shared" si="93"/>
        <v>340.20000000000005</v>
      </c>
      <c r="K38" s="4">
        <v>0</v>
      </c>
      <c r="L38" s="7">
        <v>0.2</v>
      </c>
      <c r="M38" s="7">
        <f t="shared" si="94"/>
        <v>144.9</v>
      </c>
      <c r="N38" s="7">
        <f t="shared" si="23"/>
        <v>144.9</v>
      </c>
      <c r="O38" s="7">
        <f t="shared" si="95"/>
        <v>170.10000000000002</v>
      </c>
      <c r="P38" s="7">
        <f t="shared" si="25"/>
        <v>170.10000000000002</v>
      </c>
      <c r="Q38" s="7">
        <f t="shared" si="96"/>
        <v>132.9</v>
      </c>
      <c r="R38" s="7">
        <f t="shared" si="97"/>
        <v>132.9</v>
      </c>
      <c r="S38" s="7">
        <f t="shared" si="98"/>
        <v>182.10000000000002</v>
      </c>
      <c r="T38" s="7">
        <f t="shared" si="99"/>
        <v>182.10000000000002</v>
      </c>
      <c r="U38" s="7">
        <f t="shared" si="100"/>
        <v>0</v>
      </c>
      <c r="V38" s="7">
        <f t="shared" si="101"/>
        <v>0</v>
      </c>
      <c r="W38" s="3">
        <f t="shared" si="32"/>
        <v>3.8095238095238099E-2</v>
      </c>
      <c r="X38" s="7">
        <f t="shared" si="73"/>
        <v>2.9787071597102939</v>
      </c>
      <c r="Y38" s="7">
        <f t="shared" si="74"/>
        <v>2.9787071597102939</v>
      </c>
      <c r="Z38" s="7">
        <f t="shared" si="75"/>
        <v>2.9270813129087343</v>
      </c>
      <c r="AA38" s="7">
        <f t="shared" si="76"/>
        <v>2.9270813129087343</v>
      </c>
      <c r="AB38" s="7">
        <f t="shared" si="77"/>
        <v>3.2531181395219999</v>
      </c>
      <c r="AC38" s="7">
        <f t="shared" si="78"/>
        <v>3.2531181395219999</v>
      </c>
      <c r="AD38" s="7">
        <f t="shared" si="79"/>
        <v>3.124856749578</v>
      </c>
      <c r="AE38" s="7">
        <f t="shared" si="80"/>
        <v>3.124856749578</v>
      </c>
      <c r="AF38" s="7">
        <f t="shared" si="81"/>
        <v>791.74036305099617</v>
      </c>
      <c r="AG38" s="7">
        <f t="shared" si="82"/>
        <v>1066.0430141613613</v>
      </c>
      <c r="AH38" s="7">
        <f t="shared" si="83"/>
        <v>2.9787071597102939</v>
      </c>
      <c r="AI38" s="7">
        <f t="shared" si="84"/>
        <v>2.9270813129087347</v>
      </c>
      <c r="AJ38" s="7">
        <f t="shared" si="85"/>
        <v>864.6788014849476</v>
      </c>
      <c r="AK38" s="7">
        <f t="shared" si="86"/>
        <v>1138.0728281963077</v>
      </c>
      <c r="AL38" s="7" t="str">
        <f t="shared" si="87"/>
        <v>N/A</v>
      </c>
      <c r="AM38" s="7">
        <f t="shared" si="88"/>
        <v>1.8064648066608058</v>
      </c>
      <c r="AN38" s="7" t="str">
        <f t="shared" si="89"/>
        <v>N/A</v>
      </c>
      <c r="AO38" s="7" t="str">
        <f t="shared" si="90"/>
        <v>N/A</v>
      </c>
    </row>
    <row r="39" spans="1:41" ht="15" outlineLevel="1" thickBot="1" x14ac:dyDescent="0.4">
      <c r="B39" s="7">
        <f t="shared" ref="B39:B51" si="103">B38</f>
        <v>47.5</v>
      </c>
      <c r="C39" s="7">
        <f t="shared" ref="C39:C51" si="104">C38</f>
        <v>45.5</v>
      </c>
      <c r="D39" s="7">
        <f t="shared" ref="D39:D51" si="105">D38</f>
        <v>63</v>
      </c>
      <c r="E39" s="7">
        <f t="shared" ref="E39:E51" si="106">E38</f>
        <v>630</v>
      </c>
      <c r="F39" s="7">
        <f t="shared" ref="F39:F51" si="107">F38</f>
        <v>12</v>
      </c>
      <c r="G39" s="7">
        <f t="shared" ref="G39:G51" si="108">G38</f>
        <v>0.46</v>
      </c>
      <c r="H39" s="7">
        <f t="shared" si="91"/>
        <v>289.8</v>
      </c>
      <c r="I39" s="7">
        <f t="shared" si="92"/>
        <v>0.54</v>
      </c>
      <c r="J39" s="7">
        <f t="shared" si="93"/>
        <v>340.20000000000005</v>
      </c>
      <c r="K39" s="4">
        <v>0</v>
      </c>
      <c r="L39">
        <v>0.3</v>
      </c>
      <c r="M39" s="7">
        <f t="shared" si="94"/>
        <v>144.9</v>
      </c>
      <c r="N39" s="7">
        <f t="shared" si="23"/>
        <v>144.9</v>
      </c>
      <c r="O39" s="7">
        <f t="shared" si="95"/>
        <v>170.10000000000002</v>
      </c>
      <c r="P39" s="7">
        <f t="shared" si="25"/>
        <v>170.10000000000002</v>
      </c>
      <c r="Q39" s="7">
        <f t="shared" si="96"/>
        <v>126.9</v>
      </c>
      <c r="R39" s="7">
        <f t="shared" si="97"/>
        <v>126.9</v>
      </c>
      <c r="S39" s="7">
        <f t="shared" si="98"/>
        <v>188.10000000000002</v>
      </c>
      <c r="T39" s="7">
        <f t="shared" si="99"/>
        <v>188.10000000000002</v>
      </c>
      <c r="U39" s="7">
        <f t="shared" si="100"/>
        <v>0</v>
      </c>
      <c r="V39" s="7">
        <f t="shared" si="101"/>
        <v>0</v>
      </c>
      <c r="W39" s="3">
        <f t="shared" si="32"/>
        <v>5.7142857142857134E-2</v>
      </c>
      <c r="X39" s="7">
        <f t="shared" si="73"/>
        <v>2.9869955282977738</v>
      </c>
      <c r="Y39" s="7">
        <f t="shared" si="74"/>
        <v>2.9869955282977738</v>
      </c>
      <c r="Z39" s="7">
        <f t="shared" si="75"/>
        <v>2.9197227988534138</v>
      </c>
      <c r="AA39" s="7">
        <f t="shared" si="76"/>
        <v>2.9197227988534138</v>
      </c>
      <c r="AB39" s="7">
        <f t="shared" si="77"/>
        <v>3.2722791698819997</v>
      </c>
      <c r="AC39" s="7">
        <f t="shared" si="78"/>
        <v>3.2722791698819997</v>
      </c>
      <c r="AD39" s="7">
        <f t="shared" si="79"/>
        <v>3.110667031218</v>
      </c>
      <c r="AE39" s="7">
        <f t="shared" si="80"/>
        <v>3.110667031218</v>
      </c>
      <c r="AF39" s="7">
        <f t="shared" si="81"/>
        <v>758.09946508197504</v>
      </c>
      <c r="AG39" s="7">
        <f t="shared" si="82"/>
        <v>1098.3997169286545</v>
      </c>
      <c r="AH39" s="7">
        <f t="shared" si="83"/>
        <v>2.9869955282977738</v>
      </c>
      <c r="AI39" s="7">
        <f t="shared" si="84"/>
        <v>2.9197227988534138</v>
      </c>
      <c r="AJ39" s="7">
        <f t="shared" si="85"/>
        <v>830.50445331605158</v>
      </c>
      <c r="AK39" s="7">
        <f t="shared" si="86"/>
        <v>1170.2329371442117</v>
      </c>
      <c r="AL39" s="7" t="str">
        <f t="shared" si="87"/>
        <v>N/A</v>
      </c>
      <c r="AM39" s="7">
        <f t="shared" si="88"/>
        <v>1.8575125986416059</v>
      </c>
      <c r="AN39" s="7" t="str">
        <f t="shared" si="89"/>
        <v>N/A</v>
      </c>
      <c r="AO39" s="7" t="str">
        <f t="shared" si="90"/>
        <v>N/A</v>
      </c>
    </row>
    <row r="40" spans="1:41" ht="15" outlineLevel="1" thickBot="1" x14ac:dyDescent="0.4">
      <c r="B40" s="7">
        <f t="shared" si="103"/>
        <v>47.5</v>
      </c>
      <c r="C40" s="7">
        <f t="shared" si="104"/>
        <v>45.5</v>
      </c>
      <c r="D40" s="7">
        <f t="shared" si="105"/>
        <v>63</v>
      </c>
      <c r="E40" s="7">
        <f t="shared" si="106"/>
        <v>630</v>
      </c>
      <c r="F40" s="7">
        <f t="shared" si="107"/>
        <v>12</v>
      </c>
      <c r="G40" s="7">
        <f t="shared" si="108"/>
        <v>0.46</v>
      </c>
      <c r="H40" s="7">
        <f t="shared" si="91"/>
        <v>289.8</v>
      </c>
      <c r="I40" s="7">
        <f t="shared" si="92"/>
        <v>0.54</v>
      </c>
      <c r="J40" s="7">
        <f t="shared" si="93"/>
        <v>340.20000000000005</v>
      </c>
      <c r="K40" s="4">
        <v>0</v>
      </c>
      <c r="L40" s="7">
        <v>0.4</v>
      </c>
      <c r="M40" s="7">
        <f t="shared" si="94"/>
        <v>144.9</v>
      </c>
      <c r="N40" s="7">
        <f t="shared" si="23"/>
        <v>144.9</v>
      </c>
      <c r="O40" s="7">
        <f t="shared" si="95"/>
        <v>170.10000000000002</v>
      </c>
      <c r="P40" s="7">
        <f t="shared" si="25"/>
        <v>170.10000000000002</v>
      </c>
      <c r="Q40" s="7">
        <f t="shared" si="96"/>
        <v>120.9</v>
      </c>
      <c r="R40" s="7">
        <f t="shared" si="97"/>
        <v>120.9</v>
      </c>
      <c r="S40" s="7">
        <f t="shared" si="98"/>
        <v>194.10000000000002</v>
      </c>
      <c r="T40" s="7">
        <f t="shared" si="99"/>
        <v>194.10000000000002</v>
      </c>
      <c r="U40" s="7">
        <f t="shared" si="100"/>
        <v>0</v>
      </c>
      <c r="V40" s="7">
        <f t="shared" si="101"/>
        <v>0</v>
      </c>
      <c r="W40" s="3">
        <f t="shared" si="32"/>
        <v>7.6190476190476197E-2</v>
      </c>
      <c r="X40" s="7">
        <f t="shared" si="73"/>
        <v>2.9965426130316546</v>
      </c>
      <c r="Y40" s="7">
        <f t="shared" si="74"/>
        <v>2.9965426130316546</v>
      </c>
      <c r="Z40" s="7">
        <f t="shared" si="75"/>
        <v>2.9116304709284941</v>
      </c>
      <c r="AA40" s="7">
        <f t="shared" si="76"/>
        <v>2.9116304709284941</v>
      </c>
      <c r="AB40" s="7">
        <f t="shared" si="77"/>
        <v>3.2926547394419998</v>
      </c>
      <c r="AC40" s="7">
        <f t="shared" si="78"/>
        <v>3.2926547394419998</v>
      </c>
      <c r="AD40" s="7">
        <f t="shared" si="79"/>
        <v>3.0963434936579999</v>
      </c>
      <c r="AE40" s="7">
        <f t="shared" si="80"/>
        <v>3.0963434936579999</v>
      </c>
      <c r="AF40" s="7">
        <f t="shared" si="81"/>
        <v>724.56400383105415</v>
      </c>
      <c r="AG40" s="7">
        <f t="shared" si="82"/>
        <v>1130.2949488144416</v>
      </c>
      <c r="AH40" s="7">
        <f t="shared" si="83"/>
        <v>2.9965426130316546</v>
      </c>
      <c r="AI40" s="7">
        <f t="shared" si="84"/>
        <v>2.9116304709284941</v>
      </c>
      <c r="AJ40" s="7">
        <f t="shared" si="85"/>
        <v>796.16391599707561</v>
      </c>
      <c r="AK40" s="7">
        <f t="shared" si="86"/>
        <v>1202.0005442380357</v>
      </c>
      <c r="AL40" s="7" t="str">
        <f t="shared" si="87"/>
        <v>N/A</v>
      </c>
      <c r="AM40" s="7">
        <f t="shared" si="88"/>
        <v>1.9079373718064059</v>
      </c>
      <c r="AN40" s="7" t="str">
        <f t="shared" si="89"/>
        <v>N/A</v>
      </c>
      <c r="AO40" s="7" t="str">
        <f t="shared" si="90"/>
        <v>N/A</v>
      </c>
    </row>
    <row r="41" spans="1:41" ht="15" outlineLevel="1" thickBot="1" x14ac:dyDescent="0.4">
      <c r="B41" s="7">
        <f t="shared" si="103"/>
        <v>47.5</v>
      </c>
      <c r="C41" s="7">
        <f t="shared" si="104"/>
        <v>45.5</v>
      </c>
      <c r="D41" s="7">
        <f t="shared" si="105"/>
        <v>63</v>
      </c>
      <c r="E41" s="7">
        <f t="shared" si="106"/>
        <v>630</v>
      </c>
      <c r="F41" s="7">
        <f t="shared" si="107"/>
        <v>12</v>
      </c>
      <c r="G41" s="7">
        <f t="shared" si="108"/>
        <v>0.46</v>
      </c>
      <c r="H41" s="7">
        <f t="shared" si="91"/>
        <v>289.8</v>
      </c>
      <c r="I41" s="7">
        <f t="shared" si="92"/>
        <v>0.54</v>
      </c>
      <c r="J41" s="7">
        <f t="shared" si="93"/>
        <v>340.20000000000005</v>
      </c>
      <c r="K41" s="4">
        <v>0</v>
      </c>
      <c r="L41">
        <v>0.5</v>
      </c>
      <c r="M41" s="7">
        <f t="shared" si="94"/>
        <v>144.9</v>
      </c>
      <c r="N41" s="7">
        <f t="shared" si="23"/>
        <v>144.9</v>
      </c>
      <c r="O41" s="7">
        <f t="shared" si="95"/>
        <v>170.10000000000002</v>
      </c>
      <c r="P41" s="7">
        <f t="shared" si="25"/>
        <v>170.10000000000002</v>
      </c>
      <c r="Q41" s="7">
        <f t="shared" si="96"/>
        <v>114.9</v>
      </c>
      <c r="R41" s="7">
        <f t="shared" si="97"/>
        <v>114.9</v>
      </c>
      <c r="S41" s="7">
        <f t="shared" si="98"/>
        <v>200.10000000000002</v>
      </c>
      <c r="T41" s="7">
        <f t="shared" si="99"/>
        <v>200.10000000000002</v>
      </c>
      <c r="U41" s="7">
        <f t="shared" si="100"/>
        <v>0</v>
      </c>
      <c r="V41" s="7">
        <f t="shared" si="101"/>
        <v>0</v>
      </c>
      <c r="W41" s="3">
        <f t="shared" si="32"/>
        <v>9.5238095238095233E-2</v>
      </c>
      <c r="X41" s="7">
        <f t="shared" si="73"/>
        <v>3.0076386893999345</v>
      </c>
      <c r="Y41" s="7">
        <f t="shared" si="74"/>
        <v>3.0076386893999345</v>
      </c>
      <c r="Z41" s="7">
        <f t="shared" si="75"/>
        <v>2.9027039124619738</v>
      </c>
      <c r="AA41" s="7">
        <f t="shared" si="76"/>
        <v>2.9027039124619738</v>
      </c>
      <c r="AB41" s="7">
        <f t="shared" si="77"/>
        <v>3.3143770402019999</v>
      </c>
      <c r="AC41" s="7">
        <f t="shared" si="78"/>
        <v>3.3143770402019999</v>
      </c>
      <c r="AD41" s="7">
        <f t="shared" si="79"/>
        <v>3.0817539448979998</v>
      </c>
      <c r="AE41" s="7">
        <f t="shared" si="80"/>
        <v>3.0817539448979998</v>
      </c>
      <c r="AF41" s="7">
        <f t="shared" si="81"/>
        <v>691.15537082410503</v>
      </c>
      <c r="AG41" s="7">
        <f t="shared" si="82"/>
        <v>1161.6621057672821</v>
      </c>
      <c r="AH41" s="7">
        <f t="shared" si="83"/>
        <v>3.0076386893999345</v>
      </c>
      <c r="AI41" s="7">
        <f t="shared" si="84"/>
        <v>2.9027039124619738</v>
      </c>
      <c r="AJ41" s="7">
        <f t="shared" si="85"/>
        <v>761.64384383841957</v>
      </c>
      <c r="AK41" s="7">
        <f t="shared" si="86"/>
        <v>1233.3179287481796</v>
      </c>
      <c r="AL41" s="7" t="str">
        <f t="shared" si="87"/>
        <v>N/A</v>
      </c>
      <c r="AM41" s="7">
        <f t="shared" si="88"/>
        <v>1.9576475059494916</v>
      </c>
      <c r="AN41" s="7" t="str">
        <f t="shared" si="89"/>
        <v>N/A</v>
      </c>
      <c r="AO41" s="7" t="str">
        <f t="shared" si="90"/>
        <v>N/A</v>
      </c>
    </row>
    <row r="42" spans="1:41" ht="15" outlineLevel="1" thickBot="1" x14ac:dyDescent="0.4">
      <c r="B42" s="7">
        <f t="shared" si="103"/>
        <v>47.5</v>
      </c>
      <c r="C42" s="7">
        <f t="shared" si="104"/>
        <v>45.5</v>
      </c>
      <c r="D42" s="7">
        <f t="shared" si="105"/>
        <v>63</v>
      </c>
      <c r="E42" s="7">
        <f t="shared" si="106"/>
        <v>630</v>
      </c>
      <c r="F42" s="7">
        <f t="shared" si="107"/>
        <v>12</v>
      </c>
      <c r="G42" s="7">
        <f t="shared" si="108"/>
        <v>0.46</v>
      </c>
      <c r="H42" s="7">
        <f t="shared" si="91"/>
        <v>289.8</v>
      </c>
      <c r="I42" s="7">
        <f t="shared" si="92"/>
        <v>0.54</v>
      </c>
      <c r="J42" s="7">
        <f t="shared" si="93"/>
        <v>340.20000000000005</v>
      </c>
      <c r="K42" s="4">
        <v>0</v>
      </c>
      <c r="L42" s="7">
        <v>0.6</v>
      </c>
      <c r="M42" s="7">
        <f t="shared" si="94"/>
        <v>144.9</v>
      </c>
      <c r="N42" s="7">
        <f t="shared" si="23"/>
        <v>144.9</v>
      </c>
      <c r="O42" s="7">
        <f t="shared" si="95"/>
        <v>170.10000000000002</v>
      </c>
      <c r="P42" s="7">
        <f t="shared" si="25"/>
        <v>170.10000000000002</v>
      </c>
      <c r="Q42" s="7">
        <f t="shared" si="96"/>
        <v>108.9</v>
      </c>
      <c r="R42" s="7">
        <f t="shared" si="97"/>
        <v>108.9</v>
      </c>
      <c r="S42" s="7">
        <f t="shared" si="98"/>
        <v>206.10000000000002</v>
      </c>
      <c r="T42" s="7">
        <f t="shared" si="99"/>
        <v>206.10000000000002</v>
      </c>
      <c r="U42" s="7">
        <f t="shared" si="100"/>
        <v>0</v>
      </c>
      <c r="V42" s="7">
        <f t="shared" si="101"/>
        <v>0</v>
      </c>
      <c r="W42" s="3">
        <f t="shared" si="32"/>
        <v>0.11428571428571427</v>
      </c>
      <c r="X42" s="7">
        <f t="shared" si="73"/>
        <v>3.0205909845706138</v>
      </c>
      <c r="Y42" s="7">
        <f t="shared" si="74"/>
        <v>3.0205909845706138</v>
      </c>
      <c r="Z42" s="7">
        <f t="shared" si="75"/>
        <v>2.8928596584618536</v>
      </c>
      <c r="AA42" s="7">
        <f t="shared" si="76"/>
        <v>2.8928596584618536</v>
      </c>
      <c r="AB42" s="7">
        <f t="shared" si="77"/>
        <v>3.337578264162</v>
      </c>
      <c r="AC42" s="7">
        <f t="shared" si="78"/>
        <v>3.337578264162</v>
      </c>
      <c r="AD42" s="7">
        <f t="shared" si="79"/>
        <v>3.0667661929379997</v>
      </c>
      <c r="AE42" s="7">
        <f t="shared" si="80"/>
        <v>3.0667661929379997</v>
      </c>
      <c r="AF42" s="7">
        <f t="shared" si="81"/>
        <v>657.88471643947969</v>
      </c>
      <c r="AG42" s="7">
        <f t="shared" si="82"/>
        <v>1192.4367512179763</v>
      </c>
      <c r="AH42" s="7">
        <f t="shared" si="83"/>
        <v>3.0205909845706138</v>
      </c>
      <c r="AI42" s="7">
        <f t="shared" si="84"/>
        <v>2.892859658461854</v>
      </c>
      <c r="AJ42" s="7">
        <f t="shared" si="85"/>
        <v>726.9245459344836</v>
      </c>
      <c r="AK42" s="7">
        <f t="shared" si="86"/>
        <v>1264.1210247290437</v>
      </c>
      <c r="AL42" s="7" t="str">
        <f t="shared" si="87"/>
        <v>N/A</v>
      </c>
      <c r="AM42" s="7">
        <f t="shared" si="88"/>
        <v>2.0065413090937203</v>
      </c>
      <c r="AN42" s="7" t="str">
        <f t="shared" si="89"/>
        <v>N/A</v>
      </c>
      <c r="AO42" s="7" t="str">
        <f t="shared" si="90"/>
        <v>N/A</v>
      </c>
    </row>
    <row r="43" spans="1:41" ht="15" outlineLevel="1" thickBot="1" x14ac:dyDescent="0.4">
      <c r="B43" s="7">
        <f t="shared" si="103"/>
        <v>47.5</v>
      </c>
      <c r="C43" s="7">
        <f t="shared" si="104"/>
        <v>45.5</v>
      </c>
      <c r="D43" s="7">
        <f t="shared" si="105"/>
        <v>63</v>
      </c>
      <c r="E43" s="7">
        <f t="shared" si="106"/>
        <v>630</v>
      </c>
      <c r="F43" s="7">
        <f t="shared" si="107"/>
        <v>12</v>
      </c>
      <c r="G43" s="7">
        <f t="shared" si="108"/>
        <v>0.46</v>
      </c>
      <c r="H43" s="7">
        <f t="shared" si="91"/>
        <v>289.8</v>
      </c>
      <c r="I43" s="7">
        <f t="shared" si="92"/>
        <v>0.54</v>
      </c>
      <c r="J43" s="7">
        <f t="shared" si="93"/>
        <v>340.20000000000005</v>
      </c>
      <c r="K43" s="4">
        <v>0</v>
      </c>
      <c r="L43">
        <v>0.7</v>
      </c>
      <c r="M43" s="7">
        <f t="shared" si="94"/>
        <v>144.9</v>
      </c>
      <c r="N43" s="7">
        <f t="shared" si="23"/>
        <v>144.9</v>
      </c>
      <c r="O43" s="7">
        <f t="shared" si="95"/>
        <v>170.10000000000002</v>
      </c>
      <c r="P43" s="7">
        <f t="shared" si="25"/>
        <v>170.10000000000002</v>
      </c>
      <c r="Q43" s="7">
        <f t="shared" si="96"/>
        <v>102.9</v>
      </c>
      <c r="R43" s="7">
        <f t="shared" si="97"/>
        <v>102.9</v>
      </c>
      <c r="S43" s="7">
        <f t="shared" si="98"/>
        <v>212.10000000000002</v>
      </c>
      <c r="T43" s="7">
        <f t="shared" si="99"/>
        <v>212.10000000000002</v>
      </c>
      <c r="U43" s="7">
        <f t="shared" si="100"/>
        <v>0</v>
      </c>
      <c r="V43" s="7">
        <f t="shared" si="101"/>
        <v>0</v>
      </c>
      <c r="W43" s="3">
        <f t="shared" si="32"/>
        <v>0.1333333333333333</v>
      </c>
      <c r="X43" s="7">
        <f t="shared" si="73"/>
        <v>3.0357236773916942</v>
      </c>
      <c r="Y43" s="7">
        <f t="shared" si="74"/>
        <v>3.0357236773916942</v>
      </c>
      <c r="Z43" s="7">
        <f t="shared" si="75"/>
        <v>2.8820311956161344</v>
      </c>
      <c r="AA43" s="7">
        <f t="shared" si="76"/>
        <v>2.8820311956161344</v>
      </c>
      <c r="AB43" s="7">
        <f t="shared" si="77"/>
        <v>3.3623906033219999</v>
      </c>
      <c r="AC43" s="7">
        <f t="shared" si="78"/>
        <v>3.3623906033219999</v>
      </c>
      <c r="AD43" s="7">
        <f t="shared" si="79"/>
        <v>3.0512480457779998</v>
      </c>
      <c r="AE43" s="7">
        <f t="shared" si="80"/>
        <v>3.0512480457779998</v>
      </c>
      <c r="AF43" s="7">
        <f t="shared" si="81"/>
        <v>624.75193280721066</v>
      </c>
      <c r="AG43" s="7">
        <f t="shared" si="82"/>
        <v>1222.5576331803643</v>
      </c>
      <c r="AH43" s="7">
        <f t="shared" si="83"/>
        <v>3.0357236773916942</v>
      </c>
      <c r="AI43" s="7">
        <f t="shared" si="84"/>
        <v>2.8820311956161344</v>
      </c>
      <c r="AJ43" s="7">
        <f t="shared" si="85"/>
        <v>691.9799861636676</v>
      </c>
      <c r="AK43" s="7">
        <f t="shared" si="86"/>
        <v>1294.3394210190277</v>
      </c>
      <c r="AL43" s="7" t="str">
        <f t="shared" si="87"/>
        <v>N/A</v>
      </c>
      <c r="AM43" s="7">
        <f t="shared" si="88"/>
        <v>2.0545070174905202</v>
      </c>
      <c r="AN43" s="7" t="str">
        <f t="shared" si="89"/>
        <v>N/A</v>
      </c>
      <c r="AO43" s="7" t="str">
        <f t="shared" si="90"/>
        <v>N/A</v>
      </c>
    </row>
    <row r="44" spans="1:41" ht="15" outlineLevel="1" thickBot="1" x14ac:dyDescent="0.4">
      <c r="B44" s="7">
        <f t="shared" si="103"/>
        <v>47.5</v>
      </c>
      <c r="C44" s="7">
        <f t="shared" si="104"/>
        <v>45.5</v>
      </c>
      <c r="D44" s="7">
        <f t="shared" si="105"/>
        <v>63</v>
      </c>
      <c r="E44" s="7">
        <f t="shared" si="106"/>
        <v>630</v>
      </c>
      <c r="F44" s="7">
        <f t="shared" si="107"/>
        <v>12</v>
      </c>
      <c r="G44" s="7">
        <f t="shared" si="108"/>
        <v>0.46</v>
      </c>
      <c r="H44" s="7">
        <f t="shared" si="91"/>
        <v>289.8</v>
      </c>
      <c r="I44" s="7">
        <f t="shared" si="92"/>
        <v>0.54</v>
      </c>
      <c r="J44" s="7">
        <f t="shared" si="93"/>
        <v>340.20000000000005</v>
      </c>
      <c r="K44" s="4">
        <v>0</v>
      </c>
      <c r="L44" s="7">
        <v>0.8</v>
      </c>
      <c r="M44" s="7">
        <f t="shared" si="94"/>
        <v>144.9</v>
      </c>
      <c r="N44" s="7">
        <f t="shared" si="23"/>
        <v>144.9</v>
      </c>
      <c r="O44" s="7">
        <f t="shared" si="95"/>
        <v>170.10000000000002</v>
      </c>
      <c r="P44" s="7">
        <f t="shared" si="25"/>
        <v>170.10000000000002</v>
      </c>
      <c r="Q44" s="7">
        <f t="shared" si="96"/>
        <v>96.9</v>
      </c>
      <c r="R44" s="7">
        <f t="shared" si="97"/>
        <v>96.9</v>
      </c>
      <c r="S44" s="7">
        <f t="shared" si="98"/>
        <v>218.10000000000002</v>
      </c>
      <c r="T44" s="7">
        <f t="shared" si="99"/>
        <v>218.10000000000002</v>
      </c>
      <c r="U44" s="7">
        <f t="shared" si="100"/>
        <v>0</v>
      </c>
      <c r="V44" s="7">
        <f t="shared" si="101"/>
        <v>0</v>
      </c>
      <c r="W44" s="3">
        <f t="shared" si="32"/>
        <v>0.15238095238095239</v>
      </c>
      <c r="X44" s="7">
        <f t="shared" si="73"/>
        <v>3.0533778983911741</v>
      </c>
      <c r="Y44" s="7">
        <f t="shared" si="74"/>
        <v>3.0533778983911741</v>
      </c>
      <c r="Z44" s="7">
        <f t="shared" si="75"/>
        <v>2.8701689622928135</v>
      </c>
      <c r="AA44" s="7">
        <f t="shared" si="76"/>
        <v>2.8701689622928135</v>
      </c>
      <c r="AB44" s="7">
        <f t="shared" si="77"/>
        <v>3.3889462496819998</v>
      </c>
      <c r="AC44" s="7">
        <f t="shared" si="78"/>
        <v>3.3889462496819998</v>
      </c>
      <c r="AD44" s="7">
        <f t="shared" si="79"/>
        <v>3.035067311418</v>
      </c>
      <c r="AE44" s="7">
        <f t="shared" si="80"/>
        <v>3.035067311418</v>
      </c>
      <c r="AF44" s="7">
        <f t="shared" si="81"/>
        <v>591.74463670820955</v>
      </c>
      <c r="AG44" s="7">
        <f t="shared" si="82"/>
        <v>1251.9677013521255</v>
      </c>
      <c r="AH44" s="7">
        <f t="shared" si="83"/>
        <v>3.0533778983911741</v>
      </c>
      <c r="AI44" s="7">
        <f t="shared" si="84"/>
        <v>2.8701689622928135</v>
      </c>
      <c r="AJ44" s="7">
        <f t="shared" si="85"/>
        <v>656.77778318837159</v>
      </c>
      <c r="AK44" s="7">
        <f t="shared" si="86"/>
        <v>1323.8963612405316</v>
      </c>
      <c r="AL44" s="7" t="str">
        <f t="shared" si="87"/>
        <v>N/A</v>
      </c>
      <c r="AM44" s="7">
        <f t="shared" si="88"/>
        <v>2.1014227956198916</v>
      </c>
      <c r="AN44" s="7" t="str">
        <f t="shared" si="89"/>
        <v>N/A</v>
      </c>
      <c r="AO44" s="7" t="str">
        <f t="shared" si="90"/>
        <v>N/A</v>
      </c>
    </row>
    <row r="45" spans="1:41" ht="15" outlineLevel="1" thickBot="1" x14ac:dyDescent="0.4">
      <c r="B45" s="7">
        <f t="shared" si="103"/>
        <v>47.5</v>
      </c>
      <c r="C45" s="7">
        <f t="shared" si="104"/>
        <v>45.5</v>
      </c>
      <c r="D45" s="7">
        <f t="shared" si="105"/>
        <v>63</v>
      </c>
      <c r="E45" s="7">
        <f t="shared" si="106"/>
        <v>630</v>
      </c>
      <c r="F45" s="7">
        <f t="shared" si="107"/>
        <v>12</v>
      </c>
      <c r="G45" s="7">
        <f t="shared" si="108"/>
        <v>0.46</v>
      </c>
      <c r="H45" s="7">
        <f t="shared" si="91"/>
        <v>289.8</v>
      </c>
      <c r="I45" s="7">
        <f t="shared" si="92"/>
        <v>0.54</v>
      </c>
      <c r="J45" s="7">
        <f t="shared" si="93"/>
        <v>340.20000000000005</v>
      </c>
      <c r="K45" s="4">
        <v>0</v>
      </c>
      <c r="L45">
        <v>0.9</v>
      </c>
      <c r="M45" s="7">
        <f t="shared" si="94"/>
        <v>144.9</v>
      </c>
      <c r="N45" s="7">
        <f t="shared" si="23"/>
        <v>144.9</v>
      </c>
      <c r="O45" s="7">
        <f t="shared" si="95"/>
        <v>170.10000000000002</v>
      </c>
      <c r="P45" s="7">
        <f t="shared" si="25"/>
        <v>170.10000000000002</v>
      </c>
      <c r="Q45" s="7">
        <f t="shared" si="96"/>
        <v>90.9</v>
      </c>
      <c r="R45" s="7">
        <f t="shared" si="97"/>
        <v>90.9</v>
      </c>
      <c r="S45" s="7">
        <f t="shared" si="98"/>
        <v>224.10000000000002</v>
      </c>
      <c r="T45" s="7">
        <f t="shared" si="99"/>
        <v>224.10000000000002</v>
      </c>
      <c r="U45" s="7">
        <f t="shared" si="100"/>
        <v>0</v>
      </c>
      <c r="V45" s="7">
        <f t="shared" si="101"/>
        <v>0</v>
      </c>
      <c r="W45" s="3">
        <f t="shared" si="32"/>
        <v>0.17142857142857143</v>
      </c>
      <c r="X45" s="7">
        <f t="shared" si="73"/>
        <v>3.0739117297770546</v>
      </c>
      <c r="Y45" s="7">
        <f t="shared" si="74"/>
        <v>3.0739117297770546</v>
      </c>
      <c r="Z45" s="7">
        <f t="shared" si="75"/>
        <v>2.8572403485398947</v>
      </c>
      <c r="AA45" s="7">
        <f t="shared" si="76"/>
        <v>2.8572403485398947</v>
      </c>
      <c r="AB45" s="7">
        <f t="shared" si="77"/>
        <v>3.4173773952420001</v>
      </c>
      <c r="AC45" s="7">
        <f t="shared" si="78"/>
        <v>3.4173773952420001</v>
      </c>
      <c r="AD45" s="7">
        <f t="shared" si="79"/>
        <v>3.0180917978580002</v>
      </c>
      <c r="AE45" s="7">
        <f t="shared" si="80"/>
        <v>3.0180917978580002</v>
      </c>
      <c r="AF45" s="7">
        <f t="shared" si="81"/>
        <v>558.83715247346856</v>
      </c>
      <c r="AG45" s="7">
        <f t="shared" si="82"/>
        <v>1280.6151242155809</v>
      </c>
      <c r="AH45" s="7">
        <f t="shared" si="83"/>
        <v>3.0739117297770546</v>
      </c>
      <c r="AI45" s="7">
        <f t="shared" si="84"/>
        <v>2.8572403485398947</v>
      </c>
      <c r="AJ45" s="7">
        <f t="shared" si="85"/>
        <v>621.27921045499568</v>
      </c>
      <c r="AK45" s="7">
        <f t="shared" si="86"/>
        <v>1352.7087437999558</v>
      </c>
      <c r="AL45" s="7" t="str">
        <f t="shared" si="87"/>
        <v>N/A</v>
      </c>
      <c r="AM45" s="7">
        <f t="shared" si="88"/>
        <v>2.1471567361904058</v>
      </c>
      <c r="AN45" s="7" t="str">
        <f t="shared" si="89"/>
        <v>N/A</v>
      </c>
      <c r="AO45" s="7" t="str">
        <f t="shared" si="90"/>
        <v>N/A</v>
      </c>
    </row>
    <row r="46" spans="1:41" ht="15" outlineLevel="1" thickBot="1" x14ac:dyDescent="0.4">
      <c r="B46" s="7">
        <f t="shared" si="103"/>
        <v>47.5</v>
      </c>
      <c r="C46" s="7">
        <f t="shared" si="104"/>
        <v>45.5</v>
      </c>
      <c r="D46" s="7">
        <f t="shared" si="105"/>
        <v>63</v>
      </c>
      <c r="E46" s="7">
        <f t="shared" si="106"/>
        <v>630</v>
      </c>
      <c r="F46" s="7">
        <f t="shared" si="107"/>
        <v>12</v>
      </c>
      <c r="G46" s="7">
        <f t="shared" si="108"/>
        <v>0.46</v>
      </c>
      <c r="H46" s="7">
        <f t="shared" si="91"/>
        <v>289.8</v>
      </c>
      <c r="I46" s="7">
        <f t="shared" si="92"/>
        <v>0.54</v>
      </c>
      <c r="J46" s="7">
        <f t="shared" si="93"/>
        <v>340.20000000000005</v>
      </c>
      <c r="K46" s="4">
        <v>0</v>
      </c>
      <c r="L46" s="7">
        <v>1</v>
      </c>
      <c r="M46" s="7">
        <f t="shared" si="94"/>
        <v>144.9</v>
      </c>
      <c r="N46" s="7">
        <f t="shared" si="23"/>
        <v>144.9</v>
      </c>
      <c r="O46" s="7">
        <f t="shared" si="95"/>
        <v>170.10000000000002</v>
      </c>
      <c r="P46" s="7">
        <f t="shared" si="25"/>
        <v>170.10000000000002</v>
      </c>
      <c r="Q46" s="7">
        <f t="shared" si="96"/>
        <v>84.9</v>
      </c>
      <c r="R46" s="7">
        <f t="shared" si="97"/>
        <v>84.9</v>
      </c>
      <c r="S46" s="7">
        <f t="shared" si="98"/>
        <v>230.10000000000002</v>
      </c>
      <c r="T46" s="7">
        <f t="shared" si="99"/>
        <v>230.10000000000002</v>
      </c>
      <c r="U46" s="7">
        <f t="shared" si="100"/>
        <v>0</v>
      </c>
      <c r="V46" s="7">
        <f t="shared" si="101"/>
        <v>0</v>
      </c>
      <c r="W46" s="3">
        <f t="shared" si="32"/>
        <v>0.19047619047619047</v>
      </c>
      <c r="X46" s="7">
        <f t="shared" si="73"/>
        <v>3.0977002054373344</v>
      </c>
      <c r="Y46" s="7">
        <f t="shared" si="74"/>
        <v>3.0977002054373344</v>
      </c>
      <c r="Z46" s="7">
        <f t="shared" si="75"/>
        <v>2.8432296960853733</v>
      </c>
      <c r="AA46" s="7">
        <f t="shared" si="76"/>
        <v>2.8432296960853733</v>
      </c>
      <c r="AB46" s="7">
        <f t="shared" si="77"/>
        <v>3.4478162320020003</v>
      </c>
      <c r="AC46" s="7">
        <f t="shared" si="78"/>
        <v>3.4478162320020003</v>
      </c>
      <c r="AD46" s="7">
        <f t="shared" si="79"/>
        <v>3.0001893130979997</v>
      </c>
      <c r="AE46" s="7">
        <f t="shared" si="80"/>
        <v>3.0001893130979997</v>
      </c>
      <c r="AF46" s="7">
        <f t="shared" si="81"/>
        <v>525.98949488325945</v>
      </c>
      <c r="AG46" s="7">
        <f t="shared" si="82"/>
        <v>1308.4543061384888</v>
      </c>
      <c r="AH46" s="7">
        <f t="shared" si="83"/>
        <v>3.0977002054373348</v>
      </c>
      <c r="AI46" s="7">
        <f t="shared" si="84"/>
        <v>2.8432296960853733</v>
      </c>
      <c r="AJ46" s="7">
        <f t="shared" si="85"/>
        <v>585.43919619393967</v>
      </c>
      <c r="AK46" s="7">
        <f t="shared" si="86"/>
        <v>1380.6871218876997</v>
      </c>
      <c r="AL46" s="7" t="str">
        <f t="shared" si="87"/>
        <v>N/A</v>
      </c>
      <c r="AM46" s="7">
        <f t="shared" si="88"/>
        <v>2.191566860139206</v>
      </c>
      <c r="AN46" s="7" t="str">
        <f t="shared" si="89"/>
        <v>N/A</v>
      </c>
      <c r="AO46" s="7" t="str">
        <f t="shared" si="90"/>
        <v>N/A</v>
      </c>
    </row>
    <row r="47" spans="1:41" ht="15" outlineLevel="1" thickBot="1" x14ac:dyDescent="0.4">
      <c r="B47" s="7">
        <f t="shared" si="103"/>
        <v>47.5</v>
      </c>
      <c r="C47" s="7">
        <f t="shared" si="104"/>
        <v>45.5</v>
      </c>
      <c r="D47" s="7">
        <f t="shared" si="105"/>
        <v>63</v>
      </c>
      <c r="E47" s="7">
        <f t="shared" si="106"/>
        <v>630</v>
      </c>
      <c r="F47" s="7">
        <f t="shared" si="107"/>
        <v>12</v>
      </c>
      <c r="G47" s="7">
        <f t="shared" si="108"/>
        <v>0.46</v>
      </c>
      <c r="H47" s="7">
        <f t="shared" si="91"/>
        <v>289.8</v>
      </c>
      <c r="I47" s="7">
        <f t="shared" si="92"/>
        <v>0.54</v>
      </c>
      <c r="J47" s="7">
        <f t="shared" si="93"/>
        <v>340.20000000000005</v>
      </c>
      <c r="K47" s="4">
        <v>0</v>
      </c>
      <c r="L47">
        <v>1.1000000000000001</v>
      </c>
      <c r="M47" s="7">
        <f t="shared" si="94"/>
        <v>144.9</v>
      </c>
      <c r="N47" s="7">
        <f t="shared" si="23"/>
        <v>144.9</v>
      </c>
      <c r="O47" s="7">
        <f t="shared" si="95"/>
        <v>170.10000000000002</v>
      </c>
      <c r="P47" s="7">
        <f t="shared" si="25"/>
        <v>170.10000000000002</v>
      </c>
      <c r="Q47" s="7">
        <f t="shared" si="96"/>
        <v>78.900000000000006</v>
      </c>
      <c r="R47" s="7">
        <f t="shared" si="97"/>
        <v>78.900000000000006</v>
      </c>
      <c r="S47" s="7">
        <f t="shared" si="98"/>
        <v>236.10000000000002</v>
      </c>
      <c r="T47" s="7">
        <f t="shared" si="99"/>
        <v>236.10000000000002</v>
      </c>
      <c r="U47" s="7">
        <f t="shared" si="100"/>
        <v>0</v>
      </c>
      <c r="V47" s="7">
        <f t="shared" si="101"/>
        <v>0</v>
      </c>
      <c r="W47" s="3">
        <f t="shared" si="32"/>
        <v>0.20952380952380953</v>
      </c>
      <c r="X47" s="7">
        <f t="shared" si="73"/>
        <v>3.1251353109400144</v>
      </c>
      <c r="Y47" s="7">
        <f t="shared" si="74"/>
        <v>3.1251353109400144</v>
      </c>
      <c r="Z47" s="7">
        <f t="shared" si="75"/>
        <v>2.8281382983372527</v>
      </c>
      <c r="AA47" s="7">
        <f t="shared" si="76"/>
        <v>2.8281382983372527</v>
      </c>
      <c r="AB47" s="7">
        <f t="shared" si="77"/>
        <v>3.4803949519619999</v>
      </c>
      <c r="AC47" s="7">
        <f t="shared" si="78"/>
        <v>3.4803949519619999</v>
      </c>
      <c r="AD47" s="7">
        <f t="shared" si="79"/>
        <v>2.9812276651380003</v>
      </c>
      <c r="AE47" s="7">
        <f t="shared" si="80"/>
        <v>2.9812276651380003</v>
      </c>
      <c r="AF47" s="7">
        <f t="shared" si="81"/>
        <v>493.14635206633432</v>
      </c>
      <c r="AG47" s="7">
        <f t="shared" si="82"/>
        <v>1335.446904474851</v>
      </c>
      <c r="AH47" s="7">
        <f t="shared" si="83"/>
        <v>3.1251353109400144</v>
      </c>
      <c r="AI47" s="7">
        <f t="shared" si="84"/>
        <v>2.8281382983372527</v>
      </c>
      <c r="AJ47" s="7">
        <f t="shared" si="85"/>
        <v>549.20632341960368</v>
      </c>
      <c r="AK47" s="7">
        <f t="shared" si="86"/>
        <v>1407.7357034781639</v>
      </c>
      <c r="AL47" s="7" t="str">
        <f t="shared" si="87"/>
        <v>N/A</v>
      </c>
      <c r="AM47" s="7">
        <f t="shared" si="88"/>
        <v>2.2345011166320061</v>
      </c>
      <c r="AN47" s="7" t="str">
        <f t="shared" si="89"/>
        <v>N/A</v>
      </c>
      <c r="AO47" s="7" t="str">
        <f t="shared" si="90"/>
        <v>N/A</v>
      </c>
    </row>
    <row r="48" spans="1:41" ht="15" outlineLevel="1" thickBot="1" x14ac:dyDescent="0.4">
      <c r="B48" s="7">
        <f t="shared" si="103"/>
        <v>47.5</v>
      </c>
      <c r="C48" s="7">
        <f t="shared" si="104"/>
        <v>45.5</v>
      </c>
      <c r="D48" s="7">
        <f t="shared" si="105"/>
        <v>63</v>
      </c>
      <c r="E48" s="7">
        <f t="shared" si="106"/>
        <v>630</v>
      </c>
      <c r="F48" s="7">
        <f t="shared" si="107"/>
        <v>12</v>
      </c>
      <c r="G48" s="7">
        <f t="shared" si="108"/>
        <v>0.46</v>
      </c>
      <c r="H48" s="7">
        <f t="shared" si="91"/>
        <v>289.8</v>
      </c>
      <c r="I48" s="7">
        <f t="shared" si="92"/>
        <v>0.54</v>
      </c>
      <c r="J48" s="7">
        <f t="shared" si="93"/>
        <v>340.20000000000005</v>
      </c>
      <c r="K48" s="4">
        <v>0</v>
      </c>
      <c r="L48" s="7">
        <v>1.2</v>
      </c>
      <c r="M48" s="7">
        <f t="shared" si="94"/>
        <v>144.9</v>
      </c>
      <c r="N48" s="7">
        <f t="shared" si="23"/>
        <v>144.9</v>
      </c>
      <c r="O48" s="7">
        <f t="shared" si="95"/>
        <v>170.10000000000002</v>
      </c>
      <c r="P48" s="7">
        <f t="shared" si="25"/>
        <v>170.10000000000002</v>
      </c>
      <c r="Q48" s="7">
        <f t="shared" si="96"/>
        <v>72.900000000000006</v>
      </c>
      <c r="R48" s="7">
        <f t="shared" si="97"/>
        <v>72.900000000000006</v>
      </c>
      <c r="S48" s="7">
        <f t="shared" si="98"/>
        <v>242.10000000000002</v>
      </c>
      <c r="T48" s="7">
        <f t="shared" si="99"/>
        <v>242.10000000000002</v>
      </c>
      <c r="U48" s="7">
        <f t="shared" si="100"/>
        <v>0</v>
      </c>
      <c r="V48" s="7">
        <f t="shared" si="101"/>
        <v>0</v>
      </c>
      <c r="W48" s="3">
        <f t="shared" si="32"/>
        <v>0.22857142857142854</v>
      </c>
      <c r="X48" s="7">
        <f t="shared" si="73"/>
        <v>3.1566259835330941</v>
      </c>
      <c r="Y48" s="7">
        <f t="shared" si="74"/>
        <v>3.1566259835330941</v>
      </c>
      <c r="Z48" s="7">
        <f t="shared" si="75"/>
        <v>2.8119844003835341</v>
      </c>
      <c r="AA48" s="7">
        <f t="shared" si="76"/>
        <v>2.8119844003835341</v>
      </c>
      <c r="AB48" s="7">
        <f t="shared" si="77"/>
        <v>3.515245747122</v>
      </c>
      <c r="AC48" s="7">
        <f t="shared" si="78"/>
        <v>3.515245747122</v>
      </c>
      <c r="AD48" s="7">
        <f t="shared" si="79"/>
        <v>2.961074661978</v>
      </c>
      <c r="AE48" s="7">
        <f t="shared" si="80"/>
        <v>2.961074661978</v>
      </c>
      <c r="AF48" s="7">
        <f t="shared" si="81"/>
        <v>460.23606839912514</v>
      </c>
      <c r="AG48" s="7">
        <f t="shared" si="82"/>
        <v>1361.5628466657074</v>
      </c>
      <c r="AH48" s="7">
        <f t="shared" si="83"/>
        <v>3.1566259835330941</v>
      </c>
      <c r="AI48" s="7">
        <f t="shared" si="84"/>
        <v>2.8119844003835341</v>
      </c>
      <c r="AJ48" s="7">
        <f t="shared" si="85"/>
        <v>512.52282993038762</v>
      </c>
      <c r="AK48" s="7">
        <f t="shared" si="86"/>
        <v>1433.7523513297476</v>
      </c>
      <c r="AL48" s="7" t="str">
        <f t="shared" si="87"/>
        <v>N/A</v>
      </c>
      <c r="AM48" s="7">
        <f t="shared" si="88"/>
        <v>2.2757973830630913</v>
      </c>
      <c r="AN48" s="7" t="str">
        <f t="shared" si="89"/>
        <v>N/A</v>
      </c>
      <c r="AO48" s="7" t="str">
        <f t="shared" si="90"/>
        <v>N/A</v>
      </c>
    </row>
    <row r="49" spans="1:41" ht="15" outlineLevel="1" thickBot="1" x14ac:dyDescent="0.4">
      <c r="B49" s="7">
        <f t="shared" si="103"/>
        <v>47.5</v>
      </c>
      <c r="C49" s="7">
        <f t="shared" si="104"/>
        <v>45.5</v>
      </c>
      <c r="D49" s="7">
        <f t="shared" si="105"/>
        <v>63</v>
      </c>
      <c r="E49" s="7">
        <f t="shared" si="106"/>
        <v>630</v>
      </c>
      <c r="F49" s="7">
        <f t="shared" si="107"/>
        <v>12</v>
      </c>
      <c r="G49" s="7">
        <f t="shared" si="108"/>
        <v>0.46</v>
      </c>
      <c r="H49" s="7">
        <f t="shared" si="91"/>
        <v>289.8</v>
      </c>
      <c r="I49" s="7">
        <f t="shared" si="92"/>
        <v>0.54</v>
      </c>
      <c r="J49" s="7">
        <f t="shared" si="93"/>
        <v>340.20000000000005</v>
      </c>
      <c r="K49" s="4">
        <v>0</v>
      </c>
      <c r="L49">
        <v>1.3</v>
      </c>
      <c r="M49" s="7">
        <f t="shared" si="94"/>
        <v>144.9</v>
      </c>
      <c r="N49" s="7">
        <f t="shared" si="23"/>
        <v>144.9</v>
      </c>
      <c r="O49" s="7">
        <f t="shared" si="95"/>
        <v>170.10000000000002</v>
      </c>
      <c r="P49" s="7">
        <f t="shared" si="25"/>
        <v>170.10000000000002</v>
      </c>
      <c r="Q49" s="7">
        <f t="shared" si="96"/>
        <v>66.900000000000006</v>
      </c>
      <c r="R49" s="7">
        <f t="shared" si="97"/>
        <v>66.900000000000006</v>
      </c>
      <c r="S49" s="7">
        <f t="shared" si="98"/>
        <v>248.10000000000002</v>
      </c>
      <c r="T49" s="7">
        <f t="shared" si="99"/>
        <v>248.10000000000002</v>
      </c>
      <c r="U49" s="7">
        <f t="shared" si="100"/>
        <v>0</v>
      </c>
      <c r="V49" s="7">
        <f t="shared" si="101"/>
        <v>0</v>
      </c>
      <c r="W49" s="3">
        <f t="shared" si="32"/>
        <v>0.24761904761904766</v>
      </c>
      <c r="X49" s="7">
        <f t="shared" si="73"/>
        <v>3.1925981121445743</v>
      </c>
      <c r="Y49" s="7">
        <f t="shared" si="74"/>
        <v>3.1925981121445743</v>
      </c>
      <c r="Z49" s="7">
        <f t="shared" si="75"/>
        <v>2.7948031989922137</v>
      </c>
      <c r="AA49" s="7">
        <f t="shared" si="76"/>
        <v>2.7948031989922137</v>
      </c>
      <c r="AB49" s="7">
        <f t="shared" si="77"/>
        <v>3.5525008094819999</v>
      </c>
      <c r="AC49" s="7">
        <f t="shared" si="78"/>
        <v>3.5525008094819999</v>
      </c>
      <c r="AD49" s="7">
        <f t="shared" si="79"/>
        <v>2.9395981116180003</v>
      </c>
      <c r="AE49" s="7">
        <f t="shared" si="80"/>
        <v>2.9395981116180003</v>
      </c>
      <c r="AF49" s="7">
        <f t="shared" si="81"/>
        <v>427.16962740494409</v>
      </c>
      <c r="AG49" s="7">
        <f t="shared" si="82"/>
        <v>1386.7813473399365</v>
      </c>
      <c r="AH49" s="7">
        <f t="shared" si="83"/>
        <v>3.1925981121445743</v>
      </c>
      <c r="AI49" s="7">
        <f t="shared" si="84"/>
        <v>2.7948031989922133</v>
      </c>
      <c r="AJ49" s="7">
        <f t="shared" si="85"/>
        <v>475.32460830869161</v>
      </c>
      <c r="AK49" s="7">
        <f t="shared" si="86"/>
        <v>1458.6285829848518</v>
      </c>
      <c r="AL49" s="7" t="str">
        <f t="shared" si="87"/>
        <v>N/A</v>
      </c>
      <c r="AM49" s="7">
        <f t="shared" si="88"/>
        <v>2.3152834650553205</v>
      </c>
      <c r="AN49" s="7" t="str">
        <f t="shared" si="89"/>
        <v>N/A</v>
      </c>
      <c r="AO49" s="7" t="str">
        <f t="shared" si="90"/>
        <v>N/A</v>
      </c>
    </row>
    <row r="50" spans="1:41" ht="15" outlineLevel="1" thickBot="1" x14ac:dyDescent="0.4">
      <c r="B50" s="7">
        <f t="shared" si="103"/>
        <v>47.5</v>
      </c>
      <c r="C50" s="7">
        <f t="shared" si="104"/>
        <v>45.5</v>
      </c>
      <c r="D50" s="7">
        <f t="shared" si="105"/>
        <v>63</v>
      </c>
      <c r="E50" s="7">
        <f t="shared" si="106"/>
        <v>630</v>
      </c>
      <c r="F50" s="7">
        <f t="shared" si="107"/>
        <v>12</v>
      </c>
      <c r="G50" s="7">
        <f t="shared" si="108"/>
        <v>0.46</v>
      </c>
      <c r="H50" s="7">
        <f t="shared" si="91"/>
        <v>289.8</v>
      </c>
      <c r="I50" s="7">
        <f t="shared" si="92"/>
        <v>0.54</v>
      </c>
      <c r="J50" s="7">
        <f t="shared" si="93"/>
        <v>340.20000000000005</v>
      </c>
      <c r="K50" s="4">
        <v>0</v>
      </c>
      <c r="L50" s="7">
        <v>1.4</v>
      </c>
      <c r="M50" s="7">
        <f t="shared" si="94"/>
        <v>144.9</v>
      </c>
      <c r="N50" s="7">
        <f t="shared" si="23"/>
        <v>144.9</v>
      </c>
      <c r="O50" s="7">
        <f t="shared" si="95"/>
        <v>170.10000000000002</v>
      </c>
      <c r="P50" s="7">
        <f t="shared" si="25"/>
        <v>170.10000000000002</v>
      </c>
      <c r="Q50" s="7">
        <f t="shared" si="96"/>
        <v>60.900000000000006</v>
      </c>
      <c r="R50" s="7">
        <f t="shared" si="97"/>
        <v>60.900000000000006</v>
      </c>
      <c r="S50" s="7">
        <f t="shared" si="98"/>
        <v>254.10000000000002</v>
      </c>
      <c r="T50" s="7">
        <f t="shared" si="99"/>
        <v>254.10000000000002</v>
      </c>
      <c r="U50" s="7">
        <f t="shared" si="100"/>
        <v>0</v>
      </c>
      <c r="V50" s="7">
        <f t="shared" si="101"/>
        <v>0</v>
      </c>
      <c r="W50" s="3">
        <f t="shared" si="32"/>
        <v>0.26666666666666661</v>
      </c>
      <c r="X50" s="7">
        <f t="shared" si="73"/>
        <v>3.2334945373824544</v>
      </c>
      <c r="Y50" s="7">
        <f t="shared" si="74"/>
        <v>3.2334945373824544</v>
      </c>
      <c r="Z50" s="7">
        <f t="shared" si="75"/>
        <v>2.776646842611294</v>
      </c>
      <c r="AA50" s="7">
        <f t="shared" si="76"/>
        <v>2.776646842611294</v>
      </c>
      <c r="AB50" s="7">
        <f t="shared" si="77"/>
        <v>3.5922923310419996</v>
      </c>
      <c r="AC50" s="7">
        <f t="shared" si="78"/>
        <v>3.5922923310419996</v>
      </c>
      <c r="AD50" s="7">
        <f t="shared" si="79"/>
        <v>2.916665822058</v>
      </c>
      <c r="AE50" s="7">
        <f t="shared" si="80"/>
        <v>2.916665822058</v>
      </c>
      <c r="AF50" s="7">
        <f t="shared" si="81"/>
        <v>393.839634653183</v>
      </c>
      <c r="AG50" s="7">
        <f t="shared" si="82"/>
        <v>1411.0919254150597</v>
      </c>
      <c r="AH50" s="7">
        <f t="shared" si="83"/>
        <v>3.2334945373824544</v>
      </c>
      <c r="AI50" s="7">
        <f t="shared" si="84"/>
        <v>2.776646842611294</v>
      </c>
      <c r="AJ50" s="7">
        <f t="shared" si="85"/>
        <v>437.54120592091562</v>
      </c>
      <c r="AK50" s="7">
        <f t="shared" si="86"/>
        <v>1482.2495707698756</v>
      </c>
      <c r="AL50" s="7" t="str">
        <f t="shared" si="87"/>
        <v>N/A</v>
      </c>
      <c r="AM50" s="7">
        <f t="shared" si="88"/>
        <v>2.35277709646012</v>
      </c>
      <c r="AN50" s="7" t="str">
        <f t="shared" si="89"/>
        <v>N/A</v>
      </c>
      <c r="AO50" s="7" t="str">
        <f t="shared" si="90"/>
        <v>N/A</v>
      </c>
    </row>
    <row r="51" spans="1:41" ht="15" outlineLevel="1" thickBot="1" x14ac:dyDescent="0.4">
      <c r="B51" s="7">
        <f t="shared" si="103"/>
        <v>47.5</v>
      </c>
      <c r="C51" s="7">
        <f t="shared" si="104"/>
        <v>45.5</v>
      </c>
      <c r="D51" s="7">
        <f t="shared" si="105"/>
        <v>63</v>
      </c>
      <c r="E51" s="7">
        <f t="shared" si="106"/>
        <v>630</v>
      </c>
      <c r="F51" s="7">
        <f t="shared" si="107"/>
        <v>12</v>
      </c>
      <c r="G51" s="7">
        <f t="shared" si="108"/>
        <v>0.46</v>
      </c>
      <c r="H51" s="7">
        <f t="shared" si="91"/>
        <v>289.8</v>
      </c>
      <c r="I51" s="7">
        <f t="shared" si="92"/>
        <v>0.54</v>
      </c>
      <c r="J51" s="7">
        <f t="shared" si="93"/>
        <v>340.20000000000005</v>
      </c>
      <c r="K51" s="4">
        <v>0</v>
      </c>
      <c r="L51">
        <v>1.5</v>
      </c>
      <c r="M51" s="7">
        <f t="shared" si="94"/>
        <v>144.9</v>
      </c>
      <c r="N51" s="7">
        <f t="shared" si="23"/>
        <v>144.9</v>
      </c>
      <c r="O51" s="7">
        <f t="shared" si="95"/>
        <v>170.10000000000002</v>
      </c>
      <c r="P51" s="7">
        <f t="shared" si="25"/>
        <v>170.10000000000002</v>
      </c>
      <c r="Q51" s="7">
        <f t="shared" si="96"/>
        <v>54.900000000000006</v>
      </c>
      <c r="R51" s="7">
        <f t="shared" si="97"/>
        <v>54.900000000000006</v>
      </c>
      <c r="S51" s="7">
        <f t="shared" si="98"/>
        <v>260.10000000000002</v>
      </c>
      <c r="T51" s="7">
        <f t="shared" si="99"/>
        <v>260.10000000000002</v>
      </c>
      <c r="U51" s="7">
        <f t="shared" si="100"/>
        <v>0</v>
      </c>
      <c r="V51" s="7">
        <f t="shared" si="101"/>
        <v>0</v>
      </c>
      <c r="W51" s="3">
        <f t="shared" si="32"/>
        <v>0.2857142857142857</v>
      </c>
      <c r="X51" s="7">
        <f t="shared" si="73"/>
        <v>3.2797750515347346</v>
      </c>
      <c r="Y51" s="7">
        <f t="shared" si="74"/>
        <v>3.2797750515347346</v>
      </c>
      <c r="Z51" s="7">
        <f t="shared" si="75"/>
        <v>2.7575844313687741</v>
      </c>
      <c r="AA51" s="7">
        <f t="shared" si="76"/>
        <v>2.7575844313687741</v>
      </c>
      <c r="AB51" s="7">
        <f t="shared" si="77"/>
        <v>3.6347525038019999</v>
      </c>
      <c r="AC51" s="7">
        <f t="shared" si="78"/>
        <v>3.6347525038019999</v>
      </c>
      <c r="AD51" s="7">
        <f t="shared" si="79"/>
        <v>2.892145601298</v>
      </c>
      <c r="AE51" s="7">
        <f t="shared" si="80"/>
        <v>2.892145601298</v>
      </c>
      <c r="AF51" s="7">
        <f t="shared" si="81"/>
        <v>360.11930065851391</v>
      </c>
      <c r="AG51" s="7">
        <f t="shared" si="82"/>
        <v>1434.4954211980364</v>
      </c>
      <c r="AH51" s="7">
        <f t="shared" si="83"/>
        <v>3.2797750515347346</v>
      </c>
      <c r="AI51" s="7">
        <f t="shared" si="84"/>
        <v>2.7575844313687741</v>
      </c>
      <c r="AJ51" s="7">
        <f t="shared" si="85"/>
        <v>399.09582491745965</v>
      </c>
      <c r="AK51" s="7">
        <f t="shared" si="86"/>
        <v>1504.4941417952198</v>
      </c>
      <c r="AL51" s="7" t="str">
        <f t="shared" si="87"/>
        <v>N/A</v>
      </c>
      <c r="AM51" s="7">
        <f t="shared" si="88"/>
        <v>2.3880859393574916</v>
      </c>
      <c r="AN51" s="7" t="str">
        <f t="shared" si="89"/>
        <v>N/A</v>
      </c>
      <c r="AO51" s="7" t="str">
        <f t="shared" si="90"/>
        <v>N/A</v>
      </c>
    </row>
    <row r="52" spans="1:41" ht="15" thickBot="1" x14ac:dyDescent="0.4">
      <c r="A52" s="16" t="s">
        <v>38</v>
      </c>
      <c r="B52" s="17">
        <v>47.5</v>
      </c>
      <c r="C52" s="17">
        <v>45.5</v>
      </c>
      <c r="D52" s="17">
        <v>63</v>
      </c>
      <c r="E52" s="17">
        <v>630</v>
      </c>
      <c r="F52" s="17">
        <v>12</v>
      </c>
      <c r="G52" s="17">
        <v>0.46</v>
      </c>
      <c r="H52" s="17">
        <f t="shared" ref="H52" si="109">G52*E52</f>
        <v>289.8</v>
      </c>
      <c r="I52" s="17">
        <f t="shared" ref="I52" si="110">1-G52</f>
        <v>0.54</v>
      </c>
      <c r="J52" s="17">
        <f t="shared" ref="J52" si="111">I52*E52</f>
        <v>340.20000000000005</v>
      </c>
      <c r="K52" s="19">
        <v>0</v>
      </c>
      <c r="L52" s="17">
        <v>-0.1</v>
      </c>
      <c r="M52" s="17">
        <f t="shared" ref="M52" si="112">H52/2</f>
        <v>144.9</v>
      </c>
      <c r="N52" s="17">
        <f t="shared" si="23"/>
        <v>144.9</v>
      </c>
      <c r="O52" s="17">
        <f t="shared" ref="O52" si="113">J52/2</f>
        <v>170.10000000000002</v>
      </c>
      <c r="P52" s="17">
        <f t="shared" si="25"/>
        <v>170.10000000000002</v>
      </c>
      <c r="Q52" s="17">
        <f t="shared" ref="Q52" si="114">M52+((H52*K52*F52)/B52)-((F52/D52)*E52*L52)/2</f>
        <v>150.9</v>
      </c>
      <c r="R52" s="17">
        <f t="shared" ref="R52" si="115">M52-(H52*K52*F52)/B52-((F52/D52)*E52*L52)/2</f>
        <v>150.9</v>
      </c>
      <c r="S52" s="17">
        <f t="shared" ref="S52" si="116">O52+(J52*K52*F52)/C52+((F52/D52)*E52*L52)/2</f>
        <v>164.10000000000002</v>
      </c>
      <c r="T52" s="17">
        <f t="shared" ref="T52" si="117">O52-(J52*K52*F52)/C52+((F52/D52)*E52*L52)/2</f>
        <v>164.10000000000002</v>
      </c>
      <c r="U52" s="17">
        <f>K52*F52/B52</f>
        <v>0</v>
      </c>
      <c r="V52" s="17">
        <f>K52*F52/C52</f>
        <v>0</v>
      </c>
      <c r="W52" s="3">
        <f t="shared" si="32"/>
        <v>-1.9047619047619049E-2</v>
      </c>
      <c r="X52" s="17">
        <f t="shared" si="73"/>
        <v>2.9587458711462542</v>
      </c>
      <c r="Y52" s="17">
        <f t="shared" si="74"/>
        <v>2.9587458711462542</v>
      </c>
      <c r="Z52" s="17">
        <f t="shared" si="75"/>
        <v>2.9460124137770944</v>
      </c>
      <c r="AA52" s="17">
        <f t="shared" si="76"/>
        <v>2.9460124137770944</v>
      </c>
      <c r="AB52" s="17">
        <f t="shared" si="77"/>
        <v>3.2016003636420001</v>
      </c>
      <c r="AC52" s="17">
        <f t="shared" si="78"/>
        <v>3.2016003636420001</v>
      </c>
      <c r="AD52" s="17">
        <f t="shared" si="79"/>
        <v>3.1679449094579999</v>
      </c>
      <c r="AE52" s="17">
        <f t="shared" si="80"/>
        <v>3.1679449094579999</v>
      </c>
      <c r="AF52" s="17">
        <f t="shared" si="81"/>
        <v>892.94950391193959</v>
      </c>
      <c r="AG52" s="17">
        <f t="shared" si="82"/>
        <v>966.88127420164255</v>
      </c>
      <c r="AH52" s="17">
        <f t="shared" si="83"/>
        <v>2.9587458711462542</v>
      </c>
      <c r="AI52" s="17">
        <f t="shared" si="84"/>
        <v>2.9460124137770944</v>
      </c>
      <c r="AJ52" s="17">
        <f t="shared" si="85"/>
        <v>966.24298974715566</v>
      </c>
      <c r="AK52" s="17">
        <f t="shared" si="86"/>
        <v>1039.7195192841157</v>
      </c>
      <c r="AL52" s="17">
        <f t="shared" si="87"/>
        <v>3.1840674746528115</v>
      </c>
      <c r="AM52" s="17" t="str">
        <f t="shared" si="88"/>
        <v>N/A</v>
      </c>
      <c r="AN52" s="17">
        <f t="shared" si="89"/>
        <v>0.48168546789729294</v>
      </c>
      <c r="AO52" s="18">
        <f t="shared" si="90"/>
        <v>0.51831453210270706</v>
      </c>
    </row>
    <row r="53" spans="1:41" ht="15" outlineLevel="1" thickBot="1" x14ac:dyDescent="0.4">
      <c r="B53" s="7">
        <v>47.5</v>
      </c>
      <c r="C53" s="7">
        <v>45.5</v>
      </c>
      <c r="D53" s="7">
        <v>63</v>
      </c>
      <c r="E53" s="7">
        <v>630</v>
      </c>
      <c r="F53" s="7">
        <v>12</v>
      </c>
      <c r="G53" s="7">
        <v>0.46</v>
      </c>
      <c r="H53" s="7">
        <f t="shared" ref="H53:H67" si="118">G53*E53</f>
        <v>289.8</v>
      </c>
      <c r="I53" s="7">
        <f t="shared" ref="I53:I67" si="119">1-G53</f>
        <v>0.54</v>
      </c>
      <c r="J53" s="7">
        <f t="shared" ref="J53:J67" si="120">I53*E53</f>
        <v>340.20000000000005</v>
      </c>
      <c r="K53" s="4">
        <v>0</v>
      </c>
      <c r="L53">
        <v>-0.2</v>
      </c>
      <c r="M53" s="7">
        <f t="shared" ref="M53:M67" si="121">H53/2</f>
        <v>144.9</v>
      </c>
      <c r="N53" s="7">
        <f t="shared" si="23"/>
        <v>144.9</v>
      </c>
      <c r="O53" s="7">
        <f t="shared" ref="O53:O67" si="122">J53/2</f>
        <v>170.10000000000002</v>
      </c>
      <c r="P53" s="7">
        <f t="shared" si="25"/>
        <v>170.10000000000002</v>
      </c>
      <c r="Q53" s="7">
        <f t="shared" ref="Q53:Q67" si="123">M53+((H53*K53*F53)/B53)-((F53/D53)*E53*L53)/2</f>
        <v>156.9</v>
      </c>
      <c r="R53" s="7">
        <f t="shared" ref="R53:R67" si="124">M53-(H53*K53*F53)/B53-((F53/D53)*E53*L53)/2</f>
        <v>156.9</v>
      </c>
      <c r="S53" s="7">
        <f t="shared" ref="S53:S67" si="125">O53+(J53*K53*F53)/C53+((F53/D53)*E53*L53)/2</f>
        <v>158.10000000000002</v>
      </c>
      <c r="T53" s="7">
        <f t="shared" ref="T53:T67" si="126">O53-(J53*K53*F53)/C53+((F53/D53)*E53*L53)/2</f>
        <v>158.10000000000002</v>
      </c>
      <c r="U53" s="7">
        <f t="shared" ref="U53:U67" si="127">K53*F53/B53</f>
        <v>0</v>
      </c>
      <c r="V53" s="7">
        <f t="shared" ref="V53:V67" si="128">K53*F53/C53</f>
        <v>0</v>
      </c>
      <c r="W53" s="3">
        <f t="shared" si="32"/>
        <v>-3.8095238095238099E-2</v>
      </c>
      <c r="X53" s="7">
        <f t="shared" si="73"/>
        <v>2.952928645864374</v>
      </c>
      <c r="Y53" s="7">
        <f t="shared" si="74"/>
        <v>2.952928645864374</v>
      </c>
      <c r="Z53" s="7">
        <f t="shared" si="75"/>
        <v>2.9517788726740144</v>
      </c>
      <c r="AA53" s="7">
        <f t="shared" si="76"/>
        <v>2.9517788726740144</v>
      </c>
      <c r="AB53" s="7">
        <f t="shared" si="77"/>
        <v>3.1859755700819998</v>
      </c>
      <c r="AC53" s="7">
        <f t="shared" si="78"/>
        <v>3.1859755700819998</v>
      </c>
      <c r="AD53" s="7">
        <f t="shared" si="79"/>
        <v>3.1829212710180004</v>
      </c>
      <c r="AE53" s="7">
        <f t="shared" si="80"/>
        <v>3.1829212710180004</v>
      </c>
      <c r="AF53" s="7">
        <f t="shared" si="81"/>
        <v>926.62900907224059</v>
      </c>
      <c r="AG53" s="7">
        <f t="shared" si="82"/>
        <v>933.35247953952353</v>
      </c>
      <c r="AH53" s="7">
        <f t="shared" si="83"/>
        <v>2.952928645864374</v>
      </c>
      <c r="AI53" s="7">
        <f t="shared" si="84"/>
        <v>2.9517788726740144</v>
      </c>
      <c r="AJ53" s="7">
        <f t="shared" si="85"/>
        <v>999.75913389173161</v>
      </c>
      <c r="AK53" s="7">
        <f t="shared" si="86"/>
        <v>1006.4397058958918</v>
      </c>
      <c r="AL53" s="7">
        <f t="shared" si="87"/>
        <v>3.1844426028374975</v>
      </c>
      <c r="AM53" s="7" t="str">
        <f t="shared" si="88"/>
        <v>N/A</v>
      </c>
      <c r="AN53" s="7">
        <f t="shared" si="89"/>
        <v>0.49833501747890868</v>
      </c>
      <c r="AO53" s="7">
        <f t="shared" si="90"/>
        <v>0.50166498252109137</v>
      </c>
    </row>
    <row r="54" spans="1:41" ht="15" outlineLevel="1" thickBot="1" x14ac:dyDescent="0.4">
      <c r="B54" s="7">
        <f>B53</f>
        <v>47.5</v>
      </c>
      <c r="C54" s="7">
        <f t="shared" ref="C54:G54" si="129">C53</f>
        <v>45.5</v>
      </c>
      <c r="D54" s="7">
        <f t="shared" si="129"/>
        <v>63</v>
      </c>
      <c r="E54" s="7">
        <f t="shared" si="129"/>
        <v>630</v>
      </c>
      <c r="F54" s="7">
        <f t="shared" si="129"/>
        <v>12</v>
      </c>
      <c r="G54" s="7">
        <f t="shared" si="129"/>
        <v>0.46</v>
      </c>
      <c r="H54" s="7">
        <f t="shared" si="118"/>
        <v>289.8</v>
      </c>
      <c r="I54" s="7">
        <f t="shared" si="119"/>
        <v>0.54</v>
      </c>
      <c r="J54" s="7">
        <f t="shared" si="120"/>
        <v>340.20000000000005</v>
      </c>
      <c r="K54" s="4">
        <v>0</v>
      </c>
      <c r="L54" s="7">
        <v>-0.3</v>
      </c>
      <c r="M54" s="7">
        <f t="shared" si="121"/>
        <v>144.9</v>
      </c>
      <c r="N54" s="7">
        <f t="shared" si="23"/>
        <v>144.9</v>
      </c>
      <c r="O54" s="7">
        <f t="shared" si="122"/>
        <v>170.10000000000002</v>
      </c>
      <c r="P54" s="7">
        <f t="shared" si="25"/>
        <v>170.10000000000002</v>
      </c>
      <c r="Q54" s="7">
        <f t="shared" si="123"/>
        <v>162.9</v>
      </c>
      <c r="R54" s="7">
        <f t="shared" si="124"/>
        <v>162.9</v>
      </c>
      <c r="S54" s="7">
        <f t="shared" si="125"/>
        <v>152.10000000000002</v>
      </c>
      <c r="T54" s="7">
        <f t="shared" si="126"/>
        <v>152.10000000000002</v>
      </c>
      <c r="U54" s="7">
        <f t="shared" si="127"/>
        <v>0</v>
      </c>
      <c r="V54" s="7">
        <f t="shared" si="128"/>
        <v>0</v>
      </c>
      <c r="W54" s="3">
        <f t="shared" si="32"/>
        <v>-5.7142857142857134E-2</v>
      </c>
      <c r="X54" s="7">
        <f t="shared" si="73"/>
        <v>2.9471730344888938</v>
      </c>
      <c r="Y54" s="7">
        <f t="shared" si="74"/>
        <v>2.9471730344888938</v>
      </c>
      <c r="Z54" s="7">
        <f t="shared" si="75"/>
        <v>2.9575678762613342</v>
      </c>
      <c r="AA54" s="7">
        <f t="shared" si="76"/>
        <v>2.9575678762613342</v>
      </c>
      <c r="AB54" s="7">
        <f t="shared" si="77"/>
        <v>3.1709043557219996</v>
      </c>
      <c r="AC54" s="7">
        <f t="shared" si="78"/>
        <v>3.1709043557219996</v>
      </c>
      <c r="AD54" s="7">
        <f t="shared" si="79"/>
        <v>3.198424773378</v>
      </c>
      <c r="AE54" s="7">
        <f t="shared" si="80"/>
        <v>3.198424773378</v>
      </c>
      <c r="AF54" s="7">
        <f t="shared" si="81"/>
        <v>960.18897463648159</v>
      </c>
      <c r="AG54" s="7">
        <f t="shared" si="82"/>
        <v>899.692147958698</v>
      </c>
      <c r="AH54" s="7">
        <f t="shared" si="83"/>
        <v>2.9471730344888938</v>
      </c>
      <c r="AI54" s="7">
        <f t="shared" si="84"/>
        <v>2.9575678762613342</v>
      </c>
      <c r="AJ54" s="7">
        <f t="shared" si="85"/>
        <v>1033.0806390942275</v>
      </c>
      <c r="AK54" s="7">
        <f t="shared" si="86"/>
        <v>972.96081606158771</v>
      </c>
      <c r="AL54" s="7">
        <f t="shared" si="87"/>
        <v>3.1841927859616113</v>
      </c>
      <c r="AM54" s="7" t="str">
        <f t="shared" si="88"/>
        <v>N/A</v>
      </c>
      <c r="AN54" s="7">
        <f t="shared" si="89"/>
        <v>0.51498469108854239</v>
      </c>
      <c r="AO54" s="7">
        <f t="shared" si="90"/>
        <v>0.48501530891145767</v>
      </c>
    </row>
    <row r="55" spans="1:41" ht="15" outlineLevel="1" thickBot="1" x14ac:dyDescent="0.4">
      <c r="B55" s="7">
        <f t="shared" ref="B55:B66" si="130">B54</f>
        <v>47.5</v>
      </c>
      <c r="C55" s="7">
        <f t="shared" ref="C55:C66" si="131">C54</f>
        <v>45.5</v>
      </c>
      <c r="D55" s="7">
        <f t="shared" ref="D55:D66" si="132">D54</f>
        <v>63</v>
      </c>
      <c r="E55" s="7">
        <f t="shared" ref="E55:E66" si="133">E54</f>
        <v>630</v>
      </c>
      <c r="F55" s="7">
        <f t="shared" ref="F55:F66" si="134">F54</f>
        <v>12</v>
      </c>
      <c r="G55" s="7">
        <f t="shared" ref="G55:G66" si="135">G54</f>
        <v>0.46</v>
      </c>
      <c r="H55" s="7">
        <f t="shared" si="118"/>
        <v>289.8</v>
      </c>
      <c r="I55" s="7">
        <f t="shared" si="119"/>
        <v>0.54</v>
      </c>
      <c r="J55" s="7">
        <f t="shared" si="120"/>
        <v>340.20000000000005</v>
      </c>
      <c r="K55" s="4">
        <v>0</v>
      </c>
      <c r="L55" s="7">
        <v>-0.4</v>
      </c>
      <c r="M55" s="7">
        <f t="shared" si="121"/>
        <v>144.9</v>
      </c>
      <c r="N55" s="7">
        <f t="shared" si="23"/>
        <v>144.9</v>
      </c>
      <c r="O55" s="7">
        <f t="shared" si="122"/>
        <v>170.10000000000002</v>
      </c>
      <c r="P55" s="7">
        <f t="shared" si="25"/>
        <v>170.10000000000002</v>
      </c>
      <c r="Q55" s="7">
        <f t="shared" si="123"/>
        <v>168.9</v>
      </c>
      <c r="R55" s="7">
        <f t="shared" si="124"/>
        <v>168.9</v>
      </c>
      <c r="S55" s="7">
        <f t="shared" si="125"/>
        <v>146.10000000000002</v>
      </c>
      <c r="T55" s="7">
        <f t="shared" si="126"/>
        <v>146.10000000000002</v>
      </c>
      <c r="U55" s="7">
        <f t="shared" si="127"/>
        <v>0</v>
      </c>
      <c r="V55" s="7">
        <f t="shared" si="128"/>
        <v>0</v>
      </c>
      <c r="W55" s="3">
        <f t="shared" si="32"/>
        <v>-7.6190476190476197E-2</v>
      </c>
      <c r="X55" s="7">
        <f t="shared" si="73"/>
        <v>2.941290471611814</v>
      </c>
      <c r="Y55" s="7">
        <f t="shared" si="74"/>
        <v>2.941290471611814</v>
      </c>
      <c r="Z55" s="7">
        <f t="shared" si="75"/>
        <v>2.9635815512910537</v>
      </c>
      <c r="AA55" s="7">
        <f t="shared" si="76"/>
        <v>2.9635815512910537</v>
      </c>
      <c r="AB55" s="7">
        <f t="shared" si="77"/>
        <v>3.1562545285620001</v>
      </c>
      <c r="AC55" s="7">
        <f t="shared" si="78"/>
        <v>3.1562545285620001</v>
      </c>
      <c r="AD55" s="7">
        <f t="shared" si="79"/>
        <v>3.2145876085379999</v>
      </c>
      <c r="AE55" s="7">
        <f t="shared" si="80"/>
        <v>3.2145876085379999</v>
      </c>
      <c r="AF55" s="7">
        <f t="shared" si="81"/>
        <v>993.56792131047075</v>
      </c>
      <c r="AG55" s="7">
        <f t="shared" si="82"/>
        <v>865.95852928724605</v>
      </c>
      <c r="AH55" s="7">
        <f t="shared" si="83"/>
        <v>2.941290471611814</v>
      </c>
      <c r="AI55" s="7">
        <f t="shared" si="84"/>
        <v>2.9635815512910537</v>
      </c>
      <c r="AJ55" s="7">
        <f t="shared" si="85"/>
        <v>1066.1827797482435</v>
      </c>
      <c r="AK55" s="7">
        <f t="shared" si="86"/>
        <v>939.30249921480367</v>
      </c>
      <c r="AL55" s="7">
        <f t="shared" si="87"/>
        <v>3.1833099666080114</v>
      </c>
      <c r="AM55" s="7" t="str">
        <f t="shared" si="88"/>
        <v>N/A</v>
      </c>
      <c r="AN55" s="7">
        <f t="shared" si="89"/>
        <v>0.53163331136467984</v>
      </c>
      <c r="AO55" s="7">
        <f t="shared" si="90"/>
        <v>0.46836668863532011</v>
      </c>
    </row>
    <row r="56" spans="1:41" ht="15" outlineLevel="1" thickBot="1" x14ac:dyDescent="0.4">
      <c r="B56" s="7">
        <f t="shared" si="130"/>
        <v>47.5</v>
      </c>
      <c r="C56" s="7">
        <f t="shared" si="131"/>
        <v>45.5</v>
      </c>
      <c r="D56" s="7">
        <f t="shared" si="132"/>
        <v>63</v>
      </c>
      <c r="E56" s="7">
        <f t="shared" si="133"/>
        <v>630</v>
      </c>
      <c r="F56" s="7">
        <f t="shared" si="134"/>
        <v>12</v>
      </c>
      <c r="G56" s="7">
        <f t="shared" si="135"/>
        <v>0.46</v>
      </c>
      <c r="H56" s="7">
        <f t="shared" si="118"/>
        <v>289.8</v>
      </c>
      <c r="I56" s="7">
        <f t="shared" si="119"/>
        <v>0.54</v>
      </c>
      <c r="J56" s="7">
        <f t="shared" si="120"/>
        <v>340.20000000000005</v>
      </c>
      <c r="K56" s="4">
        <v>0</v>
      </c>
      <c r="L56" s="7">
        <v>-0.5</v>
      </c>
      <c r="M56" s="7">
        <f t="shared" si="121"/>
        <v>144.9</v>
      </c>
      <c r="N56" s="7">
        <f t="shared" si="23"/>
        <v>144.9</v>
      </c>
      <c r="O56" s="7">
        <f t="shared" si="122"/>
        <v>170.10000000000002</v>
      </c>
      <c r="P56" s="7">
        <f t="shared" si="25"/>
        <v>170.10000000000002</v>
      </c>
      <c r="Q56" s="7">
        <f t="shared" si="123"/>
        <v>174.9</v>
      </c>
      <c r="R56" s="7">
        <f t="shared" si="124"/>
        <v>174.9</v>
      </c>
      <c r="S56" s="7">
        <f t="shared" si="125"/>
        <v>140.10000000000002</v>
      </c>
      <c r="T56" s="7">
        <f t="shared" si="126"/>
        <v>140.10000000000002</v>
      </c>
      <c r="U56" s="7">
        <f t="shared" si="127"/>
        <v>0</v>
      </c>
      <c r="V56" s="7">
        <f t="shared" si="128"/>
        <v>0</v>
      </c>
      <c r="W56" s="3">
        <f t="shared" si="32"/>
        <v>-9.5238095238095233E-2</v>
      </c>
      <c r="X56" s="7">
        <f t="shared" si="73"/>
        <v>2.9351093435051339</v>
      </c>
      <c r="Y56" s="7">
        <f t="shared" si="74"/>
        <v>2.9351093435051339</v>
      </c>
      <c r="Z56" s="7">
        <f t="shared" si="75"/>
        <v>2.9700389761951738</v>
      </c>
      <c r="AA56" s="7">
        <f t="shared" si="76"/>
        <v>2.9700389761951738</v>
      </c>
      <c r="AB56" s="7">
        <f t="shared" si="77"/>
        <v>3.1418938966019998</v>
      </c>
      <c r="AC56" s="7">
        <f t="shared" si="78"/>
        <v>3.1418938966019998</v>
      </c>
      <c r="AD56" s="7">
        <f t="shared" si="79"/>
        <v>3.231541968498</v>
      </c>
      <c r="AE56" s="7">
        <f t="shared" si="80"/>
        <v>3.231541968498</v>
      </c>
      <c r="AF56" s="7">
        <f t="shared" si="81"/>
        <v>1026.7012483580959</v>
      </c>
      <c r="AG56" s="7">
        <f t="shared" si="82"/>
        <v>832.20492112988779</v>
      </c>
      <c r="AH56" s="7">
        <f t="shared" si="83"/>
        <v>2.9351093435051339</v>
      </c>
      <c r="AI56" s="7">
        <f t="shared" si="84"/>
        <v>2.9700389761951738</v>
      </c>
      <c r="AJ56" s="7">
        <f t="shared" si="85"/>
        <v>1099.0344850313795</v>
      </c>
      <c r="AK56" s="7">
        <f t="shared" si="86"/>
        <v>905.47805957313972</v>
      </c>
      <c r="AL56" s="7">
        <f t="shared" si="87"/>
        <v>3.1817659438166972</v>
      </c>
      <c r="AM56" s="7" t="str">
        <f t="shared" si="88"/>
        <v>N/A</v>
      </c>
      <c r="AN56" s="7">
        <f t="shared" si="89"/>
        <v>0.54828017314713973</v>
      </c>
      <c r="AO56" s="7">
        <f t="shared" si="90"/>
        <v>0.45171982685286022</v>
      </c>
    </row>
    <row r="57" spans="1:41" ht="15" outlineLevel="1" thickBot="1" x14ac:dyDescent="0.4">
      <c r="B57" s="7">
        <f t="shared" si="130"/>
        <v>47.5</v>
      </c>
      <c r="C57" s="7">
        <f t="shared" si="131"/>
        <v>45.5</v>
      </c>
      <c r="D57" s="7">
        <f t="shared" si="132"/>
        <v>63</v>
      </c>
      <c r="E57" s="7">
        <f t="shared" si="133"/>
        <v>630</v>
      </c>
      <c r="F57" s="7">
        <f t="shared" si="134"/>
        <v>12</v>
      </c>
      <c r="G57" s="7">
        <f t="shared" si="135"/>
        <v>0.46</v>
      </c>
      <c r="H57" s="7">
        <f t="shared" si="118"/>
        <v>289.8</v>
      </c>
      <c r="I57" s="7">
        <f t="shared" si="119"/>
        <v>0.54</v>
      </c>
      <c r="J57" s="7">
        <f t="shared" si="120"/>
        <v>340.20000000000005</v>
      </c>
      <c r="K57" s="4">
        <v>0</v>
      </c>
      <c r="L57" s="7">
        <v>-0.6</v>
      </c>
      <c r="M57" s="7">
        <f t="shared" si="121"/>
        <v>144.9</v>
      </c>
      <c r="N57" s="7">
        <f t="shared" si="23"/>
        <v>144.9</v>
      </c>
      <c r="O57" s="7">
        <f t="shared" si="122"/>
        <v>170.10000000000002</v>
      </c>
      <c r="P57" s="7">
        <f t="shared" si="25"/>
        <v>170.10000000000002</v>
      </c>
      <c r="Q57" s="7">
        <f t="shared" si="123"/>
        <v>180.9</v>
      </c>
      <c r="R57" s="7">
        <f t="shared" si="124"/>
        <v>180.9</v>
      </c>
      <c r="S57" s="7">
        <f t="shared" si="125"/>
        <v>134.10000000000002</v>
      </c>
      <c r="T57" s="7">
        <f t="shared" si="126"/>
        <v>134.10000000000002</v>
      </c>
      <c r="U57" s="7">
        <f t="shared" si="127"/>
        <v>0</v>
      </c>
      <c r="V57" s="7">
        <f t="shared" si="128"/>
        <v>0</v>
      </c>
      <c r="W57" s="3">
        <f t="shared" si="32"/>
        <v>-0.11428571428571427</v>
      </c>
      <c r="X57" s="7">
        <f t="shared" si="73"/>
        <v>2.9284749881208532</v>
      </c>
      <c r="Y57" s="7">
        <f t="shared" si="74"/>
        <v>2.9284749881208532</v>
      </c>
      <c r="Z57" s="7">
        <f t="shared" si="75"/>
        <v>2.977176181085694</v>
      </c>
      <c r="AA57" s="7">
        <f t="shared" si="76"/>
        <v>2.977176181085694</v>
      </c>
      <c r="AB57" s="7">
        <f t="shared" si="77"/>
        <v>3.1276902678420004</v>
      </c>
      <c r="AC57" s="7">
        <f t="shared" si="78"/>
        <v>3.1276902678420004</v>
      </c>
      <c r="AD57" s="7">
        <f t="shared" si="79"/>
        <v>3.2494200452579998</v>
      </c>
      <c r="AE57" s="7">
        <f t="shared" si="80"/>
        <v>3.2494200452579998</v>
      </c>
      <c r="AF57" s="7">
        <f t="shared" si="81"/>
        <v>1059.5222507021247</v>
      </c>
      <c r="AG57" s="7">
        <f t="shared" si="82"/>
        <v>798.47865176718324</v>
      </c>
      <c r="AH57" s="7">
        <f t="shared" si="83"/>
        <v>2.9284749881208532</v>
      </c>
      <c r="AI57" s="7">
        <f t="shared" si="84"/>
        <v>2.977176181085694</v>
      </c>
      <c r="AJ57" s="7">
        <f t="shared" si="85"/>
        <v>1131.5983389052358</v>
      </c>
      <c r="AK57" s="7">
        <f t="shared" si="86"/>
        <v>871.49445613819569</v>
      </c>
      <c r="AL57" s="7">
        <f t="shared" si="87"/>
        <v>3.1795123730848118</v>
      </c>
      <c r="AM57" s="7" t="str">
        <f t="shared" si="88"/>
        <v>N/A</v>
      </c>
      <c r="AN57" s="7">
        <f t="shared" si="89"/>
        <v>0.56492556995129128</v>
      </c>
      <c r="AO57" s="7">
        <f t="shared" si="90"/>
        <v>0.4350744300487086</v>
      </c>
    </row>
    <row r="58" spans="1:41" ht="15" outlineLevel="1" thickBot="1" x14ac:dyDescent="0.4">
      <c r="B58" s="7">
        <f t="shared" si="130"/>
        <v>47.5</v>
      </c>
      <c r="C58" s="7">
        <f t="shared" si="131"/>
        <v>45.5</v>
      </c>
      <c r="D58" s="7">
        <f t="shared" si="132"/>
        <v>63</v>
      </c>
      <c r="E58" s="7">
        <f t="shared" si="133"/>
        <v>630</v>
      </c>
      <c r="F58" s="7">
        <f t="shared" si="134"/>
        <v>12</v>
      </c>
      <c r="G58" s="7">
        <f t="shared" si="135"/>
        <v>0.46</v>
      </c>
      <c r="H58" s="7">
        <f t="shared" si="118"/>
        <v>289.8</v>
      </c>
      <c r="I58" s="7">
        <f t="shared" si="119"/>
        <v>0.54</v>
      </c>
      <c r="J58" s="7">
        <f t="shared" si="120"/>
        <v>340.20000000000005</v>
      </c>
      <c r="K58" s="4">
        <v>0</v>
      </c>
      <c r="L58" s="7">
        <v>-0.7</v>
      </c>
      <c r="M58" s="7">
        <f t="shared" si="121"/>
        <v>144.9</v>
      </c>
      <c r="N58" s="7">
        <f t="shared" si="23"/>
        <v>144.9</v>
      </c>
      <c r="O58" s="7">
        <f t="shared" si="122"/>
        <v>170.10000000000002</v>
      </c>
      <c r="P58" s="7">
        <f t="shared" si="25"/>
        <v>170.10000000000002</v>
      </c>
      <c r="Q58" s="7">
        <f t="shared" si="123"/>
        <v>186.9</v>
      </c>
      <c r="R58" s="7">
        <f t="shared" si="124"/>
        <v>186.9</v>
      </c>
      <c r="S58" s="7">
        <f t="shared" si="125"/>
        <v>128.10000000000002</v>
      </c>
      <c r="T58" s="7">
        <f t="shared" si="126"/>
        <v>128.10000000000002</v>
      </c>
      <c r="U58" s="7">
        <f t="shared" si="127"/>
        <v>0</v>
      </c>
      <c r="V58" s="7">
        <f t="shared" si="128"/>
        <v>0</v>
      </c>
      <c r="W58" s="3">
        <f t="shared" si="32"/>
        <v>-0.1333333333333333</v>
      </c>
      <c r="X58" s="7">
        <f t="shared" si="73"/>
        <v>2.9212496950909737</v>
      </c>
      <c r="Y58" s="7">
        <f t="shared" si="74"/>
        <v>2.9212496950909737</v>
      </c>
      <c r="Z58" s="7">
        <f t="shared" si="75"/>
        <v>2.9852461477546139</v>
      </c>
      <c r="AA58" s="7">
        <f t="shared" si="76"/>
        <v>2.9852461477546139</v>
      </c>
      <c r="AB58" s="7">
        <f t="shared" si="77"/>
        <v>3.113511450282</v>
      </c>
      <c r="AC58" s="7">
        <f t="shared" si="78"/>
        <v>3.113511450282</v>
      </c>
      <c r="AD58" s="7">
        <f t="shared" si="79"/>
        <v>3.2683540308179997</v>
      </c>
      <c r="AE58" s="7">
        <f t="shared" si="80"/>
        <v>3.2683540308179997</v>
      </c>
      <c r="AF58" s="7">
        <f t="shared" si="81"/>
        <v>1091.963136025006</v>
      </c>
      <c r="AG58" s="7">
        <f t="shared" si="82"/>
        <v>764.82006305473226</v>
      </c>
      <c r="AH58" s="7">
        <f t="shared" si="83"/>
        <v>2.9212496950909737</v>
      </c>
      <c r="AI58" s="7">
        <f t="shared" si="84"/>
        <v>2.9852461477546139</v>
      </c>
      <c r="AJ58" s="7">
        <f t="shared" si="85"/>
        <v>1163.8305801154117</v>
      </c>
      <c r="AK58" s="7">
        <f t="shared" si="86"/>
        <v>837.35230269557167</v>
      </c>
      <c r="AL58" s="7">
        <f t="shared" si="87"/>
        <v>3.1764807663666401</v>
      </c>
      <c r="AM58" s="7" t="str">
        <f t="shared" si="88"/>
        <v>N/A</v>
      </c>
      <c r="AN58" s="7">
        <f t="shared" si="89"/>
        <v>0.58157132469603401</v>
      </c>
      <c r="AO58" s="7">
        <f t="shared" si="90"/>
        <v>0.41842867530396605</v>
      </c>
    </row>
    <row r="59" spans="1:41" ht="15" outlineLevel="1" thickBot="1" x14ac:dyDescent="0.4">
      <c r="B59" s="7">
        <f t="shared" si="130"/>
        <v>47.5</v>
      </c>
      <c r="C59" s="7">
        <f t="shared" si="131"/>
        <v>45.5</v>
      </c>
      <c r="D59" s="7">
        <f t="shared" si="132"/>
        <v>63</v>
      </c>
      <c r="E59" s="7">
        <f t="shared" si="133"/>
        <v>630</v>
      </c>
      <c r="F59" s="7">
        <f t="shared" si="134"/>
        <v>12</v>
      </c>
      <c r="G59" s="7">
        <f t="shared" si="135"/>
        <v>0.46</v>
      </c>
      <c r="H59" s="7">
        <f t="shared" si="118"/>
        <v>289.8</v>
      </c>
      <c r="I59" s="7">
        <f t="shared" si="119"/>
        <v>0.54</v>
      </c>
      <c r="J59" s="7">
        <f t="shared" si="120"/>
        <v>340.20000000000005</v>
      </c>
      <c r="K59" s="4">
        <v>0</v>
      </c>
      <c r="L59" s="7">
        <v>-0.8</v>
      </c>
      <c r="M59" s="7">
        <f t="shared" si="121"/>
        <v>144.9</v>
      </c>
      <c r="N59" s="7">
        <f t="shared" si="23"/>
        <v>144.9</v>
      </c>
      <c r="O59" s="7">
        <f t="shared" si="122"/>
        <v>170.10000000000002</v>
      </c>
      <c r="P59" s="7">
        <f t="shared" si="25"/>
        <v>170.10000000000002</v>
      </c>
      <c r="Q59" s="7">
        <f t="shared" si="123"/>
        <v>192.9</v>
      </c>
      <c r="R59" s="7">
        <f t="shared" si="124"/>
        <v>192.9</v>
      </c>
      <c r="S59" s="7">
        <f t="shared" si="125"/>
        <v>122.10000000000002</v>
      </c>
      <c r="T59" s="7">
        <f t="shared" si="126"/>
        <v>122.10000000000002</v>
      </c>
      <c r="U59" s="7">
        <f t="shared" si="127"/>
        <v>0</v>
      </c>
      <c r="V59" s="7">
        <f t="shared" si="128"/>
        <v>0</v>
      </c>
      <c r="W59" s="3">
        <f t="shared" si="32"/>
        <v>-0.15238095238095239</v>
      </c>
      <c r="X59" s="7">
        <f t="shared" si="73"/>
        <v>2.9133127057274937</v>
      </c>
      <c r="Y59" s="7">
        <f t="shared" si="74"/>
        <v>2.9133127057274937</v>
      </c>
      <c r="Z59" s="7">
        <f t="shared" si="75"/>
        <v>2.9945188096739344</v>
      </c>
      <c r="AA59" s="7">
        <f t="shared" si="76"/>
        <v>2.9945188096739344</v>
      </c>
      <c r="AB59" s="7">
        <f t="shared" si="77"/>
        <v>3.0992252519219998</v>
      </c>
      <c r="AC59" s="7">
        <f t="shared" si="78"/>
        <v>3.0992252519219998</v>
      </c>
      <c r="AD59" s="7">
        <f t="shared" si="79"/>
        <v>3.2884761171779999</v>
      </c>
      <c r="AE59" s="7">
        <f t="shared" si="80"/>
        <v>3.2884761171779999</v>
      </c>
      <c r="AF59" s="7">
        <f t="shared" si="81"/>
        <v>1123.9560418696672</v>
      </c>
      <c r="AG59" s="7">
        <f t="shared" si="82"/>
        <v>731.26149332237492</v>
      </c>
      <c r="AH59" s="7">
        <f t="shared" si="83"/>
        <v>2.9133127057274937</v>
      </c>
      <c r="AI59" s="7">
        <f t="shared" si="84"/>
        <v>2.9945188096739344</v>
      </c>
      <c r="AJ59" s="7">
        <f t="shared" si="85"/>
        <v>1195.6811021915075</v>
      </c>
      <c r="AK59" s="7">
        <f t="shared" si="86"/>
        <v>803.04586781486773</v>
      </c>
      <c r="AL59" s="7">
        <f t="shared" si="87"/>
        <v>3.1725824920736114</v>
      </c>
      <c r="AM59" s="7" t="str">
        <f t="shared" si="88"/>
        <v>N/A</v>
      </c>
      <c r="AN59" s="7">
        <f t="shared" si="89"/>
        <v>0.59822132794240213</v>
      </c>
      <c r="AO59" s="7">
        <f t="shared" si="90"/>
        <v>0.40177867205759787</v>
      </c>
    </row>
    <row r="60" spans="1:41" ht="15" outlineLevel="1" thickBot="1" x14ac:dyDescent="0.4">
      <c r="B60" s="7">
        <f t="shared" si="130"/>
        <v>47.5</v>
      </c>
      <c r="C60" s="7">
        <f t="shared" si="131"/>
        <v>45.5</v>
      </c>
      <c r="D60" s="7">
        <f t="shared" si="132"/>
        <v>63</v>
      </c>
      <c r="E60" s="7">
        <f t="shared" si="133"/>
        <v>630</v>
      </c>
      <c r="F60" s="7">
        <f t="shared" si="134"/>
        <v>12</v>
      </c>
      <c r="G60" s="7">
        <f t="shared" si="135"/>
        <v>0.46</v>
      </c>
      <c r="H60" s="7">
        <f t="shared" si="118"/>
        <v>289.8</v>
      </c>
      <c r="I60" s="7">
        <f t="shared" si="119"/>
        <v>0.54</v>
      </c>
      <c r="J60" s="7">
        <f t="shared" si="120"/>
        <v>340.20000000000005</v>
      </c>
      <c r="K60" s="4">
        <v>0</v>
      </c>
      <c r="L60" s="7">
        <v>-0.9</v>
      </c>
      <c r="M60" s="7">
        <f t="shared" si="121"/>
        <v>144.9</v>
      </c>
      <c r="N60" s="7">
        <f t="shared" si="23"/>
        <v>144.9</v>
      </c>
      <c r="O60" s="7">
        <f t="shared" si="122"/>
        <v>170.10000000000002</v>
      </c>
      <c r="P60" s="7">
        <f t="shared" si="25"/>
        <v>170.10000000000002</v>
      </c>
      <c r="Q60" s="7">
        <f t="shared" si="123"/>
        <v>198.9</v>
      </c>
      <c r="R60" s="7">
        <f t="shared" si="124"/>
        <v>198.9</v>
      </c>
      <c r="S60" s="7">
        <f t="shared" si="125"/>
        <v>116.10000000000002</v>
      </c>
      <c r="T60" s="7">
        <f t="shared" si="126"/>
        <v>116.10000000000002</v>
      </c>
      <c r="U60" s="7">
        <f t="shared" si="127"/>
        <v>0</v>
      </c>
      <c r="V60" s="7">
        <f t="shared" si="128"/>
        <v>0</v>
      </c>
      <c r="W60" s="3">
        <f t="shared" si="32"/>
        <v>-0.17142857142857143</v>
      </c>
      <c r="X60" s="7">
        <f t="shared" si="73"/>
        <v>2.904560213022414</v>
      </c>
      <c r="Y60" s="7">
        <f t="shared" si="74"/>
        <v>2.904560213022414</v>
      </c>
      <c r="Z60" s="7">
        <f t="shared" si="75"/>
        <v>3.0052810519956541</v>
      </c>
      <c r="AA60" s="7">
        <f t="shared" si="76"/>
        <v>3.0052810519956541</v>
      </c>
      <c r="AB60" s="7">
        <f t="shared" si="77"/>
        <v>3.0846994807620001</v>
      </c>
      <c r="AC60" s="7">
        <f t="shared" si="78"/>
        <v>3.0846994807620001</v>
      </c>
      <c r="AD60" s="7">
        <f t="shared" si="79"/>
        <v>3.3099184963379997</v>
      </c>
      <c r="AE60" s="7">
        <f t="shared" si="80"/>
        <v>3.3099184963379997</v>
      </c>
      <c r="AF60" s="7">
        <f t="shared" si="81"/>
        <v>1155.4340527403162</v>
      </c>
      <c r="AG60" s="7">
        <f t="shared" si="82"/>
        <v>697.82626027339097</v>
      </c>
      <c r="AH60" s="7">
        <f t="shared" si="83"/>
        <v>2.904560213022414</v>
      </c>
      <c r="AI60" s="7">
        <f t="shared" si="84"/>
        <v>3.0052810519956541</v>
      </c>
      <c r="AJ60" s="7">
        <f t="shared" si="85"/>
        <v>1227.0934534471237</v>
      </c>
      <c r="AK60" s="7">
        <f t="shared" si="86"/>
        <v>768.56307484968363</v>
      </c>
      <c r="AL60" s="7">
        <f t="shared" si="87"/>
        <v>3.1677087750742974</v>
      </c>
      <c r="AM60" s="7" t="str">
        <f t="shared" si="88"/>
        <v>N/A</v>
      </c>
      <c r="AN60" s="7">
        <f t="shared" si="89"/>
        <v>0.61488208819900814</v>
      </c>
      <c r="AO60" s="7">
        <f t="shared" si="90"/>
        <v>0.38511791180099197</v>
      </c>
    </row>
    <row r="61" spans="1:41" ht="15" outlineLevel="1" thickBot="1" x14ac:dyDescent="0.4">
      <c r="B61" s="7">
        <f t="shared" si="130"/>
        <v>47.5</v>
      </c>
      <c r="C61" s="7">
        <f t="shared" si="131"/>
        <v>45.5</v>
      </c>
      <c r="D61" s="7">
        <f t="shared" si="132"/>
        <v>63</v>
      </c>
      <c r="E61" s="7">
        <f t="shared" si="133"/>
        <v>630</v>
      </c>
      <c r="F61" s="7">
        <f t="shared" si="134"/>
        <v>12</v>
      </c>
      <c r="G61" s="7">
        <f t="shared" si="135"/>
        <v>0.46</v>
      </c>
      <c r="H61" s="7">
        <f t="shared" si="118"/>
        <v>289.8</v>
      </c>
      <c r="I61" s="7">
        <f t="shared" si="119"/>
        <v>0.54</v>
      </c>
      <c r="J61" s="7">
        <f t="shared" si="120"/>
        <v>340.20000000000005</v>
      </c>
      <c r="K61" s="4">
        <v>0</v>
      </c>
      <c r="L61" s="7">
        <v>-1</v>
      </c>
      <c r="M61" s="7">
        <f t="shared" si="121"/>
        <v>144.9</v>
      </c>
      <c r="N61" s="7">
        <f t="shared" si="23"/>
        <v>144.9</v>
      </c>
      <c r="O61" s="7">
        <f t="shared" si="122"/>
        <v>170.10000000000002</v>
      </c>
      <c r="P61" s="7">
        <f t="shared" si="25"/>
        <v>170.10000000000002</v>
      </c>
      <c r="Q61" s="7">
        <f t="shared" si="123"/>
        <v>204.9</v>
      </c>
      <c r="R61" s="7">
        <f t="shared" si="124"/>
        <v>204.9</v>
      </c>
      <c r="S61" s="7">
        <f t="shared" si="125"/>
        <v>110.10000000000002</v>
      </c>
      <c r="T61" s="7">
        <f t="shared" si="126"/>
        <v>110.10000000000002</v>
      </c>
      <c r="U61" s="7">
        <f t="shared" si="127"/>
        <v>0</v>
      </c>
      <c r="V61" s="7">
        <f t="shared" si="128"/>
        <v>0</v>
      </c>
      <c r="W61" s="3">
        <f t="shared" si="32"/>
        <v>-0.19047619047619047</v>
      </c>
      <c r="X61" s="7">
        <f t="shared" si="73"/>
        <v>2.8949053616477336</v>
      </c>
      <c r="Y61" s="7">
        <f t="shared" si="74"/>
        <v>2.8949053616477336</v>
      </c>
      <c r="Z61" s="7">
        <f t="shared" si="75"/>
        <v>3.0178367115517739</v>
      </c>
      <c r="AA61" s="7">
        <f t="shared" si="76"/>
        <v>3.0178367115517739</v>
      </c>
      <c r="AB61" s="7">
        <f t="shared" si="77"/>
        <v>3.0698019448020002</v>
      </c>
      <c r="AC61" s="7">
        <f t="shared" si="78"/>
        <v>3.0698019448020002</v>
      </c>
      <c r="AD61" s="7">
        <f t="shared" si="79"/>
        <v>3.3328133602979997</v>
      </c>
      <c r="AE61" s="7">
        <f t="shared" si="80"/>
        <v>3.3328133602979997</v>
      </c>
      <c r="AF61" s="7">
        <f t="shared" si="81"/>
        <v>1186.3322172032413</v>
      </c>
      <c r="AG61" s="7">
        <f t="shared" si="82"/>
        <v>664.52764388370076</v>
      </c>
      <c r="AH61" s="7">
        <f t="shared" si="83"/>
        <v>2.8949053616477336</v>
      </c>
      <c r="AI61" s="7">
        <f t="shared" si="84"/>
        <v>3.0178367115517739</v>
      </c>
      <c r="AJ61" s="7">
        <f t="shared" si="85"/>
        <v>1258.0048369798596</v>
      </c>
      <c r="AK61" s="7">
        <f t="shared" si="86"/>
        <v>733.88550193761967</v>
      </c>
      <c r="AL61" s="7">
        <f t="shared" si="87"/>
        <v>3.1617306966944114</v>
      </c>
      <c r="AM61" s="7" t="str">
        <f t="shared" si="88"/>
        <v>N/A</v>
      </c>
      <c r="AN61" s="7">
        <f t="shared" si="89"/>
        <v>0.63156330065014521</v>
      </c>
      <c r="AO61" s="7">
        <f t="shared" si="90"/>
        <v>0.36843669934985479</v>
      </c>
    </row>
    <row r="62" spans="1:41" ht="15" outlineLevel="1" thickBot="1" x14ac:dyDescent="0.4">
      <c r="B62" s="7">
        <f t="shared" si="130"/>
        <v>47.5</v>
      </c>
      <c r="C62" s="7">
        <f t="shared" si="131"/>
        <v>45.5</v>
      </c>
      <c r="D62" s="7">
        <f t="shared" si="132"/>
        <v>63</v>
      </c>
      <c r="E62" s="7">
        <f t="shared" si="133"/>
        <v>630</v>
      </c>
      <c r="F62" s="7">
        <f t="shared" si="134"/>
        <v>12</v>
      </c>
      <c r="G62" s="7">
        <f t="shared" si="135"/>
        <v>0.46</v>
      </c>
      <c r="H62" s="7">
        <f t="shared" si="118"/>
        <v>289.8</v>
      </c>
      <c r="I62" s="7">
        <f t="shared" si="119"/>
        <v>0.54</v>
      </c>
      <c r="J62" s="7">
        <f t="shared" si="120"/>
        <v>340.20000000000005</v>
      </c>
      <c r="K62" s="4">
        <v>0</v>
      </c>
      <c r="L62" s="7">
        <v>-1.1000000000000001</v>
      </c>
      <c r="M62" s="7">
        <f t="shared" si="121"/>
        <v>144.9</v>
      </c>
      <c r="N62" s="7">
        <f t="shared" si="23"/>
        <v>144.9</v>
      </c>
      <c r="O62" s="7">
        <f t="shared" si="122"/>
        <v>170.10000000000002</v>
      </c>
      <c r="P62" s="7">
        <f t="shared" si="25"/>
        <v>170.10000000000002</v>
      </c>
      <c r="Q62" s="7">
        <f t="shared" si="123"/>
        <v>210.9</v>
      </c>
      <c r="R62" s="7">
        <f t="shared" si="124"/>
        <v>210.9</v>
      </c>
      <c r="S62" s="7">
        <f t="shared" si="125"/>
        <v>104.10000000000002</v>
      </c>
      <c r="T62" s="7">
        <f t="shared" si="126"/>
        <v>104.10000000000002</v>
      </c>
      <c r="U62" s="7">
        <f t="shared" si="127"/>
        <v>0</v>
      </c>
      <c r="V62" s="7">
        <f t="shared" si="128"/>
        <v>0</v>
      </c>
      <c r="W62" s="3">
        <f t="shared" si="32"/>
        <v>-0.20952380952380953</v>
      </c>
      <c r="X62" s="7">
        <f t="shared" si="73"/>
        <v>2.8842782479554536</v>
      </c>
      <c r="Y62" s="7">
        <f t="shared" si="74"/>
        <v>2.8842782479554536</v>
      </c>
      <c r="Z62" s="7">
        <f t="shared" si="75"/>
        <v>3.0325065768542943</v>
      </c>
      <c r="AA62" s="7">
        <f t="shared" si="76"/>
        <v>3.0325065768542943</v>
      </c>
      <c r="AB62" s="7">
        <f t="shared" si="77"/>
        <v>3.0544004520419996</v>
      </c>
      <c r="AC62" s="7">
        <f t="shared" si="78"/>
        <v>3.0544004520419996</v>
      </c>
      <c r="AD62" s="7">
        <f t="shared" si="79"/>
        <v>3.3572929010579999</v>
      </c>
      <c r="AE62" s="7">
        <f t="shared" si="80"/>
        <v>3.3572929010579999</v>
      </c>
      <c r="AF62" s="7">
        <f t="shared" si="81"/>
        <v>1216.5885649876104</v>
      </c>
      <c r="AG62" s="7">
        <f t="shared" si="82"/>
        <v>631.36786930106416</v>
      </c>
      <c r="AH62" s="7">
        <f t="shared" si="83"/>
        <v>2.8842782479554536</v>
      </c>
      <c r="AI62" s="7">
        <f t="shared" si="84"/>
        <v>3.0325065768542943</v>
      </c>
      <c r="AJ62" s="7">
        <f t="shared" si="85"/>
        <v>1288.3461106713155</v>
      </c>
      <c r="AK62" s="7">
        <f t="shared" si="86"/>
        <v>698.98838200027569</v>
      </c>
      <c r="AL62" s="7">
        <f t="shared" si="87"/>
        <v>3.1544991947168115</v>
      </c>
      <c r="AM62" s="7" t="str">
        <f t="shared" si="88"/>
        <v>N/A</v>
      </c>
      <c r="AN62" s="7">
        <f t="shared" si="89"/>
        <v>0.64827844302112447</v>
      </c>
      <c r="AO62" s="7">
        <f t="shared" si="90"/>
        <v>0.35172155697887547</v>
      </c>
    </row>
    <row r="63" spans="1:41" ht="15" outlineLevel="1" thickBot="1" x14ac:dyDescent="0.4">
      <c r="B63" s="7">
        <f t="shared" si="130"/>
        <v>47.5</v>
      </c>
      <c r="C63" s="7">
        <f t="shared" si="131"/>
        <v>45.5</v>
      </c>
      <c r="D63" s="7">
        <f t="shared" si="132"/>
        <v>63</v>
      </c>
      <c r="E63" s="7">
        <f t="shared" si="133"/>
        <v>630</v>
      </c>
      <c r="F63" s="7">
        <f t="shared" si="134"/>
        <v>12</v>
      </c>
      <c r="G63" s="7">
        <f t="shared" si="135"/>
        <v>0.46</v>
      </c>
      <c r="H63" s="7">
        <f t="shared" si="118"/>
        <v>289.8</v>
      </c>
      <c r="I63" s="7">
        <f t="shared" si="119"/>
        <v>0.54</v>
      </c>
      <c r="J63" s="7">
        <f t="shared" si="120"/>
        <v>340.20000000000005</v>
      </c>
      <c r="K63" s="4">
        <v>0</v>
      </c>
      <c r="L63" s="7">
        <v>-1.2</v>
      </c>
      <c r="M63" s="7">
        <f t="shared" si="121"/>
        <v>144.9</v>
      </c>
      <c r="N63" s="7">
        <f t="shared" si="23"/>
        <v>144.9</v>
      </c>
      <c r="O63" s="7">
        <f t="shared" si="122"/>
        <v>170.10000000000002</v>
      </c>
      <c r="P63" s="7">
        <f t="shared" si="25"/>
        <v>170.10000000000002</v>
      </c>
      <c r="Q63" s="7">
        <f t="shared" si="123"/>
        <v>216.9</v>
      </c>
      <c r="R63" s="7">
        <f t="shared" si="124"/>
        <v>216.9</v>
      </c>
      <c r="S63" s="7">
        <f t="shared" si="125"/>
        <v>98.100000000000023</v>
      </c>
      <c r="T63" s="7">
        <f t="shared" si="126"/>
        <v>98.100000000000023</v>
      </c>
      <c r="U63" s="7">
        <f t="shared" si="127"/>
        <v>0</v>
      </c>
      <c r="V63" s="7">
        <f t="shared" si="128"/>
        <v>0</v>
      </c>
      <c r="W63" s="3">
        <f t="shared" si="32"/>
        <v>-0.22857142857142854</v>
      </c>
      <c r="X63" s="7">
        <f t="shared" si="73"/>
        <v>2.8726259199775743</v>
      </c>
      <c r="Y63" s="7">
        <f t="shared" si="74"/>
        <v>2.8726259199775743</v>
      </c>
      <c r="Z63" s="7">
        <f t="shared" si="75"/>
        <v>3.0496283880952144</v>
      </c>
      <c r="AA63" s="7">
        <f t="shared" si="76"/>
        <v>3.0496283880952144</v>
      </c>
      <c r="AB63" s="7">
        <f t="shared" si="77"/>
        <v>3.038362810482</v>
      </c>
      <c r="AC63" s="7">
        <f t="shared" si="78"/>
        <v>3.038362810482</v>
      </c>
      <c r="AD63" s="7">
        <f t="shared" si="79"/>
        <v>3.3834893106179997</v>
      </c>
      <c r="AE63" s="7">
        <f t="shared" si="80"/>
        <v>3.3834893106179997</v>
      </c>
      <c r="AF63" s="7">
        <f t="shared" si="81"/>
        <v>1246.1451240862718</v>
      </c>
      <c r="AG63" s="7">
        <f t="shared" si="82"/>
        <v>598.33708974428123</v>
      </c>
      <c r="AH63" s="7">
        <f t="shared" si="83"/>
        <v>2.8726259199775743</v>
      </c>
      <c r="AI63" s="7">
        <f t="shared" si="84"/>
        <v>3.0496283880952144</v>
      </c>
      <c r="AJ63" s="7">
        <f t="shared" si="85"/>
        <v>1318.0417871870916</v>
      </c>
      <c r="AK63" s="7">
        <f t="shared" si="86"/>
        <v>663.84060274325168</v>
      </c>
      <c r="AL63" s="7">
        <f t="shared" si="87"/>
        <v>3.1458450633814974</v>
      </c>
      <c r="AM63" s="7" t="str">
        <f t="shared" si="88"/>
        <v>N/A</v>
      </c>
      <c r="AN63" s="7">
        <f t="shared" si="89"/>
        <v>0.66504541030480446</v>
      </c>
      <c r="AO63" s="7">
        <f t="shared" si="90"/>
        <v>0.33495458969519554</v>
      </c>
    </row>
    <row r="64" spans="1:41" ht="15" outlineLevel="1" thickBot="1" x14ac:dyDescent="0.4">
      <c r="B64" s="7">
        <f t="shared" si="130"/>
        <v>47.5</v>
      </c>
      <c r="C64" s="7">
        <f t="shared" si="131"/>
        <v>45.5</v>
      </c>
      <c r="D64" s="7">
        <f t="shared" si="132"/>
        <v>63</v>
      </c>
      <c r="E64" s="7">
        <f t="shared" si="133"/>
        <v>630</v>
      </c>
      <c r="F64" s="7">
        <f t="shared" si="134"/>
        <v>12</v>
      </c>
      <c r="G64" s="7">
        <f t="shared" si="135"/>
        <v>0.46</v>
      </c>
      <c r="H64" s="7">
        <f t="shared" si="118"/>
        <v>289.8</v>
      </c>
      <c r="I64" s="7">
        <f t="shared" si="119"/>
        <v>0.54</v>
      </c>
      <c r="J64" s="7">
        <f t="shared" si="120"/>
        <v>340.20000000000005</v>
      </c>
      <c r="K64" s="4">
        <v>0</v>
      </c>
      <c r="L64" s="7">
        <v>-1.3</v>
      </c>
      <c r="M64" s="7">
        <f t="shared" si="121"/>
        <v>144.9</v>
      </c>
      <c r="N64" s="7">
        <f t="shared" si="23"/>
        <v>144.9</v>
      </c>
      <c r="O64" s="7">
        <f t="shared" si="122"/>
        <v>170.10000000000002</v>
      </c>
      <c r="P64" s="7">
        <f t="shared" si="25"/>
        <v>170.10000000000002</v>
      </c>
      <c r="Q64" s="7">
        <f t="shared" si="123"/>
        <v>222.9</v>
      </c>
      <c r="R64" s="7">
        <f t="shared" si="124"/>
        <v>222.9</v>
      </c>
      <c r="S64" s="7">
        <f t="shared" si="125"/>
        <v>92.100000000000023</v>
      </c>
      <c r="T64" s="7">
        <f t="shared" si="126"/>
        <v>92.100000000000023</v>
      </c>
      <c r="U64" s="7">
        <f t="shared" si="127"/>
        <v>0</v>
      </c>
      <c r="V64" s="7">
        <f t="shared" si="128"/>
        <v>0</v>
      </c>
      <c r="W64" s="3">
        <f t="shared" si="32"/>
        <v>-0.24761904761904766</v>
      </c>
      <c r="X64" s="7">
        <f t="shared" si="73"/>
        <v>2.8599123774260926</v>
      </c>
      <c r="Y64" s="7">
        <f t="shared" si="74"/>
        <v>2.8599123774260926</v>
      </c>
      <c r="Z64" s="7">
        <f t="shared" si="75"/>
        <v>3.0695568371465343</v>
      </c>
      <c r="AA64" s="7">
        <f t="shared" si="76"/>
        <v>3.0695568371465343</v>
      </c>
      <c r="AB64" s="7">
        <f t="shared" si="77"/>
        <v>3.0215568281219998</v>
      </c>
      <c r="AC64" s="7">
        <f t="shared" si="78"/>
        <v>3.0215568281219998</v>
      </c>
      <c r="AD64" s="7">
        <f t="shared" si="79"/>
        <v>3.4115347809779997</v>
      </c>
      <c r="AE64" s="7">
        <f t="shared" si="80"/>
        <v>3.4115347809779997</v>
      </c>
      <c r="AF64" s="7">
        <f t="shared" si="81"/>
        <v>1274.9489378565522</v>
      </c>
      <c r="AG64" s="7">
        <f t="shared" si="82"/>
        <v>565.41236940239173</v>
      </c>
      <c r="AH64" s="7">
        <f t="shared" si="83"/>
        <v>2.8599123774260931</v>
      </c>
      <c r="AI64" s="7">
        <f t="shared" si="84"/>
        <v>3.0695568371465343</v>
      </c>
      <c r="AJ64" s="7">
        <f t="shared" si="85"/>
        <v>1347.0100339767876</v>
      </c>
      <c r="AK64" s="7">
        <f t="shared" si="86"/>
        <v>628.40470665614771</v>
      </c>
      <c r="AL64" s="7">
        <f t="shared" si="87"/>
        <v>3.1355789533856115</v>
      </c>
      <c r="AM64" s="7" t="str">
        <f t="shared" si="88"/>
        <v>N/A</v>
      </c>
      <c r="AN64" s="7">
        <f t="shared" si="89"/>
        <v>0.68188720387152579</v>
      </c>
      <c r="AO64" s="7">
        <f t="shared" si="90"/>
        <v>0.31811279612847421</v>
      </c>
    </row>
    <row r="65" spans="1:41" ht="15" outlineLevel="1" thickBot="1" x14ac:dyDescent="0.4">
      <c r="B65" s="7">
        <f t="shared" si="130"/>
        <v>47.5</v>
      </c>
      <c r="C65" s="7">
        <f t="shared" si="131"/>
        <v>45.5</v>
      </c>
      <c r="D65" s="7">
        <f t="shared" si="132"/>
        <v>63</v>
      </c>
      <c r="E65" s="7">
        <f t="shared" si="133"/>
        <v>630</v>
      </c>
      <c r="F65" s="7">
        <f t="shared" si="134"/>
        <v>12</v>
      </c>
      <c r="G65" s="7">
        <f t="shared" si="135"/>
        <v>0.46</v>
      </c>
      <c r="H65" s="7">
        <f t="shared" si="118"/>
        <v>289.8</v>
      </c>
      <c r="I65" s="7">
        <f t="shared" si="119"/>
        <v>0.54</v>
      </c>
      <c r="J65" s="7">
        <f t="shared" si="120"/>
        <v>340.20000000000005</v>
      </c>
      <c r="K65" s="4">
        <v>0</v>
      </c>
      <c r="L65" s="7">
        <v>-1.4</v>
      </c>
      <c r="M65" s="7">
        <f t="shared" si="121"/>
        <v>144.9</v>
      </c>
      <c r="N65" s="7">
        <f t="shared" si="23"/>
        <v>144.9</v>
      </c>
      <c r="O65" s="7">
        <f t="shared" si="122"/>
        <v>170.10000000000002</v>
      </c>
      <c r="P65" s="7">
        <f t="shared" si="25"/>
        <v>170.10000000000002</v>
      </c>
      <c r="Q65" s="7">
        <f t="shared" si="123"/>
        <v>228.9</v>
      </c>
      <c r="R65" s="7">
        <f t="shared" si="124"/>
        <v>228.9</v>
      </c>
      <c r="S65" s="7">
        <f t="shared" si="125"/>
        <v>86.100000000000023</v>
      </c>
      <c r="T65" s="7">
        <f t="shared" si="126"/>
        <v>86.100000000000023</v>
      </c>
      <c r="U65" s="7">
        <f t="shared" si="127"/>
        <v>0</v>
      </c>
      <c r="V65" s="7">
        <f t="shared" si="128"/>
        <v>0</v>
      </c>
      <c r="W65" s="3">
        <f t="shared" si="32"/>
        <v>-0.26666666666666661</v>
      </c>
      <c r="X65" s="7">
        <f t="shared" si="73"/>
        <v>2.8461185716930144</v>
      </c>
      <c r="Y65" s="7">
        <f t="shared" si="74"/>
        <v>2.8461185716930144</v>
      </c>
      <c r="Z65" s="7">
        <f t="shared" si="75"/>
        <v>3.0926635675602543</v>
      </c>
      <c r="AA65" s="7">
        <f t="shared" si="76"/>
        <v>3.0926635675602543</v>
      </c>
      <c r="AB65" s="7">
        <f t="shared" si="77"/>
        <v>3.0038503129619998</v>
      </c>
      <c r="AC65" s="7">
        <f t="shared" si="78"/>
        <v>3.0038503129619998</v>
      </c>
      <c r="AD65" s="7">
        <f t="shared" si="79"/>
        <v>3.4415615041379999</v>
      </c>
      <c r="AE65" s="7">
        <f t="shared" si="80"/>
        <v>3.4415615041379999</v>
      </c>
      <c r="AF65" s="7">
        <f t="shared" si="81"/>
        <v>1302.9530821210619</v>
      </c>
      <c r="AG65" s="7">
        <f t="shared" si="82"/>
        <v>532.55666633387591</v>
      </c>
      <c r="AH65" s="7">
        <f t="shared" si="83"/>
        <v>2.846118571693014</v>
      </c>
      <c r="AI65" s="7">
        <f t="shared" si="84"/>
        <v>3.0926635675602543</v>
      </c>
      <c r="AJ65" s="7">
        <f t="shared" si="85"/>
        <v>1375.1626732740035</v>
      </c>
      <c r="AK65" s="7">
        <f t="shared" si="86"/>
        <v>592.63689101256375</v>
      </c>
      <c r="AL65" s="7">
        <f t="shared" si="87"/>
        <v>3.1234913718834401</v>
      </c>
      <c r="AM65" s="7" t="str">
        <f t="shared" si="88"/>
        <v>N/A</v>
      </c>
      <c r="AN65" s="7">
        <f t="shared" si="89"/>
        <v>0.69883269527634728</v>
      </c>
      <c r="AO65" s="7">
        <f t="shared" si="90"/>
        <v>0.30116730472365277</v>
      </c>
    </row>
    <row r="66" spans="1:41" ht="15" outlineLevel="1" thickBot="1" x14ac:dyDescent="0.4">
      <c r="B66" s="7">
        <f t="shared" si="130"/>
        <v>47.5</v>
      </c>
      <c r="C66" s="7">
        <f t="shared" si="131"/>
        <v>45.5</v>
      </c>
      <c r="D66" s="7">
        <f t="shared" si="132"/>
        <v>63</v>
      </c>
      <c r="E66" s="7">
        <f t="shared" si="133"/>
        <v>630</v>
      </c>
      <c r="F66" s="7">
        <f t="shared" si="134"/>
        <v>12</v>
      </c>
      <c r="G66" s="7">
        <f t="shared" si="135"/>
        <v>0.46</v>
      </c>
      <c r="H66" s="7">
        <f t="shared" si="118"/>
        <v>289.8</v>
      </c>
      <c r="I66" s="7">
        <f t="shared" si="119"/>
        <v>0.54</v>
      </c>
      <c r="J66" s="7">
        <f t="shared" si="120"/>
        <v>340.20000000000005</v>
      </c>
      <c r="K66" s="4">
        <v>0</v>
      </c>
      <c r="L66" s="7">
        <v>-1.5</v>
      </c>
      <c r="M66" s="7">
        <f t="shared" si="121"/>
        <v>144.9</v>
      </c>
      <c r="N66" s="7">
        <f t="shared" si="23"/>
        <v>144.9</v>
      </c>
      <c r="O66" s="7">
        <f t="shared" si="122"/>
        <v>170.10000000000002</v>
      </c>
      <c r="P66" s="7">
        <f t="shared" si="25"/>
        <v>170.10000000000002</v>
      </c>
      <c r="Q66" s="7">
        <f t="shared" si="123"/>
        <v>234.9</v>
      </c>
      <c r="R66" s="7">
        <f t="shared" si="124"/>
        <v>234.9</v>
      </c>
      <c r="S66" s="7">
        <f t="shared" si="125"/>
        <v>80.100000000000023</v>
      </c>
      <c r="T66" s="7">
        <f t="shared" si="126"/>
        <v>80.100000000000023</v>
      </c>
      <c r="U66" s="7">
        <f t="shared" si="127"/>
        <v>0</v>
      </c>
      <c r="V66" s="7">
        <f t="shared" si="128"/>
        <v>0</v>
      </c>
      <c r="W66" s="3">
        <f t="shared" si="32"/>
        <v>-0.2857142857142857</v>
      </c>
      <c r="X66" s="7">
        <f t="shared" si="73"/>
        <v>2.8312424058503334</v>
      </c>
      <c r="Y66" s="7">
        <f t="shared" si="74"/>
        <v>2.8312424058503334</v>
      </c>
      <c r="Z66" s="7">
        <f t="shared" si="75"/>
        <v>3.1193371745683742</v>
      </c>
      <c r="AA66" s="7">
        <f t="shared" si="76"/>
        <v>3.1193371745683742</v>
      </c>
      <c r="AB66" s="7">
        <f t="shared" si="77"/>
        <v>2.9851110730019998</v>
      </c>
      <c r="AC66" s="7">
        <f t="shared" si="78"/>
        <v>2.9851110730019998</v>
      </c>
      <c r="AD66" s="7">
        <f t="shared" si="79"/>
        <v>3.4737016720979996</v>
      </c>
      <c r="AE66" s="7">
        <f t="shared" si="80"/>
        <v>3.4737016720979996</v>
      </c>
      <c r="AF66" s="7">
        <f t="shared" si="81"/>
        <v>1330.1176822684868</v>
      </c>
      <c r="AG66" s="7">
        <f t="shared" si="82"/>
        <v>499.71781536585371</v>
      </c>
      <c r="AH66" s="7">
        <f t="shared" si="83"/>
        <v>2.8312424058503338</v>
      </c>
      <c r="AI66" s="7">
        <f t="shared" si="84"/>
        <v>3.1193371745683742</v>
      </c>
      <c r="AJ66" s="7">
        <f t="shared" si="85"/>
        <v>1402.4051820963396</v>
      </c>
      <c r="AK66" s="7">
        <f t="shared" si="86"/>
        <v>556.48700787009966</v>
      </c>
      <c r="AL66" s="7">
        <f t="shared" si="87"/>
        <v>3.1093526824864113</v>
      </c>
      <c r="AM66" s="7" t="str">
        <f t="shared" si="88"/>
        <v>N/A</v>
      </c>
      <c r="AN66" s="7">
        <f t="shared" si="89"/>
        <v>0.71591749116135195</v>
      </c>
      <c r="AO66" s="7">
        <f t="shared" si="90"/>
        <v>0.28408250883864805</v>
      </c>
    </row>
    <row r="67" spans="1:41" x14ac:dyDescent="0.35">
      <c r="A67" t="s">
        <v>39</v>
      </c>
      <c r="B67" s="7">
        <v>47.5</v>
      </c>
      <c r="C67" s="7">
        <v>45.5</v>
      </c>
      <c r="D67" s="7">
        <v>63</v>
      </c>
      <c r="E67" s="7">
        <v>630</v>
      </c>
      <c r="F67" s="7">
        <v>12</v>
      </c>
      <c r="G67" s="7">
        <v>0.46</v>
      </c>
      <c r="H67" s="7">
        <f t="shared" si="118"/>
        <v>289.8</v>
      </c>
      <c r="I67" s="7">
        <f t="shared" si="119"/>
        <v>0.54</v>
      </c>
      <c r="J67" s="7">
        <f t="shared" si="120"/>
        <v>340.20000000000005</v>
      </c>
      <c r="K67" s="4">
        <v>1.5</v>
      </c>
      <c r="L67">
        <v>0</v>
      </c>
      <c r="M67" s="7">
        <f t="shared" si="121"/>
        <v>144.9</v>
      </c>
      <c r="N67" s="7">
        <f t="shared" si="23"/>
        <v>144.9</v>
      </c>
      <c r="O67" s="7">
        <f t="shared" si="122"/>
        <v>170.10000000000002</v>
      </c>
      <c r="P67" s="7">
        <f t="shared" si="25"/>
        <v>170.10000000000002</v>
      </c>
      <c r="Q67" s="7">
        <f t="shared" si="123"/>
        <v>254.71894736842108</v>
      </c>
      <c r="R67" s="7">
        <f t="shared" si="124"/>
        <v>35.081052631578942</v>
      </c>
      <c r="S67" s="7">
        <f t="shared" si="125"/>
        <v>304.68461538461543</v>
      </c>
      <c r="T67" s="7">
        <f t="shared" si="126"/>
        <v>35.515384615384619</v>
      </c>
      <c r="U67" s="7">
        <f t="shared" si="127"/>
        <v>0.37894736842105264</v>
      </c>
      <c r="V67" s="7">
        <f t="shared" si="128"/>
        <v>0.39560439560439559</v>
      </c>
      <c r="W67" s="3">
        <f t="shared" si="32"/>
        <v>0</v>
      </c>
      <c r="X67" s="7">
        <f t="shared" si="73"/>
        <v>2.7747209898349938</v>
      </c>
      <c r="Y67" s="7">
        <f t="shared" si="74"/>
        <v>3.477023693234901</v>
      </c>
      <c r="Z67" s="7">
        <f t="shared" si="75"/>
        <v>2.5987121480247897</v>
      </c>
      <c r="AA67" s="7">
        <f t="shared" si="76"/>
        <v>3.4718869507758434</v>
      </c>
      <c r="AB67" s="7">
        <f t="shared" si="77"/>
        <v>2.914212071088973</v>
      </c>
      <c r="AC67" s="7">
        <f t="shared" si="78"/>
        <v>3.7956320292456431</v>
      </c>
      <c r="AD67" s="7">
        <f t="shared" si="79"/>
        <v>2.6471851229317447</v>
      </c>
      <c r="AE67" s="7">
        <f t="shared" si="80"/>
        <v>3.7917451713388592</v>
      </c>
      <c r="AF67" s="7">
        <f t="shared" si="81"/>
        <v>828.75166095545353</v>
      </c>
      <c r="AG67" s="7">
        <f t="shared" si="82"/>
        <v>915.09301171419986</v>
      </c>
      <c r="AH67" s="7">
        <f t="shared" si="83"/>
        <v>2.8597365802465613</v>
      </c>
      <c r="AI67" s="7">
        <f t="shared" si="84"/>
        <v>2.6898677593009985</v>
      </c>
      <c r="AJ67" s="7">
        <f t="shared" si="85"/>
        <v>875.45979814420275</v>
      </c>
      <c r="AK67" s="7">
        <f t="shared" si="86"/>
        <v>941.2218691559616</v>
      </c>
      <c r="AL67" s="7" t="str">
        <f t="shared" si="87"/>
        <v>N/A</v>
      </c>
      <c r="AM67" s="7" t="str">
        <f t="shared" si="88"/>
        <v>N/A</v>
      </c>
      <c r="AN67" s="7" t="str">
        <f t="shared" si="89"/>
        <v>N/A</v>
      </c>
      <c r="AO67" s="7" t="str">
        <f t="shared" si="90"/>
        <v>N/A</v>
      </c>
    </row>
    <row r="68" spans="1:41" outlineLevel="1" x14ac:dyDescent="0.35">
      <c r="B68" s="7">
        <f>B67</f>
        <v>47.5</v>
      </c>
      <c r="C68" s="7">
        <f t="shared" ref="C68:G68" si="136">C67</f>
        <v>45.5</v>
      </c>
      <c r="D68" s="7">
        <f t="shared" si="136"/>
        <v>63</v>
      </c>
      <c r="E68" s="7">
        <f t="shared" si="136"/>
        <v>630</v>
      </c>
      <c r="F68" s="7">
        <f t="shared" si="136"/>
        <v>12</v>
      </c>
      <c r="G68" s="7">
        <f t="shared" si="136"/>
        <v>0.46</v>
      </c>
      <c r="H68" s="7">
        <f t="shared" ref="H68:H82" si="137">G68*E68</f>
        <v>289.8</v>
      </c>
      <c r="I68" s="7">
        <f t="shared" ref="I68:I82" si="138">1-G68</f>
        <v>0.54</v>
      </c>
      <c r="J68" s="7">
        <f t="shared" ref="J68:J82" si="139">I68*E68</f>
        <v>340.20000000000005</v>
      </c>
      <c r="K68" s="4">
        <v>1.5</v>
      </c>
      <c r="L68">
        <v>0</v>
      </c>
      <c r="M68" s="7">
        <f t="shared" ref="M68:M82" si="140">H68/2</f>
        <v>144.9</v>
      </c>
      <c r="N68" s="7">
        <f t="shared" si="23"/>
        <v>144.9</v>
      </c>
      <c r="O68" s="7">
        <f t="shared" ref="O68:O82" si="141">J68/2</f>
        <v>170.10000000000002</v>
      </c>
      <c r="P68" s="7">
        <f t="shared" si="25"/>
        <v>170.10000000000002</v>
      </c>
      <c r="Q68" s="7">
        <f t="shared" ref="Q68:Q82" si="142">M68+((H68*K68*F68)/B68)-((F68/D68)*E68*L68)/2</f>
        <v>254.71894736842108</v>
      </c>
      <c r="R68" s="7">
        <f t="shared" ref="R68:R82" si="143">M68-(H68*K68*F68)/B68-((F68/D68)*E68*L68)/2</f>
        <v>35.081052631578942</v>
      </c>
      <c r="S68" s="7">
        <f t="shared" ref="S68:S82" si="144">O68+(J68*K68*F68)/C68+((F68/D68)*E68*L68)/2</f>
        <v>304.68461538461543</v>
      </c>
      <c r="T68" s="7">
        <f t="shared" ref="T68:T82" si="145">O68-(J68*K68*F68)/C68+((F68/D68)*E68*L68)/2</f>
        <v>35.515384615384619</v>
      </c>
      <c r="U68" s="7">
        <f t="shared" ref="U68:U82" si="146">K68*F68/B68</f>
        <v>0.37894736842105264</v>
      </c>
      <c r="V68" s="7">
        <f t="shared" ref="V68:V82" si="147">K68*F68/C68</f>
        <v>0.39560439560439559</v>
      </c>
      <c r="W68" s="7"/>
      <c r="X68" s="7">
        <f t="shared" ref="X68:X82" si="148">5.45*(10^-10)*(Q68^4)-4.9408*(10^-7)*(Q68^3)+1.529*(10^-4)*(Q68^2)-2.087*(10^-2)*Q68+4.0415</f>
        <v>2.7747209898349938</v>
      </c>
      <c r="Y68" s="7">
        <f t="shared" ref="Y68:Y82" si="149">5.45*(10^-10)*(R68^4)-4.9408*(10^-7)*(R68^3)+1.529*(10^-4)*(R68^2)-2.087*(10^-2)*R68+4.0415</f>
        <v>3.477023693234901</v>
      </c>
      <c r="Z68" s="7">
        <f t="shared" ref="Z68:Z82" si="150">5.45*(10^-10)*(S68^4)-4.9408*(10^-7)*(S68^3)+1.529*(10^-4)*(S68^2)-2.087*(10^-2)*S68+4.0415</f>
        <v>2.5987121480247897</v>
      </c>
      <c r="AA68" s="7">
        <f t="shared" ref="AA68:AA82" si="151">5.45*(10^-10)*(T68^4)-4.9408*(10^-7)*(T68^3)+1.529*(10^-4)*(T68^2)-2.087*(10^-2)*T68+4.0415</f>
        <v>3.4718869507758434</v>
      </c>
      <c r="AB68" s="7">
        <f t="shared" ref="AB68:AB82" si="152">(-1.02*10^-7)*Q68^3+5.57*(10^-5)*Q68^2-1.25*(10^-2)*Q68+4.17</f>
        <v>2.914212071088973</v>
      </c>
      <c r="AC68" s="7">
        <f t="shared" ref="AC68:AC82" si="153">(-1.02*10^-7)*R68^3+5.57*(10^-5)*R68^2-1.25*(10^-2)*R68+4.17</f>
        <v>3.7956320292456431</v>
      </c>
      <c r="AD68" s="7">
        <f t="shared" ref="AD68:AD82" si="154">(-1.02*10^-7)*S68^3+5.57*(10^-5)*S68^2-1.25*(10^-2)*S68+4.17</f>
        <v>2.6471851229317447</v>
      </c>
      <c r="AE68" s="7">
        <f t="shared" ref="AE68:AE82" si="155">(-1.02*10^-7)*T68^3+5.57*(10^-5)*T68^2-1.25*(10^-2)*T68+4.17</f>
        <v>3.7917451713388592</v>
      </c>
      <c r="AF68" s="7">
        <f t="shared" ref="AF68:AF82" si="156">Q68*X68+R68*Y68</f>
        <v>828.75166095545353</v>
      </c>
      <c r="AG68" s="7">
        <f t="shared" ref="AG68:AG82" si="157">S68*Z68+T68*AA68</f>
        <v>915.09301171419986</v>
      </c>
      <c r="AH68" s="7">
        <f t="shared" ref="AH68:AH82" si="158">AF68/(Q68+R68)</f>
        <v>2.8597365802465613</v>
      </c>
      <c r="AI68" s="7">
        <f t="shared" ref="AI68:AI82" si="159">AG68/(S68+T68)</f>
        <v>2.6898677593009985</v>
      </c>
      <c r="AJ68" s="7">
        <f t="shared" ref="AJ68:AJ82" si="160">AB68*Q68+R68*AC68</f>
        <v>875.45979814420275</v>
      </c>
      <c r="AK68" s="7">
        <f t="shared" ref="AK68:AK82" si="161">AD68*S68+T68*AE68</f>
        <v>941.2218691559616</v>
      </c>
      <c r="AL68" s="7" t="str">
        <f t="shared" ref="AL68:AL82" si="162">IF(L68&lt;0,(AJ68+AK68)/E68,"N/A")</f>
        <v>N/A</v>
      </c>
      <c r="AM68" s="7" t="str">
        <f t="shared" ref="AM68:AM82" si="163">IF(L68&gt;0,AK68/E68,"N/A")</f>
        <v>N/A</v>
      </c>
      <c r="AN68" s="7" t="str">
        <f t="shared" ref="AN68:AN82" si="164">IF(L68&lt;0,AJ68/(AJ68+AK68), "N/A")</f>
        <v>N/A</v>
      </c>
      <c r="AO68" s="7" t="str">
        <f t="shared" ref="AO68:AO82" si="165">IF(L68&lt;0,AK68/(AJ68+AK68), "N/A")</f>
        <v>N/A</v>
      </c>
    </row>
    <row r="69" spans="1:41" outlineLevel="1" x14ac:dyDescent="0.35">
      <c r="B69" s="7">
        <f t="shared" ref="B69:B82" si="166">B68</f>
        <v>47.5</v>
      </c>
      <c r="C69" s="7">
        <f t="shared" ref="C69:C82" si="167">C68</f>
        <v>45.5</v>
      </c>
      <c r="D69" s="7">
        <f t="shared" ref="D69:D82" si="168">D68</f>
        <v>63</v>
      </c>
      <c r="E69" s="7">
        <f t="shared" ref="E69:E82" si="169">E68</f>
        <v>630</v>
      </c>
      <c r="F69" s="7">
        <f t="shared" ref="F69:F82" si="170">F68</f>
        <v>12</v>
      </c>
      <c r="G69" s="7">
        <f t="shared" ref="G69:G82" si="171">G68</f>
        <v>0.46</v>
      </c>
      <c r="H69" s="7">
        <f t="shared" si="137"/>
        <v>289.8</v>
      </c>
      <c r="I69" s="7">
        <f t="shared" si="138"/>
        <v>0.54</v>
      </c>
      <c r="J69" s="7">
        <f t="shared" si="139"/>
        <v>340.20000000000005</v>
      </c>
      <c r="K69" s="4">
        <v>1.5</v>
      </c>
      <c r="L69">
        <v>0</v>
      </c>
      <c r="M69" s="7">
        <f t="shared" si="140"/>
        <v>144.9</v>
      </c>
      <c r="N69" s="7">
        <f t="shared" ref="N69:N82" si="172">M69</f>
        <v>144.9</v>
      </c>
      <c r="O69" s="7">
        <f t="shared" si="141"/>
        <v>170.10000000000002</v>
      </c>
      <c r="P69" s="7">
        <f t="shared" ref="P69:P82" si="173">O69</f>
        <v>170.10000000000002</v>
      </c>
      <c r="Q69" s="7">
        <f t="shared" si="142"/>
        <v>254.71894736842108</v>
      </c>
      <c r="R69" s="7">
        <f t="shared" si="143"/>
        <v>35.081052631578942</v>
      </c>
      <c r="S69" s="7">
        <f t="shared" si="144"/>
        <v>304.68461538461543</v>
      </c>
      <c r="T69" s="7">
        <f t="shared" si="145"/>
        <v>35.515384615384619</v>
      </c>
      <c r="U69" s="7">
        <f t="shared" si="146"/>
        <v>0.37894736842105264</v>
      </c>
      <c r="V69" s="7">
        <f t="shared" si="147"/>
        <v>0.39560439560439559</v>
      </c>
      <c r="W69" s="7"/>
      <c r="X69" s="7">
        <f t="shared" si="148"/>
        <v>2.7747209898349938</v>
      </c>
      <c r="Y69" s="7">
        <f t="shared" si="149"/>
        <v>3.477023693234901</v>
      </c>
      <c r="Z69" s="7">
        <f t="shared" si="150"/>
        <v>2.5987121480247897</v>
      </c>
      <c r="AA69" s="7">
        <f t="shared" si="151"/>
        <v>3.4718869507758434</v>
      </c>
      <c r="AB69" s="7">
        <f t="shared" si="152"/>
        <v>2.914212071088973</v>
      </c>
      <c r="AC69" s="7">
        <f t="shared" si="153"/>
        <v>3.7956320292456431</v>
      </c>
      <c r="AD69" s="7">
        <f t="shared" si="154"/>
        <v>2.6471851229317447</v>
      </c>
      <c r="AE69" s="7">
        <f t="shared" si="155"/>
        <v>3.7917451713388592</v>
      </c>
      <c r="AF69" s="7">
        <f t="shared" si="156"/>
        <v>828.75166095545353</v>
      </c>
      <c r="AG69" s="7">
        <f t="shared" si="157"/>
        <v>915.09301171419986</v>
      </c>
      <c r="AH69" s="7">
        <f t="shared" si="158"/>
        <v>2.8597365802465613</v>
      </c>
      <c r="AI69" s="7">
        <f t="shared" si="159"/>
        <v>2.6898677593009985</v>
      </c>
      <c r="AJ69" s="7">
        <f t="shared" si="160"/>
        <v>875.45979814420275</v>
      </c>
      <c r="AK69" s="7">
        <f t="shared" si="161"/>
        <v>941.2218691559616</v>
      </c>
      <c r="AL69" s="7" t="str">
        <f t="shared" si="162"/>
        <v>N/A</v>
      </c>
      <c r="AM69" s="7" t="str">
        <f t="shared" si="163"/>
        <v>N/A</v>
      </c>
      <c r="AN69" s="7" t="str">
        <f t="shared" si="164"/>
        <v>N/A</v>
      </c>
      <c r="AO69" s="7" t="str">
        <f t="shared" si="165"/>
        <v>N/A</v>
      </c>
    </row>
    <row r="70" spans="1:41" outlineLevel="1" x14ac:dyDescent="0.35">
      <c r="B70" s="7">
        <f t="shared" si="166"/>
        <v>47.5</v>
      </c>
      <c r="C70" s="7">
        <f t="shared" si="167"/>
        <v>45.5</v>
      </c>
      <c r="D70" s="7">
        <f t="shared" si="168"/>
        <v>63</v>
      </c>
      <c r="E70" s="7">
        <f t="shared" si="169"/>
        <v>630</v>
      </c>
      <c r="F70" s="7">
        <f t="shared" si="170"/>
        <v>12</v>
      </c>
      <c r="G70" s="7">
        <f t="shared" si="171"/>
        <v>0.46</v>
      </c>
      <c r="H70" s="7">
        <f t="shared" si="137"/>
        <v>289.8</v>
      </c>
      <c r="I70" s="7">
        <f t="shared" si="138"/>
        <v>0.54</v>
      </c>
      <c r="J70" s="7">
        <f t="shared" si="139"/>
        <v>340.20000000000005</v>
      </c>
      <c r="K70" s="4">
        <v>1.5</v>
      </c>
      <c r="L70">
        <v>0</v>
      </c>
      <c r="M70" s="7">
        <f t="shared" si="140"/>
        <v>144.9</v>
      </c>
      <c r="N70" s="7">
        <f t="shared" si="172"/>
        <v>144.9</v>
      </c>
      <c r="O70" s="7">
        <f t="shared" si="141"/>
        <v>170.10000000000002</v>
      </c>
      <c r="P70" s="7">
        <f t="shared" si="173"/>
        <v>170.10000000000002</v>
      </c>
      <c r="Q70" s="7">
        <f t="shared" si="142"/>
        <v>254.71894736842108</v>
      </c>
      <c r="R70" s="7">
        <f t="shared" si="143"/>
        <v>35.081052631578942</v>
      </c>
      <c r="S70" s="7">
        <f t="shared" si="144"/>
        <v>304.68461538461543</v>
      </c>
      <c r="T70" s="7">
        <f t="shared" si="145"/>
        <v>35.515384615384619</v>
      </c>
      <c r="U70" s="7">
        <f t="shared" si="146"/>
        <v>0.37894736842105264</v>
      </c>
      <c r="V70" s="7">
        <f t="shared" si="147"/>
        <v>0.39560439560439559</v>
      </c>
      <c r="W70" s="7"/>
      <c r="X70" s="7">
        <f t="shared" si="148"/>
        <v>2.7747209898349938</v>
      </c>
      <c r="Y70" s="7">
        <f t="shared" si="149"/>
        <v>3.477023693234901</v>
      </c>
      <c r="Z70" s="7">
        <f t="shared" si="150"/>
        <v>2.5987121480247897</v>
      </c>
      <c r="AA70" s="7">
        <f t="shared" si="151"/>
        <v>3.4718869507758434</v>
      </c>
      <c r="AB70" s="7">
        <f t="shared" si="152"/>
        <v>2.914212071088973</v>
      </c>
      <c r="AC70" s="7">
        <f t="shared" si="153"/>
        <v>3.7956320292456431</v>
      </c>
      <c r="AD70" s="7">
        <f t="shared" si="154"/>
        <v>2.6471851229317447</v>
      </c>
      <c r="AE70" s="7">
        <f t="shared" si="155"/>
        <v>3.7917451713388592</v>
      </c>
      <c r="AF70" s="7">
        <f t="shared" si="156"/>
        <v>828.75166095545353</v>
      </c>
      <c r="AG70" s="7">
        <f t="shared" si="157"/>
        <v>915.09301171419986</v>
      </c>
      <c r="AH70" s="7">
        <f t="shared" si="158"/>
        <v>2.8597365802465613</v>
      </c>
      <c r="AI70" s="7">
        <f t="shared" si="159"/>
        <v>2.6898677593009985</v>
      </c>
      <c r="AJ70" s="7">
        <f t="shared" si="160"/>
        <v>875.45979814420275</v>
      </c>
      <c r="AK70" s="7">
        <f t="shared" si="161"/>
        <v>941.2218691559616</v>
      </c>
      <c r="AL70" s="7" t="str">
        <f t="shared" si="162"/>
        <v>N/A</v>
      </c>
      <c r="AM70" s="7" t="str">
        <f t="shared" si="163"/>
        <v>N/A</v>
      </c>
      <c r="AN70" s="7" t="str">
        <f t="shared" si="164"/>
        <v>N/A</v>
      </c>
      <c r="AO70" s="7" t="str">
        <f t="shared" si="165"/>
        <v>N/A</v>
      </c>
    </row>
    <row r="71" spans="1:41" outlineLevel="1" x14ac:dyDescent="0.35">
      <c r="B71" s="7">
        <f t="shared" si="166"/>
        <v>47.5</v>
      </c>
      <c r="C71" s="7">
        <f t="shared" si="167"/>
        <v>45.5</v>
      </c>
      <c r="D71" s="7">
        <f t="shared" si="168"/>
        <v>63</v>
      </c>
      <c r="E71" s="7">
        <f t="shared" si="169"/>
        <v>630</v>
      </c>
      <c r="F71" s="7">
        <f t="shared" si="170"/>
        <v>12</v>
      </c>
      <c r="G71" s="7">
        <f t="shared" si="171"/>
        <v>0.46</v>
      </c>
      <c r="H71" s="7">
        <f t="shared" si="137"/>
        <v>289.8</v>
      </c>
      <c r="I71" s="7">
        <f t="shared" si="138"/>
        <v>0.54</v>
      </c>
      <c r="J71" s="7">
        <f t="shared" si="139"/>
        <v>340.20000000000005</v>
      </c>
      <c r="K71" s="4">
        <v>1.5</v>
      </c>
      <c r="L71">
        <v>0</v>
      </c>
      <c r="M71" s="7">
        <f t="shared" si="140"/>
        <v>144.9</v>
      </c>
      <c r="N71" s="7">
        <f t="shared" si="172"/>
        <v>144.9</v>
      </c>
      <c r="O71" s="7">
        <f t="shared" si="141"/>
        <v>170.10000000000002</v>
      </c>
      <c r="P71" s="7">
        <f t="shared" si="173"/>
        <v>170.10000000000002</v>
      </c>
      <c r="Q71" s="7">
        <f t="shared" si="142"/>
        <v>254.71894736842108</v>
      </c>
      <c r="R71" s="7">
        <f t="shared" si="143"/>
        <v>35.081052631578942</v>
      </c>
      <c r="S71" s="7">
        <f t="shared" si="144"/>
        <v>304.68461538461543</v>
      </c>
      <c r="T71" s="7">
        <f t="shared" si="145"/>
        <v>35.515384615384619</v>
      </c>
      <c r="U71" s="7">
        <f t="shared" si="146"/>
        <v>0.37894736842105264</v>
      </c>
      <c r="V71" s="7">
        <f t="shared" si="147"/>
        <v>0.39560439560439559</v>
      </c>
      <c r="W71" s="7"/>
      <c r="X71" s="7">
        <f t="shared" si="148"/>
        <v>2.7747209898349938</v>
      </c>
      <c r="Y71" s="7">
        <f t="shared" si="149"/>
        <v>3.477023693234901</v>
      </c>
      <c r="Z71" s="7">
        <f t="shared" si="150"/>
        <v>2.5987121480247897</v>
      </c>
      <c r="AA71" s="7">
        <f t="shared" si="151"/>
        <v>3.4718869507758434</v>
      </c>
      <c r="AB71" s="7">
        <f t="shared" si="152"/>
        <v>2.914212071088973</v>
      </c>
      <c r="AC71" s="7">
        <f t="shared" si="153"/>
        <v>3.7956320292456431</v>
      </c>
      <c r="AD71" s="7">
        <f t="shared" si="154"/>
        <v>2.6471851229317447</v>
      </c>
      <c r="AE71" s="7">
        <f t="shared" si="155"/>
        <v>3.7917451713388592</v>
      </c>
      <c r="AF71" s="7">
        <f t="shared" si="156"/>
        <v>828.75166095545353</v>
      </c>
      <c r="AG71" s="7">
        <f t="shared" si="157"/>
        <v>915.09301171419986</v>
      </c>
      <c r="AH71" s="7">
        <f t="shared" si="158"/>
        <v>2.8597365802465613</v>
      </c>
      <c r="AI71" s="7">
        <f t="shared" si="159"/>
        <v>2.6898677593009985</v>
      </c>
      <c r="AJ71" s="7">
        <f t="shared" si="160"/>
        <v>875.45979814420275</v>
      </c>
      <c r="AK71" s="7">
        <f t="shared" si="161"/>
        <v>941.2218691559616</v>
      </c>
      <c r="AL71" s="7" t="str">
        <f t="shared" si="162"/>
        <v>N/A</v>
      </c>
      <c r="AM71" s="7" t="str">
        <f t="shared" si="163"/>
        <v>N/A</v>
      </c>
      <c r="AN71" s="7" t="str">
        <f t="shared" si="164"/>
        <v>N/A</v>
      </c>
      <c r="AO71" s="7" t="str">
        <f t="shared" si="165"/>
        <v>N/A</v>
      </c>
    </row>
    <row r="72" spans="1:41" outlineLevel="1" x14ac:dyDescent="0.35">
      <c r="B72" s="7">
        <f t="shared" si="166"/>
        <v>47.5</v>
      </c>
      <c r="C72" s="7">
        <f t="shared" si="167"/>
        <v>45.5</v>
      </c>
      <c r="D72" s="7">
        <f t="shared" si="168"/>
        <v>63</v>
      </c>
      <c r="E72" s="7">
        <f t="shared" si="169"/>
        <v>630</v>
      </c>
      <c r="F72" s="7">
        <f t="shared" si="170"/>
        <v>12</v>
      </c>
      <c r="G72" s="7">
        <f t="shared" si="171"/>
        <v>0.46</v>
      </c>
      <c r="H72" s="7">
        <f t="shared" si="137"/>
        <v>289.8</v>
      </c>
      <c r="I72" s="7">
        <f t="shared" si="138"/>
        <v>0.54</v>
      </c>
      <c r="J72" s="7">
        <f t="shared" si="139"/>
        <v>340.20000000000005</v>
      </c>
      <c r="K72" s="4">
        <v>1.5</v>
      </c>
      <c r="L72">
        <v>0</v>
      </c>
      <c r="M72" s="7">
        <f t="shared" si="140"/>
        <v>144.9</v>
      </c>
      <c r="N72" s="7">
        <f t="shared" si="172"/>
        <v>144.9</v>
      </c>
      <c r="O72" s="7">
        <f t="shared" si="141"/>
        <v>170.10000000000002</v>
      </c>
      <c r="P72" s="7">
        <f t="shared" si="173"/>
        <v>170.10000000000002</v>
      </c>
      <c r="Q72" s="7">
        <f t="shared" si="142"/>
        <v>254.71894736842108</v>
      </c>
      <c r="R72" s="7">
        <f t="shared" si="143"/>
        <v>35.081052631578942</v>
      </c>
      <c r="S72" s="7">
        <f t="shared" si="144"/>
        <v>304.68461538461543</v>
      </c>
      <c r="T72" s="7">
        <f t="shared" si="145"/>
        <v>35.515384615384619</v>
      </c>
      <c r="U72" s="7">
        <f t="shared" si="146"/>
        <v>0.37894736842105264</v>
      </c>
      <c r="V72" s="7">
        <f t="shared" si="147"/>
        <v>0.39560439560439559</v>
      </c>
      <c r="W72" s="7"/>
      <c r="X72" s="7">
        <f t="shared" si="148"/>
        <v>2.7747209898349938</v>
      </c>
      <c r="Y72" s="7">
        <f t="shared" si="149"/>
        <v>3.477023693234901</v>
      </c>
      <c r="Z72" s="7">
        <f t="shared" si="150"/>
        <v>2.5987121480247897</v>
      </c>
      <c r="AA72" s="7">
        <f t="shared" si="151"/>
        <v>3.4718869507758434</v>
      </c>
      <c r="AB72" s="7">
        <f t="shared" si="152"/>
        <v>2.914212071088973</v>
      </c>
      <c r="AC72" s="7">
        <f t="shared" si="153"/>
        <v>3.7956320292456431</v>
      </c>
      <c r="AD72" s="7">
        <f t="shared" si="154"/>
        <v>2.6471851229317447</v>
      </c>
      <c r="AE72" s="7">
        <f t="shared" si="155"/>
        <v>3.7917451713388592</v>
      </c>
      <c r="AF72" s="7">
        <f t="shared" si="156"/>
        <v>828.75166095545353</v>
      </c>
      <c r="AG72" s="7">
        <f t="shared" si="157"/>
        <v>915.09301171419986</v>
      </c>
      <c r="AH72" s="7">
        <f t="shared" si="158"/>
        <v>2.8597365802465613</v>
      </c>
      <c r="AI72" s="7">
        <f t="shared" si="159"/>
        <v>2.6898677593009985</v>
      </c>
      <c r="AJ72" s="7">
        <f t="shared" si="160"/>
        <v>875.45979814420275</v>
      </c>
      <c r="AK72" s="7">
        <f t="shared" si="161"/>
        <v>941.2218691559616</v>
      </c>
      <c r="AL72" s="7" t="str">
        <f t="shared" si="162"/>
        <v>N/A</v>
      </c>
      <c r="AM72" s="7" t="str">
        <f t="shared" si="163"/>
        <v>N/A</v>
      </c>
      <c r="AN72" s="7" t="str">
        <f t="shared" si="164"/>
        <v>N/A</v>
      </c>
      <c r="AO72" s="7" t="str">
        <f t="shared" si="165"/>
        <v>N/A</v>
      </c>
    </row>
    <row r="73" spans="1:41" outlineLevel="1" x14ac:dyDescent="0.35">
      <c r="B73" s="7">
        <f t="shared" si="166"/>
        <v>47.5</v>
      </c>
      <c r="C73" s="7">
        <f t="shared" si="167"/>
        <v>45.5</v>
      </c>
      <c r="D73" s="7">
        <f t="shared" si="168"/>
        <v>63</v>
      </c>
      <c r="E73" s="7">
        <f t="shared" si="169"/>
        <v>630</v>
      </c>
      <c r="F73" s="7">
        <f t="shared" si="170"/>
        <v>12</v>
      </c>
      <c r="G73" s="7">
        <f t="shared" si="171"/>
        <v>0.46</v>
      </c>
      <c r="H73" s="7">
        <f t="shared" si="137"/>
        <v>289.8</v>
      </c>
      <c r="I73" s="7">
        <f t="shared" si="138"/>
        <v>0.54</v>
      </c>
      <c r="J73" s="7">
        <f t="shared" si="139"/>
        <v>340.20000000000005</v>
      </c>
      <c r="K73" s="4">
        <v>1.5</v>
      </c>
      <c r="L73">
        <v>0</v>
      </c>
      <c r="M73" s="7">
        <f t="shared" si="140"/>
        <v>144.9</v>
      </c>
      <c r="N73" s="7">
        <f t="shared" si="172"/>
        <v>144.9</v>
      </c>
      <c r="O73" s="7">
        <f t="shared" si="141"/>
        <v>170.10000000000002</v>
      </c>
      <c r="P73" s="7">
        <f t="shared" si="173"/>
        <v>170.10000000000002</v>
      </c>
      <c r="Q73" s="7">
        <f t="shared" si="142"/>
        <v>254.71894736842108</v>
      </c>
      <c r="R73" s="7">
        <f t="shared" si="143"/>
        <v>35.081052631578942</v>
      </c>
      <c r="S73" s="7">
        <f t="shared" si="144"/>
        <v>304.68461538461543</v>
      </c>
      <c r="T73" s="7">
        <f t="shared" si="145"/>
        <v>35.515384615384619</v>
      </c>
      <c r="U73" s="7">
        <f t="shared" si="146"/>
        <v>0.37894736842105264</v>
      </c>
      <c r="V73" s="7">
        <f t="shared" si="147"/>
        <v>0.39560439560439559</v>
      </c>
      <c r="W73" s="7"/>
      <c r="X73" s="7">
        <f t="shared" si="148"/>
        <v>2.7747209898349938</v>
      </c>
      <c r="Y73" s="7">
        <f t="shared" si="149"/>
        <v>3.477023693234901</v>
      </c>
      <c r="Z73" s="7">
        <f t="shared" si="150"/>
        <v>2.5987121480247897</v>
      </c>
      <c r="AA73" s="7">
        <f t="shared" si="151"/>
        <v>3.4718869507758434</v>
      </c>
      <c r="AB73" s="7">
        <f t="shared" si="152"/>
        <v>2.914212071088973</v>
      </c>
      <c r="AC73" s="7">
        <f t="shared" si="153"/>
        <v>3.7956320292456431</v>
      </c>
      <c r="AD73" s="7">
        <f t="shared" si="154"/>
        <v>2.6471851229317447</v>
      </c>
      <c r="AE73" s="7">
        <f t="shared" si="155"/>
        <v>3.7917451713388592</v>
      </c>
      <c r="AF73" s="7">
        <f t="shared" si="156"/>
        <v>828.75166095545353</v>
      </c>
      <c r="AG73" s="7">
        <f t="shared" si="157"/>
        <v>915.09301171419986</v>
      </c>
      <c r="AH73" s="7">
        <f t="shared" si="158"/>
        <v>2.8597365802465613</v>
      </c>
      <c r="AI73" s="7">
        <f t="shared" si="159"/>
        <v>2.6898677593009985</v>
      </c>
      <c r="AJ73" s="7">
        <f t="shared" si="160"/>
        <v>875.45979814420275</v>
      </c>
      <c r="AK73" s="7">
        <f t="shared" si="161"/>
        <v>941.2218691559616</v>
      </c>
      <c r="AL73" s="7" t="str">
        <f t="shared" si="162"/>
        <v>N/A</v>
      </c>
      <c r="AM73" s="7" t="str">
        <f t="shared" si="163"/>
        <v>N/A</v>
      </c>
      <c r="AN73" s="7" t="str">
        <f t="shared" si="164"/>
        <v>N/A</v>
      </c>
      <c r="AO73" s="7" t="str">
        <f t="shared" si="165"/>
        <v>N/A</v>
      </c>
    </row>
    <row r="74" spans="1:41" outlineLevel="1" x14ac:dyDescent="0.35">
      <c r="B74" s="7">
        <f t="shared" si="166"/>
        <v>47.5</v>
      </c>
      <c r="C74" s="7">
        <f t="shared" si="167"/>
        <v>45.5</v>
      </c>
      <c r="D74" s="7">
        <f t="shared" si="168"/>
        <v>63</v>
      </c>
      <c r="E74" s="7">
        <f t="shared" si="169"/>
        <v>630</v>
      </c>
      <c r="F74" s="7">
        <f t="shared" si="170"/>
        <v>12</v>
      </c>
      <c r="G74" s="7">
        <f t="shared" si="171"/>
        <v>0.46</v>
      </c>
      <c r="H74" s="7">
        <f t="shared" si="137"/>
        <v>289.8</v>
      </c>
      <c r="I74" s="7">
        <f t="shared" si="138"/>
        <v>0.54</v>
      </c>
      <c r="J74" s="7">
        <f t="shared" si="139"/>
        <v>340.20000000000005</v>
      </c>
      <c r="K74" s="4">
        <v>1.5</v>
      </c>
      <c r="L74">
        <v>0</v>
      </c>
      <c r="M74" s="7">
        <f t="shared" si="140"/>
        <v>144.9</v>
      </c>
      <c r="N74" s="7">
        <f t="shared" si="172"/>
        <v>144.9</v>
      </c>
      <c r="O74" s="7">
        <f t="shared" si="141"/>
        <v>170.10000000000002</v>
      </c>
      <c r="P74" s="7">
        <f t="shared" si="173"/>
        <v>170.10000000000002</v>
      </c>
      <c r="Q74" s="7">
        <f t="shared" si="142"/>
        <v>254.71894736842108</v>
      </c>
      <c r="R74" s="7">
        <f t="shared" si="143"/>
        <v>35.081052631578942</v>
      </c>
      <c r="S74" s="7">
        <f t="shared" si="144"/>
        <v>304.68461538461543</v>
      </c>
      <c r="T74" s="7">
        <f t="shared" si="145"/>
        <v>35.515384615384619</v>
      </c>
      <c r="U74" s="7">
        <f t="shared" si="146"/>
        <v>0.37894736842105264</v>
      </c>
      <c r="V74" s="7">
        <f t="shared" si="147"/>
        <v>0.39560439560439559</v>
      </c>
      <c r="W74" s="7"/>
      <c r="X74" s="7">
        <f t="shared" si="148"/>
        <v>2.7747209898349938</v>
      </c>
      <c r="Y74" s="7">
        <f t="shared" si="149"/>
        <v>3.477023693234901</v>
      </c>
      <c r="Z74" s="7">
        <f t="shared" si="150"/>
        <v>2.5987121480247897</v>
      </c>
      <c r="AA74" s="7">
        <f t="shared" si="151"/>
        <v>3.4718869507758434</v>
      </c>
      <c r="AB74" s="7">
        <f t="shared" si="152"/>
        <v>2.914212071088973</v>
      </c>
      <c r="AC74" s="7">
        <f t="shared" si="153"/>
        <v>3.7956320292456431</v>
      </c>
      <c r="AD74" s="7">
        <f t="shared" si="154"/>
        <v>2.6471851229317447</v>
      </c>
      <c r="AE74" s="7">
        <f t="shared" si="155"/>
        <v>3.7917451713388592</v>
      </c>
      <c r="AF74" s="7">
        <f t="shared" si="156"/>
        <v>828.75166095545353</v>
      </c>
      <c r="AG74" s="7">
        <f t="shared" si="157"/>
        <v>915.09301171419986</v>
      </c>
      <c r="AH74" s="7">
        <f t="shared" si="158"/>
        <v>2.8597365802465613</v>
      </c>
      <c r="AI74" s="7">
        <f t="shared" si="159"/>
        <v>2.6898677593009985</v>
      </c>
      <c r="AJ74" s="7">
        <f t="shared" si="160"/>
        <v>875.45979814420275</v>
      </c>
      <c r="AK74" s="7">
        <f t="shared" si="161"/>
        <v>941.2218691559616</v>
      </c>
      <c r="AL74" s="7" t="str">
        <f t="shared" si="162"/>
        <v>N/A</v>
      </c>
      <c r="AM74" s="7" t="str">
        <f t="shared" si="163"/>
        <v>N/A</v>
      </c>
      <c r="AN74" s="7" t="str">
        <f t="shared" si="164"/>
        <v>N/A</v>
      </c>
      <c r="AO74" s="7" t="str">
        <f t="shared" si="165"/>
        <v>N/A</v>
      </c>
    </row>
    <row r="75" spans="1:41" outlineLevel="1" x14ac:dyDescent="0.35">
      <c r="B75" s="7">
        <f t="shared" si="166"/>
        <v>47.5</v>
      </c>
      <c r="C75" s="7">
        <f t="shared" si="167"/>
        <v>45.5</v>
      </c>
      <c r="D75" s="7">
        <f t="shared" si="168"/>
        <v>63</v>
      </c>
      <c r="E75" s="7">
        <f t="shared" si="169"/>
        <v>630</v>
      </c>
      <c r="F75" s="7">
        <f t="shared" si="170"/>
        <v>12</v>
      </c>
      <c r="G75" s="7">
        <f t="shared" si="171"/>
        <v>0.46</v>
      </c>
      <c r="H75" s="7">
        <f t="shared" si="137"/>
        <v>289.8</v>
      </c>
      <c r="I75" s="7">
        <f t="shared" si="138"/>
        <v>0.54</v>
      </c>
      <c r="J75" s="7">
        <f t="shared" si="139"/>
        <v>340.20000000000005</v>
      </c>
      <c r="K75" s="4">
        <v>1.5</v>
      </c>
      <c r="L75">
        <v>0</v>
      </c>
      <c r="M75" s="7">
        <f t="shared" si="140"/>
        <v>144.9</v>
      </c>
      <c r="N75" s="7">
        <f t="shared" si="172"/>
        <v>144.9</v>
      </c>
      <c r="O75" s="7">
        <f t="shared" si="141"/>
        <v>170.10000000000002</v>
      </c>
      <c r="P75" s="7">
        <f t="shared" si="173"/>
        <v>170.10000000000002</v>
      </c>
      <c r="Q75" s="7">
        <f t="shared" si="142"/>
        <v>254.71894736842108</v>
      </c>
      <c r="R75" s="7">
        <f t="shared" si="143"/>
        <v>35.081052631578942</v>
      </c>
      <c r="S75" s="7">
        <f t="shared" si="144"/>
        <v>304.68461538461543</v>
      </c>
      <c r="T75" s="7">
        <f t="shared" si="145"/>
        <v>35.515384615384619</v>
      </c>
      <c r="U75" s="7">
        <f t="shared" si="146"/>
        <v>0.37894736842105264</v>
      </c>
      <c r="V75" s="7">
        <f t="shared" si="147"/>
        <v>0.39560439560439559</v>
      </c>
      <c r="W75" s="7"/>
      <c r="X75" s="7">
        <f t="shared" si="148"/>
        <v>2.7747209898349938</v>
      </c>
      <c r="Y75" s="7">
        <f t="shared" si="149"/>
        <v>3.477023693234901</v>
      </c>
      <c r="Z75" s="7">
        <f t="shared" si="150"/>
        <v>2.5987121480247897</v>
      </c>
      <c r="AA75" s="7">
        <f t="shared" si="151"/>
        <v>3.4718869507758434</v>
      </c>
      <c r="AB75" s="7">
        <f t="shared" si="152"/>
        <v>2.914212071088973</v>
      </c>
      <c r="AC75" s="7">
        <f t="shared" si="153"/>
        <v>3.7956320292456431</v>
      </c>
      <c r="AD75" s="7">
        <f t="shared" si="154"/>
        <v>2.6471851229317447</v>
      </c>
      <c r="AE75" s="7">
        <f t="shared" si="155"/>
        <v>3.7917451713388592</v>
      </c>
      <c r="AF75" s="7">
        <f t="shared" si="156"/>
        <v>828.75166095545353</v>
      </c>
      <c r="AG75" s="7">
        <f t="shared" si="157"/>
        <v>915.09301171419986</v>
      </c>
      <c r="AH75" s="7">
        <f t="shared" si="158"/>
        <v>2.8597365802465613</v>
      </c>
      <c r="AI75" s="7">
        <f t="shared" si="159"/>
        <v>2.6898677593009985</v>
      </c>
      <c r="AJ75" s="7">
        <f t="shared" si="160"/>
        <v>875.45979814420275</v>
      </c>
      <c r="AK75" s="7">
        <f t="shared" si="161"/>
        <v>941.2218691559616</v>
      </c>
      <c r="AL75" s="7" t="str">
        <f t="shared" si="162"/>
        <v>N/A</v>
      </c>
      <c r="AM75" s="7" t="str">
        <f t="shared" si="163"/>
        <v>N/A</v>
      </c>
      <c r="AN75" s="7" t="str">
        <f t="shared" si="164"/>
        <v>N/A</v>
      </c>
      <c r="AO75" s="7" t="str">
        <f t="shared" si="165"/>
        <v>N/A</v>
      </c>
    </row>
    <row r="76" spans="1:41" outlineLevel="1" x14ac:dyDescent="0.35">
      <c r="B76" s="7">
        <f t="shared" si="166"/>
        <v>47.5</v>
      </c>
      <c r="C76" s="7">
        <f t="shared" si="167"/>
        <v>45.5</v>
      </c>
      <c r="D76" s="7">
        <f t="shared" si="168"/>
        <v>63</v>
      </c>
      <c r="E76" s="7">
        <f t="shared" si="169"/>
        <v>630</v>
      </c>
      <c r="F76" s="7">
        <f t="shared" si="170"/>
        <v>12</v>
      </c>
      <c r="G76" s="7">
        <f t="shared" si="171"/>
        <v>0.46</v>
      </c>
      <c r="H76" s="7">
        <f t="shared" si="137"/>
        <v>289.8</v>
      </c>
      <c r="I76" s="7">
        <f t="shared" si="138"/>
        <v>0.54</v>
      </c>
      <c r="J76" s="7">
        <f t="shared" si="139"/>
        <v>340.20000000000005</v>
      </c>
      <c r="K76" s="4">
        <v>1.5</v>
      </c>
      <c r="L76">
        <v>0</v>
      </c>
      <c r="M76" s="7">
        <f t="shared" si="140"/>
        <v>144.9</v>
      </c>
      <c r="N76" s="7">
        <f t="shared" si="172"/>
        <v>144.9</v>
      </c>
      <c r="O76" s="7">
        <f t="shared" si="141"/>
        <v>170.10000000000002</v>
      </c>
      <c r="P76" s="7">
        <f t="shared" si="173"/>
        <v>170.10000000000002</v>
      </c>
      <c r="Q76" s="7">
        <f t="shared" si="142"/>
        <v>254.71894736842108</v>
      </c>
      <c r="R76" s="7">
        <f t="shared" si="143"/>
        <v>35.081052631578942</v>
      </c>
      <c r="S76" s="7">
        <f t="shared" si="144"/>
        <v>304.68461538461543</v>
      </c>
      <c r="T76" s="7">
        <f t="shared" si="145"/>
        <v>35.515384615384619</v>
      </c>
      <c r="U76" s="7">
        <f t="shared" si="146"/>
        <v>0.37894736842105264</v>
      </c>
      <c r="V76" s="7">
        <f t="shared" si="147"/>
        <v>0.39560439560439559</v>
      </c>
      <c r="W76" s="7"/>
      <c r="X76" s="7">
        <f t="shared" si="148"/>
        <v>2.7747209898349938</v>
      </c>
      <c r="Y76" s="7">
        <f t="shared" si="149"/>
        <v>3.477023693234901</v>
      </c>
      <c r="Z76" s="7">
        <f t="shared" si="150"/>
        <v>2.5987121480247897</v>
      </c>
      <c r="AA76" s="7">
        <f t="shared" si="151"/>
        <v>3.4718869507758434</v>
      </c>
      <c r="AB76" s="7">
        <f t="shared" si="152"/>
        <v>2.914212071088973</v>
      </c>
      <c r="AC76" s="7">
        <f t="shared" si="153"/>
        <v>3.7956320292456431</v>
      </c>
      <c r="AD76" s="7">
        <f t="shared" si="154"/>
        <v>2.6471851229317447</v>
      </c>
      <c r="AE76" s="7">
        <f t="shared" si="155"/>
        <v>3.7917451713388592</v>
      </c>
      <c r="AF76" s="7">
        <f t="shared" si="156"/>
        <v>828.75166095545353</v>
      </c>
      <c r="AG76" s="7">
        <f t="shared" si="157"/>
        <v>915.09301171419986</v>
      </c>
      <c r="AH76" s="7">
        <f t="shared" si="158"/>
        <v>2.8597365802465613</v>
      </c>
      <c r="AI76" s="7">
        <f t="shared" si="159"/>
        <v>2.6898677593009985</v>
      </c>
      <c r="AJ76" s="7">
        <f t="shared" si="160"/>
        <v>875.45979814420275</v>
      </c>
      <c r="AK76" s="7">
        <f t="shared" si="161"/>
        <v>941.2218691559616</v>
      </c>
      <c r="AL76" s="7" t="str">
        <f t="shared" si="162"/>
        <v>N/A</v>
      </c>
      <c r="AM76" s="7" t="str">
        <f t="shared" si="163"/>
        <v>N/A</v>
      </c>
      <c r="AN76" s="7" t="str">
        <f t="shared" si="164"/>
        <v>N/A</v>
      </c>
      <c r="AO76" s="7" t="str">
        <f t="shared" si="165"/>
        <v>N/A</v>
      </c>
    </row>
    <row r="77" spans="1:41" outlineLevel="1" x14ac:dyDescent="0.35">
      <c r="B77" s="7">
        <f t="shared" si="166"/>
        <v>47.5</v>
      </c>
      <c r="C77" s="7">
        <f t="shared" si="167"/>
        <v>45.5</v>
      </c>
      <c r="D77" s="7">
        <f t="shared" si="168"/>
        <v>63</v>
      </c>
      <c r="E77" s="7">
        <f t="shared" si="169"/>
        <v>630</v>
      </c>
      <c r="F77" s="7">
        <f t="shared" si="170"/>
        <v>12</v>
      </c>
      <c r="G77" s="7">
        <f t="shared" si="171"/>
        <v>0.46</v>
      </c>
      <c r="H77" s="7">
        <f t="shared" si="137"/>
        <v>289.8</v>
      </c>
      <c r="I77" s="7">
        <f t="shared" si="138"/>
        <v>0.54</v>
      </c>
      <c r="J77" s="7">
        <f t="shared" si="139"/>
        <v>340.20000000000005</v>
      </c>
      <c r="K77" s="4">
        <v>1.5</v>
      </c>
      <c r="L77">
        <v>0</v>
      </c>
      <c r="M77" s="7">
        <f t="shared" si="140"/>
        <v>144.9</v>
      </c>
      <c r="N77" s="7">
        <f t="shared" si="172"/>
        <v>144.9</v>
      </c>
      <c r="O77" s="7">
        <f t="shared" si="141"/>
        <v>170.10000000000002</v>
      </c>
      <c r="P77" s="7">
        <f t="shared" si="173"/>
        <v>170.10000000000002</v>
      </c>
      <c r="Q77" s="7">
        <f t="shared" si="142"/>
        <v>254.71894736842108</v>
      </c>
      <c r="R77" s="7">
        <f t="shared" si="143"/>
        <v>35.081052631578942</v>
      </c>
      <c r="S77" s="7">
        <f t="shared" si="144"/>
        <v>304.68461538461543</v>
      </c>
      <c r="T77" s="7">
        <f t="shared" si="145"/>
        <v>35.515384615384619</v>
      </c>
      <c r="U77" s="7">
        <f t="shared" si="146"/>
        <v>0.37894736842105264</v>
      </c>
      <c r="V77" s="7">
        <f t="shared" si="147"/>
        <v>0.39560439560439559</v>
      </c>
      <c r="W77" s="7"/>
      <c r="X77" s="7">
        <f t="shared" si="148"/>
        <v>2.7747209898349938</v>
      </c>
      <c r="Y77" s="7">
        <f t="shared" si="149"/>
        <v>3.477023693234901</v>
      </c>
      <c r="Z77" s="7">
        <f t="shared" si="150"/>
        <v>2.5987121480247897</v>
      </c>
      <c r="AA77" s="7">
        <f t="shared" si="151"/>
        <v>3.4718869507758434</v>
      </c>
      <c r="AB77" s="7">
        <f t="shared" si="152"/>
        <v>2.914212071088973</v>
      </c>
      <c r="AC77" s="7">
        <f t="shared" si="153"/>
        <v>3.7956320292456431</v>
      </c>
      <c r="AD77" s="7">
        <f t="shared" si="154"/>
        <v>2.6471851229317447</v>
      </c>
      <c r="AE77" s="7">
        <f t="shared" si="155"/>
        <v>3.7917451713388592</v>
      </c>
      <c r="AF77" s="7">
        <f t="shared" si="156"/>
        <v>828.75166095545353</v>
      </c>
      <c r="AG77" s="7">
        <f t="shared" si="157"/>
        <v>915.09301171419986</v>
      </c>
      <c r="AH77" s="7">
        <f t="shared" si="158"/>
        <v>2.8597365802465613</v>
      </c>
      <c r="AI77" s="7">
        <f t="shared" si="159"/>
        <v>2.6898677593009985</v>
      </c>
      <c r="AJ77" s="7">
        <f t="shared" si="160"/>
        <v>875.45979814420275</v>
      </c>
      <c r="AK77" s="7">
        <f t="shared" si="161"/>
        <v>941.2218691559616</v>
      </c>
      <c r="AL77" s="7" t="str">
        <f t="shared" si="162"/>
        <v>N/A</v>
      </c>
      <c r="AM77" s="7" t="str">
        <f t="shared" si="163"/>
        <v>N/A</v>
      </c>
      <c r="AN77" s="7" t="str">
        <f t="shared" si="164"/>
        <v>N/A</v>
      </c>
      <c r="AO77" s="7" t="str">
        <f t="shared" si="165"/>
        <v>N/A</v>
      </c>
    </row>
    <row r="78" spans="1:41" outlineLevel="1" x14ac:dyDescent="0.35">
      <c r="B78" s="7">
        <f t="shared" si="166"/>
        <v>47.5</v>
      </c>
      <c r="C78" s="7">
        <f t="shared" si="167"/>
        <v>45.5</v>
      </c>
      <c r="D78" s="7">
        <f t="shared" si="168"/>
        <v>63</v>
      </c>
      <c r="E78" s="7">
        <f t="shared" si="169"/>
        <v>630</v>
      </c>
      <c r="F78" s="7">
        <f t="shared" si="170"/>
        <v>12</v>
      </c>
      <c r="G78" s="7">
        <f t="shared" si="171"/>
        <v>0.46</v>
      </c>
      <c r="H78" s="7">
        <f t="shared" si="137"/>
        <v>289.8</v>
      </c>
      <c r="I78" s="7">
        <f t="shared" si="138"/>
        <v>0.54</v>
      </c>
      <c r="J78" s="7">
        <f t="shared" si="139"/>
        <v>340.20000000000005</v>
      </c>
      <c r="K78" s="4">
        <v>1.5</v>
      </c>
      <c r="L78">
        <v>0</v>
      </c>
      <c r="M78" s="7">
        <f t="shared" si="140"/>
        <v>144.9</v>
      </c>
      <c r="N78" s="7">
        <f t="shared" si="172"/>
        <v>144.9</v>
      </c>
      <c r="O78" s="7">
        <f t="shared" si="141"/>
        <v>170.10000000000002</v>
      </c>
      <c r="P78" s="7">
        <f t="shared" si="173"/>
        <v>170.10000000000002</v>
      </c>
      <c r="Q78" s="7">
        <f t="shared" si="142"/>
        <v>254.71894736842108</v>
      </c>
      <c r="R78" s="7">
        <f t="shared" si="143"/>
        <v>35.081052631578942</v>
      </c>
      <c r="S78" s="7">
        <f t="shared" si="144"/>
        <v>304.68461538461543</v>
      </c>
      <c r="T78" s="7">
        <f t="shared" si="145"/>
        <v>35.515384615384619</v>
      </c>
      <c r="U78" s="7">
        <f t="shared" si="146"/>
        <v>0.37894736842105264</v>
      </c>
      <c r="V78" s="7">
        <f t="shared" si="147"/>
        <v>0.39560439560439559</v>
      </c>
      <c r="W78" s="7"/>
      <c r="X78" s="7">
        <f t="shared" si="148"/>
        <v>2.7747209898349938</v>
      </c>
      <c r="Y78" s="7">
        <f t="shared" si="149"/>
        <v>3.477023693234901</v>
      </c>
      <c r="Z78" s="7">
        <f t="shared" si="150"/>
        <v>2.5987121480247897</v>
      </c>
      <c r="AA78" s="7">
        <f t="shared" si="151"/>
        <v>3.4718869507758434</v>
      </c>
      <c r="AB78" s="7">
        <f t="shared" si="152"/>
        <v>2.914212071088973</v>
      </c>
      <c r="AC78" s="7">
        <f t="shared" si="153"/>
        <v>3.7956320292456431</v>
      </c>
      <c r="AD78" s="7">
        <f t="shared" si="154"/>
        <v>2.6471851229317447</v>
      </c>
      <c r="AE78" s="7">
        <f t="shared" si="155"/>
        <v>3.7917451713388592</v>
      </c>
      <c r="AF78" s="7">
        <f t="shared" si="156"/>
        <v>828.75166095545353</v>
      </c>
      <c r="AG78" s="7">
        <f t="shared" si="157"/>
        <v>915.09301171419986</v>
      </c>
      <c r="AH78" s="7">
        <f t="shared" si="158"/>
        <v>2.8597365802465613</v>
      </c>
      <c r="AI78" s="7">
        <f t="shared" si="159"/>
        <v>2.6898677593009985</v>
      </c>
      <c r="AJ78" s="7">
        <f t="shared" si="160"/>
        <v>875.45979814420275</v>
      </c>
      <c r="AK78" s="7">
        <f t="shared" si="161"/>
        <v>941.2218691559616</v>
      </c>
      <c r="AL78" s="7" t="str">
        <f t="shared" si="162"/>
        <v>N/A</v>
      </c>
      <c r="AM78" s="7" t="str">
        <f t="shared" si="163"/>
        <v>N/A</v>
      </c>
      <c r="AN78" s="7" t="str">
        <f t="shared" si="164"/>
        <v>N/A</v>
      </c>
      <c r="AO78" s="7" t="str">
        <f t="shared" si="165"/>
        <v>N/A</v>
      </c>
    </row>
    <row r="79" spans="1:41" outlineLevel="1" x14ac:dyDescent="0.35">
      <c r="B79" s="7">
        <f t="shared" si="166"/>
        <v>47.5</v>
      </c>
      <c r="C79" s="7">
        <f t="shared" si="167"/>
        <v>45.5</v>
      </c>
      <c r="D79" s="7">
        <f t="shared" si="168"/>
        <v>63</v>
      </c>
      <c r="E79" s="7">
        <f t="shared" si="169"/>
        <v>630</v>
      </c>
      <c r="F79" s="7">
        <f t="shared" si="170"/>
        <v>12</v>
      </c>
      <c r="G79" s="7">
        <f t="shared" si="171"/>
        <v>0.46</v>
      </c>
      <c r="H79" s="7">
        <f t="shared" si="137"/>
        <v>289.8</v>
      </c>
      <c r="I79" s="7">
        <f t="shared" si="138"/>
        <v>0.54</v>
      </c>
      <c r="J79" s="7">
        <f t="shared" si="139"/>
        <v>340.20000000000005</v>
      </c>
      <c r="K79" s="4">
        <v>1.5</v>
      </c>
      <c r="L79">
        <v>0</v>
      </c>
      <c r="M79" s="7">
        <f t="shared" si="140"/>
        <v>144.9</v>
      </c>
      <c r="N79" s="7">
        <f t="shared" si="172"/>
        <v>144.9</v>
      </c>
      <c r="O79" s="7">
        <f t="shared" si="141"/>
        <v>170.10000000000002</v>
      </c>
      <c r="P79" s="7">
        <f t="shared" si="173"/>
        <v>170.10000000000002</v>
      </c>
      <c r="Q79" s="7">
        <f t="shared" si="142"/>
        <v>254.71894736842108</v>
      </c>
      <c r="R79" s="7">
        <f t="shared" si="143"/>
        <v>35.081052631578942</v>
      </c>
      <c r="S79" s="7">
        <f t="shared" si="144"/>
        <v>304.68461538461543</v>
      </c>
      <c r="T79" s="7">
        <f t="shared" si="145"/>
        <v>35.515384615384619</v>
      </c>
      <c r="U79" s="7">
        <f t="shared" si="146"/>
        <v>0.37894736842105264</v>
      </c>
      <c r="V79" s="7">
        <f t="shared" si="147"/>
        <v>0.39560439560439559</v>
      </c>
      <c r="W79" s="7"/>
      <c r="X79" s="7">
        <f t="shared" si="148"/>
        <v>2.7747209898349938</v>
      </c>
      <c r="Y79" s="7">
        <f t="shared" si="149"/>
        <v>3.477023693234901</v>
      </c>
      <c r="Z79" s="7">
        <f t="shared" si="150"/>
        <v>2.5987121480247897</v>
      </c>
      <c r="AA79" s="7">
        <f t="shared" si="151"/>
        <v>3.4718869507758434</v>
      </c>
      <c r="AB79" s="7">
        <f t="shared" si="152"/>
        <v>2.914212071088973</v>
      </c>
      <c r="AC79" s="7">
        <f t="shared" si="153"/>
        <v>3.7956320292456431</v>
      </c>
      <c r="AD79" s="7">
        <f t="shared" si="154"/>
        <v>2.6471851229317447</v>
      </c>
      <c r="AE79" s="7">
        <f t="shared" si="155"/>
        <v>3.7917451713388592</v>
      </c>
      <c r="AF79" s="7">
        <f t="shared" si="156"/>
        <v>828.75166095545353</v>
      </c>
      <c r="AG79" s="7">
        <f t="shared" si="157"/>
        <v>915.09301171419986</v>
      </c>
      <c r="AH79" s="7">
        <f t="shared" si="158"/>
        <v>2.8597365802465613</v>
      </c>
      <c r="AI79" s="7">
        <f t="shared" si="159"/>
        <v>2.6898677593009985</v>
      </c>
      <c r="AJ79" s="7">
        <f t="shared" si="160"/>
        <v>875.45979814420275</v>
      </c>
      <c r="AK79" s="7">
        <f t="shared" si="161"/>
        <v>941.2218691559616</v>
      </c>
      <c r="AL79" s="7" t="str">
        <f t="shared" si="162"/>
        <v>N/A</v>
      </c>
      <c r="AM79" s="7" t="str">
        <f t="shared" si="163"/>
        <v>N/A</v>
      </c>
      <c r="AN79" s="7" t="str">
        <f t="shared" si="164"/>
        <v>N/A</v>
      </c>
      <c r="AO79" s="7" t="str">
        <f t="shared" si="165"/>
        <v>N/A</v>
      </c>
    </row>
    <row r="80" spans="1:41" outlineLevel="1" x14ac:dyDescent="0.35">
      <c r="B80" s="7">
        <f t="shared" si="166"/>
        <v>47.5</v>
      </c>
      <c r="C80" s="7">
        <f t="shared" si="167"/>
        <v>45.5</v>
      </c>
      <c r="D80" s="7">
        <f t="shared" si="168"/>
        <v>63</v>
      </c>
      <c r="E80" s="7">
        <f t="shared" si="169"/>
        <v>630</v>
      </c>
      <c r="F80" s="7">
        <f t="shared" si="170"/>
        <v>12</v>
      </c>
      <c r="G80" s="7">
        <f t="shared" si="171"/>
        <v>0.46</v>
      </c>
      <c r="H80" s="7">
        <f t="shared" si="137"/>
        <v>289.8</v>
      </c>
      <c r="I80" s="7">
        <f t="shared" si="138"/>
        <v>0.54</v>
      </c>
      <c r="J80" s="7">
        <f t="shared" si="139"/>
        <v>340.20000000000005</v>
      </c>
      <c r="K80" s="4">
        <v>1.5</v>
      </c>
      <c r="L80">
        <v>0</v>
      </c>
      <c r="M80" s="7">
        <f t="shared" si="140"/>
        <v>144.9</v>
      </c>
      <c r="N80" s="7">
        <f t="shared" si="172"/>
        <v>144.9</v>
      </c>
      <c r="O80" s="7">
        <f t="shared" si="141"/>
        <v>170.10000000000002</v>
      </c>
      <c r="P80" s="7">
        <f t="shared" si="173"/>
        <v>170.10000000000002</v>
      </c>
      <c r="Q80" s="7">
        <f t="shared" si="142"/>
        <v>254.71894736842108</v>
      </c>
      <c r="R80" s="7">
        <f t="shared" si="143"/>
        <v>35.081052631578942</v>
      </c>
      <c r="S80" s="7">
        <f t="shared" si="144"/>
        <v>304.68461538461543</v>
      </c>
      <c r="T80" s="7">
        <f t="shared" si="145"/>
        <v>35.515384615384619</v>
      </c>
      <c r="U80" s="7">
        <f t="shared" si="146"/>
        <v>0.37894736842105264</v>
      </c>
      <c r="V80" s="7">
        <f t="shared" si="147"/>
        <v>0.39560439560439559</v>
      </c>
      <c r="W80" s="7"/>
      <c r="X80" s="7">
        <f t="shared" si="148"/>
        <v>2.7747209898349938</v>
      </c>
      <c r="Y80" s="7">
        <f t="shared" si="149"/>
        <v>3.477023693234901</v>
      </c>
      <c r="Z80" s="7">
        <f t="shared" si="150"/>
        <v>2.5987121480247897</v>
      </c>
      <c r="AA80" s="7">
        <f t="shared" si="151"/>
        <v>3.4718869507758434</v>
      </c>
      <c r="AB80" s="7">
        <f t="shared" si="152"/>
        <v>2.914212071088973</v>
      </c>
      <c r="AC80" s="7">
        <f t="shared" si="153"/>
        <v>3.7956320292456431</v>
      </c>
      <c r="AD80" s="7">
        <f t="shared" si="154"/>
        <v>2.6471851229317447</v>
      </c>
      <c r="AE80" s="7">
        <f t="shared" si="155"/>
        <v>3.7917451713388592</v>
      </c>
      <c r="AF80" s="7">
        <f t="shared" si="156"/>
        <v>828.75166095545353</v>
      </c>
      <c r="AG80" s="7">
        <f t="shared" si="157"/>
        <v>915.09301171419986</v>
      </c>
      <c r="AH80" s="7">
        <f t="shared" si="158"/>
        <v>2.8597365802465613</v>
      </c>
      <c r="AI80" s="7">
        <f t="shared" si="159"/>
        <v>2.6898677593009985</v>
      </c>
      <c r="AJ80" s="7">
        <f t="shared" si="160"/>
        <v>875.45979814420275</v>
      </c>
      <c r="AK80" s="7">
        <f t="shared" si="161"/>
        <v>941.2218691559616</v>
      </c>
      <c r="AL80" s="7" t="str">
        <f t="shared" si="162"/>
        <v>N/A</v>
      </c>
      <c r="AM80" s="7" t="str">
        <f t="shared" si="163"/>
        <v>N/A</v>
      </c>
      <c r="AN80" s="7" t="str">
        <f t="shared" si="164"/>
        <v>N/A</v>
      </c>
      <c r="AO80" s="7" t="str">
        <f t="shared" si="165"/>
        <v>N/A</v>
      </c>
    </row>
    <row r="81" spans="2:41" outlineLevel="1" x14ac:dyDescent="0.35">
      <c r="B81" s="7">
        <f t="shared" si="166"/>
        <v>47.5</v>
      </c>
      <c r="C81" s="7">
        <f t="shared" si="167"/>
        <v>45.5</v>
      </c>
      <c r="D81" s="7">
        <f t="shared" si="168"/>
        <v>63</v>
      </c>
      <c r="E81" s="7">
        <f t="shared" si="169"/>
        <v>630</v>
      </c>
      <c r="F81" s="7">
        <f t="shared" si="170"/>
        <v>12</v>
      </c>
      <c r="G81" s="7">
        <f t="shared" si="171"/>
        <v>0.46</v>
      </c>
      <c r="H81" s="7">
        <f t="shared" si="137"/>
        <v>289.8</v>
      </c>
      <c r="I81" s="7">
        <f t="shared" si="138"/>
        <v>0.54</v>
      </c>
      <c r="J81" s="7">
        <f t="shared" si="139"/>
        <v>340.20000000000005</v>
      </c>
      <c r="K81" s="4">
        <v>1.5</v>
      </c>
      <c r="L81">
        <v>0</v>
      </c>
      <c r="M81" s="7">
        <f t="shared" si="140"/>
        <v>144.9</v>
      </c>
      <c r="N81" s="7">
        <f t="shared" si="172"/>
        <v>144.9</v>
      </c>
      <c r="O81" s="7">
        <f t="shared" si="141"/>
        <v>170.10000000000002</v>
      </c>
      <c r="P81" s="7">
        <f t="shared" si="173"/>
        <v>170.10000000000002</v>
      </c>
      <c r="Q81" s="7">
        <f t="shared" si="142"/>
        <v>254.71894736842108</v>
      </c>
      <c r="R81" s="7">
        <f t="shared" si="143"/>
        <v>35.081052631578942</v>
      </c>
      <c r="S81" s="7">
        <f t="shared" si="144"/>
        <v>304.68461538461543</v>
      </c>
      <c r="T81" s="7">
        <f t="shared" si="145"/>
        <v>35.515384615384619</v>
      </c>
      <c r="U81" s="7">
        <f t="shared" si="146"/>
        <v>0.37894736842105264</v>
      </c>
      <c r="V81" s="7">
        <f t="shared" si="147"/>
        <v>0.39560439560439559</v>
      </c>
      <c r="W81" s="7"/>
      <c r="X81" s="7">
        <f t="shared" si="148"/>
        <v>2.7747209898349938</v>
      </c>
      <c r="Y81" s="7">
        <f t="shared" si="149"/>
        <v>3.477023693234901</v>
      </c>
      <c r="Z81" s="7">
        <f t="shared" si="150"/>
        <v>2.5987121480247897</v>
      </c>
      <c r="AA81" s="7">
        <f t="shared" si="151"/>
        <v>3.4718869507758434</v>
      </c>
      <c r="AB81" s="7">
        <f t="shared" si="152"/>
        <v>2.914212071088973</v>
      </c>
      <c r="AC81" s="7">
        <f t="shared" si="153"/>
        <v>3.7956320292456431</v>
      </c>
      <c r="AD81" s="7">
        <f t="shared" si="154"/>
        <v>2.6471851229317447</v>
      </c>
      <c r="AE81" s="7">
        <f t="shared" si="155"/>
        <v>3.7917451713388592</v>
      </c>
      <c r="AF81" s="7">
        <f t="shared" si="156"/>
        <v>828.75166095545353</v>
      </c>
      <c r="AG81" s="7">
        <f t="shared" si="157"/>
        <v>915.09301171419986</v>
      </c>
      <c r="AH81" s="7">
        <f t="shared" si="158"/>
        <v>2.8597365802465613</v>
      </c>
      <c r="AI81" s="7">
        <f t="shared" si="159"/>
        <v>2.6898677593009985</v>
      </c>
      <c r="AJ81" s="7">
        <f t="shared" si="160"/>
        <v>875.45979814420275</v>
      </c>
      <c r="AK81" s="7">
        <f t="shared" si="161"/>
        <v>941.2218691559616</v>
      </c>
      <c r="AL81" s="7" t="str">
        <f t="shared" si="162"/>
        <v>N/A</v>
      </c>
      <c r="AM81" s="7" t="str">
        <f t="shared" si="163"/>
        <v>N/A</v>
      </c>
      <c r="AN81" s="7" t="str">
        <f t="shared" si="164"/>
        <v>N/A</v>
      </c>
      <c r="AO81" s="7" t="str">
        <f t="shared" si="165"/>
        <v>N/A</v>
      </c>
    </row>
    <row r="82" spans="2:41" outlineLevel="1" x14ac:dyDescent="0.35">
      <c r="B82" s="7">
        <f t="shared" si="166"/>
        <v>47.5</v>
      </c>
      <c r="C82" s="7">
        <f t="shared" si="167"/>
        <v>45.5</v>
      </c>
      <c r="D82" s="7">
        <f t="shared" si="168"/>
        <v>63</v>
      </c>
      <c r="E82" s="7">
        <f t="shared" si="169"/>
        <v>630</v>
      </c>
      <c r="F82" s="7">
        <f t="shared" si="170"/>
        <v>12</v>
      </c>
      <c r="G82" s="7">
        <f t="shared" si="171"/>
        <v>0.46</v>
      </c>
      <c r="H82" s="7">
        <f t="shared" si="137"/>
        <v>289.8</v>
      </c>
      <c r="I82" s="7">
        <f t="shared" si="138"/>
        <v>0.54</v>
      </c>
      <c r="J82" s="7">
        <f t="shared" si="139"/>
        <v>340.20000000000005</v>
      </c>
      <c r="K82" s="4">
        <v>1.5</v>
      </c>
      <c r="L82">
        <v>0</v>
      </c>
      <c r="M82" s="7">
        <f t="shared" si="140"/>
        <v>144.9</v>
      </c>
      <c r="N82" s="7">
        <f t="shared" si="172"/>
        <v>144.9</v>
      </c>
      <c r="O82" s="7">
        <f t="shared" si="141"/>
        <v>170.10000000000002</v>
      </c>
      <c r="P82" s="7">
        <f t="shared" si="173"/>
        <v>170.10000000000002</v>
      </c>
      <c r="Q82" s="7">
        <f t="shared" si="142"/>
        <v>254.71894736842108</v>
      </c>
      <c r="R82" s="7">
        <f t="shared" si="143"/>
        <v>35.081052631578942</v>
      </c>
      <c r="S82" s="7">
        <f t="shared" si="144"/>
        <v>304.68461538461543</v>
      </c>
      <c r="T82" s="7">
        <f t="shared" si="145"/>
        <v>35.515384615384619</v>
      </c>
      <c r="U82" s="7">
        <f t="shared" si="146"/>
        <v>0.37894736842105264</v>
      </c>
      <c r="V82" s="7">
        <f t="shared" si="147"/>
        <v>0.39560439560439559</v>
      </c>
      <c r="W82" s="7"/>
      <c r="X82" s="7">
        <f t="shared" si="148"/>
        <v>2.7747209898349938</v>
      </c>
      <c r="Y82" s="7">
        <f t="shared" si="149"/>
        <v>3.477023693234901</v>
      </c>
      <c r="Z82" s="7">
        <f t="shared" si="150"/>
        <v>2.5987121480247897</v>
      </c>
      <c r="AA82" s="7">
        <f t="shared" si="151"/>
        <v>3.4718869507758434</v>
      </c>
      <c r="AB82" s="7">
        <f t="shared" si="152"/>
        <v>2.914212071088973</v>
      </c>
      <c r="AC82" s="7">
        <f t="shared" si="153"/>
        <v>3.7956320292456431</v>
      </c>
      <c r="AD82" s="7">
        <f t="shared" si="154"/>
        <v>2.6471851229317447</v>
      </c>
      <c r="AE82" s="7">
        <f t="shared" si="155"/>
        <v>3.7917451713388592</v>
      </c>
      <c r="AF82" s="7">
        <f t="shared" si="156"/>
        <v>828.75166095545353</v>
      </c>
      <c r="AG82" s="7">
        <f t="shared" si="157"/>
        <v>915.09301171419986</v>
      </c>
      <c r="AH82" s="7">
        <f t="shared" si="158"/>
        <v>2.8597365802465613</v>
      </c>
      <c r="AI82" s="7">
        <f t="shared" si="159"/>
        <v>2.6898677593009985</v>
      </c>
      <c r="AJ82" s="7">
        <f t="shared" si="160"/>
        <v>875.45979814420275</v>
      </c>
      <c r="AK82" s="7">
        <f t="shared" si="161"/>
        <v>941.2218691559616</v>
      </c>
      <c r="AL82" s="7" t="str">
        <f t="shared" si="162"/>
        <v>N/A</v>
      </c>
      <c r="AM82" s="7" t="str">
        <f t="shared" si="163"/>
        <v>N/A</v>
      </c>
      <c r="AN82" s="7" t="str">
        <f t="shared" si="164"/>
        <v>N/A</v>
      </c>
      <c r="AO82" s="7" t="str">
        <f t="shared" si="165"/>
        <v>N/A</v>
      </c>
    </row>
  </sheetData>
  <mergeCells count="10">
    <mergeCell ref="AH2:AI2"/>
    <mergeCell ref="AJ2:AK2"/>
    <mergeCell ref="AL2:AM2"/>
    <mergeCell ref="AN2:AO2"/>
    <mergeCell ref="M2:P2"/>
    <mergeCell ref="Q2:T2"/>
    <mergeCell ref="U2:W2"/>
    <mergeCell ref="X2:AA2"/>
    <mergeCell ref="AB2:AE2"/>
    <mergeCell ref="AF2:AG2"/>
  </mergeCells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V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4">
      <colorScale>
        <cfvo type="min"/>
        <cfvo type="max"/>
        <color theme="0"/>
        <color rgb="FF00B0F0"/>
      </colorScale>
    </cfRule>
  </conditionalFormatting>
  <conditionalFormatting sqref="AN1:AO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:A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V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ignoredErrors>
    <ignoredError sqref="N4:O4 N5 N6:N19 N20:N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H50" sqref="H5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Gil</dc:creator>
  <cp:lastModifiedBy>Ariel Gil</cp:lastModifiedBy>
  <dcterms:created xsi:type="dcterms:W3CDTF">2017-06-15T18:59:33Z</dcterms:created>
  <dcterms:modified xsi:type="dcterms:W3CDTF">2019-05-11T23:37:18Z</dcterms:modified>
</cp:coreProperties>
</file>