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Plan1" sheetId="1" r:id="rId1"/>
    <sheet name="Planilha1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7" i="2" l="1"/>
  <c r="P9" i="2" s="1"/>
  <c r="U18" i="2"/>
  <c r="I10" i="2"/>
  <c r="I9" i="2"/>
  <c r="H10" i="2"/>
  <c r="H8" i="2"/>
  <c r="D9" i="2"/>
  <c r="E10" i="2"/>
  <c r="F10" i="2"/>
  <c r="G10" i="2"/>
  <c r="D10" i="2"/>
  <c r="E9" i="2"/>
  <c r="F9" i="2"/>
  <c r="G9" i="2"/>
  <c r="H9" i="2"/>
  <c r="P5" i="2"/>
  <c r="E8" i="2"/>
  <c r="F8" i="2"/>
  <c r="G8" i="2"/>
  <c r="D8" i="2"/>
  <c r="P10" i="2" l="1"/>
  <c r="J9" i="2"/>
  <c r="I8" i="2"/>
  <c r="P6" i="2"/>
  <c r="J10" i="2" l="1"/>
  <c r="J8" i="2"/>
  <c r="K10" i="2" l="1"/>
  <c r="K8" i="2"/>
  <c r="K9" i="2"/>
  <c r="L8" i="2" l="1"/>
  <c r="L9" i="2"/>
  <c r="L10" i="2"/>
  <c r="M10" i="2" l="1"/>
  <c r="M9" i="2"/>
  <c r="M8" i="2"/>
  <c r="N8" i="2" l="1"/>
  <c r="N10" i="2"/>
  <c r="N9" i="2"/>
  <c r="P8" i="2"/>
  <c r="O8" i="2" l="1"/>
  <c r="O10" i="2"/>
  <c r="O9" i="2"/>
</calcChain>
</file>

<file path=xl/sharedStrings.xml><?xml version="1.0" encoding="utf-8"?>
<sst xmlns="http://schemas.openxmlformats.org/spreadsheetml/2006/main" count="52" uniqueCount="49">
  <si>
    <t>Tempo?</t>
  </si>
  <si>
    <t>Qual a Frequencia?</t>
  </si>
  <si>
    <t>Descerever a Linha</t>
  </si>
  <si>
    <t>Maquinas</t>
  </si>
  <si>
    <t>Homens/Maquinas</t>
  </si>
  <si>
    <t>Quias?</t>
  </si>
  <si>
    <t>Quantas?</t>
  </si>
  <si>
    <t>Descrever Processo</t>
  </si>
  <si>
    <t>Kpi (Sugestão)</t>
  </si>
  <si>
    <t>Desvio de Posição</t>
  </si>
  <si>
    <t>Ajuste de Programa</t>
  </si>
  <si>
    <t>Lubrificação</t>
  </si>
  <si>
    <t>Inspeção de Chaves</t>
  </si>
  <si>
    <t>Inserção de Ventiladores</t>
  </si>
  <si>
    <t>Inserção em Botões de parada</t>
  </si>
  <si>
    <t>Processo DFT</t>
  </si>
  <si>
    <t>Teste de Placas main de TV</t>
  </si>
  <si>
    <t>Calibragem Groseira ( Theach Pendant)</t>
  </si>
  <si>
    <t>Redução de 90% de df Final line</t>
  </si>
  <si>
    <t xml:space="preserve">WORKTIME </t>
  </si>
  <si>
    <t xml:space="preserve">JANEIRO </t>
  </si>
  <si>
    <t xml:space="preserve">FEVEREIRO </t>
  </si>
  <si>
    <t>MARÇO</t>
  </si>
  <si>
    <t xml:space="preserve">ABRIL </t>
  </si>
  <si>
    <t xml:space="preserve">MAIO </t>
  </si>
  <si>
    <t>JUNHO</t>
  </si>
  <si>
    <t>JULHO</t>
  </si>
  <si>
    <t>AGOSTO</t>
  </si>
  <si>
    <t xml:space="preserve">SETEMBRO </t>
  </si>
  <si>
    <t>BREAKDOWN</t>
  </si>
  <si>
    <t xml:space="preserve">UNIDADE </t>
  </si>
  <si>
    <t>BREAKTIME</t>
  </si>
  <si>
    <t>EA</t>
  </si>
  <si>
    <t xml:space="preserve">MINUTO </t>
  </si>
  <si>
    <t>MTBF</t>
  </si>
  <si>
    <t>MTTR</t>
  </si>
  <si>
    <t xml:space="preserve">DISPONIBILIDADE </t>
  </si>
  <si>
    <t>HORA</t>
  </si>
  <si>
    <t>%</t>
  </si>
  <si>
    <t>META 2023</t>
  </si>
  <si>
    <t>OUTUBRO</t>
  </si>
  <si>
    <t>NOVEMBRO</t>
  </si>
  <si>
    <t>DEZEMBRO</t>
  </si>
  <si>
    <t>ANUAL</t>
  </si>
  <si>
    <t>ITEM</t>
  </si>
  <si>
    <t>-</t>
  </si>
  <si>
    <t>103 =&lt;</t>
  </si>
  <si>
    <t>&gt;=92</t>
  </si>
  <si>
    <t>&gt;=20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</si>
</sst>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0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1" fontId="0" fillId="0" borderId="1" xfId="0" applyNumberFormat="1" applyBorder="1" applyAlignment="1">
      <alignment horizontal="center"/>
    </xf>
    <xf numFmtId="170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Planilha1!$A$8</c:f>
              <c:strCache>
                <c:ptCount val="1"/>
                <c:pt idx="0">
                  <c:v>MTBF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Planilha1!$D$8:$O$8</c:f>
              <c:numCache>
                <c:formatCode>0</c:formatCode>
                <c:ptCount val="12"/>
                <c:pt idx="0">
                  <c:v>22.151851851851852</c:v>
                </c:pt>
                <c:pt idx="1">
                  <c:v>19.578333333333333</c:v>
                </c:pt>
                <c:pt idx="2">
                  <c:v>15.883333333333333</c:v>
                </c:pt>
                <c:pt idx="3">
                  <c:v>13.584523809523809</c:v>
                </c:pt>
                <c:pt idx="4">
                  <c:v>10.786274509803921</c:v>
                </c:pt>
                <c:pt idx="5">
                  <c:v>17.966666666666665</c:v>
                </c:pt>
                <c:pt idx="6">
                  <c:v>19.677272727272729</c:v>
                </c:pt>
                <c:pt idx="7">
                  <c:v>31.135714285714286</c:v>
                </c:pt>
                <c:pt idx="8">
                  <c:v>27.060416666666665</c:v>
                </c:pt>
                <c:pt idx="9">
                  <c:v>31.18095238095238</c:v>
                </c:pt>
                <c:pt idx="10">
                  <c:v>43.426666666666662</c:v>
                </c:pt>
                <c:pt idx="11">
                  <c:v>43.559999999999995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5C-4B26-8349-8B45E7231114}"/>
            </c:ext>
          </c:extLst>
        </c:ser>
        <c:ser>
          <c:idx val="1"/>
          <c:order val="1"/>
          <c:tx>
            <c:strRef>
              <c:f>Planilha1!$A$9</c:f>
              <c:strCache>
                <c:ptCount val="1"/>
                <c:pt idx="0">
                  <c:v>MTTR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Planilha1!$D$9:$O$9</c:f>
              <c:numCache>
                <c:formatCode>0</c:formatCode>
                <c:ptCount val="12"/>
                <c:pt idx="0">
                  <c:v>137.55555555555554</c:v>
                </c:pt>
                <c:pt idx="1">
                  <c:v>145.30000000000001</c:v>
                </c:pt>
                <c:pt idx="2">
                  <c:v>147</c:v>
                </c:pt>
                <c:pt idx="3">
                  <c:v>127.78571428571429</c:v>
                </c:pt>
                <c:pt idx="4">
                  <c:v>129.29411764705881</c:v>
                </c:pt>
                <c:pt idx="5">
                  <c:v>22</c:v>
                </c:pt>
                <c:pt idx="6">
                  <c:v>19.363636363636363</c:v>
                </c:pt>
                <c:pt idx="7">
                  <c:v>17.571428571428573</c:v>
                </c:pt>
                <c:pt idx="8">
                  <c:v>26.375</c:v>
                </c:pt>
                <c:pt idx="9">
                  <c:v>14.857142857142858</c:v>
                </c:pt>
                <c:pt idx="10">
                  <c:v>34.4</c:v>
                </c:pt>
                <c:pt idx="11">
                  <c:v>26.4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5C-4B26-8349-8B45E7231114}"/>
            </c:ext>
          </c:extLst>
        </c:ser>
        <c:ser>
          <c:idx val="2"/>
          <c:order val="2"/>
          <c:tx>
            <c:strRef>
              <c:f>Planilha1!$A$10</c:f>
              <c:strCache>
                <c:ptCount val="1"/>
                <c:pt idx="0">
                  <c:v>DISPONIBILIDADE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Planilha1!$D$10:$O$10</c:f>
              <c:numCache>
                <c:formatCode>0.0</c:formatCode>
                <c:ptCount val="12"/>
                <c:pt idx="0">
                  <c:v>90.621212121212125</c:v>
                </c:pt>
                <c:pt idx="1">
                  <c:v>88.992424242424235</c:v>
                </c:pt>
                <c:pt idx="2">
                  <c:v>86.63636363636364</c:v>
                </c:pt>
                <c:pt idx="3">
                  <c:v>86.446969696969703</c:v>
                </c:pt>
                <c:pt idx="4">
                  <c:v>83.348484848484844</c:v>
                </c:pt>
                <c:pt idx="5">
                  <c:v>98</c:v>
                </c:pt>
                <c:pt idx="6">
                  <c:v>98.38636363636364</c:v>
                </c:pt>
                <c:pt idx="7">
                  <c:v>99.068181818181827</c:v>
                </c:pt>
                <c:pt idx="8">
                  <c:v>98.401515151515156</c:v>
                </c:pt>
                <c:pt idx="9">
                  <c:v>99.212121212121204</c:v>
                </c:pt>
                <c:pt idx="10">
                  <c:v>98.696969696969688</c:v>
                </c:pt>
                <c:pt idx="11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5C-4B26-8349-8B45E7231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5958415"/>
        <c:axId val="1215959663"/>
      </c:barChart>
      <c:catAx>
        <c:axId val="12159584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15959663"/>
        <c:crosses val="autoZero"/>
        <c:auto val="1"/>
        <c:lblAlgn val="ctr"/>
        <c:lblOffset val="100"/>
        <c:noMultiLvlLbl val="0"/>
      </c:catAx>
      <c:valAx>
        <c:axId val="1215959663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15958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540544</xdr:colOff>
      <xdr:row>12</xdr:row>
      <xdr:rowOff>116680</xdr:rowOff>
    </xdr:from>
    <xdr:to>
      <xdr:col>14</xdr:col>
      <xdr:colOff>552450</xdr:colOff>
      <xdr:row>35</xdr:row>
      <xdr:rowOff>171450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6"/>
  <sheetViews>
    <sheetView workbookViewId="0">
      <selection activeCell="C14" sqref="C14"/>
    </sheetView>
  </sheetViews>
  <sheetFormatPr defaultRowHeight="15" x14ac:dyDescent="0.25"/>
  <cols>
    <col min="2" max="3" width="36.42578125" customWidth="1"/>
    <col min="4" max="4" width="19.28515625" customWidth="1"/>
    <col min="5" max="5" width="25.42578125" customWidth="1"/>
    <col min="6" max="6" width="18.5703125" customWidth="1"/>
    <col min="7" max="7" width="27.42578125" customWidth="1"/>
  </cols>
  <sheetData>
    <row r="1" spans="2:7" x14ac:dyDescent="0.25">
      <c r="B1" s="1" t="s">
        <v>2</v>
      </c>
      <c r="C1" s="1" t="s">
        <v>15</v>
      </c>
      <c r="D1" s="1" t="s">
        <v>3</v>
      </c>
      <c r="E1" s="1" t="s">
        <v>5</v>
      </c>
      <c r="F1" s="1" t="s">
        <v>6</v>
      </c>
      <c r="G1" s="1" t="s">
        <v>4</v>
      </c>
    </row>
    <row r="2" spans="2:7" x14ac:dyDescent="0.25">
      <c r="B2" s="1" t="s">
        <v>7</v>
      </c>
      <c r="C2" s="1" t="s">
        <v>16</v>
      </c>
      <c r="D2" s="1"/>
      <c r="E2" s="1"/>
      <c r="F2" s="1"/>
      <c r="G2" s="1"/>
    </row>
    <row r="3" spans="2:7" x14ac:dyDescent="0.25">
      <c r="B3" s="1" t="s">
        <v>8</v>
      </c>
      <c r="C3" s="1" t="s">
        <v>18</v>
      </c>
      <c r="D3" s="1" t="s">
        <v>0</v>
      </c>
      <c r="E3" s="1" t="s">
        <v>1</v>
      </c>
      <c r="F3" s="1"/>
      <c r="G3" s="1"/>
    </row>
    <row r="4" spans="2:7" x14ac:dyDescent="0.25">
      <c r="B4" s="1" t="s">
        <v>9</v>
      </c>
      <c r="C4" s="1"/>
      <c r="D4" s="1"/>
      <c r="E4" s="1"/>
      <c r="F4" s="1"/>
      <c r="G4" s="1"/>
    </row>
    <row r="5" spans="2:7" x14ac:dyDescent="0.25">
      <c r="B5" s="1" t="s">
        <v>17</v>
      </c>
      <c r="C5" s="1"/>
      <c r="D5" s="1"/>
      <c r="E5" s="1"/>
      <c r="F5" s="1"/>
      <c r="G5" s="1"/>
    </row>
    <row r="6" spans="2:7" x14ac:dyDescent="0.25">
      <c r="B6" s="1" t="s">
        <v>10</v>
      </c>
      <c r="C6" s="1"/>
      <c r="D6" s="1"/>
      <c r="E6" s="1"/>
      <c r="F6" s="1"/>
      <c r="G6" s="1"/>
    </row>
    <row r="7" spans="2:7" x14ac:dyDescent="0.25">
      <c r="B7" s="1" t="s">
        <v>11</v>
      </c>
      <c r="C7" s="1"/>
      <c r="D7" s="1"/>
      <c r="E7" s="1"/>
      <c r="F7" s="1"/>
      <c r="G7" s="1"/>
    </row>
    <row r="8" spans="2:7" x14ac:dyDescent="0.25">
      <c r="B8" s="1" t="s">
        <v>12</v>
      </c>
      <c r="C8" s="1"/>
      <c r="D8" s="1"/>
      <c r="E8" s="1"/>
      <c r="F8" s="1"/>
      <c r="G8" s="1"/>
    </row>
    <row r="9" spans="2:7" x14ac:dyDescent="0.25">
      <c r="B9" s="1" t="s">
        <v>13</v>
      </c>
      <c r="C9" s="1"/>
      <c r="D9" s="1"/>
      <c r="E9" s="1"/>
      <c r="F9" s="1"/>
      <c r="G9" s="1"/>
    </row>
    <row r="10" spans="2:7" x14ac:dyDescent="0.25">
      <c r="B10" s="1" t="s">
        <v>14</v>
      </c>
      <c r="C10" s="1"/>
      <c r="D10" s="1"/>
      <c r="E10" s="1"/>
      <c r="F10" s="1"/>
      <c r="G10" s="1"/>
    </row>
    <row r="11" spans="2:7" x14ac:dyDescent="0.25">
      <c r="B11" s="1"/>
      <c r="C11" s="1"/>
      <c r="D11" s="1"/>
      <c r="E11" s="1"/>
      <c r="F11" s="1"/>
      <c r="G11" s="1"/>
    </row>
    <row r="12" spans="2:7" x14ac:dyDescent="0.25">
      <c r="B12" s="1"/>
      <c r="C12" s="1"/>
      <c r="D12" s="1"/>
      <c r="E12" s="1"/>
      <c r="F12" s="1"/>
      <c r="G12" s="1"/>
    </row>
    <row r="13" spans="2:7" x14ac:dyDescent="0.25">
      <c r="B13" s="1"/>
      <c r="C13" s="1"/>
      <c r="D13" s="1"/>
      <c r="E13" s="1"/>
      <c r="F13" s="1"/>
      <c r="G13" s="1"/>
    </row>
    <row r="14" spans="2:7" x14ac:dyDescent="0.25">
      <c r="B14" s="1"/>
      <c r="C14" s="1"/>
      <c r="D14" s="1"/>
      <c r="E14" s="1"/>
      <c r="F14" s="1"/>
      <c r="G14" s="1"/>
    </row>
    <row r="15" spans="2:7" x14ac:dyDescent="0.25">
      <c r="B15" s="1"/>
      <c r="C15" s="1"/>
      <c r="D15" s="1"/>
      <c r="E15" s="1"/>
      <c r="F15" s="1"/>
      <c r="G15" s="1"/>
    </row>
    <row r="16" spans="2:7" x14ac:dyDescent="0.25">
      <c r="B16" s="1"/>
      <c r="C16" s="1"/>
      <c r="D16" s="1"/>
      <c r="E16" s="1"/>
      <c r="F16" s="1"/>
      <c r="G16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U18"/>
  <sheetViews>
    <sheetView tabSelected="1" zoomScale="60" zoomScaleNormal="60" workbookViewId="0">
      <selection activeCell="K6" sqref="K6"/>
    </sheetView>
  </sheetViews>
  <sheetFormatPr defaultRowHeight="15" x14ac:dyDescent="0.25"/>
  <cols>
    <col min="1" max="1" width="19" style="1" customWidth="1"/>
    <col min="2" max="3" width="13.42578125" style="1" customWidth="1"/>
    <col min="4" max="4" width="9.5703125" style="1" customWidth="1"/>
    <col min="5" max="5" width="11.5703125" style="1" bestFit="1" customWidth="1"/>
    <col min="6" max="6" width="10.28515625" style="1" customWidth="1"/>
    <col min="7" max="7" width="9.7109375" customWidth="1"/>
    <col min="8" max="8" width="9.5703125" bestFit="1" customWidth="1"/>
    <col min="9" max="9" width="10.5703125" customWidth="1"/>
    <col min="10" max="10" width="11.140625" customWidth="1"/>
    <col min="11" max="11" width="10.7109375" customWidth="1"/>
    <col min="12" max="12" width="12.140625" customWidth="1"/>
    <col min="13" max="13" width="9.85546875" customWidth="1"/>
    <col min="14" max="14" width="11.5703125" bestFit="1" customWidth="1"/>
    <col min="15" max="15" width="10.7109375" bestFit="1" customWidth="1"/>
  </cols>
  <sheetData>
    <row r="4" spans="1:16" x14ac:dyDescent="0.25">
      <c r="A4" s="2" t="s">
        <v>44</v>
      </c>
      <c r="B4" s="2" t="s">
        <v>30</v>
      </c>
      <c r="C4" s="2" t="s">
        <v>39</v>
      </c>
      <c r="D4" s="2" t="s">
        <v>20</v>
      </c>
      <c r="E4" s="2" t="s">
        <v>21</v>
      </c>
      <c r="F4" s="2" t="s">
        <v>22</v>
      </c>
      <c r="G4" s="2" t="s">
        <v>23</v>
      </c>
      <c r="H4" s="2" t="s">
        <v>24</v>
      </c>
      <c r="I4" s="2" t="s">
        <v>25</v>
      </c>
      <c r="J4" s="2" t="s">
        <v>26</v>
      </c>
      <c r="K4" s="2" t="s">
        <v>27</v>
      </c>
      <c r="L4" s="2" t="s">
        <v>28</v>
      </c>
      <c r="M4" s="2" t="s">
        <v>40</v>
      </c>
      <c r="N4" s="2" t="s">
        <v>41</v>
      </c>
      <c r="O4" s="2" t="s">
        <v>42</v>
      </c>
      <c r="P4" s="2" t="s">
        <v>43</v>
      </c>
    </row>
    <row r="5" spans="1:16" x14ac:dyDescent="0.25">
      <c r="A5" s="2" t="s">
        <v>19</v>
      </c>
      <c r="B5" s="2" t="s">
        <v>33</v>
      </c>
      <c r="C5" s="2" t="s">
        <v>45</v>
      </c>
      <c r="D5" s="2">
        <v>13200</v>
      </c>
      <c r="E5" s="2">
        <v>13200</v>
      </c>
      <c r="F5" s="2">
        <v>13200</v>
      </c>
      <c r="G5" s="2">
        <v>13200</v>
      </c>
      <c r="H5" s="2">
        <v>13200</v>
      </c>
      <c r="I5" s="2">
        <v>13200</v>
      </c>
      <c r="J5" s="2">
        <v>13200</v>
      </c>
      <c r="K5" s="2">
        <v>13200</v>
      </c>
      <c r="L5" s="2">
        <v>13200</v>
      </c>
      <c r="M5" s="2">
        <v>13200</v>
      </c>
      <c r="N5" s="2">
        <v>13200</v>
      </c>
      <c r="O5" s="2">
        <v>13200</v>
      </c>
      <c r="P5" s="2">
        <f>SUM(D5:O5)</f>
        <v>158400</v>
      </c>
    </row>
    <row r="6" spans="1:16" x14ac:dyDescent="0.25">
      <c r="A6" s="2" t="s">
        <v>29</v>
      </c>
      <c r="B6" s="2" t="s">
        <v>32</v>
      </c>
      <c r="C6" s="2">
        <v>50</v>
      </c>
      <c r="D6" s="2">
        <v>9</v>
      </c>
      <c r="E6" s="2">
        <v>10</v>
      </c>
      <c r="F6" s="2">
        <v>12</v>
      </c>
      <c r="G6" s="2">
        <v>14</v>
      </c>
      <c r="H6" s="2">
        <v>17</v>
      </c>
      <c r="I6" s="5">
        <v>12</v>
      </c>
      <c r="J6" s="5">
        <v>11</v>
      </c>
      <c r="K6" s="5">
        <v>7</v>
      </c>
      <c r="L6" s="5">
        <v>8</v>
      </c>
      <c r="M6" s="5">
        <v>7</v>
      </c>
      <c r="N6" s="5">
        <v>5</v>
      </c>
      <c r="O6" s="5">
        <v>5</v>
      </c>
      <c r="P6" s="2">
        <f>SUM(D6:O6)</f>
        <v>117</v>
      </c>
    </row>
    <row r="7" spans="1:16" x14ac:dyDescent="0.25">
      <c r="A7" s="2" t="s">
        <v>31</v>
      </c>
      <c r="B7" s="2" t="s">
        <v>33</v>
      </c>
      <c r="C7" s="2" t="s">
        <v>45</v>
      </c>
      <c r="D7" s="2">
        <v>1238</v>
      </c>
      <c r="E7" s="2">
        <v>1453</v>
      </c>
      <c r="F7" s="2">
        <v>1764</v>
      </c>
      <c r="G7" s="2">
        <v>1789</v>
      </c>
      <c r="H7" s="4">
        <v>2198</v>
      </c>
      <c r="I7" s="2">
        <v>264</v>
      </c>
      <c r="J7" s="2">
        <v>213</v>
      </c>
      <c r="K7" s="2">
        <v>123</v>
      </c>
      <c r="L7" s="2">
        <v>211</v>
      </c>
      <c r="M7" s="2">
        <v>104</v>
      </c>
      <c r="N7" s="2">
        <v>172</v>
      </c>
      <c r="O7" s="2">
        <v>132</v>
      </c>
      <c r="P7" s="2">
        <f>SUM(D7:O7)</f>
        <v>9661</v>
      </c>
    </row>
    <row r="8" spans="1:16" x14ac:dyDescent="0.25">
      <c r="A8" s="2" t="s">
        <v>34</v>
      </c>
      <c r="B8" s="2" t="s">
        <v>37</v>
      </c>
      <c r="C8" s="2" t="s">
        <v>48</v>
      </c>
      <c r="D8" s="4">
        <f>(((D5-D7)/D6)/60)</f>
        <v>22.151851851851852</v>
      </c>
      <c r="E8" s="4">
        <f t="shared" ref="E8:H8" si="0">(((E5-E7)/E6)/60)</f>
        <v>19.578333333333333</v>
      </c>
      <c r="F8" s="4">
        <f t="shared" si="0"/>
        <v>15.883333333333333</v>
      </c>
      <c r="G8" s="4">
        <f t="shared" si="0"/>
        <v>13.584523809523809</v>
      </c>
      <c r="H8" s="4">
        <f t="shared" ref="H8" si="1">(((H5-H7)/H6)/60)</f>
        <v>10.786274509803921</v>
      </c>
      <c r="I8" s="4">
        <f t="shared" ref="I8" si="2">(((I5-I7)/I6)/60)</f>
        <v>17.966666666666665</v>
      </c>
      <c r="J8" s="4">
        <f t="shared" ref="J8" si="3">(((J5-J7)/J6)/60)</f>
        <v>19.677272727272729</v>
      </c>
      <c r="K8" s="4">
        <f t="shared" ref="K8" si="4">(((K5-K7)/K6)/60)</f>
        <v>31.135714285714286</v>
      </c>
      <c r="L8" s="4">
        <f t="shared" ref="L8" si="5">(((L5-L7)/L6)/60)</f>
        <v>27.060416666666665</v>
      </c>
      <c r="M8" s="4">
        <f t="shared" ref="M8" si="6">(((M5-M7)/M6)/60)</f>
        <v>31.18095238095238</v>
      </c>
      <c r="N8" s="4">
        <f t="shared" ref="N8" si="7">(((N5-N7)/N6)/60)</f>
        <v>43.426666666666662</v>
      </c>
      <c r="O8" s="4">
        <f t="shared" ref="O8" si="8">(((O5-O7)/O6)/60)</f>
        <v>43.559999999999995</v>
      </c>
      <c r="P8" s="4">
        <f>(((P5-P7)/P6)/60)</f>
        <v>21.187891737891739</v>
      </c>
    </row>
    <row r="9" spans="1:16" x14ac:dyDescent="0.25">
      <c r="A9" s="2" t="s">
        <v>35</v>
      </c>
      <c r="B9" s="2" t="s">
        <v>33</v>
      </c>
      <c r="C9" s="2" t="s">
        <v>46</v>
      </c>
      <c r="D9" s="4">
        <f>D7/D6</f>
        <v>137.55555555555554</v>
      </c>
      <c r="E9" s="4">
        <f t="shared" ref="E9:O9" si="9">E7/E6</f>
        <v>145.30000000000001</v>
      </c>
      <c r="F9" s="4">
        <f t="shared" si="9"/>
        <v>147</v>
      </c>
      <c r="G9" s="4">
        <f t="shared" si="9"/>
        <v>127.78571428571429</v>
      </c>
      <c r="H9" s="4">
        <f t="shared" si="9"/>
        <v>129.29411764705881</v>
      </c>
      <c r="I9" s="4">
        <f t="shared" si="9"/>
        <v>22</v>
      </c>
      <c r="J9" s="4">
        <f t="shared" si="9"/>
        <v>19.363636363636363</v>
      </c>
      <c r="K9" s="4">
        <f t="shared" si="9"/>
        <v>17.571428571428573</v>
      </c>
      <c r="L9" s="4">
        <f t="shared" si="9"/>
        <v>26.375</v>
      </c>
      <c r="M9" s="4">
        <f t="shared" si="9"/>
        <v>14.857142857142858</v>
      </c>
      <c r="N9" s="4">
        <f t="shared" si="9"/>
        <v>34.4</v>
      </c>
      <c r="O9" s="4">
        <f t="shared" si="9"/>
        <v>26.4</v>
      </c>
      <c r="P9" s="4">
        <f>P7/P6</f>
        <v>82.572649572649567</v>
      </c>
    </row>
    <row r="10" spans="1:16" x14ac:dyDescent="0.25">
      <c r="A10" s="2" t="s">
        <v>36</v>
      </c>
      <c r="B10" s="2" t="s">
        <v>38</v>
      </c>
      <c r="C10" s="2" t="s">
        <v>47</v>
      </c>
      <c r="D10" s="5">
        <f>((D5-D7)/D5)*100</f>
        <v>90.621212121212125</v>
      </c>
      <c r="E10" s="5">
        <f t="shared" ref="E10:O10" si="10">((E5-E7)/E5)*100</f>
        <v>88.992424242424235</v>
      </c>
      <c r="F10" s="5">
        <f t="shared" si="10"/>
        <v>86.63636363636364</v>
      </c>
      <c r="G10" s="5">
        <f t="shared" si="10"/>
        <v>86.446969696969703</v>
      </c>
      <c r="H10" s="5">
        <f t="shared" si="10"/>
        <v>83.348484848484844</v>
      </c>
      <c r="I10" s="5">
        <f t="shared" si="10"/>
        <v>98</v>
      </c>
      <c r="J10" s="5">
        <f t="shared" si="10"/>
        <v>98.38636363636364</v>
      </c>
      <c r="K10" s="5">
        <f t="shared" si="10"/>
        <v>99.068181818181827</v>
      </c>
      <c r="L10" s="5">
        <f t="shared" si="10"/>
        <v>98.401515151515156</v>
      </c>
      <c r="M10" s="5">
        <f t="shared" si="10"/>
        <v>99.212121212121204</v>
      </c>
      <c r="N10" s="5">
        <f t="shared" si="10"/>
        <v>98.696969696969688</v>
      </c>
      <c r="O10" s="5">
        <f t="shared" si="10"/>
        <v>99</v>
      </c>
      <c r="P10" s="5">
        <f>((P5-P7)/P5)*100</f>
        <v>93.900883838383848</v>
      </c>
    </row>
    <row r="11" spans="1:16" x14ac:dyDescent="0.25">
      <c r="A11" s="2"/>
      <c r="B11" s="2"/>
      <c r="C11" s="2"/>
      <c r="D11" s="2"/>
      <c r="E11" s="2"/>
      <c r="F11" s="2"/>
      <c r="G11" s="3"/>
      <c r="H11" s="3"/>
      <c r="I11" s="3"/>
      <c r="J11" s="3"/>
      <c r="K11" s="3"/>
      <c r="L11" s="3"/>
      <c r="M11" s="3"/>
      <c r="N11" s="3"/>
      <c r="O11" s="3"/>
      <c r="P11" s="3"/>
    </row>
    <row r="18" spans="21:21" x14ac:dyDescent="0.25">
      <c r="U18">
        <f>129*0.8</f>
        <v>103.2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Plan1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2023-06-07T00:45:56Z</dcterms:modified>
</cp:coreProperties>
</file>