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wuny\Documents\WIDM Final Project\"/>
    </mc:Choice>
  </mc:AlternateContent>
  <bookViews>
    <workbookView xWindow="0" yWindow="0" windowWidth="19200" windowHeight="65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C11" i="1"/>
  <c r="C10" i="1"/>
  <c r="C8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9" i="1"/>
  <c r="C7" i="1"/>
  <c r="C6" i="1"/>
  <c r="C5" i="1"/>
  <c r="C4" i="1"/>
  <c r="C26" i="1" l="1"/>
</calcChain>
</file>

<file path=xl/sharedStrings.xml><?xml version="1.0" encoding="utf-8"?>
<sst xmlns="http://schemas.openxmlformats.org/spreadsheetml/2006/main" count="41" uniqueCount="39">
  <si>
    <t>政府部門</t>
    <phoneticPr fontId="1" type="noConversion"/>
  </si>
  <si>
    <t>資料筆數</t>
    <phoneticPr fontId="1" type="noConversion"/>
  </si>
  <si>
    <t>科技部</t>
  </si>
  <si>
    <t>總統府</t>
  </si>
  <si>
    <t>勞動部勞工保險局</t>
  </si>
  <si>
    <t>經濟部智慧財產局</t>
  </si>
  <si>
    <t>財團法人金融聯合徵信中心</t>
  </si>
  <si>
    <t>內政部人事處</t>
    <phoneticPr fontId="1" type="noConversion"/>
  </si>
  <si>
    <t>內政部</t>
  </si>
  <si>
    <t>內政部中央警察大學</t>
  </si>
  <si>
    <t>內政部戶政司</t>
  </si>
  <si>
    <t>內政部民政司</t>
  </si>
  <si>
    <t>內政部合作及人民團體司籌備處</t>
  </si>
  <si>
    <t>內政部地政司</t>
  </si>
  <si>
    <t>內政部地政機關</t>
  </si>
  <si>
    <t>內政部役政署</t>
  </si>
  <si>
    <t>內政部法規委員會</t>
  </si>
  <si>
    <t>內政部空勤總隊</t>
  </si>
  <si>
    <t>內政部建築研究所</t>
  </si>
  <si>
    <t>內政部政風處</t>
  </si>
  <si>
    <t>內政部消防署</t>
  </si>
  <si>
    <t>內政部秘書室</t>
  </si>
  <si>
    <t>內政部移民署</t>
  </si>
  <si>
    <t>內政部統計處</t>
  </si>
  <si>
    <t>內政部部長室</t>
  </si>
  <si>
    <t>內政部訴願審議委員會</t>
  </si>
  <si>
    <t>內政部會計處</t>
  </si>
  <si>
    <t>內政部資訊中心</t>
  </si>
  <si>
    <t>內政部營建署</t>
  </si>
  <si>
    <t>內政部總務司</t>
  </si>
  <si>
    <t>內政部警政署</t>
    <phoneticPr fontId="1" type="noConversion"/>
  </si>
  <si>
    <t>勞動部職業安全衛生署</t>
  </si>
  <si>
    <t>國家通訊傳播委員會</t>
  </si>
  <si>
    <t>勞動部勞動力發展署</t>
  </si>
  <si>
    <t>勞動部勞動基金運用局</t>
  </si>
  <si>
    <t>衛生福利部社會及家庭署</t>
  </si>
  <si>
    <t>衛生福利部疾病管制署</t>
  </si>
  <si>
    <t>外交部領事事務局</t>
  </si>
  <si>
    <t>教育部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</si>
</sst>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abSelected="1" workbookViewId="0">
      <selection activeCell="H8" sqref="H8"/>
    </sheetView>
  </sheetViews>
  <sheetFormatPr defaultRowHeight="17" x14ac:dyDescent="0.4"/>
  <cols>
    <col min="2" max="2" width="32" customWidth="1"/>
    <col min="3" max="3" width="14.81640625" customWidth="1"/>
    <col min="5" max="5" width="27.6328125" customWidth="1"/>
    <col min="6" max="6" width="13.6328125" customWidth="1"/>
  </cols>
  <sheetData>
    <row r="2" spans="2:6" x14ac:dyDescent="0.4">
      <c r="B2" t="s">
        <v>0</v>
      </c>
      <c r="C2" t="s">
        <v>1</v>
      </c>
      <c r="E2" t="s">
        <v>0</v>
      </c>
      <c r="F2" t="s">
        <v>1</v>
      </c>
    </row>
    <row r="3" spans="2:6" x14ac:dyDescent="0.4">
      <c r="B3" t="s">
        <v>7</v>
      </c>
      <c r="C3">
        <v>9</v>
      </c>
      <c r="E3" t="s">
        <v>31</v>
      </c>
      <c r="F3">
        <v>193</v>
      </c>
    </row>
    <row r="4" spans="2:6" x14ac:dyDescent="0.4">
      <c r="B4" t="s">
        <v>9</v>
      </c>
      <c r="C4">
        <f>205-11+1</f>
        <v>195</v>
      </c>
      <c r="E4" t="s">
        <v>32</v>
      </c>
      <c r="F4">
        <v>281</v>
      </c>
    </row>
    <row r="5" spans="2:6" x14ac:dyDescent="0.4">
      <c r="B5" t="s">
        <v>10</v>
      </c>
      <c r="C5">
        <f>405-206+1</f>
        <v>200</v>
      </c>
      <c r="E5" t="s">
        <v>33</v>
      </c>
      <c r="F5">
        <v>86</v>
      </c>
    </row>
    <row r="6" spans="2:6" x14ac:dyDescent="0.4">
      <c r="B6" t="s">
        <v>11</v>
      </c>
      <c r="C6">
        <f>559-406+1</f>
        <v>154</v>
      </c>
      <c r="E6" t="s">
        <v>34</v>
      </c>
      <c r="F6">
        <v>21</v>
      </c>
    </row>
    <row r="7" spans="2:6" x14ac:dyDescent="0.4">
      <c r="B7" t="s">
        <v>12</v>
      </c>
      <c r="C7">
        <f>741-560+1</f>
        <v>182</v>
      </c>
      <c r="E7" t="s">
        <v>35</v>
      </c>
      <c r="F7">
        <v>54</v>
      </c>
    </row>
    <row r="8" spans="2:6" x14ac:dyDescent="0.4">
      <c r="B8" t="s">
        <v>13</v>
      </c>
      <c r="C8">
        <f>1097-742+1</f>
        <v>356</v>
      </c>
      <c r="E8" t="s">
        <v>36</v>
      </c>
      <c r="F8">
        <v>317</v>
      </c>
    </row>
    <row r="9" spans="2:6" x14ac:dyDescent="0.4">
      <c r="B9" t="s">
        <v>14</v>
      </c>
      <c r="C9">
        <f>1375-1098+1</f>
        <v>278</v>
      </c>
      <c r="E9" t="s">
        <v>37</v>
      </c>
      <c r="F9">
        <v>147</v>
      </c>
    </row>
    <row r="10" spans="2:6" x14ac:dyDescent="0.4">
      <c r="B10" t="s">
        <v>15</v>
      </c>
      <c r="C10">
        <f>1650-1376+1</f>
        <v>275</v>
      </c>
      <c r="E10" t="s">
        <v>38</v>
      </c>
      <c r="F10">
        <v>142</v>
      </c>
    </row>
    <row r="11" spans="2:6" x14ac:dyDescent="0.4">
      <c r="B11" t="s">
        <v>16</v>
      </c>
      <c r="C11">
        <f>1658-1651+1</f>
        <v>8</v>
      </c>
    </row>
    <row r="12" spans="2:6" x14ac:dyDescent="0.4">
      <c r="B12" t="s">
        <v>17</v>
      </c>
      <c r="C12">
        <f>1761-1659+1</f>
        <v>103</v>
      </c>
      <c r="F12">
        <f>SUM(F3:F10)</f>
        <v>1241</v>
      </c>
    </row>
    <row r="13" spans="2:6" x14ac:dyDescent="0.4">
      <c r="B13" t="s">
        <v>18</v>
      </c>
      <c r="C13">
        <f>1871-1762+1</f>
        <v>110</v>
      </c>
    </row>
    <row r="14" spans="2:6" x14ac:dyDescent="0.4">
      <c r="B14" t="s">
        <v>19</v>
      </c>
      <c r="C14">
        <f>1878-1872+1</f>
        <v>7</v>
      </c>
    </row>
    <row r="15" spans="2:6" x14ac:dyDescent="0.4">
      <c r="B15" t="s">
        <v>20</v>
      </c>
      <c r="C15">
        <f>1987-1879+1</f>
        <v>109</v>
      </c>
    </row>
    <row r="16" spans="2:6" x14ac:dyDescent="0.4">
      <c r="B16" t="s">
        <v>21</v>
      </c>
      <c r="C16">
        <f>2019-1988+1</f>
        <v>32</v>
      </c>
    </row>
    <row r="17" spans="2:3" x14ac:dyDescent="0.4">
      <c r="B17" t="s">
        <v>22</v>
      </c>
      <c r="C17">
        <f>2472-2020+1</f>
        <v>453</v>
      </c>
    </row>
    <row r="18" spans="2:3" x14ac:dyDescent="0.4">
      <c r="B18" t="s">
        <v>23</v>
      </c>
      <c r="C18">
        <f>2483-2473+1</f>
        <v>11</v>
      </c>
    </row>
    <row r="19" spans="2:3" x14ac:dyDescent="0.4">
      <c r="B19" t="s">
        <v>24</v>
      </c>
      <c r="C19">
        <v>1</v>
      </c>
    </row>
    <row r="20" spans="2:3" x14ac:dyDescent="0.4">
      <c r="B20" t="s">
        <v>25</v>
      </c>
      <c r="C20">
        <f>2495-2485+1</f>
        <v>11</v>
      </c>
    </row>
    <row r="21" spans="2:3" x14ac:dyDescent="0.4">
      <c r="B21" t="s">
        <v>26</v>
      </c>
      <c r="C21">
        <f>2554-2496+1</f>
        <v>59</v>
      </c>
    </row>
    <row r="22" spans="2:3" x14ac:dyDescent="0.4">
      <c r="B22" t="s">
        <v>27</v>
      </c>
      <c r="C22">
        <f>2721-2555+1</f>
        <v>167</v>
      </c>
    </row>
    <row r="23" spans="2:3" x14ac:dyDescent="0.4">
      <c r="B23" t="s">
        <v>28</v>
      </c>
      <c r="C23">
        <f>3196-2722+1</f>
        <v>475</v>
      </c>
    </row>
    <row r="24" spans="2:3" x14ac:dyDescent="0.4">
      <c r="B24" t="s">
        <v>29</v>
      </c>
      <c r="C24">
        <f>3307-3197+1</f>
        <v>111</v>
      </c>
    </row>
    <row r="25" spans="2:3" x14ac:dyDescent="0.4">
      <c r="B25" t="s">
        <v>30</v>
      </c>
      <c r="C25">
        <f>3789-3308+1</f>
        <v>482</v>
      </c>
    </row>
    <row r="26" spans="2:3" x14ac:dyDescent="0.4">
      <c r="B26" t="s">
        <v>8</v>
      </c>
      <c r="C26">
        <f>SUM(C3:C25)</f>
        <v>3788</v>
      </c>
    </row>
    <row r="28" spans="2:3" x14ac:dyDescent="0.4">
      <c r="B28" t="s">
        <v>2</v>
      </c>
      <c r="C28">
        <v>239</v>
      </c>
    </row>
    <row r="29" spans="2:3" x14ac:dyDescent="0.4">
      <c r="B29" t="s">
        <v>3</v>
      </c>
      <c r="C29">
        <v>37</v>
      </c>
    </row>
    <row r="30" spans="2:3" x14ac:dyDescent="0.4">
      <c r="B30" t="s">
        <v>4</v>
      </c>
      <c r="C30">
        <v>803</v>
      </c>
    </row>
    <row r="31" spans="2:3" x14ac:dyDescent="0.4">
      <c r="B31" t="s">
        <v>5</v>
      </c>
      <c r="C31">
        <v>670</v>
      </c>
    </row>
    <row r="32" spans="2:3" x14ac:dyDescent="0.4">
      <c r="B32" t="s">
        <v>6</v>
      </c>
      <c r="C32">
        <v>57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Chuen Kwun Yin</dc:creator>
  <cp:lastModifiedBy>Chuen Kwun Yin</cp:lastModifiedBy>
  <dcterms:created xsi:type="dcterms:W3CDTF">2022-06-04T10:27:29Z</dcterms:created>
  <dcterms:modified xsi:type="dcterms:W3CDTF">2022-06-04T15:48:13Z</dcterms:modified>
</cp:coreProperties>
</file>