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evelopment\University\Desenvolvimento de Software I\desenvolvimento-de-software-I\"/>
    </mc:Choice>
  </mc:AlternateContent>
  <xr:revisionPtr revIDLastSave="0" documentId="13_ncr:1_{D283A7ED-D20E-48EA-8A86-D53738EEBB2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UCP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F43" i="1"/>
  <c r="F44" i="1"/>
  <c r="F45" i="1"/>
  <c r="F46" i="1"/>
  <c r="F47" i="1"/>
  <c r="F48" i="1"/>
  <c r="F49" i="1"/>
  <c r="F42" i="1"/>
  <c r="F7" i="1"/>
  <c r="F8" i="1"/>
  <c r="F9" i="1"/>
  <c r="F10" i="1"/>
  <c r="D54" i="1"/>
  <c r="F15" i="1"/>
  <c r="F16" i="1"/>
  <c r="F17" i="1"/>
  <c r="F18" i="1"/>
  <c r="D5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D56" i="1"/>
  <c r="F50" i="1"/>
  <c r="F51" i="1"/>
  <c r="D57" i="1"/>
  <c r="D58" i="1"/>
  <c r="D59" i="1"/>
  <c r="D61" i="1"/>
  <c r="D65" i="1"/>
  <c r="D68" i="1"/>
  <c r="D63" i="1"/>
  <c r="D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2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“0”: fator irrelevante, 
“5”: fator importante
</t>
        </r>
      </text>
    </comment>
    <comment ref="E41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“0”: fator irrelevante, 
“5”: fator importante
</t>
        </r>
      </text>
    </comment>
    <comment ref="B66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Recomenda-se considerar o tempo improdutivo de reuniões, apresentações e discussões:  adicionar 4 semanas
</t>
        </r>
      </text>
    </comment>
  </commentList>
</comments>
</file>

<file path=xl/sharedStrings.xml><?xml version="1.0" encoding="utf-8"?>
<sst xmlns="http://schemas.openxmlformats.org/spreadsheetml/2006/main" count="109" uniqueCount="94">
  <si>
    <t>Estimativa de Esforço Baseada em Pontos de Casos de Uso</t>
  </si>
  <si>
    <t>Referências:</t>
  </si>
  <si>
    <t>[GERI01]  Schneider, Geri, and Jason P. Winters. Applying use cases: a practical guide. Pearson Education, 2001.</t>
  </si>
  <si>
    <t>[GUS15] Karner, Gustav. "Resource estimation for objectory projects." Objective Systems SF AB 17 (1993).</t>
  </si>
  <si>
    <t xml:space="preserve">Passo 1: </t>
  </si>
  <si>
    <t>Ator</t>
  </si>
  <si>
    <t>Interface</t>
  </si>
  <si>
    <t>Peso</t>
  </si>
  <si>
    <t>Resultado</t>
  </si>
  <si>
    <t>Simples</t>
  </si>
  <si>
    <t>Médio</t>
  </si>
  <si>
    <t>Complexo</t>
  </si>
  <si>
    <t>Classificar os Atores Envolvidos em Cada Caso de Uso</t>
  </si>
  <si>
    <t xml:space="preserve">Sistema externo que deve interagir com o sistema usando um protocolo de comunicação padrão (e.x., TCP/IP, HTTP, FTP, UDP, banco de dados, etc) </t>
  </si>
  <si>
    <t>Sistema externo que deve interagir com o sistema usando uma API bem definida.</t>
  </si>
  <si>
    <t>Ator humano usando uma interface de aplicação (GUI)</t>
  </si>
  <si>
    <t>Total de Atores</t>
  </si>
  <si>
    <t>Possui 8 ou mais transações, ou mais de 10 classes de análise</t>
  </si>
  <si>
    <t>Possui de 4 a 7 transações, ou 5 a 10 classes de análise</t>
  </si>
  <si>
    <t>Possui de 1 a 3 transações, ou menos 5 classes de análise</t>
  </si>
  <si>
    <t>Número de Transações ou Entidades</t>
  </si>
  <si>
    <t>Caso de uso</t>
  </si>
  <si>
    <t>Total de Ucs</t>
  </si>
  <si>
    <t>Fator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</si>
  <si>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</si>
  <si>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</si>
  <si>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</si>
  <si>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</si>
  <si>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</si>
  <si>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</si>
  <si>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</si>
  <si>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</si>
  <si>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</si>
  <si>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</si>
  <si>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</si>
  <si>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</si>
  <si>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</si>
  <si>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Sistema distribuído</t>
  </si>
  <si>
    <t>Objetivos de performance ou tempo de resposta</t>
  </si>
  <si>
    <t>Eficiência com o usuário final (end-user efficiency)</t>
  </si>
  <si>
    <t>Complexidade de processamento interno</t>
  </si>
  <si>
    <t>Reusabilidade de código</t>
  </si>
  <si>
    <t>Facilidade de instalação</t>
  </si>
  <si>
    <t>Facilidade de uso</t>
  </si>
  <si>
    <t>Portabilidade para outras plataformas</t>
  </si>
  <si>
    <t>Facilidade de manutenção do sistema</t>
  </si>
  <si>
    <t>Processamento paralelo/concorrente</t>
  </si>
  <si>
    <t>Features de segurança</t>
  </si>
  <si>
    <t>Acesso por terceiros</t>
  </si>
  <si>
    <t>Treinamento de usuário final</t>
  </si>
  <si>
    <t>Valor [0..5]</t>
  </si>
  <si>
    <t xml:space="preserve">Passo 2: </t>
  </si>
  <si>
    <t>Classificar os casos de uso envolvidos no sistema em desenvolvimento.</t>
  </si>
  <si>
    <t xml:space="preserve">Passo 3: </t>
  </si>
  <si>
    <t>Classificar os fatores técnicos envolvidos no desenvolvimento do sistema.</t>
  </si>
  <si>
    <t>Descrição</t>
  </si>
  <si>
    <t>Familiaridade com RUP ou outro processo formal</t>
  </si>
  <si>
    <t>Experiência com a Aplicação em desenvolvimento</t>
  </si>
  <si>
    <t>Experiência em Orientação a Objetos</t>
  </si>
  <si>
    <t>Presença de analista experiente</t>
  </si>
  <si>
    <t>Motivação</t>
  </si>
  <si>
    <t>Requisitos estáveis</t>
  </si>
  <si>
    <t>Desenvolvedores em meio-expediente</t>
  </si>
  <si>
    <t>Linguagem de programação difícil</t>
  </si>
  <si>
    <t>Efactor</t>
  </si>
  <si>
    <t>E1</t>
  </si>
  <si>
    <t>E2</t>
  </si>
  <si>
    <t>E3</t>
  </si>
  <si>
    <t>E4</t>
  </si>
  <si>
    <t>E5</t>
  </si>
  <si>
    <t>E6</t>
  </si>
  <si>
    <t>E7</t>
  </si>
  <si>
    <t>E8</t>
  </si>
  <si>
    <t>Passo 4:</t>
  </si>
  <si>
    <t>Classificar os fatores ambientais envolvidos no desenvolvimento do sistema.</t>
  </si>
  <si>
    <t>Environmental Complexity Factor (ECF)</t>
  </si>
  <si>
    <t>Valores</t>
  </si>
  <si>
    <t>Tamanho da equipe:</t>
  </si>
  <si>
    <t>Use Case Points (UCP) :</t>
  </si>
  <si>
    <t>Unadjusted Actor Weight (UAW):</t>
  </si>
  <si>
    <t>Unadjusted Use Case Weight (UUCW):</t>
  </si>
  <si>
    <t>Technical Complexity Factor (TCF):</t>
  </si>
  <si>
    <t>Environmental Complexity Factor (ECF):</t>
  </si>
  <si>
    <t>Estimativa de horas por pessoa:</t>
  </si>
  <si>
    <t>Quantidade de horas trabalhadas por mês por pessoa:</t>
  </si>
  <si>
    <t>Quantidade de horas trabalhadas por semana por pessoa:</t>
  </si>
  <si>
    <t xml:space="preserve">Estimativa por semana: </t>
  </si>
  <si>
    <t>Estimativa de semanas improdutivas:</t>
  </si>
  <si>
    <t>Estimativa por semana considerando o tempo improdutivo:</t>
  </si>
  <si>
    <t>Estimativa por mês considerando tempo improdutivo:</t>
  </si>
  <si>
    <t>Estimativas</t>
  </si>
  <si>
    <t>Estimativa por mês:</t>
  </si>
  <si>
    <t>Tfactor:</t>
  </si>
  <si>
    <t>Pessoa-hora por unidade de UCP (20 pessoa-horas para cada UCP):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</si>
</sst>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" fillId="2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3"/>
  <sheetViews>
    <sheetView showGridLines="0" tabSelected="1" topLeftCell="A49" zoomScale="153" zoomScaleNormal="153" workbookViewId="0">
      <selection activeCell="B56" sqref="B56:C56"/>
    </sheetView>
  </sheetViews>
  <sheetFormatPr defaultColWidth="10.875" defaultRowHeight="12.75" x14ac:dyDescent="0.2"/>
  <cols>
    <col min="1" max="1" width="10.625" style="1" customWidth="1"/>
    <col min="2" max="2" width="8.875" style="2" customWidth="1"/>
    <col min="3" max="3" width="53.125" style="1" bestFit="1" customWidth="1"/>
    <col min="4" max="4" width="11.125" style="2" customWidth="1"/>
    <col min="5" max="5" width="12" style="2" customWidth="1"/>
    <col min="6" max="6" width="15.125" style="2" customWidth="1"/>
    <col min="7" max="16384" width="10.875" style="1"/>
  </cols>
  <sheetData>
    <row r="2" spans="2:7" ht="18.75" x14ac:dyDescent="0.2">
      <c r="B2" s="36" t="s">
        <v>0</v>
      </c>
      <c r="C2" s="37"/>
      <c r="D2" s="37"/>
      <c r="E2" s="37"/>
      <c r="F2" s="38"/>
    </row>
    <row r="4" spans="2:7" ht="14.1" customHeight="1" x14ac:dyDescent="0.2">
      <c r="B4" s="19" t="s">
        <v>4</v>
      </c>
      <c r="C4" s="8" t="s">
        <v>12</v>
      </c>
      <c r="D4" s="8"/>
      <c r="E4" s="10"/>
      <c r="F4" s="10"/>
      <c r="G4" s="8"/>
    </row>
    <row r="5" spans="2:7" x14ac:dyDescent="0.2">
      <c r="E5" s="11"/>
      <c r="F5" s="11"/>
    </row>
    <row r="6" spans="2:7" x14ac:dyDescent="0.2">
      <c r="B6" s="13" t="s">
        <v>5</v>
      </c>
      <c r="C6" s="13" t="s">
        <v>6</v>
      </c>
      <c r="D6" s="13" t="s">
        <v>7</v>
      </c>
      <c r="E6" s="14" t="s">
        <v>16</v>
      </c>
      <c r="F6" s="13" t="s">
        <v>8</v>
      </c>
    </row>
    <row r="7" spans="2:7" ht="27.95" customHeight="1" x14ac:dyDescent="0.2">
      <c r="B7" s="20" t="s">
        <v>9</v>
      </c>
      <c r="C7" s="5" t="s">
        <v>14</v>
      </c>
      <c r="D7" s="6">
        <v>1</v>
      </c>
      <c r="E7" s="6">
        <v>1</v>
      </c>
      <c r="F7" s="7">
        <f>D7*E7</f>
        <v>1</v>
      </c>
    </row>
    <row r="8" spans="2:7" ht="33.75" customHeight="1" x14ac:dyDescent="0.2">
      <c r="B8" s="21" t="s">
        <v>10</v>
      </c>
      <c r="C8" s="15" t="s">
        <v>13</v>
      </c>
      <c r="D8" s="16">
        <v>2</v>
      </c>
      <c r="E8" s="16">
        <v>0</v>
      </c>
      <c r="F8" s="17">
        <f t="shared" ref="F8:F9" si="0">D8*E8</f>
        <v>0</v>
      </c>
    </row>
    <row r="9" spans="2:7" ht="23.1" customHeight="1" x14ac:dyDescent="0.2">
      <c r="B9" s="24" t="s">
        <v>11</v>
      </c>
      <c r="C9" s="25" t="s">
        <v>15</v>
      </c>
      <c r="D9" s="26">
        <v>3</v>
      </c>
      <c r="E9" s="26">
        <v>2</v>
      </c>
      <c r="F9" s="23">
        <f t="shared" si="0"/>
        <v>6</v>
      </c>
    </row>
    <row r="10" spans="2:7" ht="17.100000000000001" customHeight="1" x14ac:dyDescent="0.2">
      <c r="B10" s="31" t="s">
        <v>79</v>
      </c>
      <c r="C10" s="32"/>
      <c r="D10" s="32"/>
      <c r="E10" s="32"/>
      <c r="F10" s="7">
        <f>SUM(F7:F9)</f>
        <v>7</v>
      </c>
    </row>
    <row r="12" spans="2:7" x14ac:dyDescent="0.2">
      <c r="B12" s="19" t="s">
        <v>51</v>
      </c>
      <c r="C12" s="8" t="s">
        <v>52</v>
      </c>
    </row>
    <row r="14" spans="2:7" x14ac:dyDescent="0.2">
      <c r="B14" s="13" t="s">
        <v>21</v>
      </c>
      <c r="C14" s="18" t="s">
        <v>20</v>
      </c>
      <c r="D14" s="13" t="s">
        <v>7</v>
      </c>
      <c r="E14" s="3" t="s">
        <v>22</v>
      </c>
      <c r="F14" s="13" t="s">
        <v>8</v>
      </c>
    </row>
    <row r="15" spans="2:7" x14ac:dyDescent="0.2">
      <c r="B15" s="20" t="s">
        <v>9</v>
      </c>
      <c r="C15" s="5" t="s">
        <v>19</v>
      </c>
      <c r="D15" s="6">
        <v>5</v>
      </c>
      <c r="E15" s="6"/>
      <c r="F15" s="7">
        <f>D15*E15</f>
        <v>0</v>
      </c>
    </row>
    <row r="16" spans="2:7" x14ac:dyDescent="0.2">
      <c r="B16" s="21" t="s">
        <v>10</v>
      </c>
      <c r="C16" s="15" t="s">
        <v>18</v>
      </c>
      <c r="D16" s="16">
        <v>10</v>
      </c>
      <c r="E16" s="16"/>
      <c r="F16" s="17">
        <f t="shared" ref="F16:F17" si="1">D16*E16</f>
        <v>0</v>
      </c>
    </row>
    <row r="17" spans="2:6" x14ac:dyDescent="0.2">
      <c r="B17" s="24" t="s">
        <v>11</v>
      </c>
      <c r="C17" s="25" t="s">
        <v>17</v>
      </c>
      <c r="D17" s="26">
        <v>15</v>
      </c>
      <c r="E17" s="26"/>
      <c r="F17" s="23">
        <f t="shared" si="1"/>
        <v>0</v>
      </c>
    </row>
    <row r="18" spans="2:6" x14ac:dyDescent="0.2">
      <c r="B18" s="31" t="s">
        <v>80</v>
      </c>
      <c r="C18" s="32"/>
      <c r="D18" s="32"/>
      <c r="E18" s="32"/>
      <c r="F18" s="7">
        <f>SUM(F15:F17)</f>
        <v>0</v>
      </c>
    </row>
    <row r="20" spans="2:6" ht="20.100000000000001" customHeight="1" x14ac:dyDescent="0.2">
      <c r="B20" s="19" t="s">
        <v>53</v>
      </c>
      <c r="C20" s="9" t="s">
        <v>54</v>
      </c>
    </row>
    <row r="22" spans="2:6" x14ac:dyDescent="0.2">
      <c r="B22" s="13" t="s">
        <v>23</v>
      </c>
      <c r="C22" s="18" t="s">
        <v>55</v>
      </c>
      <c r="D22" s="13" t="s">
        <v>7</v>
      </c>
      <c r="E22" s="3" t="s">
        <v>50</v>
      </c>
      <c r="F22" s="13" t="s">
        <v>8</v>
      </c>
    </row>
    <row r="23" spans="2:6" x14ac:dyDescent="0.2">
      <c r="B23" s="20" t="s">
        <v>24</v>
      </c>
      <c r="C23" s="5" t="s">
        <v>37</v>
      </c>
      <c r="D23" s="6">
        <v>2</v>
      </c>
      <c r="E23" s="6"/>
      <c r="F23" s="7">
        <f>D23*E23</f>
        <v>0</v>
      </c>
    </row>
    <row r="24" spans="2:6" x14ac:dyDescent="0.2">
      <c r="B24" s="21" t="s">
        <v>25</v>
      </c>
      <c r="C24" s="15" t="s">
        <v>38</v>
      </c>
      <c r="D24" s="16">
        <v>1</v>
      </c>
      <c r="E24" s="16">
        <v>4</v>
      </c>
      <c r="F24" s="7">
        <f t="shared" ref="F24:F35" si="2">D24*E24</f>
        <v>4</v>
      </c>
    </row>
    <row r="25" spans="2:6" x14ac:dyDescent="0.2">
      <c r="B25" s="20" t="s">
        <v>26</v>
      </c>
      <c r="C25" s="4" t="s">
        <v>39</v>
      </c>
      <c r="D25" s="6">
        <v>1</v>
      </c>
      <c r="E25" s="6"/>
      <c r="F25" s="7">
        <f t="shared" si="2"/>
        <v>0</v>
      </c>
    </row>
    <row r="26" spans="2:6" x14ac:dyDescent="0.2">
      <c r="B26" s="20" t="s">
        <v>27</v>
      </c>
      <c r="C26" s="5" t="s">
        <v>40</v>
      </c>
      <c r="D26" s="6">
        <v>1</v>
      </c>
      <c r="E26" s="6"/>
      <c r="F26" s="7">
        <f t="shared" si="2"/>
        <v>0</v>
      </c>
    </row>
    <row r="27" spans="2:6" x14ac:dyDescent="0.2">
      <c r="B27" s="21" t="s">
        <v>28</v>
      </c>
      <c r="C27" s="15" t="s">
        <v>41</v>
      </c>
      <c r="D27" s="16">
        <v>1</v>
      </c>
      <c r="E27" s="16"/>
      <c r="F27" s="7">
        <f t="shared" si="2"/>
        <v>0</v>
      </c>
    </row>
    <row r="28" spans="2:6" x14ac:dyDescent="0.2">
      <c r="B28" s="20" t="s">
        <v>29</v>
      </c>
      <c r="C28" s="4" t="s">
        <v>42</v>
      </c>
      <c r="D28" s="6">
        <v>0.5</v>
      </c>
      <c r="E28" s="6"/>
      <c r="F28" s="7">
        <f t="shared" si="2"/>
        <v>0</v>
      </c>
    </row>
    <row r="29" spans="2:6" x14ac:dyDescent="0.2">
      <c r="B29" s="20" t="s">
        <v>30</v>
      </c>
      <c r="C29" s="15" t="s">
        <v>43</v>
      </c>
      <c r="D29" s="6">
        <v>0.5</v>
      </c>
      <c r="E29" s="6"/>
      <c r="F29" s="7">
        <f t="shared" si="2"/>
        <v>0</v>
      </c>
    </row>
    <row r="30" spans="2:6" x14ac:dyDescent="0.2">
      <c r="B30" s="21" t="s">
        <v>31</v>
      </c>
      <c r="C30" s="4" t="s">
        <v>44</v>
      </c>
      <c r="D30" s="16">
        <v>2</v>
      </c>
      <c r="E30" s="16"/>
      <c r="F30" s="7">
        <f t="shared" si="2"/>
        <v>0</v>
      </c>
    </row>
    <row r="31" spans="2:6" x14ac:dyDescent="0.2">
      <c r="B31" s="20" t="s">
        <v>32</v>
      </c>
      <c r="C31" s="15" t="s">
        <v>45</v>
      </c>
      <c r="D31" s="6">
        <v>1</v>
      </c>
      <c r="E31" s="6"/>
      <c r="F31" s="7">
        <f t="shared" si="2"/>
        <v>0</v>
      </c>
    </row>
    <row r="32" spans="2:6" x14ac:dyDescent="0.2">
      <c r="B32" s="20" t="s">
        <v>33</v>
      </c>
      <c r="C32" s="4" t="s">
        <v>46</v>
      </c>
      <c r="D32" s="6">
        <v>1</v>
      </c>
      <c r="E32" s="6"/>
      <c r="F32" s="7">
        <f t="shared" si="2"/>
        <v>0</v>
      </c>
    </row>
    <row r="33" spans="2:6" x14ac:dyDescent="0.2">
      <c r="B33" s="21" t="s">
        <v>34</v>
      </c>
      <c r="C33" s="5" t="s">
        <v>47</v>
      </c>
      <c r="D33" s="16">
        <v>1</v>
      </c>
      <c r="E33" s="16"/>
      <c r="F33" s="7">
        <f t="shared" si="2"/>
        <v>0</v>
      </c>
    </row>
    <row r="34" spans="2:6" x14ac:dyDescent="0.2">
      <c r="B34" s="20" t="s">
        <v>35</v>
      </c>
      <c r="C34" s="15" t="s">
        <v>48</v>
      </c>
      <c r="D34" s="6">
        <v>1</v>
      </c>
      <c r="E34" s="6"/>
      <c r="F34" s="7">
        <f t="shared" si="2"/>
        <v>0</v>
      </c>
    </row>
    <row r="35" spans="2:6" x14ac:dyDescent="0.2">
      <c r="B35" s="24" t="s">
        <v>36</v>
      </c>
      <c r="C35" s="25" t="s">
        <v>49</v>
      </c>
      <c r="D35" s="26">
        <v>1</v>
      </c>
      <c r="E35" s="26"/>
      <c r="F35" s="23">
        <f t="shared" si="2"/>
        <v>0</v>
      </c>
    </row>
    <row r="36" spans="2:6" x14ac:dyDescent="0.2">
      <c r="B36" s="31" t="s">
        <v>92</v>
      </c>
      <c r="C36" s="32"/>
      <c r="D36" s="32"/>
      <c r="E36" s="32"/>
      <c r="F36" s="7">
        <f>SUM(F23:F35)</f>
        <v>4</v>
      </c>
    </row>
    <row r="37" spans="2:6" ht="18.95" customHeight="1" x14ac:dyDescent="0.2">
      <c r="B37" s="39" t="s">
        <v>81</v>
      </c>
      <c r="C37" s="40"/>
      <c r="D37" s="40"/>
      <c r="E37" s="40"/>
      <c r="F37" s="7">
        <f>0.6+(0.01*F36)</f>
        <v>0.64</v>
      </c>
    </row>
    <row r="39" spans="2:6" x14ac:dyDescent="0.2">
      <c r="B39" s="22" t="s">
        <v>73</v>
      </c>
      <c r="C39" s="1" t="s">
        <v>74</v>
      </c>
    </row>
    <row r="41" spans="2:6" x14ac:dyDescent="0.2">
      <c r="B41" s="13" t="s">
        <v>23</v>
      </c>
      <c r="C41" s="18" t="s">
        <v>55</v>
      </c>
      <c r="D41" s="13" t="s">
        <v>7</v>
      </c>
      <c r="E41" s="13" t="s">
        <v>50</v>
      </c>
      <c r="F41" s="13" t="s">
        <v>8</v>
      </c>
    </row>
    <row r="42" spans="2:6" x14ac:dyDescent="0.2">
      <c r="B42" s="20" t="s">
        <v>65</v>
      </c>
      <c r="C42" s="5" t="s">
        <v>56</v>
      </c>
      <c r="D42" s="6">
        <v>1.5</v>
      </c>
      <c r="E42" s="6"/>
      <c r="F42" s="7">
        <f>D42*E42</f>
        <v>0</v>
      </c>
    </row>
    <row r="43" spans="2:6" x14ac:dyDescent="0.2">
      <c r="B43" s="20" t="s">
        <v>66</v>
      </c>
      <c r="C43" s="5" t="s">
        <v>57</v>
      </c>
      <c r="D43" s="16">
        <v>0.5</v>
      </c>
      <c r="E43" s="16"/>
      <c r="F43" s="7">
        <f t="shared" ref="F43:F49" si="3">D43*E43</f>
        <v>0</v>
      </c>
    </row>
    <row r="44" spans="2:6" x14ac:dyDescent="0.2">
      <c r="B44" s="20" t="s">
        <v>67</v>
      </c>
      <c r="C44" s="5" t="s">
        <v>58</v>
      </c>
      <c r="D44" s="6">
        <v>1</v>
      </c>
      <c r="E44" s="6"/>
      <c r="F44" s="7">
        <f t="shared" si="3"/>
        <v>0</v>
      </c>
    </row>
    <row r="45" spans="2:6" x14ac:dyDescent="0.2">
      <c r="B45" s="20" t="s">
        <v>68</v>
      </c>
      <c r="C45" s="5" t="s">
        <v>59</v>
      </c>
      <c r="D45" s="6">
        <v>0.5</v>
      </c>
      <c r="E45" s="6"/>
      <c r="F45" s="7">
        <f t="shared" si="3"/>
        <v>0</v>
      </c>
    </row>
    <row r="46" spans="2:6" x14ac:dyDescent="0.2">
      <c r="B46" s="20" t="s">
        <v>69</v>
      </c>
      <c r="C46" s="5" t="s">
        <v>60</v>
      </c>
      <c r="D46" s="16">
        <v>1</v>
      </c>
      <c r="E46" s="16"/>
      <c r="F46" s="7">
        <f t="shared" si="3"/>
        <v>0</v>
      </c>
    </row>
    <row r="47" spans="2:6" x14ac:dyDescent="0.2">
      <c r="B47" s="20" t="s">
        <v>70</v>
      </c>
      <c r="C47" s="5" t="s">
        <v>61</v>
      </c>
      <c r="D47" s="6">
        <v>2</v>
      </c>
      <c r="E47" s="6"/>
      <c r="F47" s="7">
        <f t="shared" si="3"/>
        <v>0</v>
      </c>
    </row>
    <row r="48" spans="2:6" x14ac:dyDescent="0.2">
      <c r="B48" s="20" t="s">
        <v>71</v>
      </c>
      <c r="C48" s="5" t="s">
        <v>62</v>
      </c>
      <c r="D48" s="6">
        <v>-1</v>
      </c>
      <c r="E48" s="6"/>
      <c r="F48" s="7">
        <f t="shared" si="3"/>
        <v>0</v>
      </c>
    </row>
    <row r="49" spans="2:6" x14ac:dyDescent="0.2">
      <c r="B49" s="20" t="s">
        <v>72</v>
      </c>
      <c r="C49" s="5" t="s">
        <v>63</v>
      </c>
      <c r="D49" s="6">
        <v>-1.5</v>
      </c>
      <c r="E49" s="6"/>
      <c r="F49" s="7">
        <f t="shared" si="3"/>
        <v>0</v>
      </c>
    </row>
    <row r="50" spans="2:6" ht="15.75" customHeight="1" x14ac:dyDescent="0.2">
      <c r="B50" s="39" t="s">
        <v>64</v>
      </c>
      <c r="C50" s="40"/>
      <c r="D50" s="40"/>
      <c r="E50" s="41"/>
      <c r="F50" s="12">
        <f>SUM(F42:F49)</f>
        <v>0</v>
      </c>
    </row>
    <row r="51" spans="2:6" ht="15.75" customHeight="1" x14ac:dyDescent="0.2">
      <c r="B51" s="42" t="s">
        <v>75</v>
      </c>
      <c r="C51" s="42"/>
      <c r="D51" s="42"/>
      <c r="E51" s="42"/>
      <c r="F51" s="12">
        <f>1.4+(-0.03*F50)</f>
        <v>1.4</v>
      </c>
    </row>
    <row r="53" spans="2:6" ht="15.95" customHeight="1" x14ac:dyDescent="0.2">
      <c r="B53" s="30" t="s">
        <v>90</v>
      </c>
      <c r="C53" s="30"/>
      <c r="D53" s="13" t="s">
        <v>76</v>
      </c>
    </row>
    <row r="54" spans="2:6" x14ac:dyDescent="0.2">
      <c r="B54" s="43" t="s">
        <v>79</v>
      </c>
      <c r="C54" s="44"/>
      <c r="D54" s="23">
        <f>F10</f>
        <v>7</v>
      </c>
    </row>
    <row r="55" spans="2:6" x14ac:dyDescent="0.2">
      <c r="B55" s="43" t="s">
        <v>80</v>
      </c>
      <c r="C55" s="44"/>
      <c r="D55" s="23">
        <f>F18</f>
        <v>0</v>
      </c>
    </row>
    <row r="56" spans="2:6" x14ac:dyDescent="0.2">
      <c r="B56" s="28" t="s">
        <v>81</v>
      </c>
      <c r="C56" s="29"/>
      <c r="D56" s="7">
        <f>F37</f>
        <v>0.64</v>
      </c>
    </row>
    <row r="57" spans="2:6" x14ac:dyDescent="0.2">
      <c r="B57" s="43" t="s">
        <v>82</v>
      </c>
      <c r="C57" s="44"/>
      <c r="D57" s="23">
        <f>F51</f>
        <v>1.4</v>
      </c>
    </row>
    <row r="58" spans="2:6" x14ac:dyDescent="0.2">
      <c r="B58" s="28" t="s">
        <v>78</v>
      </c>
      <c r="C58" s="29"/>
      <c r="D58" s="27">
        <f xml:space="preserve"> (D54+D55)*D56*D57</f>
        <v>6.2720000000000002</v>
      </c>
    </row>
    <row r="59" spans="2:6" ht="15.95" customHeight="1" x14ac:dyDescent="0.2">
      <c r="B59" s="33" t="s">
        <v>93</v>
      </c>
      <c r="C59" s="34"/>
      <c r="D59" s="17">
        <f>D58*20</f>
        <v>125.44</v>
      </c>
    </row>
    <row r="60" spans="2:6" ht="15.95" customHeight="1" x14ac:dyDescent="0.2">
      <c r="B60" s="28" t="s">
        <v>77</v>
      </c>
      <c r="C60" s="29"/>
      <c r="D60" s="7">
        <v>3</v>
      </c>
    </row>
    <row r="61" spans="2:6" x14ac:dyDescent="0.2">
      <c r="B61" s="33" t="s">
        <v>83</v>
      </c>
      <c r="C61" s="34"/>
      <c r="D61" s="17">
        <f>D59/D60</f>
        <v>41.813333333333333</v>
      </c>
    </row>
    <row r="62" spans="2:6" ht="15.95" customHeight="1" x14ac:dyDescent="0.2">
      <c r="B62" s="28" t="s">
        <v>85</v>
      </c>
      <c r="C62" s="29"/>
      <c r="D62" s="7">
        <v>5</v>
      </c>
    </row>
    <row r="63" spans="2:6" ht="15" customHeight="1" x14ac:dyDescent="0.2">
      <c r="B63" s="33" t="s">
        <v>86</v>
      </c>
      <c r="C63" s="34"/>
      <c r="D63" s="17">
        <f>D61/D62</f>
        <v>8.3626666666666658</v>
      </c>
    </row>
    <row r="64" spans="2:6" ht="15" customHeight="1" x14ac:dyDescent="0.2">
      <c r="B64" s="28" t="s">
        <v>84</v>
      </c>
      <c r="C64" s="29"/>
      <c r="D64" s="7">
        <f>D62*4</f>
        <v>20</v>
      </c>
    </row>
    <row r="65" spans="2:6" ht="15" customHeight="1" x14ac:dyDescent="0.2">
      <c r="B65" s="33" t="s">
        <v>91</v>
      </c>
      <c r="C65" s="34"/>
      <c r="D65" s="17">
        <f>D61/D64</f>
        <v>2.0906666666666665</v>
      </c>
    </row>
    <row r="66" spans="2:6" ht="15" customHeight="1" x14ac:dyDescent="0.2">
      <c r="B66" s="28" t="s">
        <v>87</v>
      </c>
      <c r="C66" s="29"/>
      <c r="D66" s="7">
        <v>1</v>
      </c>
    </row>
    <row r="67" spans="2:6" ht="15" customHeight="1" x14ac:dyDescent="0.2">
      <c r="B67" s="33" t="s">
        <v>88</v>
      </c>
      <c r="C67" s="34"/>
      <c r="D67" s="17">
        <f>D63+D66</f>
        <v>9.3626666666666658</v>
      </c>
    </row>
    <row r="68" spans="2:6" ht="15" customHeight="1" x14ac:dyDescent="0.2">
      <c r="B68" s="28" t="s">
        <v>89</v>
      </c>
      <c r="C68" s="29"/>
      <c r="D68" s="7">
        <f>D65+(D66/4)</f>
        <v>2.3406666666666665</v>
      </c>
    </row>
    <row r="71" spans="2:6" x14ac:dyDescent="0.2">
      <c r="B71" s="22" t="s">
        <v>1</v>
      </c>
    </row>
    <row r="72" spans="2:6" ht="14.1" customHeight="1" x14ac:dyDescent="0.2">
      <c r="B72" s="35" t="s">
        <v>2</v>
      </c>
      <c r="C72" s="35"/>
      <c r="D72" s="35"/>
      <c r="E72" s="35"/>
      <c r="F72" s="35"/>
    </row>
    <row r="73" spans="2:6" ht="18.95" customHeight="1" x14ac:dyDescent="0.2">
      <c r="B73" s="35" t="s">
        <v>3</v>
      </c>
      <c r="C73" s="35"/>
      <c r="D73" s="35"/>
      <c r="E73" s="35"/>
      <c r="F73" s="35"/>
    </row>
  </sheetData>
  <mergeCells count="25">
    <mergeCell ref="B73:F73"/>
    <mergeCell ref="B2:F2"/>
    <mergeCell ref="B37:E37"/>
    <mergeCell ref="B10:E10"/>
    <mergeCell ref="B18:E18"/>
    <mergeCell ref="B50:E50"/>
    <mergeCell ref="B51:E51"/>
    <mergeCell ref="B54:C54"/>
    <mergeCell ref="B55:C55"/>
    <mergeCell ref="B56:C56"/>
    <mergeCell ref="B57:C57"/>
    <mergeCell ref="B58:C58"/>
    <mergeCell ref="B59:C59"/>
    <mergeCell ref="B67:C67"/>
    <mergeCell ref="B66:C66"/>
    <mergeCell ref="B62:C62"/>
    <mergeCell ref="B68:C68"/>
    <mergeCell ref="B53:C53"/>
    <mergeCell ref="B36:E36"/>
    <mergeCell ref="B65:C65"/>
    <mergeCell ref="B72:F72"/>
    <mergeCell ref="B64:C64"/>
    <mergeCell ref="B60:C60"/>
    <mergeCell ref="B61:C61"/>
    <mergeCell ref="B63:C6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Azzi, Ariel</cp:lastModifiedBy>
  <dcterms:created xsi:type="dcterms:W3CDTF">2019-04-08T18:14:13Z</dcterms:created>
  <dcterms:modified xsi:type="dcterms:W3CDTF">2020-10-04T22:35:11Z</dcterms:modified>
</cp:coreProperties>
</file>