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rielcarmeli/Documents/GitHub/FDA_DTS/Shiny_app/"/>
    </mc:Choice>
  </mc:AlternateContent>
  <xr:revisionPtr revIDLastSave="0" documentId="13_ncr:1_{ABA96E80-9CE2-F042-AF1A-86C5566CB212}" xr6:coauthVersionLast="47" xr6:coauthVersionMax="47" xr10:uidLastSave="{00000000-0000-0000-0000-000000000000}"/>
  <bookViews>
    <workbookView xWindow="0" yWindow="500" windowWidth="28800" windowHeight="16080" xr2:uid="{8779009B-6560-994C-AF4D-251485407F43}"/>
  </bookViews>
  <sheets>
    <sheet name="Overall" sheetId="1" r:id="rId1"/>
    <sheet name="Oncology" sheetId="4" r:id="rId2"/>
    <sheet name="Hep-C" sheetId="2" r:id="rId3"/>
    <sheet name="HIV-1" sheetId="3" r:id="rId4"/>
    <sheet name="Census" sheetId="5" r:id="rId5"/>
  </sheets>
  <definedNames>
    <definedName name="_xlnm._FilterDatabase" localSheetId="0" hidden="1">Overall!$A$1:$B$1</definedName>
    <definedName name="_xlnm.Print_Area" localSheetId="4">Census!$A$3:$M$136</definedName>
    <definedName name="_xlnm.Print_Titles" localSheetId="4">Census!$A:$A,Census!$3:$4</definedName>
    <definedName name="sc_est2019_sr11h_0">Census!$A$4:$M$130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1" l="1"/>
  <c r="G35" i="1"/>
  <c r="F35" i="1"/>
  <c r="E35" i="1"/>
  <c r="H33" i="1"/>
  <c r="G33" i="1"/>
  <c r="F33" i="1"/>
  <c r="E33" i="1"/>
  <c r="H32" i="1"/>
  <c r="G32" i="1"/>
  <c r="F32" i="1"/>
  <c r="E32" i="1"/>
  <c r="H31" i="1"/>
  <c r="G31" i="1"/>
  <c r="F31" i="1"/>
  <c r="E31" i="1"/>
  <c r="H30" i="1"/>
  <c r="G30" i="1"/>
  <c r="F30" i="1"/>
  <c r="E30" i="1"/>
  <c r="H29" i="1"/>
  <c r="G29" i="1"/>
  <c r="F29" i="1"/>
  <c r="E29" i="1"/>
  <c r="H27" i="1"/>
  <c r="G27" i="1"/>
  <c r="F27" i="1"/>
  <c r="E27" i="1"/>
  <c r="H34" i="1"/>
  <c r="G34" i="1"/>
  <c r="F34" i="1"/>
  <c r="E34" i="1"/>
  <c r="D63" i="4"/>
  <c r="D64" i="4"/>
  <c r="E64" i="4" s="1"/>
  <c r="D65" i="4"/>
  <c r="D66" i="4"/>
  <c r="E66" i="4" s="1"/>
  <c r="D67" i="4"/>
  <c r="E67" i="4"/>
  <c r="E63" i="4"/>
  <c r="E65" i="4"/>
  <c r="D59" i="4"/>
  <c r="E59" i="4" s="1"/>
  <c r="D58" i="4"/>
  <c r="E58" i="4" s="1"/>
  <c r="E57" i="4"/>
  <c r="D57" i="4"/>
  <c r="D56" i="4"/>
  <c r="E56" i="4" s="1"/>
  <c r="E55" i="4"/>
  <c r="D55" i="4"/>
  <c r="D51" i="4"/>
  <c r="E51" i="4" s="1"/>
  <c r="D50" i="4"/>
  <c r="E50" i="4" s="1"/>
  <c r="D49" i="4"/>
  <c r="E49" i="4" s="1"/>
  <c r="D48" i="4"/>
  <c r="E48" i="4" s="1"/>
  <c r="E47" i="4"/>
  <c r="D47" i="4"/>
  <c r="D43" i="4"/>
  <c r="E43" i="4" s="1"/>
  <c r="D42" i="4"/>
  <c r="E42" i="4" s="1"/>
  <c r="D41" i="4"/>
  <c r="E41" i="4" s="1"/>
  <c r="D40" i="4"/>
  <c r="E40" i="4" s="1"/>
  <c r="D39" i="4"/>
  <c r="E39" i="4" s="1"/>
  <c r="D35" i="4"/>
  <c r="E35" i="4" s="1"/>
  <c r="D34" i="4"/>
  <c r="E34" i="4" s="1"/>
  <c r="D33" i="4"/>
  <c r="E33" i="4" s="1"/>
  <c r="E32" i="4"/>
  <c r="D32" i="4"/>
  <c r="D31" i="4"/>
  <c r="E31" i="4" s="1"/>
  <c r="E27" i="4"/>
  <c r="D27" i="4"/>
  <c r="D26" i="4"/>
  <c r="E26" i="4" s="1"/>
  <c r="E25" i="4"/>
  <c r="D25" i="4"/>
  <c r="D24" i="4"/>
  <c r="E24" i="4" s="1"/>
  <c r="D23" i="4"/>
  <c r="E23" i="4" s="1"/>
  <c r="F11" i="4"/>
  <c r="F10" i="4"/>
  <c r="F9" i="4"/>
  <c r="F8" i="4"/>
  <c r="F7" i="4"/>
  <c r="I11" i="4"/>
  <c r="D19" i="4" s="1"/>
  <c r="E19" i="4" s="1"/>
  <c r="I10" i="4"/>
  <c r="D18" i="4" s="1"/>
  <c r="E18" i="4" s="1"/>
  <c r="I9" i="4"/>
  <c r="D17" i="4" s="1"/>
  <c r="E17" i="4" s="1"/>
  <c r="I8" i="4"/>
  <c r="D8" i="4" s="1"/>
  <c r="I7" i="4"/>
  <c r="D7" i="4" s="1"/>
  <c r="S33" i="5"/>
  <c r="R33" i="5"/>
  <c r="Q33" i="5"/>
  <c r="P33" i="5"/>
  <c r="O33" i="5"/>
  <c r="S18" i="5"/>
  <c r="R18" i="5"/>
  <c r="Q18" i="5"/>
  <c r="P18" i="5"/>
  <c r="O18" i="5"/>
  <c r="S17" i="5"/>
  <c r="R17" i="5"/>
  <c r="Q17" i="5"/>
  <c r="P17" i="5"/>
  <c r="O17" i="5"/>
  <c r="S16" i="5"/>
  <c r="R16" i="5"/>
  <c r="Q16" i="5"/>
  <c r="P16" i="5"/>
  <c r="O16" i="5"/>
  <c r="S15" i="5"/>
  <c r="R15" i="5"/>
  <c r="Q15" i="5"/>
  <c r="P15" i="5"/>
  <c r="O15" i="5"/>
  <c r="S14" i="5"/>
  <c r="R14" i="5"/>
  <c r="Q14" i="5"/>
  <c r="P14" i="5"/>
  <c r="O14" i="5"/>
  <c r="H16" i="1"/>
  <c r="G16" i="1"/>
  <c r="F16" i="1"/>
  <c r="E16" i="1"/>
  <c r="L30" i="2"/>
  <c r="N25" i="2" s="1"/>
  <c r="N27" i="2"/>
  <c r="N26" i="2"/>
  <c r="N23" i="2"/>
  <c r="L28" i="2"/>
  <c r="L17" i="2"/>
  <c r="L19" i="2"/>
  <c r="N16" i="2" s="1"/>
  <c r="H19" i="1"/>
  <c r="F19" i="1"/>
  <c r="E19" i="1"/>
  <c r="D9" i="3"/>
  <c r="D8" i="3"/>
  <c r="D7" i="3"/>
  <c r="G19" i="1"/>
  <c r="E68" i="4" l="1"/>
  <c r="F66" i="4" s="1"/>
  <c r="E60" i="4"/>
  <c r="F59" i="4" s="1"/>
  <c r="E52" i="4"/>
  <c r="F51" i="4" s="1"/>
  <c r="E44" i="4"/>
  <c r="F40" i="4" s="1"/>
  <c r="E36" i="4"/>
  <c r="F32" i="4" s="1"/>
  <c r="E28" i="4"/>
  <c r="F25" i="4" s="1"/>
  <c r="D9" i="4"/>
  <c r="E9" i="4" s="1"/>
  <c r="D10" i="4"/>
  <c r="D11" i="4"/>
  <c r="D15" i="4"/>
  <c r="E15" i="4" s="1"/>
  <c r="D16" i="4"/>
  <c r="E16" i="4" s="1"/>
  <c r="E11" i="4"/>
  <c r="E10" i="4"/>
  <c r="E8" i="4"/>
  <c r="E7" i="4"/>
  <c r="N24" i="2"/>
  <c r="N30" i="2" s="1"/>
  <c r="N15" i="2"/>
  <c r="N13" i="2"/>
  <c r="N14" i="2"/>
  <c r="N12" i="2"/>
  <c r="F63" i="4" l="1"/>
  <c r="F67" i="4"/>
  <c r="F65" i="4"/>
  <c r="F64" i="4"/>
  <c r="F55" i="4"/>
  <c r="F58" i="4"/>
  <c r="F57" i="4"/>
  <c r="F56" i="4"/>
  <c r="F49" i="4"/>
  <c r="F50" i="4"/>
  <c r="F48" i="4"/>
  <c r="F47" i="4"/>
  <c r="F43" i="4"/>
  <c r="F42" i="4"/>
  <c r="F41" i="4"/>
  <c r="F39" i="4"/>
  <c r="F34" i="4"/>
  <c r="F31" i="4"/>
  <c r="F33" i="4"/>
  <c r="F35" i="4"/>
  <c r="F27" i="4"/>
  <c r="F26" i="4"/>
  <c r="F24" i="4"/>
  <c r="F23" i="4"/>
  <c r="E20" i="4"/>
  <c r="E12" i="4"/>
  <c r="N19" i="2"/>
  <c r="F68" i="4" l="1"/>
  <c r="F60" i="4"/>
  <c r="F52" i="4"/>
  <c r="F44" i="4"/>
  <c r="F36" i="4"/>
  <c r="F28" i="4"/>
  <c r="F19" i="4"/>
  <c r="F18" i="4"/>
  <c r="F16" i="4"/>
  <c r="F20" i="4" s="1"/>
  <c r="F15" i="4"/>
  <c r="F17" i="4"/>
  <c r="F12" i="4"/>
</calcChain>
</file>

<file path=xl/sharedStrings.xml><?xml version="1.0" encoding="utf-8"?>
<sst xmlns="http://schemas.openxmlformats.org/spreadsheetml/2006/main" count="442" uniqueCount="165">
  <si>
    <t>Therapeutic_Area</t>
  </si>
  <si>
    <t>Disease</t>
  </si>
  <si>
    <t>Infectious Disease</t>
  </si>
  <si>
    <t>Pulmonology and Rheumatology</t>
  </si>
  <si>
    <t>Gynecology</t>
  </si>
  <si>
    <t>Dermatology</t>
  </si>
  <si>
    <t>Oncology</t>
  </si>
  <si>
    <t>Leukemia</t>
  </si>
  <si>
    <t>Hematology</t>
  </si>
  <si>
    <t>Other Hematology</t>
  </si>
  <si>
    <t>Anesthesia and Analgesia</t>
  </si>
  <si>
    <t>Neurology</t>
  </si>
  <si>
    <t>Parkinson's</t>
  </si>
  <si>
    <t>Urinary tract infection</t>
  </si>
  <si>
    <t>Cardiovascular Diseases</t>
  </si>
  <si>
    <t>Hypertension</t>
  </si>
  <si>
    <t>Other oncology</t>
  </si>
  <si>
    <t>Ophthalmology</t>
  </si>
  <si>
    <t>Endocrinology and Metabolism</t>
  </si>
  <si>
    <t>Other Endocrinology and Metabolism</t>
  </si>
  <si>
    <t>Hypophosphatasia</t>
  </si>
  <si>
    <t>Psychiatry</t>
  </si>
  <si>
    <t>Schizophrenia</t>
  </si>
  <si>
    <t>Migraine</t>
  </si>
  <si>
    <t>Other Neurology</t>
  </si>
  <si>
    <t>Heart failure</t>
  </si>
  <si>
    <t>Hyperlipidemia</t>
  </si>
  <si>
    <t>Other Infectious Diseases</t>
  </si>
  <si>
    <t>Gastroenterology</t>
  </si>
  <si>
    <t>NSCLC</t>
  </si>
  <si>
    <t>Bladder cancer</t>
  </si>
  <si>
    <t>Lymphoma</t>
  </si>
  <si>
    <t>Prostate cancer</t>
  </si>
  <si>
    <t>Multiple Sclerosis</t>
  </si>
  <si>
    <t>Other Cardiovascular Disease</t>
  </si>
  <si>
    <t>Multiple Myeloma</t>
  </si>
  <si>
    <t>Breast cancer</t>
  </si>
  <si>
    <t>Medical Imaging</t>
  </si>
  <si>
    <t>Sleep Disorders</t>
  </si>
  <si>
    <t>Bipolar disorder</t>
  </si>
  <si>
    <t>HIV-1</t>
  </si>
  <si>
    <t>Sickle Cell</t>
  </si>
  <si>
    <t>Seizures</t>
  </si>
  <si>
    <t>Muscular dystrophy</t>
  </si>
  <si>
    <t>Type 2 diabetes</t>
  </si>
  <si>
    <t>Major depressive disorder</t>
  </si>
  <si>
    <t>Cardiomyopathy</t>
  </si>
  <si>
    <t>Postpartum depression</t>
  </si>
  <si>
    <t>Urology</t>
  </si>
  <si>
    <t>Opioid withdrawal</t>
  </si>
  <si>
    <t>Incidence</t>
  </si>
  <si>
    <t>American Indian/ Alaskan Native</t>
  </si>
  <si>
    <t>Asian/Pacific Islander</t>
  </si>
  <si>
    <t>Black, Non-Hispanic</t>
  </si>
  <si>
    <t>White, Non-Hispanic</t>
  </si>
  <si>
    <t>Hispanic</t>
  </si>
  <si>
    <t>No.</t>
  </si>
  <si>
    <t>Rate*</t>
  </si>
  <si>
    <t>Source:</t>
  </si>
  <si>
    <t>Asian</t>
  </si>
  <si>
    <t>Black</t>
  </si>
  <si>
    <t>White</t>
  </si>
  <si>
    <t>Metric</t>
  </si>
  <si>
    <t>Year</t>
  </si>
  <si>
    <t>New cases</t>
  </si>
  <si>
    <t>New_cases</t>
  </si>
  <si>
    <t>Race/Ethnicity</t>
  </si>
  <si>
    <t>Source</t>
  </si>
  <si>
    <t>https://www.cdc.gov/hiv/group/racialethnic/hispaniclatinos/index.html</t>
  </si>
  <si>
    <t>CDC</t>
  </si>
  <si>
    <t>New diagnoses</t>
  </si>
  <si>
    <t>Value</t>
  </si>
  <si>
    <t>https://www.cdc.gov/hiv/group/racialethnic/africanamericans/index.html</t>
  </si>
  <si>
    <t>https://www.cdc.gov/hiv/group/racialethnic/asians/index.html</t>
  </si>
  <si>
    <t>Native Hawaiians and Other Pacific Islander</t>
  </si>
  <si>
    <t>https://www.cdc.gov/hiv/group/racialethnic/nhopi/index.html</t>
  </si>
  <si>
    <t>American Indians and Native Americans</t>
  </si>
  <si>
    <t>https://www.cdc.gov/hiv/group/racialethnic/aian/index.html</t>
  </si>
  <si>
    <t>Subtract from the others above</t>
  </si>
  <si>
    <t>https://www.cdc.gov/hepatitis/statistics/2019surveillance/Table3.2.htm</t>
  </si>
  <si>
    <t>Table 3.2</t>
  </si>
  <si>
    <t>Acute Hep-C</t>
  </si>
  <si>
    <t>URL</t>
  </si>
  <si>
    <t>Note</t>
  </si>
  <si>
    <t>Below</t>
  </si>
  <si>
    <t>Chronic Hep-C</t>
  </si>
  <si>
    <t>https://www.cdc.gov/hepatitis/statistics/2019surveillance/Table3.6.htm</t>
  </si>
  <si>
    <t>Table 3.6</t>
  </si>
  <si>
    <t>American Indian/Alaska Native</t>
  </si>
  <si>
    <t>Black, non-Hispanic</t>
  </si>
  <si>
    <t>White, non-Hispanic</t>
  </si>
  <si>
    <t>% of 2019 total</t>
  </si>
  <si>
    <t>Total</t>
  </si>
  <si>
    <t>No reported race/ethnicity</t>
  </si>
  <si>
    <t>Total (reported race)</t>
  </si>
  <si>
    <t>Chronic Hepatitis-C</t>
  </si>
  <si>
    <t>Rate per 100,000</t>
  </si>
  <si>
    <t>American Indian / Alaska Native (includes Hispanic)</t>
  </si>
  <si>
    <t>Asian / Pacific Islander (includes Hispanic)</t>
  </si>
  <si>
    <t>Black (includes Hispanic)</t>
  </si>
  <si>
    <t>Hispanic (any race)</t>
  </si>
  <si>
    <t>Non-Hispanic White</t>
  </si>
  <si>
    <t>Myeloma</t>
  </si>
  <si>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</si>
  <si>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</si>
  <si>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</si>
  <si>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</si>
  <si>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</si>
  <si>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t>table with row headers in column A and column headers in rows 3 through 4. (leading dots indicate sub-parts)</t>
  </si>
  <si>
    <t>Annual Estimates of the Resident Population by Sex, Race, and Hispanic Origin for the United States: April 1, 2010 to July 1, 2019</t>
  </si>
  <si>
    <t>Sex, Race, and Hispanic Origin</t>
  </si>
  <si>
    <t>Population Estimate (as of July 1)</t>
  </si>
  <si>
    <t>Census</t>
  </si>
  <si>
    <t>Estimates Base</t>
  </si>
  <si>
    <t>TOTAL POPULATION</t>
  </si>
  <si>
    <r>
      <t>.</t>
    </r>
    <r>
      <rPr>
        <sz val="10"/>
        <color theme="1"/>
        <rFont val="arial"/>
        <family val="2"/>
      </rPr>
      <t>One Race:</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</si>
  <si>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</si>
  <si>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</si>
  <si>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NOT HISPANIC</t>
    </r>
  </si>
  <si>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</si>
  <si>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</si>
  <si>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</si>
  <si>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</si>
  <si>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</si>
  <si>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</si>
  <si>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</si>
  <si>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</si>
  <si>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HISPANIC</t>
    </r>
  </si>
  <si>
    <r>
      <t>.</t>
    </r>
    <r>
      <rPr>
        <b/>
        <sz val="10"/>
        <color theme="1"/>
        <rFont val="arial"/>
        <family val="2"/>
      </rPr>
      <t>MALE</t>
    </r>
  </si>
  <si>
    <r>
      <t>..</t>
    </r>
    <r>
      <rPr>
        <b/>
        <sz val="10"/>
        <color theme="1"/>
        <rFont val="arial"/>
        <family val="2"/>
      </rPr>
      <t>NOT HISPANIC</t>
    </r>
  </si>
  <si>
    <r>
      <t>...</t>
    </r>
    <r>
      <rPr>
        <sz val="10"/>
        <color theme="1"/>
        <rFont val="arial"/>
        <family val="2"/>
      </rPr>
      <t>One Race:</t>
    </r>
  </si>
  <si>
    <r>
      <t>....</t>
    </r>
    <r>
      <rPr>
        <sz val="10"/>
        <color theme="1"/>
        <rFont val="arial"/>
        <family val="2"/>
      </rPr>
      <t>White</t>
    </r>
  </si>
  <si>
    <r>
      <t>....</t>
    </r>
    <r>
      <rPr>
        <sz val="10"/>
        <color theme="1"/>
        <rFont val="arial"/>
        <family val="2"/>
      </rPr>
      <t>Black or African American</t>
    </r>
  </si>
  <si>
    <r>
      <t>....</t>
    </r>
    <r>
      <rPr>
        <sz val="10"/>
        <color theme="1"/>
        <rFont val="arial"/>
        <family val="2"/>
      </rPr>
      <t>American Indian and Alaska Native</t>
    </r>
  </si>
  <si>
    <r>
      <t>....</t>
    </r>
    <r>
      <rPr>
        <sz val="10"/>
        <color theme="1"/>
        <rFont val="arial"/>
        <family val="2"/>
      </rPr>
      <t>Asian</t>
    </r>
  </si>
  <si>
    <r>
      <t>....</t>
    </r>
    <r>
      <rPr>
        <sz val="10"/>
        <color theme="1"/>
        <rFont val="arial"/>
        <family val="2"/>
      </rPr>
      <t>Native Hawaiian and Other Pacific Islander</t>
    </r>
  </si>
  <si>
    <r>
      <t>...</t>
    </r>
    <r>
      <rPr>
        <sz val="10"/>
        <color theme="1"/>
        <rFont val="arial"/>
        <family val="2"/>
      </rPr>
      <t>Two or More Races</t>
    </r>
  </si>
  <si>
    <r>
      <t>...</t>
    </r>
    <r>
      <rPr>
        <sz val="10"/>
        <color theme="1"/>
        <rFont val="arial"/>
        <family val="2"/>
      </rPr>
      <t>Race Alone or in Combination:</t>
    </r>
    <r>
      <rPr>
        <vertAlign val="superscript"/>
        <sz val="10"/>
        <color theme="1"/>
        <rFont val="arial"/>
        <family val="2"/>
      </rPr>
      <t>1</t>
    </r>
  </si>
  <si>
    <r>
      <t>..</t>
    </r>
    <r>
      <rPr>
        <b/>
        <sz val="10"/>
        <color theme="1"/>
        <rFont val="arial"/>
        <family val="2"/>
      </rPr>
      <t>HISPANIC</t>
    </r>
  </si>
  <si>
    <r>
      <t>.</t>
    </r>
    <r>
      <rPr>
        <b/>
        <sz val="10"/>
        <color theme="1"/>
        <rFont val="arial"/>
        <family val="2"/>
      </rPr>
      <t>FEMALE</t>
    </r>
  </si>
  <si>
    <r>
      <t>1</t>
    </r>
    <r>
      <rPr>
        <sz val="8"/>
        <rFont val="arial"/>
        <family val="2"/>
      </rPr>
      <t xml:space="preserve"> "In combination" means in combination with one or more other races. The sum of the five race groups adds to more than the total population because individuals may report more than one race. </t>
    </r>
  </si>
  <si>
    <t>Note: The estimates are based on the 2010 Census and reflect changes to the April 1, 2010 population due to the Count Question Resolution program and geographic program revisions.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t>
  </si>
  <si>
    <t>Suggested Citation:</t>
  </si>
  <si>
    <t>Annual Estimates of the Resident Population by Sex, Race, and Hispanic Origin for the United States: April 1, 2010 to July 1, 2019 (NC-EST2019-SR11H)</t>
  </si>
  <si>
    <t>Source: U.S. Census Bureau, Population Division</t>
  </si>
  <si>
    <t>Release Date: June 2020</t>
  </si>
  <si>
    <t>2018 census</t>
  </si>
  <si>
    <t>Incidence (absolute)</t>
  </si>
  <si>
    <t>Proportion of total incidence</t>
  </si>
  <si>
    <t>Population (2018)</t>
  </si>
  <si>
    <t>https://seer.cancer.gov/explorer/application.html?site=89&amp;data_type=1&amp;graph_type=10&amp;compareBy=race&amp;chk_race_5=5&amp;chk_race_4=4&amp;chk_race_3=3&amp;chk_race_6=6&amp;chk_race_8=8&amp;series=9&amp;sex=1&amp;age_range=1&amp;stage=101&amp;advopt_precision=1&amp;advopt_show_ci=on</t>
  </si>
  <si>
    <t xml:space="preserve">Metric: </t>
  </si>
  <si>
    <t>SEER 5-Year Age-Adjusted Incidence Rates, 2014-2018</t>
  </si>
  <si>
    <t>U.S. Census, 2018</t>
  </si>
  <si>
    <t>Lung and Bronchus</t>
  </si>
  <si>
    <t>Melanoma</t>
  </si>
  <si>
    <t>Urinary Bladder</t>
  </si>
  <si>
    <t>Non-Hodgkin Lymphoma</t>
  </si>
  <si>
    <t>Prostate</t>
  </si>
  <si>
    <t>Breast</t>
  </si>
  <si>
    <t>Population - female only (2018)</t>
  </si>
  <si>
    <t>2014-2018</t>
  </si>
  <si>
    <t>Indication</t>
  </si>
  <si>
    <t>Burden_Metric</t>
  </si>
  <si>
    <t>Burden_Year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</si>
</sst>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mm\ d\,\ yyyy"/>
    <numFmt numFmtId="166" formatCode="_(* #,##0_);_(* \(#,##0\);_(* &quot;-&quot;??_);_(@_)"/>
  </numFmts>
  <fonts count="20" x14ac:knownFonts="1">
    <font>
      <sz val="12"/>
      <color theme="1"/>
      <name val="Calibri"/>
      <family val="2"/>
      <scheme val="minor"/>
    </font>
    <font>
      <b/>
      <sz val="12"/>
      <color theme="1"/>
      <name val="Calibri"/>
      <family val="2"/>
      <scheme val="minor"/>
    </font>
    <font>
      <sz val="12"/>
      <color theme="1"/>
      <name val="Calibri (Body)"/>
    </font>
    <font>
      <sz val="12"/>
      <color theme="1"/>
      <name val="Calibri"/>
      <family val="2"/>
      <scheme val="minor"/>
    </font>
    <font>
      <b/>
      <sz val="12"/>
      <color rgb="FF000000"/>
      <name val="Helvetica Neue"/>
      <family val="2"/>
    </font>
    <font>
      <sz val="12"/>
      <color rgb="FF000000"/>
      <name val="Helvetica Neue"/>
      <family val="2"/>
    </font>
    <font>
      <u/>
      <sz val="12"/>
      <color theme="10"/>
      <name val="Calibri"/>
      <family val="2"/>
      <scheme val="minor"/>
    </font>
    <font>
      <sz val="14"/>
      <color rgb="FF000000"/>
      <name val="Helvetica Neue"/>
      <family val="2"/>
    </font>
    <font>
      <sz val="12"/>
      <color rgb="FF333333"/>
      <name val="Helvetica Neue"/>
      <family val="2"/>
    </font>
    <font>
      <sz val="12"/>
      <color theme="1"/>
      <name val="Helvetica Neue"/>
      <family val="2"/>
    </font>
    <font>
      <sz val="10"/>
      <color theme="1"/>
      <name val="arial"/>
      <family val="2"/>
    </font>
    <font>
      <sz val="10"/>
      <color indexed="9"/>
      <name val="arial"/>
      <family val="2"/>
    </font>
    <font>
      <sz val="11"/>
      <color theme="1"/>
      <name val="Calibri"/>
      <family val="2"/>
      <scheme val="minor"/>
    </font>
    <font>
      <b/>
      <sz val="10"/>
      <name val="arial"/>
      <family val="2"/>
    </font>
    <font>
      <b/>
      <sz val="10"/>
      <color theme="1"/>
      <name val="arial"/>
      <family val="2"/>
    </font>
    <font>
      <vertAlign val="superscript"/>
      <sz val="10"/>
      <color theme="1"/>
      <name val="arial"/>
      <family val="2"/>
    </font>
    <font>
      <b/>
      <sz val="10"/>
      <color indexed="9"/>
      <name val="arial"/>
      <family val="2"/>
    </font>
    <font>
      <vertAlign val="superscript"/>
      <sz val="8"/>
      <name val="arial"/>
      <family val="2"/>
    </font>
    <font>
      <sz val="8"/>
      <name val="arial"/>
      <family val="2"/>
    </font>
    <font>
      <b/>
      <sz val="8"/>
      <color theme="1"/>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bottom style="thin">
        <color indexed="64"/>
      </bottom>
      <diagonal/>
    </border>
    <border>
      <left style="thin">
        <color auto="1"/>
      </left>
      <right style="thin">
        <color auto="1"/>
      </right>
      <top/>
      <bottom/>
      <diagonal/>
    </border>
    <border>
      <left style="thin">
        <color auto="1"/>
      </left>
      <right style="thin">
        <color auto="1"/>
      </right>
      <top/>
      <bottom style="thin">
        <color indexed="64"/>
      </bottom>
      <diagonal/>
    </border>
    <border>
      <left style="thin">
        <color auto="1"/>
      </left>
      <right style="thin">
        <color auto="1"/>
      </right>
      <top style="thin">
        <color indexed="64"/>
      </top>
      <bottom style="thin">
        <color indexed="64"/>
      </bottom>
      <diagonal/>
    </border>
    <border>
      <left style="thin">
        <color auto="1"/>
      </left>
      <right style="thin">
        <color auto="1"/>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style="thin">
        <color indexed="64"/>
      </top>
      <bottom style="thin">
        <color indexed="64"/>
      </bottom>
      <diagonal/>
    </border>
    <border>
      <left/>
      <right/>
      <top style="thin">
        <color indexed="64"/>
      </top>
      <bottom style="thin">
        <color indexed="64"/>
      </bottom>
      <diagonal/>
    </border>
    <border>
      <left/>
      <right style="thin">
        <color auto="1"/>
      </right>
      <top style="thin">
        <color indexed="64"/>
      </top>
      <bottom style="thin">
        <color indexed="64"/>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s>
  <cellStyleXfs count="7">
    <xf numFmtId="0" fontId="0" fillId="0" borderId="0"/>
    <xf numFmtId="43" fontId="3" fillId="0" borderId="0" applyFon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12" fillId="0" borderId="0"/>
    <xf numFmtId="43" fontId="12" fillId="0" borderId="0" applyFont="0" applyFill="0" applyBorder="0" applyAlignment="0" applyProtection="0"/>
    <xf numFmtId="9" fontId="12" fillId="0" borderId="0" applyFont="0" applyFill="0" applyBorder="0" applyAlignment="0" applyProtection="0"/>
  </cellStyleXfs>
  <cellXfs count="82">
    <xf numFmtId="0" fontId="0" fillId="0" borderId="0" xfId="0"/>
    <xf numFmtId="0" fontId="1" fillId="2" borderId="0" xfId="0" applyFont="1" applyFill="1"/>
    <xf numFmtId="0" fontId="2" fillId="0" borderId="0" xfId="0" applyFont="1"/>
    <xf numFmtId="0" fontId="4" fillId="0" borderId="0" xfId="0" applyFont="1"/>
    <xf numFmtId="0" fontId="5" fillId="0" borderId="0" xfId="0" applyFont="1"/>
    <xf numFmtId="3" fontId="0" fillId="0" borderId="0" xfId="0" applyNumberFormat="1"/>
    <xf numFmtId="3" fontId="5" fillId="0" borderId="0" xfId="0" applyNumberFormat="1" applyFont="1"/>
    <xf numFmtId="0" fontId="6" fillId="0" borderId="0" xfId="3"/>
    <xf numFmtId="164" fontId="0" fillId="0" borderId="0" xfId="2" applyNumberFormat="1" applyFont="1"/>
    <xf numFmtId="0" fontId="1" fillId="0" borderId="0" xfId="0" applyFont="1"/>
    <xf numFmtId="9" fontId="0" fillId="0" borderId="0" xfId="0" applyNumberFormat="1"/>
    <xf numFmtId="0" fontId="0" fillId="0" borderId="0" xfId="0" applyBorder="1"/>
    <xf numFmtId="0" fontId="6" fillId="0" borderId="0" xfId="3" applyBorder="1" applyAlignment="1"/>
    <xf numFmtId="0" fontId="7" fillId="0" borderId="0" xfId="0" applyFont="1"/>
    <xf numFmtId="3" fontId="7" fillId="0" borderId="0" xfId="0" applyNumberFormat="1" applyFont="1"/>
    <xf numFmtId="0" fontId="0" fillId="4" borderId="0" xfId="0" applyFill="1"/>
    <xf numFmtId="9" fontId="0" fillId="4" borderId="0" xfId="2" applyFont="1" applyFill="1"/>
    <xf numFmtId="0" fontId="4" fillId="3" borderId="0" xfId="0" applyFont="1" applyFill="1" applyAlignment="1"/>
    <xf numFmtId="0" fontId="4" fillId="0" borderId="1" xfId="0" applyFont="1" applyBorder="1"/>
    <xf numFmtId="0" fontId="5" fillId="0" borderId="1" xfId="0" applyFont="1" applyBorder="1"/>
    <xf numFmtId="3" fontId="5" fillId="0" borderId="1" xfId="0" applyNumberFormat="1" applyFont="1" applyBorder="1"/>
    <xf numFmtId="0" fontId="0" fillId="0" borderId="1" xfId="0" applyBorder="1"/>
    <xf numFmtId="3" fontId="0" fillId="0" borderId="1" xfId="0" applyNumberFormat="1" applyBorder="1"/>
    <xf numFmtId="0" fontId="8" fillId="0" borderId="0" xfId="0" applyFont="1"/>
    <xf numFmtId="0" fontId="9" fillId="0" borderId="0" xfId="0" applyFont="1"/>
    <xf numFmtId="3" fontId="10" fillId="0" borderId="0" xfId="0" applyNumberFormat="1" applyFont="1" applyBorder="1" applyAlignment="1">
      <alignment horizontal="right"/>
    </xf>
    <xf numFmtId="0" fontId="10" fillId="0" borderId="0" xfId="4" applyFont="1"/>
    <xf numFmtId="0" fontId="10" fillId="6" borderId="0" xfId="4" applyFont="1" applyFill="1"/>
    <xf numFmtId="0" fontId="14" fillId="0" borderId="4" xfId="4" applyFont="1" applyBorder="1" applyAlignment="1">
      <alignment horizontal="center" vertical="center" wrapText="1"/>
    </xf>
    <xf numFmtId="0" fontId="14" fillId="0" borderId="0" xfId="4" applyFont="1" applyAlignment="1">
      <alignment horizontal="center" vertical="center"/>
    </xf>
    <xf numFmtId="0" fontId="14" fillId="0" borderId="4" xfId="4" applyFont="1" applyBorder="1" applyAlignment="1">
      <alignment vertical="center"/>
    </xf>
    <xf numFmtId="3" fontId="14" fillId="0" borderId="4" xfId="4" applyNumberFormat="1" applyFont="1" applyBorder="1" applyAlignment="1">
      <alignment horizontal="right" vertical="center"/>
    </xf>
    <xf numFmtId="0" fontId="11" fillId="0" borderId="2" xfId="4" applyFont="1" applyBorder="1" applyAlignment="1">
      <alignment horizontal="left" indent="1"/>
    </xf>
    <xf numFmtId="3" fontId="10" fillId="0" borderId="2" xfId="4" applyNumberFormat="1" applyFont="1" applyBorder="1" applyAlignment="1">
      <alignment horizontal="right"/>
    </xf>
    <xf numFmtId="0" fontId="11" fillId="0" borderId="2" xfId="4" applyFont="1" applyBorder="1" applyAlignment="1">
      <alignment horizontal="left" indent="2"/>
    </xf>
    <xf numFmtId="166" fontId="10" fillId="0" borderId="0" xfId="5" applyNumberFormat="1" applyFont="1"/>
    <xf numFmtId="164" fontId="10" fillId="0" borderId="0" xfId="6" applyNumberFormat="1" applyFont="1"/>
    <xf numFmtId="164" fontId="10" fillId="0" borderId="0" xfId="4" applyNumberFormat="1" applyFont="1"/>
    <xf numFmtId="0" fontId="11" fillId="0" borderId="3" xfId="4" applyFont="1" applyBorder="1" applyAlignment="1">
      <alignment horizontal="left" indent="2"/>
    </xf>
    <xf numFmtId="3" fontId="10" fillId="0" borderId="3" xfId="4" applyNumberFormat="1" applyFont="1" applyBorder="1" applyAlignment="1">
      <alignment horizontal="right"/>
    </xf>
    <xf numFmtId="0" fontId="16" fillId="0" borderId="4" xfId="4" applyFont="1" applyBorder="1" applyAlignment="1">
      <alignment horizontal="left" indent="1"/>
    </xf>
    <xf numFmtId="3" fontId="14" fillId="0" borderId="4" xfId="4" applyNumberFormat="1" applyFont="1" applyBorder="1" applyAlignment="1">
      <alignment horizontal="right"/>
    </xf>
    <xf numFmtId="0" fontId="11" fillId="0" borderId="2" xfId="4" applyFont="1" applyBorder="1" applyAlignment="1">
      <alignment horizontal="left" indent="3"/>
    </xf>
    <xf numFmtId="0" fontId="11" fillId="0" borderId="3" xfId="4" applyFont="1" applyBorder="1" applyAlignment="1">
      <alignment horizontal="left" indent="3"/>
    </xf>
    <xf numFmtId="0" fontId="16" fillId="0" borderId="4" xfId="4" applyFont="1" applyBorder="1" applyAlignment="1">
      <alignment horizontal="left" vertical="center" indent="1"/>
    </xf>
    <xf numFmtId="3" fontId="14" fillId="0" borderId="4" xfId="4" applyNumberFormat="1" applyFont="1" applyBorder="1" applyAlignment="1">
      <alignment horizontal="left" vertical="center" indent="1"/>
    </xf>
    <xf numFmtId="0" fontId="16" fillId="0" borderId="4" xfId="4" applyFont="1" applyBorder="1" applyAlignment="1" applyProtection="1">
      <alignment horizontal="left" indent="1"/>
      <protection locked="0"/>
    </xf>
    <xf numFmtId="3" fontId="14" fillId="0" borderId="4" xfId="4" applyNumberFormat="1" applyFont="1" applyBorder="1" applyAlignment="1" applyProtection="1">
      <alignment horizontal="right"/>
      <protection locked="0"/>
    </xf>
    <xf numFmtId="0" fontId="0" fillId="3" borderId="0" xfId="0" applyFill="1" applyBorder="1"/>
    <xf numFmtId="1" fontId="0" fillId="0" borderId="0" xfId="0" applyNumberFormat="1" applyBorder="1"/>
    <xf numFmtId="9" fontId="0" fillId="0" borderId="0" xfId="2" applyFont="1" applyBorder="1"/>
    <xf numFmtId="166" fontId="0" fillId="0" borderId="0" xfId="1" applyNumberFormat="1" applyFont="1" applyBorder="1"/>
    <xf numFmtId="0" fontId="1" fillId="2" borderId="0" xfId="0" applyFont="1" applyFill="1" applyBorder="1"/>
    <xf numFmtId="0" fontId="0" fillId="4" borderId="0" xfId="0" applyFill="1" applyBorder="1"/>
    <xf numFmtId="1" fontId="0" fillId="4" borderId="0" xfId="0" applyNumberFormat="1" applyFill="1" applyBorder="1"/>
    <xf numFmtId="9" fontId="0" fillId="4" borderId="0" xfId="2" applyFont="1" applyFill="1" applyBorder="1"/>
    <xf numFmtId="0" fontId="0" fillId="0" borderId="0" xfId="0" applyFill="1" applyBorder="1"/>
    <xf numFmtId="164" fontId="0" fillId="0" borderId="0" xfId="2" applyNumberFormat="1" applyFont="1" applyBorder="1"/>
    <xf numFmtId="43" fontId="0" fillId="0" borderId="0" xfId="1" applyFont="1"/>
    <xf numFmtId="0" fontId="17" fillId="0" borderId="6" xfId="4" applyFont="1" applyBorder="1" applyAlignment="1">
      <alignment wrapText="1"/>
    </xf>
    <xf numFmtId="0" fontId="18" fillId="0" borderId="7" xfId="4" applyFont="1" applyBorder="1" applyAlignment="1">
      <alignment wrapText="1"/>
    </xf>
    <xf numFmtId="0" fontId="18" fillId="0" borderId="8" xfId="4" applyFont="1" applyBorder="1" applyAlignment="1">
      <alignment wrapText="1"/>
    </xf>
    <xf numFmtId="0" fontId="11" fillId="5" borderId="0" xfId="4" applyFont="1" applyFill="1" applyAlignment="1">
      <alignment horizontal="left" vertical="center"/>
    </xf>
    <xf numFmtId="0" fontId="13" fillId="5" borderId="4" xfId="4" applyFont="1" applyFill="1" applyBorder="1" applyAlignment="1">
      <alignment horizontal="left" vertical="center" wrapText="1"/>
    </xf>
    <xf numFmtId="0" fontId="10" fillId="0" borderId="4" xfId="4" applyFont="1" applyBorder="1" applyAlignment="1">
      <alignment horizontal="left" vertical="center" wrapText="1"/>
    </xf>
    <xf numFmtId="0" fontId="14" fillId="0" borderId="5" xfId="4" applyFont="1" applyBorder="1" applyAlignment="1">
      <alignment horizontal="center" vertical="center" wrapText="1"/>
    </xf>
    <xf numFmtId="0" fontId="10" fillId="0" borderId="3" xfId="4" applyFont="1" applyBorder="1" applyAlignment="1">
      <alignment vertical="center" wrapText="1"/>
    </xf>
    <xf numFmtId="165" fontId="14" fillId="6" borderId="4" xfId="4" applyNumberFormat="1" applyFont="1" applyFill="1" applyBorder="1" applyAlignment="1">
      <alignment horizontal="center" vertical="center" wrapText="1"/>
    </xf>
    <xf numFmtId="0" fontId="14" fillId="0" borderId="4" xfId="4" applyFont="1" applyBorder="1" applyAlignment="1">
      <alignment horizontal="center" vertical="center" wrapText="1"/>
    </xf>
    <xf numFmtId="0" fontId="14" fillId="6" borderId="4" xfId="4" applyFont="1" applyFill="1" applyBorder="1" applyAlignment="1">
      <alignment horizontal="center" vertical="center" wrapText="1"/>
    </xf>
    <xf numFmtId="0" fontId="18" fillId="0" borderId="9" xfId="4" applyFont="1" applyBorder="1" applyAlignment="1">
      <alignment wrapText="1"/>
    </xf>
    <xf numFmtId="0" fontId="18" fillId="0" borderId="10" xfId="4" applyFont="1" applyBorder="1" applyAlignment="1">
      <alignment wrapText="1"/>
    </xf>
    <xf numFmtId="0" fontId="18" fillId="0" borderId="11" xfId="4" applyFont="1" applyBorder="1" applyAlignment="1">
      <alignment wrapText="1"/>
    </xf>
    <xf numFmtId="0" fontId="19" fillId="7" borderId="6" xfId="4" applyFont="1" applyFill="1" applyBorder="1"/>
    <xf numFmtId="0" fontId="19" fillId="7" borderId="7" xfId="4" applyFont="1" applyFill="1" applyBorder="1"/>
    <xf numFmtId="0" fontId="19" fillId="7" borderId="8" xfId="4" applyFont="1" applyFill="1" applyBorder="1"/>
    <xf numFmtId="0" fontId="19" fillId="7" borderId="12" xfId="4" applyFont="1" applyFill="1" applyBorder="1" applyAlignment="1">
      <alignment wrapText="1"/>
    </xf>
    <xf numFmtId="0" fontId="19" fillId="7" borderId="0" xfId="4" applyFont="1" applyFill="1"/>
    <xf numFmtId="0" fontId="19" fillId="7" borderId="13" xfId="4" applyFont="1" applyFill="1" applyBorder="1"/>
    <xf numFmtId="0" fontId="19" fillId="7" borderId="14" xfId="4" applyFont="1" applyFill="1" applyBorder="1"/>
    <xf numFmtId="0" fontId="19" fillId="7" borderId="1" xfId="4" applyFont="1" applyFill="1" applyBorder="1"/>
    <xf numFmtId="0" fontId="19" fillId="7" borderId="15" xfId="4" applyFont="1" applyFill="1" applyBorder="1"/>
  </cellXfs>
  <cellStyles count="7">
    <cellStyle name="Comma" xfId="1" builtinId="3"/>
    <cellStyle name="Comma 2" xfId="5" xr:uid="{8B368032-E4B6-544A-99F2-5BD61C18B826}"/>
    <cellStyle name="Hyperlink" xfId="3" builtinId="8"/>
    <cellStyle name="Normal" xfId="0" builtinId="0"/>
    <cellStyle name="Normal 2" xfId="4" xr:uid="{18CC8D9B-F53B-C344-AFEE-54715C3BE4C6}"/>
    <cellStyle name="Percent" xfId="2" builtinId="5"/>
    <cellStyle name="Percent 2" xfId="6" xr:uid="{EB0C068A-4CAA-E843-8709-5A5F5889DA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seer.cancer.gov/explorer/application.html?site=89&amp;data_type=1&amp;graph_type=10&amp;compareBy=race&amp;chk_race_5=5&amp;chk_race_4=4&amp;chk_race_3=3&amp;chk_race_6=6&amp;chk_race_8=8&amp;series=9&amp;sex=1&amp;age_range=1&amp;stage=101&amp;advopt_precision=1&amp;advopt_show_c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cdc.gov/hepatitis/statistics/2019surveillance/Table3.2.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cdc.gov/hiv/group/racialethnic/nhopi/index.html" TargetMode="External"/><Relationship Id="rId2" Type="http://schemas.openxmlformats.org/officeDocument/2006/relationships/hyperlink" Target="https://www.cdc.gov/hiv/group/racialethnic/asians/index.html" TargetMode="External"/><Relationship Id="rId1" Type="http://schemas.openxmlformats.org/officeDocument/2006/relationships/hyperlink" Target="https://www.cdc.gov/hiv/group/racialethnic/africanamericans/index.html" TargetMode="External"/><Relationship Id="rId4" Type="http://schemas.openxmlformats.org/officeDocument/2006/relationships/hyperlink" Target="https://www.cdc.gov/hiv/group/racialethnic/aian/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F53CA-44CF-A04D-8BA8-1102210A85CF}">
  <dimension ref="A1:H44"/>
  <sheetViews>
    <sheetView tabSelected="1" workbookViewId="0">
      <pane ySplit="1" topLeftCell="A2" activePane="bottomLeft" state="frozen"/>
      <selection pane="bottomLeft"/>
    </sheetView>
  </sheetViews>
  <sheetFormatPr baseColWidth="10" defaultRowHeight="16" x14ac:dyDescent="0.2"/>
  <cols>
    <col min="1" max="1" width="28" bestFit="1" customWidth="1"/>
    <col min="2" max="2" width="32.1640625" bestFit="1" customWidth="1"/>
    <col min="3" max="4" width="11.6640625" customWidth="1"/>
    <col min="5" max="6" width="14.33203125" bestFit="1" customWidth="1"/>
    <col min="7" max="7" width="17" bestFit="1" customWidth="1"/>
    <col min="8" max="8" width="14.83203125" bestFit="1" customWidth="1"/>
    <col min="9" max="9" width="14.83203125" customWidth="1"/>
    <col min="10" max="11" width="15.6640625" bestFit="1" customWidth="1"/>
    <col min="12" max="12" width="18.33203125" bestFit="1" customWidth="1"/>
    <col min="13" max="13" width="16.33203125" bestFit="1" customWidth="1"/>
    <col min="14" max="14" width="14.83203125" bestFit="1" customWidth="1"/>
  </cols>
  <sheetData>
    <row r="1" spans="1:8" x14ac:dyDescent="0.2">
      <c r="A1" s="1" t="s">
        <v>0</v>
      </c>
      <c r="B1" s="1" t="s">
        <v>162</v>
      </c>
      <c r="C1" s="1" t="s">
        <v>163</v>
      </c>
      <c r="D1" s="1" t="s">
        <v>164</v>
      </c>
      <c r="E1" s="1" t="s">
        <v>59</v>
      </c>
      <c r="F1" s="1" t="s">
        <v>60</v>
      </c>
      <c r="G1" s="1" t="s">
        <v>55</v>
      </c>
      <c r="H1" s="1" t="s">
        <v>61</v>
      </c>
    </row>
    <row r="2" spans="1:8" x14ac:dyDescent="0.2">
      <c r="A2" t="s">
        <v>10</v>
      </c>
    </row>
    <row r="3" spans="1:8" x14ac:dyDescent="0.2">
      <c r="A3" t="s">
        <v>14</v>
      </c>
      <c r="B3" t="s">
        <v>15</v>
      </c>
    </row>
    <row r="4" spans="1:8" x14ac:dyDescent="0.2">
      <c r="A4" t="s">
        <v>14</v>
      </c>
      <c r="B4" t="s">
        <v>25</v>
      </c>
    </row>
    <row r="5" spans="1:8" x14ac:dyDescent="0.2">
      <c r="A5" t="s">
        <v>14</v>
      </c>
      <c r="B5" t="s">
        <v>26</v>
      </c>
    </row>
    <row r="6" spans="1:8" x14ac:dyDescent="0.2">
      <c r="A6" t="s">
        <v>14</v>
      </c>
      <c r="B6" t="s">
        <v>34</v>
      </c>
    </row>
    <row r="7" spans="1:8" x14ac:dyDescent="0.2">
      <c r="A7" t="s">
        <v>14</v>
      </c>
      <c r="B7" t="s">
        <v>46</v>
      </c>
    </row>
    <row r="8" spans="1:8" x14ac:dyDescent="0.2">
      <c r="A8" t="s">
        <v>5</v>
      </c>
    </row>
    <row r="9" spans="1:8" x14ac:dyDescent="0.2">
      <c r="A9" t="s">
        <v>18</v>
      </c>
      <c r="B9" t="s">
        <v>19</v>
      </c>
    </row>
    <row r="10" spans="1:8" x14ac:dyDescent="0.2">
      <c r="A10" t="s">
        <v>18</v>
      </c>
      <c r="B10" t="s">
        <v>20</v>
      </c>
    </row>
    <row r="11" spans="1:8" x14ac:dyDescent="0.2">
      <c r="A11" t="s">
        <v>18</v>
      </c>
      <c r="B11" t="s">
        <v>44</v>
      </c>
    </row>
    <row r="12" spans="1:8" x14ac:dyDescent="0.2">
      <c r="A12" t="s">
        <v>28</v>
      </c>
    </row>
    <row r="13" spans="1:8" x14ac:dyDescent="0.2">
      <c r="A13" t="s">
        <v>4</v>
      </c>
    </row>
    <row r="14" spans="1:8" x14ac:dyDescent="0.2">
      <c r="A14" t="s">
        <v>8</v>
      </c>
      <c r="B14" t="s">
        <v>9</v>
      </c>
    </row>
    <row r="15" spans="1:8" x14ac:dyDescent="0.2">
      <c r="A15" t="s">
        <v>8</v>
      </c>
      <c r="B15" t="s">
        <v>41</v>
      </c>
    </row>
    <row r="16" spans="1:8" x14ac:dyDescent="0.2">
      <c r="A16" t="s">
        <v>2</v>
      </c>
      <c r="B16" t="s">
        <v>95</v>
      </c>
      <c r="C16" t="s">
        <v>65</v>
      </c>
      <c r="D16">
        <v>2019</v>
      </c>
      <c r="E16" s="58">
        <f>'Hep-C'!N24</f>
        <v>1.1490754128300739E-2</v>
      </c>
      <c r="F16" s="58">
        <f>'Hep-C'!N25</f>
        <v>0.14559013773685411</v>
      </c>
      <c r="G16" s="58">
        <f>'Hep-C'!N27</f>
        <v>5.9554067422570578E-2</v>
      </c>
      <c r="H16" s="58">
        <f>'Hep-C'!N26</f>
        <v>0.7581462597975801</v>
      </c>
    </row>
    <row r="17" spans="1:8" x14ac:dyDescent="0.2">
      <c r="A17" t="s">
        <v>2</v>
      </c>
      <c r="B17" t="s">
        <v>13</v>
      </c>
      <c r="E17" s="58"/>
      <c r="F17" s="58"/>
      <c r="G17" s="58"/>
      <c r="H17" s="58"/>
    </row>
    <row r="18" spans="1:8" x14ac:dyDescent="0.2">
      <c r="A18" t="s">
        <v>2</v>
      </c>
      <c r="B18" t="s">
        <v>27</v>
      </c>
      <c r="E18" s="58"/>
      <c r="F18" s="58"/>
      <c r="G18" s="58"/>
      <c r="H18" s="58"/>
    </row>
    <row r="19" spans="1:8" x14ac:dyDescent="0.2">
      <c r="A19" t="s">
        <v>2</v>
      </c>
      <c r="B19" t="s">
        <v>40</v>
      </c>
      <c r="C19" t="s">
        <v>65</v>
      </c>
      <c r="D19">
        <v>2018</v>
      </c>
      <c r="E19" s="58">
        <f>'HIV-1'!D6</f>
        <v>0.02</v>
      </c>
      <c r="F19" s="58">
        <f>'HIV-1'!D5</f>
        <v>0.42</v>
      </c>
      <c r="G19" s="58">
        <f>'HIV-1'!D4</f>
        <v>0.27</v>
      </c>
      <c r="H19" s="58">
        <f>'HIV-1'!D9</f>
        <v>0.28331015592077546</v>
      </c>
    </row>
    <row r="20" spans="1:8" x14ac:dyDescent="0.2">
      <c r="A20" t="s">
        <v>37</v>
      </c>
      <c r="E20" s="58"/>
      <c r="F20" s="58"/>
      <c r="G20" s="58"/>
      <c r="H20" s="58"/>
    </row>
    <row r="21" spans="1:8" x14ac:dyDescent="0.2">
      <c r="A21" t="s">
        <v>11</v>
      </c>
      <c r="B21" t="s">
        <v>12</v>
      </c>
      <c r="E21" s="58"/>
      <c r="F21" s="58"/>
      <c r="G21" s="58"/>
      <c r="H21" s="58"/>
    </row>
    <row r="22" spans="1:8" x14ac:dyDescent="0.2">
      <c r="A22" t="s">
        <v>11</v>
      </c>
      <c r="B22" t="s">
        <v>23</v>
      </c>
      <c r="E22" s="58"/>
      <c r="F22" s="58"/>
      <c r="G22" s="58"/>
      <c r="H22" s="58"/>
    </row>
    <row r="23" spans="1:8" x14ac:dyDescent="0.2">
      <c r="A23" t="s">
        <v>11</v>
      </c>
      <c r="B23" t="s">
        <v>24</v>
      </c>
      <c r="E23" s="58"/>
      <c r="F23" s="58"/>
      <c r="G23" s="58"/>
      <c r="H23" s="58"/>
    </row>
    <row r="24" spans="1:8" x14ac:dyDescent="0.2">
      <c r="A24" t="s">
        <v>11</v>
      </c>
      <c r="B24" t="s">
        <v>33</v>
      </c>
      <c r="E24" s="58"/>
      <c r="F24" s="58"/>
      <c r="G24" s="58"/>
      <c r="H24" s="58"/>
    </row>
    <row r="25" spans="1:8" x14ac:dyDescent="0.2">
      <c r="A25" t="s">
        <v>11</v>
      </c>
      <c r="B25" t="s">
        <v>42</v>
      </c>
      <c r="E25" s="58"/>
      <c r="F25" s="58"/>
      <c r="G25" s="58"/>
      <c r="H25" s="58"/>
    </row>
    <row r="26" spans="1:8" x14ac:dyDescent="0.2">
      <c r="A26" t="s">
        <v>11</v>
      </c>
      <c r="B26" t="s">
        <v>43</v>
      </c>
      <c r="E26" s="58"/>
      <c r="F26" s="58"/>
      <c r="G26" s="58"/>
      <c r="H26" s="58"/>
    </row>
    <row r="27" spans="1:8" x14ac:dyDescent="0.2">
      <c r="A27" t="s">
        <v>6</v>
      </c>
      <c r="B27" t="s">
        <v>7</v>
      </c>
      <c r="C27" t="s">
        <v>50</v>
      </c>
      <c r="D27" t="s">
        <v>161</v>
      </c>
      <c r="E27" s="58">
        <f>Oncology!F16</f>
        <v>4.2589254369253961E-2</v>
      </c>
      <c r="F27" s="58">
        <f>Oncology!F17</f>
        <v>0.11372597555393253</v>
      </c>
      <c r="G27" s="58">
        <f>Oncology!F18</f>
        <v>0.14203150432043035</v>
      </c>
      <c r="H27" s="58">
        <f>Oncology!F19</f>
        <v>0.68841815470559131</v>
      </c>
    </row>
    <row r="28" spans="1:8" x14ac:dyDescent="0.2">
      <c r="A28" t="s">
        <v>6</v>
      </c>
      <c r="B28" t="s">
        <v>16</v>
      </c>
      <c r="E28" s="58"/>
      <c r="F28" s="58"/>
      <c r="G28" s="58"/>
      <c r="H28" s="58"/>
    </row>
    <row r="29" spans="1:8" x14ac:dyDescent="0.2">
      <c r="A29" t="s">
        <v>6</v>
      </c>
      <c r="B29" t="s">
        <v>29</v>
      </c>
      <c r="C29" t="s">
        <v>50</v>
      </c>
      <c r="D29" t="s">
        <v>161</v>
      </c>
      <c r="E29" s="58">
        <f>Oncology!F24</f>
        <v>4.9130655205846162E-2</v>
      </c>
      <c r="F29" s="58">
        <f>Oncology!F25</f>
        <v>0.14710906220566675</v>
      </c>
      <c r="G29" s="58">
        <f>Oncology!F26</f>
        <v>9.7848954647604874E-2</v>
      </c>
      <c r="H29" s="58">
        <f>Oncology!F27</f>
        <v>0.69105617632588867</v>
      </c>
    </row>
    <row r="30" spans="1:8" x14ac:dyDescent="0.2">
      <c r="A30" t="s">
        <v>6</v>
      </c>
      <c r="B30" t="s">
        <v>155</v>
      </c>
      <c r="C30" t="s">
        <v>50</v>
      </c>
      <c r="D30" t="s">
        <v>161</v>
      </c>
      <c r="E30" s="58">
        <f>Oncology!F32</f>
        <v>4.4629723165078052E-3</v>
      </c>
      <c r="F30" s="58">
        <f>Oncology!F33</f>
        <v>6.1504111859382359E-3</v>
      </c>
      <c r="G30" s="58">
        <f>Oncology!F34</f>
        <v>4.1819875738818658E-2</v>
      </c>
      <c r="H30" s="58">
        <f>Oncology!F35</f>
        <v>0.94216050564711784</v>
      </c>
    </row>
    <row r="31" spans="1:8" x14ac:dyDescent="0.2">
      <c r="A31" t="s">
        <v>6</v>
      </c>
      <c r="B31" t="s">
        <v>30</v>
      </c>
      <c r="C31" t="s">
        <v>50</v>
      </c>
      <c r="D31" t="s">
        <v>161</v>
      </c>
      <c r="E31" s="58">
        <f>Oncology!F40</f>
        <v>3.4130643808144512E-2</v>
      </c>
      <c r="F31" s="58">
        <f>Oncology!F41</f>
        <v>8.7787587767109279E-2</v>
      </c>
      <c r="G31" s="58">
        <f>Oncology!F42</f>
        <v>0.10487041252137158</v>
      </c>
      <c r="H31" s="58">
        <f>Oncology!F43</f>
        <v>0.76245086838236054</v>
      </c>
    </row>
    <row r="32" spans="1:8" x14ac:dyDescent="0.2">
      <c r="A32" t="s">
        <v>6</v>
      </c>
      <c r="B32" t="s">
        <v>31</v>
      </c>
      <c r="C32" t="s">
        <v>50</v>
      </c>
      <c r="D32" t="s">
        <v>161</v>
      </c>
      <c r="E32" s="58">
        <f>Oncology!F48</f>
        <v>5.0646412840369588E-2</v>
      </c>
      <c r="F32" s="58">
        <f>Oncology!F49</f>
        <v>0.10897024280854647</v>
      </c>
      <c r="G32" s="58">
        <f>Oncology!F50</f>
        <v>0.16756919165727702</v>
      </c>
      <c r="H32" s="58">
        <f>Oncology!F51</f>
        <v>0.66129859603298036</v>
      </c>
    </row>
    <row r="33" spans="1:8" x14ac:dyDescent="0.2">
      <c r="A33" t="s">
        <v>6</v>
      </c>
      <c r="B33" t="s">
        <v>32</v>
      </c>
      <c r="C33" t="s">
        <v>50</v>
      </c>
      <c r="D33" t="s">
        <v>161</v>
      </c>
      <c r="E33" s="58">
        <f>Oncology!F56</f>
        <v>3.6934969321592605E-2</v>
      </c>
      <c r="F33" s="58">
        <f>Oncology!F57</f>
        <v>0.2240070060967943</v>
      </c>
      <c r="G33" s="58">
        <f>Oncology!F58</f>
        <v>0.14465439394012025</v>
      </c>
      <c r="H33" s="58">
        <f>Oncology!F59</f>
        <v>0.58467150181376448</v>
      </c>
    </row>
    <row r="34" spans="1:8" x14ac:dyDescent="0.2">
      <c r="A34" t="s">
        <v>6</v>
      </c>
      <c r="B34" t="s">
        <v>35</v>
      </c>
      <c r="C34" t="s">
        <v>50</v>
      </c>
      <c r="D34" t="s">
        <v>161</v>
      </c>
      <c r="E34" s="58">
        <f>Oncology!F8</f>
        <v>3.6376828768558259E-2</v>
      </c>
      <c r="F34" s="58">
        <f>Oncology!F9</f>
        <v>0.262966924406141</v>
      </c>
      <c r="G34" s="58">
        <f>Oncology!F10</f>
        <v>0.16420869409121366</v>
      </c>
      <c r="H34" s="58">
        <f>Oncology!F11</f>
        <v>0.52055035297817032</v>
      </c>
    </row>
    <row r="35" spans="1:8" x14ac:dyDescent="0.2">
      <c r="A35" t="s">
        <v>6</v>
      </c>
      <c r="B35" t="s">
        <v>36</v>
      </c>
      <c r="C35" t="s">
        <v>50</v>
      </c>
      <c r="D35" t="s">
        <v>161</v>
      </c>
      <c r="E35" s="58">
        <f>Oncology!F64</f>
        <v>5.9676119856498365E-2</v>
      </c>
      <c r="F35" s="58">
        <f>Oncology!F65</f>
        <v>0.14149798543558961</v>
      </c>
      <c r="G35" s="58">
        <f>Oncology!F66</f>
        <v>0.13529195744728761</v>
      </c>
      <c r="H35" s="58">
        <f>Oncology!F67</f>
        <v>0.65065578411486813</v>
      </c>
    </row>
    <row r="36" spans="1:8" x14ac:dyDescent="0.2">
      <c r="A36" t="s">
        <v>17</v>
      </c>
    </row>
    <row r="37" spans="1:8" x14ac:dyDescent="0.2">
      <c r="A37" t="s">
        <v>21</v>
      </c>
      <c r="B37" t="s">
        <v>22</v>
      </c>
    </row>
    <row r="38" spans="1:8" x14ac:dyDescent="0.2">
      <c r="A38" t="s">
        <v>21</v>
      </c>
      <c r="B38" t="s">
        <v>39</v>
      </c>
    </row>
    <row r="39" spans="1:8" x14ac:dyDescent="0.2">
      <c r="A39" t="s">
        <v>21</v>
      </c>
      <c r="B39" t="s">
        <v>45</v>
      </c>
    </row>
    <row r="40" spans="1:8" x14ac:dyDescent="0.2">
      <c r="A40" t="s">
        <v>21</v>
      </c>
      <c r="B40" t="s">
        <v>47</v>
      </c>
    </row>
    <row r="41" spans="1:8" x14ac:dyDescent="0.2">
      <c r="A41" t="s">
        <v>21</v>
      </c>
      <c r="B41" t="s">
        <v>49</v>
      </c>
    </row>
    <row r="42" spans="1:8" x14ac:dyDescent="0.2">
      <c r="A42" t="s">
        <v>3</v>
      </c>
    </row>
    <row r="43" spans="1:8" x14ac:dyDescent="0.2">
      <c r="A43" t="s">
        <v>38</v>
      </c>
    </row>
    <row r="44" spans="1:8" x14ac:dyDescent="0.2">
      <c r="A44" s="2"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997B-DC56-994C-A2DE-44D9893F0E58}">
  <dimension ref="A2:I68"/>
  <sheetViews>
    <sheetView topLeftCell="A38" workbookViewId="0">
      <selection activeCell="F32" sqref="F32"/>
    </sheetView>
  </sheetViews>
  <sheetFormatPr baseColWidth="10" defaultRowHeight="16" x14ac:dyDescent="0.2"/>
  <cols>
    <col min="1" max="1" width="16.6640625" bestFit="1" customWidth="1"/>
    <col min="2" max="2" width="47.6640625" bestFit="1" customWidth="1"/>
    <col min="3" max="3" width="16.6640625" bestFit="1" customWidth="1"/>
    <col min="4" max="4" width="17.33203125" bestFit="1" customWidth="1"/>
    <col min="5" max="5" width="19" bestFit="1" customWidth="1"/>
    <col min="6" max="6" width="27.1640625" bestFit="1" customWidth="1"/>
    <col min="7" max="7" width="15" bestFit="1" customWidth="1"/>
    <col min="8" max="8" width="47.6640625" bestFit="1" customWidth="1"/>
    <col min="9" max="9" width="12.6640625" bestFit="1" customWidth="1"/>
  </cols>
  <sheetData>
    <row r="2" spans="1:9" x14ac:dyDescent="0.2">
      <c r="B2" s="9" t="s">
        <v>58</v>
      </c>
      <c r="C2" s="7" t="s">
        <v>150</v>
      </c>
    </row>
    <row r="3" spans="1:9" x14ac:dyDescent="0.2">
      <c r="B3" s="9"/>
      <c r="C3" t="s">
        <v>153</v>
      </c>
    </row>
    <row r="4" spans="1:9" x14ac:dyDescent="0.2">
      <c r="B4" s="9" t="s">
        <v>151</v>
      </c>
      <c r="C4" t="s">
        <v>152</v>
      </c>
    </row>
    <row r="6" spans="1:9" x14ac:dyDescent="0.2">
      <c r="A6" s="48" t="s">
        <v>102</v>
      </c>
      <c r="B6" s="52" t="s">
        <v>66</v>
      </c>
      <c r="C6" s="52" t="s">
        <v>96</v>
      </c>
      <c r="D6" s="52" t="s">
        <v>149</v>
      </c>
      <c r="E6" s="52" t="s">
        <v>147</v>
      </c>
      <c r="F6" s="52" t="s">
        <v>148</v>
      </c>
      <c r="I6" s="24" t="s">
        <v>146</v>
      </c>
    </row>
    <row r="7" spans="1:9" x14ac:dyDescent="0.2">
      <c r="B7" s="11" t="s">
        <v>97</v>
      </c>
      <c r="C7" s="11">
        <v>5.8</v>
      </c>
      <c r="D7" s="51">
        <f>$I$7</f>
        <v>6868822</v>
      </c>
      <c r="E7" s="49">
        <f>C7*D7/100000</f>
        <v>398.39167600000002</v>
      </c>
      <c r="F7" s="50">
        <f>E7/E12</f>
        <v>1.5897199755916781E-2</v>
      </c>
      <c r="H7" s="11" t="s">
        <v>97</v>
      </c>
      <c r="I7" s="51">
        <f>Census!L16</f>
        <v>6868822</v>
      </c>
    </row>
    <row r="8" spans="1:9" x14ac:dyDescent="0.2">
      <c r="B8" s="11" t="s">
        <v>98</v>
      </c>
      <c r="C8" s="11">
        <v>3.8</v>
      </c>
      <c r="D8" s="51">
        <f>$I$8</f>
        <v>23990034</v>
      </c>
      <c r="E8" s="49">
        <f t="shared" ref="E8:E11" si="0">C8*D8/100000</f>
        <v>911.62129200000004</v>
      </c>
      <c r="F8" s="50">
        <f>E8/E12</f>
        <v>3.6376828768558259E-2</v>
      </c>
      <c r="H8" s="11" t="s">
        <v>98</v>
      </c>
      <c r="I8" s="51">
        <f>Census!L17+Census!L18</f>
        <v>23990034</v>
      </c>
    </row>
    <row r="9" spans="1:9" x14ac:dyDescent="0.2">
      <c r="B9" s="11" t="s">
        <v>99</v>
      </c>
      <c r="C9" s="11">
        <v>13.8</v>
      </c>
      <c r="D9" s="51">
        <f>$I$9</f>
        <v>47754210</v>
      </c>
      <c r="E9" s="49">
        <f t="shared" si="0"/>
        <v>6590.0809799999997</v>
      </c>
      <c r="F9" s="50">
        <f>E9/E12</f>
        <v>0.262966924406141</v>
      </c>
      <c r="H9" s="11" t="s">
        <v>99</v>
      </c>
      <c r="I9" s="51">
        <f>Census!L15</f>
        <v>47754210</v>
      </c>
    </row>
    <row r="10" spans="1:9" x14ac:dyDescent="0.2">
      <c r="B10" s="11" t="s">
        <v>100</v>
      </c>
      <c r="C10" s="11">
        <v>6.9</v>
      </c>
      <c r="D10" s="51">
        <f>$I$10</f>
        <v>59639869</v>
      </c>
      <c r="E10" s="49">
        <f t="shared" si="0"/>
        <v>4115.1509610000003</v>
      </c>
      <c r="F10" s="50">
        <f>E10/E12</f>
        <v>0.16420869409121366</v>
      </c>
      <c r="H10" s="11" t="s">
        <v>100</v>
      </c>
      <c r="I10" s="51">
        <f>Census!L33</f>
        <v>59639869</v>
      </c>
    </row>
    <row r="11" spans="1:9" x14ac:dyDescent="0.2">
      <c r="B11" s="11" t="s">
        <v>101</v>
      </c>
      <c r="C11" s="11">
        <v>6.4</v>
      </c>
      <c r="D11" s="51">
        <f>$I$11</f>
        <v>203832014</v>
      </c>
      <c r="E11" s="49">
        <f t="shared" si="0"/>
        <v>13045.248896000001</v>
      </c>
      <c r="F11" s="50">
        <f>E11/E12</f>
        <v>0.52055035297817032</v>
      </c>
      <c r="H11" s="11" t="s">
        <v>101</v>
      </c>
      <c r="I11" s="51">
        <f>Census!L28</f>
        <v>203832014</v>
      </c>
    </row>
    <row r="12" spans="1:9" x14ac:dyDescent="0.2">
      <c r="B12" s="53" t="s">
        <v>92</v>
      </c>
      <c r="C12" s="53"/>
      <c r="D12" s="53"/>
      <c r="E12" s="54">
        <f>SUM(E7:E11)</f>
        <v>25060.493805000002</v>
      </c>
      <c r="F12" s="55">
        <f>SUM(F7:F11)</f>
        <v>1</v>
      </c>
    </row>
    <row r="13" spans="1:9" x14ac:dyDescent="0.2">
      <c r="H13" s="23"/>
      <c r="I13" s="5"/>
    </row>
    <row r="14" spans="1:9" x14ac:dyDescent="0.2">
      <c r="A14" s="48" t="s">
        <v>7</v>
      </c>
      <c r="B14" s="52" t="s">
        <v>66</v>
      </c>
      <c r="C14" s="52" t="s">
        <v>96</v>
      </c>
      <c r="D14" s="52" t="s">
        <v>149</v>
      </c>
      <c r="E14" s="52" t="s">
        <v>147</v>
      </c>
      <c r="F14" s="52" t="s">
        <v>148</v>
      </c>
    </row>
    <row r="15" spans="1:9" x14ac:dyDescent="0.2">
      <c r="B15" s="11" t="s">
        <v>97</v>
      </c>
      <c r="C15" s="11">
        <v>8.9</v>
      </c>
      <c r="D15" s="51">
        <f>$I$7</f>
        <v>6868822</v>
      </c>
      <c r="E15" s="49">
        <f>C15*D15/100000</f>
        <v>611.3251580000001</v>
      </c>
      <c r="F15" s="50">
        <f>E15/E20</f>
        <v>1.3235111050791877E-2</v>
      </c>
    </row>
    <row r="16" spans="1:9" x14ac:dyDescent="0.2">
      <c r="B16" s="11" t="s">
        <v>98</v>
      </c>
      <c r="C16" s="11">
        <v>8.1999999999999993</v>
      </c>
      <c r="D16" s="51">
        <f>$I$8</f>
        <v>23990034</v>
      </c>
      <c r="E16" s="49">
        <f t="shared" ref="E16:E19" si="1">C16*D16/100000</f>
        <v>1967.1827879999998</v>
      </c>
      <c r="F16" s="50">
        <f>E16/E20</f>
        <v>4.2589254369253961E-2</v>
      </c>
      <c r="G16" s="25"/>
    </row>
    <row r="17" spans="1:7" x14ac:dyDescent="0.2">
      <c r="B17" s="11" t="s">
        <v>99</v>
      </c>
      <c r="C17" s="11">
        <v>11</v>
      </c>
      <c r="D17" s="51">
        <f>$I$9</f>
        <v>47754210</v>
      </c>
      <c r="E17" s="49">
        <f t="shared" si="1"/>
        <v>5252.9630999999999</v>
      </c>
      <c r="F17" s="50">
        <f>E17/E20</f>
        <v>0.11372597555393253</v>
      </c>
      <c r="G17" s="25"/>
    </row>
    <row r="18" spans="1:7" x14ac:dyDescent="0.2">
      <c r="B18" s="11" t="s">
        <v>100</v>
      </c>
      <c r="C18" s="56">
        <v>11</v>
      </c>
      <c r="D18" s="51">
        <f>$I$10</f>
        <v>59639869</v>
      </c>
      <c r="E18" s="49">
        <f t="shared" si="1"/>
        <v>6560.3855899999999</v>
      </c>
      <c r="F18" s="50">
        <f>E18/E20</f>
        <v>0.14203150432043035</v>
      </c>
      <c r="G18" s="25"/>
    </row>
    <row r="19" spans="1:7" x14ac:dyDescent="0.2">
      <c r="B19" s="11" t="s">
        <v>101</v>
      </c>
      <c r="C19" s="56">
        <v>15.6</v>
      </c>
      <c r="D19" s="51">
        <f>$I$11</f>
        <v>203832014</v>
      </c>
      <c r="E19" s="49">
        <f t="shared" si="1"/>
        <v>31797.794184000002</v>
      </c>
      <c r="F19" s="50">
        <f>E19/E20</f>
        <v>0.68841815470559131</v>
      </c>
      <c r="G19" s="25"/>
    </row>
    <row r="20" spans="1:7" x14ac:dyDescent="0.2">
      <c r="B20" s="53" t="s">
        <v>92</v>
      </c>
      <c r="C20" s="53"/>
      <c r="D20" s="53"/>
      <c r="E20" s="54">
        <f>SUM(E15:E19)</f>
        <v>46189.650820000003</v>
      </c>
      <c r="F20" s="55">
        <f>SUM(F15:F19)</f>
        <v>1</v>
      </c>
      <c r="G20" s="25"/>
    </row>
    <row r="21" spans="1:7" x14ac:dyDescent="0.2">
      <c r="G21" s="25"/>
    </row>
    <row r="22" spans="1:7" x14ac:dyDescent="0.2">
      <c r="A22" s="48" t="s">
        <v>154</v>
      </c>
      <c r="B22" s="52" t="s">
        <v>66</v>
      </c>
      <c r="C22" s="52" t="s">
        <v>96</v>
      </c>
      <c r="D22" s="52" t="s">
        <v>149</v>
      </c>
      <c r="E22" s="52" t="s">
        <v>147</v>
      </c>
      <c r="F22" s="52" t="s">
        <v>148</v>
      </c>
      <c r="G22" s="25"/>
    </row>
    <row r="23" spans="1:7" x14ac:dyDescent="0.2">
      <c r="B23" s="11" t="s">
        <v>97</v>
      </c>
      <c r="C23" s="11">
        <v>37.700000000000003</v>
      </c>
      <c r="D23" s="51">
        <f>$I$7</f>
        <v>6868822</v>
      </c>
      <c r="E23" s="49">
        <f>C23*D23/100000</f>
        <v>2589.5458939999999</v>
      </c>
      <c r="F23" s="50">
        <f>E23/E28</f>
        <v>1.4855151614993447E-2</v>
      </c>
    </row>
    <row r="24" spans="1:7" x14ac:dyDescent="0.2">
      <c r="B24" s="11" t="s">
        <v>98</v>
      </c>
      <c r="C24" s="11">
        <v>35.700000000000003</v>
      </c>
      <c r="D24" s="51">
        <f>$I$8</f>
        <v>23990034</v>
      </c>
      <c r="E24" s="49">
        <f t="shared" ref="E24:E27" si="2">C24*D24/100000</f>
        <v>8564.4421380000003</v>
      </c>
      <c r="F24" s="50">
        <f>E24/E28</f>
        <v>4.9130655205846162E-2</v>
      </c>
    </row>
    <row r="25" spans="1:7" x14ac:dyDescent="0.2">
      <c r="B25" s="11" t="s">
        <v>99</v>
      </c>
      <c r="C25" s="11">
        <v>53.7</v>
      </c>
      <c r="D25" s="51">
        <f>$I$9</f>
        <v>47754210</v>
      </c>
      <c r="E25" s="49">
        <f t="shared" si="2"/>
        <v>25644.010770000001</v>
      </c>
      <c r="F25" s="50">
        <f>E25/E28</f>
        <v>0.14710906220566675</v>
      </c>
    </row>
    <row r="26" spans="1:7" x14ac:dyDescent="0.2">
      <c r="B26" s="11" t="s">
        <v>100</v>
      </c>
      <c r="C26" s="56">
        <v>28.6</v>
      </c>
      <c r="D26" s="51">
        <f>$I$10</f>
        <v>59639869</v>
      </c>
      <c r="E26" s="49">
        <f t="shared" si="2"/>
        <v>17057.002533999999</v>
      </c>
      <c r="F26" s="50">
        <f>E26/E28</f>
        <v>9.7848954647604874E-2</v>
      </c>
    </row>
    <row r="27" spans="1:7" x14ac:dyDescent="0.2">
      <c r="B27" s="11" t="s">
        <v>101</v>
      </c>
      <c r="C27" s="56">
        <v>59.1</v>
      </c>
      <c r="D27" s="51">
        <f>$I$11</f>
        <v>203832014</v>
      </c>
      <c r="E27" s="49">
        <f t="shared" si="2"/>
        <v>120464.72027399999</v>
      </c>
      <c r="F27" s="50">
        <f>E27/E28</f>
        <v>0.69105617632588867</v>
      </c>
    </row>
    <row r="28" spans="1:7" x14ac:dyDescent="0.2">
      <c r="B28" s="53" t="s">
        <v>92</v>
      </c>
      <c r="C28" s="53"/>
      <c r="D28" s="53"/>
      <c r="E28" s="54">
        <f>SUM(E23:E27)</f>
        <v>174319.72161000001</v>
      </c>
      <c r="F28" s="55">
        <f>SUM(F23:F27)</f>
        <v>0.99999999999999989</v>
      </c>
    </row>
    <row r="30" spans="1:7" x14ac:dyDescent="0.2">
      <c r="A30" s="48" t="s">
        <v>155</v>
      </c>
      <c r="B30" s="52" t="s">
        <v>66</v>
      </c>
      <c r="C30" s="52" t="s">
        <v>96</v>
      </c>
      <c r="D30" s="52" t="s">
        <v>149</v>
      </c>
      <c r="E30" s="52" t="s">
        <v>147</v>
      </c>
      <c r="F30" s="52" t="s">
        <v>148</v>
      </c>
    </row>
    <row r="31" spans="1:7" x14ac:dyDescent="0.2">
      <c r="B31" s="11" t="s">
        <v>97</v>
      </c>
      <c r="C31" s="11">
        <v>5.5</v>
      </c>
      <c r="D31" s="51">
        <f>$I$7</f>
        <v>6868822</v>
      </c>
      <c r="E31" s="49">
        <f>C31*D31/100000</f>
        <v>377.78521000000001</v>
      </c>
      <c r="F31" s="50">
        <f>E31/E36</f>
        <v>5.4062351116175604E-3</v>
      </c>
    </row>
    <row r="32" spans="1:7" x14ac:dyDescent="0.2">
      <c r="B32" s="11" t="s">
        <v>98</v>
      </c>
      <c r="C32" s="11">
        <v>1.3</v>
      </c>
      <c r="D32" s="51">
        <f>$I$8</f>
        <v>23990034</v>
      </c>
      <c r="E32" s="49">
        <f t="shared" ref="E32:E35" si="3">C32*D32/100000</f>
        <v>311.87044199999997</v>
      </c>
      <c r="F32" s="50">
        <f>E32/E36</f>
        <v>4.4629723165078052E-3</v>
      </c>
    </row>
    <row r="33" spans="1:6" x14ac:dyDescent="0.2">
      <c r="B33" s="11" t="s">
        <v>99</v>
      </c>
      <c r="C33" s="11">
        <v>0.9</v>
      </c>
      <c r="D33" s="51">
        <f>$I$9</f>
        <v>47754210</v>
      </c>
      <c r="E33" s="49">
        <f t="shared" si="3"/>
        <v>429.78789</v>
      </c>
      <c r="F33" s="50">
        <f>E33/E36</f>
        <v>6.1504111859382359E-3</v>
      </c>
    </row>
    <row r="34" spans="1:6" x14ac:dyDescent="0.2">
      <c r="B34" s="11" t="s">
        <v>100</v>
      </c>
      <c r="C34" s="56">
        <v>4.9000000000000004</v>
      </c>
      <c r="D34" s="51">
        <f>$I$10</f>
        <v>59639869</v>
      </c>
      <c r="E34" s="49">
        <f t="shared" si="3"/>
        <v>2922.3535810000003</v>
      </c>
      <c r="F34" s="50">
        <f>E34/E36</f>
        <v>4.1819875738818658E-2</v>
      </c>
    </row>
    <row r="35" spans="1:6" x14ac:dyDescent="0.2">
      <c r="B35" s="11" t="s">
        <v>101</v>
      </c>
      <c r="C35" s="56">
        <v>32.299999999999997</v>
      </c>
      <c r="D35" s="51">
        <f>$I$11</f>
        <v>203832014</v>
      </c>
      <c r="E35" s="49">
        <f t="shared" si="3"/>
        <v>65837.740521999993</v>
      </c>
      <c r="F35" s="50">
        <f>E35/E36</f>
        <v>0.94216050564711784</v>
      </c>
    </row>
    <row r="36" spans="1:6" x14ac:dyDescent="0.2">
      <c r="B36" s="53" t="s">
        <v>92</v>
      </c>
      <c r="C36" s="53"/>
      <c r="D36" s="53"/>
      <c r="E36" s="54">
        <f>SUM(E31:E35)</f>
        <v>69879.537644999989</v>
      </c>
      <c r="F36" s="55">
        <f>SUM(F31:F35)</f>
        <v>1</v>
      </c>
    </row>
    <row r="38" spans="1:6" x14ac:dyDescent="0.2">
      <c r="A38" s="48" t="s">
        <v>156</v>
      </c>
      <c r="B38" s="52" t="s">
        <v>66</v>
      </c>
      <c r="C38" s="52" t="s">
        <v>96</v>
      </c>
      <c r="D38" s="52" t="s">
        <v>149</v>
      </c>
      <c r="E38" s="52" t="s">
        <v>147</v>
      </c>
      <c r="F38" s="52" t="s">
        <v>148</v>
      </c>
    </row>
    <row r="39" spans="1:6" x14ac:dyDescent="0.2">
      <c r="B39" s="11" t="s">
        <v>97</v>
      </c>
      <c r="C39" s="11">
        <v>9.8000000000000007</v>
      </c>
      <c r="D39" s="51">
        <f>$I$7</f>
        <v>6868822</v>
      </c>
      <c r="E39" s="49">
        <f>C39*D39/100000</f>
        <v>673.14455600000008</v>
      </c>
      <c r="F39" s="50">
        <f>E39/E44</f>
        <v>1.076048752101407E-2</v>
      </c>
    </row>
    <row r="40" spans="1:6" x14ac:dyDescent="0.2">
      <c r="B40" s="11" t="s">
        <v>98</v>
      </c>
      <c r="C40" s="11">
        <v>8.9</v>
      </c>
      <c r="D40" s="51">
        <f>$I$8</f>
        <v>23990034</v>
      </c>
      <c r="E40" s="49">
        <f t="shared" ref="E40:E43" si="4">C40*D40/100000</f>
        <v>2135.113026</v>
      </c>
      <c r="F40" s="50">
        <f>E40/E44</f>
        <v>3.4130643808144512E-2</v>
      </c>
    </row>
    <row r="41" spans="1:6" x14ac:dyDescent="0.2">
      <c r="B41" s="11" t="s">
        <v>99</v>
      </c>
      <c r="C41" s="11">
        <v>11.5</v>
      </c>
      <c r="D41" s="51">
        <f>$I$9</f>
        <v>47754210</v>
      </c>
      <c r="E41" s="49">
        <f t="shared" si="4"/>
        <v>5491.7341500000002</v>
      </c>
      <c r="F41" s="50">
        <f>E41/E44</f>
        <v>8.7787587767109279E-2</v>
      </c>
    </row>
    <row r="42" spans="1:6" x14ac:dyDescent="0.2">
      <c r="B42" s="11" t="s">
        <v>100</v>
      </c>
      <c r="C42" s="56">
        <v>11</v>
      </c>
      <c r="D42" s="51">
        <f>$I$10</f>
        <v>59639869</v>
      </c>
      <c r="E42" s="49">
        <f t="shared" si="4"/>
        <v>6560.3855899999999</v>
      </c>
      <c r="F42" s="50">
        <f>E42/E44</f>
        <v>0.10487041252137158</v>
      </c>
    </row>
    <row r="43" spans="1:6" x14ac:dyDescent="0.2">
      <c r="B43" s="11" t="s">
        <v>101</v>
      </c>
      <c r="C43" s="56">
        <v>23.4</v>
      </c>
      <c r="D43" s="51">
        <f>$I$11</f>
        <v>203832014</v>
      </c>
      <c r="E43" s="49">
        <f t="shared" si="4"/>
        <v>47696.691275999998</v>
      </c>
      <c r="F43" s="50">
        <f>E43/E44</f>
        <v>0.76245086838236054</v>
      </c>
    </row>
    <row r="44" spans="1:6" x14ac:dyDescent="0.2">
      <c r="B44" s="53" t="s">
        <v>92</v>
      </c>
      <c r="C44" s="53"/>
      <c r="D44" s="53"/>
      <c r="E44" s="54">
        <f>SUM(E39:E43)</f>
        <v>62557.068597999998</v>
      </c>
      <c r="F44" s="55">
        <f>SUM(F39:F43)</f>
        <v>1</v>
      </c>
    </row>
    <row r="46" spans="1:6" x14ac:dyDescent="0.2">
      <c r="A46" s="48" t="s">
        <v>157</v>
      </c>
      <c r="B46" s="52" t="s">
        <v>66</v>
      </c>
      <c r="C46" s="52" t="s">
        <v>96</v>
      </c>
      <c r="D46" s="52" t="s">
        <v>149</v>
      </c>
      <c r="E46" s="52" t="s">
        <v>147</v>
      </c>
      <c r="F46" s="52" t="s">
        <v>148</v>
      </c>
    </row>
    <row r="47" spans="1:6" x14ac:dyDescent="0.2">
      <c r="B47" s="11" t="s">
        <v>97</v>
      </c>
      <c r="C47" s="11">
        <v>10.8</v>
      </c>
      <c r="D47" s="51">
        <f>$I$7</f>
        <v>6868822</v>
      </c>
      <c r="E47" s="49">
        <f>C47*D47/100000</f>
        <v>741.83277600000008</v>
      </c>
      <c r="F47" s="50">
        <f>E47/E52</f>
        <v>1.151555666082664E-2</v>
      </c>
    </row>
    <row r="48" spans="1:6" x14ac:dyDescent="0.2">
      <c r="B48" s="11" t="s">
        <v>98</v>
      </c>
      <c r="C48" s="11">
        <v>13.6</v>
      </c>
      <c r="D48" s="51">
        <f>$I$8</f>
        <v>23990034</v>
      </c>
      <c r="E48" s="49">
        <f t="shared" ref="E48:E51" si="5">C48*D48/100000</f>
        <v>3262.6446239999996</v>
      </c>
      <c r="F48" s="50">
        <f>E48/E52</f>
        <v>5.0646412840369588E-2</v>
      </c>
    </row>
    <row r="49" spans="1:6" x14ac:dyDescent="0.2">
      <c r="B49" s="11" t="s">
        <v>99</v>
      </c>
      <c r="C49" s="11">
        <v>14.7</v>
      </c>
      <c r="D49" s="51">
        <f>$I$9</f>
        <v>47754210</v>
      </c>
      <c r="E49" s="49">
        <f t="shared" si="5"/>
        <v>7019.8688700000002</v>
      </c>
      <c r="F49" s="50">
        <f>E49/E52</f>
        <v>0.10897024280854647</v>
      </c>
    </row>
    <row r="50" spans="1:6" x14ac:dyDescent="0.2">
      <c r="B50" s="11" t="s">
        <v>100</v>
      </c>
      <c r="C50" s="56">
        <v>18.100000000000001</v>
      </c>
      <c r="D50" s="51">
        <f>$I$10</f>
        <v>59639869</v>
      </c>
      <c r="E50" s="49">
        <f t="shared" si="5"/>
        <v>10794.816289</v>
      </c>
      <c r="F50" s="50">
        <f>E50/E52</f>
        <v>0.16756919165727702</v>
      </c>
    </row>
    <row r="51" spans="1:6" x14ac:dyDescent="0.2">
      <c r="B51" s="11" t="s">
        <v>101</v>
      </c>
      <c r="C51" s="56">
        <v>20.9</v>
      </c>
      <c r="D51" s="51">
        <f>$I$11</f>
        <v>203832014</v>
      </c>
      <c r="E51" s="49">
        <f t="shared" si="5"/>
        <v>42600.890926</v>
      </c>
      <c r="F51" s="50">
        <f>E51/E52</f>
        <v>0.66129859603298036</v>
      </c>
    </row>
    <row r="52" spans="1:6" x14ac:dyDescent="0.2">
      <c r="B52" s="53" t="s">
        <v>92</v>
      </c>
      <c r="C52" s="53"/>
      <c r="D52" s="53"/>
      <c r="E52" s="54">
        <f>SUM(E47:E51)</f>
        <v>64420.053484999997</v>
      </c>
      <c r="F52" s="55">
        <f>SUM(F47:F51)</f>
        <v>1</v>
      </c>
    </row>
    <row r="54" spans="1:6" x14ac:dyDescent="0.2">
      <c r="A54" s="48" t="s">
        <v>158</v>
      </c>
      <c r="B54" s="52" t="s">
        <v>66</v>
      </c>
      <c r="C54" s="52" t="s">
        <v>96</v>
      </c>
      <c r="D54" s="52" t="s">
        <v>149</v>
      </c>
      <c r="E54" s="52" t="s">
        <v>147</v>
      </c>
      <c r="F54" s="52" t="s">
        <v>148</v>
      </c>
    </row>
    <row r="55" spans="1:6" x14ac:dyDescent="0.2">
      <c r="B55" s="11" t="s">
        <v>97</v>
      </c>
      <c r="C55" s="11">
        <v>53.1</v>
      </c>
      <c r="D55" s="51">
        <f>$I$7</f>
        <v>6868822</v>
      </c>
      <c r="E55" s="49">
        <f>C55*D55/100000</f>
        <v>3647.344482</v>
      </c>
      <c r="F55" s="50">
        <f>E55/E60</f>
        <v>9.7321288277283889E-3</v>
      </c>
    </row>
    <row r="56" spans="1:6" x14ac:dyDescent="0.2">
      <c r="B56" s="11" t="s">
        <v>98</v>
      </c>
      <c r="C56" s="11">
        <v>57.7</v>
      </c>
      <c r="D56" s="51">
        <f>$I$8</f>
        <v>23990034</v>
      </c>
      <c r="E56" s="49">
        <f t="shared" ref="E56:E59" si="6">C56*D56/100000</f>
        <v>13842.249618</v>
      </c>
      <c r="F56" s="50">
        <f>E56/E60</f>
        <v>3.6934969321592605E-2</v>
      </c>
    </row>
    <row r="57" spans="1:6" x14ac:dyDescent="0.2">
      <c r="B57" s="11" t="s">
        <v>99</v>
      </c>
      <c r="C57" s="11">
        <v>175.8</v>
      </c>
      <c r="D57" s="51">
        <f>$I$9</f>
        <v>47754210</v>
      </c>
      <c r="E57" s="49">
        <f t="shared" si="6"/>
        <v>83951.901180000015</v>
      </c>
      <c r="F57" s="50">
        <f>E57/E60</f>
        <v>0.2240070060967943</v>
      </c>
    </row>
    <row r="58" spans="1:6" x14ac:dyDescent="0.2">
      <c r="B58" s="11" t="s">
        <v>100</v>
      </c>
      <c r="C58" s="56">
        <v>90.9</v>
      </c>
      <c r="D58" s="51">
        <f>$I$10</f>
        <v>59639869</v>
      </c>
      <c r="E58" s="49">
        <f t="shared" si="6"/>
        <v>54212.640921000006</v>
      </c>
      <c r="F58" s="50">
        <f>E58/E60</f>
        <v>0.14465439394012025</v>
      </c>
    </row>
    <row r="59" spans="1:6" x14ac:dyDescent="0.2">
      <c r="B59" s="11" t="s">
        <v>101</v>
      </c>
      <c r="C59" s="56">
        <v>107.5</v>
      </c>
      <c r="D59" s="51">
        <f>$I$11</f>
        <v>203832014</v>
      </c>
      <c r="E59" s="49">
        <f t="shared" si="6"/>
        <v>219119.41505000001</v>
      </c>
      <c r="F59" s="50">
        <f>E59/E60</f>
        <v>0.58467150181376448</v>
      </c>
    </row>
    <row r="60" spans="1:6" x14ac:dyDescent="0.2">
      <c r="B60" s="53" t="s">
        <v>92</v>
      </c>
      <c r="C60" s="53"/>
      <c r="D60" s="53"/>
      <c r="E60" s="54">
        <f>SUM(E55:E59)</f>
        <v>374773.55125100003</v>
      </c>
      <c r="F60" s="55">
        <f>SUM(F55:F59)</f>
        <v>1</v>
      </c>
    </row>
    <row r="62" spans="1:6" x14ac:dyDescent="0.2">
      <c r="A62" s="48" t="s">
        <v>159</v>
      </c>
      <c r="B62" s="52" t="s">
        <v>66</v>
      </c>
      <c r="C62" s="52" t="s">
        <v>96</v>
      </c>
      <c r="D62" s="52" t="s">
        <v>160</v>
      </c>
      <c r="E62" s="52" t="s">
        <v>147</v>
      </c>
      <c r="F62" s="52" t="s">
        <v>148</v>
      </c>
    </row>
    <row r="63" spans="1:6" x14ac:dyDescent="0.2">
      <c r="B63" s="11" t="s">
        <v>97</v>
      </c>
      <c r="C63" s="11">
        <v>81.7</v>
      </c>
      <c r="D63" s="51">
        <f>Census!L100</f>
        <v>3450921</v>
      </c>
      <c r="E63" s="49">
        <f>C63*D63/100000</f>
        <v>2819.4024569999997</v>
      </c>
      <c r="F63" s="57">
        <f>E63/E68</f>
        <v>1.2878153145756356E-2</v>
      </c>
    </row>
    <row r="64" spans="1:6" x14ac:dyDescent="0.2">
      <c r="B64" s="11" t="s">
        <v>98</v>
      </c>
      <c r="C64" s="11">
        <v>105.1</v>
      </c>
      <c r="D64" s="51">
        <f>Census!L101+Census!L102</f>
        <v>12430865</v>
      </c>
      <c r="E64" s="49">
        <f t="shared" ref="E64:E67" si="7">C64*D64/100000</f>
        <v>13064.839115000001</v>
      </c>
      <c r="F64" s="57">
        <f>E64/E68</f>
        <v>5.9676119856498365E-2</v>
      </c>
    </row>
    <row r="65" spans="2:6" x14ac:dyDescent="0.2">
      <c r="B65" s="11" t="s">
        <v>99</v>
      </c>
      <c r="C65" s="11">
        <v>124.7</v>
      </c>
      <c r="D65" s="51">
        <f>Census!L99</f>
        <v>24842042</v>
      </c>
      <c r="E65" s="49">
        <f t="shared" si="7"/>
        <v>30978.026374000001</v>
      </c>
      <c r="F65" s="57">
        <f>E65/E68</f>
        <v>0.14149798543558961</v>
      </c>
    </row>
    <row r="66" spans="2:6" x14ac:dyDescent="0.2">
      <c r="B66" s="11" t="s">
        <v>100</v>
      </c>
      <c r="C66" s="56">
        <v>100.3</v>
      </c>
      <c r="D66" s="51">
        <f>Census!L117</f>
        <v>29530754</v>
      </c>
      <c r="E66" s="49">
        <f t="shared" si="7"/>
        <v>29619.346261999999</v>
      </c>
      <c r="F66" s="57">
        <f>E66/E68</f>
        <v>0.13529195744728761</v>
      </c>
    </row>
    <row r="67" spans="2:6" x14ac:dyDescent="0.2">
      <c r="B67" s="11" t="s">
        <v>101</v>
      </c>
      <c r="C67" s="56">
        <v>137.9</v>
      </c>
      <c r="D67" s="51">
        <f>Census!L112</f>
        <v>103297668</v>
      </c>
      <c r="E67" s="49">
        <f t="shared" si="7"/>
        <v>142447.484172</v>
      </c>
      <c r="F67" s="57">
        <f>E67/E68</f>
        <v>0.65065578411486813</v>
      </c>
    </row>
    <row r="68" spans="2:6" x14ac:dyDescent="0.2">
      <c r="B68" s="53" t="s">
        <v>92</v>
      </c>
      <c r="C68" s="53"/>
      <c r="D68" s="53"/>
      <c r="E68" s="54">
        <f>SUM(E63:E67)</f>
        <v>218929.09837999998</v>
      </c>
      <c r="F68" s="55">
        <f>SUM(F63:F67)</f>
        <v>1</v>
      </c>
    </row>
  </sheetData>
  <hyperlinks>
    <hyperlink ref="C2" r:id="rId1" xr:uid="{E74299A7-6218-144A-A02F-0B81D7A277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BBA6-12CC-AF4B-B7A3-BAE6E4A2CAD1}">
  <dimension ref="A3:N30"/>
  <sheetViews>
    <sheetView workbookViewId="0">
      <selection activeCell="A4" sqref="A4"/>
    </sheetView>
  </sheetViews>
  <sheetFormatPr baseColWidth="10" defaultRowHeight="16" x14ac:dyDescent="0.2"/>
  <cols>
    <col min="1" max="1" width="32.5" bestFit="1" customWidth="1"/>
    <col min="2" max="2" width="10" bestFit="1" customWidth="1"/>
    <col min="3" max="3" width="13.1640625" bestFit="1" customWidth="1"/>
    <col min="4" max="4" width="6.33203125" bestFit="1" customWidth="1"/>
    <col min="5" max="5" width="6.5" bestFit="1" customWidth="1"/>
    <col min="6" max="6" width="6.6640625" bestFit="1" customWidth="1"/>
    <col min="7" max="7" width="8.6640625" bestFit="1" customWidth="1"/>
    <col min="8" max="8" width="8.1640625" customWidth="1"/>
    <col min="9" max="9" width="6.5" bestFit="1" customWidth="1"/>
    <col min="10" max="10" width="6.33203125" bestFit="1" customWidth="1"/>
    <col min="11" max="11" width="6.5" bestFit="1" customWidth="1"/>
    <col min="12" max="12" width="7.6640625" bestFit="1" customWidth="1"/>
    <col min="13" max="13" width="6.5" bestFit="1" customWidth="1"/>
  </cols>
  <sheetData>
    <row r="3" spans="1:14" x14ac:dyDescent="0.2">
      <c r="A3" s="1" t="s">
        <v>1</v>
      </c>
      <c r="B3" s="1" t="s">
        <v>62</v>
      </c>
      <c r="C3" s="1" t="s">
        <v>66</v>
      </c>
      <c r="D3" s="1" t="s">
        <v>71</v>
      </c>
      <c r="E3" s="1" t="s">
        <v>63</v>
      </c>
      <c r="F3" s="1" t="s">
        <v>67</v>
      </c>
      <c r="G3" s="1" t="s">
        <v>83</v>
      </c>
      <c r="H3" s="1" t="s">
        <v>82</v>
      </c>
    </row>
    <row r="4" spans="1:14" x14ac:dyDescent="0.2">
      <c r="A4" s="11" t="s">
        <v>81</v>
      </c>
      <c r="B4" t="s">
        <v>64</v>
      </c>
      <c r="C4" t="s">
        <v>84</v>
      </c>
      <c r="D4" t="s">
        <v>84</v>
      </c>
      <c r="E4">
        <v>2019</v>
      </c>
      <c r="F4" s="11" t="s">
        <v>69</v>
      </c>
      <c r="G4" t="s">
        <v>80</v>
      </c>
      <c r="H4" s="12" t="s">
        <v>79</v>
      </c>
    </row>
    <row r="5" spans="1:14" x14ac:dyDescent="0.2">
      <c r="A5" s="11" t="s">
        <v>85</v>
      </c>
      <c r="B5" t="s">
        <v>64</v>
      </c>
      <c r="C5" t="s">
        <v>84</v>
      </c>
      <c r="D5" t="s">
        <v>84</v>
      </c>
      <c r="E5">
        <v>2019</v>
      </c>
      <c r="F5" s="11" t="s">
        <v>69</v>
      </c>
      <c r="G5" t="s">
        <v>87</v>
      </c>
      <c r="H5" s="12" t="s">
        <v>86</v>
      </c>
    </row>
    <row r="6" spans="1:14" x14ac:dyDescent="0.2">
      <c r="A6" s="11"/>
      <c r="B6" s="11"/>
    </row>
    <row r="7" spans="1:14" x14ac:dyDescent="0.2">
      <c r="A7" s="11"/>
      <c r="B7" s="11"/>
    </row>
    <row r="8" spans="1:14" x14ac:dyDescent="0.2">
      <c r="A8" s="11"/>
      <c r="B8" s="11"/>
    </row>
    <row r="10" spans="1:14" x14ac:dyDescent="0.2">
      <c r="B10" s="3">
        <v>2014</v>
      </c>
      <c r="C10" s="3">
        <v>2014</v>
      </c>
      <c r="D10" s="3">
        <v>2015</v>
      </c>
      <c r="E10" s="3">
        <v>2015</v>
      </c>
      <c r="F10" s="3">
        <v>2016</v>
      </c>
      <c r="G10" s="3">
        <v>2016</v>
      </c>
      <c r="H10" s="3">
        <v>2017</v>
      </c>
      <c r="I10" s="3">
        <v>2017</v>
      </c>
      <c r="J10" s="3">
        <v>2018</v>
      </c>
      <c r="K10" s="3">
        <v>2018</v>
      </c>
      <c r="L10" s="3">
        <v>2019</v>
      </c>
      <c r="M10" s="3">
        <v>2019</v>
      </c>
      <c r="N10" s="9" t="s">
        <v>91</v>
      </c>
    </row>
    <row r="11" spans="1:14" x14ac:dyDescent="0.2">
      <c r="A11" s="17" t="s">
        <v>81</v>
      </c>
      <c r="B11" s="3" t="s">
        <v>56</v>
      </c>
      <c r="C11" s="3" t="s">
        <v>57</v>
      </c>
      <c r="D11" s="3" t="s">
        <v>56</v>
      </c>
      <c r="E11" s="3" t="s">
        <v>57</v>
      </c>
      <c r="F11" s="3" t="s">
        <v>56</v>
      </c>
      <c r="G11" s="3" t="s">
        <v>57</v>
      </c>
      <c r="H11" s="3" t="s">
        <v>56</v>
      </c>
      <c r="I11" s="3" t="s">
        <v>57</v>
      </c>
      <c r="J11" s="3" t="s">
        <v>56</v>
      </c>
      <c r="K11" s="3" t="s">
        <v>57</v>
      </c>
      <c r="L11" s="3" t="s">
        <v>56</v>
      </c>
      <c r="M11" s="3" t="s">
        <v>57</v>
      </c>
    </row>
    <row r="12" spans="1:14" x14ac:dyDescent="0.2">
      <c r="A12" s="3" t="s">
        <v>51</v>
      </c>
      <c r="B12" s="4">
        <v>29</v>
      </c>
      <c r="C12" s="4">
        <v>1.3</v>
      </c>
      <c r="D12" s="4">
        <v>39</v>
      </c>
      <c r="E12" s="4">
        <v>1.7</v>
      </c>
      <c r="F12" s="4">
        <v>70</v>
      </c>
      <c r="G12" s="4">
        <v>3.1</v>
      </c>
      <c r="H12" s="4">
        <v>67</v>
      </c>
      <c r="I12" s="4">
        <v>2.9</v>
      </c>
      <c r="J12" s="4">
        <v>83</v>
      </c>
      <c r="K12" s="4">
        <v>3.6</v>
      </c>
      <c r="L12" s="4">
        <v>83</v>
      </c>
      <c r="M12" s="4">
        <v>3.6</v>
      </c>
      <c r="N12" s="8">
        <f>L12/$L$19</f>
        <v>2.4276104124012869E-2</v>
      </c>
    </row>
    <row r="13" spans="1:14" x14ac:dyDescent="0.2">
      <c r="A13" s="3" t="s">
        <v>52</v>
      </c>
      <c r="B13" s="4">
        <v>11</v>
      </c>
      <c r="C13" s="4">
        <v>0.1</v>
      </c>
      <c r="D13" s="4">
        <v>16</v>
      </c>
      <c r="E13" s="4">
        <v>0.1</v>
      </c>
      <c r="F13" s="4">
        <v>25</v>
      </c>
      <c r="G13" s="4">
        <v>0.1</v>
      </c>
      <c r="H13" s="4">
        <v>23</v>
      </c>
      <c r="I13" s="4">
        <v>0.1</v>
      </c>
      <c r="J13" s="4">
        <v>29</v>
      </c>
      <c r="K13" s="4">
        <v>0.2</v>
      </c>
      <c r="L13" s="4">
        <v>36</v>
      </c>
      <c r="M13" s="4">
        <v>0.2</v>
      </c>
      <c r="N13" s="8">
        <f>L13/$L$19</f>
        <v>1.052939455981281E-2</v>
      </c>
    </row>
    <row r="14" spans="1:14" x14ac:dyDescent="0.2">
      <c r="A14" s="3" t="s">
        <v>53</v>
      </c>
      <c r="B14" s="4">
        <v>74</v>
      </c>
      <c r="C14" s="4">
        <v>0.2</v>
      </c>
      <c r="D14" s="4">
        <v>112</v>
      </c>
      <c r="E14" s="4">
        <v>0.3</v>
      </c>
      <c r="F14" s="4">
        <v>130</v>
      </c>
      <c r="G14" s="4">
        <v>0.3</v>
      </c>
      <c r="H14" s="4">
        <v>202</v>
      </c>
      <c r="I14" s="4">
        <v>0.5</v>
      </c>
      <c r="J14" s="4">
        <v>231</v>
      </c>
      <c r="K14" s="4">
        <v>0.6</v>
      </c>
      <c r="L14" s="4">
        <v>267</v>
      </c>
      <c r="M14" s="4">
        <v>0.7</v>
      </c>
      <c r="N14" s="8">
        <f>L14/$L$19</f>
        <v>7.8093009651945017E-2</v>
      </c>
    </row>
    <row r="15" spans="1:14" x14ac:dyDescent="0.2">
      <c r="A15" s="3" t="s">
        <v>54</v>
      </c>
      <c r="B15" s="6">
        <v>1569</v>
      </c>
      <c r="C15" s="4">
        <v>0.8</v>
      </c>
      <c r="D15" s="6">
        <v>1724</v>
      </c>
      <c r="E15" s="4">
        <v>0.9</v>
      </c>
      <c r="F15" s="6">
        <v>2109</v>
      </c>
      <c r="G15" s="4">
        <v>1.1000000000000001</v>
      </c>
      <c r="H15" s="6">
        <v>2227</v>
      </c>
      <c r="I15" s="4">
        <v>1.2</v>
      </c>
      <c r="J15" s="6">
        <v>2405</v>
      </c>
      <c r="K15" s="4">
        <v>1.3</v>
      </c>
      <c r="L15" s="4">
        <v>2683</v>
      </c>
      <c r="M15" s="4">
        <v>1.4</v>
      </c>
      <c r="N15" s="8">
        <f>L15/$L$19</f>
        <v>0.78473237788827144</v>
      </c>
    </row>
    <row r="16" spans="1:14" x14ac:dyDescent="0.2">
      <c r="A16" s="3" t="s">
        <v>55</v>
      </c>
      <c r="B16" s="4">
        <v>124</v>
      </c>
      <c r="C16" s="4">
        <v>0.2</v>
      </c>
      <c r="D16" s="4">
        <v>148</v>
      </c>
      <c r="E16" s="4">
        <v>0.3</v>
      </c>
      <c r="F16" s="4">
        <v>191</v>
      </c>
      <c r="G16" s="4">
        <v>0.4</v>
      </c>
      <c r="H16" s="4">
        <v>234</v>
      </c>
      <c r="I16" s="4">
        <v>0.4</v>
      </c>
      <c r="J16" s="4">
        <v>280</v>
      </c>
      <c r="K16" s="4">
        <v>0.5</v>
      </c>
      <c r="L16" s="4">
        <v>350</v>
      </c>
      <c r="M16" s="4">
        <v>0.6</v>
      </c>
      <c r="N16" s="8">
        <f>L16/$L$19</f>
        <v>0.10236911377595788</v>
      </c>
    </row>
    <row r="17" spans="1:14" x14ac:dyDescent="0.2">
      <c r="A17" s="18" t="s">
        <v>93</v>
      </c>
      <c r="B17" s="19"/>
      <c r="C17" s="19"/>
      <c r="D17" s="19"/>
      <c r="E17" s="19"/>
      <c r="F17" s="19"/>
      <c r="G17" s="19"/>
      <c r="H17" s="19"/>
      <c r="I17" s="19"/>
      <c r="J17" s="19"/>
      <c r="K17" s="19"/>
      <c r="L17" s="20">
        <f>L18-SUM(L12:L16)</f>
        <v>717</v>
      </c>
      <c r="M17" s="19"/>
      <c r="N17" s="8"/>
    </row>
    <row r="18" spans="1:14" x14ac:dyDescent="0.2">
      <c r="A18" s="3" t="s">
        <v>92</v>
      </c>
      <c r="B18" s="4"/>
      <c r="C18" s="4"/>
      <c r="D18" s="4"/>
      <c r="E18" s="4"/>
      <c r="F18" s="4"/>
      <c r="G18" s="4"/>
      <c r="H18" s="4"/>
      <c r="I18" s="4"/>
      <c r="J18" s="4"/>
      <c r="K18" s="4"/>
      <c r="L18" s="6">
        <v>4136</v>
      </c>
      <c r="M18" s="4"/>
      <c r="N18" s="8"/>
    </row>
    <row r="19" spans="1:14" x14ac:dyDescent="0.2">
      <c r="A19" s="3" t="s">
        <v>94</v>
      </c>
      <c r="L19" s="15">
        <f>SUM(L12:L16)</f>
        <v>3419</v>
      </c>
      <c r="M19" s="15"/>
      <c r="N19" s="16">
        <f>SUM(N12:N16)</f>
        <v>1</v>
      </c>
    </row>
    <row r="21" spans="1:14" x14ac:dyDescent="0.2">
      <c r="B21" s="3">
        <v>2014</v>
      </c>
      <c r="C21" s="3">
        <v>2014</v>
      </c>
      <c r="D21" s="3">
        <v>2015</v>
      </c>
      <c r="E21" s="3">
        <v>2015</v>
      </c>
      <c r="F21" s="3">
        <v>2016</v>
      </c>
      <c r="G21" s="3">
        <v>2016</v>
      </c>
      <c r="H21" s="3">
        <v>2017</v>
      </c>
      <c r="I21" s="3">
        <v>2017</v>
      </c>
      <c r="J21" s="3">
        <v>2018</v>
      </c>
      <c r="K21" s="3">
        <v>2018</v>
      </c>
      <c r="L21" s="3">
        <v>2019</v>
      </c>
      <c r="M21" s="3">
        <v>2019</v>
      </c>
    </row>
    <row r="22" spans="1:14" x14ac:dyDescent="0.2">
      <c r="A22" s="17" t="s">
        <v>85</v>
      </c>
      <c r="B22" s="3" t="s">
        <v>56</v>
      </c>
      <c r="C22" s="3" t="s">
        <v>57</v>
      </c>
      <c r="D22" s="3" t="s">
        <v>56</v>
      </c>
      <c r="E22" s="3" t="s">
        <v>57</v>
      </c>
      <c r="F22" s="3" t="s">
        <v>56</v>
      </c>
      <c r="G22" s="3" t="s">
        <v>57</v>
      </c>
      <c r="H22" s="3" t="s">
        <v>56</v>
      </c>
      <c r="I22" s="3" t="s">
        <v>57</v>
      </c>
      <c r="J22" s="3" t="s">
        <v>56</v>
      </c>
      <c r="K22" s="3" t="s">
        <v>57</v>
      </c>
      <c r="L22" s="3" t="s">
        <v>56</v>
      </c>
      <c r="M22" s="3" t="s">
        <v>57</v>
      </c>
    </row>
    <row r="23" spans="1:14" ht="18" x14ac:dyDescent="0.2">
      <c r="A23" s="3" t="s">
        <v>88</v>
      </c>
      <c r="D23" s="13"/>
      <c r="E23" s="13"/>
      <c r="F23" s="13"/>
      <c r="G23" s="13"/>
      <c r="H23" s="13"/>
      <c r="I23" s="13"/>
      <c r="J23" s="13"/>
      <c r="K23" s="13"/>
      <c r="L23" s="4">
        <v>1657</v>
      </c>
      <c r="M23" s="4">
        <v>86.7</v>
      </c>
      <c r="N23" s="8">
        <f>L23/$L$30</f>
        <v>2.5218780914694469E-2</v>
      </c>
    </row>
    <row r="24" spans="1:14" ht="18" x14ac:dyDescent="0.2">
      <c r="A24" s="3" t="s">
        <v>52</v>
      </c>
      <c r="D24" s="13"/>
      <c r="E24" s="13"/>
      <c r="F24" s="13"/>
      <c r="G24" s="13"/>
      <c r="H24" s="13"/>
      <c r="I24" s="13"/>
      <c r="J24" s="13"/>
      <c r="K24" s="13"/>
      <c r="L24" s="4">
        <v>755</v>
      </c>
      <c r="M24" s="4">
        <v>7.1</v>
      </c>
      <c r="N24" s="8">
        <f>L24/$L$30</f>
        <v>1.1490754128300739E-2</v>
      </c>
    </row>
    <row r="25" spans="1:14" ht="18" x14ac:dyDescent="0.2">
      <c r="A25" s="3" t="s">
        <v>89</v>
      </c>
      <c r="D25" s="13"/>
      <c r="E25" s="13"/>
      <c r="F25" s="13"/>
      <c r="G25" s="13"/>
      <c r="H25" s="13"/>
      <c r="I25" s="13"/>
      <c r="J25" s="13"/>
      <c r="K25" s="13"/>
      <c r="L25" s="4">
        <v>9566</v>
      </c>
      <c r="M25" s="4">
        <v>31</v>
      </c>
      <c r="N25" s="8">
        <f>L25/$L$30</f>
        <v>0.14559013773685411</v>
      </c>
    </row>
    <row r="26" spans="1:14" ht="18" x14ac:dyDescent="0.2">
      <c r="A26" s="3" t="s">
        <v>90</v>
      </c>
      <c r="D26" s="14"/>
      <c r="E26" s="13"/>
      <c r="F26" s="14"/>
      <c r="G26" s="13"/>
      <c r="H26" s="14"/>
      <c r="I26" s="13"/>
      <c r="J26" s="14"/>
      <c r="K26" s="13"/>
      <c r="L26" s="4">
        <v>49814</v>
      </c>
      <c r="M26" s="4">
        <v>34</v>
      </c>
      <c r="N26" s="8">
        <f>L26/$L$30</f>
        <v>0.7581462597975801</v>
      </c>
    </row>
    <row r="27" spans="1:14" ht="18" x14ac:dyDescent="0.2">
      <c r="A27" s="3" t="s">
        <v>55</v>
      </c>
      <c r="D27" s="13"/>
      <c r="E27" s="13"/>
      <c r="F27" s="13"/>
      <c r="G27" s="13"/>
      <c r="H27" s="13"/>
      <c r="I27" s="13"/>
      <c r="J27" s="13"/>
      <c r="K27" s="13"/>
      <c r="L27" s="4">
        <v>3913</v>
      </c>
      <c r="M27" s="4">
        <v>14.1</v>
      </c>
      <c r="N27" s="8">
        <f>L27/$L$30</f>
        <v>5.9554067422570578E-2</v>
      </c>
    </row>
    <row r="28" spans="1:14" x14ac:dyDescent="0.2">
      <c r="A28" s="18" t="s">
        <v>93</v>
      </c>
      <c r="B28" s="21"/>
      <c r="C28" s="21"/>
      <c r="D28" s="21"/>
      <c r="E28" s="21"/>
      <c r="F28" s="21"/>
      <c r="G28" s="21"/>
      <c r="H28" s="21"/>
      <c r="I28" s="21"/>
      <c r="J28" s="21"/>
      <c r="K28" s="21"/>
      <c r="L28" s="22">
        <f>L29-SUM(L23:L27)</f>
        <v>57607</v>
      </c>
      <c r="M28" s="21"/>
    </row>
    <row r="29" spans="1:14" x14ac:dyDescent="0.2">
      <c r="A29" s="3" t="s">
        <v>92</v>
      </c>
      <c r="L29" s="5">
        <v>123312</v>
      </c>
    </row>
    <row r="30" spans="1:14" x14ac:dyDescent="0.2">
      <c r="A30" s="3" t="s">
        <v>94</v>
      </c>
      <c r="L30" s="15">
        <f>SUM(L23:L27)</f>
        <v>65705</v>
      </c>
      <c r="M30" s="15"/>
      <c r="N30" s="16">
        <f>SUM(N23:N27)</f>
        <v>1</v>
      </c>
    </row>
  </sheetData>
  <hyperlinks>
    <hyperlink ref="H4" r:id="rId1" xr:uid="{9F56D3AF-5B0E-404E-8800-4E4E1BB0EFE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E1C3A-6976-AA40-A010-C715C54266E0}">
  <dimension ref="B3:G9"/>
  <sheetViews>
    <sheetView workbookViewId="0">
      <selection activeCell="G3" sqref="G3"/>
    </sheetView>
  </sheetViews>
  <sheetFormatPr baseColWidth="10" defaultRowHeight="16" x14ac:dyDescent="0.2"/>
  <cols>
    <col min="2" max="2" width="13.6640625" bestFit="1" customWidth="1"/>
    <col min="3" max="3" width="37.83203125" bestFit="1" customWidth="1"/>
    <col min="4" max="5" width="13" customWidth="1"/>
  </cols>
  <sheetData>
    <row r="3" spans="2:7" x14ac:dyDescent="0.2">
      <c r="B3" s="1" t="s">
        <v>62</v>
      </c>
      <c r="C3" s="1" t="s">
        <v>66</v>
      </c>
      <c r="D3" s="1" t="s">
        <v>71</v>
      </c>
      <c r="E3" s="1" t="s">
        <v>63</v>
      </c>
      <c r="F3" s="1" t="s">
        <v>67</v>
      </c>
      <c r="G3" s="1" t="s">
        <v>82</v>
      </c>
    </row>
    <row r="4" spans="2:7" x14ac:dyDescent="0.2">
      <c r="B4" t="s">
        <v>70</v>
      </c>
      <c r="C4" t="s">
        <v>55</v>
      </c>
      <c r="D4" s="10">
        <v>0.27</v>
      </c>
      <c r="E4">
        <v>2018</v>
      </c>
      <c r="F4" t="s">
        <v>69</v>
      </c>
      <c r="G4" t="s">
        <v>68</v>
      </c>
    </row>
    <row r="5" spans="2:7" x14ac:dyDescent="0.2">
      <c r="B5" t="s">
        <v>70</v>
      </c>
      <c r="C5" t="s">
        <v>60</v>
      </c>
      <c r="D5" s="10">
        <v>0.42</v>
      </c>
      <c r="E5">
        <v>2018</v>
      </c>
      <c r="F5" t="s">
        <v>69</v>
      </c>
      <c r="G5" s="7" t="s">
        <v>72</v>
      </c>
    </row>
    <row r="6" spans="2:7" x14ac:dyDescent="0.2">
      <c r="B6" t="s">
        <v>70</v>
      </c>
      <c r="C6" t="s">
        <v>59</v>
      </c>
      <c r="D6" s="10">
        <v>0.02</v>
      </c>
      <c r="E6">
        <v>2018</v>
      </c>
      <c r="F6" t="s">
        <v>69</v>
      </c>
      <c r="G6" s="7" t="s">
        <v>73</v>
      </c>
    </row>
    <row r="7" spans="2:7" x14ac:dyDescent="0.2">
      <c r="B7" t="s">
        <v>70</v>
      </c>
      <c r="C7" t="s">
        <v>74</v>
      </c>
      <c r="D7" s="8">
        <f>68/37968</f>
        <v>1.7909818794774547E-3</v>
      </c>
      <c r="E7">
        <v>2018</v>
      </c>
      <c r="F7" t="s">
        <v>69</v>
      </c>
      <c r="G7" s="7" t="s">
        <v>75</v>
      </c>
    </row>
    <row r="8" spans="2:7" x14ac:dyDescent="0.2">
      <c r="B8" t="s">
        <v>70</v>
      </c>
      <c r="C8" t="s">
        <v>76</v>
      </c>
      <c r="D8" s="8">
        <f>186/37968</f>
        <v>4.8988621997471558E-3</v>
      </c>
      <c r="E8">
        <v>2018</v>
      </c>
      <c r="F8" t="s">
        <v>69</v>
      </c>
      <c r="G8" s="7" t="s">
        <v>77</v>
      </c>
    </row>
    <row r="9" spans="2:7" x14ac:dyDescent="0.2">
      <c r="B9" t="s">
        <v>70</v>
      </c>
      <c r="C9" t="s">
        <v>61</v>
      </c>
      <c r="D9" s="10">
        <f>1-SUM(D4:D8)</f>
        <v>0.28331015592077546</v>
      </c>
      <c r="E9">
        <v>2018</v>
      </c>
      <c r="F9" t="s">
        <v>78</v>
      </c>
    </row>
  </sheetData>
  <hyperlinks>
    <hyperlink ref="G5" r:id="rId1" xr:uid="{CC39D173-F025-1040-8949-35E1E81EC0ED}"/>
    <hyperlink ref="G6" r:id="rId2" xr:uid="{C1FE19FF-3347-1944-9C3F-CD08DCED5BB4}"/>
    <hyperlink ref="G7" r:id="rId3" xr:uid="{65691B64-5F2D-3946-A1E0-63AD4D30F298}"/>
    <hyperlink ref="G8" r:id="rId4" xr:uid="{C5F98E65-395B-A245-82B2-566B590E248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A951-AF45-CF40-A78E-9F74C5CDB9C3}">
  <sheetPr>
    <pageSetUpPr fitToPage="1"/>
  </sheetPr>
  <dimension ref="A1:T136"/>
  <sheetViews>
    <sheetView workbookViewId="0">
      <pane ySplit="4" topLeftCell="A88" activePane="bottomLeft" state="frozen"/>
      <selection pane="bottomLeft" activeCell="L14" sqref="L14"/>
    </sheetView>
  </sheetViews>
  <sheetFormatPr baseColWidth="10" defaultColWidth="9.1640625" defaultRowHeight="13" x14ac:dyDescent="0.15"/>
  <cols>
    <col min="1" max="1" width="43.6640625" style="26" customWidth="1"/>
    <col min="2" max="37" width="12.33203125" style="26" customWidth="1"/>
    <col min="38" max="16384" width="9.1640625" style="26"/>
  </cols>
  <sheetData>
    <row r="1" spans="1:20" ht="2.25" customHeight="1" x14ac:dyDescent="0.15">
      <c r="A1" s="62" t="s">
        <v>108</v>
      </c>
      <c r="B1" s="62"/>
      <c r="C1" s="62"/>
      <c r="D1" s="62"/>
      <c r="E1" s="62"/>
      <c r="F1" s="62"/>
      <c r="G1" s="62"/>
      <c r="H1" s="62"/>
      <c r="I1" s="62"/>
      <c r="J1" s="62"/>
      <c r="K1" s="62"/>
      <c r="L1" s="62"/>
      <c r="M1" s="62"/>
    </row>
    <row r="2" spans="1:20" ht="24" customHeight="1" x14ac:dyDescent="0.15">
      <c r="A2" s="63" t="s">
        <v>109</v>
      </c>
      <c r="B2" s="64"/>
      <c r="C2" s="64"/>
      <c r="D2" s="64"/>
      <c r="E2" s="64"/>
      <c r="F2" s="64"/>
      <c r="G2" s="64"/>
      <c r="H2" s="64"/>
      <c r="I2" s="64"/>
      <c r="J2" s="64"/>
      <c r="K2" s="64"/>
      <c r="L2" s="64"/>
      <c r="M2" s="64"/>
    </row>
    <row r="3" spans="1:20" s="27" customFormat="1" ht="24" customHeight="1" x14ac:dyDescent="0.15">
      <c r="A3" s="65" t="s">
        <v>110</v>
      </c>
      <c r="B3" s="67">
        <v>40269</v>
      </c>
      <c r="C3" s="68"/>
      <c r="D3" s="69" t="s">
        <v>111</v>
      </c>
      <c r="E3" s="68"/>
      <c r="F3" s="68"/>
      <c r="G3" s="68"/>
      <c r="H3" s="68"/>
      <c r="I3" s="68"/>
      <c r="J3" s="68"/>
      <c r="K3" s="68"/>
      <c r="L3" s="68"/>
      <c r="M3" s="68"/>
    </row>
    <row r="4" spans="1:20" s="29" customFormat="1" ht="34" customHeight="1" x14ac:dyDescent="0.2">
      <c r="A4" s="66"/>
      <c r="B4" s="28" t="s">
        <v>112</v>
      </c>
      <c r="C4" s="28" t="s">
        <v>113</v>
      </c>
      <c r="D4" s="28">
        <v>2010</v>
      </c>
      <c r="E4" s="28">
        <v>2011</v>
      </c>
      <c r="F4" s="28">
        <v>2012</v>
      </c>
      <c r="G4" s="28">
        <v>2013</v>
      </c>
      <c r="H4" s="28">
        <v>2014</v>
      </c>
      <c r="I4" s="28">
        <v>2015</v>
      </c>
      <c r="J4" s="28">
        <v>2016</v>
      </c>
      <c r="K4" s="28">
        <v>2017</v>
      </c>
      <c r="L4" s="28">
        <v>2018</v>
      </c>
      <c r="M4" s="28">
        <v>2019</v>
      </c>
      <c r="O4" s="28">
        <v>2015</v>
      </c>
      <c r="P4" s="28">
        <v>2016</v>
      </c>
      <c r="Q4" s="28">
        <v>2017</v>
      </c>
      <c r="R4" s="28">
        <v>2018</v>
      </c>
      <c r="S4" s="28">
        <v>2019</v>
      </c>
    </row>
    <row r="5" spans="1:20" ht="34" customHeight="1" x14ac:dyDescent="0.15">
      <c r="A5" s="30" t="s">
        <v>114</v>
      </c>
      <c r="B5" s="31">
        <v>308745538</v>
      </c>
      <c r="C5" s="31">
        <v>308758105</v>
      </c>
      <c r="D5" s="31">
        <v>309321666</v>
      </c>
      <c r="E5" s="31">
        <v>311556874</v>
      </c>
      <c r="F5" s="31">
        <v>313830990</v>
      </c>
      <c r="G5" s="31">
        <v>315993715</v>
      </c>
      <c r="H5" s="31">
        <v>318301008</v>
      </c>
      <c r="I5" s="31">
        <v>320635163</v>
      </c>
      <c r="J5" s="31">
        <v>322941311</v>
      </c>
      <c r="K5" s="31">
        <v>324985539</v>
      </c>
      <c r="L5" s="31">
        <v>326687501</v>
      </c>
      <c r="M5" s="31">
        <v>328239523</v>
      </c>
    </row>
    <row r="6" spans="1:20" x14ac:dyDescent="0.15">
      <c r="A6" s="32" t="s">
        <v>115</v>
      </c>
      <c r="B6" s="33"/>
      <c r="C6" s="33"/>
      <c r="D6" s="33"/>
      <c r="E6" s="33"/>
      <c r="F6" s="33"/>
      <c r="G6" s="33"/>
      <c r="H6" s="33"/>
      <c r="I6" s="33"/>
      <c r="J6" s="33"/>
      <c r="K6" s="33"/>
      <c r="L6" s="33"/>
      <c r="M6" s="33"/>
    </row>
    <row r="7" spans="1:20" x14ac:dyDescent="0.15">
      <c r="A7" s="34" t="s">
        <v>103</v>
      </c>
      <c r="B7" s="33">
        <v>241937061</v>
      </c>
      <c r="C7" s="33">
        <v>241945431</v>
      </c>
      <c r="D7" s="33">
        <v>242235328</v>
      </c>
      <c r="E7" s="33">
        <v>243292145</v>
      </c>
      <c r="F7" s="33">
        <v>244354778</v>
      </c>
      <c r="G7" s="33">
        <v>245308889</v>
      </c>
      <c r="H7" s="33">
        <v>246350641</v>
      </c>
      <c r="I7" s="33">
        <v>247382690</v>
      </c>
      <c r="J7" s="33">
        <v>248413058</v>
      </c>
      <c r="K7" s="33">
        <v>249270773</v>
      </c>
      <c r="L7" s="33">
        <v>249961025</v>
      </c>
      <c r="M7" s="33">
        <v>250522190</v>
      </c>
    </row>
    <row r="8" spans="1:20" x14ac:dyDescent="0.15">
      <c r="A8" s="34" t="s">
        <v>104</v>
      </c>
      <c r="B8" s="33">
        <v>40250635</v>
      </c>
      <c r="C8" s="33">
        <v>40254450</v>
      </c>
      <c r="D8" s="33">
        <v>40355385</v>
      </c>
      <c r="E8" s="33">
        <v>40783547</v>
      </c>
      <c r="F8" s="33">
        <v>41225339</v>
      </c>
      <c r="G8" s="33">
        <v>41651863</v>
      </c>
      <c r="H8" s="33">
        <v>42090120</v>
      </c>
      <c r="I8" s="33">
        <v>42532491</v>
      </c>
      <c r="J8" s="33">
        <v>42970183</v>
      </c>
      <c r="K8" s="33">
        <v>43374142</v>
      </c>
      <c r="L8" s="33">
        <v>43732024</v>
      </c>
      <c r="M8" s="33">
        <v>44075086</v>
      </c>
    </row>
    <row r="9" spans="1:20" x14ac:dyDescent="0.15">
      <c r="A9" s="34" t="s">
        <v>105</v>
      </c>
      <c r="B9" s="33">
        <v>3739506</v>
      </c>
      <c r="C9" s="33">
        <v>3739607</v>
      </c>
      <c r="D9" s="33">
        <v>3752274</v>
      </c>
      <c r="E9" s="33">
        <v>3801451</v>
      </c>
      <c r="F9" s="33">
        <v>3853222</v>
      </c>
      <c r="G9" s="33">
        <v>3902766</v>
      </c>
      <c r="H9" s="33">
        <v>3953354</v>
      </c>
      <c r="I9" s="33">
        <v>4004358</v>
      </c>
      <c r="J9" s="33">
        <v>4054740</v>
      </c>
      <c r="K9" s="33">
        <v>4101605</v>
      </c>
      <c r="L9" s="33">
        <v>4145811</v>
      </c>
      <c r="M9" s="33">
        <v>4188092</v>
      </c>
    </row>
    <row r="10" spans="1:20" x14ac:dyDescent="0.15">
      <c r="A10" s="34" t="s">
        <v>106</v>
      </c>
      <c r="B10" s="33">
        <v>15159516</v>
      </c>
      <c r="C10" s="33">
        <v>15159643</v>
      </c>
      <c r="D10" s="33">
        <v>15261408</v>
      </c>
      <c r="E10" s="33">
        <v>15721072</v>
      </c>
      <c r="F10" s="33">
        <v>16195092</v>
      </c>
      <c r="G10" s="33">
        <v>16679752</v>
      </c>
      <c r="H10" s="33">
        <v>17203569</v>
      </c>
      <c r="I10" s="33">
        <v>17752744</v>
      </c>
      <c r="J10" s="33">
        <v>18279949</v>
      </c>
      <c r="K10" s="33">
        <v>18764237</v>
      </c>
      <c r="L10" s="33">
        <v>19134105</v>
      </c>
      <c r="M10" s="33">
        <v>19504862</v>
      </c>
    </row>
    <row r="11" spans="1:20" x14ac:dyDescent="0.15">
      <c r="A11" s="34" t="s">
        <v>107</v>
      </c>
      <c r="B11" s="33">
        <v>674625</v>
      </c>
      <c r="C11" s="33">
        <v>674644</v>
      </c>
      <c r="D11" s="33">
        <v>678046</v>
      </c>
      <c r="E11" s="33">
        <v>692216</v>
      </c>
      <c r="F11" s="33">
        <v>706660</v>
      </c>
      <c r="G11" s="33">
        <v>721575</v>
      </c>
      <c r="H11" s="33">
        <v>735273</v>
      </c>
      <c r="I11" s="33">
        <v>750159</v>
      </c>
      <c r="J11" s="33">
        <v>765814</v>
      </c>
      <c r="K11" s="33">
        <v>780316</v>
      </c>
      <c r="L11" s="33">
        <v>793787</v>
      </c>
      <c r="M11" s="33">
        <v>806937</v>
      </c>
    </row>
    <row r="12" spans="1:20" x14ac:dyDescent="0.15">
      <c r="A12" s="32" t="s">
        <v>116</v>
      </c>
      <c r="B12" s="33">
        <v>6984195</v>
      </c>
      <c r="C12" s="33">
        <v>6984330</v>
      </c>
      <c r="D12" s="33">
        <v>7039225</v>
      </c>
      <c r="E12" s="33">
        <v>7266443</v>
      </c>
      <c r="F12" s="33">
        <v>7495899</v>
      </c>
      <c r="G12" s="33">
        <v>7728870</v>
      </c>
      <c r="H12" s="33">
        <v>7968051</v>
      </c>
      <c r="I12" s="33">
        <v>8212721</v>
      </c>
      <c r="J12" s="33">
        <v>8457567</v>
      </c>
      <c r="K12" s="33">
        <v>8694466</v>
      </c>
      <c r="L12" s="33">
        <v>8920749</v>
      </c>
      <c r="M12" s="33">
        <v>9142356</v>
      </c>
      <c r="N12" s="35"/>
    </row>
    <row r="13" spans="1:20" ht="15" x14ac:dyDescent="0.15">
      <c r="A13" s="32" t="s">
        <v>117</v>
      </c>
      <c r="B13" s="33"/>
      <c r="C13" s="33"/>
      <c r="D13" s="33"/>
      <c r="E13" s="33"/>
      <c r="F13" s="33"/>
      <c r="G13" s="33"/>
      <c r="H13" s="33"/>
      <c r="I13" s="33"/>
      <c r="J13" s="33"/>
      <c r="K13" s="33"/>
      <c r="L13" s="33"/>
      <c r="M13" s="33"/>
    </row>
    <row r="14" spans="1:20" x14ac:dyDescent="0.15">
      <c r="A14" s="34" t="s">
        <v>103</v>
      </c>
      <c r="B14" s="33">
        <v>248067530</v>
      </c>
      <c r="C14" s="33">
        <v>248075996</v>
      </c>
      <c r="D14" s="33">
        <v>248416858</v>
      </c>
      <c r="E14" s="33">
        <v>249683783</v>
      </c>
      <c r="F14" s="33">
        <v>250958098</v>
      </c>
      <c r="G14" s="33">
        <v>252127053</v>
      </c>
      <c r="H14" s="33">
        <v>253389473</v>
      </c>
      <c r="I14" s="33">
        <v>254647109</v>
      </c>
      <c r="J14" s="33">
        <v>255903271</v>
      </c>
      <c r="K14" s="33">
        <v>256979842</v>
      </c>
      <c r="L14" s="33">
        <v>257879857</v>
      </c>
      <c r="M14" s="33">
        <v>258646488</v>
      </c>
      <c r="O14" s="36">
        <f>I14/SUM(I$14:I$18)</f>
        <v>0.77244237044321473</v>
      </c>
      <c r="P14" s="36">
        <f t="shared" ref="P14:P18" si="0">J14/SUM(J$14:J$18)</f>
        <v>0.77023820695123479</v>
      </c>
      <c r="Q14" s="36">
        <f t="shared" ref="Q14:S18" si="1">K14/SUM(K$14:K$18)</f>
        <v>0.76815256402895427</v>
      </c>
      <c r="R14" s="36">
        <f t="shared" si="1"/>
        <v>0.76637527678405293</v>
      </c>
      <c r="S14" s="36">
        <f t="shared" si="1"/>
        <v>0.76457575499341113</v>
      </c>
      <c r="T14" s="37"/>
    </row>
    <row r="15" spans="1:20" x14ac:dyDescent="0.15">
      <c r="A15" s="34" t="s">
        <v>104</v>
      </c>
      <c r="B15" s="33">
        <v>43213173</v>
      </c>
      <c r="C15" s="33">
        <v>43217060</v>
      </c>
      <c r="D15" s="33">
        <v>43347645</v>
      </c>
      <c r="E15" s="33">
        <v>43898857</v>
      </c>
      <c r="F15" s="33">
        <v>44464891</v>
      </c>
      <c r="G15" s="33">
        <v>45017720</v>
      </c>
      <c r="H15" s="33">
        <v>45586479</v>
      </c>
      <c r="I15" s="33">
        <v>46162127</v>
      </c>
      <c r="J15" s="33">
        <v>46733758</v>
      </c>
      <c r="K15" s="33">
        <v>47268586</v>
      </c>
      <c r="L15" s="33">
        <v>47754210</v>
      </c>
      <c r="M15" s="33">
        <v>48221139</v>
      </c>
      <c r="O15" s="36">
        <f t="shared" ref="O15:O18" si="2">I15/SUM(I$14:I$18)</f>
        <v>0.14002744010960172</v>
      </c>
      <c r="P15" s="36">
        <f t="shared" si="0"/>
        <v>0.14066301624574751</v>
      </c>
      <c r="Q15" s="36">
        <f t="shared" si="1"/>
        <v>0.14129312731822416</v>
      </c>
      <c r="R15" s="36">
        <f t="shared" si="1"/>
        <v>0.1419174274877692</v>
      </c>
      <c r="S15" s="36">
        <f t="shared" si="1"/>
        <v>0.14254480717158324</v>
      </c>
      <c r="T15" s="37"/>
    </row>
    <row r="16" spans="1:20" x14ac:dyDescent="0.15">
      <c r="A16" s="34" t="s">
        <v>105</v>
      </c>
      <c r="B16" s="33">
        <v>6138482</v>
      </c>
      <c r="C16" s="33">
        <v>6138622</v>
      </c>
      <c r="D16" s="33">
        <v>6161129</v>
      </c>
      <c r="E16" s="33">
        <v>6249345</v>
      </c>
      <c r="F16" s="33">
        <v>6340360</v>
      </c>
      <c r="G16" s="33">
        <v>6429035</v>
      </c>
      <c r="H16" s="33">
        <v>6519537</v>
      </c>
      <c r="I16" s="33">
        <v>6611267</v>
      </c>
      <c r="J16" s="33">
        <v>6702824</v>
      </c>
      <c r="K16" s="33">
        <v>6788292</v>
      </c>
      <c r="L16" s="33">
        <v>6868822</v>
      </c>
      <c r="M16" s="33">
        <v>6945552</v>
      </c>
      <c r="O16" s="36">
        <f t="shared" si="2"/>
        <v>2.005450905438318E-2</v>
      </c>
      <c r="P16" s="36">
        <f t="shared" si="0"/>
        <v>2.0174697725023231E-2</v>
      </c>
      <c r="Q16" s="36">
        <f t="shared" si="1"/>
        <v>2.0291256561583683E-2</v>
      </c>
      <c r="R16" s="36">
        <f t="shared" si="1"/>
        <v>2.0412976114805245E-2</v>
      </c>
      <c r="S16" s="36">
        <f t="shared" si="1"/>
        <v>2.0531501143932009E-2</v>
      </c>
      <c r="T16" s="37"/>
    </row>
    <row r="17" spans="1:20" x14ac:dyDescent="0.15">
      <c r="A17" s="34" t="s">
        <v>106</v>
      </c>
      <c r="B17" s="33">
        <v>17676507</v>
      </c>
      <c r="C17" s="33">
        <v>17676688</v>
      </c>
      <c r="D17" s="33">
        <v>17799441</v>
      </c>
      <c r="E17" s="33">
        <v>18347881</v>
      </c>
      <c r="F17" s="33">
        <v>18912003</v>
      </c>
      <c r="G17" s="33">
        <v>19488488</v>
      </c>
      <c r="H17" s="33">
        <v>20105977</v>
      </c>
      <c r="I17" s="33">
        <v>20751126</v>
      </c>
      <c r="J17" s="33">
        <v>21373695</v>
      </c>
      <c r="K17" s="33">
        <v>21949938</v>
      </c>
      <c r="L17" s="33">
        <v>22405594</v>
      </c>
      <c r="M17" s="33">
        <v>22861985</v>
      </c>
      <c r="O17" s="36">
        <f t="shared" si="2"/>
        <v>6.2946125796408806E-2</v>
      </c>
      <c r="P17" s="36">
        <f t="shared" si="0"/>
        <v>6.4332262922589104E-2</v>
      </c>
      <c r="Q17" s="36">
        <f t="shared" si="1"/>
        <v>6.5611765591234883E-2</v>
      </c>
      <c r="R17" s="36">
        <f t="shared" si="1"/>
        <v>6.6585632173904591E-2</v>
      </c>
      <c r="S17" s="36">
        <f t="shared" si="1"/>
        <v>6.7581507010538028E-2</v>
      </c>
      <c r="T17" s="37"/>
    </row>
    <row r="18" spans="1:20" x14ac:dyDescent="0.15">
      <c r="A18" s="38" t="s">
        <v>107</v>
      </c>
      <c r="B18" s="39">
        <v>1332494</v>
      </c>
      <c r="C18" s="39">
        <v>1332529</v>
      </c>
      <c r="D18" s="39">
        <v>1339695</v>
      </c>
      <c r="E18" s="39">
        <v>1369615</v>
      </c>
      <c r="F18" s="39">
        <v>1400144</v>
      </c>
      <c r="G18" s="39">
        <v>1431395</v>
      </c>
      <c r="H18" s="39">
        <v>1461672</v>
      </c>
      <c r="I18" s="39">
        <v>1493235</v>
      </c>
      <c r="J18" s="39">
        <v>1525581</v>
      </c>
      <c r="K18" s="39">
        <v>1556054</v>
      </c>
      <c r="L18" s="39">
        <v>1584440</v>
      </c>
      <c r="M18" s="39">
        <v>1612424</v>
      </c>
      <c r="O18" s="36">
        <f t="shared" si="2"/>
        <v>4.5295545963915645E-3</v>
      </c>
      <c r="P18" s="36">
        <f t="shared" si="0"/>
        <v>4.5918161554053434E-3</v>
      </c>
      <c r="Q18" s="36">
        <f t="shared" si="1"/>
        <v>4.6512865000030252E-3</v>
      </c>
      <c r="R18" s="36">
        <f t="shared" si="1"/>
        <v>4.7086874394680804E-3</v>
      </c>
      <c r="S18" s="36">
        <f t="shared" si="1"/>
        <v>4.7664296805356035E-3</v>
      </c>
      <c r="T18" s="37"/>
    </row>
    <row r="19" spans="1:20" x14ac:dyDescent="0.15">
      <c r="A19" s="40" t="s">
        <v>118</v>
      </c>
      <c r="B19" s="41">
        <v>258267944</v>
      </c>
      <c r="C19" s="41">
        <v>258279494</v>
      </c>
      <c r="D19" s="41">
        <v>258578781</v>
      </c>
      <c r="E19" s="41">
        <v>259699630</v>
      </c>
      <c r="F19" s="41">
        <v>260904289</v>
      </c>
      <c r="G19" s="41">
        <v>262003381</v>
      </c>
      <c r="H19" s="41">
        <v>263212815</v>
      </c>
      <c r="I19" s="41">
        <v>264380421</v>
      </c>
      <c r="J19" s="41">
        <v>265490424</v>
      </c>
      <c r="K19" s="41">
        <v>266412009</v>
      </c>
      <c r="L19" s="41">
        <v>267047632</v>
      </c>
      <c r="M19" s="41">
        <v>267667286</v>
      </c>
    </row>
    <row r="20" spans="1:20" x14ac:dyDescent="0.15">
      <c r="A20" s="34" t="s">
        <v>119</v>
      </c>
      <c r="B20" s="33"/>
      <c r="C20" s="33"/>
      <c r="D20" s="33"/>
      <c r="E20" s="33"/>
      <c r="F20" s="33"/>
      <c r="G20" s="33"/>
      <c r="H20" s="33"/>
      <c r="I20" s="33"/>
      <c r="J20" s="33"/>
      <c r="K20" s="33"/>
      <c r="L20" s="33"/>
      <c r="M20" s="33"/>
    </row>
    <row r="21" spans="1:20" x14ac:dyDescent="0.15">
      <c r="A21" s="42" t="s">
        <v>120</v>
      </c>
      <c r="B21" s="33">
        <v>197318956</v>
      </c>
      <c r="C21" s="33">
        <v>197326434</v>
      </c>
      <c r="D21" s="33">
        <v>197388592</v>
      </c>
      <c r="E21" s="33">
        <v>197486399</v>
      </c>
      <c r="F21" s="33">
        <v>197639572</v>
      </c>
      <c r="G21" s="33">
        <v>197690405</v>
      </c>
      <c r="H21" s="33">
        <v>197799592</v>
      </c>
      <c r="I21" s="33">
        <v>197837000</v>
      </c>
      <c r="J21" s="33">
        <v>197845666</v>
      </c>
      <c r="K21" s="33">
        <v>197748159</v>
      </c>
      <c r="L21" s="33">
        <v>197535202</v>
      </c>
      <c r="M21" s="33">
        <v>197309822</v>
      </c>
    </row>
    <row r="22" spans="1:20" x14ac:dyDescent="0.15">
      <c r="A22" s="42" t="s">
        <v>121</v>
      </c>
      <c r="B22" s="33">
        <v>37922522</v>
      </c>
      <c r="C22" s="33">
        <v>37926254</v>
      </c>
      <c r="D22" s="33">
        <v>38013471</v>
      </c>
      <c r="E22" s="33">
        <v>38379378</v>
      </c>
      <c r="F22" s="33">
        <v>38756150</v>
      </c>
      <c r="G22" s="33">
        <v>39117317</v>
      </c>
      <c r="H22" s="33">
        <v>39488757</v>
      </c>
      <c r="I22" s="33">
        <v>39862578</v>
      </c>
      <c r="J22" s="33">
        <v>40231299</v>
      </c>
      <c r="K22" s="33">
        <v>40568433</v>
      </c>
      <c r="L22" s="33">
        <v>40860704</v>
      </c>
      <c r="M22" s="33">
        <v>41147488</v>
      </c>
    </row>
    <row r="23" spans="1:20" x14ac:dyDescent="0.15">
      <c r="A23" s="42" t="s">
        <v>122</v>
      </c>
      <c r="B23" s="33">
        <v>2263258</v>
      </c>
      <c r="C23" s="33">
        <v>2263342</v>
      </c>
      <c r="D23" s="33">
        <v>2268775</v>
      </c>
      <c r="E23" s="33">
        <v>2289536</v>
      </c>
      <c r="F23" s="33">
        <v>2311213</v>
      </c>
      <c r="G23" s="33">
        <v>2331890</v>
      </c>
      <c r="H23" s="33">
        <v>2352171</v>
      </c>
      <c r="I23" s="33">
        <v>2370871</v>
      </c>
      <c r="J23" s="33">
        <v>2388699</v>
      </c>
      <c r="K23" s="33">
        <v>2405169</v>
      </c>
      <c r="L23" s="33">
        <v>2420241</v>
      </c>
      <c r="M23" s="33">
        <v>2434908</v>
      </c>
    </row>
    <row r="24" spans="1:20" x14ac:dyDescent="0.15">
      <c r="A24" s="42" t="s">
        <v>123</v>
      </c>
      <c r="B24" s="33">
        <v>14661516</v>
      </c>
      <c r="C24" s="33">
        <v>14661639</v>
      </c>
      <c r="D24" s="33">
        <v>14760994</v>
      </c>
      <c r="E24" s="33">
        <v>15210462</v>
      </c>
      <c r="F24" s="33">
        <v>15673926</v>
      </c>
      <c r="G24" s="33">
        <v>16147839</v>
      </c>
      <c r="H24" s="33">
        <v>16660735</v>
      </c>
      <c r="I24" s="33">
        <v>17198200</v>
      </c>
      <c r="J24" s="33">
        <v>17713306</v>
      </c>
      <c r="K24" s="33">
        <v>18186249</v>
      </c>
      <c r="L24" s="33">
        <v>18545428</v>
      </c>
      <c r="M24" s="33">
        <v>18905879</v>
      </c>
    </row>
    <row r="25" spans="1:20" x14ac:dyDescent="0.15">
      <c r="A25" s="42" t="s">
        <v>124</v>
      </c>
      <c r="B25" s="33">
        <v>497216</v>
      </c>
      <c r="C25" s="33">
        <v>497233</v>
      </c>
      <c r="D25" s="33">
        <v>499859</v>
      </c>
      <c r="E25" s="33">
        <v>510670</v>
      </c>
      <c r="F25" s="33">
        <v>521521</v>
      </c>
      <c r="G25" s="33">
        <v>532900</v>
      </c>
      <c r="H25" s="33">
        <v>543046</v>
      </c>
      <c r="I25" s="33">
        <v>554052</v>
      </c>
      <c r="J25" s="33">
        <v>565677</v>
      </c>
      <c r="K25" s="33">
        <v>576376</v>
      </c>
      <c r="L25" s="33">
        <v>586163</v>
      </c>
      <c r="M25" s="33">
        <v>595908</v>
      </c>
    </row>
    <row r="26" spans="1:20" x14ac:dyDescent="0.15">
      <c r="A26" s="34" t="s">
        <v>125</v>
      </c>
      <c r="B26" s="33">
        <v>5604476</v>
      </c>
      <c r="C26" s="33">
        <v>5604592</v>
      </c>
      <c r="D26" s="33">
        <v>5647090</v>
      </c>
      <c r="E26" s="33">
        <v>5823185</v>
      </c>
      <c r="F26" s="33">
        <v>6001907</v>
      </c>
      <c r="G26" s="33">
        <v>6183030</v>
      </c>
      <c r="H26" s="33">
        <v>6368514</v>
      </c>
      <c r="I26" s="33">
        <v>6557720</v>
      </c>
      <c r="J26" s="33">
        <v>6745777</v>
      </c>
      <c r="K26" s="33">
        <v>6927623</v>
      </c>
      <c r="L26" s="33">
        <v>7099894</v>
      </c>
      <c r="M26" s="33">
        <v>7273281</v>
      </c>
    </row>
    <row r="27" spans="1:20" ht="15" x14ac:dyDescent="0.15">
      <c r="A27" s="34" t="s">
        <v>126</v>
      </c>
      <c r="B27" s="33"/>
      <c r="C27" s="33"/>
      <c r="D27" s="33"/>
      <c r="E27" s="33"/>
      <c r="F27" s="33"/>
      <c r="G27" s="33"/>
      <c r="H27" s="33"/>
      <c r="I27" s="33"/>
      <c r="J27" s="33"/>
      <c r="K27" s="33"/>
      <c r="L27" s="33"/>
      <c r="M27" s="33"/>
    </row>
    <row r="28" spans="1:20" x14ac:dyDescent="0.15">
      <c r="A28" s="42" t="s">
        <v>120</v>
      </c>
      <c r="B28" s="33">
        <v>202229636</v>
      </c>
      <c r="C28" s="33">
        <v>202237193</v>
      </c>
      <c r="D28" s="33">
        <v>202338968</v>
      </c>
      <c r="E28" s="33">
        <v>202600136</v>
      </c>
      <c r="F28" s="33">
        <v>202918865</v>
      </c>
      <c r="G28" s="33">
        <v>203137435</v>
      </c>
      <c r="H28" s="33">
        <v>203418437</v>
      </c>
      <c r="I28" s="33">
        <v>203630869</v>
      </c>
      <c r="J28" s="33">
        <v>203813473</v>
      </c>
      <c r="K28" s="33">
        <v>203884511</v>
      </c>
      <c r="L28" s="33">
        <v>203832014</v>
      </c>
      <c r="M28" s="33">
        <v>203768170</v>
      </c>
    </row>
    <row r="29" spans="1:20" x14ac:dyDescent="0.15">
      <c r="A29" s="42" t="s">
        <v>121</v>
      </c>
      <c r="B29" s="33">
        <v>40282810</v>
      </c>
      <c r="C29" s="33">
        <v>40286605</v>
      </c>
      <c r="D29" s="33">
        <v>40396839</v>
      </c>
      <c r="E29" s="33">
        <v>40858099</v>
      </c>
      <c r="F29" s="33">
        <v>41331304</v>
      </c>
      <c r="G29" s="33">
        <v>41790363</v>
      </c>
      <c r="H29" s="33">
        <v>42262411</v>
      </c>
      <c r="I29" s="33">
        <v>42738615</v>
      </c>
      <c r="J29" s="33">
        <v>43209518</v>
      </c>
      <c r="K29" s="33">
        <v>43646377</v>
      </c>
      <c r="L29" s="33">
        <v>44035275</v>
      </c>
      <c r="M29" s="33">
        <v>44419767</v>
      </c>
    </row>
    <row r="30" spans="1:20" x14ac:dyDescent="0.15">
      <c r="A30" s="42" t="s">
        <v>122</v>
      </c>
      <c r="B30" s="33">
        <v>4041624</v>
      </c>
      <c r="C30" s="33">
        <v>4041741</v>
      </c>
      <c r="D30" s="33">
        <v>4052790</v>
      </c>
      <c r="E30" s="33">
        <v>4095572</v>
      </c>
      <c r="F30" s="33">
        <v>4139628</v>
      </c>
      <c r="G30" s="33">
        <v>4182339</v>
      </c>
      <c r="H30" s="33">
        <v>4224863</v>
      </c>
      <c r="I30" s="33">
        <v>4265910</v>
      </c>
      <c r="J30" s="33">
        <v>4306214</v>
      </c>
      <c r="K30" s="33">
        <v>4343396</v>
      </c>
      <c r="L30" s="33">
        <v>4377538</v>
      </c>
      <c r="M30" s="33">
        <v>4411087</v>
      </c>
    </row>
    <row r="31" spans="1:20" x14ac:dyDescent="0.15">
      <c r="A31" s="42" t="s">
        <v>123</v>
      </c>
      <c r="B31" s="33">
        <v>16795038</v>
      </c>
      <c r="C31" s="33">
        <v>16795210</v>
      </c>
      <c r="D31" s="33">
        <v>16912178</v>
      </c>
      <c r="E31" s="33">
        <v>17436373</v>
      </c>
      <c r="F31" s="33">
        <v>17976004</v>
      </c>
      <c r="G31" s="33">
        <v>18527448</v>
      </c>
      <c r="H31" s="33">
        <v>19119657</v>
      </c>
      <c r="I31" s="33">
        <v>19738480</v>
      </c>
      <c r="J31" s="33">
        <v>20334093</v>
      </c>
      <c r="K31" s="33">
        <v>20884653</v>
      </c>
      <c r="L31" s="33">
        <v>21315571</v>
      </c>
      <c r="M31" s="33">
        <v>21747996</v>
      </c>
    </row>
    <row r="32" spans="1:20" x14ac:dyDescent="0.15">
      <c r="A32" s="43" t="s">
        <v>124</v>
      </c>
      <c r="B32" s="39">
        <v>1020354</v>
      </c>
      <c r="C32" s="39">
        <v>1020386</v>
      </c>
      <c r="D32" s="39">
        <v>1025759</v>
      </c>
      <c r="E32" s="39">
        <v>1048065</v>
      </c>
      <c r="F32" s="39">
        <v>1070731</v>
      </c>
      <c r="G32" s="39">
        <v>1094051</v>
      </c>
      <c r="H32" s="39">
        <v>1116464</v>
      </c>
      <c r="I32" s="39">
        <v>1139882</v>
      </c>
      <c r="J32" s="39">
        <v>1163880</v>
      </c>
      <c r="K32" s="39">
        <v>1186406</v>
      </c>
      <c r="L32" s="39">
        <v>1206978</v>
      </c>
      <c r="M32" s="39">
        <v>1227597</v>
      </c>
    </row>
    <row r="33" spans="1:19" x14ac:dyDescent="0.15">
      <c r="A33" s="40" t="s">
        <v>127</v>
      </c>
      <c r="B33" s="41">
        <v>50477594</v>
      </c>
      <c r="C33" s="41">
        <v>50478611</v>
      </c>
      <c r="D33" s="41">
        <v>50742885</v>
      </c>
      <c r="E33" s="41">
        <v>51857244</v>
      </c>
      <c r="F33" s="41">
        <v>52926701</v>
      </c>
      <c r="G33" s="41">
        <v>53990334</v>
      </c>
      <c r="H33" s="41">
        <v>55088193</v>
      </c>
      <c r="I33" s="41">
        <v>56254742</v>
      </c>
      <c r="J33" s="41">
        <v>57450887</v>
      </c>
      <c r="K33" s="41">
        <v>58573530</v>
      </c>
      <c r="L33" s="41">
        <v>59639869</v>
      </c>
      <c r="M33" s="41">
        <v>60572237</v>
      </c>
      <c r="O33" s="36">
        <f>I33/I5</f>
        <v>0.17544782510332468</v>
      </c>
      <c r="P33" s="36">
        <f t="shared" ref="P33:S33" si="3">J33/J5</f>
        <v>0.17789884738530712</v>
      </c>
      <c r="Q33" s="36">
        <f t="shared" si="3"/>
        <v>0.18023426574682144</v>
      </c>
      <c r="R33" s="36">
        <f t="shared" si="3"/>
        <v>0.1825593841742969</v>
      </c>
      <c r="S33" s="36">
        <f t="shared" si="3"/>
        <v>0.18453669578358484</v>
      </c>
    </row>
    <row r="34" spans="1:19" x14ac:dyDescent="0.15">
      <c r="A34" s="34" t="s">
        <v>119</v>
      </c>
      <c r="B34" s="33"/>
      <c r="C34" s="33"/>
      <c r="D34" s="33"/>
      <c r="E34" s="33"/>
      <c r="F34" s="33"/>
      <c r="G34" s="33"/>
      <c r="H34" s="33"/>
      <c r="I34" s="33"/>
      <c r="J34" s="33"/>
      <c r="K34" s="33"/>
      <c r="L34" s="33"/>
      <c r="M34" s="33"/>
    </row>
    <row r="35" spans="1:19" x14ac:dyDescent="0.15">
      <c r="A35" s="42" t="s">
        <v>120</v>
      </c>
      <c r="B35" s="33">
        <v>44618105</v>
      </c>
      <c r="C35" s="33">
        <v>44618997</v>
      </c>
      <c r="D35" s="33">
        <v>44846736</v>
      </c>
      <c r="E35" s="33">
        <v>45805746</v>
      </c>
      <c r="F35" s="33">
        <v>46715206</v>
      </c>
      <c r="G35" s="33">
        <v>47618484</v>
      </c>
      <c r="H35" s="33">
        <v>48551049</v>
      </c>
      <c r="I35" s="33">
        <v>49545690</v>
      </c>
      <c r="J35" s="33">
        <v>50567392</v>
      </c>
      <c r="K35" s="33">
        <v>51522614</v>
      </c>
      <c r="L35" s="33">
        <v>52425823</v>
      </c>
      <c r="M35" s="33">
        <v>53212368</v>
      </c>
    </row>
    <row r="36" spans="1:19" x14ac:dyDescent="0.15">
      <c r="A36" s="42" t="s">
        <v>121</v>
      </c>
      <c r="B36" s="33">
        <v>2328113</v>
      </c>
      <c r="C36" s="33">
        <v>2328196</v>
      </c>
      <c r="D36" s="33">
        <v>2341914</v>
      </c>
      <c r="E36" s="33">
        <v>2404169</v>
      </c>
      <c r="F36" s="33">
        <v>2469189</v>
      </c>
      <c r="G36" s="33">
        <v>2534546</v>
      </c>
      <c r="H36" s="33">
        <v>2601363</v>
      </c>
      <c r="I36" s="33">
        <v>2669913</v>
      </c>
      <c r="J36" s="33">
        <v>2738884</v>
      </c>
      <c r="K36" s="33">
        <v>2805709</v>
      </c>
      <c r="L36" s="33">
        <v>2871320</v>
      </c>
      <c r="M36" s="33">
        <v>2927598</v>
      </c>
    </row>
    <row r="37" spans="1:19" x14ac:dyDescent="0.15">
      <c r="A37" s="42" t="s">
        <v>122</v>
      </c>
      <c r="B37" s="33">
        <v>1476248</v>
      </c>
      <c r="C37" s="33">
        <v>1476265</v>
      </c>
      <c r="D37" s="33">
        <v>1483499</v>
      </c>
      <c r="E37" s="33">
        <v>1511915</v>
      </c>
      <c r="F37" s="33">
        <v>1542009</v>
      </c>
      <c r="G37" s="33">
        <v>1570876</v>
      </c>
      <c r="H37" s="33">
        <v>1601183</v>
      </c>
      <c r="I37" s="33">
        <v>1633487</v>
      </c>
      <c r="J37" s="33">
        <v>1666041</v>
      </c>
      <c r="K37" s="33">
        <v>1696436</v>
      </c>
      <c r="L37" s="33">
        <v>1725570</v>
      </c>
      <c r="M37" s="33">
        <v>1753184</v>
      </c>
    </row>
    <row r="38" spans="1:19" x14ac:dyDescent="0.15">
      <c r="A38" s="42" t="s">
        <v>123</v>
      </c>
      <c r="B38" s="33">
        <v>498000</v>
      </c>
      <c r="C38" s="33">
        <v>498004</v>
      </c>
      <c r="D38" s="33">
        <v>500414</v>
      </c>
      <c r="E38" s="33">
        <v>510610</v>
      </c>
      <c r="F38" s="33">
        <v>521166</v>
      </c>
      <c r="G38" s="33">
        <v>531913</v>
      </c>
      <c r="H38" s="33">
        <v>542834</v>
      </c>
      <c r="I38" s="33">
        <v>554544</v>
      </c>
      <c r="J38" s="33">
        <v>566643</v>
      </c>
      <c r="K38" s="33">
        <v>577988</v>
      </c>
      <c r="L38" s="33">
        <v>588677</v>
      </c>
      <c r="M38" s="33">
        <v>598983</v>
      </c>
    </row>
    <row r="39" spans="1:19" x14ac:dyDescent="0.15">
      <c r="A39" s="42" t="s">
        <v>124</v>
      </c>
      <c r="B39" s="33">
        <v>177409</v>
      </c>
      <c r="C39" s="33">
        <v>177411</v>
      </c>
      <c r="D39" s="33">
        <v>178187</v>
      </c>
      <c r="E39" s="33">
        <v>181546</v>
      </c>
      <c r="F39" s="33">
        <v>185139</v>
      </c>
      <c r="G39" s="33">
        <v>188675</v>
      </c>
      <c r="H39" s="33">
        <v>192227</v>
      </c>
      <c r="I39" s="33">
        <v>196107</v>
      </c>
      <c r="J39" s="33">
        <v>200137</v>
      </c>
      <c r="K39" s="33">
        <v>203940</v>
      </c>
      <c r="L39" s="33">
        <v>207624</v>
      </c>
      <c r="M39" s="33">
        <v>211029</v>
      </c>
    </row>
    <row r="40" spans="1:19" x14ac:dyDescent="0.15">
      <c r="A40" s="34" t="s">
        <v>125</v>
      </c>
      <c r="B40" s="33">
        <v>1379719</v>
      </c>
      <c r="C40" s="33">
        <v>1379738</v>
      </c>
      <c r="D40" s="33">
        <v>1392135</v>
      </c>
      <c r="E40" s="33">
        <v>1443258</v>
      </c>
      <c r="F40" s="33">
        <v>1493992</v>
      </c>
      <c r="G40" s="33">
        <v>1545840</v>
      </c>
      <c r="H40" s="33">
        <v>1599537</v>
      </c>
      <c r="I40" s="33">
        <v>1655001</v>
      </c>
      <c r="J40" s="33">
        <v>1711790</v>
      </c>
      <c r="K40" s="33">
        <v>1766843</v>
      </c>
      <c r="L40" s="33">
        <v>1820855</v>
      </c>
      <c r="M40" s="33">
        <v>1869075</v>
      </c>
    </row>
    <row r="41" spans="1:19" ht="15" x14ac:dyDescent="0.15">
      <c r="A41" s="34" t="s">
        <v>126</v>
      </c>
      <c r="B41" s="33"/>
      <c r="C41" s="33"/>
      <c r="D41" s="33"/>
      <c r="E41" s="33"/>
      <c r="F41" s="33"/>
      <c r="G41" s="33"/>
      <c r="H41" s="33"/>
      <c r="I41" s="33"/>
      <c r="J41" s="33"/>
      <c r="K41" s="33"/>
      <c r="L41" s="33"/>
      <c r="M41" s="33"/>
    </row>
    <row r="42" spans="1:19" x14ac:dyDescent="0.15">
      <c r="A42" s="42" t="s">
        <v>120</v>
      </c>
      <c r="B42" s="33">
        <v>45837894</v>
      </c>
      <c r="C42" s="33">
        <v>45838803</v>
      </c>
      <c r="D42" s="33">
        <v>46077890</v>
      </c>
      <c r="E42" s="33">
        <v>47083647</v>
      </c>
      <c r="F42" s="33">
        <v>48039233</v>
      </c>
      <c r="G42" s="33">
        <v>48989618</v>
      </c>
      <c r="H42" s="33">
        <v>49971036</v>
      </c>
      <c r="I42" s="33">
        <v>51016240</v>
      </c>
      <c r="J42" s="33">
        <v>52089798</v>
      </c>
      <c r="K42" s="33">
        <v>53095331</v>
      </c>
      <c r="L42" s="33">
        <v>54047843</v>
      </c>
      <c r="M42" s="33">
        <v>54878318</v>
      </c>
    </row>
    <row r="43" spans="1:19" x14ac:dyDescent="0.15">
      <c r="A43" s="42" t="s">
        <v>121</v>
      </c>
      <c r="B43" s="33">
        <v>2930363</v>
      </c>
      <c r="C43" s="33">
        <v>2930455</v>
      </c>
      <c r="D43" s="33">
        <v>2950806</v>
      </c>
      <c r="E43" s="33">
        <v>3040758</v>
      </c>
      <c r="F43" s="33">
        <v>3133587</v>
      </c>
      <c r="G43" s="33">
        <v>3227357</v>
      </c>
      <c r="H43" s="33">
        <v>3324068</v>
      </c>
      <c r="I43" s="33">
        <v>3423512</v>
      </c>
      <c r="J43" s="33">
        <v>3524240</v>
      </c>
      <c r="K43" s="33">
        <v>3622209</v>
      </c>
      <c r="L43" s="33">
        <v>3718935</v>
      </c>
      <c r="M43" s="33">
        <v>3801372</v>
      </c>
    </row>
    <row r="44" spans="1:19" x14ac:dyDescent="0.15">
      <c r="A44" s="42" t="s">
        <v>122</v>
      </c>
      <c r="B44" s="33">
        <v>2096858</v>
      </c>
      <c r="C44" s="33">
        <v>2096881</v>
      </c>
      <c r="D44" s="33">
        <v>2108339</v>
      </c>
      <c r="E44" s="33">
        <v>2153773</v>
      </c>
      <c r="F44" s="33">
        <v>2200732</v>
      </c>
      <c r="G44" s="33">
        <v>2246696</v>
      </c>
      <c r="H44" s="33">
        <v>2294674</v>
      </c>
      <c r="I44" s="33">
        <v>2345357</v>
      </c>
      <c r="J44" s="33">
        <v>2396610</v>
      </c>
      <c r="K44" s="33">
        <v>2444896</v>
      </c>
      <c r="L44" s="33">
        <v>2491284</v>
      </c>
      <c r="M44" s="33">
        <v>2534465</v>
      </c>
    </row>
    <row r="45" spans="1:19" x14ac:dyDescent="0.15">
      <c r="A45" s="42" t="s">
        <v>123</v>
      </c>
      <c r="B45" s="33">
        <v>881469</v>
      </c>
      <c r="C45" s="33">
        <v>881478</v>
      </c>
      <c r="D45" s="33">
        <v>887263</v>
      </c>
      <c r="E45" s="33">
        <v>911508</v>
      </c>
      <c r="F45" s="33">
        <v>935999</v>
      </c>
      <c r="G45" s="33">
        <v>961040</v>
      </c>
      <c r="H45" s="33">
        <v>986320</v>
      </c>
      <c r="I45" s="33">
        <v>1012646</v>
      </c>
      <c r="J45" s="33">
        <v>1039602</v>
      </c>
      <c r="K45" s="33">
        <v>1065285</v>
      </c>
      <c r="L45" s="33">
        <v>1090023</v>
      </c>
      <c r="M45" s="33">
        <v>1113989</v>
      </c>
    </row>
    <row r="46" spans="1:19" x14ac:dyDescent="0.15">
      <c r="A46" s="43" t="s">
        <v>124</v>
      </c>
      <c r="B46" s="39">
        <v>312140</v>
      </c>
      <c r="C46" s="39">
        <v>312143</v>
      </c>
      <c r="D46" s="39">
        <v>313936</v>
      </c>
      <c r="E46" s="39">
        <v>321550</v>
      </c>
      <c r="F46" s="39">
        <v>329413</v>
      </c>
      <c r="G46" s="39">
        <v>337344</v>
      </c>
      <c r="H46" s="39">
        <v>345208</v>
      </c>
      <c r="I46" s="39">
        <v>353353</v>
      </c>
      <c r="J46" s="39">
        <v>361701</v>
      </c>
      <c r="K46" s="39">
        <v>369648</v>
      </c>
      <c r="L46" s="39">
        <v>377462</v>
      </c>
      <c r="M46" s="39">
        <v>384827</v>
      </c>
    </row>
    <row r="47" spans="1:19" ht="34" customHeight="1" x14ac:dyDescent="0.15">
      <c r="A47" s="44" t="s">
        <v>128</v>
      </c>
      <c r="B47" s="45">
        <v>151781326</v>
      </c>
      <c r="C47" s="45">
        <v>151788777</v>
      </c>
      <c r="D47" s="45">
        <v>152074758</v>
      </c>
      <c r="E47" s="45">
        <v>153200058</v>
      </c>
      <c r="F47" s="45">
        <v>154374397</v>
      </c>
      <c r="G47" s="45">
        <v>155481926</v>
      </c>
      <c r="H47" s="45">
        <v>156654424</v>
      </c>
      <c r="I47" s="45">
        <v>157856394</v>
      </c>
      <c r="J47" s="45">
        <v>159021785</v>
      </c>
      <c r="K47" s="45">
        <v>160045920</v>
      </c>
      <c r="L47" s="45">
        <v>160885734</v>
      </c>
      <c r="M47" s="45">
        <v>161657324</v>
      </c>
    </row>
    <row r="48" spans="1:19" x14ac:dyDescent="0.15">
      <c r="A48" s="32" t="s">
        <v>119</v>
      </c>
      <c r="B48" s="33"/>
      <c r="C48" s="33"/>
      <c r="D48" s="33"/>
      <c r="E48" s="33"/>
      <c r="F48" s="33"/>
      <c r="G48" s="33"/>
      <c r="H48" s="33"/>
      <c r="I48" s="33"/>
      <c r="J48" s="33"/>
      <c r="K48" s="33"/>
      <c r="L48" s="33"/>
      <c r="M48" s="33"/>
    </row>
    <row r="49" spans="1:13" x14ac:dyDescent="0.15">
      <c r="A49" s="34" t="s">
        <v>120</v>
      </c>
      <c r="B49" s="33">
        <v>119698920</v>
      </c>
      <c r="C49" s="33">
        <v>119703376</v>
      </c>
      <c r="D49" s="33">
        <v>119853451</v>
      </c>
      <c r="E49" s="33">
        <v>120398942</v>
      </c>
      <c r="F49" s="33">
        <v>120971904</v>
      </c>
      <c r="G49" s="33">
        <v>121480778</v>
      </c>
      <c r="H49" s="33">
        <v>122028705</v>
      </c>
      <c r="I49" s="33">
        <v>122585081</v>
      </c>
      <c r="J49" s="33">
        <v>123121893</v>
      </c>
      <c r="K49" s="33">
        <v>123564541</v>
      </c>
      <c r="L49" s="33">
        <v>123908468</v>
      </c>
      <c r="M49" s="33">
        <v>124192315</v>
      </c>
    </row>
    <row r="50" spans="1:13" x14ac:dyDescent="0.15">
      <c r="A50" s="34" t="s">
        <v>121</v>
      </c>
      <c r="B50" s="33">
        <v>19205040</v>
      </c>
      <c r="C50" s="33">
        <v>19207770</v>
      </c>
      <c r="D50" s="33">
        <v>19259242</v>
      </c>
      <c r="E50" s="33">
        <v>19475259</v>
      </c>
      <c r="F50" s="33">
        <v>19700010</v>
      </c>
      <c r="G50" s="33">
        <v>19914792</v>
      </c>
      <c r="H50" s="33">
        <v>20134407</v>
      </c>
      <c r="I50" s="33">
        <v>20357221</v>
      </c>
      <c r="J50" s="33">
        <v>20573703</v>
      </c>
      <c r="K50" s="33">
        <v>20771389</v>
      </c>
      <c r="L50" s="33">
        <v>20945087</v>
      </c>
      <c r="M50" s="33">
        <v>21113340</v>
      </c>
    </row>
    <row r="51" spans="1:13" x14ac:dyDescent="0.15">
      <c r="A51" s="34" t="s">
        <v>122</v>
      </c>
      <c r="B51" s="33">
        <v>1889695</v>
      </c>
      <c r="C51" s="33">
        <v>1889767</v>
      </c>
      <c r="D51" s="33">
        <v>1895989</v>
      </c>
      <c r="E51" s="33">
        <v>1919837</v>
      </c>
      <c r="F51" s="33">
        <v>1945629</v>
      </c>
      <c r="G51" s="33">
        <v>1970187</v>
      </c>
      <c r="H51" s="33">
        <v>1994980</v>
      </c>
      <c r="I51" s="33">
        <v>2020183</v>
      </c>
      <c r="J51" s="33">
        <v>2044700</v>
      </c>
      <c r="K51" s="33">
        <v>2067292</v>
      </c>
      <c r="L51" s="33">
        <v>2088432</v>
      </c>
      <c r="M51" s="33">
        <v>2108806</v>
      </c>
    </row>
    <row r="52" spans="1:13" x14ac:dyDescent="0.15">
      <c r="A52" s="34" t="s">
        <v>123</v>
      </c>
      <c r="B52" s="33">
        <v>7218477</v>
      </c>
      <c r="C52" s="33">
        <v>7218565</v>
      </c>
      <c r="D52" s="33">
        <v>7267213</v>
      </c>
      <c r="E52" s="33">
        <v>7484579</v>
      </c>
      <c r="F52" s="33">
        <v>7711570</v>
      </c>
      <c r="G52" s="33">
        <v>7944164</v>
      </c>
      <c r="H52" s="33">
        <v>8195622</v>
      </c>
      <c r="I52" s="33">
        <v>8460363</v>
      </c>
      <c r="J52" s="33">
        <v>8714985</v>
      </c>
      <c r="K52" s="33">
        <v>8948460</v>
      </c>
      <c r="L52" s="33">
        <v>9127842</v>
      </c>
      <c r="M52" s="33">
        <v>9307605</v>
      </c>
    </row>
    <row r="53" spans="1:13" x14ac:dyDescent="0.15">
      <c r="A53" s="34" t="s">
        <v>124</v>
      </c>
      <c r="B53" s="33">
        <v>342904</v>
      </c>
      <c r="C53" s="33">
        <v>342917</v>
      </c>
      <c r="D53" s="33">
        <v>344654</v>
      </c>
      <c r="E53" s="33">
        <v>351831</v>
      </c>
      <c r="F53" s="33">
        <v>358940</v>
      </c>
      <c r="G53" s="33">
        <v>366662</v>
      </c>
      <c r="H53" s="33">
        <v>373320</v>
      </c>
      <c r="I53" s="33">
        <v>380838</v>
      </c>
      <c r="J53" s="33">
        <v>388657</v>
      </c>
      <c r="K53" s="33">
        <v>395819</v>
      </c>
      <c r="L53" s="33">
        <v>402459</v>
      </c>
      <c r="M53" s="33">
        <v>408958</v>
      </c>
    </row>
    <row r="54" spans="1:13" x14ac:dyDescent="0.15">
      <c r="A54" s="32" t="s">
        <v>125</v>
      </c>
      <c r="B54" s="33">
        <v>3426290</v>
      </c>
      <c r="C54" s="33">
        <v>3426382</v>
      </c>
      <c r="D54" s="33">
        <v>3454209</v>
      </c>
      <c r="E54" s="33">
        <v>3569610</v>
      </c>
      <c r="F54" s="33">
        <v>3686344</v>
      </c>
      <c r="G54" s="33">
        <v>3805343</v>
      </c>
      <c r="H54" s="33">
        <v>3927390</v>
      </c>
      <c r="I54" s="33">
        <v>4052708</v>
      </c>
      <c r="J54" s="33">
        <v>4177847</v>
      </c>
      <c r="K54" s="33">
        <v>4298419</v>
      </c>
      <c r="L54" s="33">
        <v>4413446</v>
      </c>
      <c r="M54" s="33">
        <v>4526300</v>
      </c>
    </row>
    <row r="55" spans="1:13" ht="15" x14ac:dyDescent="0.15">
      <c r="A55" s="32" t="s">
        <v>126</v>
      </c>
      <c r="B55" s="33"/>
      <c r="C55" s="33"/>
      <c r="D55" s="33"/>
      <c r="E55" s="33"/>
      <c r="F55" s="33"/>
      <c r="G55" s="33"/>
      <c r="H55" s="33"/>
      <c r="I55" s="33"/>
      <c r="J55" s="33"/>
      <c r="K55" s="33"/>
      <c r="L55" s="33"/>
      <c r="M55" s="33"/>
    </row>
    <row r="56" spans="1:13" x14ac:dyDescent="0.15">
      <c r="A56" s="34" t="s">
        <v>120</v>
      </c>
      <c r="B56" s="33">
        <v>122716053</v>
      </c>
      <c r="C56" s="33">
        <v>122720574</v>
      </c>
      <c r="D56" s="33">
        <v>122896495</v>
      </c>
      <c r="E56" s="33">
        <v>123548726</v>
      </c>
      <c r="F56" s="33">
        <v>124229396</v>
      </c>
      <c r="G56" s="33">
        <v>124847948</v>
      </c>
      <c r="H56" s="33">
        <v>125508388</v>
      </c>
      <c r="I56" s="33">
        <v>126180216</v>
      </c>
      <c r="J56" s="33">
        <v>126832381</v>
      </c>
      <c r="K56" s="33">
        <v>127386388</v>
      </c>
      <c r="L56" s="33">
        <v>127836959</v>
      </c>
      <c r="M56" s="33">
        <v>128225442</v>
      </c>
    </row>
    <row r="57" spans="1:13" x14ac:dyDescent="0.15">
      <c r="A57" s="34" t="s">
        <v>121</v>
      </c>
      <c r="B57" s="33">
        <v>20632690</v>
      </c>
      <c r="C57" s="33">
        <v>20635471</v>
      </c>
      <c r="D57" s="33">
        <v>20702043</v>
      </c>
      <c r="E57" s="33">
        <v>20980868</v>
      </c>
      <c r="F57" s="33">
        <v>21268887</v>
      </c>
      <c r="G57" s="33">
        <v>21547936</v>
      </c>
      <c r="H57" s="33">
        <v>21833779</v>
      </c>
      <c r="I57" s="33">
        <v>22124598</v>
      </c>
      <c r="J57" s="33">
        <v>22409303</v>
      </c>
      <c r="K57" s="33">
        <v>22673523</v>
      </c>
      <c r="L57" s="33">
        <v>22912168</v>
      </c>
      <c r="M57" s="33">
        <v>23143558</v>
      </c>
    </row>
    <row r="58" spans="1:13" x14ac:dyDescent="0.15">
      <c r="A58" s="34" t="s">
        <v>122</v>
      </c>
      <c r="B58" s="33">
        <v>3054732</v>
      </c>
      <c r="C58" s="33">
        <v>3054828</v>
      </c>
      <c r="D58" s="33">
        <v>3065927</v>
      </c>
      <c r="E58" s="33">
        <v>3109013</v>
      </c>
      <c r="F58" s="33">
        <v>3154567</v>
      </c>
      <c r="G58" s="33">
        <v>3199036</v>
      </c>
      <c r="H58" s="33">
        <v>3244126</v>
      </c>
      <c r="I58" s="33">
        <v>3290325</v>
      </c>
      <c r="J58" s="33">
        <v>3336138</v>
      </c>
      <c r="K58" s="33">
        <v>3378337</v>
      </c>
      <c r="L58" s="33">
        <v>3417901</v>
      </c>
      <c r="M58" s="33">
        <v>3455822</v>
      </c>
    </row>
    <row r="59" spans="1:13" x14ac:dyDescent="0.15">
      <c r="A59" s="34" t="s">
        <v>123</v>
      </c>
      <c r="B59" s="33">
        <v>8468047</v>
      </c>
      <c r="C59" s="33">
        <v>8468171</v>
      </c>
      <c r="D59" s="33">
        <v>8527548</v>
      </c>
      <c r="E59" s="33">
        <v>8790284</v>
      </c>
      <c r="F59" s="33">
        <v>9063251</v>
      </c>
      <c r="G59" s="33">
        <v>9343059</v>
      </c>
      <c r="H59" s="33">
        <v>9642777</v>
      </c>
      <c r="I59" s="33">
        <v>9956850</v>
      </c>
      <c r="J59" s="33">
        <v>10260272</v>
      </c>
      <c r="K59" s="33">
        <v>10540672</v>
      </c>
      <c r="L59" s="33">
        <v>10763729</v>
      </c>
      <c r="M59" s="33">
        <v>10987079</v>
      </c>
    </row>
    <row r="60" spans="1:13" x14ac:dyDescent="0.15">
      <c r="A60" s="38" t="s">
        <v>124</v>
      </c>
      <c r="B60" s="39">
        <v>667751</v>
      </c>
      <c r="C60" s="39">
        <v>667778</v>
      </c>
      <c r="D60" s="39">
        <v>671423</v>
      </c>
      <c r="E60" s="39">
        <v>686637</v>
      </c>
      <c r="F60" s="39">
        <v>701956</v>
      </c>
      <c r="G60" s="39">
        <v>718105</v>
      </c>
      <c r="H60" s="39">
        <v>733323</v>
      </c>
      <c r="I60" s="39">
        <v>749480</v>
      </c>
      <c r="J60" s="39">
        <v>765880</v>
      </c>
      <c r="K60" s="39">
        <v>781216</v>
      </c>
      <c r="L60" s="39">
        <v>795440</v>
      </c>
      <c r="M60" s="39">
        <v>809488</v>
      </c>
    </row>
    <row r="61" spans="1:13" x14ac:dyDescent="0.15">
      <c r="A61" s="40" t="s">
        <v>129</v>
      </c>
      <c r="B61" s="41">
        <v>126162526</v>
      </c>
      <c r="C61" s="41">
        <v>126169176</v>
      </c>
      <c r="D61" s="41">
        <v>126330232</v>
      </c>
      <c r="E61" s="41">
        <v>126926336</v>
      </c>
      <c r="F61" s="41">
        <v>127584326</v>
      </c>
      <c r="G61" s="41">
        <v>128176346</v>
      </c>
      <c r="H61" s="41">
        <v>128808383</v>
      </c>
      <c r="I61" s="41">
        <v>129427521</v>
      </c>
      <c r="J61" s="41">
        <v>129996496</v>
      </c>
      <c r="K61" s="41">
        <v>130462704</v>
      </c>
      <c r="L61" s="41">
        <v>130776619</v>
      </c>
      <c r="M61" s="41">
        <v>131086287</v>
      </c>
    </row>
    <row r="62" spans="1:13" x14ac:dyDescent="0.15">
      <c r="A62" s="34" t="s">
        <v>130</v>
      </c>
      <c r="B62" s="33"/>
      <c r="C62" s="33"/>
      <c r="D62" s="33"/>
      <c r="E62" s="33"/>
      <c r="F62" s="33"/>
      <c r="G62" s="33"/>
      <c r="H62" s="33"/>
      <c r="I62" s="33"/>
      <c r="J62" s="33"/>
      <c r="K62" s="33"/>
      <c r="L62" s="33"/>
      <c r="M62" s="33"/>
    </row>
    <row r="63" spans="1:13" x14ac:dyDescent="0.15">
      <c r="A63" s="42" t="s">
        <v>131</v>
      </c>
      <c r="B63" s="33">
        <v>97017621</v>
      </c>
      <c r="C63" s="33">
        <v>97021367</v>
      </c>
      <c r="D63" s="33">
        <v>97064855</v>
      </c>
      <c r="E63" s="33">
        <v>97158345</v>
      </c>
      <c r="F63" s="33">
        <v>97295780</v>
      </c>
      <c r="G63" s="33">
        <v>97369753</v>
      </c>
      <c r="H63" s="33">
        <v>97460074</v>
      </c>
      <c r="I63" s="33">
        <v>97520329</v>
      </c>
      <c r="J63" s="33">
        <v>97548881</v>
      </c>
      <c r="K63" s="33">
        <v>97517824</v>
      </c>
      <c r="L63" s="33">
        <v>97417737</v>
      </c>
      <c r="M63" s="33">
        <v>97313073</v>
      </c>
    </row>
    <row r="64" spans="1:13" x14ac:dyDescent="0.15">
      <c r="A64" s="42" t="s">
        <v>132</v>
      </c>
      <c r="B64" s="33">
        <v>18068911</v>
      </c>
      <c r="C64" s="33">
        <v>18071580</v>
      </c>
      <c r="D64" s="33">
        <v>18116179</v>
      </c>
      <c r="E64" s="33">
        <v>18300933</v>
      </c>
      <c r="F64" s="33">
        <v>18492535</v>
      </c>
      <c r="G64" s="33">
        <v>18674207</v>
      </c>
      <c r="H64" s="33">
        <v>18860103</v>
      </c>
      <c r="I64" s="33">
        <v>19048208</v>
      </c>
      <c r="J64" s="33">
        <v>19229784</v>
      </c>
      <c r="K64" s="33">
        <v>19393851</v>
      </c>
      <c r="L64" s="33">
        <v>19534542</v>
      </c>
      <c r="M64" s="33">
        <v>19674412</v>
      </c>
    </row>
    <row r="65" spans="1:13" x14ac:dyDescent="0.15">
      <c r="A65" s="42" t="s">
        <v>133</v>
      </c>
      <c r="B65" s="33">
        <v>1115756</v>
      </c>
      <c r="C65" s="33">
        <v>1115817</v>
      </c>
      <c r="D65" s="33">
        <v>1118413</v>
      </c>
      <c r="E65" s="33">
        <v>1128471</v>
      </c>
      <c r="F65" s="33">
        <v>1139263</v>
      </c>
      <c r="G65" s="33">
        <v>1149557</v>
      </c>
      <c r="H65" s="33">
        <v>1159452</v>
      </c>
      <c r="I65" s="33">
        <v>1168573</v>
      </c>
      <c r="J65" s="33">
        <v>1176983</v>
      </c>
      <c r="K65" s="33">
        <v>1184653</v>
      </c>
      <c r="L65" s="33">
        <v>1191578</v>
      </c>
      <c r="M65" s="33">
        <v>1198371</v>
      </c>
    </row>
    <row r="66" spans="1:13" x14ac:dyDescent="0.15">
      <c r="A66" s="42" t="s">
        <v>134</v>
      </c>
      <c r="B66" s="33">
        <v>6969823</v>
      </c>
      <c r="C66" s="33">
        <v>6969907</v>
      </c>
      <c r="D66" s="33">
        <v>7017356</v>
      </c>
      <c r="E66" s="33">
        <v>7229728</v>
      </c>
      <c r="F66" s="33">
        <v>7451505</v>
      </c>
      <c r="G66" s="33">
        <v>7678895</v>
      </c>
      <c r="H66" s="33">
        <v>7925069</v>
      </c>
      <c r="I66" s="33">
        <v>8183982</v>
      </c>
      <c r="J66" s="33">
        <v>8432483</v>
      </c>
      <c r="K66" s="33">
        <v>8660217</v>
      </c>
      <c r="L66" s="33">
        <v>8834259</v>
      </c>
      <c r="M66" s="33">
        <v>9008809</v>
      </c>
    </row>
    <row r="67" spans="1:13" x14ac:dyDescent="0.15">
      <c r="A67" s="42" t="s">
        <v>135</v>
      </c>
      <c r="B67" s="33">
        <v>250698</v>
      </c>
      <c r="C67" s="33">
        <v>250709</v>
      </c>
      <c r="D67" s="33">
        <v>252045</v>
      </c>
      <c r="E67" s="33">
        <v>257511</v>
      </c>
      <c r="F67" s="33">
        <v>262746</v>
      </c>
      <c r="G67" s="33">
        <v>268700</v>
      </c>
      <c r="H67" s="33">
        <v>273584</v>
      </c>
      <c r="I67" s="33">
        <v>279169</v>
      </c>
      <c r="J67" s="33">
        <v>284949</v>
      </c>
      <c r="K67" s="33">
        <v>290195</v>
      </c>
      <c r="L67" s="33">
        <v>294983</v>
      </c>
      <c r="M67" s="33">
        <v>299775</v>
      </c>
    </row>
    <row r="68" spans="1:13" x14ac:dyDescent="0.15">
      <c r="A68" s="34" t="s">
        <v>136</v>
      </c>
      <c r="B68" s="33">
        <v>2739717</v>
      </c>
      <c r="C68" s="33">
        <v>2739796</v>
      </c>
      <c r="D68" s="33">
        <v>2761384</v>
      </c>
      <c r="E68" s="33">
        <v>2851348</v>
      </c>
      <c r="F68" s="33">
        <v>2942497</v>
      </c>
      <c r="G68" s="33">
        <v>3035234</v>
      </c>
      <c r="H68" s="33">
        <v>3130101</v>
      </c>
      <c r="I68" s="33">
        <v>3227260</v>
      </c>
      <c r="J68" s="33">
        <v>3323416</v>
      </c>
      <c r="K68" s="33">
        <v>3415964</v>
      </c>
      <c r="L68" s="33">
        <v>3503520</v>
      </c>
      <c r="M68" s="33">
        <v>3591847</v>
      </c>
    </row>
    <row r="69" spans="1:13" ht="15" x14ac:dyDescent="0.15">
      <c r="A69" s="34" t="s">
        <v>137</v>
      </c>
      <c r="B69" s="33"/>
      <c r="C69" s="33"/>
      <c r="D69" s="33"/>
      <c r="E69" s="33"/>
      <c r="F69" s="33"/>
      <c r="G69" s="33"/>
      <c r="H69" s="33"/>
      <c r="I69" s="33"/>
      <c r="J69" s="33"/>
      <c r="K69" s="33"/>
      <c r="L69" s="33"/>
      <c r="M69" s="33"/>
    </row>
    <row r="70" spans="1:13" x14ac:dyDescent="0.15">
      <c r="A70" s="42" t="s">
        <v>131</v>
      </c>
      <c r="B70" s="33">
        <v>99426433</v>
      </c>
      <c r="C70" s="33">
        <v>99430232</v>
      </c>
      <c r="D70" s="33">
        <v>99493870</v>
      </c>
      <c r="E70" s="33">
        <v>99670803</v>
      </c>
      <c r="F70" s="33">
        <v>99892699</v>
      </c>
      <c r="G70" s="33">
        <v>100052545</v>
      </c>
      <c r="H70" s="33">
        <v>100230667</v>
      </c>
      <c r="I70" s="33">
        <v>100380727</v>
      </c>
      <c r="J70" s="33">
        <v>100498166</v>
      </c>
      <c r="K70" s="33">
        <v>100552874</v>
      </c>
      <c r="L70" s="33">
        <v>100534346</v>
      </c>
      <c r="M70" s="33">
        <v>100511947</v>
      </c>
    </row>
    <row r="71" spans="1:13" x14ac:dyDescent="0.15">
      <c r="A71" s="42" t="s">
        <v>132</v>
      </c>
      <c r="B71" s="33">
        <v>19202085</v>
      </c>
      <c r="C71" s="33">
        <v>19204800</v>
      </c>
      <c r="D71" s="33">
        <v>19261108</v>
      </c>
      <c r="E71" s="33">
        <v>19494741</v>
      </c>
      <c r="F71" s="33">
        <v>19735482</v>
      </c>
      <c r="G71" s="33">
        <v>19966958</v>
      </c>
      <c r="H71" s="33">
        <v>20203911</v>
      </c>
      <c r="I71" s="33">
        <v>20444313</v>
      </c>
      <c r="J71" s="33">
        <v>20677919</v>
      </c>
      <c r="K71" s="33">
        <v>20892602</v>
      </c>
      <c r="L71" s="33">
        <v>21082356</v>
      </c>
      <c r="M71" s="33">
        <v>21272051</v>
      </c>
    </row>
    <row r="72" spans="1:13" x14ac:dyDescent="0.15">
      <c r="A72" s="42" t="s">
        <v>133</v>
      </c>
      <c r="B72" s="33">
        <v>1969560</v>
      </c>
      <c r="C72" s="33">
        <v>1969640</v>
      </c>
      <c r="D72" s="33">
        <v>1975038</v>
      </c>
      <c r="E72" s="33">
        <v>1996121</v>
      </c>
      <c r="F72" s="33">
        <v>2018301</v>
      </c>
      <c r="G72" s="33">
        <v>2039920</v>
      </c>
      <c r="H72" s="33">
        <v>2061211</v>
      </c>
      <c r="I72" s="33">
        <v>2082027</v>
      </c>
      <c r="J72" s="33">
        <v>2102185</v>
      </c>
      <c r="K72" s="33">
        <v>2120421</v>
      </c>
      <c r="L72" s="33">
        <v>2137041</v>
      </c>
      <c r="M72" s="33">
        <v>2153494</v>
      </c>
    </row>
    <row r="73" spans="1:13" x14ac:dyDescent="0.15">
      <c r="A73" s="42" t="s">
        <v>134</v>
      </c>
      <c r="B73" s="33">
        <v>8028893</v>
      </c>
      <c r="C73" s="33">
        <v>8029010</v>
      </c>
      <c r="D73" s="33">
        <v>8085458</v>
      </c>
      <c r="E73" s="33">
        <v>8336117</v>
      </c>
      <c r="F73" s="33">
        <v>8596812</v>
      </c>
      <c r="G73" s="33">
        <v>8864132</v>
      </c>
      <c r="H73" s="33">
        <v>9151288</v>
      </c>
      <c r="I73" s="33">
        <v>9452097</v>
      </c>
      <c r="J73" s="33">
        <v>9741818</v>
      </c>
      <c r="K73" s="33">
        <v>10009167</v>
      </c>
      <c r="L73" s="33">
        <v>10219758</v>
      </c>
      <c r="M73" s="33">
        <v>10430961</v>
      </c>
    </row>
    <row r="74" spans="1:13" x14ac:dyDescent="0.15">
      <c r="A74" s="43" t="s">
        <v>135</v>
      </c>
      <c r="B74" s="39">
        <v>508278</v>
      </c>
      <c r="C74" s="39">
        <v>508302</v>
      </c>
      <c r="D74" s="39">
        <v>511012</v>
      </c>
      <c r="E74" s="39">
        <v>522379</v>
      </c>
      <c r="F74" s="39">
        <v>533638</v>
      </c>
      <c r="G74" s="39">
        <v>545770</v>
      </c>
      <c r="H74" s="39">
        <v>557000</v>
      </c>
      <c r="I74" s="39">
        <v>568995</v>
      </c>
      <c r="J74" s="39">
        <v>581161</v>
      </c>
      <c r="K74" s="39">
        <v>592442</v>
      </c>
      <c r="L74" s="39">
        <v>602719</v>
      </c>
      <c r="M74" s="39">
        <v>613046</v>
      </c>
    </row>
    <row r="75" spans="1:13" x14ac:dyDescent="0.15">
      <c r="A75" s="40" t="s">
        <v>138</v>
      </c>
      <c r="B75" s="41">
        <v>25618800</v>
      </c>
      <c r="C75" s="41">
        <v>25619601</v>
      </c>
      <c r="D75" s="41">
        <v>25744526</v>
      </c>
      <c r="E75" s="41">
        <v>26273722</v>
      </c>
      <c r="F75" s="41">
        <v>26790071</v>
      </c>
      <c r="G75" s="41">
        <v>27305580</v>
      </c>
      <c r="H75" s="41">
        <v>27846041</v>
      </c>
      <c r="I75" s="41">
        <v>28428873</v>
      </c>
      <c r="J75" s="41">
        <v>29025289</v>
      </c>
      <c r="K75" s="41">
        <v>29583216</v>
      </c>
      <c r="L75" s="41">
        <v>30109115</v>
      </c>
      <c r="M75" s="41">
        <v>30571037</v>
      </c>
    </row>
    <row r="76" spans="1:13" x14ac:dyDescent="0.15">
      <c r="A76" s="34" t="s">
        <v>130</v>
      </c>
      <c r="B76" s="33"/>
      <c r="C76" s="33"/>
      <c r="D76" s="33"/>
      <c r="E76" s="33"/>
      <c r="F76" s="33"/>
      <c r="G76" s="33"/>
      <c r="H76" s="33"/>
      <c r="I76" s="33"/>
      <c r="J76" s="33"/>
      <c r="K76" s="33"/>
      <c r="L76" s="33"/>
      <c r="M76" s="33"/>
    </row>
    <row r="77" spans="1:13" x14ac:dyDescent="0.15">
      <c r="A77" s="42" t="s">
        <v>131</v>
      </c>
      <c r="B77" s="33">
        <v>22681299</v>
      </c>
      <c r="C77" s="33">
        <v>22682009</v>
      </c>
      <c r="D77" s="33">
        <v>22788596</v>
      </c>
      <c r="E77" s="33">
        <v>23240597</v>
      </c>
      <c r="F77" s="33">
        <v>23676124</v>
      </c>
      <c r="G77" s="33">
        <v>24111025</v>
      </c>
      <c r="H77" s="33">
        <v>24568631</v>
      </c>
      <c r="I77" s="33">
        <v>25064752</v>
      </c>
      <c r="J77" s="33">
        <v>25573012</v>
      </c>
      <c r="K77" s="33">
        <v>26046717</v>
      </c>
      <c r="L77" s="33">
        <v>26490731</v>
      </c>
      <c r="M77" s="33">
        <v>26879242</v>
      </c>
    </row>
    <row r="78" spans="1:13" x14ac:dyDescent="0.15">
      <c r="A78" s="42" t="s">
        <v>132</v>
      </c>
      <c r="B78" s="33">
        <v>1136129</v>
      </c>
      <c r="C78" s="33">
        <v>1136190</v>
      </c>
      <c r="D78" s="33">
        <v>1143063</v>
      </c>
      <c r="E78" s="33">
        <v>1174326</v>
      </c>
      <c r="F78" s="33">
        <v>1207475</v>
      </c>
      <c r="G78" s="33">
        <v>1240585</v>
      </c>
      <c r="H78" s="33">
        <v>1274304</v>
      </c>
      <c r="I78" s="33">
        <v>1309013</v>
      </c>
      <c r="J78" s="33">
        <v>1343919</v>
      </c>
      <c r="K78" s="33">
        <v>1377538</v>
      </c>
      <c r="L78" s="33">
        <v>1410545</v>
      </c>
      <c r="M78" s="33">
        <v>1438928</v>
      </c>
    </row>
    <row r="79" spans="1:13" x14ac:dyDescent="0.15">
      <c r="A79" s="42" t="s">
        <v>133</v>
      </c>
      <c r="B79" s="33">
        <v>773939</v>
      </c>
      <c r="C79" s="33">
        <v>773950</v>
      </c>
      <c r="D79" s="33">
        <v>777576</v>
      </c>
      <c r="E79" s="33">
        <v>791366</v>
      </c>
      <c r="F79" s="33">
        <v>806366</v>
      </c>
      <c r="G79" s="33">
        <v>820630</v>
      </c>
      <c r="H79" s="33">
        <v>835528</v>
      </c>
      <c r="I79" s="33">
        <v>851610</v>
      </c>
      <c r="J79" s="33">
        <v>867717</v>
      </c>
      <c r="K79" s="33">
        <v>882639</v>
      </c>
      <c r="L79" s="33">
        <v>896854</v>
      </c>
      <c r="M79" s="33">
        <v>910435</v>
      </c>
    </row>
    <row r="80" spans="1:13" x14ac:dyDescent="0.15">
      <c r="A80" s="42" t="s">
        <v>134</v>
      </c>
      <c r="B80" s="33">
        <v>248654</v>
      </c>
      <c r="C80" s="33">
        <v>248658</v>
      </c>
      <c r="D80" s="33">
        <v>249857</v>
      </c>
      <c r="E80" s="33">
        <v>254851</v>
      </c>
      <c r="F80" s="33">
        <v>260065</v>
      </c>
      <c r="G80" s="33">
        <v>265269</v>
      </c>
      <c r="H80" s="33">
        <v>270553</v>
      </c>
      <c r="I80" s="33">
        <v>276381</v>
      </c>
      <c r="J80" s="33">
        <v>282502</v>
      </c>
      <c r="K80" s="33">
        <v>288243</v>
      </c>
      <c r="L80" s="33">
        <v>293583</v>
      </c>
      <c r="M80" s="33">
        <v>298796</v>
      </c>
    </row>
    <row r="81" spans="1:13" x14ac:dyDescent="0.15">
      <c r="A81" s="42" t="s">
        <v>135</v>
      </c>
      <c r="B81" s="33">
        <v>92206</v>
      </c>
      <c r="C81" s="33">
        <v>92208</v>
      </c>
      <c r="D81" s="33">
        <v>92609</v>
      </c>
      <c r="E81" s="33">
        <v>94320</v>
      </c>
      <c r="F81" s="33">
        <v>96194</v>
      </c>
      <c r="G81" s="33">
        <v>97962</v>
      </c>
      <c r="H81" s="33">
        <v>99736</v>
      </c>
      <c r="I81" s="33">
        <v>101669</v>
      </c>
      <c r="J81" s="33">
        <v>103708</v>
      </c>
      <c r="K81" s="33">
        <v>105624</v>
      </c>
      <c r="L81" s="33">
        <v>107476</v>
      </c>
      <c r="M81" s="33">
        <v>109183</v>
      </c>
    </row>
    <row r="82" spans="1:13" x14ac:dyDescent="0.15">
      <c r="A82" s="34" t="s">
        <v>136</v>
      </c>
      <c r="B82" s="33">
        <v>686573</v>
      </c>
      <c r="C82" s="33">
        <v>686586</v>
      </c>
      <c r="D82" s="33">
        <v>692825</v>
      </c>
      <c r="E82" s="33">
        <v>718262</v>
      </c>
      <c r="F82" s="33">
        <v>743847</v>
      </c>
      <c r="G82" s="33">
        <v>770109</v>
      </c>
      <c r="H82" s="33">
        <v>797289</v>
      </c>
      <c r="I82" s="33">
        <v>825448</v>
      </c>
      <c r="J82" s="33">
        <v>854431</v>
      </c>
      <c r="K82" s="33">
        <v>882455</v>
      </c>
      <c r="L82" s="33">
        <v>909926</v>
      </c>
      <c r="M82" s="33">
        <v>934453</v>
      </c>
    </row>
    <row r="83" spans="1:13" ht="15" x14ac:dyDescent="0.15">
      <c r="A83" s="34" t="s">
        <v>137</v>
      </c>
      <c r="B83" s="33"/>
      <c r="C83" s="33"/>
      <c r="D83" s="33"/>
      <c r="E83" s="33"/>
      <c r="F83" s="33"/>
      <c r="G83" s="33"/>
      <c r="H83" s="33"/>
      <c r="I83" s="33"/>
      <c r="J83" s="33"/>
      <c r="K83" s="33"/>
      <c r="L83" s="33"/>
      <c r="M83" s="33"/>
    </row>
    <row r="84" spans="1:13" x14ac:dyDescent="0.15">
      <c r="A84" s="42" t="s">
        <v>131</v>
      </c>
      <c r="B84" s="33">
        <v>23289620</v>
      </c>
      <c r="C84" s="33">
        <v>23290342</v>
      </c>
      <c r="D84" s="33">
        <v>23402625</v>
      </c>
      <c r="E84" s="33">
        <v>23877923</v>
      </c>
      <c r="F84" s="33">
        <v>24336697</v>
      </c>
      <c r="G84" s="33">
        <v>24795403</v>
      </c>
      <c r="H84" s="33">
        <v>25277721</v>
      </c>
      <c r="I84" s="33">
        <v>25799489</v>
      </c>
      <c r="J84" s="33">
        <v>26334215</v>
      </c>
      <c r="K84" s="33">
        <v>26833514</v>
      </c>
      <c r="L84" s="33">
        <v>27302613</v>
      </c>
      <c r="M84" s="33">
        <v>27713495</v>
      </c>
    </row>
    <row r="85" spans="1:13" x14ac:dyDescent="0.15">
      <c r="A85" s="42" t="s">
        <v>132</v>
      </c>
      <c r="B85" s="33">
        <v>1430605</v>
      </c>
      <c r="C85" s="33">
        <v>1430671</v>
      </c>
      <c r="D85" s="33">
        <v>1440935</v>
      </c>
      <c r="E85" s="33">
        <v>1486127</v>
      </c>
      <c r="F85" s="33">
        <v>1533405</v>
      </c>
      <c r="G85" s="33">
        <v>1580978</v>
      </c>
      <c r="H85" s="33">
        <v>1629868</v>
      </c>
      <c r="I85" s="33">
        <v>1680285</v>
      </c>
      <c r="J85" s="33">
        <v>1731384</v>
      </c>
      <c r="K85" s="33">
        <v>1780921</v>
      </c>
      <c r="L85" s="33">
        <v>1829812</v>
      </c>
      <c r="M85" s="33">
        <v>1871507</v>
      </c>
    </row>
    <row r="86" spans="1:13" x14ac:dyDescent="0.15">
      <c r="A86" s="42" t="s">
        <v>133</v>
      </c>
      <c r="B86" s="33">
        <v>1085172</v>
      </c>
      <c r="C86" s="33">
        <v>1085188</v>
      </c>
      <c r="D86" s="33">
        <v>1090889</v>
      </c>
      <c r="E86" s="33">
        <v>1112892</v>
      </c>
      <c r="F86" s="33">
        <v>1136266</v>
      </c>
      <c r="G86" s="33">
        <v>1159116</v>
      </c>
      <c r="H86" s="33">
        <v>1182915</v>
      </c>
      <c r="I86" s="33">
        <v>1208298</v>
      </c>
      <c r="J86" s="33">
        <v>1233953</v>
      </c>
      <c r="K86" s="33">
        <v>1257916</v>
      </c>
      <c r="L86" s="33">
        <v>1280860</v>
      </c>
      <c r="M86" s="33">
        <v>1302328</v>
      </c>
    </row>
    <row r="87" spans="1:13" x14ac:dyDescent="0.15">
      <c r="A87" s="42" t="s">
        <v>134</v>
      </c>
      <c r="B87" s="33">
        <v>439154</v>
      </c>
      <c r="C87" s="33">
        <v>439161</v>
      </c>
      <c r="D87" s="33">
        <v>442090</v>
      </c>
      <c r="E87" s="33">
        <v>454167</v>
      </c>
      <c r="F87" s="33">
        <v>466439</v>
      </c>
      <c r="G87" s="33">
        <v>478927</v>
      </c>
      <c r="H87" s="33">
        <v>491489</v>
      </c>
      <c r="I87" s="33">
        <v>504753</v>
      </c>
      <c r="J87" s="33">
        <v>518454</v>
      </c>
      <c r="K87" s="33">
        <v>531505</v>
      </c>
      <c r="L87" s="33">
        <v>543971</v>
      </c>
      <c r="M87" s="33">
        <v>556118</v>
      </c>
    </row>
    <row r="88" spans="1:13" x14ac:dyDescent="0.15">
      <c r="A88" s="43" t="s">
        <v>135</v>
      </c>
      <c r="B88" s="39">
        <v>159473</v>
      </c>
      <c r="C88" s="39">
        <v>159476</v>
      </c>
      <c r="D88" s="39">
        <v>160411</v>
      </c>
      <c r="E88" s="39">
        <v>164258</v>
      </c>
      <c r="F88" s="39">
        <v>168318</v>
      </c>
      <c r="G88" s="39">
        <v>172335</v>
      </c>
      <c r="H88" s="39">
        <v>176323</v>
      </c>
      <c r="I88" s="39">
        <v>180485</v>
      </c>
      <c r="J88" s="39">
        <v>184719</v>
      </c>
      <c r="K88" s="39">
        <v>188774</v>
      </c>
      <c r="L88" s="39">
        <v>192721</v>
      </c>
      <c r="M88" s="39">
        <v>196442</v>
      </c>
    </row>
    <row r="89" spans="1:13" ht="34" customHeight="1" x14ac:dyDescent="0.15">
      <c r="A89" s="44" t="s">
        <v>139</v>
      </c>
      <c r="B89" s="45">
        <v>156964212</v>
      </c>
      <c r="C89" s="45">
        <v>156969328</v>
      </c>
      <c r="D89" s="45">
        <v>157246908</v>
      </c>
      <c r="E89" s="45">
        <v>158356816</v>
      </c>
      <c r="F89" s="45">
        <v>159456593</v>
      </c>
      <c r="G89" s="45">
        <v>160511789</v>
      </c>
      <c r="H89" s="45">
        <v>161646584</v>
      </c>
      <c r="I89" s="45">
        <v>162778769</v>
      </c>
      <c r="J89" s="45">
        <v>163919526</v>
      </c>
      <c r="K89" s="45">
        <v>164939619</v>
      </c>
      <c r="L89" s="45">
        <v>165801767</v>
      </c>
      <c r="M89" s="45">
        <v>166582199</v>
      </c>
    </row>
    <row r="90" spans="1:13" x14ac:dyDescent="0.15">
      <c r="A90" s="32" t="s">
        <v>119</v>
      </c>
      <c r="B90" s="33"/>
      <c r="C90" s="33"/>
      <c r="D90" s="33"/>
      <c r="E90" s="33"/>
      <c r="F90" s="33"/>
      <c r="G90" s="33"/>
      <c r="H90" s="33"/>
      <c r="I90" s="33"/>
      <c r="J90" s="33"/>
      <c r="K90" s="33"/>
      <c r="L90" s="33"/>
      <c r="M90" s="33"/>
    </row>
    <row r="91" spans="1:13" x14ac:dyDescent="0.15">
      <c r="A91" s="34" t="s">
        <v>120</v>
      </c>
      <c r="B91" s="33">
        <v>122238141</v>
      </c>
      <c r="C91" s="33">
        <v>122242055</v>
      </c>
      <c r="D91" s="33">
        <v>122381877</v>
      </c>
      <c r="E91" s="33">
        <v>122893203</v>
      </c>
      <c r="F91" s="33">
        <v>123382874</v>
      </c>
      <c r="G91" s="33">
        <v>123828111</v>
      </c>
      <c r="H91" s="33">
        <v>124321936</v>
      </c>
      <c r="I91" s="33">
        <v>124797609</v>
      </c>
      <c r="J91" s="33">
        <v>125291165</v>
      </c>
      <c r="K91" s="33">
        <v>125706232</v>
      </c>
      <c r="L91" s="33">
        <v>126052557</v>
      </c>
      <c r="M91" s="33">
        <v>126329875</v>
      </c>
    </row>
    <row r="92" spans="1:13" x14ac:dyDescent="0.15">
      <c r="A92" s="34" t="s">
        <v>121</v>
      </c>
      <c r="B92" s="33">
        <v>21045595</v>
      </c>
      <c r="C92" s="33">
        <v>21046680</v>
      </c>
      <c r="D92" s="33">
        <v>21096143</v>
      </c>
      <c r="E92" s="33">
        <v>21308288</v>
      </c>
      <c r="F92" s="33">
        <v>21525329</v>
      </c>
      <c r="G92" s="33">
        <v>21737071</v>
      </c>
      <c r="H92" s="33">
        <v>21955713</v>
      </c>
      <c r="I92" s="33">
        <v>22175270</v>
      </c>
      <c r="J92" s="33">
        <v>22396480</v>
      </c>
      <c r="K92" s="33">
        <v>22602753</v>
      </c>
      <c r="L92" s="33">
        <v>22786937</v>
      </c>
      <c r="M92" s="33">
        <v>22961746</v>
      </c>
    </row>
    <row r="93" spans="1:13" x14ac:dyDescent="0.15">
      <c r="A93" s="34" t="s">
        <v>122</v>
      </c>
      <c r="B93" s="33">
        <v>1849811</v>
      </c>
      <c r="C93" s="33">
        <v>1849840</v>
      </c>
      <c r="D93" s="33">
        <v>1856285</v>
      </c>
      <c r="E93" s="33">
        <v>1881614</v>
      </c>
      <c r="F93" s="33">
        <v>1907593</v>
      </c>
      <c r="G93" s="33">
        <v>1932579</v>
      </c>
      <c r="H93" s="33">
        <v>1958374</v>
      </c>
      <c r="I93" s="33">
        <v>1984175</v>
      </c>
      <c r="J93" s="33">
        <v>2010040</v>
      </c>
      <c r="K93" s="33">
        <v>2034313</v>
      </c>
      <c r="L93" s="33">
        <v>2057379</v>
      </c>
      <c r="M93" s="33">
        <v>2079286</v>
      </c>
    </row>
    <row r="94" spans="1:13" x14ac:dyDescent="0.15">
      <c r="A94" s="34" t="s">
        <v>123</v>
      </c>
      <c r="B94" s="33">
        <v>7941039</v>
      </c>
      <c r="C94" s="33">
        <v>7941078</v>
      </c>
      <c r="D94" s="33">
        <v>7994195</v>
      </c>
      <c r="E94" s="33">
        <v>8236493</v>
      </c>
      <c r="F94" s="33">
        <v>8483522</v>
      </c>
      <c r="G94" s="33">
        <v>8735588</v>
      </c>
      <c r="H94" s="33">
        <v>9007947</v>
      </c>
      <c r="I94" s="33">
        <v>9292381</v>
      </c>
      <c r="J94" s="33">
        <v>9564964</v>
      </c>
      <c r="K94" s="33">
        <v>9815777</v>
      </c>
      <c r="L94" s="33">
        <v>10006263</v>
      </c>
      <c r="M94" s="33">
        <v>10197257</v>
      </c>
    </row>
    <row r="95" spans="1:13" x14ac:dyDescent="0.15">
      <c r="A95" s="34" t="s">
        <v>124</v>
      </c>
      <c r="B95" s="33">
        <v>331721</v>
      </c>
      <c r="C95" s="33">
        <v>331727</v>
      </c>
      <c r="D95" s="33">
        <v>333392</v>
      </c>
      <c r="E95" s="33">
        <v>340385</v>
      </c>
      <c r="F95" s="33">
        <v>347720</v>
      </c>
      <c r="G95" s="33">
        <v>354913</v>
      </c>
      <c r="H95" s="33">
        <v>361953</v>
      </c>
      <c r="I95" s="33">
        <v>369321</v>
      </c>
      <c r="J95" s="33">
        <v>377157</v>
      </c>
      <c r="K95" s="33">
        <v>384497</v>
      </c>
      <c r="L95" s="33">
        <v>391328</v>
      </c>
      <c r="M95" s="33">
        <v>397979</v>
      </c>
    </row>
    <row r="96" spans="1:13" x14ac:dyDescent="0.15">
      <c r="A96" s="32" t="s">
        <v>125</v>
      </c>
      <c r="B96" s="33">
        <v>3557905</v>
      </c>
      <c r="C96" s="33">
        <v>3557948</v>
      </c>
      <c r="D96" s="33">
        <v>3585016</v>
      </c>
      <c r="E96" s="33">
        <v>3696833</v>
      </c>
      <c r="F96" s="33">
        <v>3809555</v>
      </c>
      <c r="G96" s="33">
        <v>3923527</v>
      </c>
      <c r="H96" s="33">
        <v>4040661</v>
      </c>
      <c r="I96" s="33">
        <v>4160013</v>
      </c>
      <c r="J96" s="33">
        <v>4279720</v>
      </c>
      <c r="K96" s="33">
        <v>4396047</v>
      </c>
      <c r="L96" s="33">
        <v>4507303</v>
      </c>
      <c r="M96" s="33">
        <v>4616056</v>
      </c>
    </row>
    <row r="97" spans="1:13" ht="15" x14ac:dyDescent="0.15">
      <c r="A97" s="32" t="s">
        <v>126</v>
      </c>
      <c r="B97" s="33"/>
      <c r="C97" s="33"/>
      <c r="D97" s="33"/>
      <c r="E97" s="33"/>
      <c r="F97" s="33"/>
      <c r="G97" s="33"/>
      <c r="H97" s="33"/>
      <c r="I97" s="33"/>
      <c r="J97" s="33"/>
      <c r="K97" s="33"/>
      <c r="L97" s="33"/>
      <c r="M97" s="33"/>
    </row>
    <row r="98" spans="1:13" x14ac:dyDescent="0.15">
      <c r="A98" s="34" t="s">
        <v>120</v>
      </c>
      <c r="B98" s="33">
        <v>125351477</v>
      </c>
      <c r="C98" s="33">
        <v>125355422</v>
      </c>
      <c r="D98" s="33">
        <v>125520363</v>
      </c>
      <c r="E98" s="33">
        <v>126135057</v>
      </c>
      <c r="F98" s="33">
        <v>126728702</v>
      </c>
      <c r="G98" s="33">
        <v>127279105</v>
      </c>
      <c r="H98" s="33">
        <v>127881085</v>
      </c>
      <c r="I98" s="33">
        <v>128466893</v>
      </c>
      <c r="J98" s="33">
        <v>129070890</v>
      </c>
      <c r="K98" s="33">
        <v>129593454</v>
      </c>
      <c r="L98" s="33">
        <v>130042898</v>
      </c>
      <c r="M98" s="33">
        <v>130421046</v>
      </c>
    </row>
    <row r="99" spans="1:13" x14ac:dyDescent="0.15">
      <c r="A99" s="34" t="s">
        <v>121</v>
      </c>
      <c r="B99" s="33">
        <v>22580483</v>
      </c>
      <c r="C99" s="33">
        <v>22581589</v>
      </c>
      <c r="D99" s="33">
        <v>22645602</v>
      </c>
      <c r="E99" s="33">
        <v>22917989</v>
      </c>
      <c r="F99" s="33">
        <v>23196004</v>
      </c>
      <c r="G99" s="33">
        <v>23469784</v>
      </c>
      <c r="H99" s="33">
        <v>23752700</v>
      </c>
      <c r="I99" s="33">
        <v>24037529</v>
      </c>
      <c r="J99" s="33">
        <v>24324455</v>
      </c>
      <c r="K99" s="33">
        <v>24595063</v>
      </c>
      <c r="L99" s="33">
        <v>24842042</v>
      </c>
      <c r="M99" s="33">
        <v>25077581</v>
      </c>
    </row>
    <row r="100" spans="1:13" x14ac:dyDescent="0.15">
      <c r="A100" s="34" t="s">
        <v>122</v>
      </c>
      <c r="B100" s="33">
        <v>3083750</v>
      </c>
      <c r="C100" s="33">
        <v>3083794</v>
      </c>
      <c r="D100" s="33">
        <v>3095202</v>
      </c>
      <c r="E100" s="33">
        <v>3140332</v>
      </c>
      <c r="F100" s="33">
        <v>3185793</v>
      </c>
      <c r="G100" s="33">
        <v>3229999</v>
      </c>
      <c r="H100" s="33">
        <v>3275411</v>
      </c>
      <c r="I100" s="33">
        <v>3320942</v>
      </c>
      <c r="J100" s="33">
        <v>3366686</v>
      </c>
      <c r="K100" s="33">
        <v>3409955</v>
      </c>
      <c r="L100" s="33">
        <v>3450921</v>
      </c>
      <c r="M100" s="33">
        <v>3489730</v>
      </c>
    </row>
    <row r="101" spans="1:13" x14ac:dyDescent="0.15">
      <c r="A101" s="34" t="s">
        <v>123</v>
      </c>
      <c r="B101" s="33">
        <v>9208460</v>
      </c>
      <c r="C101" s="33">
        <v>9208517</v>
      </c>
      <c r="D101" s="33">
        <v>9271893</v>
      </c>
      <c r="E101" s="33">
        <v>9557597</v>
      </c>
      <c r="F101" s="33">
        <v>9848752</v>
      </c>
      <c r="G101" s="33">
        <v>10145429</v>
      </c>
      <c r="H101" s="33">
        <v>10463200</v>
      </c>
      <c r="I101" s="33">
        <v>10794276</v>
      </c>
      <c r="J101" s="33">
        <v>11113423</v>
      </c>
      <c r="K101" s="33">
        <v>11409266</v>
      </c>
      <c r="L101" s="33">
        <v>11641865</v>
      </c>
      <c r="M101" s="33">
        <v>11874906</v>
      </c>
    </row>
    <row r="102" spans="1:13" x14ac:dyDescent="0.15">
      <c r="A102" s="38" t="s">
        <v>124</v>
      </c>
      <c r="B102" s="39">
        <v>664743</v>
      </c>
      <c r="C102" s="39">
        <v>664751</v>
      </c>
      <c r="D102" s="39">
        <v>668272</v>
      </c>
      <c r="E102" s="39">
        <v>682978</v>
      </c>
      <c r="F102" s="39">
        <v>698188</v>
      </c>
      <c r="G102" s="39">
        <v>713290</v>
      </c>
      <c r="H102" s="39">
        <v>728349</v>
      </c>
      <c r="I102" s="39">
        <v>743755</v>
      </c>
      <c r="J102" s="39">
        <v>759701</v>
      </c>
      <c r="K102" s="39">
        <v>774838</v>
      </c>
      <c r="L102" s="39">
        <v>789000</v>
      </c>
      <c r="M102" s="39">
        <v>802936</v>
      </c>
    </row>
    <row r="103" spans="1:13" x14ac:dyDescent="0.15">
      <c r="A103" s="40" t="s">
        <v>129</v>
      </c>
      <c r="B103" s="41">
        <v>132105418</v>
      </c>
      <c r="C103" s="41">
        <v>132110318</v>
      </c>
      <c r="D103" s="41">
        <v>132248549</v>
      </c>
      <c r="E103" s="41">
        <v>132773294</v>
      </c>
      <c r="F103" s="41">
        <v>133319963</v>
      </c>
      <c r="G103" s="41">
        <v>133827035</v>
      </c>
      <c r="H103" s="41">
        <v>134404432</v>
      </c>
      <c r="I103" s="41">
        <v>134952900</v>
      </c>
      <c r="J103" s="41">
        <v>135493928</v>
      </c>
      <c r="K103" s="41">
        <v>135949305</v>
      </c>
      <c r="L103" s="41">
        <v>136271013</v>
      </c>
      <c r="M103" s="41">
        <v>136580999</v>
      </c>
    </row>
    <row r="104" spans="1:13" x14ac:dyDescent="0.15">
      <c r="A104" s="34" t="s">
        <v>130</v>
      </c>
      <c r="B104" s="33"/>
      <c r="C104" s="33"/>
      <c r="D104" s="33"/>
      <c r="E104" s="33"/>
      <c r="F104" s="33"/>
      <c r="G104" s="33"/>
      <c r="H104" s="33"/>
      <c r="I104" s="33"/>
      <c r="J104" s="33"/>
      <c r="K104" s="33"/>
      <c r="L104" s="33"/>
      <c r="M104" s="33"/>
    </row>
    <row r="105" spans="1:13" x14ac:dyDescent="0.15">
      <c r="A105" s="42" t="s">
        <v>131</v>
      </c>
      <c r="B105" s="33">
        <v>100301335</v>
      </c>
      <c r="C105" s="33">
        <v>100305067</v>
      </c>
      <c r="D105" s="33">
        <v>100323737</v>
      </c>
      <c r="E105" s="33">
        <v>100328054</v>
      </c>
      <c r="F105" s="33">
        <v>100343792</v>
      </c>
      <c r="G105" s="33">
        <v>100320652</v>
      </c>
      <c r="H105" s="33">
        <v>100339518</v>
      </c>
      <c r="I105" s="33">
        <v>100316671</v>
      </c>
      <c r="J105" s="33">
        <v>100296785</v>
      </c>
      <c r="K105" s="33">
        <v>100230335</v>
      </c>
      <c r="L105" s="33">
        <v>100117465</v>
      </c>
      <c r="M105" s="33">
        <v>99996749</v>
      </c>
    </row>
    <row r="106" spans="1:13" x14ac:dyDescent="0.15">
      <c r="A106" s="42" t="s">
        <v>132</v>
      </c>
      <c r="B106" s="33">
        <v>19853611</v>
      </c>
      <c r="C106" s="33">
        <v>19854674</v>
      </c>
      <c r="D106" s="33">
        <v>19897292</v>
      </c>
      <c r="E106" s="33">
        <v>20078445</v>
      </c>
      <c r="F106" s="33">
        <v>20263615</v>
      </c>
      <c r="G106" s="33">
        <v>20443110</v>
      </c>
      <c r="H106" s="33">
        <v>20628654</v>
      </c>
      <c r="I106" s="33">
        <v>20814370</v>
      </c>
      <c r="J106" s="33">
        <v>21001515</v>
      </c>
      <c r="K106" s="33">
        <v>21174582</v>
      </c>
      <c r="L106" s="33">
        <v>21326162</v>
      </c>
      <c r="M106" s="33">
        <v>21473076</v>
      </c>
    </row>
    <row r="107" spans="1:13" x14ac:dyDescent="0.15">
      <c r="A107" s="42" t="s">
        <v>133</v>
      </c>
      <c r="B107" s="33">
        <v>1147502</v>
      </c>
      <c r="C107" s="33">
        <v>1147525</v>
      </c>
      <c r="D107" s="33">
        <v>1150362</v>
      </c>
      <c r="E107" s="33">
        <v>1161065</v>
      </c>
      <c r="F107" s="33">
        <v>1171950</v>
      </c>
      <c r="G107" s="33">
        <v>1182333</v>
      </c>
      <c r="H107" s="33">
        <v>1192719</v>
      </c>
      <c r="I107" s="33">
        <v>1202298</v>
      </c>
      <c r="J107" s="33">
        <v>1211716</v>
      </c>
      <c r="K107" s="33">
        <v>1220516</v>
      </c>
      <c r="L107" s="33">
        <v>1228663</v>
      </c>
      <c r="M107" s="33">
        <v>1236537</v>
      </c>
    </row>
    <row r="108" spans="1:13" x14ac:dyDescent="0.15">
      <c r="A108" s="42" t="s">
        <v>134</v>
      </c>
      <c r="B108" s="33">
        <v>7691693</v>
      </c>
      <c r="C108" s="33">
        <v>7691732</v>
      </c>
      <c r="D108" s="33">
        <v>7743638</v>
      </c>
      <c r="E108" s="33">
        <v>7980734</v>
      </c>
      <c r="F108" s="33">
        <v>8222421</v>
      </c>
      <c r="G108" s="33">
        <v>8468944</v>
      </c>
      <c r="H108" s="33">
        <v>8735666</v>
      </c>
      <c r="I108" s="33">
        <v>9014218</v>
      </c>
      <c r="J108" s="33">
        <v>9280823</v>
      </c>
      <c r="K108" s="33">
        <v>9526032</v>
      </c>
      <c r="L108" s="33">
        <v>9711169</v>
      </c>
      <c r="M108" s="33">
        <v>9897070</v>
      </c>
    </row>
    <row r="109" spans="1:13" x14ac:dyDescent="0.15">
      <c r="A109" s="42" t="s">
        <v>135</v>
      </c>
      <c r="B109" s="33">
        <v>246518</v>
      </c>
      <c r="C109" s="33">
        <v>246524</v>
      </c>
      <c r="D109" s="33">
        <v>247814</v>
      </c>
      <c r="E109" s="33">
        <v>253159</v>
      </c>
      <c r="F109" s="33">
        <v>258775</v>
      </c>
      <c r="G109" s="33">
        <v>264200</v>
      </c>
      <c r="H109" s="33">
        <v>269462</v>
      </c>
      <c r="I109" s="33">
        <v>274883</v>
      </c>
      <c r="J109" s="33">
        <v>280728</v>
      </c>
      <c r="K109" s="33">
        <v>286181</v>
      </c>
      <c r="L109" s="33">
        <v>291180</v>
      </c>
      <c r="M109" s="33">
        <v>296133</v>
      </c>
    </row>
    <row r="110" spans="1:13" x14ac:dyDescent="0.15">
      <c r="A110" s="34" t="s">
        <v>136</v>
      </c>
      <c r="B110" s="33">
        <v>2864759</v>
      </c>
      <c r="C110" s="33">
        <v>2864796</v>
      </c>
      <c r="D110" s="33">
        <v>2885706</v>
      </c>
      <c r="E110" s="33">
        <v>2971837</v>
      </c>
      <c r="F110" s="33">
        <v>3059410</v>
      </c>
      <c r="G110" s="33">
        <v>3147796</v>
      </c>
      <c r="H110" s="33">
        <v>3238413</v>
      </c>
      <c r="I110" s="33">
        <v>3330460</v>
      </c>
      <c r="J110" s="33">
        <v>3422361</v>
      </c>
      <c r="K110" s="33">
        <v>3511659</v>
      </c>
      <c r="L110" s="33">
        <v>3596374</v>
      </c>
      <c r="M110" s="33">
        <v>3681434</v>
      </c>
    </row>
    <row r="111" spans="1:13" ht="15" x14ac:dyDescent="0.15">
      <c r="A111" s="34" t="s">
        <v>137</v>
      </c>
      <c r="B111" s="33"/>
      <c r="C111" s="33"/>
      <c r="D111" s="33"/>
      <c r="E111" s="33"/>
      <c r="F111" s="33"/>
      <c r="G111" s="33"/>
      <c r="H111" s="33"/>
      <c r="I111" s="33"/>
      <c r="J111" s="33"/>
      <c r="K111" s="33"/>
      <c r="L111" s="33"/>
      <c r="M111" s="33"/>
    </row>
    <row r="112" spans="1:13" x14ac:dyDescent="0.15">
      <c r="A112" s="42" t="s">
        <v>131</v>
      </c>
      <c r="B112" s="33">
        <v>102803203</v>
      </c>
      <c r="C112" s="33">
        <v>102806961</v>
      </c>
      <c r="D112" s="33">
        <v>102845098</v>
      </c>
      <c r="E112" s="33">
        <v>102929333</v>
      </c>
      <c r="F112" s="33">
        <v>103026166</v>
      </c>
      <c r="G112" s="33">
        <v>103084890</v>
      </c>
      <c r="H112" s="33">
        <v>103187770</v>
      </c>
      <c r="I112" s="33">
        <v>103250142</v>
      </c>
      <c r="J112" s="33">
        <v>103315307</v>
      </c>
      <c r="K112" s="33">
        <v>103331637</v>
      </c>
      <c r="L112" s="33">
        <v>103297668</v>
      </c>
      <c r="M112" s="33">
        <v>103256223</v>
      </c>
    </row>
    <row r="113" spans="1:13" x14ac:dyDescent="0.15">
      <c r="A113" s="42" t="s">
        <v>132</v>
      </c>
      <c r="B113" s="33">
        <v>21080725</v>
      </c>
      <c r="C113" s="33">
        <v>21081805</v>
      </c>
      <c r="D113" s="33">
        <v>21135731</v>
      </c>
      <c r="E113" s="33">
        <v>21363358</v>
      </c>
      <c r="F113" s="33">
        <v>21595822</v>
      </c>
      <c r="G113" s="33">
        <v>21823405</v>
      </c>
      <c r="H113" s="33">
        <v>22058500</v>
      </c>
      <c r="I113" s="33">
        <v>22294302</v>
      </c>
      <c r="J113" s="33">
        <v>22531599</v>
      </c>
      <c r="K113" s="33">
        <v>22753775</v>
      </c>
      <c r="L113" s="33">
        <v>22952919</v>
      </c>
      <c r="M113" s="33">
        <v>23147716</v>
      </c>
    </row>
    <row r="114" spans="1:13" x14ac:dyDescent="0.15">
      <c r="A114" s="42" t="s">
        <v>133</v>
      </c>
      <c r="B114" s="33">
        <v>2072064</v>
      </c>
      <c r="C114" s="33">
        <v>2072101</v>
      </c>
      <c r="D114" s="33">
        <v>2077752</v>
      </c>
      <c r="E114" s="33">
        <v>2099451</v>
      </c>
      <c r="F114" s="33">
        <v>2121327</v>
      </c>
      <c r="G114" s="33">
        <v>2142419</v>
      </c>
      <c r="H114" s="33">
        <v>2163652</v>
      </c>
      <c r="I114" s="33">
        <v>2183883</v>
      </c>
      <c r="J114" s="33">
        <v>2204029</v>
      </c>
      <c r="K114" s="33">
        <v>2222975</v>
      </c>
      <c r="L114" s="33">
        <v>2240497</v>
      </c>
      <c r="M114" s="33">
        <v>2257593</v>
      </c>
    </row>
    <row r="115" spans="1:13" x14ac:dyDescent="0.15">
      <c r="A115" s="42" t="s">
        <v>134</v>
      </c>
      <c r="B115" s="33">
        <v>8766145</v>
      </c>
      <c r="C115" s="33">
        <v>8766200</v>
      </c>
      <c r="D115" s="33">
        <v>8826720</v>
      </c>
      <c r="E115" s="33">
        <v>9100256</v>
      </c>
      <c r="F115" s="33">
        <v>9379192</v>
      </c>
      <c r="G115" s="33">
        <v>9663316</v>
      </c>
      <c r="H115" s="33">
        <v>9968369</v>
      </c>
      <c r="I115" s="33">
        <v>10286383</v>
      </c>
      <c r="J115" s="33">
        <v>10592275</v>
      </c>
      <c r="K115" s="33">
        <v>10875486</v>
      </c>
      <c r="L115" s="33">
        <v>11095813</v>
      </c>
      <c r="M115" s="33">
        <v>11317035</v>
      </c>
    </row>
    <row r="116" spans="1:13" x14ac:dyDescent="0.15">
      <c r="A116" s="43" t="s">
        <v>135</v>
      </c>
      <c r="B116" s="39">
        <v>512076</v>
      </c>
      <c r="C116" s="39">
        <v>512084</v>
      </c>
      <c r="D116" s="39">
        <v>514747</v>
      </c>
      <c r="E116" s="39">
        <v>525686</v>
      </c>
      <c r="F116" s="39">
        <v>537093</v>
      </c>
      <c r="G116" s="39">
        <v>548281</v>
      </c>
      <c r="H116" s="39">
        <v>559464</v>
      </c>
      <c r="I116" s="39">
        <v>570887</v>
      </c>
      <c r="J116" s="39">
        <v>582719</v>
      </c>
      <c r="K116" s="39">
        <v>593964</v>
      </c>
      <c r="L116" s="39">
        <v>604259</v>
      </c>
      <c r="M116" s="39">
        <v>614551</v>
      </c>
    </row>
    <row r="117" spans="1:13" x14ac:dyDescent="0.15">
      <c r="A117" s="46" t="s">
        <v>138</v>
      </c>
      <c r="B117" s="47">
        <v>24858794</v>
      </c>
      <c r="C117" s="47">
        <v>24859010</v>
      </c>
      <c r="D117" s="47">
        <v>24998359</v>
      </c>
      <c r="E117" s="47">
        <v>25583522</v>
      </c>
      <c r="F117" s="47">
        <v>26136630</v>
      </c>
      <c r="G117" s="47">
        <v>26684754</v>
      </c>
      <c r="H117" s="47">
        <v>27242152</v>
      </c>
      <c r="I117" s="47">
        <v>27825869</v>
      </c>
      <c r="J117" s="47">
        <v>28425598</v>
      </c>
      <c r="K117" s="47">
        <v>28990314</v>
      </c>
      <c r="L117" s="47">
        <v>29530754</v>
      </c>
      <c r="M117" s="47">
        <v>30001200</v>
      </c>
    </row>
    <row r="118" spans="1:13" x14ac:dyDescent="0.15">
      <c r="A118" s="34" t="s">
        <v>130</v>
      </c>
      <c r="B118" s="33"/>
      <c r="C118" s="33"/>
      <c r="D118" s="33"/>
      <c r="E118" s="33"/>
      <c r="F118" s="33"/>
      <c r="G118" s="33"/>
      <c r="H118" s="33"/>
      <c r="I118" s="33"/>
      <c r="J118" s="33"/>
      <c r="K118" s="33"/>
      <c r="L118" s="33"/>
      <c r="M118" s="33"/>
    </row>
    <row r="119" spans="1:13" x14ac:dyDescent="0.15">
      <c r="A119" s="42" t="s">
        <v>131</v>
      </c>
      <c r="B119" s="33">
        <v>21936806</v>
      </c>
      <c r="C119" s="33">
        <v>21936988</v>
      </c>
      <c r="D119" s="33">
        <v>22058140</v>
      </c>
      <c r="E119" s="33">
        <v>22565149</v>
      </c>
      <c r="F119" s="33">
        <v>23039082</v>
      </c>
      <c r="G119" s="33">
        <v>23507459</v>
      </c>
      <c r="H119" s="33">
        <v>23982418</v>
      </c>
      <c r="I119" s="33">
        <v>24480938</v>
      </c>
      <c r="J119" s="33">
        <v>24994380</v>
      </c>
      <c r="K119" s="33">
        <v>25475897</v>
      </c>
      <c r="L119" s="33">
        <v>25935092</v>
      </c>
      <c r="M119" s="33">
        <v>26333126</v>
      </c>
    </row>
    <row r="120" spans="1:13" x14ac:dyDescent="0.15">
      <c r="A120" s="42" t="s">
        <v>132</v>
      </c>
      <c r="B120" s="33">
        <v>1191984</v>
      </c>
      <c r="C120" s="33">
        <v>1192006</v>
      </c>
      <c r="D120" s="33">
        <v>1198851</v>
      </c>
      <c r="E120" s="33">
        <v>1229843</v>
      </c>
      <c r="F120" s="33">
        <v>1261714</v>
      </c>
      <c r="G120" s="33">
        <v>1293961</v>
      </c>
      <c r="H120" s="33">
        <v>1327059</v>
      </c>
      <c r="I120" s="33">
        <v>1360900</v>
      </c>
      <c r="J120" s="33">
        <v>1394965</v>
      </c>
      <c r="K120" s="33">
        <v>1428171</v>
      </c>
      <c r="L120" s="33">
        <v>1460775</v>
      </c>
      <c r="M120" s="33">
        <v>1488670</v>
      </c>
    </row>
    <row r="121" spans="1:13" x14ac:dyDescent="0.15">
      <c r="A121" s="42" t="s">
        <v>133</v>
      </c>
      <c r="B121" s="33">
        <v>702309</v>
      </c>
      <c r="C121" s="33">
        <v>702315</v>
      </c>
      <c r="D121" s="33">
        <v>705923</v>
      </c>
      <c r="E121" s="33">
        <v>720549</v>
      </c>
      <c r="F121" s="33">
        <v>735643</v>
      </c>
      <c r="G121" s="33">
        <v>750246</v>
      </c>
      <c r="H121" s="33">
        <v>765655</v>
      </c>
      <c r="I121" s="33">
        <v>781877</v>
      </c>
      <c r="J121" s="33">
        <v>798324</v>
      </c>
      <c r="K121" s="33">
        <v>813797</v>
      </c>
      <c r="L121" s="33">
        <v>828716</v>
      </c>
      <c r="M121" s="33">
        <v>842749</v>
      </c>
    </row>
    <row r="122" spans="1:13" x14ac:dyDescent="0.15">
      <c r="A122" s="42" t="s">
        <v>134</v>
      </c>
      <c r="B122" s="33">
        <v>249346</v>
      </c>
      <c r="C122" s="33">
        <v>249346</v>
      </c>
      <c r="D122" s="33">
        <v>250557</v>
      </c>
      <c r="E122" s="33">
        <v>255759</v>
      </c>
      <c r="F122" s="33">
        <v>261101</v>
      </c>
      <c r="G122" s="33">
        <v>266644</v>
      </c>
      <c r="H122" s="33">
        <v>272281</v>
      </c>
      <c r="I122" s="33">
        <v>278163</v>
      </c>
      <c r="J122" s="33">
        <v>284141</v>
      </c>
      <c r="K122" s="33">
        <v>289745</v>
      </c>
      <c r="L122" s="33">
        <v>295094</v>
      </c>
      <c r="M122" s="33">
        <v>300187</v>
      </c>
    </row>
    <row r="123" spans="1:13" x14ac:dyDescent="0.15">
      <c r="A123" s="42" t="s">
        <v>135</v>
      </c>
      <c r="B123" s="33">
        <v>85203</v>
      </c>
      <c r="C123" s="33">
        <v>85203</v>
      </c>
      <c r="D123" s="33">
        <v>85578</v>
      </c>
      <c r="E123" s="33">
        <v>87226</v>
      </c>
      <c r="F123" s="33">
        <v>88945</v>
      </c>
      <c r="G123" s="33">
        <v>90713</v>
      </c>
      <c r="H123" s="33">
        <v>92491</v>
      </c>
      <c r="I123" s="33">
        <v>94438</v>
      </c>
      <c r="J123" s="33">
        <v>96429</v>
      </c>
      <c r="K123" s="33">
        <v>98316</v>
      </c>
      <c r="L123" s="33">
        <v>100148</v>
      </c>
      <c r="M123" s="33">
        <v>101846</v>
      </c>
    </row>
    <row r="124" spans="1:13" x14ac:dyDescent="0.15">
      <c r="A124" s="34" t="s">
        <v>136</v>
      </c>
      <c r="B124" s="33">
        <v>693146</v>
      </c>
      <c r="C124" s="33">
        <v>693152</v>
      </c>
      <c r="D124" s="33">
        <v>699310</v>
      </c>
      <c r="E124" s="33">
        <v>724996</v>
      </c>
      <c r="F124" s="33">
        <v>750145</v>
      </c>
      <c r="G124" s="33">
        <v>775731</v>
      </c>
      <c r="H124" s="33">
        <v>802248</v>
      </c>
      <c r="I124" s="33">
        <v>829553</v>
      </c>
      <c r="J124" s="33">
        <v>857359</v>
      </c>
      <c r="K124" s="33">
        <v>884388</v>
      </c>
      <c r="L124" s="33">
        <v>910929</v>
      </c>
      <c r="M124" s="33">
        <v>934622</v>
      </c>
    </row>
    <row r="125" spans="1:13" ht="15" x14ac:dyDescent="0.15">
      <c r="A125" s="34" t="s">
        <v>137</v>
      </c>
      <c r="B125" s="33"/>
      <c r="C125" s="33"/>
      <c r="D125" s="33"/>
      <c r="E125" s="33"/>
      <c r="F125" s="33"/>
      <c r="G125" s="33"/>
      <c r="H125" s="33"/>
      <c r="I125" s="33"/>
      <c r="J125" s="33"/>
      <c r="K125" s="33"/>
      <c r="L125" s="33"/>
      <c r="M125" s="33"/>
    </row>
    <row r="126" spans="1:13" x14ac:dyDescent="0.15">
      <c r="A126" s="42" t="s">
        <v>131</v>
      </c>
      <c r="B126" s="33">
        <v>22548274</v>
      </c>
      <c r="C126" s="33">
        <v>22548461</v>
      </c>
      <c r="D126" s="33">
        <v>22675265</v>
      </c>
      <c r="E126" s="33">
        <v>23205724</v>
      </c>
      <c r="F126" s="33">
        <v>23702536</v>
      </c>
      <c r="G126" s="33">
        <v>24194215</v>
      </c>
      <c r="H126" s="33">
        <v>24693315</v>
      </c>
      <c r="I126" s="33">
        <v>25216751</v>
      </c>
      <c r="J126" s="33">
        <v>25755583</v>
      </c>
      <c r="K126" s="33">
        <v>26261817</v>
      </c>
      <c r="L126" s="33">
        <v>26745230</v>
      </c>
      <c r="M126" s="33">
        <v>27164823</v>
      </c>
    </row>
    <row r="127" spans="1:13" x14ac:dyDescent="0.15">
      <c r="A127" s="42" t="s">
        <v>132</v>
      </c>
      <c r="B127" s="33">
        <v>1499758</v>
      </c>
      <c r="C127" s="33">
        <v>1499784</v>
      </c>
      <c r="D127" s="33">
        <v>1509871</v>
      </c>
      <c r="E127" s="33">
        <v>1554631</v>
      </c>
      <c r="F127" s="33">
        <v>1600182</v>
      </c>
      <c r="G127" s="33">
        <v>1646379</v>
      </c>
      <c r="H127" s="33">
        <v>1694200</v>
      </c>
      <c r="I127" s="33">
        <v>1743227</v>
      </c>
      <c r="J127" s="33">
        <v>1792856</v>
      </c>
      <c r="K127" s="33">
        <v>1841288</v>
      </c>
      <c r="L127" s="33">
        <v>1889123</v>
      </c>
      <c r="M127" s="33">
        <v>1929865</v>
      </c>
    </row>
    <row r="128" spans="1:13" x14ac:dyDescent="0.15">
      <c r="A128" s="42" t="s">
        <v>133</v>
      </c>
      <c r="B128" s="33">
        <v>1011686</v>
      </c>
      <c r="C128" s="33">
        <v>1011693</v>
      </c>
      <c r="D128" s="33">
        <v>1017450</v>
      </c>
      <c r="E128" s="33">
        <v>1040881</v>
      </c>
      <c r="F128" s="33">
        <v>1064466</v>
      </c>
      <c r="G128" s="33">
        <v>1087580</v>
      </c>
      <c r="H128" s="33">
        <v>1111759</v>
      </c>
      <c r="I128" s="33">
        <v>1137059</v>
      </c>
      <c r="J128" s="33">
        <v>1162657</v>
      </c>
      <c r="K128" s="33">
        <v>1186980</v>
      </c>
      <c r="L128" s="33">
        <v>1210424</v>
      </c>
      <c r="M128" s="33">
        <v>1232137</v>
      </c>
    </row>
    <row r="129" spans="1:13" x14ac:dyDescent="0.15">
      <c r="A129" s="42" t="s">
        <v>134</v>
      </c>
      <c r="B129" s="33">
        <v>442315</v>
      </c>
      <c r="C129" s="33">
        <v>442317</v>
      </c>
      <c r="D129" s="33">
        <v>445173</v>
      </c>
      <c r="E129" s="33">
        <v>457341</v>
      </c>
      <c r="F129" s="33">
        <v>469560</v>
      </c>
      <c r="G129" s="33">
        <v>482113</v>
      </c>
      <c r="H129" s="33">
        <v>494831</v>
      </c>
      <c r="I129" s="33">
        <v>507893</v>
      </c>
      <c r="J129" s="33">
        <v>521148</v>
      </c>
      <c r="K129" s="33">
        <v>533780</v>
      </c>
      <c r="L129" s="33">
        <v>546052</v>
      </c>
      <c r="M129" s="33">
        <v>557871</v>
      </c>
    </row>
    <row r="130" spans="1:13" x14ac:dyDescent="0.15">
      <c r="A130" s="43" t="s">
        <v>135</v>
      </c>
      <c r="B130" s="39">
        <v>152667</v>
      </c>
      <c r="C130" s="39">
        <v>152667</v>
      </c>
      <c r="D130" s="39">
        <v>153525</v>
      </c>
      <c r="E130" s="39">
        <v>157292</v>
      </c>
      <c r="F130" s="39">
        <v>161095</v>
      </c>
      <c r="G130" s="39">
        <v>165009</v>
      </c>
      <c r="H130" s="39">
        <v>168885</v>
      </c>
      <c r="I130" s="39">
        <v>172868</v>
      </c>
      <c r="J130" s="39">
        <v>176982</v>
      </c>
      <c r="K130" s="39">
        <v>180874</v>
      </c>
      <c r="L130" s="39">
        <v>184741</v>
      </c>
      <c r="M130" s="39">
        <v>188385</v>
      </c>
    </row>
    <row r="131" spans="1:13" ht="15" customHeight="1" x14ac:dyDescent="0.15">
      <c r="A131" s="59" t="s">
        <v>140</v>
      </c>
      <c r="B131" s="60"/>
      <c r="C131" s="60"/>
      <c r="D131" s="60"/>
      <c r="E131" s="60"/>
      <c r="F131" s="60"/>
      <c r="G131" s="60"/>
      <c r="H131" s="60"/>
      <c r="I131" s="60"/>
      <c r="J131" s="60"/>
      <c r="K131" s="60"/>
      <c r="L131" s="60"/>
      <c r="M131" s="61"/>
    </row>
    <row r="132" spans="1:13" ht="48.75" customHeight="1" x14ac:dyDescent="0.15">
      <c r="A132" s="70" t="s">
        <v>141</v>
      </c>
      <c r="B132" s="71"/>
      <c r="C132" s="71"/>
      <c r="D132" s="71"/>
      <c r="E132" s="71"/>
      <c r="F132" s="71"/>
      <c r="G132" s="71"/>
      <c r="H132" s="71"/>
      <c r="I132" s="71"/>
      <c r="J132" s="71"/>
      <c r="K132" s="71"/>
      <c r="L132" s="71"/>
      <c r="M132" s="72"/>
    </row>
    <row r="133" spans="1:13" ht="15" customHeight="1" x14ac:dyDescent="0.15">
      <c r="A133" s="73" t="s">
        <v>142</v>
      </c>
      <c r="B133" s="74"/>
      <c r="C133" s="74"/>
      <c r="D133" s="74"/>
      <c r="E133" s="74"/>
      <c r="F133" s="74"/>
      <c r="G133" s="74"/>
      <c r="H133" s="74"/>
      <c r="I133" s="74"/>
      <c r="J133" s="74"/>
      <c r="K133" s="74"/>
      <c r="L133" s="74"/>
      <c r="M133" s="75"/>
    </row>
    <row r="134" spans="1:13" ht="15" customHeight="1" x14ac:dyDescent="0.15">
      <c r="A134" s="76" t="s">
        <v>143</v>
      </c>
      <c r="B134" s="77"/>
      <c r="C134" s="77"/>
      <c r="D134" s="77"/>
      <c r="E134" s="77"/>
      <c r="F134" s="77"/>
      <c r="G134" s="77"/>
      <c r="H134" s="77"/>
      <c r="I134" s="77"/>
      <c r="J134" s="77"/>
      <c r="K134" s="77"/>
      <c r="L134" s="77"/>
      <c r="M134" s="78"/>
    </row>
    <row r="135" spans="1:13" ht="15" customHeight="1" x14ac:dyDescent="0.15">
      <c r="A135" s="76" t="s">
        <v>144</v>
      </c>
      <c r="B135" s="77"/>
      <c r="C135" s="77"/>
      <c r="D135" s="77"/>
      <c r="E135" s="77"/>
      <c r="F135" s="77"/>
      <c r="G135" s="77"/>
      <c r="H135" s="77"/>
      <c r="I135" s="77"/>
      <c r="J135" s="77"/>
      <c r="K135" s="77"/>
      <c r="L135" s="77"/>
      <c r="M135" s="78"/>
    </row>
    <row r="136" spans="1:13" ht="15" customHeight="1" x14ac:dyDescent="0.15">
      <c r="A136" s="79" t="s">
        <v>145</v>
      </c>
      <c r="B136" s="80"/>
      <c r="C136" s="80"/>
      <c r="D136" s="80"/>
      <c r="E136" s="80"/>
      <c r="F136" s="80"/>
      <c r="G136" s="80"/>
      <c r="H136" s="80"/>
      <c r="I136" s="80"/>
      <c r="J136" s="80"/>
      <c r="K136" s="80"/>
      <c r="L136" s="80"/>
      <c r="M136" s="81"/>
    </row>
  </sheetData>
  <mergeCells count="11">
    <mergeCell ref="A132:M132"/>
    <mergeCell ref="A133:M133"/>
    <mergeCell ref="A134:M134"/>
    <mergeCell ref="A135:M135"/>
    <mergeCell ref="A136:M136"/>
    <mergeCell ref="A131:M131"/>
    <mergeCell ref="A1:M1"/>
    <mergeCell ref="A2:M2"/>
    <mergeCell ref="A3:A4"/>
    <mergeCell ref="B3:C3"/>
    <mergeCell ref="D3:M3"/>
  </mergeCells>
  <pageMargins left="0.25" right="0" top="0.75" bottom="1" header="0.5" footer="0.5"/>
  <pageSetup fitToWidth="2" fitToHeight="6" orientation="landscape" horizontalDpi="90" verticalDpi="90" r:id="rId1"/>
  <headerFooter alignWithMargins="0">
    <oddHeader>&amp;L&amp;"Arial,Bold"Annual Estimates of the Resident Population by Sex, Race, and Hispanic Origin for the United States: April 1, 2010 to July 1, 2019</oddHeader>
    <oddFooter>&amp;CPage &amp;P</oddFooter>
  </headerFooter>
  <rowBreaks count="1" manualBreakCount="1">
    <brk id="132"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Overall</vt:lpstr>
      <vt:lpstr>Oncology</vt:lpstr>
      <vt:lpstr>Hep-C</vt:lpstr>
      <vt:lpstr>HIV-1</vt:lpstr>
      <vt:lpstr>Census</vt:lpstr>
      <vt:lpstr>Census!Print_Area</vt:lpstr>
      <vt:lpstr>Census!Print_Titles</vt:lpstr>
      <vt:lpstr>sc_est2019_sr11h_0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2021-05-25T19:21:46Z</dcterms:created>
  <dcterms:modified xsi:type="dcterms:W3CDTF">2021-06-09T14:24:22Z</dcterms:modified>
</cp:coreProperties>
</file>