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e37305157b4e7cec/Desktop/DataAnalytics/Excel/"/>
    </mc:Choice>
  </mc:AlternateContent>
  <xr:revisionPtr revIDLastSave="121" documentId="8_{20384B71-FC0A-49BB-BADE-B08FE51853E8}" xr6:coauthVersionLast="46" xr6:coauthVersionMax="47" xr10:uidLastSave="{56CFCB3F-2388-4875-856F-B51DA96EB7BB}"/>
  <bookViews>
    <workbookView xWindow="-28920" yWindow="-120" windowWidth="29040" windowHeight="15720" activeTab="5" xr2:uid="{062685F1-8DA9-460B-92B7-93046D225DE7}"/>
  </bookViews>
  <sheets>
    <sheet name="Stock Ticker" sheetId="5" r:id="rId1"/>
    <sheet name="Stock Data" sheetId="6" r:id="rId2"/>
    <sheet name="Vlookup" sheetId="1" r:id="rId3"/>
    <sheet name="IF Function" sheetId="2" r:id="rId4"/>
    <sheet name="Open&gt;Close" sheetId="7" r:id="rId5"/>
    <sheet name="Pivot Table" sheetId="3" r:id="rId6"/>
  </sheets>
  <definedNames>
    <definedName name="_xlnm._FilterDatabase" localSheetId="3" hidden="1">'IF Function'!$K$1:$K$36</definedName>
    <definedName name="_xlnm._FilterDatabase" localSheetId="1" hidden="1">'Stock Data'!$C$1:$C$36</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2" i="2"/>
  <c r="F3" i="2"/>
  <c r="F4" i="2"/>
  <c r="F5" i="2"/>
  <c r="K6" i="2" s="1"/>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2" i="2"/>
  <c r="B3" i="2"/>
  <c r="C3" i="2" s="1"/>
  <c r="B4" i="2"/>
  <c r="C4" i="2" s="1"/>
  <c r="B5" i="2"/>
  <c r="C5" i="2" s="1"/>
  <c r="B6" i="2"/>
  <c r="C6" i="2" s="1"/>
  <c r="B7" i="2"/>
  <c r="C7" i="2" s="1"/>
  <c r="B8" i="2"/>
  <c r="C8" i="2" s="1"/>
  <c r="B9" i="2"/>
  <c r="C9" i="2" s="1"/>
  <c r="B10" i="2"/>
  <c r="C10" i="2" s="1"/>
  <c r="B11" i="2"/>
  <c r="C11" i="2" s="1"/>
  <c r="B12" i="2"/>
  <c r="C12" i="2" s="1"/>
  <c r="B13" i="2"/>
  <c r="C13" i="2" s="1"/>
  <c r="B14" i="2"/>
  <c r="C14" i="2" s="1"/>
  <c r="B15" i="2"/>
  <c r="C15" i="2" s="1"/>
  <c r="B16" i="2"/>
  <c r="C16" i="2" s="1"/>
  <c r="B17" i="2"/>
  <c r="C17" i="2" s="1"/>
  <c r="B18" i="2"/>
  <c r="C18" i="2" s="1"/>
  <c r="B19" i="2"/>
  <c r="C19" i="2" s="1"/>
  <c r="B20" i="2"/>
  <c r="C20" i="2" s="1"/>
  <c r="B21" i="2"/>
  <c r="C21" i="2" s="1"/>
  <c r="B22" i="2"/>
  <c r="C22" i="2" s="1"/>
  <c r="B23" i="2"/>
  <c r="C23" i="2" s="1"/>
  <c r="B24" i="2"/>
  <c r="C24" i="2" s="1"/>
  <c r="B25" i="2"/>
  <c r="C25" i="2" s="1"/>
  <c r="B26" i="2"/>
  <c r="C26" i="2" s="1"/>
  <c r="B27" i="2"/>
  <c r="C27" i="2" s="1"/>
  <c r="B28" i="2"/>
  <c r="C28" i="2" s="1"/>
  <c r="B29" i="2"/>
  <c r="C29" i="2" s="1"/>
  <c r="B30" i="2"/>
  <c r="C30" i="2" s="1"/>
  <c r="B31" i="2"/>
  <c r="C31" i="2" s="1"/>
  <c r="B32" i="2"/>
  <c r="C32" i="2" s="1"/>
  <c r="B33" i="2"/>
  <c r="C33" i="2" s="1"/>
  <c r="B34" i="2"/>
  <c r="C34" i="2" s="1"/>
  <c r="B35" i="2"/>
  <c r="C35" i="2" s="1"/>
  <c r="B36" i="2"/>
  <c r="C36" i="2" s="1"/>
  <c r="B2" i="2"/>
  <c r="C2" i="2"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2" i="1"/>
  <c r="E36"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2" i="1"/>
  <c r="C4" i="1"/>
  <c r="C7" i="1"/>
  <c r="C8" i="1"/>
  <c r="C11" i="1"/>
  <c r="C13" i="1"/>
  <c r="C14" i="1"/>
  <c r="C16" i="1"/>
  <c r="C19" i="1"/>
  <c r="C20" i="1"/>
  <c r="C23" i="1"/>
  <c r="C25" i="1"/>
  <c r="C26" i="1"/>
  <c r="C28" i="1"/>
  <c r="C31" i="1"/>
  <c r="C32" i="1"/>
  <c r="C35" i="1"/>
  <c r="B3" i="1"/>
  <c r="C3" i="1" s="1"/>
  <c r="B4" i="1"/>
  <c r="B5" i="1"/>
  <c r="C5" i="1" s="1"/>
  <c r="B6" i="1"/>
  <c r="C6" i="1" s="1"/>
  <c r="B7" i="1"/>
  <c r="B8" i="1"/>
  <c r="B9" i="1"/>
  <c r="C9" i="1" s="1"/>
  <c r="B10" i="1"/>
  <c r="C10" i="1" s="1"/>
  <c r="B11" i="1"/>
  <c r="B12" i="1"/>
  <c r="C12" i="1" s="1"/>
  <c r="B13" i="1"/>
  <c r="B14" i="1"/>
  <c r="B15" i="1"/>
  <c r="C15" i="1" s="1"/>
  <c r="B16" i="1"/>
  <c r="B17" i="1"/>
  <c r="C17" i="1" s="1"/>
  <c r="B18" i="1"/>
  <c r="C18" i="1" s="1"/>
  <c r="B19" i="1"/>
  <c r="B20" i="1"/>
  <c r="B21" i="1"/>
  <c r="C21" i="1" s="1"/>
  <c r="B22" i="1"/>
  <c r="C22" i="1" s="1"/>
  <c r="B23" i="1"/>
  <c r="B24" i="1"/>
  <c r="C24" i="1" s="1"/>
  <c r="B25" i="1"/>
  <c r="B26" i="1"/>
  <c r="B27" i="1"/>
  <c r="C27" i="1" s="1"/>
  <c r="B28" i="1"/>
  <c r="B29" i="1"/>
  <c r="C29" i="1" s="1"/>
  <c r="B30" i="1"/>
  <c r="C30" i="1" s="1"/>
  <c r="B31" i="1"/>
  <c r="B32" i="1"/>
  <c r="B33" i="1"/>
  <c r="C33" i="1" s="1"/>
  <c r="B34" i="1"/>
  <c r="C34" i="1" s="1"/>
  <c r="B35" i="1"/>
  <c r="B36" i="1"/>
  <c r="C36" i="1" s="1"/>
  <c r="B2" i="1"/>
  <c r="C2" i="1" s="1"/>
  <c r="K36" i="2" l="1"/>
  <c r="K24" i="2"/>
  <c r="K12" i="2"/>
  <c r="K35" i="2"/>
  <c r="K23" i="2"/>
  <c r="K11" i="2"/>
  <c r="K30" i="2"/>
  <c r="K18" i="2"/>
  <c r="K25" i="2"/>
  <c r="K13" i="2"/>
  <c r="K34" i="2"/>
  <c r="K22" i="2"/>
  <c r="K10" i="2"/>
  <c r="K33" i="2"/>
  <c r="K21" i="2"/>
  <c r="K9" i="2"/>
  <c r="K32" i="2"/>
  <c r="K20" i="2"/>
  <c r="K8" i="2"/>
  <c r="K31" i="2"/>
  <c r="K19" i="2"/>
  <c r="K7" i="2"/>
  <c r="K29" i="2"/>
  <c r="K17" i="2"/>
  <c r="K5" i="2"/>
  <c r="K28" i="2"/>
  <c r="K16" i="2"/>
  <c r="K4" i="2"/>
  <c r="K27" i="2"/>
  <c r="K15" i="2"/>
  <c r="K3" i="2"/>
  <c r="K26" i="2"/>
  <c r="K14" i="2"/>
</calcChain>
</file>

<file path=xl/sharedStrings.xml><?xml version="1.0" encoding="utf-8"?>
<sst xmlns="http://schemas.openxmlformats.org/spreadsheetml/2006/main" count="288" uniqueCount="84">
  <si>
    <t>GOOG</t>
  </si>
  <si>
    <t>Google</t>
  </si>
  <si>
    <t>Ticker</t>
  </si>
  <si>
    <t>Company</t>
  </si>
  <si>
    <t>AAPL</t>
  </si>
  <si>
    <t>Apple</t>
  </si>
  <si>
    <t>Amazon</t>
  </si>
  <si>
    <t>AMZN</t>
  </si>
  <si>
    <t>JNJ</t>
  </si>
  <si>
    <t>Johnson &amp; Johnson</t>
  </si>
  <si>
    <t>PFE</t>
  </si>
  <si>
    <t>Pfizer</t>
  </si>
  <si>
    <t>ORCL</t>
  </si>
  <si>
    <t>Oracle</t>
  </si>
  <si>
    <t>DAL</t>
  </si>
  <si>
    <t>Delta Air Lines</t>
  </si>
  <si>
    <t>LUV</t>
  </si>
  <si>
    <t>Southwest Airlines</t>
  </si>
  <si>
    <t>UBER</t>
  </si>
  <si>
    <t>Uber Technologies</t>
  </si>
  <si>
    <t>LYFT</t>
  </si>
  <si>
    <t>Lyft</t>
  </si>
  <si>
    <t>F</t>
  </si>
  <si>
    <t>Fort Motor Company</t>
  </si>
  <si>
    <t>H</t>
  </si>
  <si>
    <t>Hyatt Hotels Corporation</t>
  </si>
  <si>
    <t>K</t>
  </si>
  <si>
    <t>Kellog Company</t>
  </si>
  <si>
    <t>L</t>
  </si>
  <si>
    <t>Lowes Corporation</t>
  </si>
  <si>
    <t>Date</t>
  </si>
  <si>
    <t>Open</t>
  </si>
  <si>
    <t>High</t>
  </si>
  <si>
    <t>Low</t>
  </si>
  <si>
    <t>Close</t>
  </si>
  <si>
    <t>Adj Close</t>
  </si>
  <si>
    <t>Volume</t>
  </si>
  <si>
    <t>Unique ID</t>
  </si>
  <si>
    <t>GOOG44495</t>
  </si>
  <si>
    <t>GOOG44496</t>
  </si>
  <si>
    <t>GOOG44497</t>
  </si>
  <si>
    <t>GOOG44498</t>
  </si>
  <si>
    <t>GOOG44501</t>
  </si>
  <si>
    <t>AAPL44495</t>
  </si>
  <si>
    <t>AAPL44496</t>
  </si>
  <si>
    <t>AAPL44497</t>
  </si>
  <si>
    <t>AAPL44498</t>
  </si>
  <si>
    <t>AAPL44501</t>
  </si>
  <si>
    <t>AMZN44495</t>
  </si>
  <si>
    <t>AMZN44496</t>
  </si>
  <si>
    <t>AMZN44497</t>
  </si>
  <si>
    <t>AMZN44498</t>
  </si>
  <si>
    <t>AMZN44501</t>
  </si>
  <si>
    <t>DAL44495</t>
  </si>
  <si>
    <t>DAL44496</t>
  </si>
  <si>
    <t>DAL44497</t>
  </si>
  <si>
    <t>DAL44498</t>
  </si>
  <si>
    <t>DAL44501</t>
  </si>
  <si>
    <t>LUV44495</t>
  </si>
  <si>
    <t>LUV44496</t>
  </si>
  <si>
    <t>LUV44497</t>
  </si>
  <si>
    <t>LUV44498</t>
  </si>
  <si>
    <t>LUV44501</t>
  </si>
  <si>
    <t>ORCL44495</t>
  </si>
  <si>
    <t>ORCL44496</t>
  </si>
  <si>
    <t>ORCL44497</t>
  </si>
  <si>
    <t>ORCL44498</t>
  </si>
  <si>
    <t>ORCL44501</t>
  </si>
  <si>
    <t>H44495</t>
  </si>
  <si>
    <t>H44496</t>
  </si>
  <si>
    <t>H44497</t>
  </si>
  <si>
    <t>H44498</t>
  </si>
  <si>
    <t>H44501</t>
  </si>
  <si>
    <t>Stock Name</t>
  </si>
  <si>
    <t xml:space="preserve">You work for ABC Financial Advising firm. Your company wants to evaluate a few stocks performance for the last 5 trading days. However, the data is all over the place. Your manager hands you the following Unique ID's and asks you to fill in the Ticker, Stock Name, Volume, Open, Adj Close, Close, High, Low and Date. </t>
  </si>
  <si>
    <t xml:space="preserve">You work for ABC Financial Advising firm. Your company wants to evaluate a few stocks performance for the last 5 trading days. However, the data is all over the place. Your manager hands you the following Unique ID's and asks you to fill in the Ticker, Stock Name, Volume, Open, Adj Close, Close, High, Low and Date for a second time because his boss likes it in a different order. Additionally, he wants to know which stocks and the days in which the Open was higher than the close. </t>
  </si>
  <si>
    <t>Open&gt;Close</t>
  </si>
  <si>
    <t>Grand Total</t>
  </si>
  <si>
    <t>26-Oct</t>
  </si>
  <si>
    <t>27-Oct</t>
  </si>
  <si>
    <t>28-Oct</t>
  </si>
  <si>
    <t>29-Oct</t>
  </si>
  <si>
    <t>1-Nov</t>
  </si>
  <si>
    <t>Average of 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</si>
</sst>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el Chunn" refreshedDate="44502.897957638888" createdVersion="6" refreshedVersion="6" minRefreshableVersion="3" recordCount="35" xr:uid="{D55D2BCE-C81C-419B-880D-6F51F2E77626}">
  <cacheSource type="worksheet">
    <worksheetSource ref="A1:K36" sheet="IF Function"/>
  </cacheSource>
  <cacheFields count="12">
    <cacheField name="Unique ID" numFmtId="14">
      <sharedItems/>
    </cacheField>
    <cacheField name="Ticker" numFmtId="0">
      <sharedItems/>
    </cacheField>
    <cacheField name="Stock Name" numFmtId="0">
      <sharedItems count="7">
        <s v="Google"/>
        <s v="Apple"/>
        <s v="Amazon"/>
        <s v="Delta Air Lines"/>
        <s v="Southwest Airlines"/>
        <s v="Oracle"/>
        <s v="Hyatt Hotels Corporation"/>
      </sharedItems>
    </cacheField>
    <cacheField name="Open" numFmtId="0">
      <sharedItems containsSemiMixedTypes="0" containsString="0" containsNumber="1" minValue="39.060001" maxValue="3402.1000979999999" count="35">
        <n v="2812.1201169999999"/>
        <n v="2798.0500489999999"/>
        <n v="2945.9799800000001"/>
        <n v="2910.3999020000001"/>
        <n v="2963.3000489999999"/>
        <n v="149.33000200000001"/>
        <n v="149.36000100000001"/>
        <n v="149.820007"/>
        <n v="147.220001"/>
        <n v="148.990005"/>
        <n v="3349.51001"/>
        <n v="3388"/>
        <n v="3402.1000979999999"/>
        <n v="3300.0200199999999"/>
        <n v="3361.8000489999999"/>
        <n v="39.909999999999997"/>
        <n v="39.840000000000003"/>
        <n v="39.139999000000003"/>
        <n v="39.060001"/>
        <n v="39.150002000000001"/>
        <n v="48"/>
        <n v="47.599997999999999"/>
        <n v="46.529998999999997"/>
        <n v="47.02"/>
        <n v="47.34"/>
        <n v="98.300003000000004"/>
        <n v="96.809997999999993"/>
        <n v="96.650002000000001"/>
        <n v="95.790001000000004"/>
        <n v="96"/>
        <n v="84.160004000000001"/>
        <n v="82.669998000000007"/>
        <n v="86.029999000000004"/>
        <n v="84.919998000000007"/>
        <n v="85.449996999999996"/>
      </sharedItems>
    </cacheField>
    <cacheField name="Adj Close" numFmtId="0">
      <sharedItems containsSemiMixedTypes="0" containsString="0" containsNumber="1" minValue="39.07" maxValue="3446.570068"/>
    </cacheField>
    <cacheField name="Close" numFmtId="0">
      <sharedItems containsSemiMixedTypes="0" containsString="0" containsNumber="1" minValue="39.07" maxValue="3446.570068"/>
    </cacheField>
    <cacheField name="High" numFmtId="0">
      <sharedItems containsSemiMixedTypes="0" containsString="0" containsNumber="1" minValue="39.369999" maxValue="3479"/>
    </cacheField>
    <cacheField name="Low" numFmtId="0">
      <sharedItems containsSemiMixedTypes="0" containsString="0" containsNumber="1" minValue="38.810001" maxValue="3386"/>
    </cacheField>
    <cacheField name="Open2" numFmtId="0">
      <sharedItems containsSemiMixedTypes="0" containsString="0" containsNumber="1" minValue="39.060001" maxValue="3402.1000979999999"/>
    </cacheField>
    <cacheField name="Date" numFmtId="14">
      <sharedItems containsSemiMixedTypes="0" containsNonDate="0" containsDate="1" containsString="0" minDate="2021-10-26T00:00:00" maxDate="2021-11-02T00:00:00" count="5">
        <d v="2021-11-01T00:00:00"/>
        <d v="2021-10-29T00:00:00"/>
        <d v="2021-10-28T00:00:00"/>
        <d v="2021-10-27T00:00:00"/>
        <d v="2021-10-26T00:00:00"/>
      </sharedItems>
      <fieldGroup par="11" base="9">
        <rangePr groupBy="days" startDate="2021-10-26T00:00:00" endDate="2021-11-02T00:00:00"/>
        <groupItems count="368">
          <s v="&lt;10/26/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2021"/>
        </groupItems>
      </fieldGroup>
    </cacheField>
    <cacheField name="Open&gt;Close" numFmtId="0">
      <sharedItems containsSemiMixedTypes="0" containsString="0" containsNumber="1" containsInteger="1" minValue="0" maxValue="1"/>
    </cacheField>
    <cacheField name="Months" numFmtId="0" databaseField="0">
      <fieldGroup base="9">
        <rangePr groupBy="months" startDate="2021-10-26T00:00:00" endDate="2021-11-02T00:00:00"/>
        <groupItems count="14">
          <s v="&lt;10/26/2021"/>
          <s v="Jan"/>
          <s v="Feb"/>
          <s v="Mar"/>
          <s v="Apr"/>
          <s v="May"/>
          <s v="Jun"/>
          <s v="Jul"/>
          <s v="Aug"/>
          <s v="Sep"/>
          <s v="Oct"/>
          <s v="Nov"/>
          <s v="Dec"/>
          <s v="&gt;11/2/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GOOG44495"/>
    <s v="GOOG"/>
    <x v="0"/>
    <x v="0"/>
    <n v="2793.4399410000001"/>
    <n v="2793.4399410000001"/>
    <n v="2816.790039"/>
    <n v="2780.110107"/>
    <n v="2812.1201169999999"/>
    <x v="0"/>
    <n v="1"/>
  </r>
  <r>
    <s v="GOOG44496"/>
    <s v="GOOG"/>
    <x v="0"/>
    <x v="1"/>
    <n v="2928.5500489999999"/>
    <n v="2928.5500489999999"/>
    <n v="2982.360107"/>
    <n v="2798.0500489999999"/>
    <n v="2798.0500489999999"/>
    <x v="0"/>
    <n v="1"/>
  </r>
  <r>
    <s v="GOOG44497"/>
    <s v="GOOG"/>
    <x v="0"/>
    <x v="2"/>
    <n v="2922.580078"/>
    <n v="2922.580078"/>
    <n v="2948.48999"/>
    <n v="2895.2700199999999"/>
    <n v="2945.9799800000001"/>
    <x v="0"/>
    <n v="0"/>
  </r>
  <r>
    <s v="GOOG44498"/>
    <s v="GOOG"/>
    <x v="0"/>
    <x v="3"/>
    <n v="2965.4099120000001"/>
    <n v="2965.4099120000001"/>
    <n v="2972.26001"/>
    <n v="2903.330078"/>
    <n v="2910.3999020000001"/>
    <x v="0"/>
    <n v="1"/>
  </r>
  <r>
    <s v="GOOG44501"/>
    <s v="GOOG"/>
    <x v="0"/>
    <x v="4"/>
    <n v="2875.4799800000001"/>
    <n v="2875.4799800000001"/>
    <n v="2967.98999"/>
    <n v="2871.5900879999999"/>
    <n v="2963.3000489999999"/>
    <x v="0"/>
    <n v="0"/>
  </r>
  <r>
    <s v="AAPL44495"/>
    <s v="AAPL"/>
    <x v="1"/>
    <x v="5"/>
    <n v="149.320007"/>
    <n v="149.320007"/>
    <n v="150.83999600000001"/>
    <n v="149.009995"/>
    <n v="149.33000200000001"/>
    <x v="0"/>
    <n v="1"/>
  </r>
  <r>
    <s v="AAPL44496"/>
    <s v="AAPL"/>
    <x v="1"/>
    <x v="6"/>
    <n v="148.85000600000001"/>
    <n v="148.85000600000001"/>
    <n v="149.729996"/>
    <n v="148.490005"/>
    <n v="149.36000100000001"/>
    <x v="0"/>
    <n v="1"/>
  </r>
  <r>
    <s v="AAPL44497"/>
    <s v="AAPL"/>
    <x v="1"/>
    <x v="7"/>
    <n v="152.570007"/>
    <n v="152.570007"/>
    <n v="153.16999799999999"/>
    <n v="149.720001"/>
    <n v="149.820007"/>
    <x v="1"/>
    <n v="1"/>
  </r>
  <r>
    <s v="AAPL44498"/>
    <s v="AAPL"/>
    <x v="1"/>
    <x v="8"/>
    <n v="149.800003"/>
    <n v="149.800003"/>
    <n v="149.94000199999999"/>
    <n v="146.41000399999999"/>
    <n v="147.220001"/>
    <x v="1"/>
    <n v="0"/>
  </r>
  <r>
    <s v="AAPL44501"/>
    <s v="AAPL"/>
    <x v="1"/>
    <x v="9"/>
    <n v="148.96000699999999"/>
    <n v="148.96000699999999"/>
    <n v="149.699997"/>
    <n v="147.800003"/>
    <n v="148.990005"/>
    <x v="1"/>
    <n v="0"/>
  </r>
  <r>
    <s v="AMZN44495"/>
    <s v="AMZN"/>
    <x v="2"/>
    <x v="10"/>
    <n v="3376.070068"/>
    <n v="3376.070068"/>
    <n v="3416.1201169999999"/>
    <n v="3343.9799800000001"/>
    <n v="3349.51001"/>
    <x v="1"/>
    <n v="1"/>
  </r>
  <r>
    <s v="AMZN44496"/>
    <s v="AMZN"/>
    <x v="2"/>
    <x v="11"/>
    <n v="3392.48999"/>
    <n v="3392.48999"/>
    <n v="3437"/>
    <n v="3371.4499510000001"/>
    <n v="3388"/>
    <x v="1"/>
    <n v="0"/>
  </r>
  <r>
    <s v="AMZN44497"/>
    <s v="AMZN"/>
    <x v="2"/>
    <x v="12"/>
    <n v="3446.570068"/>
    <n v="3446.570068"/>
    <n v="3479"/>
    <n v="3386"/>
    <n v="3402.1000979999999"/>
    <x v="1"/>
    <n v="0"/>
  </r>
  <r>
    <s v="AMZN44498"/>
    <s v="AMZN"/>
    <x v="2"/>
    <x v="13"/>
    <n v="3372.429932"/>
    <n v="3372.429932"/>
    <n v="3374.820068"/>
    <n v="3273.320068"/>
    <n v="3300.0200199999999"/>
    <x v="1"/>
    <n v="0"/>
  </r>
  <r>
    <s v="AMZN44501"/>
    <s v="AMZN"/>
    <x v="2"/>
    <x v="14"/>
    <n v="3318.110107"/>
    <n v="3318.110107"/>
    <n v="3375.860107"/>
    <n v="3292.0200199999999"/>
    <n v="3361.8000489999999"/>
    <x v="2"/>
    <n v="0"/>
  </r>
  <r>
    <s v="DAL44495"/>
    <s v="DAL"/>
    <x v="3"/>
    <x v="15"/>
    <n v="39.709999000000003"/>
    <n v="39.709999000000003"/>
    <n v="40.290000999999997"/>
    <n v="39.459999000000003"/>
    <n v="39.909999999999997"/>
    <x v="2"/>
    <n v="1"/>
  </r>
  <r>
    <s v="DAL44496"/>
    <s v="DAL"/>
    <x v="3"/>
    <x v="16"/>
    <n v="39.07"/>
    <n v="39.07"/>
    <n v="39.93"/>
    <n v="39.020000000000003"/>
    <n v="39.840000000000003"/>
    <x v="2"/>
    <n v="1"/>
  </r>
  <r>
    <s v="DAL44497"/>
    <s v="DAL"/>
    <x v="3"/>
    <x v="17"/>
    <n v="39.150002000000001"/>
    <n v="39.150002000000001"/>
    <n v="39.369999"/>
    <n v="38.830002"/>
    <n v="39.139999000000003"/>
    <x v="2"/>
    <n v="1"/>
  </r>
  <r>
    <s v="DAL44498"/>
    <s v="DAL"/>
    <x v="3"/>
    <x v="18"/>
    <n v="39.130001"/>
    <n v="39.130001"/>
    <n v="39.5"/>
    <n v="38.810001"/>
    <n v="39.060001"/>
    <x v="2"/>
    <n v="0"/>
  </r>
  <r>
    <s v="DAL44501"/>
    <s v="DAL"/>
    <x v="3"/>
    <x v="19"/>
    <n v="40.419998"/>
    <n v="40.419998"/>
    <n v="40.450001"/>
    <n v="38.909999999999997"/>
    <n v="39.150002000000001"/>
    <x v="2"/>
    <n v="0"/>
  </r>
  <r>
    <s v="LUV44495"/>
    <s v="LUV"/>
    <x v="4"/>
    <x v="20"/>
    <n v="47.59"/>
    <n v="47.59"/>
    <n v="48.150002000000001"/>
    <n v="47.32"/>
    <n v="48"/>
    <x v="2"/>
    <n v="0"/>
  </r>
  <r>
    <s v="LUV44496"/>
    <s v="LUV"/>
    <x v="4"/>
    <x v="21"/>
    <n v="46.57"/>
    <n v="46.57"/>
    <n v="47.669998"/>
    <n v="46.509998000000003"/>
    <n v="47.599997999999999"/>
    <x v="3"/>
    <n v="1"/>
  </r>
  <r>
    <s v="LUV44497"/>
    <s v="LUV"/>
    <x v="4"/>
    <x v="22"/>
    <n v="47.240001999999997"/>
    <n v="47.240001999999997"/>
    <n v="47.43"/>
    <n v="46.439999"/>
    <n v="46.529998999999997"/>
    <x v="3"/>
    <n v="1"/>
  </r>
  <r>
    <s v="LUV44498"/>
    <s v="LUV"/>
    <x v="4"/>
    <x v="23"/>
    <n v="47.279998999999997"/>
    <n v="47.279998999999997"/>
    <n v="47.419998"/>
    <n v="46.759998000000003"/>
    <n v="47.02"/>
    <x v="3"/>
    <n v="0"/>
  </r>
  <r>
    <s v="LUV44501"/>
    <s v="LUV"/>
    <x v="4"/>
    <x v="24"/>
    <n v="49.130001"/>
    <n v="49.130001"/>
    <n v="49.130001"/>
    <n v="47.060001"/>
    <n v="47.34"/>
    <x v="3"/>
    <n v="0"/>
  </r>
  <r>
    <s v="ORCL44495"/>
    <s v="ORCL"/>
    <x v="5"/>
    <x v="25"/>
    <n v="96.980002999999996"/>
    <n v="96.980002999999996"/>
    <n v="98.559997999999993"/>
    <n v="96.940002000000007"/>
    <n v="98.300003000000004"/>
    <x v="3"/>
    <n v="0"/>
  </r>
  <r>
    <s v="ORCL44496"/>
    <s v="ORCL"/>
    <x v="5"/>
    <x v="26"/>
    <n v="96.029999000000004"/>
    <n v="96.029999000000004"/>
    <n v="97.300003000000004"/>
    <n v="96"/>
    <n v="96.809997999999993"/>
    <x v="3"/>
    <n v="1"/>
  </r>
  <r>
    <s v="ORCL44497"/>
    <s v="ORCL"/>
    <x v="5"/>
    <x v="27"/>
    <n v="96.230002999999996"/>
    <n v="96.230002999999996"/>
    <n v="97.699996999999996"/>
    <n v="95.93"/>
    <n v="96.650002000000001"/>
    <x v="3"/>
    <n v="1"/>
  </r>
  <r>
    <s v="ORCL44498"/>
    <s v="ORCL"/>
    <x v="5"/>
    <x v="28"/>
    <n v="95.940002000000007"/>
    <n v="95.940002000000007"/>
    <n v="96.970000999999996"/>
    <n v="95.459998999999996"/>
    <n v="95.790001000000004"/>
    <x v="4"/>
    <n v="1"/>
  </r>
  <r>
    <s v="ORCL44501"/>
    <s v="ORCL"/>
    <x v="5"/>
    <x v="29"/>
    <n v="94.379997000000003"/>
    <n v="94.379997000000003"/>
    <n v="96.029999000000004"/>
    <n v="93.910004000000001"/>
    <n v="96"/>
    <x v="4"/>
    <n v="0"/>
  </r>
  <r>
    <s v="H44495"/>
    <s v="H"/>
    <x v="6"/>
    <x v="30"/>
    <n v="83.040001000000004"/>
    <n v="83.040001000000004"/>
    <n v="84.730002999999996"/>
    <n v="82.699996999999996"/>
    <n v="84.160004000000001"/>
    <x v="4"/>
    <n v="1"/>
  </r>
  <r>
    <s v="H44496"/>
    <s v="H"/>
    <x v="6"/>
    <x v="31"/>
    <n v="85.669998000000007"/>
    <n v="85.669998000000007"/>
    <n v="86.410004000000001"/>
    <n v="82.279999000000004"/>
    <n v="82.669998000000007"/>
    <x v="4"/>
    <n v="1"/>
  </r>
  <r>
    <s v="H44497"/>
    <s v="H"/>
    <x v="6"/>
    <x v="32"/>
    <n v="85.400002000000001"/>
    <n v="85.400002000000001"/>
    <n v="87.239998"/>
    <n v="85.360000999999997"/>
    <n v="86.029999000000004"/>
    <x v="4"/>
    <n v="0"/>
  </r>
  <r>
    <s v="H44498"/>
    <s v="H"/>
    <x v="6"/>
    <x v="33"/>
    <n v="85.199996999999996"/>
    <n v="85.199996999999996"/>
    <n v="85.949996999999996"/>
    <n v="84.150002000000001"/>
    <n v="84.919998000000007"/>
    <x v="4"/>
    <n v="1"/>
  </r>
  <r>
    <s v="H44501"/>
    <s v="H"/>
    <x v="6"/>
    <x v="34"/>
    <n v="85.720000999999996"/>
    <n v="85.720000999999996"/>
    <n v="86.5"/>
    <n v="85.169998000000007"/>
    <n v="85.449996999999996"/>
    <x v="4"/>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B30AFB-91BA-408F-B015-B57CBB673943}"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mpany">
  <location ref="A1:B20" firstHeaderRow="1" firstDataRow="1" firstDataCol="1"/>
  <pivotFields count="12">
    <pivotField showAll="0"/>
    <pivotField showAll="0"/>
    <pivotField axis="axisRow" showAll="0">
      <items count="8">
        <item x="2"/>
        <item x="1"/>
        <item x="3"/>
        <item x="0"/>
        <item x="6"/>
        <item x="5"/>
        <item x="4"/>
        <item t="default"/>
      </items>
    </pivotField>
    <pivotField dataField="1" showAll="0">
      <items count="36">
        <item x="18"/>
        <item x="17"/>
        <item x="19"/>
        <item x="16"/>
        <item x="15"/>
        <item x="22"/>
        <item x="23"/>
        <item x="24"/>
        <item x="21"/>
        <item x="20"/>
        <item x="31"/>
        <item x="30"/>
        <item x="33"/>
        <item x="34"/>
        <item x="32"/>
        <item x="28"/>
        <item x="29"/>
        <item x="27"/>
        <item x="26"/>
        <item x="25"/>
        <item x="8"/>
        <item x="9"/>
        <item x="5"/>
        <item x="6"/>
        <item x="7"/>
        <item x="1"/>
        <item x="0"/>
        <item x="3"/>
        <item x="2"/>
        <item x="4"/>
        <item x="13"/>
        <item x="10"/>
        <item x="14"/>
        <item x="11"/>
        <item x="12"/>
        <item t="default"/>
      </items>
    </pivotField>
    <pivotField showAll="0"/>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2"/>
    <field x="9"/>
  </rowFields>
  <rowItems count="19">
    <i>
      <x/>
    </i>
    <i r="1">
      <x v="302"/>
    </i>
    <i r="1">
      <x v="303"/>
    </i>
    <i>
      <x v="1"/>
    </i>
    <i r="1">
      <x v="303"/>
    </i>
    <i r="1">
      <x v="306"/>
    </i>
    <i>
      <x v="2"/>
    </i>
    <i r="1">
      <x v="302"/>
    </i>
    <i>
      <x v="3"/>
    </i>
    <i r="1">
      <x v="306"/>
    </i>
    <i>
      <x v="4"/>
    </i>
    <i r="1">
      <x v="300"/>
    </i>
    <i>
      <x v="5"/>
    </i>
    <i r="1">
      <x v="300"/>
    </i>
    <i r="1">
      <x v="301"/>
    </i>
    <i>
      <x v="6"/>
    </i>
    <i r="1">
      <x v="301"/>
    </i>
    <i r="1">
      <x v="302"/>
    </i>
    <i t="grand">
      <x/>
    </i>
  </rowItems>
  <colItems count="1">
    <i/>
  </colItems>
  <dataFields count="1">
    <dataField name="Average of Open" fld="3" subtotal="average" baseField="2" baseItem="0"/>
  </dataField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F926F-FF76-462E-93B3-6E3E70642DC5}">
  <dimension ref="A1:B15"/>
  <sheetViews>
    <sheetView workbookViewId="0">
      <selection activeCell="B15" sqref="B15"/>
    </sheetView>
  </sheetViews>
  <sheetFormatPr defaultRowHeight="14.4" x14ac:dyDescent="0.3"/>
  <cols>
    <col min="2" max="2" width="23.33203125" bestFit="1" customWidth="1"/>
  </cols>
  <sheetData>
    <row r="1" spans="1:2" x14ac:dyDescent="0.3">
      <c r="A1" t="s">
        <v>2</v>
      </c>
      <c r="B1" t="s">
        <v>3</v>
      </c>
    </row>
    <row r="2" spans="1:2" x14ac:dyDescent="0.3">
      <c r="A2" t="s">
        <v>0</v>
      </c>
      <c r="B2" t="s">
        <v>1</v>
      </c>
    </row>
    <row r="3" spans="1:2" x14ac:dyDescent="0.3">
      <c r="A3" t="s">
        <v>4</v>
      </c>
      <c r="B3" t="s">
        <v>5</v>
      </c>
    </row>
    <row r="4" spans="1:2" x14ac:dyDescent="0.3">
      <c r="A4" t="s">
        <v>7</v>
      </c>
      <c r="B4" t="s">
        <v>6</v>
      </c>
    </row>
    <row r="5" spans="1:2" x14ac:dyDescent="0.3">
      <c r="A5" t="s">
        <v>8</v>
      </c>
      <c r="B5" t="s">
        <v>9</v>
      </c>
    </row>
    <row r="6" spans="1:2" x14ac:dyDescent="0.3">
      <c r="A6" t="s">
        <v>10</v>
      </c>
      <c r="B6" t="s">
        <v>11</v>
      </c>
    </row>
    <row r="7" spans="1:2" x14ac:dyDescent="0.3">
      <c r="A7" t="s">
        <v>12</v>
      </c>
      <c r="B7" t="s">
        <v>13</v>
      </c>
    </row>
    <row r="8" spans="1:2" x14ac:dyDescent="0.3">
      <c r="A8" t="s">
        <v>14</v>
      </c>
      <c r="B8" t="s">
        <v>15</v>
      </c>
    </row>
    <row r="9" spans="1:2" x14ac:dyDescent="0.3">
      <c r="A9" t="s">
        <v>16</v>
      </c>
      <c r="B9" t="s">
        <v>17</v>
      </c>
    </row>
    <row r="10" spans="1:2" x14ac:dyDescent="0.3">
      <c r="A10" t="s">
        <v>18</v>
      </c>
      <c r="B10" t="s">
        <v>19</v>
      </c>
    </row>
    <row r="11" spans="1:2" x14ac:dyDescent="0.3">
      <c r="A11" t="s">
        <v>20</v>
      </c>
      <c r="B11" t="s">
        <v>21</v>
      </c>
    </row>
    <row r="12" spans="1:2" x14ac:dyDescent="0.3">
      <c r="A12" t="s">
        <v>22</v>
      </c>
      <c r="B12" t="s">
        <v>23</v>
      </c>
    </row>
    <row r="13" spans="1:2" x14ac:dyDescent="0.3">
      <c r="A13" t="s">
        <v>24</v>
      </c>
      <c r="B13" t="s">
        <v>25</v>
      </c>
    </row>
    <row r="14" spans="1:2" x14ac:dyDescent="0.3">
      <c r="A14" t="s">
        <v>26</v>
      </c>
      <c r="B14" t="s">
        <v>27</v>
      </c>
    </row>
    <row r="15" spans="1:2" x14ac:dyDescent="0.3">
      <c r="A15" t="s">
        <v>28</v>
      </c>
      <c r="B15"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58F3D-4727-4E31-8221-3731B7B702C7}">
  <dimension ref="A1:I36"/>
  <sheetViews>
    <sheetView workbookViewId="0">
      <selection activeCell="F26" sqref="F26"/>
    </sheetView>
  </sheetViews>
  <sheetFormatPr defaultRowHeight="14.4" x14ac:dyDescent="0.3"/>
  <cols>
    <col min="1" max="1" width="11.44140625" bestFit="1" customWidth="1"/>
    <col min="3" max="3" width="10.6640625" bestFit="1" customWidth="1"/>
    <col min="9" max="9" width="10" bestFit="1" customWidth="1"/>
  </cols>
  <sheetData>
    <row r="1" spans="1:9" x14ac:dyDescent="0.3">
      <c r="A1" t="s">
        <v>37</v>
      </c>
      <c r="B1" t="s">
        <v>2</v>
      </c>
      <c r="C1" t="s">
        <v>30</v>
      </c>
      <c r="D1" t="s">
        <v>31</v>
      </c>
      <c r="E1" t="s">
        <v>32</v>
      </c>
      <c r="F1" t="s">
        <v>33</v>
      </c>
      <c r="G1" t="s">
        <v>34</v>
      </c>
      <c r="H1" t="s">
        <v>35</v>
      </c>
      <c r="I1" t="s">
        <v>36</v>
      </c>
    </row>
    <row r="2" spans="1:9" x14ac:dyDescent="0.3">
      <c r="A2" s="1" t="s">
        <v>38</v>
      </c>
      <c r="B2" t="s">
        <v>0</v>
      </c>
      <c r="C2" s="1">
        <v>44501</v>
      </c>
      <c r="D2">
        <v>2812.1201169999999</v>
      </c>
      <c r="E2">
        <v>2816.790039</v>
      </c>
      <c r="F2">
        <v>2780.110107</v>
      </c>
      <c r="G2">
        <v>2793.4399410000001</v>
      </c>
      <c r="H2">
        <v>2793.4399410000001</v>
      </c>
      <c r="I2">
        <v>1412900</v>
      </c>
    </row>
    <row r="3" spans="1:9" x14ac:dyDescent="0.3">
      <c r="A3" s="1" t="s">
        <v>39</v>
      </c>
      <c r="B3" t="s">
        <v>0</v>
      </c>
      <c r="C3" s="1">
        <v>44501</v>
      </c>
      <c r="D3">
        <v>2798.0500489999999</v>
      </c>
      <c r="E3">
        <v>2982.360107</v>
      </c>
      <c r="F3">
        <v>2798.0500489999999</v>
      </c>
      <c r="G3">
        <v>2928.5500489999999</v>
      </c>
      <c r="H3">
        <v>2928.5500489999999</v>
      </c>
      <c r="I3">
        <v>2592500</v>
      </c>
    </row>
    <row r="4" spans="1:9" x14ac:dyDescent="0.3">
      <c r="A4" s="1" t="s">
        <v>40</v>
      </c>
      <c r="B4" t="s">
        <v>0</v>
      </c>
      <c r="C4" s="1">
        <v>44501</v>
      </c>
      <c r="D4">
        <v>2945.9799800000001</v>
      </c>
      <c r="E4">
        <v>2948.48999</v>
      </c>
      <c r="F4">
        <v>2895.2700199999999</v>
      </c>
      <c r="G4">
        <v>2922.580078</v>
      </c>
      <c r="H4">
        <v>2922.580078</v>
      </c>
      <c r="I4">
        <v>1620900</v>
      </c>
    </row>
    <row r="5" spans="1:9" x14ac:dyDescent="0.3">
      <c r="A5" s="1" t="s">
        <v>41</v>
      </c>
      <c r="B5" t="s">
        <v>0</v>
      </c>
      <c r="C5" s="1">
        <v>44501</v>
      </c>
      <c r="D5">
        <v>2910.3999020000001</v>
      </c>
      <c r="E5">
        <v>2972.26001</v>
      </c>
      <c r="F5">
        <v>2903.330078</v>
      </c>
      <c r="G5">
        <v>2965.4099120000001</v>
      </c>
      <c r="H5">
        <v>2965.4099120000001</v>
      </c>
      <c r="I5">
        <v>1447700</v>
      </c>
    </row>
    <row r="6" spans="1:9" x14ac:dyDescent="0.3">
      <c r="A6" s="1" t="s">
        <v>42</v>
      </c>
      <c r="B6" t="s">
        <v>0</v>
      </c>
      <c r="C6" s="1">
        <v>44501</v>
      </c>
      <c r="D6">
        <v>2963.3000489999999</v>
      </c>
      <c r="E6">
        <v>2967.98999</v>
      </c>
      <c r="F6">
        <v>2871.5900879999999</v>
      </c>
      <c r="G6">
        <v>2875.4799800000001</v>
      </c>
      <c r="H6">
        <v>2875.4799800000001</v>
      </c>
      <c r="I6">
        <v>1611700</v>
      </c>
    </row>
    <row r="7" spans="1:9" x14ac:dyDescent="0.3">
      <c r="A7" s="1" t="s">
        <v>43</v>
      </c>
      <c r="B7" t="s">
        <v>4</v>
      </c>
      <c r="C7" s="1">
        <v>44501</v>
      </c>
      <c r="D7">
        <v>149.33000200000001</v>
      </c>
      <c r="E7">
        <v>150.83999600000001</v>
      </c>
      <c r="F7">
        <v>149.009995</v>
      </c>
      <c r="G7">
        <v>149.320007</v>
      </c>
      <c r="H7">
        <v>149.320007</v>
      </c>
      <c r="I7">
        <v>60893400</v>
      </c>
    </row>
    <row r="8" spans="1:9" x14ac:dyDescent="0.3">
      <c r="A8" s="1" t="s">
        <v>44</v>
      </c>
      <c r="B8" t="s">
        <v>4</v>
      </c>
      <c r="C8" s="1">
        <v>44501</v>
      </c>
      <c r="D8">
        <v>149.36000100000001</v>
      </c>
      <c r="E8">
        <v>149.729996</v>
      </c>
      <c r="F8">
        <v>148.490005</v>
      </c>
      <c r="G8">
        <v>148.85000600000001</v>
      </c>
      <c r="H8">
        <v>148.85000600000001</v>
      </c>
      <c r="I8">
        <v>56094900</v>
      </c>
    </row>
    <row r="9" spans="1:9" x14ac:dyDescent="0.3">
      <c r="A9" s="1" t="s">
        <v>45</v>
      </c>
      <c r="B9" t="s">
        <v>4</v>
      </c>
      <c r="C9" s="1">
        <v>44498</v>
      </c>
      <c r="D9">
        <v>149.820007</v>
      </c>
      <c r="E9">
        <v>153.16999799999999</v>
      </c>
      <c r="F9">
        <v>149.720001</v>
      </c>
      <c r="G9">
        <v>152.570007</v>
      </c>
      <c r="H9">
        <v>152.570007</v>
      </c>
      <c r="I9">
        <v>100077900</v>
      </c>
    </row>
    <row r="10" spans="1:9" x14ac:dyDescent="0.3">
      <c r="A10" s="1" t="s">
        <v>46</v>
      </c>
      <c r="B10" t="s">
        <v>4</v>
      </c>
      <c r="C10" s="1">
        <v>44498</v>
      </c>
      <c r="D10">
        <v>147.220001</v>
      </c>
      <c r="E10">
        <v>149.94000199999999</v>
      </c>
      <c r="F10">
        <v>146.41000399999999</v>
      </c>
      <c r="G10">
        <v>149.800003</v>
      </c>
      <c r="H10">
        <v>149.800003</v>
      </c>
      <c r="I10">
        <v>124850400</v>
      </c>
    </row>
    <row r="11" spans="1:9" x14ac:dyDescent="0.3">
      <c r="A11" s="1" t="s">
        <v>47</v>
      </c>
      <c r="B11" t="s">
        <v>4</v>
      </c>
      <c r="C11" s="1">
        <v>44498</v>
      </c>
      <c r="D11">
        <v>148.990005</v>
      </c>
      <c r="E11">
        <v>149.699997</v>
      </c>
      <c r="F11">
        <v>147.800003</v>
      </c>
      <c r="G11">
        <v>148.96000699999999</v>
      </c>
      <c r="H11">
        <v>148.96000699999999</v>
      </c>
      <c r="I11">
        <v>74445600</v>
      </c>
    </row>
    <row r="12" spans="1:9" x14ac:dyDescent="0.3">
      <c r="A12" s="1" t="s">
        <v>48</v>
      </c>
      <c r="B12" t="s">
        <v>7</v>
      </c>
      <c r="C12" s="1">
        <v>44498</v>
      </c>
      <c r="D12">
        <v>3349.51001</v>
      </c>
      <c r="E12">
        <v>3416.1201169999999</v>
      </c>
      <c r="F12">
        <v>3343.9799800000001</v>
      </c>
      <c r="G12">
        <v>3376.070068</v>
      </c>
      <c r="H12">
        <v>3376.070068</v>
      </c>
      <c r="I12">
        <v>2698300</v>
      </c>
    </row>
    <row r="13" spans="1:9" x14ac:dyDescent="0.3">
      <c r="A13" s="1" t="s">
        <v>49</v>
      </c>
      <c r="B13" t="s">
        <v>7</v>
      </c>
      <c r="C13" s="1">
        <v>44498</v>
      </c>
      <c r="D13">
        <v>3388</v>
      </c>
      <c r="E13">
        <v>3437</v>
      </c>
      <c r="F13">
        <v>3371.4499510000001</v>
      </c>
      <c r="G13">
        <v>3392.48999</v>
      </c>
      <c r="H13">
        <v>3392.48999</v>
      </c>
      <c r="I13">
        <v>2702200</v>
      </c>
    </row>
    <row r="14" spans="1:9" x14ac:dyDescent="0.3">
      <c r="A14" s="1" t="s">
        <v>50</v>
      </c>
      <c r="B14" t="s">
        <v>7</v>
      </c>
      <c r="C14" s="1">
        <v>44498</v>
      </c>
      <c r="D14">
        <v>3402.1000979999999</v>
      </c>
      <c r="E14">
        <v>3479</v>
      </c>
      <c r="F14">
        <v>3386</v>
      </c>
      <c r="G14">
        <v>3446.570068</v>
      </c>
      <c r="H14">
        <v>3446.570068</v>
      </c>
      <c r="I14">
        <v>5708700</v>
      </c>
    </row>
    <row r="15" spans="1:9" x14ac:dyDescent="0.3">
      <c r="A15" s="1" t="s">
        <v>51</v>
      </c>
      <c r="B15" t="s">
        <v>7</v>
      </c>
      <c r="C15" s="1">
        <v>44498</v>
      </c>
      <c r="D15">
        <v>3300.0200199999999</v>
      </c>
      <c r="E15">
        <v>3374.820068</v>
      </c>
      <c r="F15">
        <v>3273.320068</v>
      </c>
      <c r="G15">
        <v>3372.429932</v>
      </c>
      <c r="H15">
        <v>3372.429932</v>
      </c>
      <c r="I15">
        <v>6469500</v>
      </c>
    </row>
    <row r="16" spans="1:9" x14ac:dyDescent="0.3">
      <c r="A16" s="1" t="s">
        <v>52</v>
      </c>
      <c r="B16" t="s">
        <v>7</v>
      </c>
      <c r="C16" s="1">
        <v>44497</v>
      </c>
      <c r="D16">
        <v>3361.8000489999999</v>
      </c>
      <c r="E16">
        <v>3375.860107</v>
      </c>
      <c r="F16">
        <v>3292.0200199999999</v>
      </c>
      <c r="G16">
        <v>3318.110107</v>
      </c>
      <c r="H16">
        <v>3318.110107</v>
      </c>
      <c r="I16">
        <v>3603700</v>
      </c>
    </row>
    <row r="17" spans="1:9" x14ac:dyDescent="0.3">
      <c r="A17" s="1" t="s">
        <v>53</v>
      </c>
      <c r="B17" t="s">
        <v>14</v>
      </c>
      <c r="C17" s="1">
        <v>44497</v>
      </c>
      <c r="D17">
        <v>39.909999999999997</v>
      </c>
      <c r="E17">
        <v>40.290000999999997</v>
      </c>
      <c r="F17">
        <v>39.459999000000003</v>
      </c>
      <c r="G17">
        <v>39.709999000000003</v>
      </c>
      <c r="H17">
        <v>39.709999000000003</v>
      </c>
      <c r="I17">
        <v>8951200</v>
      </c>
    </row>
    <row r="18" spans="1:9" x14ac:dyDescent="0.3">
      <c r="A18" s="1" t="s">
        <v>54</v>
      </c>
      <c r="B18" t="s">
        <v>14</v>
      </c>
      <c r="C18" s="1">
        <v>44497</v>
      </c>
      <c r="D18">
        <v>39.840000000000003</v>
      </c>
      <c r="E18">
        <v>39.93</v>
      </c>
      <c r="F18">
        <v>39.020000000000003</v>
      </c>
      <c r="G18">
        <v>39.07</v>
      </c>
      <c r="H18">
        <v>39.07</v>
      </c>
      <c r="I18">
        <v>8341800</v>
      </c>
    </row>
    <row r="19" spans="1:9" x14ac:dyDescent="0.3">
      <c r="A19" s="1" t="s">
        <v>55</v>
      </c>
      <c r="B19" t="s">
        <v>14</v>
      </c>
      <c r="C19" s="1">
        <v>44497</v>
      </c>
      <c r="D19">
        <v>39.139999000000003</v>
      </c>
      <c r="E19">
        <v>39.369999</v>
      </c>
      <c r="F19">
        <v>38.830002</v>
      </c>
      <c r="G19">
        <v>39.150002000000001</v>
      </c>
      <c r="H19">
        <v>39.150002000000001</v>
      </c>
      <c r="I19">
        <v>7416000</v>
      </c>
    </row>
    <row r="20" spans="1:9" x14ac:dyDescent="0.3">
      <c r="A20" s="1" t="s">
        <v>56</v>
      </c>
      <c r="B20" t="s">
        <v>14</v>
      </c>
      <c r="C20" s="1">
        <v>44497</v>
      </c>
      <c r="D20">
        <v>39.060001</v>
      </c>
      <c r="E20">
        <v>39.5</v>
      </c>
      <c r="F20">
        <v>38.810001</v>
      </c>
      <c r="G20">
        <v>39.130001</v>
      </c>
      <c r="H20">
        <v>39.130001</v>
      </c>
      <c r="I20">
        <v>9343800</v>
      </c>
    </row>
    <row r="21" spans="1:9" x14ac:dyDescent="0.3">
      <c r="A21" s="1" t="s">
        <v>57</v>
      </c>
      <c r="B21" t="s">
        <v>14</v>
      </c>
      <c r="C21" s="1">
        <v>44497</v>
      </c>
      <c r="D21">
        <v>39.150002000000001</v>
      </c>
      <c r="E21">
        <v>40.450001</v>
      </c>
      <c r="F21">
        <v>38.909999999999997</v>
      </c>
      <c r="G21">
        <v>40.419998</v>
      </c>
      <c r="H21">
        <v>40.419998</v>
      </c>
      <c r="I21">
        <v>11388400</v>
      </c>
    </row>
    <row r="22" spans="1:9" x14ac:dyDescent="0.3">
      <c r="A22" s="1" t="s">
        <v>58</v>
      </c>
      <c r="B22" t="s">
        <v>16</v>
      </c>
      <c r="C22" s="1">
        <v>44497</v>
      </c>
      <c r="D22">
        <v>48</v>
      </c>
      <c r="E22">
        <v>48.150002000000001</v>
      </c>
      <c r="F22">
        <v>47.32</v>
      </c>
      <c r="G22">
        <v>47.59</v>
      </c>
      <c r="H22">
        <v>47.59</v>
      </c>
      <c r="I22">
        <v>6975000</v>
      </c>
    </row>
    <row r="23" spans="1:9" x14ac:dyDescent="0.3">
      <c r="A23" s="1" t="s">
        <v>59</v>
      </c>
      <c r="B23" t="s">
        <v>16</v>
      </c>
      <c r="C23" s="1">
        <v>44496</v>
      </c>
      <c r="D23">
        <v>47.599997999999999</v>
      </c>
      <c r="E23">
        <v>47.669998</v>
      </c>
      <c r="F23">
        <v>46.509998000000003</v>
      </c>
      <c r="G23">
        <v>46.57</v>
      </c>
      <c r="H23">
        <v>46.57</v>
      </c>
      <c r="I23">
        <v>6391500</v>
      </c>
    </row>
    <row r="24" spans="1:9" x14ac:dyDescent="0.3">
      <c r="A24" s="1" t="s">
        <v>60</v>
      </c>
      <c r="B24" t="s">
        <v>16</v>
      </c>
      <c r="C24" s="1">
        <v>44496</v>
      </c>
      <c r="D24">
        <v>46.529998999999997</v>
      </c>
      <c r="E24">
        <v>47.43</v>
      </c>
      <c r="F24">
        <v>46.439999</v>
      </c>
      <c r="G24">
        <v>47.240001999999997</v>
      </c>
      <c r="H24">
        <v>47.240001999999997</v>
      </c>
      <c r="I24">
        <v>6011800</v>
      </c>
    </row>
    <row r="25" spans="1:9" x14ac:dyDescent="0.3">
      <c r="A25" s="1" t="s">
        <v>61</v>
      </c>
      <c r="B25" t="s">
        <v>16</v>
      </c>
      <c r="C25" s="1">
        <v>44496</v>
      </c>
      <c r="D25">
        <v>47.02</v>
      </c>
      <c r="E25">
        <v>47.419998</v>
      </c>
      <c r="F25">
        <v>46.759998000000003</v>
      </c>
      <c r="G25">
        <v>47.279998999999997</v>
      </c>
      <c r="H25">
        <v>47.279998999999997</v>
      </c>
      <c r="I25">
        <v>6077400</v>
      </c>
    </row>
    <row r="26" spans="1:9" x14ac:dyDescent="0.3">
      <c r="A26" s="1" t="s">
        <v>62</v>
      </c>
      <c r="B26" t="s">
        <v>16</v>
      </c>
      <c r="C26" s="1">
        <v>44496</v>
      </c>
      <c r="D26">
        <v>47.34</v>
      </c>
      <c r="E26">
        <v>49.130001</v>
      </c>
      <c r="F26">
        <v>47.060001</v>
      </c>
      <c r="G26">
        <v>49.130001</v>
      </c>
      <c r="H26">
        <v>49.130001</v>
      </c>
      <c r="I26">
        <v>8371800</v>
      </c>
    </row>
    <row r="27" spans="1:9" x14ac:dyDescent="0.3">
      <c r="A27" s="1" t="s">
        <v>63</v>
      </c>
      <c r="B27" t="s">
        <v>12</v>
      </c>
      <c r="C27" s="1">
        <v>44496</v>
      </c>
      <c r="D27">
        <v>98.300003000000004</v>
      </c>
      <c r="E27">
        <v>98.559997999999993</v>
      </c>
      <c r="F27">
        <v>96.940002000000007</v>
      </c>
      <c r="G27">
        <v>96.980002999999996</v>
      </c>
      <c r="H27">
        <v>96.980002999999996</v>
      </c>
      <c r="I27">
        <v>7089700</v>
      </c>
    </row>
    <row r="28" spans="1:9" x14ac:dyDescent="0.3">
      <c r="A28" s="1" t="s">
        <v>64</v>
      </c>
      <c r="B28" t="s">
        <v>12</v>
      </c>
      <c r="C28" s="1">
        <v>44496</v>
      </c>
      <c r="D28">
        <v>96.809997999999993</v>
      </c>
      <c r="E28">
        <v>97.300003000000004</v>
      </c>
      <c r="F28">
        <v>96</v>
      </c>
      <c r="G28">
        <v>96.029999000000004</v>
      </c>
      <c r="H28">
        <v>96.029999000000004</v>
      </c>
      <c r="I28">
        <v>5941200</v>
      </c>
    </row>
    <row r="29" spans="1:9" x14ac:dyDescent="0.3">
      <c r="A29" s="1" t="s">
        <v>65</v>
      </c>
      <c r="B29" t="s">
        <v>12</v>
      </c>
      <c r="C29" s="1">
        <v>44496</v>
      </c>
      <c r="D29">
        <v>96.650002000000001</v>
      </c>
      <c r="E29">
        <v>97.699996999999996</v>
      </c>
      <c r="F29">
        <v>95.93</v>
      </c>
      <c r="G29">
        <v>96.230002999999996</v>
      </c>
      <c r="H29">
        <v>96.230002999999996</v>
      </c>
      <c r="I29">
        <v>5177200</v>
      </c>
    </row>
    <row r="30" spans="1:9" x14ac:dyDescent="0.3">
      <c r="A30" s="1" t="s">
        <v>66</v>
      </c>
      <c r="B30" t="s">
        <v>12</v>
      </c>
      <c r="C30" s="1">
        <v>44495</v>
      </c>
      <c r="D30">
        <v>95.790001000000004</v>
      </c>
      <c r="E30">
        <v>96.970000999999996</v>
      </c>
      <c r="F30">
        <v>95.459998999999996</v>
      </c>
      <c r="G30">
        <v>95.940002000000007</v>
      </c>
      <c r="H30">
        <v>95.940002000000007</v>
      </c>
      <c r="I30">
        <v>7578600</v>
      </c>
    </row>
    <row r="31" spans="1:9" x14ac:dyDescent="0.3">
      <c r="A31" s="1" t="s">
        <v>67</v>
      </c>
      <c r="B31" t="s">
        <v>12</v>
      </c>
      <c r="C31" s="1">
        <v>44495</v>
      </c>
      <c r="D31">
        <v>96</v>
      </c>
      <c r="E31">
        <v>96.029999000000004</v>
      </c>
      <c r="F31">
        <v>93.910004000000001</v>
      </c>
      <c r="G31">
        <v>94.379997000000003</v>
      </c>
      <c r="H31">
        <v>94.379997000000003</v>
      </c>
      <c r="I31">
        <v>7326900</v>
      </c>
    </row>
    <row r="32" spans="1:9" x14ac:dyDescent="0.3">
      <c r="A32" s="1" t="s">
        <v>68</v>
      </c>
      <c r="B32" t="s">
        <v>24</v>
      </c>
      <c r="C32" s="1">
        <v>44495</v>
      </c>
      <c r="D32">
        <v>84.160004000000001</v>
      </c>
      <c r="E32">
        <v>84.730002999999996</v>
      </c>
      <c r="F32">
        <v>82.699996999999996</v>
      </c>
      <c r="G32">
        <v>83.040001000000004</v>
      </c>
      <c r="H32">
        <v>83.040001000000004</v>
      </c>
      <c r="I32">
        <v>373500</v>
      </c>
    </row>
    <row r="33" spans="1:9" x14ac:dyDescent="0.3">
      <c r="A33" s="1" t="s">
        <v>69</v>
      </c>
      <c r="B33" t="s">
        <v>24</v>
      </c>
      <c r="C33" s="1">
        <v>44495</v>
      </c>
      <c r="D33">
        <v>82.669998000000007</v>
      </c>
      <c r="E33">
        <v>86.410004000000001</v>
      </c>
      <c r="F33">
        <v>82.279999000000004</v>
      </c>
      <c r="G33">
        <v>85.669998000000007</v>
      </c>
      <c r="H33">
        <v>85.669998000000007</v>
      </c>
      <c r="I33">
        <v>712900</v>
      </c>
    </row>
    <row r="34" spans="1:9" x14ac:dyDescent="0.3">
      <c r="A34" s="1" t="s">
        <v>70</v>
      </c>
      <c r="B34" t="s">
        <v>24</v>
      </c>
      <c r="C34" s="1">
        <v>44495</v>
      </c>
      <c r="D34">
        <v>86.029999000000004</v>
      </c>
      <c r="E34">
        <v>87.239998</v>
      </c>
      <c r="F34">
        <v>85.360000999999997</v>
      </c>
      <c r="G34">
        <v>85.400002000000001</v>
      </c>
      <c r="H34">
        <v>85.400002000000001</v>
      </c>
      <c r="I34">
        <v>547800</v>
      </c>
    </row>
    <row r="35" spans="1:9" x14ac:dyDescent="0.3">
      <c r="A35" s="1" t="s">
        <v>71</v>
      </c>
      <c r="B35" t="s">
        <v>24</v>
      </c>
      <c r="C35" s="1">
        <v>44495</v>
      </c>
      <c r="D35">
        <v>84.919998000000007</v>
      </c>
      <c r="E35">
        <v>85.949996999999996</v>
      </c>
      <c r="F35">
        <v>84.150002000000001</v>
      </c>
      <c r="G35">
        <v>85.199996999999996</v>
      </c>
      <c r="H35">
        <v>85.199996999999996</v>
      </c>
      <c r="I35">
        <v>472400</v>
      </c>
    </row>
    <row r="36" spans="1:9" x14ac:dyDescent="0.3">
      <c r="A36" s="1" t="s">
        <v>72</v>
      </c>
      <c r="B36" t="s">
        <v>24</v>
      </c>
      <c r="C36" s="1">
        <v>44495</v>
      </c>
      <c r="D36">
        <v>85.449996999999996</v>
      </c>
      <c r="E36">
        <v>86.5</v>
      </c>
      <c r="F36">
        <v>85.169998000000007</v>
      </c>
      <c r="G36">
        <v>85.720000999999996</v>
      </c>
      <c r="H36">
        <v>85.720000999999996</v>
      </c>
      <c r="I36">
        <v>797300</v>
      </c>
    </row>
  </sheetData>
  <autoFilter ref="C1:C36" xr:uid="{E0C6FE9C-935D-47B7-BCCF-4E883955A4C4}">
    <sortState xmlns:xlrd2="http://schemas.microsoft.com/office/spreadsheetml/2017/richdata2" ref="C2:C36">
      <sortCondition descending="1" ref="C1:C3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D1E8D-D990-4694-B0D5-33F46354F728}">
  <dimension ref="A1:U36"/>
  <sheetViews>
    <sheetView workbookViewId="0">
      <selection activeCell="A2" sqref="A2:J36"/>
    </sheetView>
  </sheetViews>
  <sheetFormatPr defaultRowHeight="14.4" x14ac:dyDescent="0.3"/>
  <cols>
    <col min="1" max="1" width="11.44140625" bestFit="1" customWidth="1"/>
    <col min="3" max="3" width="22.6640625" bestFit="1" customWidth="1"/>
    <col min="10" max="10" width="10.5546875" style="1" bestFit="1" customWidth="1"/>
  </cols>
  <sheetData>
    <row r="1" spans="1:21" x14ac:dyDescent="0.3">
      <c r="A1" t="s">
        <v>37</v>
      </c>
      <c r="B1" t="s">
        <v>2</v>
      </c>
      <c r="C1" t="s">
        <v>73</v>
      </c>
      <c r="D1" t="s">
        <v>36</v>
      </c>
      <c r="E1" t="s">
        <v>31</v>
      </c>
      <c r="F1" t="s">
        <v>35</v>
      </c>
      <c r="G1" t="s">
        <v>34</v>
      </c>
      <c r="H1" t="s">
        <v>32</v>
      </c>
      <c r="I1" t="s">
        <v>33</v>
      </c>
      <c r="J1" s="1" t="s">
        <v>30</v>
      </c>
    </row>
    <row r="2" spans="1:21" x14ac:dyDescent="0.3">
      <c r="A2" s="1" t="s">
        <v>38</v>
      </c>
      <c r="B2" t="str">
        <f>VLOOKUP(A2,'Stock Data'!$A$2:$I$36,2,FALSE)</f>
        <v>GOOG</v>
      </c>
      <c r="C2" t="str">
        <f>VLOOKUP(B2,'Stock Ticker'!$A$2:$B$15,2,FALSE)</f>
        <v>Google</v>
      </c>
      <c r="D2">
        <f>VLOOKUP(A2,'Stock Data'!$A$2:$I$36, 9,FALSE)</f>
        <v>1412900</v>
      </c>
      <c r="E2">
        <f>VLOOKUP(A2, 'Stock Data'!$A$2:$I$36,4,FALSE)</f>
        <v>2812.1201169999999</v>
      </c>
      <c r="F2">
        <f>VLOOKUP(A2, 'Stock Data'!$A$2:$I$36, 8, FALSE)</f>
        <v>2793.4399410000001</v>
      </c>
      <c r="G2">
        <f>VLOOKUP(A2,'Stock Data'!$A$2:$I$36,7,FALSE)</f>
        <v>2793.4399410000001</v>
      </c>
      <c r="H2">
        <f>VLOOKUP(A2,'Stock Data'!$A$2:$I$36,5, FALSE)</f>
        <v>2816.790039</v>
      </c>
      <c r="I2">
        <f>VLOOKUP(A2,'Stock Data'!$A$2:$I$36, 6, FALSE)</f>
        <v>2780.110107</v>
      </c>
      <c r="J2" s="1">
        <f>VLOOKUP(A2,'Stock Data'!$A$2:$I$36, 3, FALSE)</f>
        <v>44501</v>
      </c>
      <c r="O2" s="6" t="s">
        <v>74</v>
      </c>
      <c r="P2" s="6"/>
      <c r="Q2" s="6"/>
      <c r="R2" s="6"/>
      <c r="S2" s="6"/>
      <c r="T2" s="6"/>
      <c r="U2" s="6"/>
    </row>
    <row r="3" spans="1:21" x14ac:dyDescent="0.3">
      <c r="A3" s="1" t="s">
        <v>57</v>
      </c>
      <c r="B3" t="str">
        <f>VLOOKUP(A3,'Stock Data'!$A$2:$I$36,2,FALSE)</f>
        <v>DAL</v>
      </c>
      <c r="C3" t="str">
        <f>VLOOKUP(B3,'Stock Ticker'!$A$2:$B$15,2,FALSE)</f>
        <v>Delta Air Lines</v>
      </c>
      <c r="D3">
        <f>VLOOKUP(A3,'Stock Data'!$A$2:$I$36, 9,FALSE)</f>
        <v>11388400</v>
      </c>
      <c r="E3">
        <f>VLOOKUP(A3, 'Stock Data'!$A$2:$I$36,4,FALSE)</f>
        <v>39.150002000000001</v>
      </c>
      <c r="F3">
        <f>VLOOKUP(A3, 'Stock Data'!$A$2:$I$36, 8, FALSE)</f>
        <v>40.419998</v>
      </c>
      <c r="G3">
        <f>VLOOKUP(A3,'Stock Data'!$A$2:$I$36,7,FALSE)</f>
        <v>40.419998</v>
      </c>
      <c r="H3">
        <f>VLOOKUP(A3,'Stock Data'!$A$2:$I$36,5, FALSE)</f>
        <v>40.450001</v>
      </c>
      <c r="I3">
        <f>VLOOKUP(A3,'Stock Data'!$A$2:$I$36, 6, FALSE)</f>
        <v>38.909999999999997</v>
      </c>
      <c r="J3" s="1">
        <f>VLOOKUP(A3,'Stock Data'!$A$2:$I$36, 3, FALSE)</f>
        <v>44497</v>
      </c>
      <c r="O3" s="6"/>
      <c r="P3" s="6"/>
      <c r="Q3" s="6"/>
      <c r="R3" s="6"/>
      <c r="S3" s="6"/>
      <c r="T3" s="6"/>
      <c r="U3" s="6"/>
    </row>
    <row r="4" spans="1:21" x14ac:dyDescent="0.3">
      <c r="A4" s="1" t="s">
        <v>69</v>
      </c>
      <c r="B4" t="str">
        <f>VLOOKUP(A4,'Stock Data'!$A$2:$I$36,2,FALSE)</f>
        <v>H</v>
      </c>
      <c r="C4" t="str">
        <f>VLOOKUP(B4,'Stock Ticker'!$A$2:$B$15,2,FALSE)</f>
        <v>Hyatt Hotels Corporation</v>
      </c>
      <c r="D4">
        <f>VLOOKUP(A4,'Stock Data'!$A$2:$I$36, 9,FALSE)</f>
        <v>712900</v>
      </c>
      <c r="E4">
        <f>VLOOKUP(A4, 'Stock Data'!$A$2:$I$36,4,FALSE)</f>
        <v>82.669998000000007</v>
      </c>
      <c r="F4">
        <f>VLOOKUP(A4, 'Stock Data'!$A$2:$I$36, 8, FALSE)</f>
        <v>85.669998000000007</v>
      </c>
      <c r="G4">
        <f>VLOOKUP(A4,'Stock Data'!$A$2:$I$36,7,FALSE)</f>
        <v>85.669998000000007</v>
      </c>
      <c r="H4">
        <f>VLOOKUP(A4,'Stock Data'!$A$2:$I$36,5, FALSE)</f>
        <v>86.410004000000001</v>
      </c>
      <c r="I4">
        <f>VLOOKUP(A4,'Stock Data'!$A$2:$I$36, 6, FALSE)</f>
        <v>82.279999000000004</v>
      </c>
      <c r="J4" s="1">
        <f>VLOOKUP(A4,'Stock Data'!$A$2:$I$36, 3, FALSE)</f>
        <v>44495</v>
      </c>
      <c r="O4" s="6"/>
      <c r="P4" s="6"/>
      <c r="Q4" s="6"/>
      <c r="R4" s="6"/>
      <c r="S4" s="6"/>
      <c r="T4" s="6"/>
      <c r="U4" s="6"/>
    </row>
    <row r="5" spans="1:21" x14ac:dyDescent="0.3">
      <c r="A5" s="1" t="s">
        <v>53</v>
      </c>
      <c r="B5" t="str">
        <f>VLOOKUP(A5,'Stock Data'!$A$2:$I$36,2,FALSE)</f>
        <v>DAL</v>
      </c>
      <c r="C5" t="str">
        <f>VLOOKUP(B5,'Stock Ticker'!$A$2:$B$15,2,FALSE)</f>
        <v>Delta Air Lines</v>
      </c>
      <c r="D5">
        <f>VLOOKUP(A5,'Stock Data'!$A$2:$I$36, 9,FALSE)</f>
        <v>8951200</v>
      </c>
      <c r="E5">
        <f>VLOOKUP(A5, 'Stock Data'!$A$2:$I$36,4,FALSE)</f>
        <v>39.909999999999997</v>
      </c>
      <c r="F5">
        <f>VLOOKUP(A5, 'Stock Data'!$A$2:$I$36, 8, FALSE)</f>
        <v>39.709999000000003</v>
      </c>
      <c r="G5">
        <f>VLOOKUP(A5,'Stock Data'!$A$2:$I$36,7,FALSE)</f>
        <v>39.709999000000003</v>
      </c>
      <c r="H5">
        <f>VLOOKUP(A5,'Stock Data'!$A$2:$I$36,5, FALSE)</f>
        <v>40.290000999999997</v>
      </c>
      <c r="I5">
        <f>VLOOKUP(A5,'Stock Data'!$A$2:$I$36, 6, FALSE)</f>
        <v>39.459999000000003</v>
      </c>
      <c r="J5" s="1">
        <f>VLOOKUP(A5,'Stock Data'!$A$2:$I$36, 3, FALSE)</f>
        <v>44497</v>
      </c>
      <c r="O5" s="6"/>
      <c r="P5" s="6"/>
      <c r="Q5" s="6"/>
      <c r="R5" s="6"/>
      <c r="S5" s="6"/>
      <c r="T5" s="6"/>
      <c r="U5" s="6"/>
    </row>
    <row r="6" spans="1:21" x14ac:dyDescent="0.3">
      <c r="A6" s="1" t="s">
        <v>61</v>
      </c>
      <c r="B6" t="str">
        <f>VLOOKUP(A6,'Stock Data'!$A$2:$I$36,2,FALSE)</f>
        <v>LUV</v>
      </c>
      <c r="C6" t="str">
        <f>VLOOKUP(B6,'Stock Ticker'!$A$2:$B$15,2,FALSE)</f>
        <v>Southwest Airlines</v>
      </c>
      <c r="D6">
        <f>VLOOKUP(A6,'Stock Data'!$A$2:$I$36, 9,FALSE)</f>
        <v>6077400</v>
      </c>
      <c r="E6">
        <f>VLOOKUP(A6, 'Stock Data'!$A$2:$I$36,4,FALSE)</f>
        <v>47.02</v>
      </c>
      <c r="F6">
        <f>VLOOKUP(A6, 'Stock Data'!$A$2:$I$36, 8, FALSE)</f>
        <v>47.279998999999997</v>
      </c>
      <c r="G6">
        <f>VLOOKUP(A6,'Stock Data'!$A$2:$I$36,7,FALSE)</f>
        <v>47.279998999999997</v>
      </c>
      <c r="H6">
        <f>VLOOKUP(A6,'Stock Data'!$A$2:$I$36,5, FALSE)</f>
        <v>47.419998</v>
      </c>
      <c r="I6">
        <f>VLOOKUP(A6,'Stock Data'!$A$2:$I$36, 6, FALSE)</f>
        <v>46.759998000000003</v>
      </c>
      <c r="J6" s="1">
        <f>VLOOKUP(A6,'Stock Data'!$A$2:$I$36, 3, FALSE)</f>
        <v>44496</v>
      </c>
      <c r="O6" s="6"/>
      <c r="P6" s="6"/>
      <c r="Q6" s="6"/>
      <c r="R6" s="6"/>
      <c r="S6" s="6"/>
      <c r="T6" s="6"/>
      <c r="U6" s="6"/>
    </row>
    <row r="7" spans="1:21" x14ac:dyDescent="0.3">
      <c r="A7" s="1" t="s">
        <v>50</v>
      </c>
      <c r="B7" t="str">
        <f>VLOOKUP(A7,'Stock Data'!$A$2:$I$36,2,FALSE)</f>
        <v>AMZN</v>
      </c>
      <c r="C7" t="str">
        <f>VLOOKUP(B7,'Stock Ticker'!$A$2:$B$15,2,FALSE)</f>
        <v>Amazon</v>
      </c>
      <c r="D7">
        <f>VLOOKUP(A7,'Stock Data'!$A$2:$I$36, 9,FALSE)</f>
        <v>5708700</v>
      </c>
      <c r="E7">
        <f>VLOOKUP(A7, 'Stock Data'!$A$2:$I$36,4,FALSE)</f>
        <v>3402.1000979999999</v>
      </c>
      <c r="F7">
        <f>VLOOKUP(A7, 'Stock Data'!$A$2:$I$36, 8, FALSE)</f>
        <v>3446.570068</v>
      </c>
      <c r="G7">
        <f>VLOOKUP(A7,'Stock Data'!$A$2:$I$36,7,FALSE)</f>
        <v>3446.570068</v>
      </c>
      <c r="H7">
        <f>VLOOKUP(A7,'Stock Data'!$A$2:$I$36,5, FALSE)</f>
        <v>3479</v>
      </c>
      <c r="I7">
        <f>VLOOKUP(A7,'Stock Data'!$A$2:$I$36, 6, FALSE)</f>
        <v>3386</v>
      </c>
      <c r="J7" s="1">
        <f>VLOOKUP(A7,'Stock Data'!$A$2:$I$36, 3, FALSE)</f>
        <v>44498</v>
      </c>
      <c r="O7" s="6"/>
      <c r="P7" s="6"/>
      <c r="Q7" s="6"/>
      <c r="R7" s="6"/>
      <c r="S7" s="6"/>
      <c r="T7" s="6"/>
      <c r="U7" s="6"/>
    </row>
    <row r="8" spans="1:21" x14ac:dyDescent="0.3">
      <c r="A8" s="1" t="s">
        <v>59</v>
      </c>
      <c r="B8" t="str">
        <f>VLOOKUP(A8,'Stock Data'!$A$2:$I$36,2,FALSE)</f>
        <v>LUV</v>
      </c>
      <c r="C8" t="str">
        <f>VLOOKUP(B8,'Stock Ticker'!$A$2:$B$15,2,FALSE)</f>
        <v>Southwest Airlines</v>
      </c>
      <c r="D8">
        <f>VLOOKUP(A8,'Stock Data'!$A$2:$I$36, 9,FALSE)</f>
        <v>6391500</v>
      </c>
      <c r="E8">
        <f>VLOOKUP(A8, 'Stock Data'!$A$2:$I$36,4,FALSE)</f>
        <v>47.599997999999999</v>
      </c>
      <c r="F8">
        <f>VLOOKUP(A8, 'Stock Data'!$A$2:$I$36, 8, FALSE)</f>
        <v>46.57</v>
      </c>
      <c r="G8">
        <f>VLOOKUP(A8,'Stock Data'!$A$2:$I$36,7,FALSE)</f>
        <v>46.57</v>
      </c>
      <c r="H8">
        <f>VLOOKUP(A8,'Stock Data'!$A$2:$I$36,5, FALSE)</f>
        <v>47.669998</v>
      </c>
      <c r="I8">
        <f>VLOOKUP(A8,'Stock Data'!$A$2:$I$36, 6, FALSE)</f>
        <v>46.509998000000003</v>
      </c>
      <c r="J8" s="1">
        <f>VLOOKUP(A8,'Stock Data'!$A$2:$I$36, 3, FALSE)</f>
        <v>44496</v>
      </c>
      <c r="O8" s="6"/>
      <c r="P8" s="6"/>
      <c r="Q8" s="6"/>
      <c r="R8" s="6"/>
      <c r="S8" s="6"/>
      <c r="T8" s="6"/>
      <c r="U8" s="6"/>
    </row>
    <row r="9" spans="1:21" x14ac:dyDescent="0.3">
      <c r="A9" s="1" t="s">
        <v>72</v>
      </c>
      <c r="B9" t="str">
        <f>VLOOKUP(A9,'Stock Data'!$A$2:$I$36,2,FALSE)</f>
        <v>H</v>
      </c>
      <c r="C9" t="str">
        <f>VLOOKUP(B9,'Stock Ticker'!$A$2:$B$15,2,FALSE)</f>
        <v>Hyatt Hotels Corporation</v>
      </c>
      <c r="D9">
        <f>VLOOKUP(A9,'Stock Data'!$A$2:$I$36, 9,FALSE)</f>
        <v>797300</v>
      </c>
      <c r="E9">
        <f>VLOOKUP(A9, 'Stock Data'!$A$2:$I$36,4,FALSE)</f>
        <v>85.449996999999996</v>
      </c>
      <c r="F9">
        <f>VLOOKUP(A9, 'Stock Data'!$A$2:$I$36, 8, FALSE)</f>
        <v>85.720000999999996</v>
      </c>
      <c r="G9">
        <f>VLOOKUP(A9,'Stock Data'!$A$2:$I$36,7,FALSE)</f>
        <v>85.720000999999996</v>
      </c>
      <c r="H9">
        <f>VLOOKUP(A9,'Stock Data'!$A$2:$I$36,5, FALSE)</f>
        <v>86.5</v>
      </c>
      <c r="I9">
        <f>VLOOKUP(A9,'Stock Data'!$A$2:$I$36, 6, FALSE)</f>
        <v>85.169998000000007</v>
      </c>
      <c r="J9" s="1">
        <f>VLOOKUP(A9,'Stock Data'!$A$2:$I$36, 3, FALSE)</f>
        <v>44495</v>
      </c>
    </row>
    <row r="10" spans="1:21" x14ac:dyDescent="0.3">
      <c r="A10" s="1" t="s">
        <v>64</v>
      </c>
      <c r="B10" t="str">
        <f>VLOOKUP(A10,'Stock Data'!$A$2:$I$36,2,FALSE)</f>
        <v>ORCL</v>
      </c>
      <c r="C10" t="str">
        <f>VLOOKUP(B10,'Stock Ticker'!$A$2:$B$15,2,FALSE)</f>
        <v>Oracle</v>
      </c>
      <c r="D10">
        <f>VLOOKUP(A10,'Stock Data'!$A$2:$I$36, 9,FALSE)</f>
        <v>5941200</v>
      </c>
      <c r="E10">
        <f>VLOOKUP(A10, 'Stock Data'!$A$2:$I$36,4,FALSE)</f>
        <v>96.809997999999993</v>
      </c>
      <c r="F10">
        <f>VLOOKUP(A10, 'Stock Data'!$A$2:$I$36, 8, FALSE)</f>
        <v>96.029999000000004</v>
      </c>
      <c r="G10">
        <f>VLOOKUP(A10,'Stock Data'!$A$2:$I$36,7,FALSE)</f>
        <v>96.029999000000004</v>
      </c>
      <c r="H10">
        <f>VLOOKUP(A10,'Stock Data'!$A$2:$I$36,5, FALSE)</f>
        <v>97.300003000000004</v>
      </c>
      <c r="I10">
        <f>VLOOKUP(A10,'Stock Data'!$A$2:$I$36, 6, FALSE)</f>
        <v>96</v>
      </c>
      <c r="J10" s="1">
        <f>VLOOKUP(A10,'Stock Data'!$A$2:$I$36, 3, FALSE)</f>
        <v>44496</v>
      </c>
    </row>
    <row r="11" spans="1:21" x14ac:dyDescent="0.3">
      <c r="A11" s="1" t="s">
        <v>66</v>
      </c>
      <c r="B11" t="str">
        <f>VLOOKUP(A11,'Stock Data'!$A$2:$I$36,2,FALSE)</f>
        <v>ORCL</v>
      </c>
      <c r="C11" t="str">
        <f>VLOOKUP(B11,'Stock Ticker'!$A$2:$B$15,2,FALSE)</f>
        <v>Oracle</v>
      </c>
      <c r="D11">
        <f>VLOOKUP(A11,'Stock Data'!$A$2:$I$36, 9,FALSE)</f>
        <v>7578600</v>
      </c>
      <c r="E11">
        <f>VLOOKUP(A11, 'Stock Data'!$A$2:$I$36,4,FALSE)</f>
        <v>95.790001000000004</v>
      </c>
      <c r="F11">
        <f>VLOOKUP(A11, 'Stock Data'!$A$2:$I$36, 8, FALSE)</f>
        <v>95.940002000000007</v>
      </c>
      <c r="G11">
        <f>VLOOKUP(A11,'Stock Data'!$A$2:$I$36,7,FALSE)</f>
        <v>95.940002000000007</v>
      </c>
      <c r="H11">
        <f>VLOOKUP(A11,'Stock Data'!$A$2:$I$36,5, FALSE)</f>
        <v>96.970000999999996</v>
      </c>
      <c r="I11">
        <f>VLOOKUP(A11,'Stock Data'!$A$2:$I$36, 6, FALSE)</f>
        <v>95.459998999999996</v>
      </c>
      <c r="J11" s="1">
        <f>VLOOKUP(A11,'Stock Data'!$A$2:$I$36, 3, FALSE)</f>
        <v>44495</v>
      </c>
    </row>
    <row r="12" spans="1:21" x14ac:dyDescent="0.3">
      <c r="A12" s="1" t="s">
        <v>45</v>
      </c>
      <c r="B12" t="str">
        <f>VLOOKUP(A12,'Stock Data'!$A$2:$I$36,2,FALSE)</f>
        <v>AAPL</v>
      </c>
      <c r="C12" t="str">
        <f>VLOOKUP(B12,'Stock Ticker'!$A$2:$B$15,2,FALSE)</f>
        <v>Apple</v>
      </c>
      <c r="D12">
        <f>VLOOKUP(A12,'Stock Data'!$A$2:$I$36, 9,FALSE)</f>
        <v>100077900</v>
      </c>
      <c r="E12">
        <f>VLOOKUP(A12, 'Stock Data'!$A$2:$I$36,4,FALSE)</f>
        <v>149.820007</v>
      </c>
      <c r="F12">
        <f>VLOOKUP(A12, 'Stock Data'!$A$2:$I$36, 8, FALSE)</f>
        <v>152.570007</v>
      </c>
      <c r="G12">
        <f>VLOOKUP(A12,'Stock Data'!$A$2:$I$36,7,FALSE)</f>
        <v>152.570007</v>
      </c>
      <c r="H12">
        <f>VLOOKUP(A12,'Stock Data'!$A$2:$I$36,5, FALSE)</f>
        <v>153.16999799999999</v>
      </c>
      <c r="I12">
        <f>VLOOKUP(A12,'Stock Data'!$A$2:$I$36, 6, FALSE)</f>
        <v>149.720001</v>
      </c>
      <c r="J12" s="1">
        <f>VLOOKUP(A12,'Stock Data'!$A$2:$I$36, 3, FALSE)</f>
        <v>44498</v>
      </c>
    </row>
    <row r="13" spans="1:21" x14ac:dyDescent="0.3">
      <c r="A13" s="1" t="s">
        <v>48</v>
      </c>
      <c r="B13" t="str">
        <f>VLOOKUP(A13,'Stock Data'!$A$2:$I$36,2,FALSE)</f>
        <v>AMZN</v>
      </c>
      <c r="C13" t="str">
        <f>VLOOKUP(B13,'Stock Ticker'!$A$2:$B$15,2,FALSE)</f>
        <v>Amazon</v>
      </c>
      <c r="D13">
        <f>VLOOKUP(A13,'Stock Data'!$A$2:$I$36, 9,FALSE)</f>
        <v>2698300</v>
      </c>
      <c r="E13">
        <f>VLOOKUP(A13, 'Stock Data'!$A$2:$I$36,4,FALSE)</f>
        <v>3349.51001</v>
      </c>
      <c r="F13">
        <f>VLOOKUP(A13, 'Stock Data'!$A$2:$I$36, 8, FALSE)</f>
        <v>3376.070068</v>
      </c>
      <c r="G13">
        <f>VLOOKUP(A13,'Stock Data'!$A$2:$I$36,7,FALSE)</f>
        <v>3376.070068</v>
      </c>
      <c r="H13">
        <f>VLOOKUP(A13,'Stock Data'!$A$2:$I$36,5, FALSE)</f>
        <v>3416.1201169999999</v>
      </c>
      <c r="I13">
        <f>VLOOKUP(A13,'Stock Data'!$A$2:$I$36, 6, FALSE)</f>
        <v>3343.9799800000001</v>
      </c>
      <c r="J13" s="1">
        <f>VLOOKUP(A13,'Stock Data'!$A$2:$I$36, 3, FALSE)</f>
        <v>44498</v>
      </c>
    </row>
    <row r="14" spans="1:21" x14ac:dyDescent="0.3">
      <c r="A14" s="1" t="s">
        <v>55</v>
      </c>
      <c r="B14" t="str">
        <f>VLOOKUP(A14,'Stock Data'!$A$2:$I$36,2,FALSE)</f>
        <v>DAL</v>
      </c>
      <c r="C14" t="str">
        <f>VLOOKUP(B14,'Stock Ticker'!$A$2:$B$15,2,FALSE)</f>
        <v>Delta Air Lines</v>
      </c>
      <c r="D14">
        <f>VLOOKUP(A14,'Stock Data'!$A$2:$I$36, 9,FALSE)</f>
        <v>7416000</v>
      </c>
      <c r="E14">
        <f>VLOOKUP(A14, 'Stock Data'!$A$2:$I$36,4,FALSE)</f>
        <v>39.139999000000003</v>
      </c>
      <c r="F14">
        <f>VLOOKUP(A14, 'Stock Data'!$A$2:$I$36, 8, FALSE)</f>
        <v>39.150002000000001</v>
      </c>
      <c r="G14">
        <f>VLOOKUP(A14,'Stock Data'!$A$2:$I$36,7,FALSE)</f>
        <v>39.150002000000001</v>
      </c>
      <c r="H14">
        <f>VLOOKUP(A14,'Stock Data'!$A$2:$I$36,5, FALSE)</f>
        <v>39.369999</v>
      </c>
      <c r="I14">
        <f>VLOOKUP(A14,'Stock Data'!$A$2:$I$36, 6, FALSE)</f>
        <v>38.830002</v>
      </c>
      <c r="J14" s="1">
        <f>VLOOKUP(A14,'Stock Data'!$A$2:$I$36, 3, FALSE)</f>
        <v>44497</v>
      </c>
    </row>
    <row r="15" spans="1:21" x14ac:dyDescent="0.3">
      <c r="A15" s="1" t="s">
        <v>60</v>
      </c>
      <c r="B15" t="str">
        <f>VLOOKUP(A15,'Stock Data'!$A$2:$I$36,2,FALSE)</f>
        <v>LUV</v>
      </c>
      <c r="C15" t="str">
        <f>VLOOKUP(B15,'Stock Ticker'!$A$2:$B$15,2,FALSE)</f>
        <v>Southwest Airlines</v>
      </c>
      <c r="D15">
        <f>VLOOKUP(A15,'Stock Data'!$A$2:$I$36, 9,FALSE)</f>
        <v>6011800</v>
      </c>
      <c r="E15">
        <f>VLOOKUP(A15, 'Stock Data'!$A$2:$I$36,4,FALSE)</f>
        <v>46.529998999999997</v>
      </c>
      <c r="F15">
        <f>VLOOKUP(A15, 'Stock Data'!$A$2:$I$36, 8, FALSE)</f>
        <v>47.240001999999997</v>
      </c>
      <c r="G15">
        <f>VLOOKUP(A15,'Stock Data'!$A$2:$I$36,7,FALSE)</f>
        <v>47.240001999999997</v>
      </c>
      <c r="H15">
        <f>VLOOKUP(A15,'Stock Data'!$A$2:$I$36,5, FALSE)</f>
        <v>47.43</v>
      </c>
      <c r="I15">
        <f>VLOOKUP(A15,'Stock Data'!$A$2:$I$36, 6, FALSE)</f>
        <v>46.439999</v>
      </c>
      <c r="J15" s="1">
        <f>VLOOKUP(A15,'Stock Data'!$A$2:$I$36, 3, FALSE)</f>
        <v>44496</v>
      </c>
    </row>
    <row r="16" spans="1:21" x14ac:dyDescent="0.3">
      <c r="A16" s="1" t="s">
        <v>67</v>
      </c>
      <c r="B16" t="str">
        <f>VLOOKUP(A16,'Stock Data'!$A$2:$I$36,2,FALSE)</f>
        <v>ORCL</v>
      </c>
      <c r="C16" t="str">
        <f>VLOOKUP(B16,'Stock Ticker'!$A$2:$B$15,2,FALSE)</f>
        <v>Oracle</v>
      </c>
      <c r="D16">
        <f>VLOOKUP(A16,'Stock Data'!$A$2:$I$36, 9,FALSE)</f>
        <v>7326900</v>
      </c>
      <c r="E16">
        <f>VLOOKUP(A16, 'Stock Data'!$A$2:$I$36,4,FALSE)</f>
        <v>96</v>
      </c>
      <c r="F16">
        <f>VLOOKUP(A16, 'Stock Data'!$A$2:$I$36, 8, FALSE)</f>
        <v>94.379997000000003</v>
      </c>
      <c r="G16">
        <f>VLOOKUP(A16,'Stock Data'!$A$2:$I$36,7,FALSE)</f>
        <v>94.379997000000003</v>
      </c>
      <c r="H16">
        <f>VLOOKUP(A16,'Stock Data'!$A$2:$I$36,5, FALSE)</f>
        <v>96.029999000000004</v>
      </c>
      <c r="I16">
        <f>VLOOKUP(A16,'Stock Data'!$A$2:$I$36, 6, FALSE)</f>
        <v>93.910004000000001</v>
      </c>
      <c r="J16" s="1">
        <f>VLOOKUP(A16,'Stock Data'!$A$2:$I$36, 3, FALSE)</f>
        <v>44495</v>
      </c>
    </row>
    <row r="17" spans="1:10" x14ac:dyDescent="0.3">
      <c r="A17" s="1" t="s">
        <v>62</v>
      </c>
      <c r="B17" t="str">
        <f>VLOOKUP(A17,'Stock Data'!$A$2:$I$36,2,FALSE)</f>
        <v>LUV</v>
      </c>
      <c r="C17" t="str">
        <f>VLOOKUP(B17,'Stock Ticker'!$A$2:$B$15,2,FALSE)</f>
        <v>Southwest Airlines</v>
      </c>
      <c r="D17">
        <f>VLOOKUP(A17,'Stock Data'!$A$2:$I$36, 9,FALSE)</f>
        <v>8371800</v>
      </c>
      <c r="E17">
        <f>VLOOKUP(A17, 'Stock Data'!$A$2:$I$36,4,FALSE)</f>
        <v>47.34</v>
      </c>
      <c r="F17">
        <f>VLOOKUP(A17, 'Stock Data'!$A$2:$I$36, 8, FALSE)</f>
        <v>49.130001</v>
      </c>
      <c r="G17">
        <f>VLOOKUP(A17,'Stock Data'!$A$2:$I$36,7,FALSE)</f>
        <v>49.130001</v>
      </c>
      <c r="H17">
        <f>VLOOKUP(A17,'Stock Data'!$A$2:$I$36,5, FALSE)</f>
        <v>49.130001</v>
      </c>
      <c r="I17">
        <f>VLOOKUP(A17,'Stock Data'!$A$2:$I$36, 6, FALSE)</f>
        <v>47.060001</v>
      </c>
      <c r="J17" s="1">
        <f>VLOOKUP(A17,'Stock Data'!$A$2:$I$36, 3, FALSE)</f>
        <v>44496</v>
      </c>
    </row>
    <row r="18" spans="1:10" x14ac:dyDescent="0.3">
      <c r="A18" s="1" t="s">
        <v>70</v>
      </c>
      <c r="B18" t="str">
        <f>VLOOKUP(A18,'Stock Data'!$A$2:$I$36,2,FALSE)</f>
        <v>H</v>
      </c>
      <c r="C18" t="str">
        <f>VLOOKUP(B18,'Stock Ticker'!$A$2:$B$15,2,FALSE)</f>
        <v>Hyatt Hotels Corporation</v>
      </c>
      <c r="D18">
        <f>VLOOKUP(A18,'Stock Data'!$A$2:$I$36, 9,FALSE)</f>
        <v>547800</v>
      </c>
      <c r="E18">
        <f>VLOOKUP(A18, 'Stock Data'!$A$2:$I$36,4,FALSE)</f>
        <v>86.029999000000004</v>
      </c>
      <c r="F18">
        <f>VLOOKUP(A18, 'Stock Data'!$A$2:$I$36, 8, FALSE)</f>
        <v>85.400002000000001</v>
      </c>
      <c r="G18">
        <f>VLOOKUP(A18,'Stock Data'!$A$2:$I$36,7,FALSE)</f>
        <v>85.400002000000001</v>
      </c>
      <c r="H18">
        <f>VLOOKUP(A18,'Stock Data'!$A$2:$I$36,5, FALSE)</f>
        <v>87.239998</v>
      </c>
      <c r="I18">
        <f>VLOOKUP(A18,'Stock Data'!$A$2:$I$36, 6, FALSE)</f>
        <v>85.360000999999997</v>
      </c>
      <c r="J18" s="1">
        <f>VLOOKUP(A18,'Stock Data'!$A$2:$I$36, 3, FALSE)</f>
        <v>44495</v>
      </c>
    </row>
    <row r="19" spans="1:10" x14ac:dyDescent="0.3">
      <c r="A19" s="1" t="s">
        <v>71</v>
      </c>
      <c r="B19" t="str">
        <f>VLOOKUP(A19,'Stock Data'!$A$2:$I$36,2,FALSE)</f>
        <v>H</v>
      </c>
      <c r="C19" t="str">
        <f>VLOOKUP(B19,'Stock Ticker'!$A$2:$B$15,2,FALSE)</f>
        <v>Hyatt Hotels Corporation</v>
      </c>
      <c r="D19">
        <f>VLOOKUP(A19,'Stock Data'!$A$2:$I$36, 9,FALSE)</f>
        <v>472400</v>
      </c>
      <c r="E19">
        <f>VLOOKUP(A19, 'Stock Data'!$A$2:$I$36,4,FALSE)</f>
        <v>84.919998000000007</v>
      </c>
      <c r="F19">
        <f>VLOOKUP(A19, 'Stock Data'!$A$2:$I$36, 8, FALSE)</f>
        <v>85.199996999999996</v>
      </c>
      <c r="G19">
        <f>VLOOKUP(A19,'Stock Data'!$A$2:$I$36,7,FALSE)</f>
        <v>85.199996999999996</v>
      </c>
      <c r="H19">
        <f>VLOOKUP(A19,'Stock Data'!$A$2:$I$36,5, FALSE)</f>
        <v>85.949996999999996</v>
      </c>
      <c r="I19">
        <f>VLOOKUP(A19,'Stock Data'!$A$2:$I$36, 6, FALSE)</f>
        <v>84.150002000000001</v>
      </c>
      <c r="J19" s="1">
        <f>VLOOKUP(A19,'Stock Data'!$A$2:$I$36, 3, FALSE)</f>
        <v>44495</v>
      </c>
    </row>
    <row r="20" spans="1:10" x14ac:dyDescent="0.3">
      <c r="A20" s="1" t="s">
        <v>43</v>
      </c>
      <c r="B20" t="str">
        <f>VLOOKUP(A20,'Stock Data'!$A$2:$I$36,2,FALSE)</f>
        <v>AAPL</v>
      </c>
      <c r="C20" t="str">
        <f>VLOOKUP(B20,'Stock Ticker'!$A$2:$B$15,2,FALSE)</f>
        <v>Apple</v>
      </c>
      <c r="D20">
        <f>VLOOKUP(A20,'Stock Data'!$A$2:$I$36, 9,FALSE)</f>
        <v>60893400</v>
      </c>
      <c r="E20">
        <f>VLOOKUP(A20, 'Stock Data'!$A$2:$I$36,4,FALSE)</f>
        <v>149.33000200000001</v>
      </c>
      <c r="F20">
        <f>VLOOKUP(A20, 'Stock Data'!$A$2:$I$36, 8, FALSE)</f>
        <v>149.320007</v>
      </c>
      <c r="G20">
        <f>VLOOKUP(A20,'Stock Data'!$A$2:$I$36,7,FALSE)</f>
        <v>149.320007</v>
      </c>
      <c r="H20">
        <f>VLOOKUP(A20,'Stock Data'!$A$2:$I$36,5, FALSE)</f>
        <v>150.83999600000001</v>
      </c>
      <c r="I20">
        <f>VLOOKUP(A20,'Stock Data'!$A$2:$I$36, 6, FALSE)</f>
        <v>149.009995</v>
      </c>
      <c r="J20" s="1">
        <f>VLOOKUP(A20,'Stock Data'!$A$2:$I$36, 3, FALSE)</f>
        <v>44501</v>
      </c>
    </row>
    <row r="21" spans="1:10" x14ac:dyDescent="0.3">
      <c r="A21" s="1" t="s">
        <v>46</v>
      </c>
      <c r="B21" t="str">
        <f>VLOOKUP(A21,'Stock Data'!$A$2:$I$36,2,FALSE)</f>
        <v>AAPL</v>
      </c>
      <c r="C21" t="str">
        <f>VLOOKUP(B21,'Stock Ticker'!$A$2:$B$15,2,FALSE)</f>
        <v>Apple</v>
      </c>
      <c r="D21">
        <f>VLOOKUP(A21,'Stock Data'!$A$2:$I$36, 9,FALSE)</f>
        <v>124850400</v>
      </c>
      <c r="E21">
        <f>VLOOKUP(A21, 'Stock Data'!$A$2:$I$36,4,FALSE)</f>
        <v>147.220001</v>
      </c>
      <c r="F21">
        <f>VLOOKUP(A21, 'Stock Data'!$A$2:$I$36, 8, FALSE)</f>
        <v>149.800003</v>
      </c>
      <c r="G21">
        <f>VLOOKUP(A21,'Stock Data'!$A$2:$I$36,7,FALSE)</f>
        <v>149.800003</v>
      </c>
      <c r="H21">
        <f>VLOOKUP(A21,'Stock Data'!$A$2:$I$36,5, FALSE)</f>
        <v>149.94000199999999</v>
      </c>
      <c r="I21">
        <f>VLOOKUP(A21,'Stock Data'!$A$2:$I$36, 6, FALSE)</f>
        <v>146.41000399999999</v>
      </c>
      <c r="J21" s="1">
        <f>VLOOKUP(A21,'Stock Data'!$A$2:$I$36, 3, FALSE)</f>
        <v>44498</v>
      </c>
    </row>
    <row r="22" spans="1:10" x14ac:dyDescent="0.3">
      <c r="A22" s="1" t="s">
        <v>39</v>
      </c>
      <c r="B22" t="str">
        <f>VLOOKUP(A22,'Stock Data'!$A$2:$I$36,2,FALSE)</f>
        <v>GOOG</v>
      </c>
      <c r="C22" t="str">
        <f>VLOOKUP(B22,'Stock Ticker'!$A$2:$B$15,2,FALSE)</f>
        <v>Google</v>
      </c>
      <c r="D22">
        <f>VLOOKUP(A22,'Stock Data'!$A$2:$I$36, 9,FALSE)</f>
        <v>2592500</v>
      </c>
      <c r="E22">
        <f>VLOOKUP(A22, 'Stock Data'!$A$2:$I$36,4,FALSE)</f>
        <v>2798.0500489999999</v>
      </c>
      <c r="F22">
        <f>VLOOKUP(A22, 'Stock Data'!$A$2:$I$36, 8, FALSE)</f>
        <v>2928.5500489999999</v>
      </c>
      <c r="G22">
        <f>VLOOKUP(A22,'Stock Data'!$A$2:$I$36,7,FALSE)</f>
        <v>2928.5500489999999</v>
      </c>
      <c r="H22">
        <f>VLOOKUP(A22,'Stock Data'!$A$2:$I$36,5, FALSE)</f>
        <v>2982.360107</v>
      </c>
      <c r="I22">
        <f>VLOOKUP(A22,'Stock Data'!$A$2:$I$36, 6, FALSE)</f>
        <v>2798.0500489999999</v>
      </c>
      <c r="J22" s="1">
        <f>VLOOKUP(A22,'Stock Data'!$A$2:$I$36, 3, FALSE)</f>
        <v>44501</v>
      </c>
    </row>
    <row r="23" spans="1:10" x14ac:dyDescent="0.3">
      <c r="A23" s="1" t="s">
        <v>44</v>
      </c>
      <c r="B23" t="str">
        <f>VLOOKUP(A23,'Stock Data'!$A$2:$I$36,2,FALSE)</f>
        <v>AAPL</v>
      </c>
      <c r="C23" t="str">
        <f>VLOOKUP(B23,'Stock Ticker'!$A$2:$B$15,2,FALSE)</f>
        <v>Apple</v>
      </c>
      <c r="D23">
        <f>VLOOKUP(A23,'Stock Data'!$A$2:$I$36, 9,FALSE)</f>
        <v>56094900</v>
      </c>
      <c r="E23">
        <f>VLOOKUP(A23, 'Stock Data'!$A$2:$I$36,4,FALSE)</f>
        <v>149.36000100000001</v>
      </c>
      <c r="F23">
        <f>VLOOKUP(A23, 'Stock Data'!$A$2:$I$36, 8, FALSE)</f>
        <v>148.85000600000001</v>
      </c>
      <c r="G23">
        <f>VLOOKUP(A23,'Stock Data'!$A$2:$I$36,7,FALSE)</f>
        <v>148.85000600000001</v>
      </c>
      <c r="H23">
        <f>VLOOKUP(A23,'Stock Data'!$A$2:$I$36,5, FALSE)</f>
        <v>149.729996</v>
      </c>
      <c r="I23">
        <f>VLOOKUP(A23,'Stock Data'!$A$2:$I$36, 6, FALSE)</f>
        <v>148.490005</v>
      </c>
      <c r="J23" s="1">
        <f>VLOOKUP(A23,'Stock Data'!$A$2:$I$36, 3, FALSE)</f>
        <v>44501</v>
      </c>
    </row>
    <row r="24" spans="1:10" x14ac:dyDescent="0.3">
      <c r="A24" s="1" t="s">
        <v>51</v>
      </c>
      <c r="B24" t="str">
        <f>VLOOKUP(A24,'Stock Data'!$A$2:$I$36,2,FALSE)</f>
        <v>AMZN</v>
      </c>
      <c r="C24" t="str">
        <f>VLOOKUP(B24,'Stock Ticker'!$A$2:$B$15,2,FALSE)</f>
        <v>Amazon</v>
      </c>
      <c r="D24">
        <f>VLOOKUP(A24,'Stock Data'!$A$2:$I$36, 9,FALSE)</f>
        <v>6469500</v>
      </c>
      <c r="E24">
        <f>VLOOKUP(A24, 'Stock Data'!$A$2:$I$36,4,FALSE)</f>
        <v>3300.0200199999999</v>
      </c>
      <c r="F24">
        <f>VLOOKUP(A24, 'Stock Data'!$A$2:$I$36, 8, FALSE)</f>
        <v>3372.429932</v>
      </c>
      <c r="G24">
        <f>VLOOKUP(A24,'Stock Data'!$A$2:$I$36,7,FALSE)</f>
        <v>3372.429932</v>
      </c>
      <c r="H24">
        <f>VLOOKUP(A24,'Stock Data'!$A$2:$I$36,5, FALSE)</f>
        <v>3374.820068</v>
      </c>
      <c r="I24">
        <f>VLOOKUP(A24,'Stock Data'!$A$2:$I$36, 6, FALSE)</f>
        <v>3273.320068</v>
      </c>
      <c r="J24" s="1">
        <f>VLOOKUP(A24,'Stock Data'!$A$2:$I$36, 3, FALSE)</f>
        <v>44498</v>
      </c>
    </row>
    <row r="25" spans="1:10" x14ac:dyDescent="0.3">
      <c r="A25" s="1" t="s">
        <v>41</v>
      </c>
      <c r="B25" t="str">
        <f>VLOOKUP(A25,'Stock Data'!$A$2:$I$36,2,FALSE)</f>
        <v>GOOG</v>
      </c>
      <c r="C25" t="str">
        <f>VLOOKUP(B25,'Stock Ticker'!$A$2:$B$15,2,FALSE)</f>
        <v>Google</v>
      </c>
      <c r="D25">
        <f>VLOOKUP(A25,'Stock Data'!$A$2:$I$36, 9,FALSE)</f>
        <v>1447700</v>
      </c>
      <c r="E25">
        <f>VLOOKUP(A25, 'Stock Data'!$A$2:$I$36,4,FALSE)</f>
        <v>2910.3999020000001</v>
      </c>
      <c r="F25">
        <f>VLOOKUP(A25, 'Stock Data'!$A$2:$I$36, 8, FALSE)</f>
        <v>2965.4099120000001</v>
      </c>
      <c r="G25">
        <f>VLOOKUP(A25,'Stock Data'!$A$2:$I$36,7,FALSE)</f>
        <v>2965.4099120000001</v>
      </c>
      <c r="H25">
        <f>VLOOKUP(A25,'Stock Data'!$A$2:$I$36,5, FALSE)</f>
        <v>2972.26001</v>
      </c>
      <c r="I25">
        <f>VLOOKUP(A25,'Stock Data'!$A$2:$I$36, 6, FALSE)</f>
        <v>2903.330078</v>
      </c>
      <c r="J25" s="1">
        <f>VLOOKUP(A25,'Stock Data'!$A$2:$I$36, 3, FALSE)</f>
        <v>44501</v>
      </c>
    </row>
    <row r="26" spans="1:10" x14ac:dyDescent="0.3">
      <c r="A26" s="1" t="s">
        <v>40</v>
      </c>
      <c r="B26" t="str">
        <f>VLOOKUP(A26,'Stock Data'!$A$2:$I$36,2,FALSE)</f>
        <v>GOOG</v>
      </c>
      <c r="C26" t="str">
        <f>VLOOKUP(B26,'Stock Ticker'!$A$2:$B$15,2,FALSE)</f>
        <v>Google</v>
      </c>
      <c r="D26">
        <f>VLOOKUP(A26,'Stock Data'!$A$2:$I$36, 9,FALSE)</f>
        <v>1620900</v>
      </c>
      <c r="E26">
        <f>VLOOKUP(A26, 'Stock Data'!$A$2:$I$36,4,FALSE)</f>
        <v>2945.9799800000001</v>
      </c>
      <c r="F26">
        <f>VLOOKUP(A26, 'Stock Data'!$A$2:$I$36, 8, FALSE)</f>
        <v>2922.580078</v>
      </c>
      <c r="G26">
        <f>VLOOKUP(A26,'Stock Data'!$A$2:$I$36,7,FALSE)</f>
        <v>2922.580078</v>
      </c>
      <c r="H26">
        <f>VLOOKUP(A26,'Stock Data'!$A$2:$I$36,5, FALSE)</f>
        <v>2948.48999</v>
      </c>
      <c r="I26">
        <f>VLOOKUP(A26,'Stock Data'!$A$2:$I$36, 6, FALSE)</f>
        <v>2895.2700199999999</v>
      </c>
      <c r="J26" s="1">
        <f>VLOOKUP(A26,'Stock Data'!$A$2:$I$36, 3, FALSE)</f>
        <v>44501</v>
      </c>
    </row>
    <row r="27" spans="1:10" x14ac:dyDescent="0.3">
      <c r="A27" s="1" t="s">
        <v>47</v>
      </c>
      <c r="B27" t="str">
        <f>VLOOKUP(A27,'Stock Data'!$A$2:$I$36,2,FALSE)</f>
        <v>AAPL</v>
      </c>
      <c r="C27" t="str">
        <f>VLOOKUP(B27,'Stock Ticker'!$A$2:$B$15,2,FALSE)</f>
        <v>Apple</v>
      </c>
      <c r="D27">
        <f>VLOOKUP(A27,'Stock Data'!$A$2:$I$36, 9,FALSE)</f>
        <v>74445600</v>
      </c>
      <c r="E27">
        <f>VLOOKUP(A27, 'Stock Data'!$A$2:$I$36,4,FALSE)</f>
        <v>148.990005</v>
      </c>
      <c r="F27">
        <f>VLOOKUP(A27, 'Stock Data'!$A$2:$I$36, 8, FALSE)</f>
        <v>148.96000699999999</v>
      </c>
      <c r="G27">
        <f>VLOOKUP(A27,'Stock Data'!$A$2:$I$36,7,FALSE)</f>
        <v>148.96000699999999</v>
      </c>
      <c r="H27">
        <f>VLOOKUP(A27,'Stock Data'!$A$2:$I$36,5, FALSE)</f>
        <v>149.699997</v>
      </c>
      <c r="I27">
        <f>VLOOKUP(A27,'Stock Data'!$A$2:$I$36, 6, FALSE)</f>
        <v>147.800003</v>
      </c>
      <c r="J27" s="1">
        <f>VLOOKUP(A27,'Stock Data'!$A$2:$I$36, 3, FALSE)</f>
        <v>44498</v>
      </c>
    </row>
    <row r="28" spans="1:10" x14ac:dyDescent="0.3">
      <c r="A28" s="1" t="s">
        <v>65</v>
      </c>
      <c r="B28" t="str">
        <f>VLOOKUP(A28,'Stock Data'!$A$2:$I$36,2,FALSE)</f>
        <v>ORCL</v>
      </c>
      <c r="C28" t="str">
        <f>VLOOKUP(B28,'Stock Ticker'!$A$2:$B$15,2,FALSE)</f>
        <v>Oracle</v>
      </c>
      <c r="D28">
        <f>VLOOKUP(A28,'Stock Data'!$A$2:$I$36, 9,FALSE)</f>
        <v>5177200</v>
      </c>
      <c r="E28">
        <f>VLOOKUP(A28, 'Stock Data'!$A$2:$I$36,4,FALSE)</f>
        <v>96.650002000000001</v>
      </c>
      <c r="F28">
        <f>VLOOKUP(A28, 'Stock Data'!$A$2:$I$36, 8, FALSE)</f>
        <v>96.230002999999996</v>
      </c>
      <c r="G28">
        <f>VLOOKUP(A28,'Stock Data'!$A$2:$I$36,7,FALSE)</f>
        <v>96.230002999999996</v>
      </c>
      <c r="H28">
        <f>VLOOKUP(A28,'Stock Data'!$A$2:$I$36,5, FALSE)</f>
        <v>97.699996999999996</v>
      </c>
      <c r="I28">
        <f>VLOOKUP(A28,'Stock Data'!$A$2:$I$36, 6, FALSE)</f>
        <v>95.93</v>
      </c>
      <c r="J28" s="1">
        <f>VLOOKUP(A28,'Stock Data'!$A$2:$I$36, 3, FALSE)</f>
        <v>44496</v>
      </c>
    </row>
    <row r="29" spans="1:10" x14ac:dyDescent="0.3">
      <c r="A29" s="1" t="s">
        <v>68</v>
      </c>
      <c r="B29" t="str">
        <f>VLOOKUP(A29,'Stock Data'!$A$2:$I$36,2,FALSE)</f>
        <v>H</v>
      </c>
      <c r="C29" t="str">
        <f>VLOOKUP(B29,'Stock Ticker'!$A$2:$B$15,2,FALSE)</f>
        <v>Hyatt Hotels Corporation</v>
      </c>
      <c r="D29">
        <f>VLOOKUP(A29,'Stock Data'!$A$2:$I$36, 9,FALSE)</f>
        <v>373500</v>
      </c>
      <c r="E29">
        <f>VLOOKUP(A29, 'Stock Data'!$A$2:$I$36,4,FALSE)</f>
        <v>84.160004000000001</v>
      </c>
      <c r="F29">
        <f>VLOOKUP(A29, 'Stock Data'!$A$2:$I$36, 8, FALSE)</f>
        <v>83.040001000000004</v>
      </c>
      <c r="G29">
        <f>VLOOKUP(A29,'Stock Data'!$A$2:$I$36,7,FALSE)</f>
        <v>83.040001000000004</v>
      </c>
      <c r="H29">
        <f>VLOOKUP(A29,'Stock Data'!$A$2:$I$36,5, FALSE)</f>
        <v>84.730002999999996</v>
      </c>
      <c r="I29">
        <f>VLOOKUP(A29,'Stock Data'!$A$2:$I$36, 6, FALSE)</f>
        <v>82.699996999999996</v>
      </c>
      <c r="J29" s="1">
        <f>VLOOKUP(A29,'Stock Data'!$A$2:$I$36, 3, FALSE)</f>
        <v>44495</v>
      </c>
    </row>
    <row r="30" spans="1:10" x14ac:dyDescent="0.3">
      <c r="A30" s="1" t="s">
        <v>63</v>
      </c>
      <c r="B30" t="str">
        <f>VLOOKUP(A30,'Stock Data'!$A$2:$I$36,2,FALSE)</f>
        <v>ORCL</v>
      </c>
      <c r="C30" t="str">
        <f>VLOOKUP(B30,'Stock Ticker'!$A$2:$B$15,2,FALSE)</f>
        <v>Oracle</v>
      </c>
      <c r="D30">
        <f>VLOOKUP(A30,'Stock Data'!$A$2:$I$36, 9,FALSE)</f>
        <v>7089700</v>
      </c>
      <c r="E30">
        <f>VLOOKUP(A30, 'Stock Data'!$A$2:$I$36,4,FALSE)</f>
        <v>98.300003000000004</v>
      </c>
      <c r="F30">
        <f>VLOOKUP(A30, 'Stock Data'!$A$2:$I$36, 8, FALSE)</f>
        <v>96.980002999999996</v>
      </c>
      <c r="G30">
        <f>VLOOKUP(A30,'Stock Data'!$A$2:$I$36,7,FALSE)</f>
        <v>96.980002999999996</v>
      </c>
      <c r="H30">
        <f>VLOOKUP(A30,'Stock Data'!$A$2:$I$36,5, FALSE)</f>
        <v>98.559997999999993</v>
      </c>
      <c r="I30">
        <f>VLOOKUP(A30,'Stock Data'!$A$2:$I$36, 6, FALSE)</f>
        <v>96.940002000000007</v>
      </c>
      <c r="J30" s="1">
        <f>VLOOKUP(A30,'Stock Data'!$A$2:$I$36, 3, FALSE)</f>
        <v>44496</v>
      </c>
    </row>
    <row r="31" spans="1:10" x14ac:dyDescent="0.3">
      <c r="A31" s="1" t="s">
        <v>58</v>
      </c>
      <c r="B31" t="str">
        <f>VLOOKUP(A31,'Stock Data'!$A$2:$I$36,2,FALSE)</f>
        <v>LUV</v>
      </c>
      <c r="C31" t="str">
        <f>VLOOKUP(B31,'Stock Ticker'!$A$2:$B$15,2,FALSE)</f>
        <v>Southwest Airlines</v>
      </c>
      <c r="D31">
        <f>VLOOKUP(A31,'Stock Data'!$A$2:$I$36, 9,FALSE)</f>
        <v>6975000</v>
      </c>
      <c r="E31">
        <f>VLOOKUP(A31, 'Stock Data'!$A$2:$I$36,4,FALSE)</f>
        <v>48</v>
      </c>
      <c r="F31">
        <f>VLOOKUP(A31, 'Stock Data'!$A$2:$I$36, 8, FALSE)</f>
        <v>47.59</v>
      </c>
      <c r="G31">
        <f>VLOOKUP(A31,'Stock Data'!$A$2:$I$36,7,FALSE)</f>
        <v>47.59</v>
      </c>
      <c r="H31">
        <f>VLOOKUP(A31,'Stock Data'!$A$2:$I$36,5, FALSE)</f>
        <v>48.150002000000001</v>
      </c>
      <c r="I31">
        <f>VLOOKUP(A31,'Stock Data'!$A$2:$I$36, 6, FALSE)</f>
        <v>47.32</v>
      </c>
      <c r="J31" s="1">
        <f>VLOOKUP(A31,'Stock Data'!$A$2:$I$36, 3, FALSE)</f>
        <v>44497</v>
      </c>
    </row>
    <row r="32" spans="1:10" x14ac:dyDescent="0.3">
      <c r="A32" s="1" t="s">
        <v>52</v>
      </c>
      <c r="B32" t="str">
        <f>VLOOKUP(A32,'Stock Data'!$A$2:$I$36,2,FALSE)</f>
        <v>AMZN</v>
      </c>
      <c r="C32" t="str">
        <f>VLOOKUP(B32,'Stock Ticker'!$A$2:$B$15,2,FALSE)</f>
        <v>Amazon</v>
      </c>
      <c r="D32">
        <f>VLOOKUP(A32,'Stock Data'!$A$2:$I$36, 9,FALSE)</f>
        <v>3603700</v>
      </c>
      <c r="E32">
        <f>VLOOKUP(A32, 'Stock Data'!$A$2:$I$36,4,FALSE)</f>
        <v>3361.8000489999999</v>
      </c>
      <c r="F32">
        <f>VLOOKUP(A32, 'Stock Data'!$A$2:$I$36, 8, FALSE)</f>
        <v>3318.110107</v>
      </c>
      <c r="G32">
        <f>VLOOKUP(A32,'Stock Data'!$A$2:$I$36,7,FALSE)</f>
        <v>3318.110107</v>
      </c>
      <c r="H32">
        <f>VLOOKUP(A32,'Stock Data'!$A$2:$I$36,5, FALSE)</f>
        <v>3375.860107</v>
      </c>
      <c r="I32">
        <f>VLOOKUP(A32,'Stock Data'!$A$2:$I$36, 6, FALSE)</f>
        <v>3292.0200199999999</v>
      </c>
      <c r="J32" s="1">
        <f>VLOOKUP(A32,'Stock Data'!$A$2:$I$36, 3, FALSE)</f>
        <v>44497</v>
      </c>
    </row>
    <row r="33" spans="1:10" x14ac:dyDescent="0.3">
      <c r="A33" s="1" t="s">
        <v>54</v>
      </c>
      <c r="B33" t="str">
        <f>VLOOKUP(A33,'Stock Data'!$A$2:$I$36,2,FALSE)</f>
        <v>DAL</v>
      </c>
      <c r="C33" t="str">
        <f>VLOOKUP(B33,'Stock Ticker'!$A$2:$B$15,2,FALSE)</f>
        <v>Delta Air Lines</v>
      </c>
      <c r="D33">
        <f>VLOOKUP(A33,'Stock Data'!$A$2:$I$36, 9,FALSE)</f>
        <v>8341800</v>
      </c>
      <c r="E33">
        <f>VLOOKUP(A33, 'Stock Data'!$A$2:$I$36,4,FALSE)</f>
        <v>39.840000000000003</v>
      </c>
      <c r="F33">
        <f>VLOOKUP(A33, 'Stock Data'!$A$2:$I$36, 8, FALSE)</f>
        <v>39.07</v>
      </c>
      <c r="G33">
        <f>VLOOKUP(A33,'Stock Data'!$A$2:$I$36,7,FALSE)</f>
        <v>39.07</v>
      </c>
      <c r="H33">
        <f>VLOOKUP(A33,'Stock Data'!$A$2:$I$36,5, FALSE)</f>
        <v>39.93</v>
      </c>
      <c r="I33">
        <f>VLOOKUP(A33,'Stock Data'!$A$2:$I$36, 6, FALSE)</f>
        <v>39.020000000000003</v>
      </c>
      <c r="J33" s="1">
        <f>VLOOKUP(A33,'Stock Data'!$A$2:$I$36, 3, FALSE)</f>
        <v>44497</v>
      </c>
    </row>
    <row r="34" spans="1:10" x14ac:dyDescent="0.3">
      <c r="A34" s="1" t="s">
        <v>49</v>
      </c>
      <c r="B34" t="str">
        <f>VLOOKUP(A34,'Stock Data'!$A$2:$I$36,2,FALSE)</f>
        <v>AMZN</v>
      </c>
      <c r="C34" t="str">
        <f>VLOOKUP(B34,'Stock Ticker'!$A$2:$B$15,2,FALSE)</f>
        <v>Amazon</v>
      </c>
      <c r="D34">
        <f>VLOOKUP(A34,'Stock Data'!$A$2:$I$36, 9,FALSE)</f>
        <v>2702200</v>
      </c>
      <c r="E34">
        <f>VLOOKUP(A34, 'Stock Data'!$A$2:$I$36,4,FALSE)</f>
        <v>3388</v>
      </c>
      <c r="F34">
        <f>VLOOKUP(A34, 'Stock Data'!$A$2:$I$36, 8, FALSE)</f>
        <v>3392.48999</v>
      </c>
      <c r="G34">
        <f>VLOOKUP(A34,'Stock Data'!$A$2:$I$36,7,FALSE)</f>
        <v>3392.48999</v>
      </c>
      <c r="H34">
        <f>VLOOKUP(A34,'Stock Data'!$A$2:$I$36,5, FALSE)</f>
        <v>3437</v>
      </c>
      <c r="I34">
        <f>VLOOKUP(A34,'Stock Data'!$A$2:$I$36, 6, FALSE)</f>
        <v>3371.4499510000001</v>
      </c>
      <c r="J34" s="1">
        <f>VLOOKUP(A34,'Stock Data'!$A$2:$I$36, 3, FALSE)</f>
        <v>44498</v>
      </c>
    </row>
    <row r="35" spans="1:10" x14ac:dyDescent="0.3">
      <c r="A35" s="1" t="s">
        <v>42</v>
      </c>
      <c r="B35" t="str">
        <f>VLOOKUP(A35,'Stock Data'!$A$2:$I$36,2,FALSE)</f>
        <v>GOOG</v>
      </c>
      <c r="C35" t="str">
        <f>VLOOKUP(B35,'Stock Ticker'!$A$2:$B$15,2,FALSE)</f>
        <v>Google</v>
      </c>
      <c r="D35">
        <f>VLOOKUP(A35,'Stock Data'!$A$2:$I$36, 9,FALSE)</f>
        <v>1611700</v>
      </c>
      <c r="E35">
        <f>VLOOKUP(A35, 'Stock Data'!$A$2:$I$36,4,FALSE)</f>
        <v>2963.3000489999999</v>
      </c>
      <c r="F35">
        <f>VLOOKUP(A35, 'Stock Data'!$A$2:$I$36, 8, FALSE)</f>
        <v>2875.4799800000001</v>
      </c>
      <c r="G35">
        <f>VLOOKUP(A35,'Stock Data'!$A$2:$I$36,7,FALSE)</f>
        <v>2875.4799800000001</v>
      </c>
      <c r="H35">
        <f>VLOOKUP(A35,'Stock Data'!$A$2:$I$36,5, FALSE)</f>
        <v>2967.98999</v>
      </c>
      <c r="I35">
        <f>VLOOKUP(A35,'Stock Data'!$A$2:$I$36, 6, FALSE)</f>
        <v>2871.5900879999999</v>
      </c>
      <c r="J35" s="1">
        <f>VLOOKUP(A35,'Stock Data'!$A$2:$I$36, 3, FALSE)</f>
        <v>44501</v>
      </c>
    </row>
    <row r="36" spans="1:10" x14ac:dyDescent="0.3">
      <c r="A36" s="1" t="s">
        <v>56</v>
      </c>
      <c r="B36" t="str">
        <f>VLOOKUP(A36,'Stock Data'!$A$2:$I$36,2,FALSE)</f>
        <v>DAL</v>
      </c>
      <c r="C36" t="str">
        <f>VLOOKUP(B36,'Stock Ticker'!$A$2:$B$15,2,FALSE)</f>
        <v>Delta Air Lines</v>
      </c>
      <c r="D36">
        <f>VLOOKUP(A36,'Stock Data'!$A$2:$I$36, 9,FALSE)</f>
        <v>9343800</v>
      </c>
      <c r="E36">
        <f>VLOOKUP(A36, 'Stock Data'!$A$2:$I$36,4,FALSE)</f>
        <v>39.060001</v>
      </c>
      <c r="F36">
        <f>VLOOKUP(A36, 'Stock Data'!$A$2:$I$36, 8, FALSE)</f>
        <v>39.130001</v>
      </c>
      <c r="G36">
        <f>VLOOKUP(A36,'Stock Data'!$A$2:$I$36,7,FALSE)</f>
        <v>39.130001</v>
      </c>
      <c r="H36">
        <f>VLOOKUP(A36,'Stock Data'!$A$2:$I$36,5, FALSE)</f>
        <v>39.5</v>
      </c>
      <c r="I36">
        <f>VLOOKUP(A36,'Stock Data'!$A$2:$I$36, 6, FALSE)</f>
        <v>38.810001</v>
      </c>
      <c r="J36" s="1">
        <f>VLOOKUP(A36,'Stock Data'!$A$2:$I$36, 3, FALSE)</f>
        <v>44497</v>
      </c>
    </row>
  </sheetData>
  <mergeCells count="1">
    <mergeCell ref="O2:U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863BD-0A20-4C8B-96CF-B4D07A018C29}">
  <dimension ref="A1:T36"/>
  <sheetViews>
    <sheetView workbookViewId="0">
      <selection activeCell="K2" sqref="K2"/>
    </sheetView>
  </sheetViews>
  <sheetFormatPr defaultRowHeight="14.4" x14ac:dyDescent="0.3"/>
  <cols>
    <col min="1" max="1" width="11.44140625" bestFit="1" customWidth="1"/>
    <col min="3" max="3" width="22.6640625" bestFit="1" customWidth="1"/>
    <col min="10" max="10" width="10.5546875" bestFit="1" customWidth="1"/>
    <col min="11" max="11" width="13.5546875" bestFit="1" customWidth="1"/>
  </cols>
  <sheetData>
    <row r="1" spans="1:20" x14ac:dyDescent="0.3">
      <c r="A1" t="s">
        <v>37</v>
      </c>
      <c r="B1" t="s">
        <v>2</v>
      </c>
      <c r="C1" t="s">
        <v>73</v>
      </c>
      <c r="D1" t="s">
        <v>31</v>
      </c>
      <c r="E1" t="s">
        <v>35</v>
      </c>
      <c r="F1" t="s">
        <v>34</v>
      </c>
      <c r="G1" t="s">
        <v>32</v>
      </c>
      <c r="H1" t="s">
        <v>33</v>
      </c>
      <c r="I1" t="s">
        <v>31</v>
      </c>
      <c r="J1" t="s">
        <v>30</v>
      </c>
      <c r="K1" t="s">
        <v>76</v>
      </c>
    </row>
    <row r="2" spans="1:20" x14ac:dyDescent="0.3">
      <c r="A2" s="1" t="s">
        <v>38</v>
      </c>
      <c r="B2" t="str">
        <f>VLOOKUP(A2,'Stock Data'!$A$2:$I$36,2,FALSE)</f>
        <v>GOOG</v>
      </c>
      <c r="C2" t="str">
        <f>VLOOKUP(B2,'Stock Ticker'!$A$2:$B$15,2,FALSE)</f>
        <v>Google</v>
      </c>
      <c r="D2">
        <f>VLOOKUP(A2,'Stock Data'!$A$2:$I$36,4,FALSE)</f>
        <v>2812.1201169999999</v>
      </c>
      <c r="E2">
        <f>VLOOKUP(A2,'Stock Data'!$A$2:$I$36,8,FALSE)</f>
        <v>2793.4399410000001</v>
      </c>
      <c r="F2">
        <f>VLOOKUP(A2,'Stock Data'!$A$2:$I$36,7,FALSE)</f>
        <v>2793.4399410000001</v>
      </c>
      <c r="G2">
        <f>VLOOKUP(A2,'Stock Data'!$A$2:$I$36,5,FALSE)</f>
        <v>2816.790039</v>
      </c>
      <c r="H2">
        <f>VLOOKUP(A2,'Stock Data'!$A$2:$I$36, 6,FALSE)</f>
        <v>2780.110107</v>
      </c>
      <c r="I2">
        <f>VLOOKUP(A2,'Stock Data'!$A$2:$I$36,4,FALSE)</f>
        <v>2812.1201169999999</v>
      </c>
      <c r="J2" s="1">
        <f>VLOOKUP(A2,'Stock Data'!$A$2:$I$36,3,FALSE)</f>
        <v>44501</v>
      </c>
      <c r="K2">
        <f>IF(I1&gt;F1, 1,0)</f>
        <v>1</v>
      </c>
    </row>
    <row r="3" spans="1:20" x14ac:dyDescent="0.3">
      <c r="A3" s="1" t="s">
        <v>39</v>
      </c>
      <c r="B3" t="str">
        <f>VLOOKUP(A3,'Stock Data'!$A$2:$I$36,2,FALSE)</f>
        <v>GOOG</v>
      </c>
      <c r="C3" t="str">
        <f>VLOOKUP(B3,'Stock Ticker'!$A$2:$B$15,2,FALSE)</f>
        <v>Google</v>
      </c>
      <c r="D3">
        <f>VLOOKUP(A3,'Stock Data'!$A$2:$I$36,4,FALSE)</f>
        <v>2798.0500489999999</v>
      </c>
      <c r="E3">
        <f>VLOOKUP(A3,'Stock Data'!$A$2:$I$36,8,FALSE)</f>
        <v>2928.5500489999999</v>
      </c>
      <c r="F3">
        <f>VLOOKUP(A3,'Stock Data'!$A$2:$I$36,7,FALSE)</f>
        <v>2928.5500489999999</v>
      </c>
      <c r="G3">
        <f>VLOOKUP(A3,'Stock Data'!$A$2:$I$36,5,FALSE)</f>
        <v>2982.360107</v>
      </c>
      <c r="H3">
        <f>VLOOKUP(A3,'Stock Data'!$A$2:$I$36, 6,FALSE)</f>
        <v>2798.0500489999999</v>
      </c>
      <c r="I3">
        <f>VLOOKUP(A3,'Stock Data'!$A$2:$I$36,4,FALSE)</f>
        <v>2798.0500489999999</v>
      </c>
      <c r="J3" s="1">
        <f>VLOOKUP(A3,'Stock Data'!$A$2:$I$36,3,FALSE)</f>
        <v>44501</v>
      </c>
      <c r="K3">
        <f t="shared" ref="K3:K36" si="0">IF(I2&gt;F2, 1,0)</f>
        <v>1</v>
      </c>
      <c r="N3" s="6" t="s">
        <v>75</v>
      </c>
      <c r="O3" s="6"/>
      <c r="P3" s="6"/>
      <c r="Q3" s="6"/>
      <c r="R3" s="6"/>
      <c r="S3" s="6"/>
      <c r="T3" s="6"/>
    </row>
    <row r="4" spans="1:20" x14ac:dyDescent="0.3">
      <c r="A4" s="1" t="s">
        <v>40</v>
      </c>
      <c r="B4" t="str">
        <f>VLOOKUP(A4,'Stock Data'!$A$2:$I$36,2,FALSE)</f>
        <v>GOOG</v>
      </c>
      <c r="C4" t="str">
        <f>VLOOKUP(B4,'Stock Ticker'!$A$2:$B$15,2,FALSE)</f>
        <v>Google</v>
      </c>
      <c r="D4">
        <f>VLOOKUP(A4,'Stock Data'!$A$2:$I$36,4,FALSE)</f>
        <v>2945.9799800000001</v>
      </c>
      <c r="E4">
        <f>VLOOKUP(A4,'Stock Data'!$A$2:$I$36,8,FALSE)</f>
        <v>2922.580078</v>
      </c>
      <c r="F4">
        <f>VLOOKUP(A4,'Stock Data'!$A$2:$I$36,7,FALSE)</f>
        <v>2922.580078</v>
      </c>
      <c r="G4">
        <f>VLOOKUP(A4,'Stock Data'!$A$2:$I$36,5,FALSE)</f>
        <v>2948.48999</v>
      </c>
      <c r="H4">
        <f>VLOOKUP(A4,'Stock Data'!$A$2:$I$36, 6,FALSE)</f>
        <v>2895.2700199999999</v>
      </c>
      <c r="I4">
        <f>VLOOKUP(A4,'Stock Data'!$A$2:$I$36,4,FALSE)</f>
        <v>2945.9799800000001</v>
      </c>
      <c r="J4" s="1">
        <f>VLOOKUP(A4,'Stock Data'!$A$2:$I$36,3,FALSE)</f>
        <v>44501</v>
      </c>
      <c r="K4">
        <f t="shared" si="0"/>
        <v>0</v>
      </c>
      <c r="N4" s="6"/>
      <c r="O4" s="6"/>
      <c r="P4" s="6"/>
      <c r="Q4" s="6"/>
      <c r="R4" s="6"/>
      <c r="S4" s="6"/>
      <c r="T4" s="6"/>
    </row>
    <row r="5" spans="1:20" x14ac:dyDescent="0.3">
      <c r="A5" s="1" t="s">
        <v>41</v>
      </c>
      <c r="B5" t="str">
        <f>VLOOKUP(A5,'Stock Data'!$A$2:$I$36,2,FALSE)</f>
        <v>GOOG</v>
      </c>
      <c r="C5" t="str">
        <f>VLOOKUP(B5,'Stock Ticker'!$A$2:$B$15,2,FALSE)</f>
        <v>Google</v>
      </c>
      <c r="D5">
        <f>VLOOKUP(A5,'Stock Data'!$A$2:$I$36,4,FALSE)</f>
        <v>2910.3999020000001</v>
      </c>
      <c r="E5">
        <f>VLOOKUP(A5,'Stock Data'!$A$2:$I$36,8,FALSE)</f>
        <v>2965.4099120000001</v>
      </c>
      <c r="F5">
        <f>VLOOKUP(A5,'Stock Data'!$A$2:$I$36,7,FALSE)</f>
        <v>2965.4099120000001</v>
      </c>
      <c r="G5">
        <f>VLOOKUP(A5,'Stock Data'!$A$2:$I$36,5,FALSE)</f>
        <v>2972.26001</v>
      </c>
      <c r="H5">
        <f>VLOOKUP(A5,'Stock Data'!$A$2:$I$36, 6,FALSE)</f>
        <v>2903.330078</v>
      </c>
      <c r="I5">
        <f>VLOOKUP(A5,'Stock Data'!$A$2:$I$36,4,FALSE)</f>
        <v>2910.3999020000001</v>
      </c>
      <c r="J5" s="1">
        <f>VLOOKUP(A5,'Stock Data'!$A$2:$I$36,3,FALSE)</f>
        <v>44501</v>
      </c>
      <c r="K5">
        <f t="shared" si="0"/>
        <v>1</v>
      </c>
      <c r="N5" s="6"/>
      <c r="O5" s="6"/>
      <c r="P5" s="6"/>
      <c r="Q5" s="6"/>
      <c r="R5" s="6"/>
      <c r="S5" s="6"/>
      <c r="T5" s="6"/>
    </row>
    <row r="6" spans="1:20" x14ac:dyDescent="0.3">
      <c r="A6" s="1" t="s">
        <v>42</v>
      </c>
      <c r="B6" t="str">
        <f>VLOOKUP(A6,'Stock Data'!$A$2:$I$36,2,FALSE)</f>
        <v>GOOG</v>
      </c>
      <c r="C6" t="str">
        <f>VLOOKUP(B6,'Stock Ticker'!$A$2:$B$15,2,FALSE)</f>
        <v>Google</v>
      </c>
      <c r="D6">
        <f>VLOOKUP(A6,'Stock Data'!$A$2:$I$36,4,FALSE)</f>
        <v>2963.3000489999999</v>
      </c>
      <c r="E6">
        <f>VLOOKUP(A6,'Stock Data'!$A$2:$I$36,8,FALSE)</f>
        <v>2875.4799800000001</v>
      </c>
      <c r="F6">
        <f>VLOOKUP(A6,'Stock Data'!$A$2:$I$36,7,FALSE)</f>
        <v>2875.4799800000001</v>
      </c>
      <c r="G6">
        <f>VLOOKUP(A6,'Stock Data'!$A$2:$I$36,5,FALSE)</f>
        <v>2967.98999</v>
      </c>
      <c r="H6">
        <f>VLOOKUP(A6,'Stock Data'!$A$2:$I$36, 6,FALSE)</f>
        <v>2871.5900879999999</v>
      </c>
      <c r="I6">
        <f>VLOOKUP(A6,'Stock Data'!$A$2:$I$36,4,FALSE)</f>
        <v>2963.3000489999999</v>
      </c>
      <c r="J6" s="1">
        <f>VLOOKUP(A6,'Stock Data'!$A$2:$I$36,3,FALSE)</f>
        <v>44501</v>
      </c>
      <c r="K6">
        <f t="shared" si="0"/>
        <v>0</v>
      </c>
      <c r="N6" s="6"/>
      <c r="O6" s="6"/>
      <c r="P6" s="6"/>
      <c r="Q6" s="6"/>
      <c r="R6" s="6"/>
      <c r="S6" s="6"/>
      <c r="T6" s="6"/>
    </row>
    <row r="7" spans="1:20" x14ac:dyDescent="0.3">
      <c r="A7" s="1" t="s">
        <v>43</v>
      </c>
      <c r="B7" t="str">
        <f>VLOOKUP(A7,'Stock Data'!$A$2:$I$36,2,FALSE)</f>
        <v>AAPL</v>
      </c>
      <c r="C7" t="str">
        <f>VLOOKUP(B7,'Stock Ticker'!$A$2:$B$15,2,FALSE)</f>
        <v>Apple</v>
      </c>
      <c r="D7">
        <f>VLOOKUP(A7,'Stock Data'!$A$2:$I$36,4,FALSE)</f>
        <v>149.33000200000001</v>
      </c>
      <c r="E7">
        <f>VLOOKUP(A7,'Stock Data'!$A$2:$I$36,8,FALSE)</f>
        <v>149.320007</v>
      </c>
      <c r="F7">
        <f>VLOOKUP(A7,'Stock Data'!$A$2:$I$36,7,FALSE)</f>
        <v>149.320007</v>
      </c>
      <c r="G7">
        <f>VLOOKUP(A7,'Stock Data'!$A$2:$I$36,5,FALSE)</f>
        <v>150.83999600000001</v>
      </c>
      <c r="H7">
        <f>VLOOKUP(A7,'Stock Data'!$A$2:$I$36, 6,FALSE)</f>
        <v>149.009995</v>
      </c>
      <c r="I7">
        <f>VLOOKUP(A7,'Stock Data'!$A$2:$I$36,4,FALSE)</f>
        <v>149.33000200000001</v>
      </c>
      <c r="J7" s="1">
        <f>VLOOKUP(A7,'Stock Data'!$A$2:$I$36,3,FALSE)</f>
        <v>44501</v>
      </c>
      <c r="K7">
        <f t="shared" si="0"/>
        <v>1</v>
      </c>
      <c r="N7" s="6"/>
      <c r="O7" s="6"/>
      <c r="P7" s="6"/>
      <c r="Q7" s="6"/>
      <c r="R7" s="6"/>
      <c r="S7" s="6"/>
      <c r="T7" s="6"/>
    </row>
    <row r="8" spans="1:20" x14ac:dyDescent="0.3">
      <c r="A8" s="1" t="s">
        <v>44</v>
      </c>
      <c r="B8" t="str">
        <f>VLOOKUP(A8,'Stock Data'!$A$2:$I$36,2,FALSE)</f>
        <v>AAPL</v>
      </c>
      <c r="C8" t="str">
        <f>VLOOKUP(B8,'Stock Ticker'!$A$2:$B$15,2,FALSE)</f>
        <v>Apple</v>
      </c>
      <c r="D8">
        <f>VLOOKUP(A8,'Stock Data'!$A$2:$I$36,4,FALSE)</f>
        <v>149.36000100000001</v>
      </c>
      <c r="E8">
        <f>VLOOKUP(A8,'Stock Data'!$A$2:$I$36,8,FALSE)</f>
        <v>148.85000600000001</v>
      </c>
      <c r="F8">
        <f>VLOOKUP(A8,'Stock Data'!$A$2:$I$36,7,FALSE)</f>
        <v>148.85000600000001</v>
      </c>
      <c r="G8">
        <f>VLOOKUP(A8,'Stock Data'!$A$2:$I$36,5,FALSE)</f>
        <v>149.729996</v>
      </c>
      <c r="H8">
        <f>VLOOKUP(A8,'Stock Data'!$A$2:$I$36, 6,FALSE)</f>
        <v>148.490005</v>
      </c>
      <c r="I8">
        <f>VLOOKUP(A8,'Stock Data'!$A$2:$I$36,4,FALSE)</f>
        <v>149.36000100000001</v>
      </c>
      <c r="J8" s="1">
        <f>VLOOKUP(A8,'Stock Data'!$A$2:$I$36,3,FALSE)</f>
        <v>44501</v>
      </c>
      <c r="K8">
        <f t="shared" si="0"/>
        <v>1</v>
      </c>
      <c r="N8" s="6"/>
      <c r="O8" s="6"/>
      <c r="P8" s="6"/>
      <c r="Q8" s="6"/>
      <c r="R8" s="6"/>
      <c r="S8" s="6"/>
      <c r="T8" s="6"/>
    </row>
    <row r="9" spans="1:20" x14ac:dyDescent="0.3">
      <c r="A9" s="1" t="s">
        <v>45</v>
      </c>
      <c r="B9" t="str">
        <f>VLOOKUP(A9,'Stock Data'!$A$2:$I$36,2,FALSE)</f>
        <v>AAPL</v>
      </c>
      <c r="C9" t="str">
        <f>VLOOKUP(B9,'Stock Ticker'!$A$2:$B$15,2,FALSE)</f>
        <v>Apple</v>
      </c>
      <c r="D9">
        <f>VLOOKUP(A9,'Stock Data'!$A$2:$I$36,4,FALSE)</f>
        <v>149.820007</v>
      </c>
      <c r="E9">
        <f>VLOOKUP(A9,'Stock Data'!$A$2:$I$36,8,FALSE)</f>
        <v>152.570007</v>
      </c>
      <c r="F9">
        <f>VLOOKUP(A9,'Stock Data'!$A$2:$I$36,7,FALSE)</f>
        <v>152.570007</v>
      </c>
      <c r="G9">
        <f>VLOOKUP(A9,'Stock Data'!$A$2:$I$36,5,FALSE)</f>
        <v>153.16999799999999</v>
      </c>
      <c r="H9">
        <f>VLOOKUP(A9,'Stock Data'!$A$2:$I$36, 6,FALSE)</f>
        <v>149.720001</v>
      </c>
      <c r="I9">
        <f>VLOOKUP(A9,'Stock Data'!$A$2:$I$36,4,FALSE)</f>
        <v>149.820007</v>
      </c>
      <c r="J9" s="1">
        <f>VLOOKUP(A9,'Stock Data'!$A$2:$I$36,3,FALSE)</f>
        <v>44498</v>
      </c>
      <c r="K9">
        <f t="shared" si="0"/>
        <v>1</v>
      </c>
      <c r="N9" s="6"/>
      <c r="O9" s="6"/>
      <c r="P9" s="6"/>
      <c r="Q9" s="6"/>
      <c r="R9" s="6"/>
      <c r="S9" s="6"/>
      <c r="T9" s="6"/>
    </row>
    <row r="10" spans="1:20" x14ac:dyDescent="0.3">
      <c r="A10" s="1" t="s">
        <v>46</v>
      </c>
      <c r="B10" t="str">
        <f>VLOOKUP(A10,'Stock Data'!$A$2:$I$36,2,FALSE)</f>
        <v>AAPL</v>
      </c>
      <c r="C10" t="str">
        <f>VLOOKUP(B10,'Stock Ticker'!$A$2:$B$15,2,FALSE)</f>
        <v>Apple</v>
      </c>
      <c r="D10">
        <f>VLOOKUP(A10,'Stock Data'!$A$2:$I$36,4,FALSE)</f>
        <v>147.220001</v>
      </c>
      <c r="E10">
        <f>VLOOKUP(A10,'Stock Data'!$A$2:$I$36,8,FALSE)</f>
        <v>149.800003</v>
      </c>
      <c r="F10">
        <f>VLOOKUP(A10,'Stock Data'!$A$2:$I$36,7,FALSE)</f>
        <v>149.800003</v>
      </c>
      <c r="G10">
        <f>VLOOKUP(A10,'Stock Data'!$A$2:$I$36,5,FALSE)</f>
        <v>149.94000199999999</v>
      </c>
      <c r="H10">
        <f>VLOOKUP(A10,'Stock Data'!$A$2:$I$36, 6,FALSE)</f>
        <v>146.41000399999999</v>
      </c>
      <c r="I10">
        <f>VLOOKUP(A10,'Stock Data'!$A$2:$I$36,4,FALSE)</f>
        <v>147.220001</v>
      </c>
      <c r="J10" s="1">
        <f>VLOOKUP(A10,'Stock Data'!$A$2:$I$36,3,FALSE)</f>
        <v>44498</v>
      </c>
      <c r="K10">
        <f t="shared" si="0"/>
        <v>0</v>
      </c>
    </row>
    <row r="11" spans="1:20" x14ac:dyDescent="0.3">
      <c r="A11" s="1" t="s">
        <v>47</v>
      </c>
      <c r="B11" t="str">
        <f>VLOOKUP(A11,'Stock Data'!$A$2:$I$36,2,FALSE)</f>
        <v>AAPL</v>
      </c>
      <c r="C11" t="str">
        <f>VLOOKUP(B11,'Stock Ticker'!$A$2:$B$15,2,FALSE)</f>
        <v>Apple</v>
      </c>
      <c r="D11">
        <f>VLOOKUP(A11,'Stock Data'!$A$2:$I$36,4,FALSE)</f>
        <v>148.990005</v>
      </c>
      <c r="E11">
        <f>VLOOKUP(A11,'Stock Data'!$A$2:$I$36,8,FALSE)</f>
        <v>148.96000699999999</v>
      </c>
      <c r="F11">
        <f>VLOOKUP(A11,'Stock Data'!$A$2:$I$36,7,FALSE)</f>
        <v>148.96000699999999</v>
      </c>
      <c r="G11">
        <f>VLOOKUP(A11,'Stock Data'!$A$2:$I$36,5,FALSE)</f>
        <v>149.699997</v>
      </c>
      <c r="H11">
        <f>VLOOKUP(A11,'Stock Data'!$A$2:$I$36, 6,FALSE)</f>
        <v>147.800003</v>
      </c>
      <c r="I11">
        <f>VLOOKUP(A11,'Stock Data'!$A$2:$I$36,4,FALSE)</f>
        <v>148.990005</v>
      </c>
      <c r="J11" s="1">
        <f>VLOOKUP(A11,'Stock Data'!$A$2:$I$36,3,FALSE)</f>
        <v>44498</v>
      </c>
      <c r="K11">
        <f t="shared" si="0"/>
        <v>0</v>
      </c>
    </row>
    <row r="12" spans="1:20" x14ac:dyDescent="0.3">
      <c r="A12" s="1" t="s">
        <v>48</v>
      </c>
      <c r="B12" t="str">
        <f>VLOOKUP(A12,'Stock Data'!$A$2:$I$36,2,FALSE)</f>
        <v>AMZN</v>
      </c>
      <c r="C12" t="str">
        <f>VLOOKUP(B12,'Stock Ticker'!$A$2:$B$15,2,FALSE)</f>
        <v>Amazon</v>
      </c>
      <c r="D12">
        <f>VLOOKUP(A12,'Stock Data'!$A$2:$I$36,4,FALSE)</f>
        <v>3349.51001</v>
      </c>
      <c r="E12">
        <f>VLOOKUP(A12,'Stock Data'!$A$2:$I$36,8,FALSE)</f>
        <v>3376.070068</v>
      </c>
      <c r="F12">
        <f>VLOOKUP(A12,'Stock Data'!$A$2:$I$36,7,FALSE)</f>
        <v>3376.070068</v>
      </c>
      <c r="G12">
        <f>VLOOKUP(A12,'Stock Data'!$A$2:$I$36,5,FALSE)</f>
        <v>3416.1201169999999</v>
      </c>
      <c r="H12">
        <f>VLOOKUP(A12,'Stock Data'!$A$2:$I$36, 6,FALSE)</f>
        <v>3343.9799800000001</v>
      </c>
      <c r="I12">
        <f>VLOOKUP(A12,'Stock Data'!$A$2:$I$36,4,FALSE)</f>
        <v>3349.51001</v>
      </c>
      <c r="J12" s="1">
        <f>VLOOKUP(A12,'Stock Data'!$A$2:$I$36,3,FALSE)</f>
        <v>44498</v>
      </c>
      <c r="K12">
        <f t="shared" si="0"/>
        <v>1</v>
      </c>
    </row>
    <row r="13" spans="1:20" x14ac:dyDescent="0.3">
      <c r="A13" s="1" t="s">
        <v>49</v>
      </c>
      <c r="B13" t="str">
        <f>VLOOKUP(A13,'Stock Data'!$A$2:$I$36,2,FALSE)</f>
        <v>AMZN</v>
      </c>
      <c r="C13" t="str">
        <f>VLOOKUP(B13,'Stock Ticker'!$A$2:$B$15,2,FALSE)</f>
        <v>Amazon</v>
      </c>
      <c r="D13">
        <f>VLOOKUP(A13,'Stock Data'!$A$2:$I$36,4,FALSE)</f>
        <v>3388</v>
      </c>
      <c r="E13">
        <f>VLOOKUP(A13,'Stock Data'!$A$2:$I$36,8,FALSE)</f>
        <v>3392.48999</v>
      </c>
      <c r="F13">
        <f>VLOOKUP(A13,'Stock Data'!$A$2:$I$36,7,FALSE)</f>
        <v>3392.48999</v>
      </c>
      <c r="G13">
        <f>VLOOKUP(A13,'Stock Data'!$A$2:$I$36,5,FALSE)</f>
        <v>3437</v>
      </c>
      <c r="H13">
        <f>VLOOKUP(A13,'Stock Data'!$A$2:$I$36, 6,FALSE)</f>
        <v>3371.4499510000001</v>
      </c>
      <c r="I13">
        <f>VLOOKUP(A13,'Stock Data'!$A$2:$I$36,4,FALSE)</f>
        <v>3388</v>
      </c>
      <c r="J13" s="1">
        <f>VLOOKUP(A13,'Stock Data'!$A$2:$I$36,3,FALSE)</f>
        <v>44498</v>
      </c>
      <c r="K13">
        <f t="shared" si="0"/>
        <v>0</v>
      </c>
    </row>
    <row r="14" spans="1:20" x14ac:dyDescent="0.3">
      <c r="A14" s="1" t="s">
        <v>50</v>
      </c>
      <c r="B14" t="str">
        <f>VLOOKUP(A14,'Stock Data'!$A$2:$I$36,2,FALSE)</f>
        <v>AMZN</v>
      </c>
      <c r="C14" t="str">
        <f>VLOOKUP(B14,'Stock Ticker'!$A$2:$B$15,2,FALSE)</f>
        <v>Amazon</v>
      </c>
      <c r="D14">
        <f>VLOOKUP(A14,'Stock Data'!$A$2:$I$36,4,FALSE)</f>
        <v>3402.1000979999999</v>
      </c>
      <c r="E14">
        <f>VLOOKUP(A14,'Stock Data'!$A$2:$I$36,8,FALSE)</f>
        <v>3446.570068</v>
      </c>
      <c r="F14">
        <f>VLOOKUP(A14,'Stock Data'!$A$2:$I$36,7,FALSE)</f>
        <v>3446.570068</v>
      </c>
      <c r="G14">
        <f>VLOOKUP(A14,'Stock Data'!$A$2:$I$36,5,FALSE)</f>
        <v>3479</v>
      </c>
      <c r="H14">
        <f>VLOOKUP(A14,'Stock Data'!$A$2:$I$36, 6,FALSE)</f>
        <v>3386</v>
      </c>
      <c r="I14">
        <f>VLOOKUP(A14,'Stock Data'!$A$2:$I$36,4,FALSE)</f>
        <v>3402.1000979999999</v>
      </c>
      <c r="J14" s="1">
        <f>VLOOKUP(A14,'Stock Data'!$A$2:$I$36,3,FALSE)</f>
        <v>44498</v>
      </c>
      <c r="K14">
        <f t="shared" si="0"/>
        <v>0</v>
      </c>
    </row>
    <row r="15" spans="1:20" x14ac:dyDescent="0.3">
      <c r="A15" s="1" t="s">
        <v>51</v>
      </c>
      <c r="B15" t="str">
        <f>VLOOKUP(A15,'Stock Data'!$A$2:$I$36,2,FALSE)</f>
        <v>AMZN</v>
      </c>
      <c r="C15" t="str">
        <f>VLOOKUP(B15,'Stock Ticker'!$A$2:$B$15,2,FALSE)</f>
        <v>Amazon</v>
      </c>
      <c r="D15">
        <f>VLOOKUP(A15,'Stock Data'!$A$2:$I$36,4,FALSE)</f>
        <v>3300.0200199999999</v>
      </c>
      <c r="E15">
        <f>VLOOKUP(A15,'Stock Data'!$A$2:$I$36,8,FALSE)</f>
        <v>3372.429932</v>
      </c>
      <c r="F15">
        <f>VLOOKUP(A15,'Stock Data'!$A$2:$I$36,7,FALSE)</f>
        <v>3372.429932</v>
      </c>
      <c r="G15">
        <f>VLOOKUP(A15,'Stock Data'!$A$2:$I$36,5,FALSE)</f>
        <v>3374.820068</v>
      </c>
      <c r="H15">
        <f>VLOOKUP(A15,'Stock Data'!$A$2:$I$36, 6,FALSE)</f>
        <v>3273.320068</v>
      </c>
      <c r="I15">
        <f>VLOOKUP(A15,'Stock Data'!$A$2:$I$36,4,FALSE)</f>
        <v>3300.0200199999999</v>
      </c>
      <c r="J15" s="1">
        <f>VLOOKUP(A15,'Stock Data'!$A$2:$I$36,3,FALSE)</f>
        <v>44498</v>
      </c>
      <c r="K15">
        <f t="shared" si="0"/>
        <v>0</v>
      </c>
    </row>
    <row r="16" spans="1:20" x14ac:dyDescent="0.3">
      <c r="A16" s="1" t="s">
        <v>52</v>
      </c>
      <c r="B16" t="str">
        <f>VLOOKUP(A16,'Stock Data'!$A$2:$I$36,2,FALSE)</f>
        <v>AMZN</v>
      </c>
      <c r="C16" t="str">
        <f>VLOOKUP(B16,'Stock Ticker'!$A$2:$B$15,2,FALSE)</f>
        <v>Amazon</v>
      </c>
      <c r="D16">
        <f>VLOOKUP(A16,'Stock Data'!$A$2:$I$36,4,FALSE)</f>
        <v>3361.8000489999999</v>
      </c>
      <c r="E16">
        <f>VLOOKUP(A16,'Stock Data'!$A$2:$I$36,8,FALSE)</f>
        <v>3318.110107</v>
      </c>
      <c r="F16">
        <f>VLOOKUP(A16,'Stock Data'!$A$2:$I$36,7,FALSE)</f>
        <v>3318.110107</v>
      </c>
      <c r="G16">
        <f>VLOOKUP(A16,'Stock Data'!$A$2:$I$36,5,FALSE)</f>
        <v>3375.860107</v>
      </c>
      <c r="H16">
        <f>VLOOKUP(A16,'Stock Data'!$A$2:$I$36, 6,FALSE)</f>
        <v>3292.0200199999999</v>
      </c>
      <c r="I16">
        <f>VLOOKUP(A16,'Stock Data'!$A$2:$I$36,4,FALSE)</f>
        <v>3361.8000489999999</v>
      </c>
      <c r="J16" s="1">
        <f>VLOOKUP(A16,'Stock Data'!$A$2:$I$36,3,FALSE)</f>
        <v>44497</v>
      </c>
      <c r="K16">
        <f t="shared" si="0"/>
        <v>0</v>
      </c>
    </row>
    <row r="17" spans="1:11" x14ac:dyDescent="0.3">
      <c r="A17" s="1" t="s">
        <v>53</v>
      </c>
      <c r="B17" t="str">
        <f>VLOOKUP(A17,'Stock Data'!$A$2:$I$36,2,FALSE)</f>
        <v>DAL</v>
      </c>
      <c r="C17" t="str">
        <f>VLOOKUP(B17,'Stock Ticker'!$A$2:$B$15,2,FALSE)</f>
        <v>Delta Air Lines</v>
      </c>
      <c r="D17">
        <f>VLOOKUP(A17,'Stock Data'!$A$2:$I$36,4,FALSE)</f>
        <v>39.909999999999997</v>
      </c>
      <c r="E17">
        <f>VLOOKUP(A17,'Stock Data'!$A$2:$I$36,8,FALSE)</f>
        <v>39.709999000000003</v>
      </c>
      <c r="F17">
        <f>VLOOKUP(A17,'Stock Data'!$A$2:$I$36,7,FALSE)</f>
        <v>39.709999000000003</v>
      </c>
      <c r="G17">
        <f>VLOOKUP(A17,'Stock Data'!$A$2:$I$36,5,FALSE)</f>
        <v>40.290000999999997</v>
      </c>
      <c r="H17">
        <f>VLOOKUP(A17,'Stock Data'!$A$2:$I$36, 6,FALSE)</f>
        <v>39.459999000000003</v>
      </c>
      <c r="I17">
        <f>VLOOKUP(A17,'Stock Data'!$A$2:$I$36,4,FALSE)</f>
        <v>39.909999999999997</v>
      </c>
      <c r="J17" s="1">
        <f>VLOOKUP(A17,'Stock Data'!$A$2:$I$36,3,FALSE)</f>
        <v>44497</v>
      </c>
      <c r="K17">
        <f t="shared" si="0"/>
        <v>1</v>
      </c>
    </row>
    <row r="18" spans="1:11" x14ac:dyDescent="0.3">
      <c r="A18" s="1" t="s">
        <v>54</v>
      </c>
      <c r="B18" t="str">
        <f>VLOOKUP(A18,'Stock Data'!$A$2:$I$36,2,FALSE)</f>
        <v>DAL</v>
      </c>
      <c r="C18" t="str">
        <f>VLOOKUP(B18,'Stock Ticker'!$A$2:$B$15,2,FALSE)</f>
        <v>Delta Air Lines</v>
      </c>
      <c r="D18">
        <f>VLOOKUP(A18,'Stock Data'!$A$2:$I$36,4,FALSE)</f>
        <v>39.840000000000003</v>
      </c>
      <c r="E18">
        <f>VLOOKUP(A18,'Stock Data'!$A$2:$I$36,8,FALSE)</f>
        <v>39.07</v>
      </c>
      <c r="F18">
        <f>VLOOKUP(A18,'Stock Data'!$A$2:$I$36,7,FALSE)</f>
        <v>39.07</v>
      </c>
      <c r="G18">
        <f>VLOOKUP(A18,'Stock Data'!$A$2:$I$36,5,FALSE)</f>
        <v>39.93</v>
      </c>
      <c r="H18">
        <f>VLOOKUP(A18,'Stock Data'!$A$2:$I$36, 6,FALSE)</f>
        <v>39.020000000000003</v>
      </c>
      <c r="I18">
        <f>VLOOKUP(A18,'Stock Data'!$A$2:$I$36,4,FALSE)</f>
        <v>39.840000000000003</v>
      </c>
      <c r="J18" s="1">
        <f>VLOOKUP(A18,'Stock Data'!$A$2:$I$36,3,FALSE)</f>
        <v>44497</v>
      </c>
      <c r="K18">
        <f t="shared" si="0"/>
        <v>1</v>
      </c>
    </row>
    <row r="19" spans="1:11" x14ac:dyDescent="0.3">
      <c r="A19" s="1" t="s">
        <v>55</v>
      </c>
      <c r="B19" t="str">
        <f>VLOOKUP(A19,'Stock Data'!$A$2:$I$36,2,FALSE)</f>
        <v>DAL</v>
      </c>
      <c r="C19" t="str">
        <f>VLOOKUP(B19,'Stock Ticker'!$A$2:$B$15,2,FALSE)</f>
        <v>Delta Air Lines</v>
      </c>
      <c r="D19">
        <f>VLOOKUP(A19,'Stock Data'!$A$2:$I$36,4,FALSE)</f>
        <v>39.139999000000003</v>
      </c>
      <c r="E19">
        <f>VLOOKUP(A19,'Stock Data'!$A$2:$I$36,8,FALSE)</f>
        <v>39.150002000000001</v>
      </c>
      <c r="F19">
        <f>VLOOKUP(A19,'Stock Data'!$A$2:$I$36,7,FALSE)</f>
        <v>39.150002000000001</v>
      </c>
      <c r="G19">
        <f>VLOOKUP(A19,'Stock Data'!$A$2:$I$36,5,FALSE)</f>
        <v>39.369999</v>
      </c>
      <c r="H19">
        <f>VLOOKUP(A19,'Stock Data'!$A$2:$I$36, 6,FALSE)</f>
        <v>38.830002</v>
      </c>
      <c r="I19">
        <f>VLOOKUP(A19,'Stock Data'!$A$2:$I$36,4,FALSE)</f>
        <v>39.139999000000003</v>
      </c>
      <c r="J19" s="1">
        <f>VLOOKUP(A19,'Stock Data'!$A$2:$I$36,3,FALSE)</f>
        <v>44497</v>
      </c>
      <c r="K19">
        <f t="shared" si="0"/>
        <v>1</v>
      </c>
    </row>
    <row r="20" spans="1:11" x14ac:dyDescent="0.3">
      <c r="A20" s="1" t="s">
        <v>56</v>
      </c>
      <c r="B20" t="str">
        <f>VLOOKUP(A20,'Stock Data'!$A$2:$I$36,2,FALSE)</f>
        <v>DAL</v>
      </c>
      <c r="C20" t="str">
        <f>VLOOKUP(B20,'Stock Ticker'!$A$2:$B$15,2,FALSE)</f>
        <v>Delta Air Lines</v>
      </c>
      <c r="D20">
        <f>VLOOKUP(A20,'Stock Data'!$A$2:$I$36,4,FALSE)</f>
        <v>39.060001</v>
      </c>
      <c r="E20">
        <f>VLOOKUP(A20,'Stock Data'!$A$2:$I$36,8,FALSE)</f>
        <v>39.130001</v>
      </c>
      <c r="F20">
        <f>VLOOKUP(A20,'Stock Data'!$A$2:$I$36,7,FALSE)</f>
        <v>39.130001</v>
      </c>
      <c r="G20">
        <f>VLOOKUP(A20,'Stock Data'!$A$2:$I$36,5,FALSE)</f>
        <v>39.5</v>
      </c>
      <c r="H20">
        <f>VLOOKUP(A20,'Stock Data'!$A$2:$I$36, 6,FALSE)</f>
        <v>38.810001</v>
      </c>
      <c r="I20">
        <f>VLOOKUP(A20,'Stock Data'!$A$2:$I$36,4,FALSE)</f>
        <v>39.060001</v>
      </c>
      <c r="J20" s="1">
        <f>VLOOKUP(A20,'Stock Data'!$A$2:$I$36,3,FALSE)</f>
        <v>44497</v>
      </c>
      <c r="K20">
        <f t="shared" si="0"/>
        <v>0</v>
      </c>
    </row>
    <row r="21" spans="1:11" x14ac:dyDescent="0.3">
      <c r="A21" s="1" t="s">
        <v>57</v>
      </c>
      <c r="B21" t="str">
        <f>VLOOKUP(A21,'Stock Data'!$A$2:$I$36,2,FALSE)</f>
        <v>DAL</v>
      </c>
      <c r="C21" t="str">
        <f>VLOOKUP(B21,'Stock Ticker'!$A$2:$B$15,2,FALSE)</f>
        <v>Delta Air Lines</v>
      </c>
      <c r="D21">
        <f>VLOOKUP(A21,'Stock Data'!$A$2:$I$36,4,FALSE)</f>
        <v>39.150002000000001</v>
      </c>
      <c r="E21">
        <f>VLOOKUP(A21,'Stock Data'!$A$2:$I$36,8,FALSE)</f>
        <v>40.419998</v>
      </c>
      <c r="F21">
        <f>VLOOKUP(A21,'Stock Data'!$A$2:$I$36,7,FALSE)</f>
        <v>40.419998</v>
      </c>
      <c r="G21">
        <f>VLOOKUP(A21,'Stock Data'!$A$2:$I$36,5,FALSE)</f>
        <v>40.450001</v>
      </c>
      <c r="H21">
        <f>VLOOKUP(A21,'Stock Data'!$A$2:$I$36, 6,FALSE)</f>
        <v>38.909999999999997</v>
      </c>
      <c r="I21">
        <f>VLOOKUP(A21,'Stock Data'!$A$2:$I$36,4,FALSE)</f>
        <v>39.150002000000001</v>
      </c>
      <c r="J21" s="1">
        <f>VLOOKUP(A21,'Stock Data'!$A$2:$I$36,3,FALSE)</f>
        <v>44497</v>
      </c>
      <c r="K21">
        <f t="shared" si="0"/>
        <v>0</v>
      </c>
    </row>
    <row r="22" spans="1:11" x14ac:dyDescent="0.3">
      <c r="A22" s="1" t="s">
        <v>58</v>
      </c>
      <c r="B22" t="str">
        <f>VLOOKUP(A22,'Stock Data'!$A$2:$I$36,2,FALSE)</f>
        <v>LUV</v>
      </c>
      <c r="C22" t="str">
        <f>VLOOKUP(B22,'Stock Ticker'!$A$2:$B$15,2,FALSE)</f>
        <v>Southwest Airlines</v>
      </c>
      <c r="D22">
        <f>VLOOKUP(A22,'Stock Data'!$A$2:$I$36,4,FALSE)</f>
        <v>48</v>
      </c>
      <c r="E22">
        <f>VLOOKUP(A22,'Stock Data'!$A$2:$I$36,8,FALSE)</f>
        <v>47.59</v>
      </c>
      <c r="F22">
        <f>VLOOKUP(A22,'Stock Data'!$A$2:$I$36,7,FALSE)</f>
        <v>47.59</v>
      </c>
      <c r="G22">
        <f>VLOOKUP(A22,'Stock Data'!$A$2:$I$36,5,FALSE)</f>
        <v>48.150002000000001</v>
      </c>
      <c r="H22">
        <f>VLOOKUP(A22,'Stock Data'!$A$2:$I$36, 6,FALSE)</f>
        <v>47.32</v>
      </c>
      <c r="I22">
        <f>VLOOKUP(A22,'Stock Data'!$A$2:$I$36,4,FALSE)</f>
        <v>48</v>
      </c>
      <c r="J22" s="1">
        <f>VLOOKUP(A22,'Stock Data'!$A$2:$I$36,3,FALSE)</f>
        <v>44497</v>
      </c>
      <c r="K22">
        <f t="shared" si="0"/>
        <v>0</v>
      </c>
    </row>
    <row r="23" spans="1:11" x14ac:dyDescent="0.3">
      <c r="A23" s="1" t="s">
        <v>59</v>
      </c>
      <c r="B23" t="str">
        <f>VLOOKUP(A23,'Stock Data'!$A$2:$I$36,2,FALSE)</f>
        <v>LUV</v>
      </c>
      <c r="C23" t="str">
        <f>VLOOKUP(B23,'Stock Ticker'!$A$2:$B$15,2,FALSE)</f>
        <v>Southwest Airlines</v>
      </c>
      <c r="D23">
        <f>VLOOKUP(A23,'Stock Data'!$A$2:$I$36,4,FALSE)</f>
        <v>47.599997999999999</v>
      </c>
      <c r="E23">
        <f>VLOOKUP(A23,'Stock Data'!$A$2:$I$36,8,FALSE)</f>
        <v>46.57</v>
      </c>
      <c r="F23">
        <f>VLOOKUP(A23,'Stock Data'!$A$2:$I$36,7,FALSE)</f>
        <v>46.57</v>
      </c>
      <c r="G23">
        <f>VLOOKUP(A23,'Stock Data'!$A$2:$I$36,5,FALSE)</f>
        <v>47.669998</v>
      </c>
      <c r="H23">
        <f>VLOOKUP(A23,'Stock Data'!$A$2:$I$36, 6,FALSE)</f>
        <v>46.509998000000003</v>
      </c>
      <c r="I23">
        <f>VLOOKUP(A23,'Stock Data'!$A$2:$I$36,4,FALSE)</f>
        <v>47.599997999999999</v>
      </c>
      <c r="J23" s="1">
        <f>VLOOKUP(A23,'Stock Data'!$A$2:$I$36,3,FALSE)</f>
        <v>44496</v>
      </c>
      <c r="K23">
        <f t="shared" si="0"/>
        <v>1</v>
      </c>
    </row>
    <row r="24" spans="1:11" x14ac:dyDescent="0.3">
      <c r="A24" s="1" t="s">
        <v>60</v>
      </c>
      <c r="B24" t="str">
        <f>VLOOKUP(A24,'Stock Data'!$A$2:$I$36,2,FALSE)</f>
        <v>LUV</v>
      </c>
      <c r="C24" t="str">
        <f>VLOOKUP(B24,'Stock Ticker'!$A$2:$B$15,2,FALSE)</f>
        <v>Southwest Airlines</v>
      </c>
      <c r="D24">
        <f>VLOOKUP(A24,'Stock Data'!$A$2:$I$36,4,FALSE)</f>
        <v>46.529998999999997</v>
      </c>
      <c r="E24">
        <f>VLOOKUP(A24,'Stock Data'!$A$2:$I$36,8,FALSE)</f>
        <v>47.240001999999997</v>
      </c>
      <c r="F24">
        <f>VLOOKUP(A24,'Stock Data'!$A$2:$I$36,7,FALSE)</f>
        <v>47.240001999999997</v>
      </c>
      <c r="G24">
        <f>VLOOKUP(A24,'Stock Data'!$A$2:$I$36,5,FALSE)</f>
        <v>47.43</v>
      </c>
      <c r="H24">
        <f>VLOOKUP(A24,'Stock Data'!$A$2:$I$36, 6,FALSE)</f>
        <v>46.439999</v>
      </c>
      <c r="I24">
        <f>VLOOKUP(A24,'Stock Data'!$A$2:$I$36,4,FALSE)</f>
        <v>46.529998999999997</v>
      </c>
      <c r="J24" s="1">
        <f>VLOOKUP(A24,'Stock Data'!$A$2:$I$36,3,FALSE)</f>
        <v>44496</v>
      </c>
      <c r="K24">
        <f t="shared" si="0"/>
        <v>1</v>
      </c>
    </row>
    <row r="25" spans="1:11" x14ac:dyDescent="0.3">
      <c r="A25" s="1" t="s">
        <v>61</v>
      </c>
      <c r="B25" t="str">
        <f>VLOOKUP(A25,'Stock Data'!$A$2:$I$36,2,FALSE)</f>
        <v>LUV</v>
      </c>
      <c r="C25" t="str">
        <f>VLOOKUP(B25,'Stock Ticker'!$A$2:$B$15,2,FALSE)</f>
        <v>Southwest Airlines</v>
      </c>
      <c r="D25">
        <f>VLOOKUP(A25,'Stock Data'!$A$2:$I$36,4,FALSE)</f>
        <v>47.02</v>
      </c>
      <c r="E25">
        <f>VLOOKUP(A25,'Stock Data'!$A$2:$I$36,8,FALSE)</f>
        <v>47.279998999999997</v>
      </c>
      <c r="F25">
        <f>VLOOKUP(A25,'Stock Data'!$A$2:$I$36,7,FALSE)</f>
        <v>47.279998999999997</v>
      </c>
      <c r="G25">
        <f>VLOOKUP(A25,'Stock Data'!$A$2:$I$36,5,FALSE)</f>
        <v>47.419998</v>
      </c>
      <c r="H25">
        <f>VLOOKUP(A25,'Stock Data'!$A$2:$I$36, 6,FALSE)</f>
        <v>46.759998000000003</v>
      </c>
      <c r="I25">
        <f>VLOOKUP(A25,'Stock Data'!$A$2:$I$36,4,FALSE)</f>
        <v>47.02</v>
      </c>
      <c r="J25" s="1">
        <f>VLOOKUP(A25,'Stock Data'!$A$2:$I$36,3,FALSE)</f>
        <v>44496</v>
      </c>
      <c r="K25">
        <f t="shared" si="0"/>
        <v>0</v>
      </c>
    </row>
    <row r="26" spans="1:11" x14ac:dyDescent="0.3">
      <c r="A26" s="1" t="s">
        <v>62</v>
      </c>
      <c r="B26" t="str">
        <f>VLOOKUP(A26,'Stock Data'!$A$2:$I$36,2,FALSE)</f>
        <v>LUV</v>
      </c>
      <c r="C26" t="str">
        <f>VLOOKUP(B26,'Stock Ticker'!$A$2:$B$15,2,FALSE)</f>
        <v>Southwest Airlines</v>
      </c>
      <c r="D26">
        <f>VLOOKUP(A26,'Stock Data'!$A$2:$I$36,4,FALSE)</f>
        <v>47.34</v>
      </c>
      <c r="E26">
        <f>VLOOKUP(A26,'Stock Data'!$A$2:$I$36,8,FALSE)</f>
        <v>49.130001</v>
      </c>
      <c r="F26">
        <f>VLOOKUP(A26,'Stock Data'!$A$2:$I$36,7,FALSE)</f>
        <v>49.130001</v>
      </c>
      <c r="G26">
        <f>VLOOKUP(A26,'Stock Data'!$A$2:$I$36,5,FALSE)</f>
        <v>49.130001</v>
      </c>
      <c r="H26">
        <f>VLOOKUP(A26,'Stock Data'!$A$2:$I$36, 6,FALSE)</f>
        <v>47.060001</v>
      </c>
      <c r="I26">
        <f>VLOOKUP(A26,'Stock Data'!$A$2:$I$36,4,FALSE)</f>
        <v>47.34</v>
      </c>
      <c r="J26" s="1">
        <f>VLOOKUP(A26,'Stock Data'!$A$2:$I$36,3,FALSE)</f>
        <v>44496</v>
      </c>
      <c r="K26">
        <f t="shared" si="0"/>
        <v>0</v>
      </c>
    </row>
    <row r="27" spans="1:11" x14ac:dyDescent="0.3">
      <c r="A27" s="1" t="s">
        <v>63</v>
      </c>
      <c r="B27" t="str">
        <f>VLOOKUP(A27,'Stock Data'!$A$2:$I$36,2,FALSE)</f>
        <v>ORCL</v>
      </c>
      <c r="C27" t="str">
        <f>VLOOKUP(B27,'Stock Ticker'!$A$2:$B$15,2,FALSE)</f>
        <v>Oracle</v>
      </c>
      <c r="D27">
        <f>VLOOKUP(A27,'Stock Data'!$A$2:$I$36,4,FALSE)</f>
        <v>98.300003000000004</v>
      </c>
      <c r="E27">
        <f>VLOOKUP(A27,'Stock Data'!$A$2:$I$36,8,FALSE)</f>
        <v>96.980002999999996</v>
      </c>
      <c r="F27">
        <f>VLOOKUP(A27,'Stock Data'!$A$2:$I$36,7,FALSE)</f>
        <v>96.980002999999996</v>
      </c>
      <c r="G27">
        <f>VLOOKUP(A27,'Stock Data'!$A$2:$I$36,5,FALSE)</f>
        <v>98.559997999999993</v>
      </c>
      <c r="H27">
        <f>VLOOKUP(A27,'Stock Data'!$A$2:$I$36, 6,FALSE)</f>
        <v>96.940002000000007</v>
      </c>
      <c r="I27">
        <f>VLOOKUP(A27,'Stock Data'!$A$2:$I$36,4,FALSE)</f>
        <v>98.300003000000004</v>
      </c>
      <c r="J27" s="1">
        <f>VLOOKUP(A27,'Stock Data'!$A$2:$I$36,3,FALSE)</f>
        <v>44496</v>
      </c>
      <c r="K27">
        <f t="shared" si="0"/>
        <v>0</v>
      </c>
    </row>
    <row r="28" spans="1:11" x14ac:dyDescent="0.3">
      <c r="A28" s="1" t="s">
        <v>64</v>
      </c>
      <c r="B28" t="str">
        <f>VLOOKUP(A28,'Stock Data'!$A$2:$I$36,2,FALSE)</f>
        <v>ORCL</v>
      </c>
      <c r="C28" t="str">
        <f>VLOOKUP(B28,'Stock Ticker'!$A$2:$B$15,2,FALSE)</f>
        <v>Oracle</v>
      </c>
      <c r="D28">
        <f>VLOOKUP(A28,'Stock Data'!$A$2:$I$36,4,FALSE)</f>
        <v>96.809997999999993</v>
      </c>
      <c r="E28">
        <f>VLOOKUP(A28,'Stock Data'!$A$2:$I$36,8,FALSE)</f>
        <v>96.029999000000004</v>
      </c>
      <c r="F28">
        <f>VLOOKUP(A28,'Stock Data'!$A$2:$I$36,7,FALSE)</f>
        <v>96.029999000000004</v>
      </c>
      <c r="G28">
        <f>VLOOKUP(A28,'Stock Data'!$A$2:$I$36,5,FALSE)</f>
        <v>97.300003000000004</v>
      </c>
      <c r="H28">
        <f>VLOOKUP(A28,'Stock Data'!$A$2:$I$36, 6,FALSE)</f>
        <v>96</v>
      </c>
      <c r="I28">
        <f>VLOOKUP(A28,'Stock Data'!$A$2:$I$36,4,FALSE)</f>
        <v>96.809997999999993</v>
      </c>
      <c r="J28" s="1">
        <f>VLOOKUP(A28,'Stock Data'!$A$2:$I$36,3,FALSE)</f>
        <v>44496</v>
      </c>
      <c r="K28">
        <f t="shared" si="0"/>
        <v>1</v>
      </c>
    </row>
    <row r="29" spans="1:11" x14ac:dyDescent="0.3">
      <c r="A29" s="1" t="s">
        <v>65</v>
      </c>
      <c r="B29" t="str">
        <f>VLOOKUP(A29,'Stock Data'!$A$2:$I$36,2,FALSE)</f>
        <v>ORCL</v>
      </c>
      <c r="C29" t="str">
        <f>VLOOKUP(B29,'Stock Ticker'!$A$2:$B$15,2,FALSE)</f>
        <v>Oracle</v>
      </c>
      <c r="D29">
        <f>VLOOKUP(A29,'Stock Data'!$A$2:$I$36,4,FALSE)</f>
        <v>96.650002000000001</v>
      </c>
      <c r="E29">
        <f>VLOOKUP(A29,'Stock Data'!$A$2:$I$36,8,FALSE)</f>
        <v>96.230002999999996</v>
      </c>
      <c r="F29">
        <f>VLOOKUP(A29,'Stock Data'!$A$2:$I$36,7,FALSE)</f>
        <v>96.230002999999996</v>
      </c>
      <c r="G29">
        <f>VLOOKUP(A29,'Stock Data'!$A$2:$I$36,5,FALSE)</f>
        <v>97.699996999999996</v>
      </c>
      <c r="H29">
        <f>VLOOKUP(A29,'Stock Data'!$A$2:$I$36, 6,FALSE)</f>
        <v>95.93</v>
      </c>
      <c r="I29">
        <f>VLOOKUP(A29,'Stock Data'!$A$2:$I$36,4,FALSE)</f>
        <v>96.650002000000001</v>
      </c>
      <c r="J29" s="1">
        <f>VLOOKUP(A29,'Stock Data'!$A$2:$I$36,3,FALSE)</f>
        <v>44496</v>
      </c>
      <c r="K29">
        <f t="shared" si="0"/>
        <v>1</v>
      </c>
    </row>
    <row r="30" spans="1:11" x14ac:dyDescent="0.3">
      <c r="A30" s="1" t="s">
        <v>66</v>
      </c>
      <c r="B30" t="str">
        <f>VLOOKUP(A30,'Stock Data'!$A$2:$I$36,2,FALSE)</f>
        <v>ORCL</v>
      </c>
      <c r="C30" t="str">
        <f>VLOOKUP(B30,'Stock Ticker'!$A$2:$B$15,2,FALSE)</f>
        <v>Oracle</v>
      </c>
      <c r="D30">
        <f>VLOOKUP(A30,'Stock Data'!$A$2:$I$36,4,FALSE)</f>
        <v>95.790001000000004</v>
      </c>
      <c r="E30">
        <f>VLOOKUP(A30,'Stock Data'!$A$2:$I$36,8,FALSE)</f>
        <v>95.940002000000007</v>
      </c>
      <c r="F30">
        <f>VLOOKUP(A30,'Stock Data'!$A$2:$I$36,7,FALSE)</f>
        <v>95.940002000000007</v>
      </c>
      <c r="G30">
        <f>VLOOKUP(A30,'Stock Data'!$A$2:$I$36,5,FALSE)</f>
        <v>96.970000999999996</v>
      </c>
      <c r="H30">
        <f>VLOOKUP(A30,'Stock Data'!$A$2:$I$36, 6,FALSE)</f>
        <v>95.459998999999996</v>
      </c>
      <c r="I30">
        <f>VLOOKUP(A30,'Stock Data'!$A$2:$I$36,4,FALSE)</f>
        <v>95.790001000000004</v>
      </c>
      <c r="J30" s="1">
        <f>VLOOKUP(A30,'Stock Data'!$A$2:$I$36,3,FALSE)</f>
        <v>44495</v>
      </c>
      <c r="K30">
        <f t="shared" si="0"/>
        <v>1</v>
      </c>
    </row>
    <row r="31" spans="1:11" x14ac:dyDescent="0.3">
      <c r="A31" s="1" t="s">
        <v>67</v>
      </c>
      <c r="B31" t="str">
        <f>VLOOKUP(A31,'Stock Data'!$A$2:$I$36,2,FALSE)</f>
        <v>ORCL</v>
      </c>
      <c r="C31" t="str">
        <f>VLOOKUP(B31,'Stock Ticker'!$A$2:$B$15,2,FALSE)</f>
        <v>Oracle</v>
      </c>
      <c r="D31">
        <f>VLOOKUP(A31,'Stock Data'!$A$2:$I$36,4,FALSE)</f>
        <v>96</v>
      </c>
      <c r="E31">
        <f>VLOOKUP(A31,'Stock Data'!$A$2:$I$36,8,FALSE)</f>
        <v>94.379997000000003</v>
      </c>
      <c r="F31">
        <f>VLOOKUP(A31,'Stock Data'!$A$2:$I$36,7,FALSE)</f>
        <v>94.379997000000003</v>
      </c>
      <c r="G31">
        <f>VLOOKUP(A31,'Stock Data'!$A$2:$I$36,5,FALSE)</f>
        <v>96.029999000000004</v>
      </c>
      <c r="H31">
        <f>VLOOKUP(A31,'Stock Data'!$A$2:$I$36, 6,FALSE)</f>
        <v>93.910004000000001</v>
      </c>
      <c r="I31">
        <f>VLOOKUP(A31,'Stock Data'!$A$2:$I$36,4,FALSE)</f>
        <v>96</v>
      </c>
      <c r="J31" s="1">
        <f>VLOOKUP(A31,'Stock Data'!$A$2:$I$36,3,FALSE)</f>
        <v>44495</v>
      </c>
      <c r="K31">
        <f t="shared" si="0"/>
        <v>0</v>
      </c>
    </row>
    <row r="32" spans="1:11" x14ac:dyDescent="0.3">
      <c r="A32" s="1" t="s">
        <v>68</v>
      </c>
      <c r="B32" t="str">
        <f>VLOOKUP(A32,'Stock Data'!$A$2:$I$36,2,FALSE)</f>
        <v>H</v>
      </c>
      <c r="C32" t="str">
        <f>VLOOKUP(B32,'Stock Ticker'!$A$2:$B$15,2,FALSE)</f>
        <v>Hyatt Hotels Corporation</v>
      </c>
      <c r="D32">
        <f>VLOOKUP(A32,'Stock Data'!$A$2:$I$36,4,FALSE)</f>
        <v>84.160004000000001</v>
      </c>
      <c r="E32">
        <f>VLOOKUP(A32,'Stock Data'!$A$2:$I$36,8,FALSE)</f>
        <v>83.040001000000004</v>
      </c>
      <c r="F32">
        <f>VLOOKUP(A32,'Stock Data'!$A$2:$I$36,7,FALSE)</f>
        <v>83.040001000000004</v>
      </c>
      <c r="G32">
        <f>VLOOKUP(A32,'Stock Data'!$A$2:$I$36,5,FALSE)</f>
        <v>84.730002999999996</v>
      </c>
      <c r="H32">
        <f>VLOOKUP(A32,'Stock Data'!$A$2:$I$36, 6,FALSE)</f>
        <v>82.699996999999996</v>
      </c>
      <c r="I32">
        <f>VLOOKUP(A32,'Stock Data'!$A$2:$I$36,4,FALSE)</f>
        <v>84.160004000000001</v>
      </c>
      <c r="J32" s="1">
        <f>VLOOKUP(A32,'Stock Data'!$A$2:$I$36,3,FALSE)</f>
        <v>44495</v>
      </c>
      <c r="K32">
        <f t="shared" si="0"/>
        <v>1</v>
      </c>
    </row>
    <row r="33" spans="1:11" x14ac:dyDescent="0.3">
      <c r="A33" s="1" t="s">
        <v>69</v>
      </c>
      <c r="B33" t="str">
        <f>VLOOKUP(A33,'Stock Data'!$A$2:$I$36,2,FALSE)</f>
        <v>H</v>
      </c>
      <c r="C33" t="str">
        <f>VLOOKUP(B33,'Stock Ticker'!$A$2:$B$15,2,FALSE)</f>
        <v>Hyatt Hotels Corporation</v>
      </c>
      <c r="D33">
        <f>VLOOKUP(A33,'Stock Data'!$A$2:$I$36,4,FALSE)</f>
        <v>82.669998000000007</v>
      </c>
      <c r="E33">
        <f>VLOOKUP(A33,'Stock Data'!$A$2:$I$36,8,FALSE)</f>
        <v>85.669998000000007</v>
      </c>
      <c r="F33">
        <f>VLOOKUP(A33,'Stock Data'!$A$2:$I$36,7,FALSE)</f>
        <v>85.669998000000007</v>
      </c>
      <c r="G33">
        <f>VLOOKUP(A33,'Stock Data'!$A$2:$I$36,5,FALSE)</f>
        <v>86.410004000000001</v>
      </c>
      <c r="H33">
        <f>VLOOKUP(A33,'Stock Data'!$A$2:$I$36, 6,FALSE)</f>
        <v>82.279999000000004</v>
      </c>
      <c r="I33">
        <f>VLOOKUP(A33,'Stock Data'!$A$2:$I$36,4,FALSE)</f>
        <v>82.669998000000007</v>
      </c>
      <c r="J33" s="1">
        <f>VLOOKUP(A33,'Stock Data'!$A$2:$I$36,3,FALSE)</f>
        <v>44495</v>
      </c>
      <c r="K33">
        <f t="shared" si="0"/>
        <v>1</v>
      </c>
    </row>
    <row r="34" spans="1:11" x14ac:dyDescent="0.3">
      <c r="A34" s="1" t="s">
        <v>70</v>
      </c>
      <c r="B34" t="str">
        <f>VLOOKUP(A34,'Stock Data'!$A$2:$I$36,2,FALSE)</f>
        <v>H</v>
      </c>
      <c r="C34" t="str">
        <f>VLOOKUP(B34,'Stock Ticker'!$A$2:$B$15,2,FALSE)</f>
        <v>Hyatt Hotels Corporation</v>
      </c>
      <c r="D34">
        <f>VLOOKUP(A34,'Stock Data'!$A$2:$I$36,4,FALSE)</f>
        <v>86.029999000000004</v>
      </c>
      <c r="E34">
        <f>VLOOKUP(A34,'Stock Data'!$A$2:$I$36,8,FALSE)</f>
        <v>85.400002000000001</v>
      </c>
      <c r="F34">
        <f>VLOOKUP(A34,'Stock Data'!$A$2:$I$36,7,FALSE)</f>
        <v>85.400002000000001</v>
      </c>
      <c r="G34">
        <f>VLOOKUP(A34,'Stock Data'!$A$2:$I$36,5,FALSE)</f>
        <v>87.239998</v>
      </c>
      <c r="H34">
        <f>VLOOKUP(A34,'Stock Data'!$A$2:$I$36, 6,FALSE)</f>
        <v>85.360000999999997</v>
      </c>
      <c r="I34">
        <f>VLOOKUP(A34,'Stock Data'!$A$2:$I$36,4,FALSE)</f>
        <v>86.029999000000004</v>
      </c>
      <c r="J34" s="1">
        <f>VLOOKUP(A34,'Stock Data'!$A$2:$I$36,3,FALSE)</f>
        <v>44495</v>
      </c>
      <c r="K34">
        <f t="shared" si="0"/>
        <v>0</v>
      </c>
    </row>
    <row r="35" spans="1:11" x14ac:dyDescent="0.3">
      <c r="A35" s="1" t="s">
        <v>71</v>
      </c>
      <c r="B35" t="str">
        <f>VLOOKUP(A35,'Stock Data'!$A$2:$I$36,2,FALSE)</f>
        <v>H</v>
      </c>
      <c r="C35" t="str">
        <f>VLOOKUP(B35,'Stock Ticker'!$A$2:$B$15,2,FALSE)</f>
        <v>Hyatt Hotels Corporation</v>
      </c>
      <c r="D35">
        <f>VLOOKUP(A35,'Stock Data'!$A$2:$I$36,4,FALSE)</f>
        <v>84.919998000000007</v>
      </c>
      <c r="E35">
        <f>VLOOKUP(A35,'Stock Data'!$A$2:$I$36,8,FALSE)</f>
        <v>85.199996999999996</v>
      </c>
      <c r="F35">
        <f>VLOOKUP(A35,'Stock Data'!$A$2:$I$36,7,FALSE)</f>
        <v>85.199996999999996</v>
      </c>
      <c r="G35">
        <f>VLOOKUP(A35,'Stock Data'!$A$2:$I$36,5,FALSE)</f>
        <v>85.949996999999996</v>
      </c>
      <c r="H35">
        <f>VLOOKUP(A35,'Stock Data'!$A$2:$I$36, 6,FALSE)</f>
        <v>84.150002000000001</v>
      </c>
      <c r="I35">
        <f>VLOOKUP(A35,'Stock Data'!$A$2:$I$36,4,FALSE)</f>
        <v>84.919998000000007</v>
      </c>
      <c r="J35" s="1">
        <f>VLOOKUP(A35,'Stock Data'!$A$2:$I$36,3,FALSE)</f>
        <v>44495</v>
      </c>
      <c r="K35">
        <f t="shared" si="0"/>
        <v>1</v>
      </c>
    </row>
    <row r="36" spans="1:11" x14ac:dyDescent="0.3">
      <c r="A36" s="1" t="s">
        <v>72</v>
      </c>
      <c r="B36" t="str">
        <f>VLOOKUP(A36,'Stock Data'!$A$2:$I$36,2,FALSE)</f>
        <v>H</v>
      </c>
      <c r="C36" t="str">
        <f>VLOOKUP(B36,'Stock Ticker'!$A$2:$B$15,2,FALSE)</f>
        <v>Hyatt Hotels Corporation</v>
      </c>
      <c r="D36">
        <f>VLOOKUP(A36,'Stock Data'!$A$2:$I$36,4,FALSE)</f>
        <v>85.449996999999996</v>
      </c>
      <c r="E36">
        <f>VLOOKUP(A36,'Stock Data'!$A$2:$I$36,8,FALSE)</f>
        <v>85.720000999999996</v>
      </c>
      <c r="F36">
        <f>VLOOKUP(A36,'Stock Data'!$A$2:$I$36,7,FALSE)</f>
        <v>85.720000999999996</v>
      </c>
      <c r="G36">
        <f>VLOOKUP(A36,'Stock Data'!$A$2:$I$36,5,FALSE)</f>
        <v>86.5</v>
      </c>
      <c r="H36">
        <f>VLOOKUP(A36,'Stock Data'!$A$2:$I$36, 6,FALSE)</f>
        <v>85.169998000000007</v>
      </c>
      <c r="I36">
        <f>VLOOKUP(A36,'Stock Data'!$A$2:$I$36,4,FALSE)</f>
        <v>85.449996999999996</v>
      </c>
      <c r="J36" s="1">
        <f>VLOOKUP(A36,'Stock Data'!$A$2:$I$36,3,FALSE)</f>
        <v>44495</v>
      </c>
      <c r="K36">
        <f t="shared" si="0"/>
        <v>0</v>
      </c>
    </row>
  </sheetData>
  <autoFilter ref="K1:K36" xr:uid="{69DD1298-4EDD-4FCA-8365-C80758B77B06}"/>
  <mergeCells count="1">
    <mergeCell ref="N3:T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BB8DA-5A8A-4755-93A1-46BE4CC3018B}">
  <dimension ref="A1:K19"/>
  <sheetViews>
    <sheetView workbookViewId="0">
      <selection activeCell="D38" sqref="D38"/>
    </sheetView>
  </sheetViews>
  <sheetFormatPr defaultRowHeight="14.4" x14ac:dyDescent="0.3"/>
  <cols>
    <col min="1" max="1" width="11.109375" bestFit="1" customWidth="1"/>
    <col min="2" max="2" width="6.21875" bestFit="1" customWidth="1"/>
    <col min="3" max="3" width="22.6640625" bestFit="1" customWidth="1"/>
    <col min="4" max="9" width="12" bestFit="1" customWidth="1"/>
    <col min="10" max="10" width="10.5546875" style="1" bestFit="1" customWidth="1"/>
    <col min="11" max="11" width="11.33203125" bestFit="1" customWidth="1"/>
  </cols>
  <sheetData>
    <row r="1" spans="1:11" x14ac:dyDescent="0.3">
      <c r="A1" t="s">
        <v>37</v>
      </c>
      <c r="B1" t="s">
        <v>2</v>
      </c>
      <c r="C1" t="s">
        <v>73</v>
      </c>
      <c r="D1" t="s">
        <v>31</v>
      </c>
      <c r="E1" t="s">
        <v>35</v>
      </c>
      <c r="F1" t="s">
        <v>34</v>
      </c>
      <c r="G1" t="s">
        <v>32</v>
      </c>
      <c r="H1" t="s">
        <v>33</v>
      </c>
      <c r="I1" t="s">
        <v>31</v>
      </c>
      <c r="J1" s="1" t="s">
        <v>30</v>
      </c>
      <c r="K1" t="s">
        <v>76</v>
      </c>
    </row>
    <row r="2" spans="1:11" x14ac:dyDescent="0.3">
      <c r="A2" s="1" t="s">
        <v>38</v>
      </c>
      <c r="B2" t="s">
        <v>0</v>
      </c>
      <c r="C2" t="s">
        <v>1</v>
      </c>
      <c r="D2">
        <v>2812.1201169999999</v>
      </c>
      <c r="E2">
        <v>2793.4399410000001</v>
      </c>
      <c r="F2">
        <v>2793.4399410000001</v>
      </c>
      <c r="G2">
        <v>2816.790039</v>
      </c>
      <c r="H2">
        <v>2780.110107</v>
      </c>
      <c r="I2">
        <v>2812.1201169999999</v>
      </c>
      <c r="J2" s="1">
        <v>44495</v>
      </c>
      <c r="K2">
        <v>1</v>
      </c>
    </row>
    <row r="3" spans="1:11" x14ac:dyDescent="0.3">
      <c r="A3" s="1" t="s">
        <v>39</v>
      </c>
      <c r="B3" t="s">
        <v>0</v>
      </c>
      <c r="C3" t="s">
        <v>1</v>
      </c>
      <c r="D3">
        <v>2798.0500489999999</v>
      </c>
      <c r="E3">
        <v>2928.5500489999999</v>
      </c>
      <c r="F3">
        <v>2928.5500489999999</v>
      </c>
      <c r="G3">
        <v>2982.360107</v>
      </c>
      <c r="H3">
        <v>2798.0500489999999</v>
      </c>
      <c r="I3">
        <v>2798.0500489999999</v>
      </c>
      <c r="J3" s="1">
        <v>44496</v>
      </c>
      <c r="K3">
        <v>1</v>
      </c>
    </row>
    <row r="4" spans="1:11" x14ac:dyDescent="0.3">
      <c r="A4" s="1" t="s">
        <v>41</v>
      </c>
      <c r="B4" t="s">
        <v>0</v>
      </c>
      <c r="C4" t="s">
        <v>1</v>
      </c>
      <c r="D4">
        <v>2910.3999020000001</v>
      </c>
      <c r="E4">
        <v>2965.4099120000001</v>
      </c>
      <c r="F4">
        <v>2965.4099120000001</v>
      </c>
      <c r="G4">
        <v>2972.26001</v>
      </c>
      <c r="H4">
        <v>2903.330078</v>
      </c>
      <c r="I4">
        <v>2910.3999020000001</v>
      </c>
      <c r="J4" s="1">
        <v>44498</v>
      </c>
      <c r="K4">
        <v>1</v>
      </c>
    </row>
    <row r="5" spans="1:11" x14ac:dyDescent="0.3">
      <c r="A5" s="1" t="s">
        <v>43</v>
      </c>
      <c r="B5" t="s">
        <v>4</v>
      </c>
      <c r="C5" t="s">
        <v>5</v>
      </c>
      <c r="D5">
        <v>149.33000200000001</v>
      </c>
      <c r="E5">
        <v>149.320007</v>
      </c>
      <c r="F5">
        <v>149.320007</v>
      </c>
      <c r="G5">
        <v>150.83999600000001</v>
      </c>
      <c r="H5">
        <v>149.009995</v>
      </c>
      <c r="I5">
        <v>149.33000200000001</v>
      </c>
      <c r="J5" s="1">
        <v>44495</v>
      </c>
      <c r="K5">
        <v>1</v>
      </c>
    </row>
    <row r="6" spans="1:11" x14ac:dyDescent="0.3">
      <c r="A6" s="1" t="s">
        <v>44</v>
      </c>
      <c r="B6" t="s">
        <v>4</v>
      </c>
      <c r="C6" t="s">
        <v>5</v>
      </c>
      <c r="D6">
        <v>149.36000100000001</v>
      </c>
      <c r="E6">
        <v>148.85000600000001</v>
      </c>
      <c r="F6">
        <v>148.85000600000001</v>
      </c>
      <c r="G6">
        <v>149.729996</v>
      </c>
      <c r="H6">
        <v>148.490005</v>
      </c>
      <c r="I6">
        <v>149.36000100000001</v>
      </c>
      <c r="J6" s="1">
        <v>44496</v>
      </c>
      <c r="K6">
        <v>1</v>
      </c>
    </row>
    <row r="7" spans="1:11" x14ac:dyDescent="0.3">
      <c r="A7" s="1" t="s">
        <v>45</v>
      </c>
      <c r="B7" t="s">
        <v>4</v>
      </c>
      <c r="C7" t="s">
        <v>5</v>
      </c>
      <c r="D7">
        <v>149.820007</v>
      </c>
      <c r="E7">
        <v>152.570007</v>
      </c>
      <c r="F7">
        <v>152.570007</v>
      </c>
      <c r="G7">
        <v>153.16999799999999</v>
      </c>
      <c r="H7">
        <v>149.720001</v>
      </c>
      <c r="I7">
        <v>149.820007</v>
      </c>
      <c r="J7" s="1">
        <v>44497</v>
      </c>
      <c r="K7">
        <v>1</v>
      </c>
    </row>
    <row r="8" spans="1:11" x14ac:dyDescent="0.3">
      <c r="A8" s="1" t="s">
        <v>48</v>
      </c>
      <c r="B8" t="s">
        <v>7</v>
      </c>
      <c r="C8" t="s">
        <v>6</v>
      </c>
      <c r="D8">
        <v>3349.51001</v>
      </c>
      <c r="E8">
        <v>3376.070068</v>
      </c>
      <c r="F8">
        <v>3376.070068</v>
      </c>
      <c r="G8">
        <v>3416.1201169999999</v>
      </c>
      <c r="H8">
        <v>3343.9799800000001</v>
      </c>
      <c r="I8">
        <v>3349.51001</v>
      </c>
      <c r="J8" s="1">
        <v>44495</v>
      </c>
      <c r="K8">
        <v>1</v>
      </c>
    </row>
    <row r="9" spans="1:11" x14ac:dyDescent="0.3">
      <c r="A9" s="1" t="s">
        <v>53</v>
      </c>
      <c r="B9" t="s">
        <v>14</v>
      </c>
      <c r="C9" t="s">
        <v>15</v>
      </c>
      <c r="D9">
        <v>39.909999999999997</v>
      </c>
      <c r="E9">
        <v>39.709999000000003</v>
      </c>
      <c r="F9">
        <v>39.709999000000003</v>
      </c>
      <c r="G9">
        <v>40.290000999999997</v>
      </c>
      <c r="H9">
        <v>39.459999000000003</v>
      </c>
      <c r="I9">
        <v>39.909999999999997</v>
      </c>
      <c r="J9" s="1">
        <v>44495</v>
      </c>
      <c r="K9">
        <v>1</v>
      </c>
    </row>
    <row r="10" spans="1:11" x14ac:dyDescent="0.3">
      <c r="A10" s="1" t="s">
        <v>54</v>
      </c>
      <c r="B10" t="s">
        <v>14</v>
      </c>
      <c r="C10" t="s">
        <v>15</v>
      </c>
      <c r="D10">
        <v>39.840000000000003</v>
      </c>
      <c r="E10">
        <v>39.07</v>
      </c>
      <c r="F10">
        <v>39.07</v>
      </c>
      <c r="G10">
        <v>39.93</v>
      </c>
      <c r="H10">
        <v>39.020000000000003</v>
      </c>
      <c r="I10">
        <v>39.840000000000003</v>
      </c>
      <c r="J10" s="1">
        <v>44496</v>
      </c>
      <c r="K10">
        <v>1</v>
      </c>
    </row>
    <row r="11" spans="1:11" x14ac:dyDescent="0.3">
      <c r="A11" s="1" t="s">
        <v>55</v>
      </c>
      <c r="B11" t="s">
        <v>14</v>
      </c>
      <c r="C11" t="s">
        <v>15</v>
      </c>
      <c r="D11">
        <v>39.139999000000003</v>
      </c>
      <c r="E11">
        <v>39.150002000000001</v>
      </c>
      <c r="F11">
        <v>39.150002000000001</v>
      </c>
      <c r="G11">
        <v>39.369999</v>
      </c>
      <c r="H11">
        <v>38.830002</v>
      </c>
      <c r="I11">
        <v>39.139999000000003</v>
      </c>
      <c r="J11" s="1">
        <v>44497</v>
      </c>
      <c r="K11">
        <v>1</v>
      </c>
    </row>
    <row r="12" spans="1:11" x14ac:dyDescent="0.3">
      <c r="A12" s="1" t="s">
        <v>59</v>
      </c>
      <c r="B12" t="s">
        <v>16</v>
      </c>
      <c r="C12" t="s">
        <v>17</v>
      </c>
      <c r="D12">
        <v>47.599997999999999</v>
      </c>
      <c r="E12">
        <v>46.57</v>
      </c>
      <c r="F12">
        <v>46.57</v>
      </c>
      <c r="G12">
        <v>47.669998</v>
      </c>
      <c r="H12">
        <v>46.509998000000003</v>
      </c>
      <c r="I12">
        <v>47.599997999999999</v>
      </c>
      <c r="J12" s="1">
        <v>44496</v>
      </c>
      <c r="K12">
        <v>1</v>
      </c>
    </row>
    <row r="13" spans="1:11" x14ac:dyDescent="0.3">
      <c r="A13" s="1" t="s">
        <v>60</v>
      </c>
      <c r="B13" t="s">
        <v>16</v>
      </c>
      <c r="C13" t="s">
        <v>17</v>
      </c>
      <c r="D13">
        <v>46.529998999999997</v>
      </c>
      <c r="E13">
        <v>47.240001999999997</v>
      </c>
      <c r="F13">
        <v>47.240001999999997</v>
      </c>
      <c r="G13">
        <v>47.43</v>
      </c>
      <c r="H13">
        <v>46.439999</v>
      </c>
      <c r="I13">
        <v>46.529998999999997</v>
      </c>
      <c r="J13" s="1">
        <v>44497</v>
      </c>
      <c r="K13">
        <v>1</v>
      </c>
    </row>
    <row r="14" spans="1:11" x14ac:dyDescent="0.3">
      <c r="A14" s="1" t="s">
        <v>64</v>
      </c>
      <c r="B14" t="s">
        <v>12</v>
      </c>
      <c r="C14" t="s">
        <v>13</v>
      </c>
      <c r="D14">
        <v>96.809997999999993</v>
      </c>
      <c r="E14">
        <v>96.029999000000004</v>
      </c>
      <c r="F14">
        <v>96.029999000000004</v>
      </c>
      <c r="G14">
        <v>97.300003000000004</v>
      </c>
      <c r="H14">
        <v>96</v>
      </c>
      <c r="I14">
        <v>96.809997999999993</v>
      </c>
      <c r="J14" s="1">
        <v>44496</v>
      </c>
      <c r="K14">
        <v>1</v>
      </c>
    </row>
    <row r="15" spans="1:11" x14ac:dyDescent="0.3">
      <c r="A15" s="1" t="s">
        <v>65</v>
      </c>
      <c r="B15" t="s">
        <v>12</v>
      </c>
      <c r="C15" t="s">
        <v>13</v>
      </c>
      <c r="D15">
        <v>96.650002000000001</v>
      </c>
      <c r="E15">
        <v>96.230002999999996</v>
      </c>
      <c r="F15">
        <v>96.230002999999996</v>
      </c>
      <c r="G15">
        <v>97.699996999999996</v>
      </c>
      <c r="H15">
        <v>95.93</v>
      </c>
      <c r="I15">
        <v>96.650002000000001</v>
      </c>
      <c r="J15" s="1">
        <v>44497</v>
      </c>
      <c r="K15">
        <v>1</v>
      </c>
    </row>
    <row r="16" spans="1:11" x14ac:dyDescent="0.3">
      <c r="A16" s="1" t="s">
        <v>66</v>
      </c>
      <c r="B16" t="s">
        <v>12</v>
      </c>
      <c r="C16" t="s">
        <v>13</v>
      </c>
      <c r="D16">
        <v>95.790001000000004</v>
      </c>
      <c r="E16">
        <v>95.940002000000007</v>
      </c>
      <c r="F16">
        <v>95.940002000000007</v>
      </c>
      <c r="G16">
        <v>96.970000999999996</v>
      </c>
      <c r="H16">
        <v>95.459998999999996</v>
      </c>
      <c r="I16">
        <v>95.790001000000004</v>
      </c>
      <c r="J16" s="1">
        <v>44498</v>
      </c>
      <c r="K16">
        <v>1</v>
      </c>
    </row>
    <row r="17" spans="1:11" x14ac:dyDescent="0.3">
      <c r="A17" s="1" t="s">
        <v>68</v>
      </c>
      <c r="B17" t="s">
        <v>24</v>
      </c>
      <c r="C17" t="s">
        <v>25</v>
      </c>
      <c r="D17">
        <v>84.160004000000001</v>
      </c>
      <c r="E17">
        <v>83.040001000000004</v>
      </c>
      <c r="F17">
        <v>83.040001000000004</v>
      </c>
      <c r="G17">
        <v>84.730002999999996</v>
      </c>
      <c r="H17">
        <v>82.699996999999996</v>
      </c>
      <c r="I17">
        <v>84.160004000000001</v>
      </c>
      <c r="J17" s="1">
        <v>44495</v>
      </c>
      <c r="K17">
        <v>1</v>
      </c>
    </row>
    <row r="18" spans="1:11" x14ac:dyDescent="0.3">
      <c r="A18" s="1" t="s">
        <v>69</v>
      </c>
      <c r="B18" t="s">
        <v>24</v>
      </c>
      <c r="C18" t="s">
        <v>25</v>
      </c>
      <c r="D18">
        <v>82.669998000000007</v>
      </c>
      <c r="E18">
        <v>85.669998000000007</v>
      </c>
      <c r="F18">
        <v>85.669998000000007</v>
      </c>
      <c r="G18">
        <v>86.410004000000001</v>
      </c>
      <c r="H18">
        <v>82.279999000000004</v>
      </c>
      <c r="I18">
        <v>82.669998000000007</v>
      </c>
      <c r="J18" s="1">
        <v>44496</v>
      </c>
      <c r="K18">
        <v>1</v>
      </c>
    </row>
    <row r="19" spans="1:11" x14ac:dyDescent="0.3">
      <c r="A19" s="1" t="s">
        <v>71</v>
      </c>
      <c r="B19" t="s">
        <v>24</v>
      </c>
      <c r="C19" t="s">
        <v>25</v>
      </c>
      <c r="D19">
        <v>84.919998000000007</v>
      </c>
      <c r="E19">
        <v>85.199996999999996</v>
      </c>
      <c r="F19">
        <v>85.199996999999996</v>
      </c>
      <c r="G19">
        <v>85.949996999999996</v>
      </c>
      <c r="H19">
        <v>84.150002000000001</v>
      </c>
      <c r="I19">
        <v>84.919998000000007</v>
      </c>
      <c r="J19" s="1">
        <v>44498</v>
      </c>
      <c r="K19">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24AD-6D61-462B-9E99-F909F0C9473E}">
  <dimension ref="A1:B20"/>
  <sheetViews>
    <sheetView tabSelected="1" zoomScaleNormal="100" workbookViewId="0">
      <selection activeCell="C1" sqref="C1"/>
    </sheetView>
  </sheetViews>
  <sheetFormatPr defaultRowHeight="14.4" x14ac:dyDescent="0.3"/>
  <cols>
    <col min="1" max="1" width="24.44140625" bestFit="1" customWidth="1"/>
    <col min="2" max="2" width="15.5546875" bestFit="1" customWidth="1"/>
    <col min="3" max="3" width="10" bestFit="1" customWidth="1"/>
    <col min="4" max="4" width="22.6640625" bestFit="1" customWidth="1"/>
    <col min="5" max="6" width="6" bestFit="1" customWidth="1"/>
    <col min="7" max="7" width="10" bestFit="1" customWidth="1"/>
    <col min="8" max="9" width="6" bestFit="1" customWidth="1"/>
    <col min="10" max="10" width="10" bestFit="1" customWidth="1"/>
    <col min="11" max="11" width="3" bestFit="1" customWidth="1"/>
    <col min="12" max="17" width="10" bestFit="1" customWidth="1"/>
    <col min="18" max="18" width="3" bestFit="1" customWidth="1"/>
    <col min="19" max="21" width="10" bestFit="1" customWidth="1"/>
    <col min="22" max="26" width="11" bestFit="1" customWidth="1"/>
    <col min="27" max="29" width="12" bestFit="1" customWidth="1"/>
    <col min="30" max="30" width="11" bestFit="1" customWidth="1"/>
    <col min="31" max="31" width="12" bestFit="1" customWidth="1"/>
    <col min="32" max="33" width="11" bestFit="1" customWidth="1"/>
    <col min="34" max="34" width="12" bestFit="1" customWidth="1"/>
    <col min="35" max="35" width="5" bestFit="1" customWidth="1"/>
    <col min="36" max="36" width="12" bestFit="1" customWidth="1"/>
    <col min="37" max="37" width="11" bestFit="1" customWidth="1"/>
  </cols>
  <sheetData>
    <row r="1" spans="1:2" x14ac:dyDescent="0.3">
      <c r="A1" s="3" t="s">
        <v>3</v>
      </c>
      <c r="B1" t="s">
        <v>83</v>
      </c>
    </row>
    <row r="2" spans="1:2" x14ac:dyDescent="0.3">
      <c r="A2" s="4" t="s">
        <v>6</v>
      </c>
      <c r="B2" s="2">
        <v>3360.2860353999995</v>
      </c>
    </row>
    <row r="3" spans="1:2" x14ac:dyDescent="0.3">
      <c r="A3" s="5" t="s">
        <v>80</v>
      </c>
      <c r="B3" s="2">
        <v>3361.8000489999999</v>
      </c>
    </row>
    <row r="4" spans="1:2" x14ac:dyDescent="0.3">
      <c r="A4" s="5" t="s">
        <v>81</v>
      </c>
      <c r="B4" s="2">
        <v>3359.9075320000002</v>
      </c>
    </row>
    <row r="5" spans="1:2" x14ac:dyDescent="0.3">
      <c r="A5" s="4" t="s">
        <v>5</v>
      </c>
      <c r="B5" s="2">
        <v>148.9440032</v>
      </c>
    </row>
    <row r="6" spans="1:2" x14ac:dyDescent="0.3">
      <c r="A6" s="5" t="s">
        <v>81</v>
      </c>
      <c r="B6" s="2">
        <v>148.676671</v>
      </c>
    </row>
    <row r="7" spans="1:2" x14ac:dyDescent="0.3">
      <c r="A7" s="5" t="s">
        <v>82</v>
      </c>
      <c r="B7" s="2">
        <v>149.34500150000002</v>
      </c>
    </row>
    <row r="8" spans="1:2" x14ac:dyDescent="0.3">
      <c r="A8" s="4" t="s">
        <v>15</v>
      </c>
      <c r="B8" s="2">
        <v>39.420000399999999</v>
      </c>
    </row>
    <row r="9" spans="1:2" x14ac:dyDescent="0.3">
      <c r="A9" s="5" t="s">
        <v>80</v>
      </c>
      <c r="B9" s="2">
        <v>39.420000399999999</v>
      </c>
    </row>
    <row r="10" spans="1:2" x14ac:dyDescent="0.3">
      <c r="A10" s="4" t="s">
        <v>1</v>
      </c>
      <c r="B10" s="2">
        <v>2885.9700194000002</v>
      </c>
    </row>
    <row r="11" spans="1:2" x14ac:dyDescent="0.3">
      <c r="A11" s="5" t="s">
        <v>82</v>
      </c>
      <c r="B11" s="2">
        <v>2885.9700194000002</v>
      </c>
    </row>
    <row r="12" spans="1:2" x14ac:dyDescent="0.3">
      <c r="A12" s="4" t="s">
        <v>25</v>
      </c>
      <c r="B12" s="2">
        <v>84.645999200000006</v>
      </c>
    </row>
    <row r="13" spans="1:2" x14ac:dyDescent="0.3">
      <c r="A13" s="5" t="s">
        <v>78</v>
      </c>
      <c r="B13" s="2">
        <v>84.645999200000006</v>
      </c>
    </row>
    <row r="14" spans="1:2" x14ac:dyDescent="0.3">
      <c r="A14" s="4" t="s">
        <v>13</v>
      </c>
      <c r="B14" s="2">
        <v>96.710000800000017</v>
      </c>
    </row>
    <row r="15" spans="1:2" x14ac:dyDescent="0.3">
      <c r="A15" s="5" t="s">
        <v>78</v>
      </c>
      <c r="B15" s="2">
        <v>95.895000500000009</v>
      </c>
    </row>
    <row r="16" spans="1:2" x14ac:dyDescent="0.3">
      <c r="A16" s="5" t="s">
        <v>79</v>
      </c>
      <c r="B16" s="2">
        <v>97.253334333333328</v>
      </c>
    </row>
    <row r="17" spans="1:2" x14ac:dyDescent="0.3">
      <c r="A17" s="4" t="s">
        <v>17</v>
      </c>
      <c r="B17" s="2">
        <v>47.297999400000002</v>
      </c>
    </row>
    <row r="18" spans="1:2" x14ac:dyDescent="0.3">
      <c r="A18" s="5" t="s">
        <v>79</v>
      </c>
      <c r="B18" s="2">
        <v>47.122499250000004</v>
      </c>
    </row>
    <row r="19" spans="1:2" x14ac:dyDescent="0.3">
      <c r="A19" s="5" t="s">
        <v>80</v>
      </c>
      <c r="B19" s="2">
        <v>48</v>
      </c>
    </row>
    <row r="20" spans="1:2" x14ac:dyDescent="0.3">
      <c r="A20" s="4" t="s">
        <v>77</v>
      </c>
      <c r="B20" s="2">
        <v>951.89629397142812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Stock Ticker</vt:lpstr>
      <vt:lpstr>Stock Data</vt:lpstr>
      <vt:lpstr>Vlookup</vt:lpstr>
      <vt:lpstr>IF Function</vt:lpstr>
      <vt:lpstr>Open&gt;Close</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Nasarin Artoul</dc:creator>
  <cp:lastModifiedBy>Ariel Chunn</cp:lastModifiedBy>
  <dcterms:created xsi:type="dcterms:W3CDTF">2021-11-02T12:33:20Z</dcterms:created>
  <dcterms:modified xsi:type="dcterms:W3CDTF">2021-11-04T22:54:25Z</dcterms:modified>
</cp:coreProperties>
</file>