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namedSheetViews/namedSheetView1.xml" ContentType="application/vnd.ms-excel.namedsheetviews+xml"/>
  <Override PartName="/xl/ink/ink1.xml" ContentType="application/inkml+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t_ariel.fiuza\Downloads\python triton\pandas\docs\"/>
    </mc:Choice>
  </mc:AlternateContent>
  <xr:revisionPtr revIDLastSave="0" documentId="13_ncr:1_{2052506E-926E-4D66-B2C4-BB7C390498D8}" xr6:coauthVersionLast="47" xr6:coauthVersionMax="47" xr10:uidLastSave="{00000000-0000-0000-0000-000000000000}"/>
  <bookViews>
    <workbookView xWindow="-120" yWindow="-120" windowWidth="20730" windowHeight="11040" firstSheet="12" activeTab="12" xr2:uid="{00000000-000D-0000-FFFF-FFFF00000000}"/>
  </bookViews>
  <sheets>
    <sheet name="CCG" sheetId="25" state="hidden" r:id="rId1"/>
    <sheet name="Graficos - Bugs Maglione" sheetId="38" state="hidden" r:id="rId2"/>
    <sheet name="Lista classificação" sheetId="41" state="hidden" r:id="rId3"/>
    <sheet name="Painel Bugs" sheetId="33" state="hidden" r:id="rId4"/>
    <sheet name="Unico" sheetId="13" state="hidden" r:id="rId5"/>
    <sheet name="SN" sheetId="10" state="hidden" r:id="rId6"/>
    <sheet name="Nomenclatura" sheetId="21" state="hidden" r:id="rId7"/>
    <sheet name="Homologadores" sheetId="8" state="hidden" r:id="rId8"/>
    <sheet name="criticos" sheetId="11" state="hidden" r:id="rId9"/>
    <sheet name="Priorizados" sheetId="12" state="hidden" r:id="rId10"/>
    <sheet name="FALLBACKs" sheetId="15" state="hidden" r:id="rId11"/>
    <sheet name="Painel" sheetId="5" r:id="rId12"/>
    <sheet name="SAC's" sheetId="7" r:id="rId13"/>
    <sheet name="EMERGENCIAIS" sheetId="18" r:id="rId14"/>
    <sheet name="Abastecimento" sheetId="16" r:id="rId15"/>
    <sheet name="FALLBACK (NM)" sheetId="34" r:id="rId16"/>
    <sheet name="Checklist" sheetId="20" r:id="rId17"/>
    <sheet name="PÓS PUB" sheetId="44" r:id="rId18"/>
    <sheet name="Squad" sheetId="9" r:id="rId19"/>
    <sheet name="Planilha2" sheetId="43" state="hidden" r:id="rId20"/>
    <sheet name="Planilha1" sheetId="42" state="hidden" r:id="rId21"/>
    <sheet name="TORRE" sheetId="17" state="hidden" r:id="rId22"/>
  </sheets>
  <definedNames>
    <definedName name="_xlnm._FilterDatabase" localSheetId="14" hidden="1">Abastecimento!$A$1:$L$1739</definedName>
    <definedName name="_xlnm._FilterDatabase" localSheetId="0" hidden="1">CCG!$A$1:$F$36</definedName>
    <definedName name="_xlnm._FilterDatabase" localSheetId="13" hidden="1">EMERGENCIAIS!$A$1:$I$976</definedName>
    <definedName name="_xlnm._FilterDatabase" localSheetId="15" hidden="1">'FALLBACK (NM)'!$A$1:$AH$111</definedName>
    <definedName name="_xlnm._FilterDatabase" localSheetId="10" hidden="1">FALLBACKs!$A$1:$F$231</definedName>
    <definedName name="_xlnm._FilterDatabase" localSheetId="11" hidden="1">Painel!$A$4:$H$15</definedName>
    <definedName name="_xlnm._FilterDatabase" localSheetId="3" hidden="1">'Painel Bugs'!$B$1:$C$1</definedName>
    <definedName name="_xlnm._FilterDatabase" localSheetId="9" hidden="1">Priorizados!$A$1:$C$504</definedName>
    <definedName name="_xlnm._FilterDatabase" localSheetId="12" hidden="1">'SAC''s'!$A$1:$AK$257</definedName>
    <definedName name="_xlnm._FilterDatabase" localSheetId="18" hidden="1">Squad!$A$1:$G$55</definedName>
    <definedName name="_xlnm._FilterDatabase" localSheetId="21" hidden="1">TORRE!$A$1:$B$1</definedName>
  </definedNames>
  <calcPr calcId="191028"/>
  <pivotCaches>
    <pivotCache cacheId="0"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2" i="9" l="1"/>
  <c r="J157" i="7"/>
  <c r="K157" i="7"/>
  <c r="N157" i="7"/>
  <c r="P157" i="7"/>
  <c r="U157" i="7"/>
  <c r="V157" i="7"/>
  <c r="W157" i="7"/>
  <c r="X157" i="7"/>
  <c r="Y157" i="7"/>
  <c r="Z157" i="7"/>
  <c r="AA157" i="7"/>
  <c r="AB157" i="7"/>
  <c r="AE157" i="7"/>
  <c r="AF157" i="7"/>
  <c r="AG157" i="7"/>
  <c r="AH157" i="7"/>
  <c r="AJ157" i="7"/>
  <c r="AK157" i="7"/>
  <c r="J158" i="7"/>
  <c r="K158" i="7"/>
  <c r="N158" i="7"/>
  <c r="P158" i="7"/>
  <c r="U158" i="7"/>
  <c r="V158" i="7"/>
  <c r="W158" i="7"/>
  <c r="X158" i="7"/>
  <c r="Y158" i="7"/>
  <c r="Z158" i="7"/>
  <c r="AA158" i="7"/>
  <c r="AB158" i="7"/>
  <c r="AE158" i="7"/>
  <c r="AF158" i="7"/>
  <c r="AG158" i="7"/>
  <c r="AH158" i="7"/>
  <c r="AJ158" i="7"/>
  <c r="AK158" i="7"/>
  <c r="J159" i="7"/>
  <c r="K159" i="7"/>
  <c r="N159" i="7"/>
  <c r="P159" i="7"/>
  <c r="U159" i="7"/>
  <c r="V159" i="7"/>
  <c r="W159" i="7"/>
  <c r="X159" i="7"/>
  <c r="Y159" i="7"/>
  <c r="Z159" i="7"/>
  <c r="AA159" i="7"/>
  <c r="AB159" i="7"/>
  <c r="AE159" i="7"/>
  <c r="AF159" i="7"/>
  <c r="AG159" i="7"/>
  <c r="AH159" i="7"/>
  <c r="AJ159" i="7"/>
  <c r="AK159" i="7"/>
  <c r="J160" i="7"/>
  <c r="K160" i="7"/>
  <c r="N160" i="7"/>
  <c r="P160" i="7"/>
  <c r="U160" i="7"/>
  <c r="V160" i="7"/>
  <c r="W160" i="7"/>
  <c r="X160" i="7"/>
  <c r="Y160" i="7"/>
  <c r="Z160" i="7"/>
  <c r="AA160" i="7"/>
  <c r="AB160" i="7"/>
  <c r="AE160" i="7"/>
  <c r="AF160" i="7"/>
  <c r="AG160" i="7"/>
  <c r="AH160" i="7"/>
  <c r="AJ160" i="7"/>
  <c r="AK160" i="7"/>
  <c r="J161" i="7"/>
  <c r="K161" i="7"/>
  <c r="N161" i="7"/>
  <c r="P161" i="7"/>
  <c r="U161" i="7"/>
  <c r="V161" i="7"/>
  <c r="W161" i="7"/>
  <c r="X161" i="7"/>
  <c r="Y161" i="7"/>
  <c r="Z161" i="7"/>
  <c r="AA161" i="7"/>
  <c r="AB161" i="7"/>
  <c r="AE161" i="7"/>
  <c r="AF161" i="7"/>
  <c r="AG161" i="7"/>
  <c r="AH161" i="7"/>
  <c r="AJ161" i="7"/>
  <c r="AK161" i="7"/>
  <c r="J162" i="7"/>
  <c r="K162" i="7"/>
  <c r="N162" i="7"/>
  <c r="P162" i="7"/>
  <c r="U162" i="7"/>
  <c r="V162" i="7"/>
  <c r="W162" i="7"/>
  <c r="X162" i="7"/>
  <c r="Y162" i="7"/>
  <c r="Z162" i="7"/>
  <c r="AA162" i="7"/>
  <c r="AB162" i="7"/>
  <c r="AE162" i="7"/>
  <c r="AF162" i="7"/>
  <c r="AG162" i="7"/>
  <c r="AH162" i="7"/>
  <c r="AJ162" i="7"/>
  <c r="AK162" i="7"/>
  <c r="J163" i="7"/>
  <c r="K163" i="7"/>
  <c r="N163" i="7"/>
  <c r="P163" i="7"/>
  <c r="U163" i="7"/>
  <c r="V163" i="7"/>
  <c r="W163" i="7"/>
  <c r="X163" i="7"/>
  <c r="Y163" i="7"/>
  <c r="Z163" i="7"/>
  <c r="AA163" i="7"/>
  <c r="AB163" i="7"/>
  <c r="AE163" i="7"/>
  <c r="AF163" i="7"/>
  <c r="AG163" i="7"/>
  <c r="AH163" i="7"/>
  <c r="AJ163" i="7"/>
  <c r="AK163" i="7"/>
  <c r="J164" i="7"/>
  <c r="K164" i="7"/>
  <c r="N164" i="7"/>
  <c r="P164" i="7"/>
  <c r="U164" i="7"/>
  <c r="V164" i="7"/>
  <c r="W164" i="7"/>
  <c r="X164" i="7"/>
  <c r="Y164" i="7"/>
  <c r="Z164" i="7"/>
  <c r="AA164" i="7"/>
  <c r="AB164" i="7"/>
  <c r="AE164" i="7"/>
  <c r="AF164" i="7"/>
  <c r="AG164" i="7"/>
  <c r="AH164" i="7"/>
  <c r="AJ164" i="7"/>
  <c r="AK164" i="7"/>
  <c r="J165" i="7"/>
  <c r="K165" i="7"/>
  <c r="N165" i="7"/>
  <c r="P165" i="7"/>
  <c r="U165" i="7"/>
  <c r="V165" i="7"/>
  <c r="W165" i="7"/>
  <c r="X165" i="7"/>
  <c r="Y165" i="7"/>
  <c r="Z165" i="7"/>
  <c r="AA165" i="7"/>
  <c r="AB165" i="7"/>
  <c r="AE165" i="7"/>
  <c r="AF165" i="7"/>
  <c r="AG165" i="7"/>
  <c r="AH165" i="7"/>
  <c r="AJ165" i="7"/>
  <c r="AK165" i="7"/>
  <c r="J166" i="7"/>
  <c r="K166" i="7"/>
  <c r="N166" i="7"/>
  <c r="P166" i="7"/>
  <c r="U166" i="7"/>
  <c r="V166" i="7"/>
  <c r="W166" i="7"/>
  <c r="X166" i="7"/>
  <c r="Y166" i="7"/>
  <c r="Z166" i="7"/>
  <c r="AA166" i="7"/>
  <c r="AB166" i="7"/>
  <c r="AE166" i="7"/>
  <c r="AF166" i="7"/>
  <c r="AG166" i="7"/>
  <c r="AH166" i="7"/>
  <c r="AJ166" i="7"/>
  <c r="AK166" i="7"/>
  <c r="J167" i="7"/>
  <c r="K167" i="7"/>
  <c r="N167" i="7"/>
  <c r="P167" i="7"/>
  <c r="U167" i="7"/>
  <c r="V167" i="7"/>
  <c r="W167" i="7"/>
  <c r="X167" i="7"/>
  <c r="Y167" i="7"/>
  <c r="Z167" i="7"/>
  <c r="AA167" i="7"/>
  <c r="AB167" i="7"/>
  <c r="AE167" i="7"/>
  <c r="AF167" i="7"/>
  <c r="AG167" i="7"/>
  <c r="AH167" i="7"/>
  <c r="AJ167" i="7"/>
  <c r="AK167" i="7"/>
  <c r="J168" i="7"/>
  <c r="K168" i="7"/>
  <c r="N168" i="7"/>
  <c r="P168" i="7"/>
  <c r="U168" i="7"/>
  <c r="V168" i="7"/>
  <c r="W168" i="7"/>
  <c r="X168" i="7"/>
  <c r="Y168" i="7"/>
  <c r="Z168" i="7"/>
  <c r="AA168" i="7"/>
  <c r="AB168" i="7"/>
  <c r="AE168" i="7"/>
  <c r="AF168" i="7"/>
  <c r="AG168" i="7"/>
  <c r="AH168" i="7"/>
  <c r="AJ168" i="7"/>
  <c r="AK168" i="7"/>
  <c r="J169" i="7"/>
  <c r="K169" i="7"/>
  <c r="N169" i="7"/>
  <c r="P169" i="7"/>
  <c r="U169" i="7"/>
  <c r="V169" i="7"/>
  <c r="W169" i="7"/>
  <c r="X169" i="7"/>
  <c r="Y169" i="7"/>
  <c r="Z169" i="7"/>
  <c r="AA169" i="7"/>
  <c r="AB169" i="7"/>
  <c r="AE169" i="7"/>
  <c r="AF169" i="7"/>
  <c r="AG169" i="7"/>
  <c r="AH169" i="7"/>
  <c r="AJ169" i="7"/>
  <c r="AK169" i="7"/>
  <c r="J170" i="7"/>
  <c r="K170" i="7"/>
  <c r="N170" i="7"/>
  <c r="P170" i="7"/>
  <c r="U170" i="7"/>
  <c r="V170" i="7"/>
  <c r="W170" i="7"/>
  <c r="X170" i="7"/>
  <c r="Y170" i="7"/>
  <c r="Z170" i="7"/>
  <c r="AA170" i="7"/>
  <c r="AB170" i="7"/>
  <c r="AE170" i="7"/>
  <c r="AF170" i="7"/>
  <c r="AG170" i="7"/>
  <c r="AH170" i="7"/>
  <c r="AJ170" i="7"/>
  <c r="AK170" i="7"/>
  <c r="J171" i="7"/>
  <c r="K171" i="7"/>
  <c r="N171" i="7"/>
  <c r="P171" i="7"/>
  <c r="U171" i="7"/>
  <c r="V171" i="7"/>
  <c r="W171" i="7"/>
  <c r="X171" i="7"/>
  <c r="Y171" i="7"/>
  <c r="Z171" i="7"/>
  <c r="AA171" i="7"/>
  <c r="AB171" i="7"/>
  <c r="AE171" i="7"/>
  <c r="AF171" i="7"/>
  <c r="AG171" i="7"/>
  <c r="AH171" i="7" s="1"/>
  <c r="AJ171" i="7"/>
  <c r="AK171" i="7"/>
  <c r="J172" i="7"/>
  <c r="K172" i="7"/>
  <c r="N172" i="7"/>
  <c r="P172" i="7"/>
  <c r="U172" i="7"/>
  <c r="V172" i="7"/>
  <c r="W172" i="7"/>
  <c r="X172" i="7"/>
  <c r="Z172" i="7" s="1"/>
  <c r="Y172" i="7"/>
  <c r="AA172" i="7"/>
  <c r="AB172" i="7" s="1"/>
  <c r="AE172" i="7"/>
  <c r="AF172" i="7"/>
  <c r="AG172" i="7"/>
  <c r="AH172" i="7"/>
  <c r="AJ172" i="7"/>
  <c r="AK172" i="7"/>
  <c r="J173" i="7"/>
  <c r="K173" i="7"/>
  <c r="N173" i="7"/>
  <c r="P173" i="7"/>
  <c r="U173" i="7"/>
  <c r="V173" i="7"/>
  <c r="W173" i="7"/>
  <c r="X173" i="7"/>
  <c r="Z173" i="7" s="1"/>
  <c r="Y173" i="7"/>
  <c r="AA173" i="7"/>
  <c r="AB173" i="7" s="1"/>
  <c r="AE173" i="7"/>
  <c r="AF173" i="7"/>
  <c r="AG173" i="7"/>
  <c r="AH173" i="7"/>
  <c r="AJ173" i="7"/>
  <c r="AK173" i="7"/>
  <c r="J174" i="7"/>
  <c r="K174" i="7"/>
  <c r="AF174" i="7" s="1"/>
  <c r="N174" i="7"/>
  <c r="P174" i="7"/>
  <c r="U174" i="7"/>
  <c r="V174" i="7"/>
  <c r="W174" i="7"/>
  <c r="X174" i="7"/>
  <c r="Z174" i="7" s="1"/>
  <c r="Y174" i="7"/>
  <c r="AA174" i="7"/>
  <c r="AB174" i="7" s="1"/>
  <c r="AE174" i="7"/>
  <c r="AG174" i="7"/>
  <c r="AH174" i="7"/>
  <c r="AJ174" i="7"/>
  <c r="AK174" i="7"/>
  <c r="J175" i="7"/>
  <c r="K175" i="7"/>
  <c r="N175" i="7"/>
  <c r="P175" i="7"/>
  <c r="U175" i="7"/>
  <c r="V175" i="7"/>
  <c r="W175" i="7"/>
  <c r="X175" i="7" s="1"/>
  <c r="Z175" i="7" s="1"/>
  <c r="Y175" i="7"/>
  <c r="AA175" i="7"/>
  <c r="AB175" i="7" s="1"/>
  <c r="AE175" i="7"/>
  <c r="AF175" i="7"/>
  <c r="AG175" i="7"/>
  <c r="AH175" i="7"/>
  <c r="AJ175" i="7"/>
  <c r="AK175" i="7"/>
  <c r="J176" i="7"/>
  <c r="K176" i="7"/>
  <c r="AF176" i="7" s="1"/>
  <c r="N176" i="7"/>
  <c r="P176" i="7"/>
  <c r="U176" i="7"/>
  <c r="V176" i="7"/>
  <c r="W176" i="7"/>
  <c r="X176" i="7"/>
  <c r="Z176" i="7" s="1"/>
  <c r="Y176" i="7"/>
  <c r="AA176" i="7"/>
  <c r="AB176" i="7" s="1"/>
  <c r="AE176" i="7"/>
  <c r="AG176" i="7"/>
  <c r="AH176" i="7"/>
  <c r="AJ176" i="7"/>
  <c r="AK176" i="7"/>
  <c r="J177" i="7"/>
  <c r="K177" i="7"/>
  <c r="N177" i="7"/>
  <c r="P177" i="7"/>
  <c r="U177" i="7"/>
  <c r="V177" i="7"/>
  <c r="W177" i="7"/>
  <c r="X177" i="7" s="1"/>
  <c r="Z177" i="7" s="1"/>
  <c r="Y177" i="7"/>
  <c r="AA177" i="7"/>
  <c r="AB177" i="7" s="1"/>
  <c r="AE177" i="7"/>
  <c r="AF177" i="7"/>
  <c r="AG177" i="7"/>
  <c r="AH177" i="7"/>
  <c r="AJ177" i="7"/>
  <c r="AK177" i="7"/>
  <c r="J178" i="7"/>
  <c r="K178" i="7"/>
  <c r="AF178" i="7" s="1"/>
  <c r="N178" i="7"/>
  <c r="P178" i="7"/>
  <c r="U178" i="7"/>
  <c r="V178" i="7"/>
  <c r="W178" i="7"/>
  <c r="X178" i="7"/>
  <c r="Z178" i="7" s="1"/>
  <c r="Y178" i="7"/>
  <c r="AA178" i="7"/>
  <c r="AB178" i="7" s="1"/>
  <c r="AE178" i="7"/>
  <c r="AG178" i="7"/>
  <c r="AH178" i="7"/>
  <c r="AJ178" i="7"/>
  <c r="AK178" i="7"/>
  <c r="J179" i="7"/>
  <c r="K179" i="7"/>
  <c r="N179" i="7"/>
  <c r="P179" i="7"/>
  <c r="U179" i="7"/>
  <c r="V179" i="7"/>
  <c r="W179" i="7"/>
  <c r="Y179" i="7"/>
  <c r="AA179" i="7"/>
  <c r="AB179" i="7" s="1"/>
  <c r="AE179" i="7"/>
  <c r="AF179" i="7"/>
  <c r="AG179" i="7"/>
  <c r="AH179" i="7"/>
  <c r="AJ179" i="7"/>
  <c r="AK179" i="7"/>
  <c r="J180" i="7"/>
  <c r="K180" i="7"/>
  <c r="AF180" i="7" s="1"/>
  <c r="N180" i="7"/>
  <c r="P180" i="7"/>
  <c r="U180" i="7"/>
  <c r="V180" i="7"/>
  <c r="W180" i="7"/>
  <c r="Y180" i="7"/>
  <c r="AA180" i="7"/>
  <c r="AB180" i="7" s="1"/>
  <c r="AE180" i="7"/>
  <c r="AG180" i="7"/>
  <c r="AH180" i="7"/>
  <c r="AJ180" i="7"/>
  <c r="AK180" i="7"/>
  <c r="J181" i="7"/>
  <c r="K181" i="7"/>
  <c r="AF181" i="7" s="1"/>
  <c r="N181" i="7"/>
  <c r="P181" i="7"/>
  <c r="U181" i="7"/>
  <c r="V181" i="7"/>
  <c r="W181" i="7"/>
  <c r="Y181" i="7"/>
  <c r="AA181" i="7"/>
  <c r="AB181" i="7" s="1"/>
  <c r="AE181" i="7"/>
  <c r="AG181" i="7"/>
  <c r="AH181" i="7"/>
  <c r="AJ181" i="7"/>
  <c r="AK181" i="7"/>
  <c r="J182" i="7"/>
  <c r="K182" i="7"/>
  <c r="N182" i="7"/>
  <c r="P182" i="7"/>
  <c r="U182" i="7"/>
  <c r="V182" i="7"/>
  <c r="W182" i="7"/>
  <c r="Y182" i="7"/>
  <c r="AA182" i="7"/>
  <c r="AB182" i="7" s="1"/>
  <c r="AE182" i="7"/>
  <c r="AF182" i="7"/>
  <c r="AG182" i="7"/>
  <c r="AH182" i="7"/>
  <c r="AJ182" i="7"/>
  <c r="AK182" i="7"/>
  <c r="J183" i="7"/>
  <c r="K183" i="7"/>
  <c r="AF183" i="7" s="1"/>
  <c r="N183" i="7"/>
  <c r="P183" i="7"/>
  <c r="U183" i="7"/>
  <c r="V183" i="7"/>
  <c r="W183" i="7"/>
  <c r="Y183" i="7"/>
  <c r="AA183" i="7"/>
  <c r="AB183" i="7" s="1"/>
  <c r="AE183" i="7"/>
  <c r="AG183" i="7"/>
  <c r="AH183" i="7"/>
  <c r="AJ183" i="7"/>
  <c r="AK183" i="7"/>
  <c r="J184" i="7"/>
  <c r="K184" i="7"/>
  <c r="AF184" i="7" s="1"/>
  <c r="N184" i="7"/>
  <c r="P184" i="7"/>
  <c r="U184" i="7"/>
  <c r="V184" i="7"/>
  <c r="W184" i="7"/>
  <c r="Y184" i="7"/>
  <c r="AA184" i="7"/>
  <c r="AB184" i="7" s="1"/>
  <c r="AE184" i="7"/>
  <c r="AG184" i="7"/>
  <c r="AH184" i="7"/>
  <c r="AJ184" i="7"/>
  <c r="AK184" i="7"/>
  <c r="J185" i="7"/>
  <c r="K185" i="7"/>
  <c r="N185" i="7"/>
  <c r="P185" i="7"/>
  <c r="U185" i="7"/>
  <c r="V185" i="7"/>
  <c r="W185" i="7"/>
  <c r="Y185" i="7"/>
  <c r="AA185" i="7"/>
  <c r="AB185" i="7" s="1"/>
  <c r="AE185" i="7"/>
  <c r="AF185" i="7"/>
  <c r="AG185" i="7"/>
  <c r="AH185" i="7"/>
  <c r="AJ185" i="7"/>
  <c r="AK185" i="7"/>
  <c r="J186" i="7"/>
  <c r="K186" i="7"/>
  <c r="AF186" i="7" s="1"/>
  <c r="N186" i="7"/>
  <c r="P186" i="7"/>
  <c r="U186" i="7"/>
  <c r="V186" i="7"/>
  <c r="W186" i="7"/>
  <c r="Y186" i="7"/>
  <c r="AA186" i="7"/>
  <c r="AB186" i="7" s="1"/>
  <c r="AE186" i="7"/>
  <c r="AG186" i="7"/>
  <c r="AH186" i="7"/>
  <c r="AJ186" i="7"/>
  <c r="AK186" i="7"/>
  <c r="J187" i="7"/>
  <c r="K187" i="7"/>
  <c r="AF187" i="7" s="1"/>
  <c r="N187" i="7"/>
  <c r="P187" i="7"/>
  <c r="U187" i="7"/>
  <c r="V187" i="7"/>
  <c r="W187" i="7"/>
  <c r="Y187" i="7"/>
  <c r="AA187" i="7"/>
  <c r="AB187" i="7" s="1"/>
  <c r="AE187" i="7"/>
  <c r="AG187" i="7"/>
  <c r="AH187" i="7"/>
  <c r="AJ187" i="7"/>
  <c r="AK187" i="7"/>
  <c r="J188" i="7"/>
  <c r="K188" i="7"/>
  <c r="N188" i="7"/>
  <c r="P188" i="7"/>
  <c r="U188" i="7"/>
  <c r="V188" i="7"/>
  <c r="W188" i="7"/>
  <c r="Y188" i="7"/>
  <c r="AA188" i="7"/>
  <c r="AB188" i="7" s="1"/>
  <c r="AE188" i="7"/>
  <c r="AF188" i="7"/>
  <c r="AG188" i="7"/>
  <c r="AH188" i="7"/>
  <c r="AJ188" i="7"/>
  <c r="AK188" i="7"/>
  <c r="J189" i="7"/>
  <c r="K189" i="7"/>
  <c r="AF189" i="7" s="1"/>
  <c r="N189" i="7"/>
  <c r="P189" i="7"/>
  <c r="U189" i="7"/>
  <c r="V189" i="7"/>
  <c r="W189" i="7"/>
  <c r="Y189" i="7"/>
  <c r="AA189" i="7"/>
  <c r="AB189" i="7" s="1"/>
  <c r="AE189" i="7"/>
  <c r="AG189" i="7"/>
  <c r="AH189" i="7"/>
  <c r="AJ189" i="7"/>
  <c r="AK189" i="7"/>
  <c r="J190" i="7"/>
  <c r="K190" i="7"/>
  <c r="AF190" i="7" s="1"/>
  <c r="N190" i="7"/>
  <c r="P190" i="7"/>
  <c r="U190" i="7"/>
  <c r="V190" i="7"/>
  <c r="W190" i="7"/>
  <c r="Y190" i="7"/>
  <c r="AA190" i="7"/>
  <c r="AB190" i="7" s="1"/>
  <c r="AE190" i="7"/>
  <c r="AG190" i="7"/>
  <c r="AH190" i="7"/>
  <c r="AJ190" i="7"/>
  <c r="AK190" i="7"/>
  <c r="J191" i="7"/>
  <c r="K191" i="7"/>
  <c r="N191" i="7"/>
  <c r="P191" i="7"/>
  <c r="U191" i="7"/>
  <c r="V191" i="7"/>
  <c r="W191" i="7"/>
  <c r="Y191" i="7"/>
  <c r="AA191" i="7"/>
  <c r="AB191" i="7" s="1"/>
  <c r="AE191" i="7"/>
  <c r="AF191" i="7"/>
  <c r="AG191" i="7"/>
  <c r="AH191" i="7"/>
  <c r="AJ191" i="7"/>
  <c r="AK191" i="7"/>
  <c r="J192" i="7"/>
  <c r="K192" i="7"/>
  <c r="AF192" i="7" s="1"/>
  <c r="N192" i="7"/>
  <c r="P192" i="7"/>
  <c r="U192" i="7"/>
  <c r="V192" i="7"/>
  <c r="W192" i="7"/>
  <c r="Y192" i="7"/>
  <c r="AA192" i="7"/>
  <c r="AB192" i="7" s="1"/>
  <c r="AE192" i="7"/>
  <c r="AG192" i="7"/>
  <c r="AH192" i="7"/>
  <c r="AJ192" i="7"/>
  <c r="AK192" i="7"/>
  <c r="J193" i="7"/>
  <c r="K193" i="7"/>
  <c r="AF193" i="7" s="1"/>
  <c r="N193" i="7"/>
  <c r="P193" i="7"/>
  <c r="U193" i="7"/>
  <c r="V193" i="7"/>
  <c r="W193" i="7"/>
  <c r="Y193" i="7"/>
  <c r="AA193" i="7"/>
  <c r="AB193" i="7" s="1"/>
  <c r="AE193" i="7"/>
  <c r="AG193" i="7"/>
  <c r="AH193" i="7"/>
  <c r="AJ193" i="7"/>
  <c r="AK193" i="7"/>
  <c r="J194" i="7"/>
  <c r="K194" i="7"/>
  <c r="N194" i="7"/>
  <c r="P194" i="7"/>
  <c r="U194" i="7"/>
  <c r="V194" i="7"/>
  <c r="W194" i="7"/>
  <c r="Y194" i="7"/>
  <c r="AA194" i="7"/>
  <c r="AB194" i="7" s="1"/>
  <c r="AE194" i="7"/>
  <c r="AF194" i="7"/>
  <c r="AG194" i="7"/>
  <c r="AH194" i="7"/>
  <c r="AJ194" i="7"/>
  <c r="AK194" i="7"/>
  <c r="J195" i="7"/>
  <c r="K195" i="7"/>
  <c r="AF195" i="7" s="1"/>
  <c r="N195" i="7"/>
  <c r="P195" i="7"/>
  <c r="U195" i="7"/>
  <c r="V195" i="7"/>
  <c r="W195" i="7"/>
  <c r="Y195" i="7"/>
  <c r="AA195" i="7"/>
  <c r="AB195" i="7" s="1"/>
  <c r="AE195" i="7"/>
  <c r="AG195" i="7"/>
  <c r="AH195" i="7"/>
  <c r="AJ195" i="7"/>
  <c r="AK195" i="7"/>
  <c r="J196" i="7"/>
  <c r="K196" i="7"/>
  <c r="AF196" i="7" s="1"/>
  <c r="N196" i="7"/>
  <c r="P196" i="7"/>
  <c r="U196" i="7"/>
  <c r="V196" i="7"/>
  <c r="W196" i="7"/>
  <c r="Y196" i="7"/>
  <c r="AA196" i="7"/>
  <c r="AB196" i="7" s="1"/>
  <c r="AE196" i="7"/>
  <c r="AG196" i="7"/>
  <c r="AH196" i="7"/>
  <c r="AJ196" i="7"/>
  <c r="AK196" i="7"/>
  <c r="J197" i="7"/>
  <c r="K197" i="7"/>
  <c r="N197" i="7"/>
  <c r="P197" i="7"/>
  <c r="U197" i="7"/>
  <c r="V197" i="7"/>
  <c r="W197" i="7"/>
  <c r="Y197" i="7"/>
  <c r="AA197" i="7"/>
  <c r="AB197" i="7" s="1"/>
  <c r="AE197" i="7"/>
  <c r="AF197" i="7"/>
  <c r="AG197" i="7"/>
  <c r="AH197" i="7"/>
  <c r="AJ197" i="7"/>
  <c r="AK197" i="7"/>
  <c r="J198" i="7"/>
  <c r="K198" i="7"/>
  <c r="AF198" i="7" s="1"/>
  <c r="N198" i="7"/>
  <c r="P198" i="7"/>
  <c r="U198" i="7"/>
  <c r="V198" i="7"/>
  <c r="W198" i="7"/>
  <c r="Y198" i="7"/>
  <c r="AA198" i="7"/>
  <c r="AB198" i="7" s="1"/>
  <c r="AE198" i="7"/>
  <c r="AG198" i="7"/>
  <c r="AH198" i="7"/>
  <c r="AJ198" i="7"/>
  <c r="AK198" i="7"/>
  <c r="J199" i="7"/>
  <c r="K199" i="7"/>
  <c r="AF199" i="7" s="1"/>
  <c r="N199" i="7"/>
  <c r="P199" i="7"/>
  <c r="U199" i="7"/>
  <c r="V199" i="7"/>
  <c r="W199" i="7"/>
  <c r="Y199" i="7"/>
  <c r="AA199" i="7"/>
  <c r="AB199" i="7" s="1"/>
  <c r="AE199" i="7"/>
  <c r="AG199" i="7"/>
  <c r="AH199" i="7"/>
  <c r="AJ199" i="7"/>
  <c r="AK199" i="7"/>
  <c r="J200" i="7"/>
  <c r="K200" i="7"/>
  <c r="N200" i="7"/>
  <c r="P200" i="7"/>
  <c r="U200" i="7"/>
  <c r="V200" i="7"/>
  <c r="W200" i="7"/>
  <c r="Y200" i="7"/>
  <c r="AA200" i="7"/>
  <c r="AB200" i="7" s="1"/>
  <c r="AE200" i="7"/>
  <c r="AF200" i="7"/>
  <c r="AG200" i="7"/>
  <c r="AH200" i="7"/>
  <c r="AJ200" i="7"/>
  <c r="AK200" i="7"/>
  <c r="J201" i="7"/>
  <c r="K201" i="7"/>
  <c r="AF201" i="7" s="1"/>
  <c r="N201" i="7"/>
  <c r="P201" i="7"/>
  <c r="U201" i="7"/>
  <c r="V201" i="7"/>
  <c r="W201" i="7"/>
  <c r="Y201" i="7"/>
  <c r="AA201" i="7"/>
  <c r="AB201" i="7" s="1"/>
  <c r="AE201" i="7"/>
  <c r="AG201" i="7"/>
  <c r="AH201" i="7"/>
  <c r="AJ201" i="7"/>
  <c r="AK201" i="7"/>
  <c r="J202" i="7"/>
  <c r="K202" i="7"/>
  <c r="AF202" i="7" s="1"/>
  <c r="N202" i="7"/>
  <c r="P202" i="7"/>
  <c r="U202" i="7"/>
  <c r="V202" i="7"/>
  <c r="W202" i="7"/>
  <c r="Y202" i="7"/>
  <c r="AA202" i="7"/>
  <c r="AB202" i="7" s="1"/>
  <c r="AE202" i="7"/>
  <c r="AG202" i="7"/>
  <c r="AH202" i="7"/>
  <c r="AJ202" i="7"/>
  <c r="AK202" i="7"/>
  <c r="J203" i="7"/>
  <c r="K203" i="7"/>
  <c r="N203" i="7"/>
  <c r="P203" i="7"/>
  <c r="U203" i="7"/>
  <c r="V203" i="7"/>
  <c r="W203" i="7"/>
  <c r="Y203" i="7"/>
  <c r="AA203" i="7"/>
  <c r="AB203" i="7" s="1"/>
  <c r="AE203" i="7"/>
  <c r="AF203" i="7"/>
  <c r="AG203" i="7"/>
  <c r="AH203" i="7"/>
  <c r="AJ203" i="7"/>
  <c r="AK203" i="7"/>
  <c r="J204" i="7"/>
  <c r="K204" i="7"/>
  <c r="AF204" i="7" s="1"/>
  <c r="N204" i="7"/>
  <c r="P204" i="7"/>
  <c r="U204" i="7"/>
  <c r="V204" i="7"/>
  <c r="W204" i="7"/>
  <c r="Y204" i="7"/>
  <c r="AA204" i="7"/>
  <c r="AB204" i="7" s="1"/>
  <c r="AE204" i="7"/>
  <c r="AG204" i="7"/>
  <c r="AH204" i="7"/>
  <c r="AJ204" i="7"/>
  <c r="AK204" i="7"/>
  <c r="J205" i="7"/>
  <c r="K205" i="7"/>
  <c r="AF205" i="7" s="1"/>
  <c r="N205" i="7"/>
  <c r="P205" i="7"/>
  <c r="U205" i="7"/>
  <c r="V205" i="7"/>
  <c r="W205" i="7"/>
  <c r="Y205" i="7"/>
  <c r="AA205" i="7"/>
  <c r="AB205" i="7" s="1"/>
  <c r="AE205" i="7"/>
  <c r="AG205" i="7"/>
  <c r="AH205" i="7"/>
  <c r="AJ205" i="7"/>
  <c r="AK205" i="7"/>
  <c r="J206" i="7"/>
  <c r="K206" i="7"/>
  <c r="N206" i="7"/>
  <c r="P206" i="7"/>
  <c r="U206" i="7"/>
  <c r="V206" i="7"/>
  <c r="W206" i="7"/>
  <c r="Y206" i="7"/>
  <c r="AA206" i="7"/>
  <c r="AB206" i="7" s="1"/>
  <c r="AE206" i="7"/>
  <c r="AF206" i="7"/>
  <c r="AG206" i="7"/>
  <c r="AH206" i="7"/>
  <c r="AJ206" i="7"/>
  <c r="AK206" i="7"/>
  <c r="J207" i="7"/>
  <c r="K207" i="7"/>
  <c r="AF207" i="7" s="1"/>
  <c r="N207" i="7"/>
  <c r="P207" i="7"/>
  <c r="U207" i="7"/>
  <c r="V207" i="7"/>
  <c r="W207" i="7"/>
  <c r="Y207" i="7"/>
  <c r="AA207" i="7"/>
  <c r="AB207" i="7" s="1"/>
  <c r="AE207" i="7"/>
  <c r="AG207" i="7"/>
  <c r="AH207" i="7"/>
  <c r="AJ207" i="7"/>
  <c r="AK207" i="7"/>
  <c r="J208" i="7"/>
  <c r="K208" i="7"/>
  <c r="AF208" i="7" s="1"/>
  <c r="N208" i="7"/>
  <c r="P208" i="7"/>
  <c r="U208" i="7"/>
  <c r="V208" i="7"/>
  <c r="W208" i="7"/>
  <c r="Y208" i="7"/>
  <c r="AA208" i="7"/>
  <c r="AB208" i="7" s="1"/>
  <c r="AE208" i="7"/>
  <c r="AG208" i="7"/>
  <c r="AH208" i="7"/>
  <c r="AJ208" i="7"/>
  <c r="AK208" i="7"/>
  <c r="J209" i="7"/>
  <c r="K209" i="7"/>
  <c r="N209" i="7"/>
  <c r="P209" i="7"/>
  <c r="U209" i="7"/>
  <c r="V209" i="7"/>
  <c r="W209" i="7"/>
  <c r="Y209" i="7"/>
  <c r="AA209" i="7"/>
  <c r="AB209" i="7" s="1"/>
  <c r="AE209" i="7"/>
  <c r="AF209" i="7"/>
  <c r="AG209" i="7"/>
  <c r="AH209" i="7"/>
  <c r="AJ209" i="7"/>
  <c r="AK209" i="7"/>
  <c r="J210" i="7"/>
  <c r="K210" i="7"/>
  <c r="AF210" i="7" s="1"/>
  <c r="N210" i="7"/>
  <c r="P210" i="7"/>
  <c r="U210" i="7"/>
  <c r="V210" i="7"/>
  <c r="W210" i="7"/>
  <c r="Y210" i="7"/>
  <c r="AA210" i="7"/>
  <c r="AB210" i="7" s="1"/>
  <c r="AE210" i="7"/>
  <c r="AG210" i="7"/>
  <c r="AH210" i="7"/>
  <c r="AJ210" i="7"/>
  <c r="AK210" i="7"/>
  <c r="J211" i="7"/>
  <c r="K211" i="7"/>
  <c r="AF211" i="7" s="1"/>
  <c r="N211" i="7"/>
  <c r="P211" i="7"/>
  <c r="U211" i="7"/>
  <c r="V211" i="7"/>
  <c r="W211" i="7"/>
  <c r="Y211" i="7"/>
  <c r="AA211" i="7"/>
  <c r="AB211" i="7" s="1"/>
  <c r="AE211" i="7"/>
  <c r="AG211" i="7"/>
  <c r="AH211" i="7"/>
  <c r="AJ211" i="7"/>
  <c r="AK211" i="7"/>
  <c r="J212" i="7"/>
  <c r="K212" i="7"/>
  <c r="N212" i="7"/>
  <c r="P212" i="7"/>
  <c r="U212" i="7"/>
  <c r="V212" i="7"/>
  <c r="W212" i="7"/>
  <c r="Y212" i="7"/>
  <c r="AA212" i="7"/>
  <c r="AB212" i="7" s="1"/>
  <c r="AE212" i="7"/>
  <c r="AF212" i="7"/>
  <c r="AG212" i="7"/>
  <c r="AH212" i="7"/>
  <c r="AJ212" i="7"/>
  <c r="AK212" i="7"/>
  <c r="J213" i="7"/>
  <c r="K213" i="7"/>
  <c r="AF213" i="7" s="1"/>
  <c r="N213" i="7"/>
  <c r="P213" i="7"/>
  <c r="U213" i="7"/>
  <c r="V213" i="7"/>
  <c r="W213" i="7"/>
  <c r="Y213" i="7"/>
  <c r="AA213" i="7"/>
  <c r="AB213" i="7" s="1"/>
  <c r="AE213" i="7"/>
  <c r="AG213" i="7"/>
  <c r="AH213" i="7"/>
  <c r="AJ213" i="7"/>
  <c r="AK213" i="7"/>
  <c r="J214" i="7"/>
  <c r="K214" i="7"/>
  <c r="AF214" i="7" s="1"/>
  <c r="N214" i="7"/>
  <c r="P214" i="7"/>
  <c r="U214" i="7"/>
  <c r="V214" i="7"/>
  <c r="W214" i="7"/>
  <c r="Y214" i="7"/>
  <c r="AA214" i="7"/>
  <c r="AB214" i="7" s="1"/>
  <c r="AE214" i="7"/>
  <c r="AG214" i="7"/>
  <c r="AH214" i="7"/>
  <c r="AJ214" i="7"/>
  <c r="AK214" i="7"/>
  <c r="J215" i="7"/>
  <c r="K215" i="7"/>
  <c r="N215" i="7"/>
  <c r="P215" i="7"/>
  <c r="U215" i="7"/>
  <c r="V215" i="7"/>
  <c r="W215" i="7"/>
  <c r="Y215" i="7"/>
  <c r="AA215" i="7"/>
  <c r="AB215" i="7" s="1"/>
  <c r="AE215" i="7"/>
  <c r="AF215" i="7"/>
  <c r="AG215" i="7"/>
  <c r="AH215" i="7"/>
  <c r="AJ215" i="7"/>
  <c r="AK215" i="7"/>
  <c r="J216" i="7"/>
  <c r="K216" i="7"/>
  <c r="AF216" i="7" s="1"/>
  <c r="N216" i="7"/>
  <c r="P216" i="7"/>
  <c r="U216" i="7"/>
  <c r="V216" i="7"/>
  <c r="W216" i="7"/>
  <c r="Y216" i="7"/>
  <c r="AA216" i="7"/>
  <c r="AB216" i="7" s="1"/>
  <c r="AE216" i="7"/>
  <c r="AG216" i="7"/>
  <c r="AH216" i="7"/>
  <c r="AJ216" i="7"/>
  <c r="AK216" i="7"/>
  <c r="J217" i="7"/>
  <c r="K217" i="7"/>
  <c r="AF217" i="7" s="1"/>
  <c r="N217" i="7"/>
  <c r="P217" i="7"/>
  <c r="U217" i="7"/>
  <c r="V217" i="7"/>
  <c r="W217" i="7"/>
  <c r="Y217" i="7"/>
  <c r="AA217" i="7"/>
  <c r="AB217" i="7" s="1"/>
  <c r="AE217" i="7"/>
  <c r="AG217" i="7"/>
  <c r="AH217" i="7"/>
  <c r="AJ217" i="7"/>
  <c r="AK217" i="7"/>
  <c r="J218" i="7"/>
  <c r="K218" i="7"/>
  <c r="N218" i="7"/>
  <c r="P218" i="7"/>
  <c r="U218" i="7"/>
  <c r="V218" i="7"/>
  <c r="W218" i="7"/>
  <c r="Y218" i="7"/>
  <c r="AA218" i="7"/>
  <c r="AB218" i="7" s="1"/>
  <c r="AE218" i="7"/>
  <c r="AF218" i="7"/>
  <c r="AG218" i="7"/>
  <c r="AH218" i="7"/>
  <c r="AJ218" i="7"/>
  <c r="AK218" i="7"/>
  <c r="J219" i="7"/>
  <c r="K219" i="7"/>
  <c r="AF219" i="7" s="1"/>
  <c r="N219" i="7"/>
  <c r="P219" i="7"/>
  <c r="U219" i="7"/>
  <c r="V219" i="7"/>
  <c r="W219" i="7"/>
  <c r="Y219" i="7"/>
  <c r="AA219" i="7"/>
  <c r="AB219" i="7" s="1"/>
  <c r="AE219" i="7"/>
  <c r="AG219" i="7"/>
  <c r="AH219" i="7"/>
  <c r="AJ219" i="7"/>
  <c r="AK219" i="7"/>
  <c r="J220" i="7"/>
  <c r="K220" i="7"/>
  <c r="AF220" i="7" s="1"/>
  <c r="N220" i="7"/>
  <c r="P220" i="7"/>
  <c r="U220" i="7"/>
  <c r="V220" i="7"/>
  <c r="W220" i="7"/>
  <c r="Y220" i="7"/>
  <c r="AA220" i="7"/>
  <c r="AB220" i="7" s="1"/>
  <c r="AE220" i="7"/>
  <c r="AG220" i="7"/>
  <c r="AH220" i="7"/>
  <c r="AJ220" i="7"/>
  <c r="AK220" i="7"/>
  <c r="J221" i="7"/>
  <c r="K221" i="7"/>
  <c r="N221" i="7"/>
  <c r="P221" i="7"/>
  <c r="U221" i="7"/>
  <c r="V221" i="7"/>
  <c r="W221" i="7"/>
  <c r="Y221" i="7"/>
  <c r="AA221" i="7"/>
  <c r="AB221" i="7" s="1"/>
  <c r="AE221" i="7"/>
  <c r="AF221" i="7"/>
  <c r="AG221" i="7"/>
  <c r="AH221" i="7"/>
  <c r="AJ221" i="7"/>
  <c r="AK221" i="7"/>
  <c r="J222" i="7"/>
  <c r="K222" i="7"/>
  <c r="AF222" i="7" s="1"/>
  <c r="N222" i="7"/>
  <c r="P222" i="7"/>
  <c r="U222" i="7"/>
  <c r="V222" i="7"/>
  <c r="W222" i="7"/>
  <c r="Y222" i="7"/>
  <c r="AA222" i="7"/>
  <c r="AB222" i="7" s="1"/>
  <c r="AE222" i="7"/>
  <c r="AG222" i="7"/>
  <c r="AH222" i="7"/>
  <c r="AJ222" i="7"/>
  <c r="AK222" i="7"/>
  <c r="J223" i="7"/>
  <c r="K223" i="7"/>
  <c r="N223" i="7"/>
  <c r="P223" i="7"/>
  <c r="U223" i="7"/>
  <c r="V223" i="7"/>
  <c r="W223" i="7"/>
  <c r="Y223" i="7"/>
  <c r="AA223" i="7"/>
  <c r="AB223" i="7" s="1"/>
  <c r="AE223" i="7"/>
  <c r="AF223" i="7"/>
  <c r="AG223" i="7"/>
  <c r="AH223" i="7"/>
  <c r="AJ223" i="7"/>
  <c r="AK223" i="7"/>
  <c r="J224" i="7"/>
  <c r="K224" i="7"/>
  <c r="N224" i="7"/>
  <c r="P224" i="7"/>
  <c r="U224" i="7"/>
  <c r="V224" i="7"/>
  <c r="W224" i="7"/>
  <c r="Y224" i="7"/>
  <c r="AA224" i="7"/>
  <c r="AB224" i="7" s="1"/>
  <c r="AE224" i="7"/>
  <c r="AF224" i="7"/>
  <c r="AG224" i="7"/>
  <c r="AH224" i="7"/>
  <c r="AJ224" i="7"/>
  <c r="AK224" i="7"/>
  <c r="J225" i="7"/>
  <c r="K225" i="7"/>
  <c r="AF225" i="7" s="1"/>
  <c r="N225" i="7"/>
  <c r="P225" i="7"/>
  <c r="U225" i="7"/>
  <c r="V225" i="7"/>
  <c r="W225" i="7"/>
  <c r="Y225" i="7"/>
  <c r="AA225" i="7"/>
  <c r="AB225" i="7" s="1"/>
  <c r="AE225" i="7"/>
  <c r="AG225" i="7"/>
  <c r="AH225" i="7"/>
  <c r="AJ225" i="7"/>
  <c r="AK225" i="7"/>
  <c r="J226" i="7"/>
  <c r="K226" i="7"/>
  <c r="N226" i="7"/>
  <c r="P226" i="7"/>
  <c r="U226" i="7"/>
  <c r="V226" i="7"/>
  <c r="W226" i="7"/>
  <c r="Y226" i="7"/>
  <c r="AA226" i="7"/>
  <c r="AB226" i="7" s="1"/>
  <c r="AE226" i="7"/>
  <c r="AF226" i="7"/>
  <c r="AG226" i="7"/>
  <c r="AH226" i="7"/>
  <c r="AJ226" i="7"/>
  <c r="AK226" i="7"/>
  <c r="J227" i="7"/>
  <c r="K227" i="7"/>
  <c r="N227" i="7"/>
  <c r="P227" i="7"/>
  <c r="U227" i="7"/>
  <c r="V227" i="7"/>
  <c r="W227" i="7"/>
  <c r="Y227" i="7"/>
  <c r="AA227" i="7"/>
  <c r="AB227" i="7" s="1"/>
  <c r="AE227" i="7"/>
  <c r="AF227" i="7"/>
  <c r="AG227" i="7"/>
  <c r="AH227" i="7"/>
  <c r="AJ227" i="7"/>
  <c r="AK227" i="7"/>
  <c r="J228" i="7"/>
  <c r="K228" i="7"/>
  <c r="AF228" i="7" s="1"/>
  <c r="N228" i="7"/>
  <c r="P228" i="7"/>
  <c r="U228" i="7"/>
  <c r="V228" i="7"/>
  <c r="W228" i="7"/>
  <c r="Y228" i="7"/>
  <c r="AA228" i="7"/>
  <c r="AB228" i="7" s="1"/>
  <c r="AE228" i="7"/>
  <c r="AG228" i="7"/>
  <c r="AH228" i="7"/>
  <c r="AJ228" i="7"/>
  <c r="AK228" i="7"/>
  <c r="J229" i="7"/>
  <c r="K229" i="7"/>
  <c r="N229" i="7"/>
  <c r="P229" i="7"/>
  <c r="U229" i="7"/>
  <c r="V229" i="7"/>
  <c r="W229" i="7"/>
  <c r="Y229" i="7"/>
  <c r="AA229" i="7"/>
  <c r="AB229" i="7" s="1"/>
  <c r="AE229" i="7"/>
  <c r="AF229" i="7"/>
  <c r="AG229" i="7"/>
  <c r="AH229" i="7"/>
  <c r="AJ229" i="7"/>
  <c r="AK229" i="7"/>
  <c r="J230" i="7"/>
  <c r="K230" i="7"/>
  <c r="N230" i="7"/>
  <c r="P230" i="7"/>
  <c r="U230" i="7"/>
  <c r="V230" i="7"/>
  <c r="W230" i="7"/>
  <c r="Y230" i="7"/>
  <c r="AA230" i="7"/>
  <c r="AB230" i="7" s="1"/>
  <c r="AE230" i="7"/>
  <c r="AF230" i="7"/>
  <c r="AG230" i="7"/>
  <c r="AH230" i="7"/>
  <c r="AJ230" i="7"/>
  <c r="AK230" i="7"/>
  <c r="J231" i="7"/>
  <c r="K231" i="7"/>
  <c r="AF231" i="7" s="1"/>
  <c r="N231" i="7"/>
  <c r="P231" i="7"/>
  <c r="U231" i="7"/>
  <c r="V231" i="7"/>
  <c r="W231" i="7"/>
  <c r="Y231" i="7"/>
  <c r="AA231" i="7"/>
  <c r="AB231" i="7" s="1"/>
  <c r="AE231" i="7"/>
  <c r="AG231" i="7"/>
  <c r="AH231" i="7"/>
  <c r="AJ231" i="7"/>
  <c r="AK231" i="7"/>
  <c r="J232" i="7"/>
  <c r="K232" i="7"/>
  <c r="N232" i="7"/>
  <c r="P232" i="7"/>
  <c r="U232" i="7"/>
  <c r="V232" i="7"/>
  <c r="W232" i="7"/>
  <c r="Y232" i="7"/>
  <c r="AA232" i="7"/>
  <c r="AB232" i="7" s="1"/>
  <c r="AE232" i="7"/>
  <c r="AF232" i="7"/>
  <c r="AG232" i="7"/>
  <c r="AH232" i="7"/>
  <c r="AJ232" i="7"/>
  <c r="AK232" i="7"/>
  <c r="J233" i="7"/>
  <c r="K233" i="7"/>
  <c r="N233" i="7"/>
  <c r="P233" i="7"/>
  <c r="U233" i="7"/>
  <c r="V233" i="7"/>
  <c r="W233" i="7"/>
  <c r="Y233" i="7"/>
  <c r="AA233" i="7"/>
  <c r="AB233" i="7" s="1"/>
  <c r="AE233" i="7"/>
  <c r="AF233" i="7"/>
  <c r="AG233" i="7"/>
  <c r="AH233" i="7"/>
  <c r="AJ233" i="7"/>
  <c r="AK233" i="7"/>
  <c r="J234" i="7"/>
  <c r="K234" i="7"/>
  <c r="AF234" i="7" s="1"/>
  <c r="N234" i="7"/>
  <c r="P234" i="7"/>
  <c r="U234" i="7"/>
  <c r="V234" i="7"/>
  <c r="W234" i="7"/>
  <c r="Y234" i="7"/>
  <c r="AA234" i="7"/>
  <c r="AB234" i="7" s="1"/>
  <c r="AE234" i="7"/>
  <c r="AG234" i="7"/>
  <c r="AH234" i="7"/>
  <c r="AJ234" i="7"/>
  <c r="AK234" i="7"/>
  <c r="J235" i="7"/>
  <c r="K235" i="7"/>
  <c r="N235" i="7"/>
  <c r="P235" i="7"/>
  <c r="U235" i="7"/>
  <c r="V235" i="7"/>
  <c r="W235" i="7"/>
  <c r="Y235" i="7"/>
  <c r="AA235" i="7"/>
  <c r="AB235" i="7" s="1"/>
  <c r="AE235" i="7"/>
  <c r="AF235" i="7"/>
  <c r="AG235" i="7"/>
  <c r="AH235" i="7"/>
  <c r="AJ235" i="7"/>
  <c r="AK235" i="7"/>
  <c r="J236" i="7"/>
  <c r="K236" i="7"/>
  <c r="N236" i="7"/>
  <c r="P236" i="7"/>
  <c r="U236" i="7"/>
  <c r="V236" i="7"/>
  <c r="W236" i="7"/>
  <c r="Y236" i="7"/>
  <c r="AA236" i="7"/>
  <c r="AB236" i="7" s="1"/>
  <c r="AE236" i="7"/>
  <c r="AG236" i="7"/>
  <c r="AH236" i="7"/>
  <c r="AJ236" i="7"/>
  <c r="AK236" i="7"/>
  <c r="J237" i="7"/>
  <c r="K237" i="7"/>
  <c r="N237" i="7"/>
  <c r="P237" i="7"/>
  <c r="U237" i="7"/>
  <c r="V237" i="7"/>
  <c r="W237" i="7"/>
  <c r="Y237" i="7"/>
  <c r="AA237" i="7"/>
  <c r="AB237" i="7" s="1"/>
  <c r="AE237" i="7"/>
  <c r="AG237" i="7"/>
  <c r="AH237" i="7"/>
  <c r="AJ237" i="7"/>
  <c r="AK237" i="7"/>
  <c r="J238" i="7"/>
  <c r="K238" i="7"/>
  <c r="N238" i="7"/>
  <c r="P238" i="7"/>
  <c r="U238" i="7"/>
  <c r="V238" i="7"/>
  <c r="W238" i="7"/>
  <c r="Y238" i="7"/>
  <c r="AA238" i="7"/>
  <c r="AB238" i="7" s="1"/>
  <c r="AE238" i="7"/>
  <c r="AF238" i="7"/>
  <c r="AG238" i="7"/>
  <c r="AH238" i="7"/>
  <c r="AJ238" i="7"/>
  <c r="AK238" i="7"/>
  <c r="J239" i="7"/>
  <c r="K239" i="7"/>
  <c r="N239" i="7"/>
  <c r="P239" i="7"/>
  <c r="U239" i="7"/>
  <c r="V239" i="7"/>
  <c r="W239" i="7"/>
  <c r="Y239" i="7"/>
  <c r="AA239" i="7"/>
  <c r="AB239" i="7"/>
  <c r="AE239" i="7"/>
  <c r="AG239" i="7"/>
  <c r="AH239" i="7" s="1"/>
  <c r="AJ239" i="7"/>
  <c r="AK239" i="7"/>
  <c r="J240" i="7"/>
  <c r="K240" i="7"/>
  <c r="N240" i="7"/>
  <c r="O240" i="7" s="1"/>
  <c r="P240" i="7"/>
  <c r="U240" i="7"/>
  <c r="V240" i="7"/>
  <c r="W240" i="7"/>
  <c r="Y240" i="7"/>
  <c r="AA240" i="7"/>
  <c r="AB240" i="7"/>
  <c r="AE240" i="7"/>
  <c r="AG240" i="7"/>
  <c r="AH240" i="7"/>
  <c r="AJ240" i="7"/>
  <c r="AK240" i="7"/>
  <c r="J241" i="7"/>
  <c r="K241" i="7"/>
  <c r="N241" i="7"/>
  <c r="P241" i="7"/>
  <c r="U241" i="7"/>
  <c r="V241" i="7"/>
  <c r="W241" i="7"/>
  <c r="Y241" i="7"/>
  <c r="AA241" i="7"/>
  <c r="AB241" i="7"/>
  <c r="AE241" i="7"/>
  <c r="AG241" i="7"/>
  <c r="AH241" i="7"/>
  <c r="AJ241" i="7"/>
  <c r="AK241" i="7"/>
  <c r="J242" i="7"/>
  <c r="K242" i="7"/>
  <c r="N242" i="7"/>
  <c r="P242" i="7"/>
  <c r="U242" i="7"/>
  <c r="V242" i="7"/>
  <c r="W242" i="7"/>
  <c r="Y242" i="7"/>
  <c r="AA242" i="7"/>
  <c r="AB242" i="7"/>
  <c r="AE242" i="7"/>
  <c r="AG242" i="7"/>
  <c r="AH242" i="7" s="1"/>
  <c r="AJ242" i="7"/>
  <c r="AK242" i="7"/>
  <c r="J243" i="7"/>
  <c r="K243" i="7"/>
  <c r="N243" i="7"/>
  <c r="O243" i="7" s="1"/>
  <c r="P243" i="7"/>
  <c r="U243" i="7"/>
  <c r="V243" i="7"/>
  <c r="W243" i="7"/>
  <c r="Y243" i="7"/>
  <c r="AA243" i="7"/>
  <c r="AB243" i="7"/>
  <c r="AE243" i="7"/>
  <c r="AG243" i="7"/>
  <c r="AH243" i="7"/>
  <c r="AJ243" i="7"/>
  <c r="AK243" i="7"/>
  <c r="J244" i="7"/>
  <c r="K244" i="7"/>
  <c r="N244" i="7"/>
  <c r="P244" i="7"/>
  <c r="U244" i="7"/>
  <c r="V244" i="7"/>
  <c r="W244" i="7"/>
  <c r="Y244" i="7"/>
  <c r="AA244" i="7"/>
  <c r="AB244" i="7"/>
  <c r="AE244" i="7"/>
  <c r="AG244" i="7"/>
  <c r="AH244" i="7"/>
  <c r="AJ244" i="7"/>
  <c r="AK244" i="7"/>
  <c r="J245" i="7"/>
  <c r="K245" i="7"/>
  <c r="N245" i="7"/>
  <c r="P245" i="7"/>
  <c r="U245" i="7"/>
  <c r="V245" i="7"/>
  <c r="W245" i="7"/>
  <c r="Y245" i="7"/>
  <c r="AA245" i="7"/>
  <c r="AB245" i="7"/>
  <c r="AE245" i="7"/>
  <c r="AG245" i="7"/>
  <c r="AH245" i="7" s="1"/>
  <c r="AJ245" i="7"/>
  <c r="AK245" i="7"/>
  <c r="J246" i="7"/>
  <c r="K246" i="7"/>
  <c r="N246" i="7"/>
  <c r="O246" i="7" s="1"/>
  <c r="P246" i="7"/>
  <c r="U246" i="7"/>
  <c r="V246" i="7"/>
  <c r="W246" i="7"/>
  <c r="Y246" i="7"/>
  <c r="AA246" i="7"/>
  <c r="AB246" i="7"/>
  <c r="AE246" i="7"/>
  <c r="AG246" i="7"/>
  <c r="AH246" i="7"/>
  <c r="AJ246" i="7"/>
  <c r="AK246" i="7"/>
  <c r="J247" i="7"/>
  <c r="K247" i="7"/>
  <c r="N247" i="7"/>
  <c r="P247" i="7"/>
  <c r="U247" i="7"/>
  <c r="V247" i="7"/>
  <c r="W247" i="7"/>
  <c r="Y247" i="7"/>
  <c r="AA247" i="7"/>
  <c r="AB247" i="7"/>
  <c r="AE247" i="7"/>
  <c r="AG247" i="7"/>
  <c r="AH247" i="7"/>
  <c r="AJ247" i="7"/>
  <c r="AK247" i="7"/>
  <c r="J248" i="7"/>
  <c r="K248" i="7"/>
  <c r="N248" i="7"/>
  <c r="P248" i="7"/>
  <c r="U248" i="7"/>
  <c r="V248" i="7"/>
  <c r="W248" i="7"/>
  <c r="Y248" i="7"/>
  <c r="AA248" i="7"/>
  <c r="AB248" i="7"/>
  <c r="AE248" i="7"/>
  <c r="AG248" i="7"/>
  <c r="AH248" i="7" s="1"/>
  <c r="AJ248" i="7"/>
  <c r="AK248" i="7"/>
  <c r="J249" i="7"/>
  <c r="K249" i="7"/>
  <c r="N249" i="7"/>
  <c r="O249" i="7" s="1"/>
  <c r="P249" i="7"/>
  <c r="U249" i="7"/>
  <c r="V249" i="7"/>
  <c r="W249" i="7"/>
  <c r="Y249" i="7"/>
  <c r="AA249" i="7"/>
  <c r="AB249" i="7"/>
  <c r="AE249" i="7"/>
  <c r="AG249" i="7"/>
  <c r="AH249" i="7"/>
  <c r="AJ249" i="7"/>
  <c r="AK249" i="7"/>
  <c r="J250" i="7"/>
  <c r="K250" i="7"/>
  <c r="N250" i="7"/>
  <c r="P250" i="7"/>
  <c r="U250" i="7"/>
  <c r="V250" i="7"/>
  <c r="W250" i="7"/>
  <c r="Y250" i="7"/>
  <c r="AA250" i="7"/>
  <c r="AB250" i="7"/>
  <c r="AE250" i="7"/>
  <c r="AG250" i="7"/>
  <c r="AH250" i="7"/>
  <c r="AJ250" i="7"/>
  <c r="AK250" i="7"/>
  <c r="J251" i="7"/>
  <c r="K251" i="7"/>
  <c r="N251" i="7"/>
  <c r="P251" i="7"/>
  <c r="U251" i="7"/>
  <c r="V251" i="7"/>
  <c r="W251" i="7"/>
  <c r="Y251" i="7"/>
  <c r="AA251" i="7"/>
  <c r="AB251" i="7"/>
  <c r="AE251" i="7"/>
  <c r="AG251" i="7"/>
  <c r="AH251" i="7" s="1"/>
  <c r="AJ251" i="7"/>
  <c r="AK251" i="7"/>
  <c r="J252" i="7"/>
  <c r="K252" i="7"/>
  <c r="N252" i="7"/>
  <c r="O252" i="7" s="1"/>
  <c r="P252" i="7"/>
  <c r="U252" i="7"/>
  <c r="V252" i="7"/>
  <c r="W252" i="7"/>
  <c r="Y252" i="7"/>
  <c r="AA252" i="7"/>
  <c r="AB252" i="7"/>
  <c r="AE252" i="7"/>
  <c r="AF252" i="7"/>
  <c r="AG252" i="7"/>
  <c r="AH252" i="7" s="1"/>
  <c r="AJ252" i="7"/>
  <c r="AK252" i="7"/>
  <c r="J253" i="7"/>
  <c r="K253" i="7"/>
  <c r="N253" i="7"/>
  <c r="O253" i="7" s="1"/>
  <c r="P253" i="7"/>
  <c r="U253" i="7"/>
  <c r="V253" i="7"/>
  <c r="W253" i="7"/>
  <c r="Y253" i="7"/>
  <c r="AA253" i="7"/>
  <c r="AB253" i="7"/>
  <c r="AE253" i="7"/>
  <c r="AF253" i="7"/>
  <c r="AG253" i="7"/>
  <c r="AH253" i="7" s="1"/>
  <c r="AJ253" i="7"/>
  <c r="AK253" i="7"/>
  <c r="J254" i="7"/>
  <c r="K254" i="7"/>
  <c r="N254" i="7"/>
  <c r="O254" i="7" s="1"/>
  <c r="P254" i="7"/>
  <c r="U254" i="7"/>
  <c r="V254" i="7"/>
  <c r="W254" i="7"/>
  <c r="Y254" i="7"/>
  <c r="AA254" i="7"/>
  <c r="AB254" i="7"/>
  <c r="AE254" i="7"/>
  <c r="AG254" i="7"/>
  <c r="AH254" i="7" s="1"/>
  <c r="AJ254" i="7"/>
  <c r="AK254" i="7"/>
  <c r="J255" i="7"/>
  <c r="K255" i="7"/>
  <c r="N255" i="7"/>
  <c r="O255" i="7" s="1"/>
  <c r="P255" i="7"/>
  <c r="U255" i="7"/>
  <c r="V255" i="7"/>
  <c r="W255" i="7"/>
  <c r="Y255" i="7"/>
  <c r="AA255" i="7"/>
  <c r="AB255" i="7"/>
  <c r="AE255" i="7"/>
  <c r="AG255" i="7"/>
  <c r="AH255" i="7"/>
  <c r="AJ255" i="7"/>
  <c r="AK255" i="7"/>
  <c r="J256" i="7"/>
  <c r="K256" i="7"/>
  <c r="N256" i="7"/>
  <c r="P256" i="7"/>
  <c r="U256" i="7"/>
  <c r="V256" i="7"/>
  <c r="W256" i="7"/>
  <c r="Y256" i="7"/>
  <c r="AA256" i="7"/>
  <c r="AB256" i="7"/>
  <c r="AE256" i="7"/>
  <c r="AG256" i="7"/>
  <c r="AH256" i="7"/>
  <c r="AJ256" i="7"/>
  <c r="AK256" i="7"/>
  <c r="J257" i="7"/>
  <c r="K257" i="7"/>
  <c r="N257" i="7"/>
  <c r="P257" i="7"/>
  <c r="U257" i="7"/>
  <c r="V257" i="7"/>
  <c r="W257" i="7"/>
  <c r="Y257" i="7"/>
  <c r="AA257" i="7"/>
  <c r="AB257" i="7"/>
  <c r="AE257" i="7"/>
  <c r="AG257" i="7"/>
  <c r="AH257" i="7" s="1"/>
  <c r="AJ257" i="7"/>
  <c r="AK257" i="7"/>
  <c r="J112" i="7"/>
  <c r="K112" i="7"/>
  <c r="N112" i="7"/>
  <c r="P112" i="7"/>
  <c r="U112" i="7"/>
  <c r="V112" i="7"/>
  <c r="W112" i="7"/>
  <c r="Y112" i="7"/>
  <c r="AA112" i="7"/>
  <c r="AB112" i="7" s="1"/>
  <c r="AE112" i="7"/>
  <c r="AF112" i="7"/>
  <c r="AG112" i="7"/>
  <c r="AH112" i="7"/>
  <c r="AJ112" i="7"/>
  <c r="AK112" i="7"/>
  <c r="J113" i="7"/>
  <c r="K113" i="7"/>
  <c r="N113" i="7"/>
  <c r="P113" i="7"/>
  <c r="U113" i="7"/>
  <c r="V113" i="7"/>
  <c r="W113" i="7"/>
  <c r="Y113" i="7"/>
  <c r="AA113" i="7"/>
  <c r="AB113" i="7"/>
  <c r="AE113" i="7"/>
  <c r="AG113" i="7"/>
  <c r="AH113" i="7"/>
  <c r="AJ113" i="7"/>
  <c r="AK113" i="7"/>
  <c r="J114" i="7"/>
  <c r="K114" i="7"/>
  <c r="N114" i="7"/>
  <c r="P114" i="7"/>
  <c r="U114" i="7"/>
  <c r="V114" i="7"/>
  <c r="W114" i="7"/>
  <c r="Y114" i="7"/>
  <c r="AA114" i="7"/>
  <c r="AB114" i="7"/>
  <c r="AE114" i="7"/>
  <c r="AG114" i="7"/>
  <c r="AH114" i="7" s="1"/>
  <c r="AJ114" i="7"/>
  <c r="AK114" i="7"/>
  <c r="J115" i="7"/>
  <c r="K115" i="7"/>
  <c r="N115" i="7"/>
  <c r="P115" i="7"/>
  <c r="U115" i="7"/>
  <c r="V115" i="7"/>
  <c r="W115" i="7"/>
  <c r="Y115" i="7"/>
  <c r="AA115" i="7"/>
  <c r="AB115" i="7" s="1"/>
  <c r="AE115" i="7"/>
  <c r="AF115" i="7"/>
  <c r="AG115" i="7"/>
  <c r="AH115" i="7"/>
  <c r="AJ115" i="7"/>
  <c r="AK115" i="7"/>
  <c r="J116" i="7"/>
  <c r="K116" i="7"/>
  <c r="N116" i="7"/>
  <c r="P116" i="7"/>
  <c r="U116" i="7"/>
  <c r="V116" i="7"/>
  <c r="W116" i="7"/>
  <c r="Y116" i="7"/>
  <c r="AA116" i="7"/>
  <c r="AB116" i="7"/>
  <c r="AE116" i="7"/>
  <c r="AG116" i="7"/>
  <c r="AH116" i="7"/>
  <c r="AJ116" i="7"/>
  <c r="AK116" i="7"/>
  <c r="J117" i="7"/>
  <c r="K117" i="7"/>
  <c r="N117" i="7"/>
  <c r="P117" i="7"/>
  <c r="U117" i="7"/>
  <c r="V117" i="7"/>
  <c r="W117" i="7"/>
  <c r="Y117" i="7"/>
  <c r="AA117" i="7"/>
  <c r="AB117" i="7"/>
  <c r="AE117" i="7"/>
  <c r="AG117" i="7"/>
  <c r="AH117" i="7" s="1"/>
  <c r="AJ117" i="7"/>
  <c r="AK117" i="7"/>
  <c r="J118" i="7"/>
  <c r="K118" i="7"/>
  <c r="N118" i="7"/>
  <c r="P118" i="7"/>
  <c r="U118" i="7"/>
  <c r="V118" i="7"/>
  <c r="W118" i="7"/>
  <c r="Y118" i="7"/>
  <c r="AA118" i="7"/>
  <c r="AB118" i="7" s="1"/>
  <c r="AE118" i="7"/>
  <c r="AF118" i="7"/>
  <c r="AG118" i="7"/>
  <c r="AH118" i="7"/>
  <c r="AJ118" i="7"/>
  <c r="AK118" i="7"/>
  <c r="J119" i="7"/>
  <c r="K119" i="7"/>
  <c r="N119" i="7"/>
  <c r="P119" i="7"/>
  <c r="U119" i="7"/>
  <c r="V119" i="7"/>
  <c r="W119" i="7"/>
  <c r="Y119" i="7"/>
  <c r="AA119" i="7"/>
  <c r="AB119" i="7"/>
  <c r="AE119" i="7"/>
  <c r="AG119" i="7"/>
  <c r="AH119" i="7"/>
  <c r="AJ119" i="7"/>
  <c r="AK119" i="7"/>
  <c r="J120" i="7"/>
  <c r="K120" i="7"/>
  <c r="N120" i="7"/>
  <c r="P120" i="7"/>
  <c r="U120" i="7"/>
  <c r="V120" i="7"/>
  <c r="W120" i="7"/>
  <c r="Y120" i="7"/>
  <c r="AA120" i="7"/>
  <c r="AB120" i="7"/>
  <c r="AE120" i="7"/>
  <c r="AG120" i="7"/>
  <c r="AH120" i="7" s="1"/>
  <c r="AJ120" i="7"/>
  <c r="AK120" i="7"/>
  <c r="J121" i="7"/>
  <c r="K121" i="7"/>
  <c r="N121" i="7"/>
  <c r="P121" i="7"/>
  <c r="U121" i="7"/>
  <c r="V121" i="7"/>
  <c r="W121" i="7"/>
  <c r="Y121" i="7"/>
  <c r="AA121" i="7"/>
  <c r="AB121" i="7" s="1"/>
  <c r="AE121" i="7"/>
  <c r="AF121" i="7"/>
  <c r="AG121" i="7"/>
  <c r="AH121" i="7"/>
  <c r="AJ121" i="7"/>
  <c r="AK121" i="7"/>
  <c r="J122" i="7"/>
  <c r="K122" i="7"/>
  <c r="N122" i="7"/>
  <c r="P122" i="7"/>
  <c r="U122" i="7"/>
  <c r="V122" i="7"/>
  <c r="W122" i="7"/>
  <c r="Y122" i="7"/>
  <c r="AA122" i="7"/>
  <c r="AB122" i="7"/>
  <c r="AE122" i="7"/>
  <c r="AG122" i="7"/>
  <c r="AH122" i="7"/>
  <c r="AJ122" i="7"/>
  <c r="AK122" i="7"/>
  <c r="J123" i="7"/>
  <c r="K123" i="7"/>
  <c r="N123" i="7"/>
  <c r="P123" i="7"/>
  <c r="U123" i="7"/>
  <c r="V123" i="7"/>
  <c r="W123" i="7"/>
  <c r="Y123" i="7"/>
  <c r="AA123" i="7"/>
  <c r="AB123" i="7"/>
  <c r="AE123" i="7"/>
  <c r="AG123" i="7"/>
  <c r="AH123" i="7" s="1"/>
  <c r="AJ123" i="7"/>
  <c r="AK123" i="7"/>
  <c r="J124" i="7"/>
  <c r="K124" i="7"/>
  <c r="N124" i="7"/>
  <c r="P124" i="7"/>
  <c r="U124" i="7"/>
  <c r="V124" i="7"/>
  <c r="W124" i="7"/>
  <c r="Y124" i="7"/>
  <c r="AA124" i="7"/>
  <c r="AB124" i="7" s="1"/>
  <c r="AE124" i="7"/>
  <c r="AF124" i="7"/>
  <c r="AG124" i="7"/>
  <c r="AH124" i="7"/>
  <c r="AJ124" i="7"/>
  <c r="AK124" i="7"/>
  <c r="J125" i="7"/>
  <c r="K125" i="7"/>
  <c r="N125" i="7"/>
  <c r="P125" i="7"/>
  <c r="U125" i="7"/>
  <c r="V125" i="7"/>
  <c r="W125" i="7"/>
  <c r="Y125" i="7"/>
  <c r="AA125" i="7"/>
  <c r="AB125" i="7"/>
  <c r="AE125" i="7"/>
  <c r="AG125" i="7"/>
  <c r="AH125" i="7"/>
  <c r="AJ125" i="7"/>
  <c r="AK125" i="7"/>
  <c r="J126" i="7"/>
  <c r="K126" i="7"/>
  <c r="N126" i="7"/>
  <c r="P126" i="7"/>
  <c r="U126" i="7"/>
  <c r="V126" i="7"/>
  <c r="W126" i="7"/>
  <c r="Y126" i="7"/>
  <c r="AA126" i="7"/>
  <c r="AB126" i="7"/>
  <c r="AE126" i="7"/>
  <c r="AG126" i="7"/>
  <c r="AH126" i="7" s="1"/>
  <c r="AJ126" i="7"/>
  <c r="AK126" i="7"/>
  <c r="J127" i="7"/>
  <c r="K127" i="7"/>
  <c r="N127" i="7"/>
  <c r="P127" i="7"/>
  <c r="U127" i="7"/>
  <c r="V127" i="7"/>
  <c r="W127" i="7"/>
  <c r="Y127" i="7"/>
  <c r="AA127" i="7"/>
  <c r="AB127" i="7" s="1"/>
  <c r="AE127" i="7"/>
  <c r="AG127" i="7"/>
  <c r="AH127" i="7"/>
  <c r="AJ127" i="7"/>
  <c r="AK127" i="7"/>
  <c r="J128" i="7"/>
  <c r="K128" i="7"/>
  <c r="N128" i="7"/>
  <c r="P128" i="7"/>
  <c r="U128" i="7"/>
  <c r="V128" i="7"/>
  <c r="W128" i="7"/>
  <c r="Y128" i="7"/>
  <c r="AA128" i="7"/>
  <c r="AB128" i="7" s="1"/>
  <c r="AE128" i="7"/>
  <c r="AG128" i="7"/>
  <c r="AH128" i="7" s="1"/>
  <c r="AJ128" i="7"/>
  <c r="AK128" i="7"/>
  <c r="J129" i="7"/>
  <c r="K129" i="7"/>
  <c r="AF129" i="7" s="1"/>
  <c r="N129" i="7"/>
  <c r="P129" i="7"/>
  <c r="U129" i="7"/>
  <c r="V129" i="7"/>
  <c r="W129" i="7"/>
  <c r="Y129" i="7"/>
  <c r="AA129" i="7"/>
  <c r="AB129" i="7" s="1"/>
  <c r="AE129" i="7"/>
  <c r="AG129" i="7"/>
  <c r="AH129" i="7" s="1"/>
  <c r="AJ129" i="7"/>
  <c r="AK129" i="7"/>
  <c r="J130" i="7"/>
  <c r="K130" i="7"/>
  <c r="N130" i="7"/>
  <c r="P130" i="7"/>
  <c r="U130" i="7"/>
  <c r="V130" i="7"/>
  <c r="W130" i="7"/>
  <c r="Y130" i="7"/>
  <c r="AA130" i="7"/>
  <c r="AB130" i="7" s="1"/>
  <c r="AE130" i="7"/>
  <c r="AG130" i="7"/>
  <c r="AH130" i="7"/>
  <c r="AJ130" i="7"/>
  <c r="AK130" i="7"/>
  <c r="J131" i="7"/>
  <c r="K131" i="7"/>
  <c r="N131" i="7"/>
  <c r="P131" i="7"/>
  <c r="U131" i="7"/>
  <c r="V131" i="7"/>
  <c r="W131" i="7"/>
  <c r="Y131" i="7"/>
  <c r="AA131" i="7"/>
  <c r="AB131" i="7" s="1"/>
  <c r="AE131" i="7"/>
  <c r="AG131" i="7"/>
  <c r="AH131" i="7"/>
  <c r="AJ131" i="7"/>
  <c r="AK131" i="7"/>
  <c r="J132" i="7"/>
  <c r="K132" i="7"/>
  <c r="N132" i="7"/>
  <c r="P132" i="7"/>
  <c r="U132" i="7"/>
  <c r="V132" i="7"/>
  <c r="W132" i="7"/>
  <c r="Y132" i="7"/>
  <c r="AA132" i="7"/>
  <c r="AB132" i="7" s="1"/>
  <c r="AE132" i="7"/>
  <c r="AG132" i="7"/>
  <c r="AH132" i="7" s="1"/>
  <c r="AJ132" i="7"/>
  <c r="AK132" i="7"/>
  <c r="J133" i="7"/>
  <c r="K133" i="7"/>
  <c r="N133" i="7"/>
  <c r="P133" i="7"/>
  <c r="U133" i="7"/>
  <c r="V133" i="7"/>
  <c r="W133" i="7"/>
  <c r="Y133" i="7"/>
  <c r="AA133" i="7"/>
  <c r="AB133" i="7" s="1"/>
  <c r="AE133" i="7"/>
  <c r="AG133" i="7"/>
  <c r="AH133" i="7"/>
  <c r="AJ133" i="7"/>
  <c r="AK133" i="7"/>
  <c r="J134" i="7"/>
  <c r="K134" i="7"/>
  <c r="N134" i="7"/>
  <c r="P134" i="7"/>
  <c r="U134" i="7"/>
  <c r="V134" i="7"/>
  <c r="W134" i="7"/>
  <c r="Y134" i="7"/>
  <c r="AA134" i="7"/>
  <c r="AB134" i="7" s="1"/>
  <c r="AE134" i="7"/>
  <c r="AG134" i="7"/>
  <c r="AH134" i="7" s="1"/>
  <c r="AJ134" i="7"/>
  <c r="AK134" i="7"/>
  <c r="J135" i="7"/>
  <c r="K135" i="7"/>
  <c r="N135" i="7"/>
  <c r="P135" i="7"/>
  <c r="U135" i="7"/>
  <c r="V135" i="7"/>
  <c r="W135" i="7"/>
  <c r="Y135" i="7"/>
  <c r="AA135" i="7"/>
  <c r="AB135" i="7" s="1"/>
  <c r="AE135" i="7"/>
  <c r="AG135" i="7"/>
  <c r="AH135" i="7" s="1"/>
  <c r="AJ135" i="7"/>
  <c r="AK135" i="7"/>
  <c r="J136" i="7"/>
  <c r="K136" i="7"/>
  <c r="N136" i="7"/>
  <c r="P136" i="7"/>
  <c r="U136" i="7"/>
  <c r="V136" i="7"/>
  <c r="W136" i="7"/>
  <c r="Y136" i="7"/>
  <c r="AA136" i="7"/>
  <c r="AB136" i="7" s="1"/>
  <c r="AE136" i="7"/>
  <c r="AG136" i="7"/>
  <c r="AH136" i="7" s="1"/>
  <c r="AJ136" i="7"/>
  <c r="AK136" i="7"/>
  <c r="J137" i="7"/>
  <c r="K137" i="7"/>
  <c r="N137" i="7"/>
  <c r="P137" i="7"/>
  <c r="U137" i="7"/>
  <c r="V137" i="7"/>
  <c r="W137" i="7"/>
  <c r="Y137" i="7"/>
  <c r="AA137" i="7"/>
  <c r="AB137" i="7" s="1"/>
  <c r="AE137" i="7"/>
  <c r="AG137" i="7"/>
  <c r="AH137" i="7" s="1"/>
  <c r="AJ137" i="7"/>
  <c r="AK137" i="7"/>
  <c r="J138" i="7"/>
  <c r="K138" i="7"/>
  <c r="N138" i="7"/>
  <c r="P138" i="7"/>
  <c r="U138" i="7"/>
  <c r="V138" i="7"/>
  <c r="W138" i="7"/>
  <c r="Y138" i="7"/>
  <c r="AA138" i="7"/>
  <c r="AB138" i="7" s="1"/>
  <c r="AE138" i="7"/>
  <c r="AG138" i="7"/>
  <c r="AH138" i="7" s="1"/>
  <c r="AJ138" i="7"/>
  <c r="AK138" i="7"/>
  <c r="J139" i="7"/>
  <c r="K139" i="7"/>
  <c r="N139" i="7"/>
  <c r="P139" i="7"/>
  <c r="U139" i="7"/>
  <c r="V139" i="7"/>
  <c r="W139" i="7"/>
  <c r="Y139" i="7"/>
  <c r="AA139" i="7"/>
  <c r="AB139" i="7" s="1"/>
  <c r="AE139" i="7"/>
  <c r="AG139" i="7"/>
  <c r="AH139" i="7" s="1"/>
  <c r="AJ139" i="7"/>
  <c r="AK139" i="7"/>
  <c r="J140" i="7"/>
  <c r="K140" i="7"/>
  <c r="N140" i="7"/>
  <c r="P140" i="7"/>
  <c r="U140" i="7"/>
  <c r="V140" i="7"/>
  <c r="W140" i="7"/>
  <c r="Y140" i="7"/>
  <c r="AA140" i="7"/>
  <c r="AB140" i="7" s="1"/>
  <c r="AE140" i="7"/>
  <c r="AG140" i="7"/>
  <c r="AH140" i="7" s="1"/>
  <c r="AJ140" i="7"/>
  <c r="AK140" i="7"/>
  <c r="J141" i="7"/>
  <c r="K141" i="7"/>
  <c r="N141" i="7"/>
  <c r="P141" i="7"/>
  <c r="U141" i="7"/>
  <c r="V141" i="7"/>
  <c r="W141" i="7"/>
  <c r="Y141" i="7"/>
  <c r="AA141" i="7"/>
  <c r="AB141" i="7" s="1"/>
  <c r="AE141" i="7"/>
  <c r="AG141" i="7"/>
  <c r="AH141" i="7" s="1"/>
  <c r="AJ141" i="7"/>
  <c r="AK141" i="7"/>
  <c r="J142" i="7"/>
  <c r="K142" i="7"/>
  <c r="N142" i="7"/>
  <c r="P142" i="7"/>
  <c r="U142" i="7"/>
  <c r="V142" i="7"/>
  <c r="W142" i="7"/>
  <c r="Y142" i="7"/>
  <c r="AA142" i="7"/>
  <c r="AB142" i="7" s="1"/>
  <c r="AE142" i="7"/>
  <c r="AG142" i="7"/>
  <c r="AH142" i="7" s="1"/>
  <c r="AJ142" i="7"/>
  <c r="AK142" i="7"/>
  <c r="J143" i="7"/>
  <c r="K143" i="7"/>
  <c r="N143" i="7"/>
  <c r="P143" i="7"/>
  <c r="U143" i="7"/>
  <c r="V143" i="7"/>
  <c r="W143" i="7"/>
  <c r="Y143" i="7"/>
  <c r="AA143" i="7"/>
  <c r="AB143" i="7" s="1"/>
  <c r="AE143" i="7"/>
  <c r="AG143" i="7"/>
  <c r="AH143" i="7" s="1"/>
  <c r="AJ143" i="7"/>
  <c r="AK143" i="7"/>
  <c r="J144" i="7"/>
  <c r="K144" i="7"/>
  <c r="N144" i="7"/>
  <c r="P144" i="7"/>
  <c r="U144" i="7"/>
  <c r="V144" i="7"/>
  <c r="W144" i="7"/>
  <c r="Y144" i="7"/>
  <c r="AA144" i="7"/>
  <c r="AB144" i="7" s="1"/>
  <c r="AE144" i="7"/>
  <c r="AG144" i="7"/>
  <c r="AH144" i="7" s="1"/>
  <c r="AJ144" i="7"/>
  <c r="AK144" i="7"/>
  <c r="J145" i="7"/>
  <c r="K145" i="7"/>
  <c r="N145" i="7"/>
  <c r="P145" i="7"/>
  <c r="U145" i="7"/>
  <c r="V145" i="7"/>
  <c r="W145" i="7"/>
  <c r="Y145" i="7"/>
  <c r="AA145" i="7"/>
  <c r="AB145" i="7" s="1"/>
  <c r="AE145" i="7"/>
  <c r="AG145" i="7"/>
  <c r="AH145" i="7" s="1"/>
  <c r="AJ145" i="7"/>
  <c r="AK145" i="7"/>
  <c r="J146" i="7"/>
  <c r="K146" i="7"/>
  <c r="N146" i="7"/>
  <c r="P146" i="7"/>
  <c r="U146" i="7"/>
  <c r="V146" i="7"/>
  <c r="W146" i="7"/>
  <c r="Y146" i="7"/>
  <c r="AA146" i="7"/>
  <c r="AB146" i="7" s="1"/>
  <c r="AE146" i="7"/>
  <c r="AG146" i="7"/>
  <c r="AH146" i="7" s="1"/>
  <c r="AJ146" i="7"/>
  <c r="AK146" i="7"/>
  <c r="J147" i="7"/>
  <c r="K147" i="7"/>
  <c r="N147" i="7"/>
  <c r="P147" i="7"/>
  <c r="U147" i="7"/>
  <c r="V147" i="7"/>
  <c r="W147" i="7"/>
  <c r="Y147" i="7"/>
  <c r="AA147" i="7"/>
  <c r="AB147" i="7" s="1"/>
  <c r="AE147" i="7"/>
  <c r="AF147" i="7"/>
  <c r="AG147" i="7"/>
  <c r="AH147" i="7" s="1"/>
  <c r="AJ147" i="7"/>
  <c r="AK147" i="7"/>
  <c r="J148" i="7"/>
  <c r="K148" i="7"/>
  <c r="N148" i="7"/>
  <c r="P148" i="7"/>
  <c r="U148" i="7"/>
  <c r="V148" i="7"/>
  <c r="W148" i="7"/>
  <c r="Y148" i="7"/>
  <c r="AA148" i="7"/>
  <c r="AB148" i="7" s="1"/>
  <c r="AE148" i="7"/>
  <c r="AG148" i="7"/>
  <c r="AH148" i="7" s="1"/>
  <c r="AJ148" i="7"/>
  <c r="AK148" i="7"/>
  <c r="J149" i="7"/>
  <c r="K149" i="7"/>
  <c r="N149" i="7"/>
  <c r="P149" i="7"/>
  <c r="U149" i="7"/>
  <c r="V149" i="7"/>
  <c r="W149" i="7"/>
  <c r="Y149" i="7"/>
  <c r="AA149" i="7"/>
  <c r="AB149" i="7" s="1"/>
  <c r="AE149" i="7"/>
  <c r="AG149" i="7"/>
  <c r="AH149" i="7" s="1"/>
  <c r="AJ149" i="7"/>
  <c r="AK149" i="7"/>
  <c r="J150" i="7"/>
  <c r="K150" i="7"/>
  <c r="N150" i="7"/>
  <c r="P150" i="7"/>
  <c r="U150" i="7"/>
  <c r="V150" i="7"/>
  <c r="W150" i="7"/>
  <c r="Y150" i="7"/>
  <c r="AA150" i="7"/>
  <c r="AB150" i="7" s="1"/>
  <c r="AE150" i="7"/>
  <c r="AG150" i="7"/>
  <c r="AH150" i="7" s="1"/>
  <c r="AJ150" i="7"/>
  <c r="AK150" i="7"/>
  <c r="J151" i="7"/>
  <c r="K151" i="7"/>
  <c r="N151" i="7"/>
  <c r="P151" i="7"/>
  <c r="U151" i="7"/>
  <c r="V151" i="7"/>
  <c r="W151" i="7"/>
  <c r="Y151" i="7"/>
  <c r="AA151" i="7"/>
  <c r="AB151" i="7" s="1"/>
  <c r="AE151" i="7"/>
  <c r="AG151" i="7"/>
  <c r="AH151" i="7" s="1"/>
  <c r="AJ151" i="7"/>
  <c r="AK151" i="7"/>
  <c r="J152" i="7"/>
  <c r="K152" i="7"/>
  <c r="AF152" i="7" s="1"/>
  <c r="N152" i="7"/>
  <c r="P152" i="7"/>
  <c r="U152" i="7"/>
  <c r="V152" i="7"/>
  <c r="W152" i="7"/>
  <c r="Y152" i="7"/>
  <c r="AA152" i="7"/>
  <c r="AB152" i="7" s="1"/>
  <c r="AE152" i="7"/>
  <c r="AG152" i="7"/>
  <c r="AH152" i="7" s="1"/>
  <c r="AJ152" i="7"/>
  <c r="AK152" i="7"/>
  <c r="J153" i="7"/>
  <c r="K153" i="7"/>
  <c r="N153" i="7"/>
  <c r="P153" i="7"/>
  <c r="U153" i="7"/>
  <c r="V153" i="7"/>
  <c r="W153" i="7"/>
  <c r="Y153" i="7"/>
  <c r="AA153" i="7"/>
  <c r="AB153" i="7" s="1"/>
  <c r="AE153" i="7"/>
  <c r="AG153" i="7"/>
  <c r="AH153" i="7" s="1"/>
  <c r="AJ153" i="7"/>
  <c r="AK153" i="7"/>
  <c r="J154" i="7"/>
  <c r="K154" i="7"/>
  <c r="N154" i="7"/>
  <c r="P154" i="7"/>
  <c r="U154" i="7"/>
  <c r="V154" i="7"/>
  <c r="W154" i="7"/>
  <c r="Y154" i="7"/>
  <c r="AA154" i="7"/>
  <c r="AB154" i="7" s="1"/>
  <c r="AE154" i="7"/>
  <c r="AG154" i="7"/>
  <c r="AH154" i="7" s="1"/>
  <c r="AJ154" i="7"/>
  <c r="AK154" i="7"/>
  <c r="J155" i="7"/>
  <c r="K155" i="7"/>
  <c r="N155" i="7"/>
  <c r="P155" i="7"/>
  <c r="U155" i="7"/>
  <c r="V155" i="7"/>
  <c r="W155" i="7"/>
  <c r="Y155" i="7"/>
  <c r="AA155" i="7"/>
  <c r="AB155" i="7" s="1"/>
  <c r="AE155" i="7"/>
  <c r="AG155" i="7"/>
  <c r="AH155" i="7" s="1"/>
  <c r="AJ155" i="7"/>
  <c r="AK155" i="7"/>
  <c r="J156" i="7"/>
  <c r="K156" i="7"/>
  <c r="N156" i="7"/>
  <c r="P156" i="7"/>
  <c r="U156" i="7"/>
  <c r="V156" i="7"/>
  <c r="W156" i="7"/>
  <c r="Y156" i="7"/>
  <c r="AA156" i="7"/>
  <c r="AB156" i="7" s="1"/>
  <c r="AE156" i="7"/>
  <c r="AG156" i="7"/>
  <c r="AH156" i="7" s="1"/>
  <c r="AJ156" i="7"/>
  <c r="AK156" i="7"/>
  <c r="U111" i="7"/>
  <c r="V111" i="7"/>
  <c r="W111" i="7"/>
  <c r="Y111" i="7"/>
  <c r="AA111" i="7"/>
  <c r="AB111" i="7" s="1"/>
  <c r="AE111" i="7"/>
  <c r="AG111" i="7"/>
  <c r="AH111" i="7" s="1"/>
  <c r="AJ111" i="7"/>
  <c r="AK111" i="7"/>
  <c r="N111" i="7"/>
  <c r="P111" i="7"/>
  <c r="J111" i="7"/>
  <c r="K111" i="7"/>
  <c r="E57" i="9"/>
  <c r="J71" i="7"/>
  <c r="N71" i="7"/>
  <c r="P71" i="7"/>
  <c r="U71" i="7"/>
  <c r="V71" i="7"/>
  <c r="W71" i="7"/>
  <c r="Y71" i="7"/>
  <c r="AA71" i="7"/>
  <c r="AB71" i="7" s="1"/>
  <c r="AE71" i="7"/>
  <c r="AG71" i="7"/>
  <c r="AH71" i="7" s="1"/>
  <c r="AJ71" i="7"/>
  <c r="AK71" i="7"/>
  <c r="J72" i="7"/>
  <c r="N72" i="7"/>
  <c r="P72" i="7"/>
  <c r="U72" i="7"/>
  <c r="V72" i="7"/>
  <c r="W72" i="7"/>
  <c r="Y72" i="7"/>
  <c r="AA72" i="7"/>
  <c r="AB72" i="7" s="1"/>
  <c r="AE72" i="7"/>
  <c r="AG72" i="7"/>
  <c r="AH72" i="7" s="1"/>
  <c r="AJ72" i="7"/>
  <c r="AK72" i="7"/>
  <c r="J73" i="7"/>
  <c r="N73" i="7"/>
  <c r="P73" i="7"/>
  <c r="U73" i="7"/>
  <c r="V73" i="7"/>
  <c r="W73" i="7"/>
  <c r="Y73" i="7"/>
  <c r="AA73" i="7"/>
  <c r="AB73" i="7" s="1"/>
  <c r="AE73" i="7"/>
  <c r="AG73" i="7"/>
  <c r="AH73" i="7" s="1"/>
  <c r="AJ73" i="7"/>
  <c r="AK73" i="7"/>
  <c r="J74" i="7"/>
  <c r="N74" i="7"/>
  <c r="P74" i="7"/>
  <c r="U74" i="7"/>
  <c r="V74" i="7"/>
  <c r="W74" i="7"/>
  <c r="Y74" i="7"/>
  <c r="AA74" i="7"/>
  <c r="AB74" i="7" s="1"/>
  <c r="AE74" i="7"/>
  <c r="AG74" i="7"/>
  <c r="AH74" i="7" s="1"/>
  <c r="AJ74" i="7"/>
  <c r="AK74" i="7"/>
  <c r="J75" i="7"/>
  <c r="N75" i="7"/>
  <c r="P75" i="7"/>
  <c r="U75" i="7"/>
  <c r="V75" i="7"/>
  <c r="W75" i="7"/>
  <c r="Y75" i="7"/>
  <c r="AA75" i="7"/>
  <c r="AB75" i="7" s="1"/>
  <c r="AE75" i="7"/>
  <c r="AG75" i="7"/>
  <c r="AH75" i="7" s="1"/>
  <c r="AJ75" i="7"/>
  <c r="AK75" i="7"/>
  <c r="J76" i="7"/>
  <c r="K76" i="7"/>
  <c r="AF76" i="7" s="1"/>
  <c r="N76" i="7"/>
  <c r="P76" i="7"/>
  <c r="U76" i="7"/>
  <c r="V76" i="7"/>
  <c r="W76" i="7"/>
  <c r="Y76" i="7"/>
  <c r="AA76" i="7"/>
  <c r="AB76" i="7" s="1"/>
  <c r="AE76" i="7"/>
  <c r="AG76" i="7"/>
  <c r="AH76" i="7" s="1"/>
  <c r="AJ76" i="7"/>
  <c r="AK76" i="7"/>
  <c r="J77" i="7"/>
  <c r="K77" i="7"/>
  <c r="N77" i="7"/>
  <c r="P77" i="7"/>
  <c r="U77" i="7"/>
  <c r="V77" i="7"/>
  <c r="W77" i="7"/>
  <c r="Y77" i="7"/>
  <c r="AA77" i="7"/>
  <c r="AB77" i="7" s="1"/>
  <c r="AE77" i="7"/>
  <c r="AG77" i="7"/>
  <c r="AH77" i="7" s="1"/>
  <c r="AJ77" i="7"/>
  <c r="AK77" i="7"/>
  <c r="J78" i="7"/>
  <c r="K78" i="7"/>
  <c r="N78" i="7"/>
  <c r="P78" i="7"/>
  <c r="U78" i="7"/>
  <c r="V78" i="7"/>
  <c r="W78" i="7"/>
  <c r="Y78" i="7"/>
  <c r="AA78" i="7"/>
  <c r="AB78" i="7" s="1"/>
  <c r="AE78" i="7"/>
  <c r="AG78" i="7"/>
  <c r="AH78" i="7" s="1"/>
  <c r="AJ78" i="7"/>
  <c r="AK78" i="7"/>
  <c r="J79" i="7"/>
  <c r="K79" i="7"/>
  <c r="AF79" i="7" s="1"/>
  <c r="N79" i="7"/>
  <c r="P79" i="7"/>
  <c r="U79" i="7"/>
  <c r="V79" i="7"/>
  <c r="W79" i="7"/>
  <c r="Y79" i="7"/>
  <c r="AA79" i="7"/>
  <c r="AB79" i="7" s="1"/>
  <c r="AE79" i="7"/>
  <c r="AG79" i="7"/>
  <c r="AH79" i="7" s="1"/>
  <c r="AJ79" i="7"/>
  <c r="AK79" i="7"/>
  <c r="J80" i="7"/>
  <c r="K80" i="7"/>
  <c r="N80" i="7"/>
  <c r="P80" i="7"/>
  <c r="U80" i="7"/>
  <c r="V80" i="7"/>
  <c r="W80" i="7"/>
  <c r="Y80" i="7"/>
  <c r="AA80" i="7"/>
  <c r="AB80" i="7" s="1"/>
  <c r="AE80" i="7"/>
  <c r="AG80" i="7"/>
  <c r="AH80" i="7" s="1"/>
  <c r="AJ80" i="7"/>
  <c r="AK80" i="7"/>
  <c r="J81" i="7"/>
  <c r="K81" i="7"/>
  <c r="N81" i="7"/>
  <c r="P81" i="7"/>
  <c r="U81" i="7"/>
  <c r="V81" i="7"/>
  <c r="W81" i="7"/>
  <c r="Y81" i="7"/>
  <c r="AA81" i="7"/>
  <c r="AB81" i="7" s="1"/>
  <c r="AE81" i="7"/>
  <c r="AG81" i="7"/>
  <c r="AH81" i="7" s="1"/>
  <c r="AJ81" i="7"/>
  <c r="AK81" i="7"/>
  <c r="J82" i="7"/>
  <c r="K82" i="7"/>
  <c r="AF82" i="7" s="1"/>
  <c r="N82" i="7"/>
  <c r="P82" i="7"/>
  <c r="U82" i="7"/>
  <c r="V82" i="7"/>
  <c r="W82" i="7"/>
  <c r="Y82" i="7"/>
  <c r="AA82" i="7"/>
  <c r="AB82" i="7" s="1"/>
  <c r="AE82" i="7"/>
  <c r="AG82" i="7"/>
  <c r="AH82" i="7" s="1"/>
  <c r="AJ82" i="7"/>
  <c r="AK82" i="7"/>
  <c r="J83" i="7"/>
  <c r="K83" i="7"/>
  <c r="N83" i="7"/>
  <c r="P83" i="7"/>
  <c r="U83" i="7"/>
  <c r="V83" i="7"/>
  <c r="W83" i="7"/>
  <c r="Y83" i="7"/>
  <c r="AA83" i="7"/>
  <c r="AB83" i="7" s="1"/>
  <c r="AE83" i="7"/>
  <c r="AG83" i="7"/>
  <c r="AH83" i="7" s="1"/>
  <c r="AJ83" i="7"/>
  <c r="AK83" i="7"/>
  <c r="J84" i="7"/>
  <c r="K84" i="7"/>
  <c r="N84" i="7"/>
  <c r="P84" i="7"/>
  <c r="U84" i="7"/>
  <c r="V84" i="7"/>
  <c r="W84" i="7"/>
  <c r="Y84" i="7"/>
  <c r="AA84" i="7"/>
  <c r="AB84" i="7" s="1"/>
  <c r="AE84" i="7"/>
  <c r="AG84" i="7"/>
  <c r="AH84" i="7" s="1"/>
  <c r="AJ84" i="7"/>
  <c r="AK84" i="7"/>
  <c r="J85" i="7"/>
  <c r="K85" i="7"/>
  <c r="N85" i="7"/>
  <c r="P85" i="7"/>
  <c r="U85" i="7"/>
  <c r="V85" i="7"/>
  <c r="W85" i="7"/>
  <c r="Y85" i="7"/>
  <c r="AA85" i="7"/>
  <c r="AB85" i="7" s="1"/>
  <c r="AE85" i="7"/>
  <c r="AG85" i="7"/>
  <c r="AH85" i="7" s="1"/>
  <c r="AJ85" i="7"/>
  <c r="AK85" i="7"/>
  <c r="J86" i="7"/>
  <c r="N86" i="7"/>
  <c r="P86" i="7"/>
  <c r="U86" i="7"/>
  <c r="V86" i="7"/>
  <c r="W86" i="7"/>
  <c r="Y86" i="7"/>
  <c r="AA86" i="7"/>
  <c r="AB86" i="7" s="1"/>
  <c r="AE86" i="7"/>
  <c r="AG86" i="7"/>
  <c r="AH86" i="7" s="1"/>
  <c r="AJ86" i="7"/>
  <c r="AK86" i="7"/>
  <c r="J87" i="7"/>
  <c r="N87" i="7"/>
  <c r="P87" i="7"/>
  <c r="U87" i="7"/>
  <c r="V87" i="7"/>
  <c r="W87" i="7"/>
  <c r="Y87" i="7"/>
  <c r="AA87" i="7"/>
  <c r="AB87" i="7" s="1"/>
  <c r="AE87" i="7"/>
  <c r="AG87" i="7"/>
  <c r="AH87" i="7" s="1"/>
  <c r="AJ87" i="7"/>
  <c r="AK87" i="7"/>
  <c r="J88" i="7"/>
  <c r="N88" i="7"/>
  <c r="P88" i="7"/>
  <c r="U88" i="7"/>
  <c r="V88" i="7"/>
  <c r="W88" i="7"/>
  <c r="Y88" i="7"/>
  <c r="AA88" i="7"/>
  <c r="AB88" i="7" s="1"/>
  <c r="AE88" i="7"/>
  <c r="AG88" i="7"/>
  <c r="AH88" i="7" s="1"/>
  <c r="AJ88" i="7"/>
  <c r="AK88" i="7"/>
  <c r="J89" i="7"/>
  <c r="N89" i="7"/>
  <c r="P89" i="7"/>
  <c r="U89" i="7"/>
  <c r="V89" i="7"/>
  <c r="W89" i="7"/>
  <c r="Y89" i="7"/>
  <c r="AA89" i="7"/>
  <c r="AB89" i="7" s="1"/>
  <c r="AE89" i="7"/>
  <c r="AG89" i="7"/>
  <c r="AH89" i="7" s="1"/>
  <c r="AJ89" i="7"/>
  <c r="AK89" i="7"/>
  <c r="J90" i="7"/>
  <c r="N90" i="7"/>
  <c r="P90" i="7"/>
  <c r="U90" i="7"/>
  <c r="V90" i="7"/>
  <c r="W90" i="7"/>
  <c r="Y90" i="7"/>
  <c r="AA90" i="7"/>
  <c r="AB90" i="7" s="1"/>
  <c r="AE90" i="7"/>
  <c r="AG90" i="7"/>
  <c r="AH90" i="7" s="1"/>
  <c r="AJ90" i="7"/>
  <c r="AK90" i="7"/>
  <c r="J91" i="7"/>
  <c r="N91" i="7"/>
  <c r="P91" i="7"/>
  <c r="U91" i="7"/>
  <c r="V91" i="7"/>
  <c r="W91" i="7"/>
  <c r="Y91" i="7"/>
  <c r="AA91" i="7"/>
  <c r="AB91" i="7" s="1"/>
  <c r="AE91" i="7"/>
  <c r="AG91" i="7"/>
  <c r="AH91" i="7" s="1"/>
  <c r="AJ91" i="7"/>
  <c r="AK91" i="7"/>
  <c r="J92" i="7"/>
  <c r="N92" i="7"/>
  <c r="P92" i="7"/>
  <c r="U92" i="7"/>
  <c r="V92" i="7"/>
  <c r="W92" i="7"/>
  <c r="Y92" i="7"/>
  <c r="AA92" i="7"/>
  <c r="AB92" i="7" s="1"/>
  <c r="AE92" i="7"/>
  <c r="AG92" i="7"/>
  <c r="AH92" i="7" s="1"/>
  <c r="AJ92" i="7"/>
  <c r="AK92" i="7"/>
  <c r="J93" i="7"/>
  <c r="N93" i="7"/>
  <c r="P93" i="7"/>
  <c r="U93" i="7"/>
  <c r="V93" i="7"/>
  <c r="W93" i="7"/>
  <c r="Y93" i="7"/>
  <c r="AA93" i="7"/>
  <c r="AB93" i="7" s="1"/>
  <c r="AE93" i="7"/>
  <c r="AG93" i="7"/>
  <c r="AH93" i="7" s="1"/>
  <c r="AJ93" i="7"/>
  <c r="AK93" i="7"/>
  <c r="J94" i="7"/>
  <c r="N94" i="7"/>
  <c r="P94" i="7"/>
  <c r="U94" i="7"/>
  <c r="V94" i="7"/>
  <c r="W94" i="7"/>
  <c r="Y94" i="7"/>
  <c r="AA94" i="7"/>
  <c r="AB94" i="7" s="1"/>
  <c r="AE94" i="7"/>
  <c r="AG94" i="7"/>
  <c r="AH94" i="7" s="1"/>
  <c r="AJ94" i="7"/>
  <c r="AK94" i="7"/>
  <c r="J95" i="7"/>
  <c r="N95" i="7"/>
  <c r="P95" i="7"/>
  <c r="U95" i="7"/>
  <c r="V95" i="7"/>
  <c r="W95" i="7"/>
  <c r="Y95" i="7"/>
  <c r="AA95" i="7"/>
  <c r="AB95" i="7" s="1"/>
  <c r="AE95" i="7"/>
  <c r="AG95" i="7"/>
  <c r="AH95" i="7" s="1"/>
  <c r="AJ95" i="7"/>
  <c r="AK95" i="7"/>
  <c r="J96" i="7"/>
  <c r="N96" i="7"/>
  <c r="P96" i="7"/>
  <c r="U96" i="7"/>
  <c r="V96" i="7"/>
  <c r="W96" i="7"/>
  <c r="Y96" i="7"/>
  <c r="AA96" i="7"/>
  <c r="AB96" i="7" s="1"/>
  <c r="AE96" i="7"/>
  <c r="AG96" i="7"/>
  <c r="AH96" i="7" s="1"/>
  <c r="AJ96" i="7"/>
  <c r="AK96" i="7"/>
  <c r="J97" i="7"/>
  <c r="N97" i="7"/>
  <c r="P97" i="7"/>
  <c r="U97" i="7"/>
  <c r="V97" i="7"/>
  <c r="W97" i="7"/>
  <c r="Y97" i="7"/>
  <c r="AA97" i="7"/>
  <c r="AB97" i="7" s="1"/>
  <c r="AE97" i="7"/>
  <c r="AG97" i="7"/>
  <c r="AH97" i="7" s="1"/>
  <c r="AJ97" i="7"/>
  <c r="AK97" i="7"/>
  <c r="J98" i="7"/>
  <c r="K98" i="7"/>
  <c r="N98" i="7"/>
  <c r="P98" i="7"/>
  <c r="U98" i="7"/>
  <c r="V98" i="7"/>
  <c r="W98" i="7"/>
  <c r="Y98" i="7"/>
  <c r="AA98" i="7"/>
  <c r="AB98" i="7" s="1"/>
  <c r="AE98" i="7"/>
  <c r="AG98" i="7"/>
  <c r="AH98" i="7" s="1"/>
  <c r="AJ98" i="7"/>
  <c r="AK98" i="7"/>
  <c r="J99" i="7"/>
  <c r="K99" i="7"/>
  <c r="N99" i="7"/>
  <c r="P99" i="7"/>
  <c r="U99" i="7"/>
  <c r="V99" i="7"/>
  <c r="W99" i="7"/>
  <c r="Y99" i="7"/>
  <c r="AA99" i="7"/>
  <c r="AB99" i="7" s="1"/>
  <c r="AE99" i="7"/>
  <c r="AG99" i="7"/>
  <c r="AH99" i="7" s="1"/>
  <c r="AJ99" i="7"/>
  <c r="AK99" i="7"/>
  <c r="J100" i="7"/>
  <c r="K100" i="7"/>
  <c r="N100" i="7"/>
  <c r="P100" i="7"/>
  <c r="U100" i="7"/>
  <c r="V100" i="7"/>
  <c r="W100" i="7"/>
  <c r="Y100" i="7"/>
  <c r="AA100" i="7"/>
  <c r="AB100" i="7" s="1"/>
  <c r="AE100" i="7"/>
  <c r="AG100" i="7"/>
  <c r="AH100" i="7" s="1"/>
  <c r="AJ100" i="7"/>
  <c r="AK100" i="7"/>
  <c r="J101" i="7"/>
  <c r="K101" i="7"/>
  <c r="N101" i="7"/>
  <c r="P101" i="7"/>
  <c r="U101" i="7"/>
  <c r="V101" i="7"/>
  <c r="W101" i="7"/>
  <c r="Y101" i="7"/>
  <c r="AA101" i="7"/>
  <c r="AB101" i="7" s="1"/>
  <c r="AE101" i="7"/>
  <c r="AG101" i="7"/>
  <c r="AH101" i="7" s="1"/>
  <c r="AJ101" i="7"/>
  <c r="AK101" i="7"/>
  <c r="J102" i="7"/>
  <c r="K102" i="7"/>
  <c r="N102" i="7"/>
  <c r="P102" i="7"/>
  <c r="U102" i="7"/>
  <c r="V102" i="7"/>
  <c r="W102" i="7"/>
  <c r="Y102" i="7"/>
  <c r="AA102" i="7"/>
  <c r="AB102" i="7" s="1"/>
  <c r="AE102" i="7"/>
  <c r="AG102" i="7"/>
  <c r="AH102" i="7" s="1"/>
  <c r="AJ102" i="7"/>
  <c r="AK102" i="7"/>
  <c r="J103" i="7"/>
  <c r="K103" i="7"/>
  <c r="N103" i="7"/>
  <c r="P103" i="7"/>
  <c r="U103" i="7"/>
  <c r="V103" i="7"/>
  <c r="W103" i="7"/>
  <c r="Y103" i="7"/>
  <c r="AA103" i="7"/>
  <c r="AB103" i="7" s="1"/>
  <c r="AE103" i="7"/>
  <c r="AG103" i="7"/>
  <c r="AH103" i="7" s="1"/>
  <c r="AJ103" i="7"/>
  <c r="AK103" i="7"/>
  <c r="J104" i="7"/>
  <c r="N104" i="7"/>
  <c r="P104" i="7"/>
  <c r="U104" i="7"/>
  <c r="V104" i="7"/>
  <c r="W104" i="7"/>
  <c r="Y104" i="7"/>
  <c r="AA104" i="7"/>
  <c r="AB104" i="7" s="1"/>
  <c r="AE104" i="7"/>
  <c r="AG104" i="7"/>
  <c r="AH104" i="7" s="1"/>
  <c r="AJ104" i="7"/>
  <c r="AK104" i="7"/>
  <c r="J105" i="7"/>
  <c r="N105" i="7"/>
  <c r="P105" i="7"/>
  <c r="U105" i="7"/>
  <c r="V105" i="7"/>
  <c r="W105" i="7"/>
  <c r="Y105" i="7"/>
  <c r="AA105" i="7"/>
  <c r="AB105" i="7" s="1"/>
  <c r="AE105" i="7"/>
  <c r="AG105" i="7"/>
  <c r="AH105" i="7" s="1"/>
  <c r="AJ105" i="7"/>
  <c r="AK105" i="7"/>
  <c r="J106" i="7"/>
  <c r="N106" i="7"/>
  <c r="P106" i="7"/>
  <c r="U106" i="7"/>
  <c r="V106" i="7"/>
  <c r="W106" i="7"/>
  <c r="Y106" i="7"/>
  <c r="AA106" i="7"/>
  <c r="AB106" i="7" s="1"/>
  <c r="AE106" i="7"/>
  <c r="AG106" i="7"/>
  <c r="AH106" i="7" s="1"/>
  <c r="AJ106" i="7"/>
  <c r="AK106" i="7"/>
  <c r="J107" i="7"/>
  <c r="N107" i="7"/>
  <c r="P107" i="7"/>
  <c r="U107" i="7"/>
  <c r="V107" i="7"/>
  <c r="W107" i="7"/>
  <c r="Y107" i="7"/>
  <c r="AA107" i="7"/>
  <c r="AB107" i="7" s="1"/>
  <c r="AE107" i="7"/>
  <c r="AG107" i="7"/>
  <c r="AH107" i="7" s="1"/>
  <c r="AJ107" i="7"/>
  <c r="AK107" i="7"/>
  <c r="J108" i="7"/>
  <c r="N108" i="7"/>
  <c r="P108" i="7"/>
  <c r="U108" i="7"/>
  <c r="V108" i="7"/>
  <c r="W108" i="7"/>
  <c r="Y108" i="7"/>
  <c r="AA108" i="7"/>
  <c r="AB108" i="7" s="1"/>
  <c r="AE108" i="7"/>
  <c r="AG108" i="7"/>
  <c r="AH108" i="7" s="1"/>
  <c r="AJ108" i="7"/>
  <c r="AK108" i="7"/>
  <c r="J109" i="7"/>
  <c r="N109" i="7"/>
  <c r="P109" i="7"/>
  <c r="U109" i="7"/>
  <c r="V109" i="7"/>
  <c r="W109" i="7"/>
  <c r="Y109" i="7"/>
  <c r="AA109" i="7"/>
  <c r="AB109" i="7" s="1"/>
  <c r="AE109" i="7"/>
  <c r="AG109" i="7"/>
  <c r="AH109" i="7" s="1"/>
  <c r="AJ109" i="7"/>
  <c r="AK109" i="7"/>
  <c r="J110" i="7"/>
  <c r="N110" i="7"/>
  <c r="P110" i="7"/>
  <c r="U110" i="7"/>
  <c r="V110" i="7"/>
  <c r="W110" i="7"/>
  <c r="Y110" i="7"/>
  <c r="AA110" i="7"/>
  <c r="AB110" i="7" s="1"/>
  <c r="AE110" i="7"/>
  <c r="AG110" i="7"/>
  <c r="AH110" i="7" s="1"/>
  <c r="AJ110" i="7"/>
  <c r="AK110" i="7"/>
  <c r="J22" i="7"/>
  <c r="N22" i="7"/>
  <c r="P22" i="7"/>
  <c r="U22" i="7"/>
  <c r="V22" i="7"/>
  <c r="W22" i="7"/>
  <c r="Y22" i="7"/>
  <c r="AA22" i="7"/>
  <c r="AB22" i="7" s="1"/>
  <c r="AE22" i="7"/>
  <c r="AG22" i="7"/>
  <c r="AH22" i="7" s="1"/>
  <c r="AJ22" i="7"/>
  <c r="AK22" i="7"/>
  <c r="J23" i="7"/>
  <c r="N23" i="7"/>
  <c r="P23" i="7"/>
  <c r="U23" i="7"/>
  <c r="V23" i="7"/>
  <c r="W23" i="7"/>
  <c r="Y23" i="7"/>
  <c r="AA23" i="7"/>
  <c r="AB23" i="7" s="1"/>
  <c r="AE23" i="7"/>
  <c r="AG23" i="7"/>
  <c r="AH23" i="7" s="1"/>
  <c r="AJ23" i="7"/>
  <c r="AK23" i="7"/>
  <c r="J24" i="7"/>
  <c r="N24" i="7"/>
  <c r="P24" i="7"/>
  <c r="U24" i="7"/>
  <c r="V24" i="7"/>
  <c r="W24" i="7"/>
  <c r="Y24" i="7"/>
  <c r="AA24" i="7"/>
  <c r="AB24" i="7" s="1"/>
  <c r="AE24" i="7"/>
  <c r="AG24" i="7"/>
  <c r="AH24" i="7" s="1"/>
  <c r="AJ24" i="7"/>
  <c r="AK24" i="7"/>
  <c r="J25" i="7"/>
  <c r="N25" i="7"/>
  <c r="P25" i="7"/>
  <c r="U25" i="7"/>
  <c r="V25" i="7"/>
  <c r="W25" i="7"/>
  <c r="Y25" i="7"/>
  <c r="AA25" i="7"/>
  <c r="AB25" i="7" s="1"/>
  <c r="AE25" i="7"/>
  <c r="AG25" i="7"/>
  <c r="AH25" i="7" s="1"/>
  <c r="AJ25" i="7"/>
  <c r="AK25" i="7"/>
  <c r="J26" i="7"/>
  <c r="N26" i="7"/>
  <c r="P26" i="7"/>
  <c r="U26" i="7"/>
  <c r="V26" i="7"/>
  <c r="W26" i="7"/>
  <c r="Y26" i="7"/>
  <c r="AA26" i="7"/>
  <c r="AB26" i="7" s="1"/>
  <c r="AE26" i="7"/>
  <c r="AG26" i="7"/>
  <c r="AH26" i="7" s="1"/>
  <c r="AJ26" i="7"/>
  <c r="AK26" i="7"/>
  <c r="J27" i="7"/>
  <c r="N27" i="7"/>
  <c r="P27" i="7"/>
  <c r="U27" i="7"/>
  <c r="V27" i="7"/>
  <c r="W27" i="7"/>
  <c r="Y27" i="7"/>
  <c r="AA27" i="7"/>
  <c r="AB27" i="7" s="1"/>
  <c r="AE27" i="7"/>
  <c r="AG27" i="7"/>
  <c r="AH27" i="7" s="1"/>
  <c r="AJ27" i="7"/>
  <c r="AK27" i="7"/>
  <c r="J28" i="7"/>
  <c r="N28" i="7"/>
  <c r="P28" i="7"/>
  <c r="U28" i="7"/>
  <c r="V28" i="7"/>
  <c r="W28" i="7"/>
  <c r="Y28" i="7"/>
  <c r="AA28" i="7"/>
  <c r="AB28" i="7" s="1"/>
  <c r="AE28" i="7"/>
  <c r="AG28" i="7"/>
  <c r="AH28" i="7" s="1"/>
  <c r="AJ28" i="7"/>
  <c r="AK28" i="7"/>
  <c r="J29" i="7"/>
  <c r="K29" i="7"/>
  <c r="N29" i="7"/>
  <c r="P29" i="7"/>
  <c r="U29" i="7"/>
  <c r="V29" i="7"/>
  <c r="W29" i="7"/>
  <c r="Y29" i="7"/>
  <c r="AA29" i="7"/>
  <c r="AB29" i="7" s="1"/>
  <c r="AE29" i="7"/>
  <c r="AG29" i="7"/>
  <c r="AH29" i="7" s="1"/>
  <c r="AJ29" i="7"/>
  <c r="AK29" i="7"/>
  <c r="J30" i="7"/>
  <c r="K30" i="7"/>
  <c r="N30" i="7"/>
  <c r="P30" i="7"/>
  <c r="U30" i="7"/>
  <c r="V30" i="7"/>
  <c r="W30" i="7"/>
  <c r="Y30" i="7"/>
  <c r="AA30" i="7"/>
  <c r="AB30" i="7" s="1"/>
  <c r="AE30" i="7"/>
  <c r="AG30" i="7"/>
  <c r="AH30" i="7" s="1"/>
  <c r="AJ30" i="7"/>
  <c r="AK30" i="7"/>
  <c r="J31" i="7"/>
  <c r="K31" i="7"/>
  <c r="N31" i="7"/>
  <c r="P31" i="7"/>
  <c r="U31" i="7"/>
  <c r="V31" i="7"/>
  <c r="W31" i="7"/>
  <c r="Y31" i="7"/>
  <c r="AA31" i="7"/>
  <c r="AB31" i="7" s="1"/>
  <c r="AE31" i="7"/>
  <c r="AG31" i="7"/>
  <c r="AH31" i="7" s="1"/>
  <c r="AJ31" i="7"/>
  <c r="AK31" i="7"/>
  <c r="J32" i="7"/>
  <c r="N32" i="7"/>
  <c r="P32" i="7"/>
  <c r="U32" i="7"/>
  <c r="V32" i="7"/>
  <c r="W32" i="7"/>
  <c r="Y32" i="7"/>
  <c r="AA32" i="7"/>
  <c r="AB32" i="7" s="1"/>
  <c r="AE32" i="7"/>
  <c r="AG32" i="7"/>
  <c r="AH32" i="7" s="1"/>
  <c r="AJ32" i="7"/>
  <c r="AK32" i="7"/>
  <c r="J33" i="7"/>
  <c r="N33" i="7"/>
  <c r="P33" i="7"/>
  <c r="U33" i="7"/>
  <c r="V33" i="7"/>
  <c r="W33" i="7"/>
  <c r="Y33" i="7"/>
  <c r="AA33" i="7"/>
  <c r="AB33" i="7" s="1"/>
  <c r="AE33" i="7"/>
  <c r="AG33" i="7"/>
  <c r="AH33" i="7" s="1"/>
  <c r="AJ33" i="7"/>
  <c r="AK33" i="7"/>
  <c r="J34" i="7"/>
  <c r="N34" i="7"/>
  <c r="P34" i="7"/>
  <c r="U34" i="7"/>
  <c r="V34" i="7"/>
  <c r="W34" i="7"/>
  <c r="Y34" i="7"/>
  <c r="AA34" i="7"/>
  <c r="AB34" i="7" s="1"/>
  <c r="AE34" i="7"/>
  <c r="AG34" i="7"/>
  <c r="AH34" i="7" s="1"/>
  <c r="AJ34" i="7"/>
  <c r="AK34" i="7"/>
  <c r="J35" i="7"/>
  <c r="N35" i="7"/>
  <c r="P35" i="7"/>
  <c r="U35" i="7"/>
  <c r="V35" i="7"/>
  <c r="W35" i="7"/>
  <c r="Y35" i="7"/>
  <c r="AA35" i="7"/>
  <c r="AB35" i="7" s="1"/>
  <c r="AE35" i="7"/>
  <c r="AG35" i="7"/>
  <c r="AH35" i="7" s="1"/>
  <c r="AJ35" i="7"/>
  <c r="AK35" i="7"/>
  <c r="J36" i="7"/>
  <c r="N36" i="7"/>
  <c r="P36" i="7"/>
  <c r="U36" i="7"/>
  <c r="V36" i="7"/>
  <c r="W36" i="7"/>
  <c r="Y36" i="7"/>
  <c r="AA36" i="7"/>
  <c r="AB36" i="7" s="1"/>
  <c r="AE36" i="7"/>
  <c r="AG36" i="7"/>
  <c r="AH36" i="7" s="1"/>
  <c r="AJ36" i="7"/>
  <c r="AK36" i="7"/>
  <c r="J37" i="7"/>
  <c r="N37" i="7"/>
  <c r="P37" i="7"/>
  <c r="U37" i="7"/>
  <c r="V37" i="7"/>
  <c r="W37" i="7"/>
  <c r="Y37" i="7"/>
  <c r="AA37" i="7"/>
  <c r="AB37" i="7" s="1"/>
  <c r="AE37" i="7"/>
  <c r="AG37" i="7"/>
  <c r="AH37" i="7" s="1"/>
  <c r="AJ37" i="7"/>
  <c r="AK37" i="7"/>
  <c r="J38" i="7"/>
  <c r="N38" i="7"/>
  <c r="P38" i="7"/>
  <c r="U38" i="7"/>
  <c r="V38" i="7"/>
  <c r="W38" i="7"/>
  <c r="Y38" i="7"/>
  <c r="AA38" i="7"/>
  <c r="AB38" i="7" s="1"/>
  <c r="AE38" i="7"/>
  <c r="AG38" i="7"/>
  <c r="AH38" i="7" s="1"/>
  <c r="AJ38" i="7"/>
  <c r="AK38" i="7"/>
  <c r="J39" i="7"/>
  <c r="N39" i="7"/>
  <c r="P39" i="7"/>
  <c r="U39" i="7"/>
  <c r="V39" i="7"/>
  <c r="W39" i="7"/>
  <c r="Y39" i="7"/>
  <c r="AA39" i="7"/>
  <c r="AB39" i="7" s="1"/>
  <c r="AE39" i="7"/>
  <c r="AG39" i="7"/>
  <c r="AH39" i="7" s="1"/>
  <c r="AJ39" i="7"/>
  <c r="AK39" i="7"/>
  <c r="J40" i="7"/>
  <c r="N40" i="7"/>
  <c r="P40" i="7"/>
  <c r="U40" i="7"/>
  <c r="V40" i="7"/>
  <c r="W40" i="7"/>
  <c r="Y40" i="7"/>
  <c r="AA40" i="7"/>
  <c r="AB40" i="7" s="1"/>
  <c r="AE40" i="7"/>
  <c r="AG40" i="7"/>
  <c r="AH40" i="7" s="1"/>
  <c r="AJ40" i="7"/>
  <c r="AK40" i="7"/>
  <c r="J41" i="7"/>
  <c r="N41" i="7"/>
  <c r="P41" i="7"/>
  <c r="U41" i="7"/>
  <c r="V41" i="7"/>
  <c r="W41" i="7"/>
  <c r="Y41" i="7"/>
  <c r="AA41" i="7"/>
  <c r="AB41" i="7" s="1"/>
  <c r="AE41" i="7"/>
  <c r="AG41" i="7"/>
  <c r="AH41" i="7" s="1"/>
  <c r="AJ41" i="7"/>
  <c r="AK41" i="7"/>
  <c r="J42" i="7"/>
  <c r="N42" i="7"/>
  <c r="P42" i="7"/>
  <c r="U42" i="7"/>
  <c r="V42" i="7"/>
  <c r="W42" i="7"/>
  <c r="Y42" i="7"/>
  <c r="AA42" i="7"/>
  <c r="AB42" i="7" s="1"/>
  <c r="AE42" i="7"/>
  <c r="AG42" i="7"/>
  <c r="AH42" i="7" s="1"/>
  <c r="AJ42" i="7"/>
  <c r="AK42" i="7"/>
  <c r="J43" i="7"/>
  <c r="N43" i="7"/>
  <c r="P43" i="7"/>
  <c r="U43" i="7"/>
  <c r="V43" i="7"/>
  <c r="W43" i="7"/>
  <c r="Y43" i="7"/>
  <c r="AA43" i="7"/>
  <c r="AB43" i="7" s="1"/>
  <c r="AE43" i="7"/>
  <c r="AG43" i="7"/>
  <c r="AH43" i="7" s="1"/>
  <c r="AJ43" i="7"/>
  <c r="AK43" i="7"/>
  <c r="J44" i="7"/>
  <c r="N44" i="7"/>
  <c r="P44" i="7"/>
  <c r="U44" i="7"/>
  <c r="V44" i="7"/>
  <c r="W44" i="7"/>
  <c r="Y44" i="7"/>
  <c r="AA44" i="7"/>
  <c r="AB44" i="7" s="1"/>
  <c r="AE44" i="7"/>
  <c r="AG44" i="7"/>
  <c r="AH44" i="7" s="1"/>
  <c r="AJ44" i="7"/>
  <c r="AK44" i="7"/>
  <c r="J45" i="7"/>
  <c r="N45" i="7"/>
  <c r="P45" i="7"/>
  <c r="U45" i="7"/>
  <c r="V45" i="7"/>
  <c r="W45" i="7"/>
  <c r="Y45" i="7"/>
  <c r="AA45" i="7"/>
  <c r="AB45" i="7" s="1"/>
  <c r="AE45" i="7"/>
  <c r="AG45" i="7"/>
  <c r="AH45" i="7" s="1"/>
  <c r="AJ45" i="7"/>
  <c r="AK45" i="7"/>
  <c r="J46" i="7"/>
  <c r="N46" i="7"/>
  <c r="P46" i="7"/>
  <c r="U46" i="7"/>
  <c r="V46" i="7"/>
  <c r="W46" i="7"/>
  <c r="Y46" i="7"/>
  <c r="AA46" i="7"/>
  <c r="AB46" i="7" s="1"/>
  <c r="AE46" i="7"/>
  <c r="AG46" i="7"/>
  <c r="AH46" i="7" s="1"/>
  <c r="AJ46" i="7"/>
  <c r="AK46" i="7"/>
  <c r="J47" i="7"/>
  <c r="N47" i="7"/>
  <c r="P47" i="7"/>
  <c r="U47" i="7"/>
  <c r="V47" i="7"/>
  <c r="W47" i="7"/>
  <c r="Y47" i="7"/>
  <c r="AA47" i="7"/>
  <c r="AB47" i="7" s="1"/>
  <c r="AE47" i="7"/>
  <c r="AG47" i="7"/>
  <c r="AH47" i="7" s="1"/>
  <c r="AJ47" i="7"/>
  <c r="AK47" i="7"/>
  <c r="J48" i="7"/>
  <c r="N48" i="7"/>
  <c r="P48" i="7"/>
  <c r="U48" i="7"/>
  <c r="V48" i="7"/>
  <c r="W48" i="7"/>
  <c r="Y48" i="7"/>
  <c r="AA48" i="7"/>
  <c r="AB48" i="7" s="1"/>
  <c r="AE48" i="7"/>
  <c r="AG48" i="7"/>
  <c r="AH48" i="7" s="1"/>
  <c r="AJ48" i="7"/>
  <c r="AK48" i="7"/>
  <c r="J49" i="7"/>
  <c r="N49" i="7"/>
  <c r="P49" i="7"/>
  <c r="U49" i="7"/>
  <c r="V49" i="7"/>
  <c r="W49" i="7"/>
  <c r="Y49" i="7"/>
  <c r="AA49" i="7"/>
  <c r="AB49" i="7" s="1"/>
  <c r="AE49" i="7"/>
  <c r="AG49" i="7"/>
  <c r="AH49" i="7" s="1"/>
  <c r="AJ49" i="7"/>
  <c r="AK49" i="7"/>
  <c r="J50" i="7"/>
  <c r="N50" i="7"/>
  <c r="P50" i="7"/>
  <c r="U50" i="7"/>
  <c r="V50" i="7"/>
  <c r="W50" i="7"/>
  <c r="Y50" i="7"/>
  <c r="AA50" i="7"/>
  <c r="AB50" i="7" s="1"/>
  <c r="AE50" i="7"/>
  <c r="AG50" i="7"/>
  <c r="AH50" i="7" s="1"/>
  <c r="AJ50" i="7"/>
  <c r="AK50" i="7"/>
  <c r="J51" i="7"/>
  <c r="N51" i="7"/>
  <c r="P51" i="7"/>
  <c r="U51" i="7"/>
  <c r="V51" i="7"/>
  <c r="W51" i="7"/>
  <c r="Y51" i="7"/>
  <c r="AA51" i="7"/>
  <c r="AB51" i="7" s="1"/>
  <c r="AE51" i="7"/>
  <c r="AG51" i="7"/>
  <c r="AH51" i="7" s="1"/>
  <c r="AJ51" i="7"/>
  <c r="AK51" i="7"/>
  <c r="J52" i="7"/>
  <c r="N52" i="7"/>
  <c r="P52" i="7"/>
  <c r="U52" i="7"/>
  <c r="V52" i="7"/>
  <c r="W52" i="7"/>
  <c r="Y52" i="7"/>
  <c r="AA52" i="7"/>
  <c r="AB52" i="7" s="1"/>
  <c r="AE52" i="7"/>
  <c r="AG52" i="7"/>
  <c r="AH52" i="7" s="1"/>
  <c r="AJ52" i="7"/>
  <c r="AK52" i="7"/>
  <c r="J53" i="7"/>
  <c r="N53" i="7"/>
  <c r="P53" i="7"/>
  <c r="U53" i="7"/>
  <c r="V53" i="7"/>
  <c r="W53" i="7"/>
  <c r="Y53" i="7"/>
  <c r="AA53" i="7"/>
  <c r="AB53" i="7" s="1"/>
  <c r="AE53" i="7"/>
  <c r="AG53" i="7"/>
  <c r="AH53" i="7" s="1"/>
  <c r="AJ53" i="7"/>
  <c r="AK53" i="7"/>
  <c r="J54" i="7"/>
  <c r="N54" i="7"/>
  <c r="P54" i="7"/>
  <c r="U54" i="7"/>
  <c r="V54" i="7"/>
  <c r="W54" i="7"/>
  <c r="Y54" i="7"/>
  <c r="AA54" i="7"/>
  <c r="AB54" i="7" s="1"/>
  <c r="AE54" i="7"/>
  <c r="AG54" i="7"/>
  <c r="AH54" i="7" s="1"/>
  <c r="AJ54" i="7"/>
  <c r="AK54" i="7"/>
  <c r="J55" i="7"/>
  <c r="N55" i="7"/>
  <c r="P55" i="7"/>
  <c r="U55" i="7"/>
  <c r="V55" i="7"/>
  <c r="W55" i="7"/>
  <c r="Y55" i="7"/>
  <c r="AA55" i="7"/>
  <c r="AB55" i="7" s="1"/>
  <c r="AE55" i="7"/>
  <c r="AG55" i="7"/>
  <c r="AH55" i="7" s="1"/>
  <c r="AJ55" i="7"/>
  <c r="AK55" i="7"/>
  <c r="J56" i="7"/>
  <c r="N56" i="7"/>
  <c r="P56" i="7"/>
  <c r="U56" i="7"/>
  <c r="V56" i="7"/>
  <c r="W56" i="7"/>
  <c r="Y56" i="7"/>
  <c r="AA56" i="7"/>
  <c r="AB56" i="7" s="1"/>
  <c r="AE56" i="7"/>
  <c r="AG56" i="7"/>
  <c r="AH56" i="7" s="1"/>
  <c r="AJ56" i="7"/>
  <c r="AK56" i="7"/>
  <c r="J57" i="7"/>
  <c r="N57" i="7"/>
  <c r="P57" i="7"/>
  <c r="U57" i="7"/>
  <c r="V57" i="7"/>
  <c r="W57" i="7"/>
  <c r="Y57" i="7"/>
  <c r="AA57" i="7"/>
  <c r="AB57" i="7" s="1"/>
  <c r="AE57" i="7"/>
  <c r="AG57" i="7"/>
  <c r="AH57" i="7" s="1"/>
  <c r="AJ57" i="7"/>
  <c r="AK57" i="7"/>
  <c r="J58" i="7"/>
  <c r="N58" i="7"/>
  <c r="P58" i="7"/>
  <c r="U58" i="7"/>
  <c r="V58" i="7"/>
  <c r="W58" i="7"/>
  <c r="Y58" i="7"/>
  <c r="AA58" i="7"/>
  <c r="AB58" i="7" s="1"/>
  <c r="AE58" i="7"/>
  <c r="AG58" i="7"/>
  <c r="AH58" i="7" s="1"/>
  <c r="AJ58" i="7"/>
  <c r="AK58" i="7"/>
  <c r="J59" i="7"/>
  <c r="N59" i="7"/>
  <c r="P59" i="7"/>
  <c r="U59" i="7"/>
  <c r="V59" i="7"/>
  <c r="W59" i="7"/>
  <c r="Y59" i="7"/>
  <c r="AA59" i="7"/>
  <c r="AB59" i="7" s="1"/>
  <c r="AE59" i="7"/>
  <c r="AG59" i="7"/>
  <c r="AH59" i="7" s="1"/>
  <c r="AJ59" i="7"/>
  <c r="AK59" i="7"/>
  <c r="J60" i="7"/>
  <c r="N60" i="7"/>
  <c r="P60" i="7"/>
  <c r="U60" i="7"/>
  <c r="V60" i="7"/>
  <c r="W60" i="7"/>
  <c r="Y60" i="7"/>
  <c r="AA60" i="7"/>
  <c r="AB60" i="7" s="1"/>
  <c r="AE60" i="7"/>
  <c r="AG60" i="7"/>
  <c r="AH60" i="7" s="1"/>
  <c r="AJ60" i="7"/>
  <c r="AK60" i="7"/>
  <c r="J61" i="7"/>
  <c r="N61" i="7"/>
  <c r="P61" i="7"/>
  <c r="U61" i="7"/>
  <c r="V61" i="7"/>
  <c r="W61" i="7"/>
  <c r="Y61" i="7"/>
  <c r="AA61" i="7"/>
  <c r="AB61" i="7" s="1"/>
  <c r="AE61" i="7"/>
  <c r="AG61" i="7"/>
  <c r="AH61" i="7" s="1"/>
  <c r="AJ61" i="7"/>
  <c r="AK61" i="7"/>
  <c r="J62" i="7"/>
  <c r="N62" i="7"/>
  <c r="P62" i="7"/>
  <c r="U62" i="7"/>
  <c r="V62" i="7"/>
  <c r="W62" i="7"/>
  <c r="Y62" i="7"/>
  <c r="AA62" i="7"/>
  <c r="AB62" i="7" s="1"/>
  <c r="AE62" i="7"/>
  <c r="AG62" i="7"/>
  <c r="AH62" i="7" s="1"/>
  <c r="AJ62" i="7"/>
  <c r="AK62" i="7"/>
  <c r="J63" i="7"/>
  <c r="N63" i="7"/>
  <c r="P63" i="7"/>
  <c r="U63" i="7"/>
  <c r="V63" i="7"/>
  <c r="W63" i="7"/>
  <c r="Y63" i="7"/>
  <c r="AA63" i="7"/>
  <c r="AB63" i="7" s="1"/>
  <c r="AE63" i="7"/>
  <c r="AG63" i="7"/>
  <c r="AH63" i="7" s="1"/>
  <c r="AJ63" i="7"/>
  <c r="AK63" i="7"/>
  <c r="J64" i="7"/>
  <c r="N64" i="7"/>
  <c r="P64" i="7"/>
  <c r="U64" i="7"/>
  <c r="V64" i="7"/>
  <c r="W64" i="7"/>
  <c r="Y64" i="7"/>
  <c r="AA64" i="7"/>
  <c r="AB64" i="7" s="1"/>
  <c r="AE64" i="7"/>
  <c r="AG64" i="7"/>
  <c r="AH64" i="7" s="1"/>
  <c r="AJ64" i="7"/>
  <c r="AK64" i="7"/>
  <c r="J65" i="7"/>
  <c r="N65" i="7"/>
  <c r="P65" i="7"/>
  <c r="U65" i="7"/>
  <c r="V65" i="7"/>
  <c r="W65" i="7"/>
  <c r="Y65" i="7"/>
  <c r="AA65" i="7"/>
  <c r="AB65" i="7" s="1"/>
  <c r="AE65" i="7"/>
  <c r="AG65" i="7"/>
  <c r="AH65" i="7" s="1"/>
  <c r="AJ65" i="7"/>
  <c r="AK65" i="7"/>
  <c r="J66" i="7"/>
  <c r="N66" i="7"/>
  <c r="P66" i="7"/>
  <c r="U66" i="7"/>
  <c r="V66" i="7"/>
  <c r="W66" i="7"/>
  <c r="Y66" i="7"/>
  <c r="AA66" i="7"/>
  <c r="AB66" i="7" s="1"/>
  <c r="AE66" i="7"/>
  <c r="AG66" i="7"/>
  <c r="AH66" i="7" s="1"/>
  <c r="AJ66" i="7"/>
  <c r="AK66" i="7"/>
  <c r="J67" i="7"/>
  <c r="N67" i="7"/>
  <c r="P67" i="7"/>
  <c r="U67" i="7"/>
  <c r="V67" i="7"/>
  <c r="W67" i="7"/>
  <c r="Y67" i="7"/>
  <c r="AA67" i="7"/>
  <c r="AB67" i="7" s="1"/>
  <c r="AE67" i="7"/>
  <c r="AG67" i="7"/>
  <c r="AH67" i="7" s="1"/>
  <c r="AJ67" i="7"/>
  <c r="AK67" i="7"/>
  <c r="J68" i="7"/>
  <c r="N68" i="7"/>
  <c r="P68" i="7"/>
  <c r="U68" i="7"/>
  <c r="V68" i="7"/>
  <c r="W68" i="7"/>
  <c r="Y68" i="7"/>
  <c r="AA68" i="7"/>
  <c r="AB68" i="7" s="1"/>
  <c r="AE68" i="7"/>
  <c r="AG68" i="7"/>
  <c r="AH68" i="7" s="1"/>
  <c r="AJ68" i="7"/>
  <c r="AK68" i="7"/>
  <c r="J69" i="7"/>
  <c r="N69" i="7"/>
  <c r="P69" i="7"/>
  <c r="U69" i="7"/>
  <c r="V69" i="7"/>
  <c r="W69" i="7"/>
  <c r="Y69" i="7"/>
  <c r="AA69" i="7"/>
  <c r="AB69" i="7" s="1"/>
  <c r="AE69" i="7"/>
  <c r="AG69" i="7"/>
  <c r="AH69" i="7" s="1"/>
  <c r="AJ69" i="7"/>
  <c r="AK69" i="7"/>
  <c r="J70" i="7"/>
  <c r="N70" i="7"/>
  <c r="P70" i="7"/>
  <c r="U70" i="7"/>
  <c r="V70" i="7"/>
  <c r="W70" i="7"/>
  <c r="Y70" i="7"/>
  <c r="AA70" i="7"/>
  <c r="AB70" i="7" s="1"/>
  <c r="AE70" i="7"/>
  <c r="AG70" i="7"/>
  <c r="AH70" i="7" s="1"/>
  <c r="AJ70" i="7"/>
  <c r="AK70" i="7"/>
  <c r="J18" i="7"/>
  <c r="N18" i="7"/>
  <c r="P18" i="7"/>
  <c r="U18" i="7"/>
  <c r="V18" i="7"/>
  <c r="W18" i="7"/>
  <c r="Y18" i="7"/>
  <c r="AA18" i="7"/>
  <c r="AB18" i="7" s="1"/>
  <c r="AE18" i="7"/>
  <c r="AG18" i="7"/>
  <c r="AH18" i="7" s="1"/>
  <c r="AJ18" i="7"/>
  <c r="AK18" i="7"/>
  <c r="J19" i="7"/>
  <c r="N19" i="7"/>
  <c r="P19" i="7"/>
  <c r="U19" i="7"/>
  <c r="V19" i="7"/>
  <c r="W19" i="7"/>
  <c r="Y19" i="7"/>
  <c r="AA19" i="7"/>
  <c r="AB19" i="7" s="1"/>
  <c r="AE19" i="7"/>
  <c r="AG19" i="7"/>
  <c r="AH19" i="7" s="1"/>
  <c r="AJ19" i="7"/>
  <c r="AK19" i="7"/>
  <c r="J20" i="7"/>
  <c r="N20" i="7"/>
  <c r="P20" i="7"/>
  <c r="U20" i="7"/>
  <c r="V20" i="7"/>
  <c r="W20" i="7"/>
  <c r="Y20" i="7"/>
  <c r="AA20" i="7"/>
  <c r="AB20" i="7" s="1"/>
  <c r="AE20" i="7"/>
  <c r="AG20" i="7"/>
  <c r="AH20" i="7" s="1"/>
  <c r="AJ20" i="7"/>
  <c r="AK20" i="7"/>
  <c r="J21" i="7"/>
  <c r="N21" i="7"/>
  <c r="P21" i="7"/>
  <c r="U21" i="7"/>
  <c r="V21" i="7"/>
  <c r="W21" i="7"/>
  <c r="Y21" i="7"/>
  <c r="AA21" i="7"/>
  <c r="AB21" i="7" s="1"/>
  <c r="AE21" i="7"/>
  <c r="AG21" i="7"/>
  <c r="AH21" i="7" s="1"/>
  <c r="AJ21" i="7"/>
  <c r="AK21" i="7"/>
  <c r="J16" i="7"/>
  <c r="N16" i="7"/>
  <c r="P16" i="7"/>
  <c r="U16" i="7"/>
  <c r="V16" i="7"/>
  <c r="W16" i="7"/>
  <c r="Y16" i="7"/>
  <c r="AA16" i="7"/>
  <c r="AB16" i="7" s="1"/>
  <c r="AE16" i="7"/>
  <c r="AG16" i="7"/>
  <c r="AH16" i="7" s="1"/>
  <c r="AJ16" i="7"/>
  <c r="AK16" i="7"/>
  <c r="J17" i="7"/>
  <c r="N17" i="7"/>
  <c r="P17" i="7"/>
  <c r="U17" i="7"/>
  <c r="V17" i="7"/>
  <c r="W17" i="7"/>
  <c r="Y17" i="7"/>
  <c r="AA17" i="7"/>
  <c r="AB17" i="7" s="1"/>
  <c r="AE17" i="7"/>
  <c r="AG17" i="7"/>
  <c r="AH17" i="7" s="1"/>
  <c r="AJ17" i="7"/>
  <c r="AK17" i="7"/>
  <c r="J10" i="7"/>
  <c r="N10" i="7"/>
  <c r="P10" i="7"/>
  <c r="U10" i="7"/>
  <c r="V10" i="7"/>
  <c r="W10" i="7"/>
  <c r="Y10" i="7"/>
  <c r="AA10" i="7"/>
  <c r="AB10" i="7" s="1"/>
  <c r="AE10" i="7"/>
  <c r="AG10" i="7"/>
  <c r="AH10" i="7" s="1"/>
  <c r="AJ10" i="7"/>
  <c r="AK10" i="7"/>
  <c r="J11" i="7"/>
  <c r="N11" i="7"/>
  <c r="P11" i="7"/>
  <c r="U11" i="7"/>
  <c r="V11" i="7"/>
  <c r="W11" i="7"/>
  <c r="Y11" i="7"/>
  <c r="AA11" i="7"/>
  <c r="AB11" i="7" s="1"/>
  <c r="AE11" i="7"/>
  <c r="AG11" i="7"/>
  <c r="AH11" i="7" s="1"/>
  <c r="AJ11" i="7"/>
  <c r="AK11" i="7"/>
  <c r="J12" i="7"/>
  <c r="N12" i="7"/>
  <c r="P12" i="7"/>
  <c r="U12" i="7"/>
  <c r="V12" i="7"/>
  <c r="W12" i="7"/>
  <c r="Y12" i="7"/>
  <c r="AA12" i="7"/>
  <c r="AB12" i="7" s="1"/>
  <c r="AE12" i="7"/>
  <c r="AG12" i="7"/>
  <c r="AH12" i="7" s="1"/>
  <c r="AJ12" i="7"/>
  <c r="AK12" i="7"/>
  <c r="J13" i="7"/>
  <c r="N13" i="7"/>
  <c r="P13" i="7"/>
  <c r="U13" i="7"/>
  <c r="V13" i="7"/>
  <c r="W13" i="7"/>
  <c r="Y13" i="7"/>
  <c r="AA13" i="7"/>
  <c r="AB13" i="7" s="1"/>
  <c r="AE13" i="7"/>
  <c r="AG13" i="7"/>
  <c r="AH13" i="7" s="1"/>
  <c r="AJ13" i="7"/>
  <c r="AK13" i="7"/>
  <c r="J14" i="7"/>
  <c r="N14" i="7"/>
  <c r="P14" i="7"/>
  <c r="U14" i="7"/>
  <c r="V14" i="7"/>
  <c r="W14" i="7"/>
  <c r="Y14" i="7"/>
  <c r="AA14" i="7"/>
  <c r="AB14" i="7" s="1"/>
  <c r="AE14" i="7"/>
  <c r="AG14" i="7"/>
  <c r="AH14" i="7" s="1"/>
  <c r="AJ14" i="7"/>
  <c r="AK14" i="7"/>
  <c r="J15" i="7"/>
  <c r="N15" i="7"/>
  <c r="P15" i="7"/>
  <c r="U15" i="7"/>
  <c r="V15" i="7"/>
  <c r="W15" i="7"/>
  <c r="Y15" i="7"/>
  <c r="AA15" i="7"/>
  <c r="AB15" i="7" s="1"/>
  <c r="AE15" i="7"/>
  <c r="AG15" i="7"/>
  <c r="AH15" i="7" s="1"/>
  <c r="AJ15" i="7"/>
  <c r="AK15" i="7"/>
  <c r="J9" i="7"/>
  <c r="K9" i="7"/>
  <c r="N9" i="7"/>
  <c r="P9" i="7"/>
  <c r="U9" i="7"/>
  <c r="V9" i="7"/>
  <c r="W9" i="7"/>
  <c r="Y9" i="7"/>
  <c r="AA9" i="7"/>
  <c r="AB9" i="7" s="1"/>
  <c r="AE9" i="7"/>
  <c r="AG9" i="7"/>
  <c r="AH9" i="7" s="1"/>
  <c r="AJ9" i="7"/>
  <c r="AK9" i="7"/>
  <c r="J8" i="7"/>
  <c r="K8" i="7"/>
  <c r="N8" i="7"/>
  <c r="P8" i="7"/>
  <c r="U8" i="7"/>
  <c r="V8" i="7"/>
  <c r="W8" i="7"/>
  <c r="Y8" i="7"/>
  <c r="AA8" i="7"/>
  <c r="AB8" i="7" s="1"/>
  <c r="AE8" i="7"/>
  <c r="AG8" i="7"/>
  <c r="AH8" i="7" s="1"/>
  <c r="AJ8" i="7"/>
  <c r="AK8" i="7"/>
  <c r="J5" i="7"/>
  <c r="N5" i="7"/>
  <c r="P5" i="7"/>
  <c r="U5" i="7"/>
  <c r="V5" i="7"/>
  <c r="W5" i="7"/>
  <c r="Y5" i="7"/>
  <c r="AA5" i="7"/>
  <c r="AB5" i="7" s="1"/>
  <c r="AE5" i="7"/>
  <c r="AG5" i="7"/>
  <c r="AH5" i="7" s="1"/>
  <c r="AJ5" i="7"/>
  <c r="AK5" i="7"/>
  <c r="J6" i="7"/>
  <c r="N6" i="7"/>
  <c r="P6" i="7"/>
  <c r="U6" i="7"/>
  <c r="V6" i="7"/>
  <c r="W6" i="7"/>
  <c r="Y6" i="7"/>
  <c r="AA6" i="7"/>
  <c r="AB6" i="7" s="1"/>
  <c r="AE6" i="7"/>
  <c r="AG6" i="7"/>
  <c r="AH6" i="7" s="1"/>
  <c r="AJ6" i="7"/>
  <c r="AK6" i="7"/>
  <c r="J7" i="7"/>
  <c r="N7" i="7"/>
  <c r="P7" i="7"/>
  <c r="U7" i="7"/>
  <c r="V7" i="7"/>
  <c r="W7" i="7"/>
  <c r="Y7" i="7"/>
  <c r="AA7" i="7"/>
  <c r="AB7" i="7" s="1"/>
  <c r="AE7" i="7"/>
  <c r="AG7" i="7"/>
  <c r="AH7" i="7" s="1"/>
  <c r="AJ7" i="7"/>
  <c r="AK7" i="7"/>
  <c r="J3" i="7"/>
  <c r="N3" i="7"/>
  <c r="P3" i="7"/>
  <c r="U3" i="7"/>
  <c r="V3" i="7"/>
  <c r="W3" i="7"/>
  <c r="Y3" i="7"/>
  <c r="AA3" i="7"/>
  <c r="AB3" i="7" s="1"/>
  <c r="AE3" i="7"/>
  <c r="AG3" i="7"/>
  <c r="AH3" i="7" s="1"/>
  <c r="AJ3" i="7"/>
  <c r="AK3" i="7"/>
  <c r="J4" i="7"/>
  <c r="N4" i="7"/>
  <c r="P4" i="7"/>
  <c r="U4" i="7"/>
  <c r="V4" i="7"/>
  <c r="W4" i="7"/>
  <c r="Y4" i="7"/>
  <c r="AA4" i="7"/>
  <c r="AB4" i="7" s="1"/>
  <c r="AE4" i="7"/>
  <c r="AG4" i="7"/>
  <c r="AH4" i="7" s="1"/>
  <c r="AJ4" i="7"/>
  <c r="AK4" i="7"/>
  <c r="I1567" i="16"/>
  <c r="K1567" i="16"/>
  <c r="L1567" i="16"/>
  <c r="I1568" i="16"/>
  <c r="K1568" i="16"/>
  <c r="L1568" i="16"/>
  <c r="I1569" i="16"/>
  <c r="K1569" i="16"/>
  <c r="L1569" i="16"/>
  <c r="I1570" i="16"/>
  <c r="K1570" i="16"/>
  <c r="L1570" i="16"/>
  <c r="I1571" i="16"/>
  <c r="K1571" i="16"/>
  <c r="L1571" i="16"/>
  <c r="I1572" i="16"/>
  <c r="K1572" i="16"/>
  <c r="L1572" i="16"/>
  <c r="I1573" i="16"/>
  <c r="K1573" i="16"/>
  <c r="L1573" i="16"/>
  <c r="I1574" i="16"/>
  <c r="K1574" i="16"/>
  <c r="L1574" i="16"/>
  <c r="I1575" i="16"/>
  <c r="K1575" i="16"/>
  <c r="L1575" i="16"/>
  <c r="I1576" i="16"/>
  <c r="K1576" i="16"/>
  <c r="L1576" i="16"/>
  <c r="I1577" i="16"/>
  <c r="K1577" i="16"/>
  <c r="L1577" i="16"/>
  <c r="I1578" i="16"/>
  <c r="K1578" i="16"/>
  <c r="L1578" i="16"/>
  <c r="I1579" i="16"/>
  <c r="K1579" i="16"/>
  <c r="L1579" i="16"/>
  <c r="I1580" i="16"/>
  <c r="K1580" i="16"/>
  <c r="L1580" i="16"/>
  <c r="I1581" i="16"/>
  <c r="K1581" i="16"/>
  <c r="L1581" i="16"/>
  <c r="I1582" i="16"/>
  <c r="K1582" i="16"/>
  <c r="L1582" i="16"/>
  <c r="I1583" i="16"/>
  <c r="K1583" i="16"/>
  <c r="L1583" i="16"/>
  <c r="I1584" i="16"/>
  <c r="K1584" i="16"/>
  <c r="L1584" i="16"/>
  <c r="I1585" i="16"/>
  <c r="K1585" i="16"/>
  <c r="L1585" i="16"/>
  <c r="I1586" i="16"/>
  <c r="K1586" i="16"/>
  <c r="L1586" i="16"/>
  <c r="I1587" i="16"/>
  <c r="K1587" i="16"/>
  <c r="L1587" i="16"/>
  <c r="I1588" i="16"/>
  <c r="K1588" i="16"/>
  <c r="L1588" i="16"/>
  <c r="I1589" i="16"/>
  <c r="K1589" i="16"/>
  <c r="L1589" i="16"/>
  <c r="I1590" i="16"/>
  <c r="K1590" i="16"/>
  <c r="L1590" i="16"/>
  <c r="I1591" i="16"/>
  <c r="K1591" i="16"/>
  <c r="L1591" i="16"/>
  <c r="I1592" i="16"/>
  <c r="K1592" i="16"/>
  <c r="L1592" i="16"/>
  <c r="I1593" i="16"/>
  <c r="K1593" i="16"/>
  <c r="L1593" i="16"/>
  <c r="I1594" i="16"/>
  <c r="K1594" i="16"/>
  <c r="L1594" i="16"/>
  <c r="I1595" i="16"/>
  <c r="K1595" i="16"/>
  <c r="L1595" i="16"/>
  <c r="I1596" i="16"/>
  <c r="K1596" i="16"/>
  <c r="L1596" i="16"/>
  <c r="I1597" i="16"/>
  <c r="K1597" i="16"/>
  <c r="L1597" i="16"/>
  <c r="I1598" i="16"/>
  <c r="K1598" i="16"/>
  <c r="L1598" i="16"/>
  <c r="I1599" i="16"/>
  <c r="K1599" i="16"/>
  <c r="L1599" i="16"/>
  <c r="I1600" i="16"/>
  <c r="K1600" i="16"/>
  <c r="L1600" i="16"/>
  <c r="I1601" i="16"/>
  <c r="K1601" i="16"/>
  <c r="L1601" i="16"/>
  <c r="I1602" i="16"/>
  <c r="K1602" i="16"/>
  <c r="L1602" i="16"/>
  <c r="I1603" i="16"/>
  <c r="K1603" i="16"/>
  <c r="L1603" i="16"/>
  <c r="I1604" i="16"/>
  <c r="K1604" i="16"/>
  <c r="L1604" i="16"/>
  <c r="I1605" i="16"/>
  <c r="K1605" i="16"/>
  <c r="L1605" i="16"/>
  <c r="I1606" i="16"/>
  <c r="K1606" i="16"/>
  <c r="L1606" i="16"/>
  <c r="I1607" i="16"/>
  <c r="K1607" i="16"/>
  <c r="L1607" i="16"/>
  <c r="I1608" i="16"/>
  <c r="K1608" i="16"/>
  <c r="L1608" i="16"/>
  <c r="I1609" i="16"/>
  <c r="K1609" i="16"/>
  <c r="L1609" i="16"/>
  <c r="I1610" i="16"/>
  <c r="K1610" i="16"/>
  <c r="L1610" i="16"/>
  <c r="I1611" i="16"/>
  <c r="K1611" i="16"/>
  <c r="L1611" i="16"/>
  <c r="I1612" i="16"/>
  <c r="K1612" i="16"/>
  <c r="L1612" i="16"/>
  <c r="I1613" i="16"/>
  <c r="K1613" i="16"/>
  <c r="L1613" i="16"/>
  <c r="I1614" i="16"/>
  <c r="K1614" i="16"/>
  <c r="L1614" i="16"/>
  <c r="I1615" i="16"/>
  <c r="K1615" i="16"/>
  <c r="L1615" i="16"/>
  <c r="I1616" i="16"/>
  <c r="K1616" i="16"/>
  <c r="L1616" i="16"/>
  <c r="I1617" i="16"/>
  <c r="K1617" i="16"/>
  <c r="L1617" i="16"/>
  <c r="I1618" i="16"/>
  <c r="K1618" i="16"/>
  <c r="L1618" i="16"/>
  <c r="I1619" i="16"/>
  <c r="K1619" i="16"/>
  <c r="L1619" i="16"/>
  <c r="I1620" i="16"/>
  <c r="K1620" i="16"/>
  <c r="L1620" i="16"/>
  <c r="I1621" i="16"/>
  <c r="K1621" i="16"/>
  <c r="L1621" i="16"/>
  <c r="I1622" i="16"/>
  <c r="K1622" i="16"/>
  <c r="L1622" i="16"/>
  <c r="I1623" i="16"/>
  <c r="K1623" i="16"/>
  <c r="L1623" i="16"/>
  <c r="I1624" i="16"/>
  <c r="K1624" i="16"/>
  <c r="L1624" i="16"/>
  <c r="I1625" i="16"/>
  <c r="K1625" i="16"/>
  <c r="L1625" i="16"/>
  <c r="I1626" i="16"/>
  <c r="K1626" i="16"/>
  <c r="L1626" i="16"/>
  <c r="I1627" i="16"/>
  <c r="K1627" i="16"/>
  <c r="L1627" i="16"/>
  <c r="I1628" i="16"/>
  <c r="K1628" i="16"/>
  <c r="L1628" i="16"/>
  <c r="I1629" i="16"/>
  <c r="K1629" i="16"/>
  <c r="L1629" i="16"/>
  <c r="I1630" i="16"/>
  <c r="K1630" i="16"/>
  <c r="L1630" i="16"/>
  <c r="I1631" i="16"/>
  <c r="K1631" i="16"/>
  <c r="L1631" i="16"/>
  <c r="I1632" i="16"/>
  <c r="K1632" i="16"/>
  <c r="L1632" i="16"/>
  <c r="I1633" i="16"/>
  <c r="K1633" i="16"/>
  <c r="L1633" i="16"/>
  <c r="I1634" i="16"/>
  <c r="K1634" i="16"/>
  <c r="L1634" i="16"/>
  <c r="I1635" i="16"/>
  <c r="K1635" i="16"/>
  <c r="L1635" i="16"/>
  <c r="I1636" i="16"/>
  <c r="K1636" i="16"/>
  <c r="L1636" i="16"/>
  <c r="I1637" i="16"/>
  <c r="K1637" i="16"/>
  <c r="L1637" i="16"/>
  <c r="I1638" i="16"/>
  <c r="K1638" i="16"/>
  <c r="L1638" i="16"/>
  <c r="I1639" i="16"/>
  <c r="K1639" i="16"/>
  <c r="L1639" i="16"/>
  <c r="I1640" i="16"/>
  <c r="K1640" i="16"/>
  <c r="L1640" i="16"/>
  <c r="I1641" i="16"/>
  <c r="K1641" i="16"/>
  <c r="L1641" i="16"/>
  <c r="I1642" i="16"/>
  <c r="K1642" i="16"/>
  <c r="L1642" i="16"/>
  <c r="I1643" i="16"/>
  <c r="K1643" i="16"/>
  <c r="L1643" i="16"/>
  <c r="I1644" i="16"/>
  <c r="K1644" i="16"/>
  <c r="L1644" i="16"/>
  <c r="I1645" i="16"/>
  <c r="K1645" i="16"/>
  <c r="L1645" i="16"/>
  <c r="I1646" i="16"/>
  <c r="K1646" i="16"/>
  <c r="L1646" i="16"/>
  <c r="I1647" i="16"/>
  <c r="K1647" i="16"/>
  <c r="L1647" i="16"/>
  <c r="I1648" i="16"/>
  <c r="K1648" i="16"/>
  <c r="L1648" i="16"/>
  <c r="I1649" i="16"/>
  <c r="K1649" i="16"/>
  <c r="L1649" i="16"/>
  <c r="I1650" i="16"/>
  <c r="K1650" i="16"/>
  <c r="L1650" i="16"/>
  <c r="I1651" i="16"/>
  <c r="K1651" i="16"/>
  <c r="L1651" i="16"/>
  <c r="I1652" i="16"/>
  <c r="K1652" i="16"/>
  <c r="L1652" i="16"/>
  <c r="I1653" i="16"/>
  <c r="K1653" i="16"/>
  <c r="L1653" i="16"/>
  <c r="I1654" i="16"/>
  <c r="K1654" i="16"/>
  <c r="L1654" i="16"/>
  <c r="I1655" i="16"/>
  <c r="K1655" i="16"/>
  <c r="L1655" i="16"/>
  <c r="I1656" i="16"/>
  <c r="K1656" i="16"/>
  <c r="L1656" i="16"/>
  <c r="I1657" i="16"/>
  <c r="K1657" i="16"/>
  <c r="L1657" i="16"/>
  <c r="I1658" i="16"/>
  <c r="K1658" i="16"/>
  <c r="L1658" i="16"/>
  <c r="I1659" i="16"/>
  <c r="K1659" i="16"/>
  <c r="L1659" i="16"/>
  <c r="I1660" i="16"/>
  <c r="K1660" i="16"/>
  <c r="L1660" i="16"/>
  <c r="I1661" i="16"/>
  <c r="K1661" i="16"/>
  <c r="L1661" i="16"/>
  <c r="I1662" i="16"/>
  <c r="K1662" i="16"/>
  <c r="L1662" i="16"/>
  <c r="I1663" i="16"/>
  <c r="K1663" i="16"/>
  <c r="L1663" i="16"/>
  <c r="I1664" i="16"/>
  <c r="K1664" i="16"/>
  <c r="L1664" i="16"/>
  <c r="I1665" i="16"/>
  <c r="K1665" i="16"/>
  <c r="L1665" i="16"/>
  <c r="I1666" i="16"/>
  <c r="K1666" i="16"/>
  <c r="L1666" i="16"/>
  <c r="I1667" i="16"/>
  <c r="K1667" i="16"/>
  <c r="L1667" i="16"/>
  <c r="I1668" i="16"/>
  <c r="K1668" i="16"/>
  <c r="L1668" i="16"/>
  <c r="I1669" i="16"/>
  <c r="K1669" i="16"/>
  <c r="L1669" i="16"/>
  <c r="I1670" i="16"/>
  <c r="K1670" i="16"/>
  <c r="L1670" i="16"/>
  <c r="I1671" i="16"/>
  <c r="K1671" i="16"/>
  <c r="L1671" i="16"/>
  <c r="I1672" i="16"/>
  <c r="K1672" i="16"/>
  <c r="L1672" i="16"/>
  <c r="I1673" i="16"/>
  <c r="K1673" i="16"/>
  <c r="L1673" i="16"/>
  <c r="I1674" i="16"/>
  <c r="K1674" i="16"/>
  <c r="L1674" i="16"/>
  <c r="I1675" i="16"/>
  <c r="K1675" i="16"/>
  <c r="L1675" i="16"/>
  <c r="I1676" i="16"/>
  <c r="K1676" i="16"/>
  <c r="L1676" i="16"/>
  <c r="I1677" i="16"/>
  <c r="K1677" i="16"/>
  <c r="L1677" i="16"/>
  <c r="I1678" i="16"/>
  <c r="K1678" i="16"/>
  <c r="L1678" i="16"/>
  <c r="I1679" i="16"/>
  <c r="K1679" i="16"/>
  <c r="L1679" i="16"/>
  <c r="I1680" i="16"/>
  <c r="K1680" i="16"/>
  <c r="L1680" i="16"/>
  <c r="I1681" i="16"/>
  <c r="K1681" i="16"/>
  <c r="L1681" i="16"/>
  <c r="I1682" i="16"/>
  <c r="K1682" i="16"/>
  <c r="L1682" i="16"/>
  <c r="I1683" i="16"/>
  <c r="K1683" i="16"/>
  <c r="L1683" i="16"/>
  <c r="I1684" i="16"/>
  <c r="K1684" i="16"/>
  <c r="L1684" i="16"/>
  <c r="I1685" i="16"/>
  <c r="K1685" i="16"/>
  <c r="L1685" i="16"/>
  <c r="I1686" i="16"/>
  <c r="K1686" i="16"/>
  <c r="L1686" i="16"/>
  <c r="I1687" i="16"/>
  <c r="K1687" i="16"/>
  <c r="L1687" i="16"/>
  <c r="I1688" i="16"/>
  <c r="K1688" i="16"/>
  <c r="L1688" i="16"/>
  <c r="I1689" i="16"/>
  <c r="K1689" i="16"/>
  <c r="L1689" i="16"/>
  <c r="I1690" i="16"/>
  <c r="K1690" i="16"/>
  <c r="L1690" i="16"/>
  <c r="I1691" i="16"/>
  <c r="K1691" i="16"/>
  <c r="L1691" i="16"/>
  <c r="I1692" i="16"/>
  <c r="K1692" i="16"/>
  <c r="L1692" i="16"/>
  <c r="I1693" i="16"/>
  <c r="K1693" i="16"/>
  <c r="L1693" i="16"/>
  <c r="I1694" i="16"/>
  <c r="K1694" i="16"/>
  <c r="L1694" i="16"/>
  <c r="I1695" i="16"/>
  <c r="K1695" i="16"/>
  <c r="L1695" i="16"/>
  <c r="I1696" i="16"/>
  <c r="K1696" i="16"/>
  <c r="L1696" i="16"/>
  <c r="I1697" i="16"/>
  <c r="K1697" i="16"/>
  <c r="L1697" i="16"/>
  <c r="I1698" i="16"/>
  <c r="K1698" i="16"/>
  <c r="L1698" i="16"/>
  <c r="I1699" i="16"/>
  <c r="K1699" i="16"/>
  <c r="L1699" i="16"/>
  <c r="I1700" i="16"/>
  <c r="K1700" i="16"/>
  <c r="L1700" i="16"/>
  <c r="I1701" i="16"/>
  <c r="K1701" i="16"/>
  <c r="L1701" i="16"/>
  <c r="I1702" i="16"/>
  <c r="K1702" i="16"/>
  <c r="L1702" i="16"/>
  <c r="I1703" i="16"/>
  <c r="K1703" i="16"/>
  <c r="L1703" i="16"/>
  <c r="I1704" i="16"/>
  <c r="K1704" i="16"/>
  <c r="L1704" i="16"/>
  <c r="I1705" i="16"/>
  <c r="K1705" i="16"/>
  <c r="L1705" i="16"/>
  <c r="I1706" i="16"/>
  <c r="K1706" i="16"/>
  <c r="L1706" i="16"/>
  <c r="I1707" i="16"/>
  <c r="K1707" i="16"/>
  <c r="L1707" i="16"/>
  <c r="I1708" i="16"/>
  <c r="K1708" i="16"/>
  <c r="L1708" i="16"/>
  <c r="I1709" i="16"/>
  <c r="K1709" i="16"/>
  <c r="L1709" i="16"/>
  <c r="I1710" i="16"/>
  <c r="K1710" i="16"/>
  <c r="L1710" i="16"/>
  <c r="I1711" i="16"/>
  <c r="K1711" i="16"/>
  <c r="L1711" i="16"/>
  <c r="I1712" i="16"/>
  <c r="K1712" i="16"/>
  <c r="L1712" i="16"/>
  <c r="I1713" i="16"/>
  <c r="K1713" i="16"/>
  <c r="L1713" i="16"/>
  <c r="I1714" i="16"/>
  <c r="K1714" i="16"/>
  <c r="L1714" i="16"/>
  <c r="I1715" i="16"/>
  <c r="K1715" i="16"/>
  <c r="L1715" i="16"/>
  <c r="I1716" i="16"/>
  <c r="K1716" i="16"/>
  <c r="L1716" i="16"/>
  <c r="I1717" i="16"/>
  <c r="K1717" i="16"/>
  <c r="L1717" i="16"/>
  <c r="I1718" i="16"/>
  <c r="K1718" i="16"/>
  <c r="L1718" i="16"/>
  <c r="I1719" i="16"/>
  <c r="K1719" i="16"/>
  <c r="L1719" i="16"/>
  <c r="I1720" i="16"/>
  <c r="K1720" i="16"/>
  <c r="L1720" i="16"/>
  <c r="I1721" i="16"/>
  <c r="K1721" i="16"/>
  <c r="L1721" i="16"/>
  <c r="I1722" i="16"/>
  <c r="K1722" i="16"/>
  <c r="L1722" i="16"/>
  <c r="I1723" i="16"/>
  <c r="K1723" i="16"/>
  <c r="L1723" i="16"/>
  <c r="I1724" i="16"/>
  <c r="K1724" i="16"/>
  <c r="L1724" i="16"/>
  <c r="I1725" i="16"/>
  <c r="K1725" i="16"/>
  <c r="L1725" i="16"/>
  <c r="I1726" i="16"/>
  <c r="K1726" i="16"/>
  <c r="L1726" i="16"/>
  <c r="I1727" i="16"/>
  <c r="K1727" i="16"/>
  <c r="L1727" i="16"/>
  <c r="I1728" i="16"/>
  <c r="K1728" i="16"/>
  <c r="L1728" i="16"/>
  <c r="I1729" i="16"/>
  <c r="K1729" i="16"/>
  <c r="L1729" i="16"/>
  <c r="I1730" i="16"/>
  <c r="K1730" i="16"/>
  <c r="L1730" i="16"/>
  <c r="I1731" i="16"/>
  <c r="K1731" i="16"/>
  <c r="L1731" i="16"/>
  <c r="I1732" i="16"/>
  <c r="K1732" i="16"/>
  <c r="L1732" i="16"/>
  <c r="I1733" i="16"/>
  <c r="K1733" i="16"/>
  <c r="L1733" i="16"/>
  <c r="I1734" i="16"/>
  <c r="K1734" i="16"/>
  <c r="L1734" i="16"/>
  <c r="I1735" i="16"/>
  <c r="K1735" i="16"/>
  <c r="L1735" i="16"/>
  <c r="I1736" i="16"/>
  <c r="K1736" i="16"/>
  <c r="L1736" i="16"/>
  <c r="I1737" i="16"/>
  <c r="K1737" i="16"/>
  <c r="L1737" i="16"/>
  <c r="I1738" i="16"/>
  <c r="K1738" i="16"/>
  <c r="L1738" i="16"/>
  <c r="I1739" i="16"/>
  <c r="K1739" i="16"/>
  <c r="L1739" i="16"/>
  <c r="B10" i="8"/>
  <c r="B11" i="8"/>
  <c r="I1403" i="16"/>
  <c r="K1403" i="16"/>
  <c r="L1403" i="16"/>
  <c r="I1404" i="16"/>
  <c r="K1404" i="16"/>
  <c r="L1404" i="16"/>
  <c r="I1405" i="16"/>
  <c r="K1405" i="16"/>
  <c r="L1405" i="16"/>
  <c r="I1406" i="16"/>
  <c r="K1406" i="16"/>
  <c r="L1406" i="16"/>
  <c r="I1407" i="16"/>
  <c r="K1407" i="16"/>
  <c r="L1407" i="16"/>
  <c r="I1408" i="16"/>
  <c r="K1408" i="16"/>
  <c r="L1408" i="16"/>
  <c r="I1409" i="16"/>
  <c r="K1409" i="16"/>
  <c r="L1409" i="16"/>
  <c r="I1410" i="16"/>
  <c r="K1410" i="16"/>
  <c r="L1410" i="16"/>
  <c r="I1411" i="16"/>
  <c r="K1411" i="16"/>
  <c r="L1411" i="16"/>
  <c r="I1412" i="16"/>
  <c r="K1412" i="16"/>
  <c r="L1412" i="16"/>
  <c r="I1413" i="16"/>
  <c r="K1413" i="16"/>
  <c r="L1413" i="16"/>
  <c r="I1414" i="16"/>
  <c r="K1414" i="16"/>
  <c r="L1414" i="16"/>
  <c r="I1415" i="16"/>
  <c r="K1415" i="16"/>
  <c r="L1415" i="16"/>
  <c r="I1416" i="16"/>
  <c r="K1416" i="16"/>
  <c r="L1416" i="16"/>
  <c r="I1417" i="16"/>
  <c r="K1417" i="16"/>
  <c r="L1417" i="16"/>
  <c r="I1418" i="16"/>
  <c r="K1418" i="16"/>
  <c r="L1418" i="16"/>
  <c r="I1419" i="16"/>
  <c r="K1419" i="16"/>
  <c r="L1419" i="16"/>
  <c r="I1420" i="16"/>
  <c r="K1420" i="16"/>
  <c r="L1420" i="16"/>
  <c r="I1421" i="16"/>
  <c r="K1421" i="16"/>
  <c r="L1421" i="16"/>
  <c r="I1422" i="16"/>
  <c r="K1422" i="16"/>
  <c r="L1422" i="16"/>
  <c r="I1423" i="16"/>
  <c r="K1423" i="16"/>
  <c r="L1423" i="16"/>
  <c r="I1424" i="16"/>
  <c r="K1424" i="16"/>
  <c r="L1424" i="16"/>
  <c r="I1425" i="16"/>
  <c r="K1425" i="16"/>
  <c r="L1425" i="16"/>
  <c r="I1426" i="16"/>
  <c r="K1426" i="16"/>
  <c r="L1426" i="16"/>
  <c r="I1427" i="16"/>
  <c r="K1427" i="16"/>
  <c r="L1427" i="16"/>
  <c r="I1428" i="16"/>
  <c r="K1428" i="16"/>
  <c r="L1428" i="16"/>
  <c r="I1429" i="16"/>
  <c r="K1429" i="16"/>
  <c r="L1429" i="16"/>
  <c r="I1430" i="16"/>
  <c r="K1430" i="16"/>
  <c r="L1430" i="16"/>
  <c r="I1431" i="16"/>
  <c r="K1431" i="16"/>
  <c r="L1431" i="16"/>
  <c r="I1432" i="16"/>
  <c r="K1432" i="16"/>
  <c r="L1432" i="16"/>
  <c r="I1433" i="16"/>
  <c r="K1433" i="16"/>
  <c r="L1433" i="16"/>
  <c r="I1434" i="16"/>
  <c r="K1434" i="16"/>
  <c r="L1434" i="16"/>
  <c r="I1435" i="16"/>
  <c r="K1435" i="16"/>
  <c r="L1435" i="16"/>
  <c r="I1436" i="16"/>
  <c r="K1436" i="16"/>
  <c r="L1436" i="16"/>
  <c r="I1437" i="16"/>
  <c r="K1437" i="16"/>
  <c r="L1437" i="16"/>
  <c r="I1438" i="16"/>
  <c r="K1438" i="16"/>
  <c r="L1438" i="16"/>
  <c r="I1439" i="16"/>
  <c r="K1439" i="16"/>
  <c r="L1439" i="16"/>
  <c r="I1440" i="16"/>
  <c r="K1440" i="16"/>
  <c r="L1440" i="16"/>
  <c r="I1441" i="16"/>
  <c r="K1441" i="16"/>
  <c r="L1441" i="16"/>
  <c r="I1442" i="16"/>
  <c r="K1442" i="16"/>
  <c r="L1442" i="16"/>
  <c r="I1443" i="16"/>
  <c r="K1443" i="16"/>
  <c r="L1443" i="16"/>
  <c r="I1444" i="16"/>
  <c r="K1444" i="16"/>
  <c r="L1444" i="16"/>
  <c r="I1445" i="16"/>
  <c r="K1445" i="16"/>
  <c r="L1445" i="16"/>
  <c r="I1446" i="16"/>
  <c r="K1446" i="16"/>
  <c r="L1446" i="16"/>
  <c r="I1447" i="16"/>
  <c r="K1447" i="16"/>
  <c r="L1447" i="16"/>
  <c r="I1448" i="16"/>
  <c r="K1448" i="16"/>
  <c r="L1448" i="16"/>
  <c r="I1449" i="16"/>
  <c r="K1449" i="16"/>
  <c r="L1449" i="16"/>
  <c r="I1450" i="16"/>
  <c r="K1450" i="16"/>
  <c r="L1450" i="16"/>
  <c r="I1451" i="16"/>
  <c r="K1451" i="16"/>
  <c r="L1451" i="16"/>
  <c r="I1452" i="16"/>
  <c r="K1452" i="16"/>
  <c r="L1452" i="16"/>
  <c r="I1453" i="16"/>
  <c r="K1453" i="16"/>
  <c r="L1453" i="16"/>
  <c r="I1454" i="16"/>
  <c r="K1454" i="16"/>
  <c r="L1454" i="16"/>
  <c r="I1455" i="16"/>
  <c r="K1455" i="16"/>
  <c r="L1455" i="16"/>
  <c r="I1456" i="16"/>
  <c r="K1456" i="16"/>
  <c r="L1456" i="16"/>
  <c r="I1457" i="16"/>
  <c r="K1457" i="16"/>
  <c r="L1457" i="16"/>
  <c r="I1458" i="16"/>
  <c r="K1458" i="16"/>
  <c r="L1458" i="16"/>
  <c r="I1459" i="16"/>
  <c r="K1459" i="16"/>
  <c r="L1459" i="16"/>
  <c r="I1460" i="16"/>
  <c r="K1460" i="16"/>
  <c r="L1460" i="16"/>
  <c r="I1461" i="16"/>
  <c r="K1461" i="16"/>
  <c r="L1461" i="16"/>
  <c r="I1462" i="16"/>
  <c r="K1462" i="16"/>
  <c r="L1462" i="16"/>
  <c r="I1463" i="16"/>
  <c r="K1463" i="16"/>
  <c r="L1463" i="16"/>
  <c r="I1464" i="16"/>
  <c r="K1464" i="16"/>
  <c r="L1464" i="16"/>
  <c r="I1465" i="16"/>
  <c r="K1465" i="16"/>
  <c r="L1465" i="16"/>
  <c r="I1466" i="16"/>
  <c r="K1466" i="16"/>
  <c r="L1466" i="16"/>
  <c r="I1467" i="16"/>
  <c r="K1467" i="16"/>
  <c r="L1467" i="16"/>
  <c r="I1468" i="16"/>
  <c r="K1468" i="16"/>
  <c r="L1468" i="16"/>
  <c r="I1469" i="16"/>
  <c r="K1469" i="16"/>
  <c r="L1469" i="16"/>
  <c r="I1470" i="16"/>
  <c r="K1470" i="16"/>
  <c r="L1470" i="16"/>
  <c r="I1471" i="16"/>
  <c r="K1471" i="16"/>
  <c r="L1471" i="16"/>
  <c r="I1472" i="16"/>
  <c r="K1472" i="16"/>
  <c r="L1472" i="16"/>
  <c r="I1473" i="16"/>
  <c r="K1473" i="16"/>
  <c r="L1473" i="16"/>
  <c r="I1474" i="16"/>
  <c r="K1474" i="16"/>
  <c r="L1474" i="16"/>
  <c r="I1475" i="16"/>
  <c r="K1475" i="16"/>
  <c r="L1475" i="16"/>
  <c r="I1476" i="16"/>
  <c r="K1476" i="16"/>
  <c r="L1476" i="16"/>
  <c r="I1477" i="16"/>
  <c r="K1477" i="16"/>
  <c r="L1477" i="16"/>
  <c r="I1478" i="16"/>
  <c r="K1478" i="16"/>
  <c r="L1478" i="16"/>
  <c r="I1479" i="16"/>
  <c r="K1479" i="16"/>
  <c r="L1479" i="16"/>
  <c r="I1480" i="16"/>
  <c r="K1480" i="16"/>
  <c r="L1480" i="16"/>
  <c r="I1481" i="16"/>
  <c r="K1481" i="16"/>
  <c r="L1481" i="16"/>
  <c r="I1482" i="16"/>
  <c r="K1482" i="16"/>
  <c r="L1482" i="16"/>
  <c r="I1483" i="16"/>
  <c r="K1483" i="16"/>
  <c r="L1483" i="16"/>
  <c r="I1484" i="16"/>
  <c r="K1484" i="16"/>
  <c r="L1484" i="16"/>
  <c r="I1485" i="16"/>
  <c r="K1485" i="16"/>
  <c r="L1485" i="16"/>
  <c r="I1486" i="16"/>
  <c r="K1486" i="16"/>
  <c r="L1486" i="16"/>
  <c r="I1487" i="16"/>
  <c r="K1487" i="16"/>
  <c r="L1487" i="16"/>
  <c r="I1488" i="16"/>
  <c r="K1488" i="16"/>
  <c r="L1488" i="16"/>
  <c r="I1489" i="16"/>
  <c r="K1489" i="16"/>
  <c r="L1489" i="16"/>
  <c r="I1490" i="16"/>
  <c r="K1490" i="16"/>
  <c r="L1490" i="16"/>
  <c r="I1491" i="16"/>
  <c r="K1491" i="16"/>
  <c r="L1491" i="16"/>
  <c r="I1492" i="16"/>
  <c r="K1492" i="16"/>
  <c r="L1492" i="16"/>
  <c r="I1493" i="16"/>
  <c r="K1493" i="16"/>
  <c r="L1493" i="16"/>
  <c r="I1494" i="16"/>
  <c r="K1494" i="16"/>
  <c r="L1494" i="16"/>
  <c r="I1495" i="16"/>
  <c r="K1495" i="16"/>
  <c r="L1495" i="16"/>
  <c r="I1496" i="16"/>
  <c r="K1496" i="16"/>
  <c r="L1496" i="16"/>
  <c r="I1497" i="16"/>
  <c r="K1497" i="16"/>
  <c r="L1497" i="16"/>
  <c r="I1498" i="16"/>
  <c r="K1498" i="16"/>
  <c r="L1498" i="16"/>
  <c r="I1499" i="16"/>
  <c r="K1499" i="16"/>
  <c r="L1499" i="16"/>
  <c r="I1500" i="16"/>
  <c r="K1500" i="16"/>
  <c r="L1500" i="16"/>
  <c r="I1501" i="16"/>
  <c r="K1501" i="16"/>
  <c r="L1501" i="16"/>
  <c r="I1502" i="16"/>
  <c r="K1502" i="16"/>
  <c r="L1502" i="16"/>
  <c r="I1503" i="16"/>
  <c r="K1503" i="16"/>
  <c r="L1503" i="16"/>
  <c r="I1504" i="16"/>
  <c r="K1504" i="16"/>
  <c r="L1504" i="16"/>
  <c r="I1505" i="16"/>
  <c r="K1505" i="16"/>
  <c r="L1505" i="16"/>
  <c r="I1506" i="16"/>
  <c r="K1506" i="16"/>
  <c r="L1506" i="16"/>
  <c r="I1507" i="16"/>
  <c r="K1507" i="16"/>
  <c r="L1507" i="16"/>
  <c r="I1508" i="16"/>
  <c r="K1508" i="16"/>
  <c r="L1508" i="16"/>
  <c r="I1509" i="16"/>
  <c r="K1509" i="16"/>
  <c r="L1509" i="16"/>
  <c r="I1510" i="16"/>
  <c r="K1510" i="16"/>
  <c r="L1510" i="16"/>
  <c r="I1511" i="16"/>
  <c r="K1511" i="16"/>
  <c r="L1511" i="16"/>
  <c r="I1512" i="16"/>
  <c r="K1512" i="16"/>
  <c r="L1512" i="16"/>
  <c r="I1513" i="16"/>
  <c r="K1513" i="16"/>
  <c r="L1513" i="16"/>
  <c r="I1514" i="16"/>
  <c r="K1514" i="16"/>
  <c r="L1514" i="16"/>
  <c r="I1515" i="16"/>
  <c r="K1515" i="16"/>
  <c r="L1515" i="16"/>
  <c r="I1516" i="16"/>
  <c r="K1516" i="16"/>
  <c r="L1516" i="16"/>
  <c r="I1517" i="16"/>
  <c r="K1517" i="16"/>
  <c r="L1517" i="16"/>
  <c r="I1518" i="16"/>
  <c r="K1518" i="16"/>
  <c r="L1518" i="16"/>
  <c r="I1519" i="16"/>
  <c r="K1519" i="16"/>
  <c r="L1519" i="16"/>
  <c r="I1520" i="16"/>
  <c r="K1520" i="16"/>
  <c r="L1520" i="16"/>
  <c r="I1521" i="16"/>
  <c r="K1521" i="16"/>
  <c r="L1521" i="16"/>
  <c r="I1522" i="16"/>
  <c r="K1522" i="16"/>
  <c r="L1522" i="16"/>
  <c r="I1523" i="16"/>
  <c r="K1523" i="16"/>
  <c r="L1523" i="16"/>
  <c r="I1524" i="16"/>
  <c r="K1524" i="16"/>
  <c r="L1524" i="16"/>
  <c r="I1525" i="16"/>
  <c r="K1525" i="16"/>
  <c r="L1525" i="16"/>
  <c r="I1526" i="16"/>
  <c r="K1526" i="16"/>
  <c r="L1526" i="16"/>
  <c r="I1527" i="16"/>
  <c r="K1527" i="16"/>
  <c r="L1527" i="16"/>
  <c r="I1528" i="16"/>
  <c r="K1528" i="16"/>
  <c r="L1528" i="16"/>
  <c r="I1529" i="16"/>
  <c r="K1529" i="16"/>
  <c r="L1529" i="16"/>
  <c r="I1530" i="16"/>
  <c r="K1530" i="16"/>
  <c r="L1530" i="16"/>
  <c r="I1531" i="16"/>
  <c r="K1531" i="16"/>
  <c r="L1531" i="16"/>
  <c r="I1532" i="16"/>
  <c r="K1532" i="16"/>
  <c r="L1532" i="16"/>
  <c r="I1533" i="16"/>
  <c r="K1533" i="16"/>
  <c r="L1533" i="16"/>
  <c r="I1534" i="16"/>
  <c r="K1534" i="16"/>
  <c r="L1534" i="16"/>
  <c r="I1535" i="16"/>
  <c r="K1535" i="16"/>
  <c r="L1535" i="16"/>
  <c r="I1536" i="16"/>
  <c r="K1536" i="16"/>
  <c r="L1536" i="16"/>
  <c r="I1537" i="16"/>
  <c r="K1537" i="16"/>
  <c r="L1537" i="16"/>
  <c r="I1538" i="16"/>
  <c r="K1538" i="16"/>
  <c r="L1538" i="16"/>
  <c r="I1539" i="16"/>
  <c r="K1539" i="16"/>
  <c r="L1539" i="16"/>
  <c r="I1540" i="16"/>
  <c r="K1540" i="16"/>
  <c r="L1540" i="16"/>
  <c r="I1541" i="16"/>
  <c r="K1541" i="16"/>
  <c r="L1541" i="16"/>
  <c r="I1542" i="16"/>
  <c r="K1542" i="16"/>
  <c r="L1542" i="16"/>
  <c r="I1543" i="16"/>
  <c r="K1543" i="16"/>
  <c r="L1543" i="16"/>
  <c r="I1544" i="16"/>
  <c r="K1544" i="16"/>
  <c r="L1544" i="16"/>
  <c r="I1545" i="16"/>
  <c r="K1545" i="16"/>
  <c r="L1545" i="16"/>
  <c r="I1546" i="16"/>
  <c r="K1546" i="16"/>
  <c r="L1546" i="16"/>
  <c r="I1547" i="16"/>
  <c r="K1547" i="16"/>
  <c r="L1547" i="16"/>
  <c r="I1548" i="16"/>
  <c r="K1548" i="16"/>
  <c r="L1548" i="16"/>
  <c r="I1549" i="16"/>
  <c r="K1549" i="16"/>
  <c r="L1549" i="16"/>
  <c r="I1550" i="16"/>
  <c r="K1550" i="16"/>
  <c r="L1550" i="16"/>
  <c r="I1551" i="16"/>
  <c r="K1551" i="16"/>
  <c r="L1551" i="16"/>
  <c r="I1552" i="16"/>
  <c r="K1552" i="16"/>
  <c r="L1552" i="16"/>
  <c r="I1553" i="16"/>
  <c r="K1553" i="16"/>
  <c r="L1553" i="16"/>
  <c r="I1554" i="16"/>
  <c r="K1554" i="16"/>
  <c r="L1554" i="16"/>
  <c r="I1555" i="16"/>
  <c r="K1555" i="16"/>
  <c r="L1555" i="16"/>
  <c r="I1556" i="16"/>
  <c r="K1556" i="16"/>
  <c r="L1556" i="16"/>
  <c r="I1557" i="16"/>
  <c r="K1557" i="16"/>
  <c r="L1557" i="16"/>
  <c r="I1558" i="16"/>
  <c r="K1558" i="16"/>
  <c r="L1558" i="16"/>
  <c r="I1559" i="16"/>
  <c r="K1559" i="16"/>
  <c r="L1559" i="16"/>
  <c r="I1560" i="16"/>
  <c r="K1560" i="16"/>
  <c r="L1560" i="16"/>
  <c r="I1561" i="16"/>
  <c r="K1561" i="16"/>
  <c r="L1561" i="16"/>
  <c r="I1562" i="16"/>
  <c r="K1562" i="16"/>
  <c r="L1562" i="16"/>
  <c r="I1563" i="16"/>
  <c r="K1563" i="16"/>
  <c r="L1563" i="16"/>
  <c r="I1564" i="16"/>
  <c r="K1564" i="16"/>
  <c r="L1564" i="16"/>
  <c r="I1565" i="16"/>
  <c r="K1565" i="16"/>
  <c r="L1565" i="16"/>
  <c r="I1566" i="16"/>
  <c r="K1566" i="16"/>
  <c r="L1566" i="16"/>
  <c r="I1230" i="16"/>
  <c r="K1230" i="16"/>
  <c r="L1230" i="16"/>
  <c r="I1231" i="16"/>
  <c r="K1231" i="16"/>
  <c r="L1231" i="16"/>
  <c r="I1232" i="16"/>
  <c r="K1232" i="16"/>
  <c r="L1232" i="16"/>
  <c r="I1233" i="16"/>
  <c r="K1233" i="16"/>
  <c r="L1233" i="16"/>
  <c r="I1234" i="16"/>
  <c r="K1234" i="16"/>
  <c r="L1234" i="16"/>
  <c r="I1235" i="16"/>
  <c r="K1235" i="16"/>
  <c r="L1235" i="16"/>
  <c r="I1236" i="16"/>
  <c r="K1236" i="16"/>
  <c r="L1236" i="16"/>
  <c r="I1237" i="16"/>
  <c r="K1237" i="16"/>
  <c r="L1237" i="16"/>
  <c r="I1238" i="16"/>
  <c r="K1238" i="16"/>
  <c r="L1238" i="16"/>
  <c r="I1239" i="16"/>
  <c r="K1239" i="16"/>
  <c r="L1239" i="16"/>
  <c r="I1335" i="16"/>
  <c r="K1335" i="16"/>
  <c r="L1335" i="16"/>
  <c r="I1336" i="16"/>
  <c r="K1336" i="16"/>
  <c r="L1336" i="16"/>
  <c r="I1337" i="16"/>
  <c r="K1337" i="16"/>
  <c r="L1337" i="16"/>
  <c r="I1338" i="16"/>
  <c r="K1338" i="16"/>
  <c r="L1338" i="16"/>
  <c r="I1339" i="16"/>
  <c r="K1339" i="16"/>
  <c r="L1339" i="16"/>
  <c r="I1340" i="16"/>
  <c r="K1340" i="16"/>
  <c r="L1340" i="16"/>
  <c r="I1341" i="16"/>
  <c r="K1341" i="16"/>
  <c r="L1341" i="16"/>
  <c r="I1342" i="16"/>
  <c r="K1342" i="16"/>
  <c r="L1342" i="16"/>
  <c r="I1343" i="16"/>
  <c r="K1343" i="16"/>
  <c r="L1343" i="16"/>
  <c r="I1344" i="16"/>
  <c r="K1344" i="16"/>
  <c r="L1344" i="16"/>
  <c r="I1345" i="16"/>
  <c r="K1345" i="16"/>
  <c r="L1345" i="16"/>
  <c r="I1346" i="16"/>
  <c r="K1346" i="16"/>
  <c r="L1346" i="16"/>
  <c r="I1347" i="16"/>
  <c r="K1347" i="16"/>
  <c r="L1347" i="16"/>
  <c r="I1348" i="16"/>
  <c r="K1348" i="16"/>
  <c r="L1348" i="16"/>
  <c r="I1349" i="16"/>
  <c r="K1349" i="16"/>
  <c r="L1349" i="16"/>
  <c r="I1350" i="16"/>
  <c r="K1350" i="16"/>
  <c r="L1350" i="16"/>
  <c r="I1351" i="16"/>
  <c r="K1351" i="16"/>
  <c r="L1351" i="16"/>
  <c r="I1352" i="16"/>
  <c r="K1352" i="16"/>
  <c r="L1352" i="16"/>
  <c r="I1353" i="16"/>
  <c r="K1353" i="16"/>
  <c r="L1353" i="16"/>
  <c r="I1354" i="16"/>
  <c r="K1354" i="16"/>
  <c r="L1354" i="16"/>
  <c r="I1355" i="16"/>
  <c r="K1355" i="16"/>
  <c r="L1355" i="16"/>
  <c r="I1356" i="16"/>
  <c r="K1356" i="16"/>
  <c r="L1356" i="16"/>
  <c r="I1357" i="16"/>
  <c r="K1357" i="16"/>
  <c r="L1357" i="16"/>
  <c r="I1358" i="16"/>
  <c r="K1358" i="16"/>
  <c r="L1358" i="16"/>
  <c r="I1359" i="16"/>
  <c r="K1359" i="16"/>
  <c r="L1359" i="16"/>
  <c r="I1360" i="16"/>
  <c r="K1360" i="16"/>
  <c r="L1360" i="16"/>
  <c r="I1361" i="16"/>
  <c r="K1361" i="16"/>
  <c r="L1361" i="16"/>
  <c r="I1362" i="16"/>
  <c r="K1362" i="16"/>
  <c r="L1362" i="16"/>
  <c r="I1363" i="16"/>
  <c r="K1363" i="16"/>
  <c r="L1363" i="16"/>
  <c r="I1364" i="16"/>
  <c r="K1364" i="16"/>
  <c r="L1364" i="16"/>
  <c r="I1365" i="16"/>
  <c r="K1365" i="16"/>
  <c r="L1365" i="16"/>
  <c r="I1366" i="16"/>
  <c r="K1366" i="16"/>
  <c r="L1366" i="16"/>
  <c r="I1367" i="16"/>
  <c r="K1367" i="16"/>
  <c r="L1367" i="16"/>
  <c r="I1368" i="16"/>
  <c r="K1368" i="16"/>
  <c r="L1368" i="16"/>
  <c r="I1369" i="16"/>
  <c r="K1369" i="16"/>
  <c r="L1369" i="16"/>
  <c r="I1370" i="16"/>
  <c r="K1370" i="16"/>
  <c r="L1370" i="16"/>
  <c r="I1371" i="16"/>
  <c r="K1371" i="16"/>
  <c r="L1371" i="16"/>
  <c r="I1372" i="16"/>
  <c r="K1372" i="16"/>
  <c r="L1372" i="16"/>
  <c r="I1373" i="16"/>
  <c r="K1373" i="16"/>
  <c r="L1373" i="16"/>
  <c r="I1374" i="16"/>
  <c r="K1374" i="16"/>
  <c r="L1374" i="16"/>
  <c r="I1375" i="16"/>
  <c r="K1375" i="16"/>
  <c r="L1375" i="16"/>
  <c r="I1376" i="16"/>
  <c r="K1376" i="16"/>
  <c r="L1376" i="16"/>
  <c r="I1377" i="16"/>
  <c r="K1377" i="16"/>
  <c r="L1377" i="16"/>
  <c r="I1378" i="16"/>
  <c r="K1378" i="16"/>
  <c r="L1378" i="16"/>
  <c r="I1379" i="16"/>
  <c r="K1379" i="16"/>
  <c r="L1379" i="16"/>
  <c r="I1380" i="16"/>
  <c r="K1380" i="16"/>
  <c r="L1380" i="16"/>
  <c r="I1381" i="16"/>
  <c r="K1381" i="16"/>
  <c r="L1381" i="16"/>
  <c r="I1382" i="16"/>
  <c r="K1382" i="16"/>
  <c r="L1382" i="16"/>
  <c r="I1383" i="16"/>
  <c r="K1383" i="16"/>
  <c r="L1383" i="16"/>
  <c r="I1384" i="16"/>
  <c r="K1384" i="16"/>
  <c r="L1384" i="16"/>
  <c r="I1385" i="16"/>
  <c r="K1385" i="16"/>
  <c r="L1385" i="16"/>
  <c r="I1386" i="16"/>
  <c r="K1386" i="16"/>
  <c r="L1386" i="16"/>
  <c r="I1387" i="16"/>
  <c r="K1387" i="16"/>
  <c r="L1387" i="16"/>
  <c r="I1388" i="16"/>
  <c r="K1388" i="16"/>
  <c r="L1388" i="16"/>
  <c r="I1389" i="16"/>
  <c r="K1389" i="16"/>
  <c r="L1389" i="16"/>
  <c r="I1390" i="16"/>
  <c r="K1390" i="16"/>
  <c r="L1390" i="16"/>
  <c r="I1391" i="16"/>
  <c r="K1391" i="16"/>
  <c r="L1391" i="16"/>
  <c r="I1392" i="16"/>
  <c r="K1392" i="16"/>
  <c r="L1392" i="16"/>
  <c r="I1393" i="16"/>
  <c r="K1393" i="16"/>
  <c r="L1393" i="16"/>
  <c r="I1394" i="16"/>
  <c r="K1394" i="16"/>
  <c r="L1394" i="16"/>
  <c r="I1395" i="16"/>
  <c r="K1395" i="16"/>
  <c r="L1395" i="16"/>
  <c r="I1396" i="16"/>
  <c r="K1396" i="16"/>
  <c r="L1396" i="16"/>
  <c r="I1397" i="16"/>
  <c r="K1397" i="16"/>
  <c r="L1397" i="16"/>
  <c r="I1398" i="16"/>
  <c r="K1398" i="16"/>
  <c r="L1398" i="16"/>
  <c r="I1399" i="16"/>
  <c r="K1399" i="16"/>
  <c r="L1399" i="16"/>
  <c r="I1400" i="16"/>
  <c r="K1400" i="16"/>
  <c r="L1400" i="16"/>
  <c r="I1401" i="16"/>
  <c r="K1401" i="16"/>
  <c r="L1401" i="16"/>
  <c r="I1402" i="16"/>
  <c r="K1402" i="16"/>
  <c r="L1402" i="16"/>
  <c r="I1240" i="16"/>
  <c r="K1240" i="16"/>
  <c r="L1240" i="16"/>
  <c r="I1241" i="16"/>
  <c r="K1241" i="16"/>
  <c r="L1241" i="16"/>
  <c r="I1242" i="16"/>
  <c r="K1242" i="16"/>
  <c r="L1242" i="16"/>
  <c r="I1243" i="16"/>
  <c r="K1243" i="16"/>
  <c r="L1243" i="16"/>
  <c r="I1244" i="16"/>
  <c r="K1244" i="16"/>
  <c r="L1244" i="16"/>
  <c r="I1245" i="16"/>
  <c r="K1245" i="16"/>
  <c r="L1245" i="16"/>
  <c r="I1246" i="16"/>
  <c r="K1246" i="16"/>
  <c r="L1246" i="16"/>
  <c r="I1247" i="16"/>
  <c r="K1247" i="16"/>
  <c r="L1247" i="16"/>
  <c r="I1248" i="16"/>
  <c r="K1248" i="16"/>
  <c r="L1248" i="16"/>
  <c r="I1249" i="16"/>
  <c r="K1249" i="16"/>
  <c r="L1249" i="16"/>
  <c r="I1250" i="16"/>
  <c r="K1250" i="16"/>
  <c r="L1250" i="16"/>
  <c r="I1251" i="16"/>
  <c r="K1251" i="16"/>
  <c r="L1251" i="16"/>
  <c r="I1252" i="16"/>
  <c r="K1252" i="16"/>
  <c r="L1252" i="16"/>
  <c r="I1253" i="16"/>
  <c r="K1253" i="16"/>
  <c r="L1253" i="16"/>
  <c r="I1254" i="16"/>
  <c r="K1254" i="16"/>
  <c r="L1254" i="16"/>
  <c r="I1255" i="16"/>
  <c r="K1255" i="16"/>
  <c r="L1255" i="16"/>
  <c r="I1256" i="16"/>
  <c r="K1256" i="16"/>
  <c r="L1256" i="16"/>
  <c r="I1257" i="16"/>
  <c r="K1257" i="16"/>
  <c r="L1257" i="16"/>
  <c r="I1258" i="16"/>
  <c r="K1258" i="16"/>
  <c r="L1258" i="16"/>
  <c r="I1259" i="16"/>
  <c r="K1259" i="16"/>
  <c r="L1259" i="16"/>
  <c r="I1260" i="16"/>
  <c r="K1260" i="16"/>
  <c r="L1260" i="16"/>
  <c r="I1261" i="16"/>
  <c r="K1261" i="16"/>
  <c r="L1261" i="16"/>
  <c r="I1262" i="16"/>
  <c r="K1262" i="16"/>
  <c r="L1262" i="16"/>
  <c r="I1263" i="16"/>
  <c r="K1263" i="16"/>
  <c r="L1263" i="16"/>
  <c r="I1264" i="16"/>
  <c r="K1264" i="16"/>
  <c r="L1264" i="16"/>
  <c r="I1265" i="16"/>
  <c r="K1265" i="16"/>
  <c r="L1265" i="16"/>
  <c r="I1266" i="16"/>
  <c r="K1266" i="16"/>
  <c r="L1266" i="16"/>
  <c r="I1267" i="16"/>
  <c r="K1267" i="16"/>
  <c r="L1267" i="16"/>
  <c r="I1268" i="16"/>
  <c r="K1268" i="16"/>
  <c r="L1268" i="16"/>
  <c r="I1269" i="16"/>
  <c r="K1269" i="16"/>
  <c r="L1269" i="16"/>
  <c r="I1270" i="16"/>
  <c r="K1270" i="16"/>
  <c r="L1270" i="16"/>
  <c r="I1271" i="16"/>
  <c r="K1271" i="16"/>
  <c r="L1271" i="16"/>
  <c r="I1272" i="16"/>
  <c r="K1272" i="16"/>
  <c r="L1272" i="16"/>
  <c r="I1273" i="16"/>
  <c r="K1273" i="16"/>
  <c r="L1273" i="16"/>
  <c r="I1274" i="16"/>
  <c r="K1274" i="16"/>
  <c r="L1274" i="16"/>
  <c r="I1275" i="16"/>
  <c r="K1275" i="16"/>
  <c r="L1275" i="16"/>
  <c r="I1276" i="16"/>
  <c r="K1276" i="16"/>
  <c r="L1276" i="16"/>
  <c r="I1277" i="16"/>
  <c r="K1277" i="16"/>
  <c r="L1277" i="16"/>
  <c r="I1278" i="16"/>
  <c r="K1278" i="16"/>
  <c r="L1278" i="16"/>
  <c r="I1279" i="16"/>
  <c r="K1279" i="16"/>
  <c r="L1279" i="16"/>
  <c r="I1280" i="16"/>
  <c r="K1280" i="16"/>
  <c r="L1280" i="16"/>
  <c r="I1281" i="16"/>
  <c r="K1281" i="16"/>
  <c r="L1281" i="16"/>
  <c r="I1282" i="16"/>
  <c r="K1282" i="16"/>
  <c r="L1282" i="16"/>
  <c r="I1283" i="16"/>
  <c r="K1283" i="16"/>
  <c r="L1283" i="16"/>
  <c r="I1284" i="16"/>
  <c r="K1284" i="16"/>
  <c r="L1284" i="16"/>
  <c r="I1285" i="16"/>
  <c r="K1285" i="16"/>
  <c r="L1285" i="16"/>
  <c r="I1286" i="16"/>
  <c r="K1286" i="16"/>
  <c r="L1286" i="16"/>
  <c r="I1287" i="16"/>
  <c r="K1287" i="16"/>
  <c r="L1287" i="16"/>
  <c r="I1288" i="16"/>
  <c r="K1288" i="16"/>
  <c r="L1288" i="16"/>
  <c r="I1289" i="16"/>
  <c r="K1289" i="16"/>
  <c r="L1289" i="16"/>
  <c r="I1290" i="16"/>
  <c r="K1290" i="16"/>
  <c r="L1290" i="16"/>
  <c r="I1291" i="16"/>
  <c r="K1291" i="16"/>
  <c r="L1291" i="16"/>
  <c r="I1292" i="16"/>
  <c r="K1292" i="16"/>
  <c r="L1292" i="16"/>
  <c r="I1293" i="16"/>
  <c r="K1293" i="16"/>
  <c r="L1293" i="16"/>
  <c r="I1294" i="16"/>
  <c r="K1294" i="16"/>
  <c r="L1294" i="16"/>
  <c r="I1295" i="16"/>
  <c r="K1295" i="16"/>
  <c r="L1295" i="16"/>
  <c r="I1296" i="16"/>
  <c r="K1296" i="16"/>
  <c r="L1296" i="16"/>
  <c r="I1297" i="16"/>
  <c r="K1297" i="16"/>
  <c r="L1297" i="16"/>
  <c r="I1298" i="16"/>
  <c r="K1298" i="16"/>
  <c r="L1298" i="16"/>
  <c r="I1299" i="16"/>
  <c r="K1299" i="16"/>
  <c r="L1299" i="16"/>
  <c r="I1300" i="16"/>
  <c r="K1300" i="16"/>
  <c r="L1300" i="16"/>
  <c r="I1301" i="16"/>
  <c r="K1301" i="16"/>
  <c r="L1301" i="16"/>
  <c r="I1302" i="16"/>
  <c r="K1302" i="16"/>
  <c r="L1302" i="16"/>
  <c r="I1303" i="16"/>
  <c r="K1303" i="16"/>
  <c r="L1303" i="16"/>
  <c r="I1304" i="16"/>
  <c r="K1304" i="16"/>
  <c r="L1304" i="16"/>
  <c r="I1305" i="16"/>
  <c r="K1305" i="16"/>
  <c r="L1305" i="16"/>
  <c r="I1306" i="16"/>
  <c r="K1306" i="16"/>
  <c r="L1306" i="16"/>
  <c r="I1307" i="16"/>
  <c r="K1307" i="16"/>
  <c r="L1307" i="16"/>
  <c r="I1308" i="16"/>
  <c r="K1308" i="16"/>
  <c r="L1308" i="16"/>
  <c r="I1309" i="16"/>
  <c r="K1309" i="16"/>
  <c r="L1309" i="16"/>
  <c r="I1310" i="16"/>
  <c r="K1310" i="16"/>
  <c r="L1310" i="16"/>
  <c r="I1311" i="16"/>
  <c r="K1311" i="16"/>
  <c r="L1311" i="16"/>
  <c r="I1312" i="16"/>
  <c r="K1312" i="16"/>
  <c r="L1312" i="16"/>
  <c r="I1313" i="16"/>
  <c r="K1313" i="16"/>
  <c r="L1313" i="16"/>
  <c r="I1314" i="16"/>
  <c r="K1314" i="16"/>
  <c r="L1314" i="16"/>
  <c r="I1315" i="16"/>
  <c r="K1315" i="16"/>
  <c r="L1315" i="16"/>
  <c r="I1316" i="16"/>
  <c r="K1316" i="16"/>
  <c r="L1316" i="16"/>
  <c r="I1317" i="16"/>
  <c r="K1317" i="16"/>
  <c r="L1317" i="16"/>
  <c r="I1318" i="16"/>
  <c r="K1318" i="16"/>
  <c r="L1318" i="16"/>
  <c r="I1319" i="16"/>
  <c r="K1319" i="16"/>
  <c r="L1319" i="16"/>
  <c r="I1320" i="16"/>
  <c r="K1320" i="16"/>
  <c r="L1320" i="16"/>
  <c r="I1321" i="16"/>
  <c r="K1321" i="16"/>
  <c r="L1321" i="16"/>
  <c r="I1322" i="16"/>
  <c r="K1322" i="16"/>
  <c r="L1322" i="16"/>
  <c r="I1323" i="16"/>
  <c r="K1323" i="16"/>
  <c r="L1323" i="16"/>
  <c r="I1324" i="16"/>
  <c r="K1324" i="16"/>
  <c r="L1324" i="16"/>
  <c r="I1325" i="16"/>
  <c r="K1325" i="16"/>
  <c r="L1325" i="16"/>
  <c r="I1326" i="16"/>
  <c r="K1326" i="16"/>
  <c r="L1326" i="16"/>
  <c r="I1327" i="16"/>
  <c r="K1327" i="16"/>
  <c r="L1327" i="16"/>
  <c r="I1328" i="16"/>
  <c r="K1328" i="16"/>
  <c r="L1328" i="16"/>
  <c r="I1329" i="16"/>
  <c r="K1329" i="16"/>
  <c r="L1329" i="16"/>
  <c r="I1330" i="16"/>
  <c r="K1330" i="16"/>
  <c r="L1330" i="16"/>
  <c r="I1331" i="16"/>
  <c r="K1331" i="16"/>
  <c r="L1331" i="16"/>
  <c r="I1332" i="16"/>
  <c r="K1332" i="16"/>
  <c r="L1332" i="16"/>
  <c r="I1333" i="16"/>
  <c r="K1333" i="16"/>
  <c r="L1333" i="16"/>
  <c r="I1334" i="16"/>
  <c r="K1334" i="16"/>
  <c r="L1334" i="16"/>
  <c r="I1004" i="16"/>
  <c r="AJ2" i="7"/>
  <c r="AE2" i="7"/>
  <c r="B36" i="25"/>
  <c r="B35" i="25"/>
  <c r="B34" i="25"/>
  <c r="B33" i="25"/>
  <c r="B32" i="25"/>
  <c r="B31" i="25"/>
  <c r="B30" i="25"/>
  <c r="B29" i="25"/>
  <c r="B28" i="25"/>
  <c r="B27" i="25"/>
  <c r="B26" i="25"/>
  <c r="B25" i="25"/>
  <c r="B24" i="25"/>
  <c r="B23" i="25"/>
  <c r="B22" i="25"/>
  <c r="B21" i="25"/>
  <c r="B20" i="25"/>
  <c r="B19" i="25"/>
  <c r="B18" i="25"/>
  <c r="B17" i="25"/>
  <c r="B16" i="25"/>
  <c r="B15" i="25"/>
  <c r="B14" i="25"/>
  <c r="B13" i="25"/>
  <c r="B12" i="25"/>
  <c r="B11" i="25"/>
  <c r="B10" i="25"/>
  <c r="B9" i="25"/>
  <c r="B8" i="25"/>
  <c r="B7" i="25"/>
  <c r="B6" i="25"/>
  <c r="B5" i="25"/>
  <c r="B4" i="25"/>
  <c r="B3" i="25"/>
  <c r="B2" i="25"/>
  <c r="B1" i="13" a="1"/>
  <c r="C275" i="13" s="1"/>
  <c r="A1" i="13" a="1"/>
  <c r="A1" i="13" s="1"/>
  <c r="C323" i="13"/>
  <c r="C322" i="13"/>
  <c r="C321" i="13"/>
  <c r="C320" i="13"/>
  <c r="C319" i="13"/>
  <c r="C318" i="13"/>
  <c r="C317" i="13"/>
  <c r="C316" i="13"/>
  <c r="C315" i="13"/>
  <c r="C314" i="13"/>
  <c r="C313" i="13"/>
  <c r="C312" i="13"/>
  <c r="C311" i="13"/>
  <c r="C310" i="13"/>
  <c r="C309" i="13"/>
  <c r="C308" i="13"/>
  <c r="C307" i="13"/>
  <c r="C306" i="13"/>
  <c r="C305" i="13"/>
  <c r="C304" i="13"/>
  <c r="C303" i="13"/>
  <c r="C302" i="13"/>
  <c r="B17" i="8"/>
  <c r="B16" i="8"/>
  <c r="B15" i="8"/>
  <c r="B14" i="8"/>
  <c r="B13" i="8"/>
  <c r="B12" i="8"/>
  <c r="B9" i="8"/>
  <c r="B8" i="8"/>
  <c r="B7" i="8"/>
  <c r="B6" i="8"/>
  <c r="B5" i="8"/>
  <c r="B4" i="8"/>
  <c r="B3" i="8"/>
  <c r="B2" i="8"/>
  <c r="B500" i="12"/>
  <c r="B499" i="12"/>
  <c r="B498" i="12"/>
  <c r="B497" i="12"/>
  <c r="B496" i="12"/>
  <c r="B495" i="12"/>
  <c r="B494" i="12"/>
  <c r="B493" i="12"/>
  <c r="B492" i="12"/>
  <c r="B491" i="12"/>
  <c r="B490" i="12"/>
  <c r="B489" i="12"/>
  <c r="B488" i="12"/>
  <c r="B487" i="12"/>
  <c r="B486" i="12"/>
  <c r="B485" i="12"/>
  <c r="B484" i="12"/>
  <c r="B483" i="12"/>
  <c r="B482" i="12"/>
  <c r="B481" i="12"/>
  <c r="B480" i="12"/>
  <c r="B479" i="12"/>
  <c r="B478" i="12"/>
  <c r="B477" i="12"/>
  <c r="B476" i="12"/>
  <c r="B475" i="12"/>
  <c r="B474" i="12"/>
  <c r="B473" i="12"/>
  <c r="B472" i="12"/>
  <c r="B471" i="12"/>
  <c r="B470" i="12"/>
  <c r="B469" i="12"/>
  <c r="B468" i="12"/>
  <c r="B467" i="12"/>
  <c r="B466" i="12"/>
  <c r="B465" i="12"/>
  <c r="B464" i="12"/>
  <c r="B463" i="12"/>
  <c r="B462" i="12"/>
  <c r="B461" i="12"/>
  <c r="B460" i="12"/>
  <c r="B459" i="12"/>
  <c r="B458" i="12"/>
  <c r="B457" i="12"/>
  <c r="B456" i="12"/>
  <c r="B455" i="12"/>
  <c r="B454" i="12"/>
  <c r="B453" i="12"/>
  <c r="B452" i="12"/>
  <c r="B451" i="12"/>
  <c r="B450" i="12"/>
  <c r="B449" i="12"/>
  <c r="B448" i="12"/>
  <c r="B447" i="12"/>
  <c r="B446" i="12"/>
  <c r="B445" i="12"/>
  <c r="B444" i="12"/>
  <c r="B443" i="12"/>
  <c r="B442" i="12"/>
  <c r="B441" i="12"/>
  <c r="B440" i="12"/>
  <c r="B439" i="12"/>
  <c r="B438" i="12"/>
  <c r="B437" i="12"/>
  <c r="B436" i="12"/>
  <c r="B435" i="12"/>
  <c r="B434" i="12"/>
  <c r="B433" i="12"/>
  <c r="B432" i="12"/>
  <c r="B431" i="12"/>
  <c r="B430" i="12"/>
  <c r="B429" i="12"/>
  <c r="B428" i="12"/>
  <c r="B427" i="12"/>
  <c r="B426" i="12"/>
  <c r="B425" i="12"/>
  <c r="B424" i="12"/>
  <c r="B423" i="12"/>
  <c r="B422" i="12"/>
  <c r="B421" i="12"/>
  <c r="B420" i="12"/>
  <c r="B419" i="12"/>
  <c r="B418" i="12"/>
  <c r="B417" i="12"/>
  <c r="B416" i="12"/>
  <c r="B415" i="12"/>
  <c r="B414" i="12"/>
  <c r="B413" i="12"/>
  <c r="B412" i="12"/>
  <c r="B411" i="12"/>
  <c r="B410" i="12"/>
  <c r="B409" i="12"/>
  <c r="B408" i="12"/>
  <c r="B406" i="12"/>
  <c r="B405" i="12"/>
  <c r="B404" i="12"/>
  <c r="B403" i="12"/>
  <c r="B402" i="12"/>
  <c r="B401" i="12"/>
  <c r="B400" i="12"/>
  <c r="B399" i="12"/>
  <c r="B398" i="12"/>
  <c r="B397" i="12"/>
  <c r="B396" i="12"/>
  <c r="B395" i="12"/>
  <c r="B394" i="12"/>
  <c r="B393" i="12"/>
  <c r="B392" i="12"/>
  <c r="B391" i="12"/>
  <c r="B390" i="12"/>
  <c r="B389" i="12"/>
  <c r="B388" i="12"/>
  <c r="B387" i="12"/>
  <c r="B386" i="12"/>
  <c r="B385" i="12"/>
  <c r="B384" i="12"/>
  <c r="B383" i="12"/>
  <c r="B382" i="12"/>
  <c r="B381" i="12"/>
  <c r="B380" i="12"/>
  <c r="B379" i="12"/>
  <c r="B378" i="12"/>
  <c r="B377" i="12"/>
  <c r="B376" i="12"/>
  <c r="B375" i="12"/>
  <c r="B374" i="12"/>
  <c r="B373" i="12"/>
  <c r="B372" i="12"/>
  <c r="B371" i="12"/>
  <c r="B370" i="12"/>
  <c r="B369" i="12"/>
  <c r="B368" i="12"/>
  <c r="B367" i="12"/>
  <c r="B366" i="12"/>
  <c r="B365" i="12"/>
  <c r="B364" i="12"/>
  <c r="B363" i="12"/>
  <c r="B362" i="12"/>
  <c r="B361" i="12"/>
  <c r="B360" i="12"/>
  <c r="B359" i="12"/>
  <c r="B358" i="12"/>
  <c r="B357" i="12"/>
  <c r="B356" i="12"/>
  <c r="B355" i="12"/>
  <c r="B354" i="12"/>
  <c r="B353" i="12"/>
  <c r="B352" i="12"/>
  <c r="B351" i="12"/>
  <c r="B350" i="12"/>
  <c r="B349" i="12"/>
  <c r="B348" i="12"/>
  <c r="B347" i="12"/>
  <c r="B346" i="12"/>
  <c r="B345" i="12"/>
  <c r="B344" i="12"/>
  <c r="B343" i="12"/>
  <c r="B342" i="12"/>
  <c r="B341" i="12"/>
  <c r="B340" i="12"/>
  <c r="B339" i="12"/>
  <c r="B338" i="12"/>
  <c r="B337" i="12"/>
  <c r="B336" i="12"/>
  <c r="B335" i="12"/>
  <c r="B334" i="12"/>
  <c r="B333" i="12"/>
  <c r="B332" i="12"/>
  <c r="B331" i="12"/>
  <c r="B330" i="12"/>
  <c r="B329" i="12"/>
  <c r="B328" i="12"/>
  <c r="B327" i="12"/>
  <c r="B326" i="12"/>
  <c r="B325" i="12"/>
  <c r="B324" i="12"/>
  <c r="B323" i="12"/>
  <c r="B322" i="12"/>
  <c r="B321" i="12"/>
  <c r="B320" i="12"/>
  <c r="B319" i="12"/>
  <c r="B318" i="12"/>
  <c r="B317" i="12"/>
  <c r="B316" i="12"/>
  <c r="B315" i="12"/>
  <c r="B314" i="12"/>
  <c r="B313" i="12"/>
  <c r="B312" i="12"/>
  <c r="B311" i="12"/>
  <c r="B310" i="12"/>
  <c r="B309" i="12"/>
  <c r="B308" i="12"/>
  <c r="B307" i="12"/>
  <c r="B306" i="12"/>
  <c r="B305" i="12"/>
  <c r="B304" i="12"/>
  <c r="B303" i="12"/>
  <c r="B302" i="12"/>
  <c r="B301" i="12"/>
  <c r="B300" i="12"/>
  <c r="B299" i="12"/>
  <c r="B298" i="12"/>
  <c r="B297" i="12"/>
  <c r="B296" i="12"/>
  <c r="B295" i="12"/>
  <c r="B294" i="12"/>
  <c r="B293" i="12"/>
  <c r="B292" i="12"/>
  <c r="B291" i="12"/>
  <c r="B290" i="12"/>
  <c r="B289" i="12"/>
  <c r="B288" i="12"/>
  <c r="B287" i="12"/>
  <c r="B286" i="12"/>
  <c r="B285" i="12"/>
  <c r="B284" i="12"/>
  <c r="B283" i="12"/>
  <c r="B282" i="12"/>
  <c r="B281" i="12"/>
  <c r="B280" i="12"/>
  <c r="B279" i="12"/>
  <c r="B278" i="12"/>
  <c r="B277" i="12"/>
  <c r="B276" i="12"/>
  <c r="B275" i="12"/>
  <c r="B274" i="12"/>
  <c r="B273" i="12"/>
  <c r="B272" i="12"/>
  <c r="B271" i="12"/>
  <c r="B270" i="12"/>
  <c r="B269" i="12"/>
  <c r="B268" i="12"/>
  <c r="B267" i="12"/>
  <c r="B266" i="12"/>
  <c r="B265" i="12"/>
  <c r="B264" i="12"/>
  <c r="B263" i="12"/>
  <c r="B262" i="12"/>
  <c r="B261" i="12"/>
  <c r="B260" i="12"/>
  <c r="B259" i="12"/>
  <c r="B258" i="12"/>
  <c r="B257" i="12"/>
  <c r="B256" i="12"/>
  <c r="B255" i="12"/>
  <c r="B254" i="12"/>
  <c r="B253" i="12"/>
  <c r="B252" i="12"/>
  <c r="B251" i="12"/>
  <c r="B250" i="12"/>
  <c r="B249" i="12"/>
  <c r="B248" i="12"/>
  <c r="B247" i="12"/>
  <c r="B246" i="12"/>
  <c r="B245" i="12"/>
  <c r="B244" i="12"/>
  <c r="B243" i="12"/>
  <c r="B242" i="12"/>
  <c r="B241" i="12"/>
  <c r="B240" i="12"/>
  <c r="B239" i="12"/>
  <c r="B238" i="12"/>
  <c r="B237" i="12"/>
  <c r="B236" i="12"/>
  <c r="B235" i="12"/>
  <c r="B234" i="12"/>
  <c r="B233" i="12"/>
  <c r="B232" i="12"/>
  <c r="B231" i="12"/>
  <c r="B230" i="12"/>
  <c r="B229" i="12"/>
  <c r="B228" i="12"/>
  <c r="B227" i="12"/>
  <c r="B226" i="12"/>
  <c r="B225" i="12"/>
  <c r="B224" i="12"/>
  <c r="B223" i="12"/>
  <c r="B222" i="12"/>
  <c r="B221" i="12"/>
  <c r="B220" i="12"/>
  <c r="B219" i="12"/>
  <c r="B218" i="12"/>
  <c r="B217" i="12"/>
  <c r="B216" i="12"/>
  <c r="B215" i="12"/>
  <c r="B214" i="12"/>
  <c r="B213" i="12"/>
  <c r="B212" i="12"/>
  <c r="B211" i="12"/>
  <c r="B210" i="12"/>
  <c r="B209" i="12"/>
  <c r="B208" i="12"/>
  <c r="B207"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B141" i="12"/>
  <c r="B140" i="12"/>
  <c r="B139" i="12"/>
  <c r="B138" i="12"/>
  <c r="B137" i="12"/>
  <c r="B136" i="12"/>
  <c r="B135" i="12"/>
  <c r="B134" i="12"/>
  <c r="B133" i="12"/>
  <c r="B132" i="12"/>
  <c r="B131" i="12"/>
  <c r="B130" i="12"/>
  <c r="B129" i="12"/>
  <c r="B128" i="12"/>
  <c r="B127" i="12"/>
  <c r="B126" i="12"/>
  <c r="B125" i="12"/>
  <c r="B124" i="12"/>
  <c r="B123" i="12"/>
  <c r="B122" i="12"/>
  <c r="B121" i="12"/>
  <c r="B120" i="12"/>
  <c r="B119" i="12"/>
  <c r="B118" i="12"/>
  <c r="B117" i="12"/>
  <c r="B116" i="12"/>
  <c r="B115" i="12"/>
  <c r="B114" i="12"/>
  <c r="B113" i="12"/>
  <c r="B112" i="12"/>
  <c r="B111" i="12"/>
  <c r="B110" i="12"/>
  <c r="B109" i="12"/>
  <c r="B108" i="12"/>
  <c r="B107" i="12"/>
  <c r="B106" i="12"/>
  <c r="B105" i="12"/>
  <c r="B104" i="12"/>
  <c r="B103" i="12"/>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C14" i="5"/>
  <c r="C13" i="5"/>
  <c r="C12" i="5"/>
  <c r="C11" i="5"/>
  <c r="C10" i="5"/>
  <c r="C9" i="5"/>
  <c r="C8" i="5"/>
  <c r="C7" i="5"/>
  <c r="C6" i="5"/>
  <c r="C5" i="5"/>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K6" i="16"/>
  <c r="K5" i="16"/>
  <c r="K4" i="16"/>
  <c r="K3" i="16"/>
  <c r="K2" i="16"/>
  <c r="E12" i="20"/>
  <c r="L1020" i="16"/>
  <c r="L1021" i="16"/>
  <c r="L1022" i="16"/>
  <c r="L1023" i="16"/>
  <c r="L1024" i="16"/>
  <c r="L1025" i="16"/>
  <c r="L1026" i="16"/>
  <c r="L1027" i="16"/>
  <c r="L1028" i="16"/>
  <c r="L1029" i="16"/>
  <c r="L1030" i="16"/>
  <c r="L1031" i="16"/>
  <c r="L1032" i="16"/>
  <c r="L1033" i="16"/>
  <c r="L1034" i="16"/>
  <c r="L1035" i="16"/>
  <c r="L1036" i="16"/>
  <c r="L1037" i="16"/>
  <c r="L1038" i="16"/>
  <c r="L1039" i="16"/>
  <c r="L1040" i="16"/>
  <c r="L1041" i="16"/>
  <c r="L1042" i="16"/>
  <c r="L1043" i="16"/>
  <c r="L1044" i="16"/>
  <c r="L1045" i="16"/>
  <c r="L1046" i="16"/>
  <c r="L1047" i="16"/>
  <c r="L1048" i="16"/>
  <c r="L1049" i="16"/>
  <c r="L1050" i="16"/>
  <c r="L1051" i="16"/>
  <c r="L1052" i="16"/>
  <c r="L1053" i="16"/>
  <c r="L1054" i="16"/>
  <c r="L1055" i="16"/>
  <c r="L1056" i="16"/>
  <c r="L1057" i="16"/>
  <c r="L1058" i="16"/>
  <c r="L1059" i="16"/>
  <c r="L1060" i="16"/>
  <c r="L1061" i="16"/>
  <c r="L1062" i="16"/>
  <c r="L1063" i="16"/>
  <c r="L1064" i="16"/>
  <c r="L1065" i="16"/>
  <c r="L1066" i="16"/>
  <c r="L1067" i="16"/>
  <c r="L1068" i="16"/>
  <c r="L1069" i="16"/>
  <c r="L1070" i="16"/>
  <c r="L1071" i="16"/>
  <c r="L1072" i="16"/>
  <c r="L1073" i="16"/>
  <c r="L1074" i="16"/>
  <c r="L1075" i="16"/>
  <c r="L1076" i="16"/>
  <c r="L1077" i="16"/>
  <c r="L1078" i="16"/>
  <c r="L1079" i="16"/>
  <c r="L1080" i="16"/>
  <c r="L1081" i="16"/>
  <c r="L1082" i="16"/>
  <c r="L1083" i="16"/>
  <c r="L1084" i="16"/>
  <c r="L1085" i="16"/>
  <c r="L1086" i="16"/>
  <c r="L1087" i="16"/>
  <c r="L1088" i="16"/>
  <c r="L1089" i="16"/>
  <c r="L1090" i="16"/>
  <c r="L1091" i="16"/>
  <c r="L1092" i="16"/>
  <c r="L1093" i="16"/>
  <c r="L1094" i="16"/>
  <c r="L1095" i="16"/>
  <c r="L1096" i="16"/>
  <c r="L1097" i="16"/>
  <c r="L1098" i="16"/>
  <c r="L1099" i="16"/>
  <c r="L1100" i="16"/>
  <c r="L1101" i="16"/>
  <c r="L1102" i="16"/>
  <c r="L1103" i="16"/>
  <c r="L1104" i="16"/>
  <c r="L1105" i="16"/>
  <c r="L1106" i="16"/>
  <c r="L1107" i="16"/>
  <c r="L1108" i="16"/>
  <c r="L1109" i="16"/>
  <c r="L1110" i="16"/>
  <c r="L1111" i="16"/>
  <c r="L1112" i="16"/>
  <c r="L1113" i="16"/>
  <c r="L1114" i="16"/>
  <c r="L1115" i="16"/>
  <c r="L1116" i="16"/>
  <c r="L1117" i="16"/>
  <c r="L1118" i="16"/>
  <c r="L1119" i="16"/>
  <c r="L1120" i="16"/>
  <c r="L1121" i="16"/>
  <c r="L1122" i="16"/>
  <c r="L1123" i="16"/>
  <c r="L1124" i="16"/>
  <c r="L1125" i="16"/>
  <c r="L1126" i="16"/>
  <c r="L1127" i="16"/>
  <c r="L1128" i="16"/>
  <c r="L1129" i="16"/>
  <c r="L1130" i="16"/>
  <c r="L1131" i="16"/>
  <c r="L1132" i="16"/>
  <c r="L1133" i="16"/>
  <c r="L1134" i="16"/>
  <c r="L1135" i="16"/>
  <c r="L1136" i="16"/>
  <c r="L1137" i="16"/>
  <c r="L1138" i="16"/>
  <c r="L1139" i="16"/>
  <c r="L1140" i="16"/>
  <c r="L1141" i="16"/>
  <c r="L1142" i="16"/>
  <c r="L1143" i="16"/>
  <c r="L1144" i="16"/>
  <c r="L1145" i="16"/>
  <c r="L1146" i="16"/>
  <c r="L1147" i="16"/>
  <c r="L1148" i="16"/>
  <c r="L1149" i="16"/>
  <c r="L1150" i="16"/>
  <c r="L1151" i="16"/>
  <c r="L1152" i="16"/>
  <c r="L1153" i="16"/>
  <c r="L1154" i="16"/>
  <c r="L1155" i="16"/>
  <c r="L1156" i="16"/>
  <c r="L1157" i="16"/>
  <c r="L1158" i="16"/>
  <c r="L1159" i="16"/>
  <c r="L1160" i="16"/>
  <c r="L1161" i="16"/>
  <c r="L1162" i="16"/>
  <c r="L1163" i="16"/>
  <c r="L1164" i="16"/>
  <c r="L1165" i="16"/>
  <c r="L1166" i="16"/>
  <c r="L1167" i="16"/>
  <c r="L1168" i="16"/>
  <c r="L1169" i="16"/>
  <c r="L1170" i="16"/>
  <c r="L1171" i="16"/>
  <c r="L1172" i="16"/>
  <c r="L1173" i="16"/>
  <c r="L1174" i="16"/>
  <c r="L1175" i="16"/>
  <c r="L1176" i="16"/>
  <c r="L1177" i="16"/>
  <c r="L1178" i="16"/>
  <c r="L1179" i="16"/>
  <c r="L1180" i="16"/>
  <c r="L1181" i="16"/>
  <c r="L1182" i="16"/>
  <c r="L1183" i="16"/>
  <c r="L1184" i="16"/>
  <c r="L1185" i="16"/>
  <c r="L1186" i="16"/>
  <c r="L1187" i="16"/>
  <c r="L1188" i="16"/>
  <c r="L1189" i="16"/>
  <c r="L1190" i="16"/>
  <c r="L1191" i="16"/>
  <c r="L1192" i="16"/>
  <c r="L1193" i="16"/>
  <c r="L1194" i="16"/>
  <c r="L1195" i="16"/>
  <c r="L1196" i="16"/>
  <c r="L1197" i="16"/>
  <c r="L1198" i="16"/>
  <c r="L1199" i="16"/>
  <c r="L1200" i="16"/>
  <c r="L1201" i="16"/>
  <c r="L1202" i="16"/>
  <c r="L1203" i="16"/>
  <c r="L1204" i="16"/>
  <c r="L1205" i="16"/>
  <c r="L1206" i="16"/>
  <c r="L1207" i="16"/>
  <c r="L1208" i="16"/>
  <c r="L1209" i="16"/>
  <c r="L1210" i="16"/>
  <c r="L1211" i="16"/>
  <c r="L1212" i="16"/>
  <c r="L1213" i="16"/>
  <c r="L1214" i="16"/>
  <c r="L1215" i="16"/>
  <c r="L1216" i="16"/>
  <c r="L1217" i="16"/>
  <c r="L1218" i="16"/>
  <c r="L1219" i="16"/>
  <c r="L1220" i="16"/>
  <c r="L1221" i="16"/>
  <c r="L1222" i="16"/>
  <c r="L1223" i="16"/>
  <c r="L1224" i="16"/>
  <c r="L1225" i="16"/>
  <c r="L1226" i="16"/>
  <c r="L1227" i="16"/>
  <c r="L1228" i="16"/>
  <c r="L1229" i="16"/>
  <c r="I1032" i="16"/>
  <c r="I1033" i="16"/>
  <c r="I1034" i="16"/>
  <c r="I1035" i="16"/>
  <c r="I1036" i="16"/>
  <c r="I1037" i="16"/>
  <c r="I1038" i="16"/>
  <c r="I1039" i="16"/>
  <c r="I1040" i="16"/>
  <c r="I1041" i="16"/>
  <c r="I1042" i="16"/>
  <c r="I1043" i="16"/>
  <c r="I1044" i="16"/>
  <c r="I1045" i="16"/>
  <c r="I1046" i="16"/>
  <c r="I1047" i="16"/>
  <c r="I1048" i="16"/>
  <c r="I1049" i="16"/>
  <c r="I1050" i="16"/>
  <c r="I1051" i="16"/>
  <c r="I1052" i="16"/>
  <c r="I1053" i="16"/>
  <c r="I1054" i="16"/>
  <c r="I1055" i="16"/>
  <c r="I1056" i="16"/>
  <c r="I1057" i="16"/>
  <c r="I1058" i="16"/>
  <c r="I1059" i="16"/>
  <c r="I1060" i="16"/>
  <c r="I1061" i="16"/>
  <c r="I1062" i="16"/>
  <c r="I1063" i="16"/>
  <c r="I1064" i="16"/>
  <c r="I1065" i="16"/>
  <c r="I1066" i="16"/>
  <c r="I1067" i="16"/>
  <c r="I1068" i="16"/>
  <c r="I1069" i="16"/>
  <c r="I1070" i="16"/>
  <c r="I1071" i="16"/>
  <c r="I1072" i="16"/>
  <c r="I1073" i="16"/>
  <c r="I1074" i="16"/>
  <c r="I1075" i="16"/>
  <c r="I1076" i="16"/>
  <c r="I1077" i="16"/>
  <c r="I1078" i="16"/>
  <c r="I1079" i="16"/>
  <c r="I1080" i="16"/>
  <c r="I1081" i="16"/>
  <c r="I1082" i="16"/>
  <c r="I1083" i="16"/>
  <c r="I1084" i="16"/>
  <c r="I1085" i="16"/>
  <c r="I1086" i="16"/>
  <c r="I1087" i="16"/>
  <c r="I1088" i="16"/>
  <c r="I1089" i="16"/>
  <c r="I1090" i="16"/>
  <c r="I1091" i="16"/>
  <c r="I1092" i="16"/>
  <c r="I1093" i="16"/>
  <c r="I1094" i="16"/>
  <c r="I1095" i="16"/>
  <c r="I1096" i="16"/>
  <c r="I1097" i="16"/>
  <c r="I1098" i="16"/>
  <c r="I1099" i="16"/>
  <c r="I1100" i="16"/>
  <c r="I1101" i="16"/>
  <c r="I1102" i="16"/>
  <c r="I1103" i="16"/>
  <c r="I1104" i="16"/>
  <c r="I1105" i="16"/>
  <c r="I1106" i="16"/>
  <c r="I1107" i="16"/>
  <c r="I1108" i="16"/>
  <c r="I1109" i="16"/>
  <c r="I1110" i="16"/>
  <c r="I1111" i="16"/>
  <c r="I1112" i="16"/>
  <c r="I1113" i="16"/>
  <c r="I1114" i="16"/>
  <c r="I1115" i="16"/>
  <c r="I1116" i="16"/>
  <c r="I1117" i="16"/>
  <c r="I1118" i="16"/>
  <c r="I1119" i="16"/>
  <c r="I1120" i="16"/>
  <c r="I1121" i="16"/>
  <c r="I1122" i="16"/>
  <c r="I1123" i="16"/>
  <c r="I1124" i="16"/>
  <c r="I1125" i="16"/>
  <c r="I1126" i="16"/>
  <c r="I1127" i="16"/>
  <c r="I1128" i="16"/>
  <c r="I1129" i="16"/>
  <c r="I1130" i="16"/>
  <c r="I1131" i="16"/>
  <c r="I1132" i="16"/>
  <c r="I1133" i="16"/>
  <c r="I1134" i="16"/>
  <c r="I1135" i="16"/>
  <c r="I1136" i="16"/>
  <c r="I1137" i="16"/>
  <c r="I1138" i="16"/>
  <c r="I1139" i="16"/>
  <c r="I1140" i="16"/>
  <c r="I1141" i="16"/>
  <c r="I1142" i="16"/>
  <c r="I1143" i="16"/>
  <c r="I1144" i="16"/>
  <c r="I1145" i="16"/>
  <c r="I1146" i="16"/>
  <c r="I1147" i="16"/>
  <c r="I1148" i="16"/>
  <c r="I1149" i="16"/>
  <c r="I1150" i="16"/>
  <c r="I1151" i="16"/>
  <c r="I1152" i="16"/>
  <c r="I1153" i="16"/>
  <c r="I1154" i="16"/>
  <c r="I1155" i="16"/>
  <c r="I1156" i="16"/>
  <c r="I1157" i="16"/>
  <c r="I1158" i="16"/>
  <c r="I1159" i="16"/>
  <c r="I1160" i="16"/>
  <c r="I1161" i="16"/>
  <c r="I1162" i="16"/>
  <c r="I1163" i="16"/>
  <c r="I1164" i="16"/>
  <c r="I1165" i="16"/>
  <c r="I1166" i="16"/>
  <c r="I1167" i="16"/>
  <c r="I1168" i="16"/>
  <c r="I1169" i="16"/>
  <c r="I1170" i="16"/>
  <c r="I1171" i="16"/>
  <c r="I1172" i="16"/>
  <c r="I1173" i="16"/>
  <c r="I1174" i="16"/>
  <c r="I1175" i="16"/>
  <c r="I1176" i="16"/>
  <c r="I1177" i="16"/>
  <c r="I1178" i="16"/>
  <c r="I1179" i="16"/>
  <c r="I1180" i="16"/>
  <c r="I1181" i="16"/>
  <c r="I1182" i="16"/>
  <c r="I1183" i="16"/>
  <c r="I1184" i="16"/>
  <c r="I1185" i="16"/>
  <c r="I1186" i="16"/>
  <c r="I1187" i="16"/>
  <c r="I1188" i="16"/>
  <c r="I1189" i="16"/>
  <c r="I1190" i="16"/>
  <c r="I1191" i="16"/>
  <c r="I1192" i="16"/>
  <c r="I1193" i="16"/>
  <c r="I1194" i="16"/>
  <c r="I1195" i="16"/>
  <c r="I1196" i="16"/>
  <c r="I1197" i="16"/>
  <c r="I1198" i="16"/>
  <c r="I1199" i="16"/>
  <c r="I1200" i="16"/>
  <c r="I1201" i="16"/>
  <c r="I1202" i="16"/>
  <c r="I1203" i="16"/>
  <c r="I1204" i="16"/>
  <c r="I1205" i="16"/>
  <c r="I1206" i="16"/>
  <c r="I1207" i="16"/>
  <c r="I1208" i="16"/>
  <c r="I1209" i="16"/>
  <c r="I1210" i="16"/>
  <c r="I1211" i="16"/>
  <c r="I1212" i="16"/>
  <c r="I1213" i="16"/>
  <c r="I1214" i="16"/>
  <c r="I1215" i="16"/>
  <c r="I1216" i="16"/>
  <c r="I1217" i="16"/>
  <c r="I1218" i="16"/>
  <c r="I1219" i="16"/>
  <c r="I1220" i="16"/>
  <c r="I1221" i="16"/>
  <c r="I1222" i="16"/>
  <c r="I1223" i="16"/>
  <c r="I1224" i="16"/>
  <c r="I1225" i="16"/>
  <c r="I1226" i="16"/>
  <c r="I1227" i="16"/>
  <c r="I1228" i="16"/>
  <c r="I1229" i="16"/>
  <c r="I1005" i="16"/>
  <c r="I1006" i="16"/>
  <c r="I1007" i="16"/>
  <c r="I1008" i="16"/>
  <c r="I1009" i="16"/>
  <c r="I1010" i="16"/>
  <c r="I1011" i="16"/>
  <c r="I1012" i="16"/>
  <c r="I1013" i="16"/>
  <c r="I1014" i="16"/>
  <c r="I1015" i="16"/>
  <c r="I1016" i="16"/>
  <c r="I1017" i="16"/>
  <c r="I1018" i="16"/>
  <c r="I1019" i="16"/>
  <c r="I1020" i="16"/>
  <c r="I1021" i="16"/>
  <c r="I1022" i="16"/>
  <c r="I1023" i="16"/>
  <c r="I1024" i="16"/>
  <c r="I1025" i="16"/>
  <c r="I1026" i="16"/>
  <c r="I1027" i="16"/>
  <c r="I1028" i="16"/>
  <c r="I1029" i="16"/>
  <c r="I1030" i="16"/>
  <c r="I1031" i="16"/>
  <c r="I996" i="16"/>
  <c r="I997" i="16"/>
  <c r="I998" i="16"/>
  <c r="I999" i="16"/>
  <c r="I1000" i="16"/>
  <c r="I1001" i="16"/>
  <c r="I1002" i="16"/>
  <c r="I1003" i="16"/>
  <c r="L944" i="16"/>
  <c r="L945" i="16"/>
  <c r="L946" i="16"/>
  <c r="L947" i="16"/>
  <c r="L948" i="16"/>
  <c r="L949" i="16"/>
  <c r="L950" i="16"/>
  <c r="L951" i="16"/>
  <c r="L952" i="16"/>
  <c r="L953" i="16"/>
  <c r="L954" i="16"/>
  <c r="L955" i="16"/>
  <c r="L956" i="16"/>
  <c r="L957" i="16"/>
  <c r="L958" i="16"/>
  <c r="L959" i="16"/>
  <c r="L960" i="16"/>
  <c r="L961" i="16"/>
  <c r="L962" i="16"/>
  <c r="L963" i="16"/>
  <c r="L964" i="16"/>
  <c r="L965" i="16"/>
  <c r="L966" i="16"/>
  <c r="L967" i="16"/>
  <c r="L968" i="16"/>
  <c r="L969" i="16"/>
  <c r="L970" i="16"/>
  <c r="L971" i="16"/>
  <c r="L972" i="16"/>
  <c r="L973" i="16"/>
  <c r="L974" i="16"/>
  <c r="L975" i="16"/>
  <c r="L976" i="16"/>
  <c r="L977" i="16"/>
  <c r="L978" i="16"/>
  <c r="L979" i="16"/>
  <c r="L980" i="16"/>
  <c r="L981" i="16"/>
  <c r="L982" i="16"/>
  <c r="L983" i="16"/>
  <c r="L984" i="16"/>
  <c r="L985" i="16"/>
  <c r="L986" i="16"/>
  <c r="L987" i="16"/>
  <c r="L988" i="16"/>
  <c r="L989" i="16"/>
  <c r="L990" i="16"/>
  <c r="L991" i="16"/>
  <c r="L992" i="16"/>
  <c r="L993" i="16"/>
  <c r="L994" i="16"/>
  <c r="L995" i="16"/>
  <c r="L996" i="16"/>
  <c r="L997" i="16"/>
  <c r="L998" i="16"/>
  <c r="L999" i="16"/>
  <c r="L1000" i="16"/>
  <c r="L1001" i="16"/>
  <c r="L1002" i="16"/>
  <c r="L1003" i="16"/>
  <c r="L1004" i="16"/>
  <c r="L1005" i="16"/>
  <c r="L1006" i="16"/>
  <c r="L1007" i="16"/>
  <c r="L1008" i="16"/>
  <c r="L1009" i="16"/>
  <c r="L1010" i="16"/>
  <c r="L1011" i="16"/>
  <c r="L1012" i="16"/>
  <c r="L1013" i="16"/>
  <c r="L1014" i="16"/>
  <c r="L1015" i="16"/>
  <c r="L1016" i="16"/>
  <c r="L1017" i="16"/>
  <c r="L1018" i="16"/>
  <c r="L1019" i="16"/>
  <c r="I961" i="16"/>
  <c r="I962" i="16"/>
  <c r="I963" i="16"/>
  <c r="I964" i="16"/>
  <c r="I965" i="16"/>
  <c r="I966" i="16"/>
  <c r="I967" i="16"/>
  <c r="I968" i="16"/>
  <c r="I969" i="16"/>
  <c r="I970" i="16"/>
  <c r="I971" i="16"/>
  <c r="I972" i="16"/>
  <c r="I973" i="16"/>
  <c r="I974" i="16"/>
  <c r="I975" i="16"/>
  <c r="I976" i="16"/>
  <c r="I977" i="16"/>
  <c r="I978" i="16"/>
  <c r="I979" i="16"/>
  <c r="I980" i="16"/>
  <c r="I981" i="16"/>
  <c r="I982" i="16"/>
  <c r="I983" i="16"/>
  <c r="I984" i="16"/>
  <c r="I985" i="16"/>
  <c r="I986" i="16"/>
  <c r="I987" i="16"/>
  <c r="I988" i="16"/>
  <c r="I989" i="16"/>
  <c r="I990" i="16"/>
  <c r="I991" i="16"/>
  <c r="I992" i="16"/>
  <c r="I993" i="16"/>
  <c r="I994" i="16"/>
  <c r="I995" i="16"/>
  <c r="I958" i="16"/>
  <c r="I959" i="16"/>
  <c r="I960" i="16"/>
  <c r="J2" i="7"/>
  <c r="N2" i="7"/>
  <c r="O237" i="7" s="1"/>
  <c r="P2" i="7"/>
  <c r="U2" i="7"/>
  <c r="V2" i="7"/>
  <c r="W2" i="7"/>
  <c r="AC257" i="7" s="1"/>
  <c r="Y2" i="7"/>
  <c r="AA2" i="7"/>
  <c r="AB2" i="7" s="1"/>
  <c r="AG2" i="7"/>
  <c r="AH2" i="7" s="1"/>
  <c r="AK2" i="7"/>
  <c r="I571" i="16"/>
  <c r="I572" i="16"/>
  <c r="I957" i="16"/>
  <c r="I33" i="16"/>
  <c r="L33" i="16"/>
  <c r="L16" i="16"/>
  <c r="I15" i="16"/>
  <c r="L15" i="16"/>
  <c r="I16" i="16"/>
  <c r="I457" i="16"/>
  <c r="I458" i="16"/>
  <c r="I459" i="16"/>
  <c r="I460" i="16"/>
  <c r="I461" i="16"/>
  <c r="I462" i="16"/>
  <c r="I463" i="16"/>
  <c r="I464" i="16"/>
  <c r="I465" i="16"/>
  <c r="I466" i="16"/>
  <c r="I467" i="16"/>
  <c r="I468" i="16"/>
  <c r="I469" i="16"/>
  <c r="I470" i="16"/>
  <c r="I471" i="16"/>
  <c r="I472" i="16"/>
  <c r="I473" i="16"/>
  <c r="I474" i="16"/>
  <c r="I475" i="16"/>
  <c r="I476" i="16"/>
  <c r="I477" i="16"/>
  <c r="I478" i="16"/>
  <c r="I479" i="16"/>
  <c r="I480" i="16"/>
  <c r="I481" i="16"/>
  <c r="I482" i="16"/>
  <c r="I483" i="16"/>
  <c r="I484" i="16"/>
  <c r="I485" i="16"/>
  <c r="I486" i="16"/>
  <c r="I487" i="16"/>
  <c r="I488" i="16"/>
  <c r="I489" i="16"/>
  <c r="I490" i="16"/>
  <c r="I491" i="16"/>
  <c r="I492" i="16"/>
  <c r="I493" i="16"/>
  <c r="I494" i="16"/>
  <c r="I495" i="16"/>
  <c r="I496" i="16"/>
  <c r="I497" i="16"/>
  <c r="I498" i="16"/>
  <c r="I499" i="16"/>
  <c r="I500" i="16"/>
  <c r="I501" i="16"/>
  <c r="I502" i="16"/>
  <c r="I503" i="16"/>
  <c r="I504" i="16"/>
  <c r="I505" i="16"/>
  <c r="I506" i="16"/>
  <c r="I507" i="16"/>
  <c r="I508" i="16"/>
  <c r="I509" i="16"/>
  <c r="I510" i="16"/>
  <c r="I511" i="16"/>
  <c r="I512" i="16"/>
  <c r="I513" i="16"/>
  <c r="I514" i="16"/>
  <c r="I515" i="16"/>
  <c r="I516" i="16"/>
  <c r="I517" i="16"/>
  <c r="I518" i="16"/>
  <c r="I519" i="16"/>
  <c r="I520" i="16"/>
  <c r="I521" i="16"/>
  <c r="I522" i="16"/>
  <c r="I523" i="16"/>
  <c r="I524" i="16"/>
  <c r="I525" i="16"/>
  <c r="I526" i="16"/>
  <c r="I527" i="16"/>
  <c r="I528" i="16"/>
  <c r="I529" i="16"/>
  <c r="I530" i="16"/>
  <c r="I531" i="16"/>
  <c r="I532" i="16"/>
  <c r="I533" i="16"/>
  <c r="I534" i="16"/>
  <c r="I535" i="16"/>
  <c r="I536" i="16"/>
  <c r="I537" i="16"/>
  <c r="I538" i="16"/>
  <c r="I539" i="16"/>
  <c r="I540" i="16"/>
  <c r="I541" i="16"/>
  <c r="I542" i="16"/>
  <c r="I543" i="16"/>
  <c r="I544" i="16"/>
  <c r="I545" i="16"/>
  <c r="I546" i="16"/>
  <c r="I547" i="16"/>
  <c r="I548" i="16"/>
  <c r="I549" i="16"/>
  <c r="I550" i="16"/>
  <c r="I551" i="16"/>
  <c r="I153" i="16"/>
  <c r="I124" i="16"/>
  <c r="I37" i="16"/>
  <c r="L37" i="16"/>
  <c r="A3" i="33"/>
  <c r="A4" i="33"/>
  <c r="A5" i="33"/>
  <c r="A6" i="33" a="1"/>
  <c r="A6" i="33" s="1"/>
  <c r="I2" i="16"/>
  <c r="I3" i="16"/>
  <c r="I4" i="16"/>
  <c r="I5" i="16"/>
  <c r="I6" i="16"/>
  <c r="I7" i="16"/>
  <c r="I8" i="16"/>
  <c r="I9" i="16"/>
  <c r="I10" i="16"/>
  <c r="I11" i="16"/>
  <c r="I12" i="16"/>
  <c r="I13" i="16"/>
  <c r="I14" i="16"/>
  <c r="I17" i="16"/>
  <c r="I18" i="16"/>
  <c r="I19" i="16"/>
  <c r="I20" i="16"/>
  <c r="I21" i="16"/>
  <c r="I22" i="16"/>
  <c r="I23" i="16"/>
  <c r="I24" i="16"/>
  <c r="I25" i="16"/>
  <c r="I26" i="16"/>
  <c r="I27" i="16"/>
  <c r="I28" i="16"/>
  <c r="I29" i="16"/>
  <c r="I30" i="16"/>
  <c r="I31" i="16"/>
  <c r="I32" i="16"/>
  <c r="I34" i="16"/>
  <c r="I35" i="16"/>
  <c r="I36"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0" i="16"/>
  <c r="I241" i="16"/>
  <c r="I242" i="16"/>
  <c r="I243" i="16"/>
  <c r="I244" i="16"/>
  <c r="I245" i="16"/>
  <c r="I246" i="16"/>
  <c r="I247" i="16"/>
  <c r="I248" i="16"/>
  <c r="I249" i="16"/>
  <c r="I250" i="16"/>
  <c r="I251" i="16"/>
  <c r="I252" i="16"/>
  <c r="I253" i="16"/>
  <c r="I254" i="16"/>
  <c r="I255" i="16"/>
  <c r="I256" i="16"/>
  <c r="I257"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0" i="16"/>
  <c r="I321" i="16"/>
  <c r="I322" i="16"/>
  <c r="I323" i="16"/>
  <c r="I324" i="16"/>
  <c r="I325" i="16"/>
  <c r="I326" i="16"/>
  <c r="I327" i="16"/>
  <c r="E20" i="9"/>
  <c r="E19" i="9"/>
  <c r="I563"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8"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1" i="16"/>
  <c r="I422"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49" i="16"/>
  <c r="I450" i="16"/>
  <c r="I451" i="16"/>
  <c r="I452" i="16"/>
  <c r="I453" i="16"/>
  <c r="I454" i="16"/>
  <c r="I455" i="16"/>
  <c r="I456" i="16"/>
  <c r="I552" i="16"/>
  <c r="I553" i="16"/>
  <c r="I554" i="16"/>
  <c r="I555" i="16"/>
  <c r="I556" i="16"/>
  <c r="I557" i="16"/>
  <c r="I558" i="16"/>
  <c r="I559" i="16"/>
  <c r="I560" i="16"/>
  <c r="I561" i="16"/>
  <c r="I562" i="16"/>
  <c r="I564" i="16"/>
  <c r="I565" i="16"/>
  <c r="I566" i="16"/>
  <c r="I567" i="16"/>
  <c r="I568" i="16"/>
  <c r="I569" i="16"/>
  <c r="I570" i="16"/>
  <c r="I573" i="16"/>
  <c r="I574" i="16"/>
  <c r="I575" i="16"/>
  <c r="I576" i="16"/>
  <c r="I577" i="16"/>
  <c r="I578" i="16"/>
  <c r="I579" i="16"/>
  <c r="I580" i="16"/>
  <c r="I581" i="16"/>
  <c r="I582" i="16"/>
  <c r="I583" i="16"/>
  <c r="I584" i="16"/>
  <c r="I585" i="16"/>
  <c r="I586" i="16"/>
  <c r="I587" i="16"/>
  <c r="I588" i="16"/>
  <c r="I589" i="16"/>
  <c r="I590" i="16"/>
  <c r="I591" i="16"/>
  <c r="I592" i="16"/>
  <c r="I593" i="16"/>
  <c r="I594" i="16"/>
  <c r="I595" i="16"/>
  <c r="I596" i="16"/>
  <c r="I597" i="16"/>
  <c r="I598" i="16"/>
  <c r="I599" i="16"/>
  <c r="I600" i="16"/>
  <c r="I601" i="16"/>
  <c r="I602" i="16"/>
  <c r="I603" i="16"/>
  <c r="I604" i="16"/>
  <c r="I605" i="16"/>
  <c r="I606" i="16"/>
  <c r="I607" i="16"/>
  <c r="I608" i="16"/>
  <c r="I609" i="16"/>
  <c r="I610" i="16"/>
  <c r="I611" i="16"/>
  <c r="I612" i="16"/>
  <c r="I613" i="16"/>
  <c r="I614" i="16"/>
  <c r="I615" i="16"/>
  <c r="I616" i="16"/>
  <c r="I617" i="16"/>
  <c r="I618" i="16"/>
  <c r="I619" i="16"/>
  <c r="I620" i="16"/>
  <c r="I621" i="16"/>
  <c r="I622" i="16"/>
  <c r="I623" i="16"/>
  <c r="I624" i="16"/>
  <c r="I625" i="16"/>
  <c r="I626" i="16"/>
  <c r="I627" i="16"/>
  <c r="I628" i="16"/>
  <c r="I629" i="16"/>
  <c r="I630" i="16"/>
  <c r="I631" i="16"/>
  <c r="I632" i="16"/>
  <c r="I633" i="16"/>
  <c r="I634" i="16"/>
  <c r="I635" i="16"/>
  <c r="I636" i="16"/>
  <c r="I637" i="16"/>
  <c r="I638" i="16"/>
  <c r="I639" i="16"/>
  <c r="I640" i="16"/>
  <c r="I641" i="16"/>
  <c r="I642" i="16"/>
  <c r="I643" i="16"/>
  <c r="I644" i="16"/>
  <c r="I645" i="16"/>
  <c r="I646" i="16"/>
  <c r="I647" i="16"/>
  <c r="I648" i="16"/>
  <c r="I649" i="16"/>
  <c r="I650" i="16"/>
  <c r="I651" i="16"/>
  <c r="I652" i="16"/>
  <c r="I653" i="16"/>
  <c r="I654" i="16"/>
  <c r="I655" i="16"/>
  <c r="I656" i="16"/>
  <c r="I657" i="16"/>
  <c r="I658" i="16"/>
  <c r="I659" i="16"/>
  <c r="I660" i="16"/>
  <c r="I661" i="16"/>
  <c r="I662" i="16"/>
  <c r="I663" i="16"/>
  <c r="I664" i="16"/>
  <c r="I665" i="16"/>
  <c r="I666" i="16"/>
  <c r="I667" i="16"/>
  <c r="I668" i="16"/>
  <c r="I669" i="16"/>
  <c r="I670" i="16"/>
  <c r="I671" i="16"/>
  <c r="I672" i="16"/>
  <c r="I673" i="16"/>
  <c r="I674" i="16"/>
  <c r="I675" i="16"/>
  <c r="I676" i="16"/>
  <c r="I677" i="16"/>
  <c r="I678" i="16"/>
  <c r="I679" i="16"/>
  <c r="I680" i="16"/>
  <c r="I681" i="16"/>
  <c r="I682" i="16"/>
  <c r="I683" i="16"/>
  <c r="I684" i="16"/>
  <c r="I685" i="16"/>
  <c r="I686" i="16"/>
  <c r="I687" i="16"/>
  <c r="I688" i="16"/>
  <c r="I689" i="16"/>
  <c r="I690" i="16"/>
  <c r="I691" i="16"/>
  <c r="I692" i="16"/>
  <c r="I693" i="16"/>
  <c r="I694" i="16"/>
  <c r="I695" i="16"/>
  <c r="I696" i="16"/>
  <c r="I697" i="16"/>
  <c r="I698" i="16"/>
  <c r="I699" i="16"/>
  <c r="I700" i="16"/>
  <c r="I701" i="16"/>
  <c r="I702" i="16"/>
  <c r="I703" i="16"/>
  <c r="I704" i="16"/>
  <c r="I705" i="16"/>
  <c r="I706" i="16"/>
  <c r="I707" i="16"/>
  <c r="I708" i="16"/>
  <c r="I709" i="16"/>
  <c r="I710" i="16"/>
  <c r="I711" i="16"/>
  <c r="I712" i="16"/>
  <c r="I713" i="16"/>
  <c r="I714" i="16"/>
  <c r="I715" i="16"/>
  <c r="I716" i="16"/>
  <c r="I717" i="16"/>
  <c r="I718" i="16"/>
  <c r="I719" i="16"/>
  <c r="I720" i="16"/>
  <c r="I721" i="16"/>
  <c r="I722" i="16"/>
  <c r="I723" i="16"/>
  <c r="I724" i="16"/>
  <c r="I725" i="16"/>
  <c r="I726" i="16"/>
  <c r="I727" i="16"/>
  <c r="I728" i="16"/>
  <c r="I729" i="16"/>
  <c r="I730" i="16"/>
  <c r="I731" i="16"/>
  <c r="I732" i="16"/>
  <c r="I733" i="16"/>
  <c r="I734" i="16"/>
  <c r="I735" i="16"/>
  <c r="I736" i="16"/>
  <c r="I737" i="16"/>
  <c r="I738" i="16"/>
  <c r="I739" i="16"/>
  <c r="I740" i="16"/>
  <c r="I741" i="16"/>
  <c r="I742" i="16"/>
  <c r="I743" i="16"/>
  <c r="I744" i="16"/>
  <c r="I745" i="16"/>
  <c r="I746" i="16"/>
  <c r="I747" i="16"/>
  <c r="I748" i="16"/>
  <c r="I749" i="16"/>
  <c r="I750" i="16"/>
  <c r="I751" i="16"/>
  <c r="I752" i="16"/>
  <c r="I753" i="16"/>
  <c r="I754" i="16"/>
  <c r="I755" i="16"/>
  <c r="I756" i="16"/>
  <c r="I757" i="16"/>
  <c r="I758" i="16"/>
  <c r="I759" i="16"/>
  <c r="I760" i="16"/>
  <c r="I761" i="16"/>
  <c r="I762" i="16"/>
  <c r="I763" i="16"/>
  <c r="I764" i="16"/>
  <c r="I765" i="16"/>
  <c r="I766" i="16"/>
  <c r="I767" i="16"/>
  <c r="I768" i="16"/>
  <c r="I769" i="16"/>
  <c r="I770" i="16"/>
  <c r="I771" i="16"/>
  <c r="I772" i="16"/>
  <c r="I773" i="16"/>
  <c r="I774" i="16"/>
  <c r="I775" i="16"/>
  <c r="I776" i="16"/>
  <c r="I777" i="16"/>
  <c r="I778" i="16"/>
  <c r="I779" i="16"/>
  <c r="I780" i="16"/>
  <c r="I781" i="16"/>
  <c r="I782" i="16"/>
  <c r="I783" i="16"/>
  <c r="I784" i="16"/>
  <c r="I785" i="16"/>
  <c r="I786" i="16"/>
  <c r="I787" i="16"/>
  <c r="I788" i="16"/>
  <c r="I789" i="16"/>
  <c r="I790" i="16"/>
  <c r="I791" i="16"/>
  <c r="I792" i="16"/>
  <c r="I793" i="16"/>
  <c r="I794" i="16"/>
  <c r="I795" i="16"/>
  <c r="I796" i="16"/>
  <c r="I797" i="16"/>
  <c r="I798" i="16"/>
  <c r="I799" i="16"/>
  <c r="I800" i="16"/>
  <c r="I801" i="16"/>
  <c r="I802" i="16"/>
  <c r="I803" i="16"/>
  <c r="I804" i="16"/>
  <c r="I805" i="16"/>
  <c r="I806" i="16"/>
  <c r="I807" i="16"/>
  <c r="I808" i="16"/>
  <c r="I809" i="16"/>
  <c r="I810" i="16"/>
  <c r="I811" i="16"/>
  <c r="I812" i="16"/>
  <c r="I813" i="16"/>
  <c r="I814" i="16"/>
  <c r="I815" i="16"/>
  <c r="I816" i="16"/>
  <c r="I817" i="16"/>
  <c r="I818" i="16"/>
  <c r="I819" i="16"/>
  <c r="I820" i="16"/>
  <c r="I821" i="16"/>
  <c r="I822" i="16"/>
  <c r="I823" i="16"/>
  <c r="I824" i="16"/>
  <c r="I825" i="16"/>
  <c r="I826" i="16"/>
  <c r="I827" i="16"/>
  <c r="I828" i="16"/>
  <c r="I829" i="16"/>
  <c r="I830" i="16"/>
  <c r="I831" i="16"/>
  <c r="I832" i="16"/>
  <c r="I833" i="16"/>
  <c r="I834" i="16"/>
  <c r="I835" i="16"/>
  <c r="I836" i="16"/>
  <c r="I837" i="16"/>
  <c r="I838" i="16"/>
  <c r="I839" i="16"/>
  <c r="I840" i="16"/>
  <c r="I841" i="16"/>
  <c r="I842" i="16"/>
  <c r="I843" i="16"/>
  <c r="I844" i="16"/>
  <c r="I845" i="16"/>
  <c r="I846" i="16"/>
  <c r="I847" i="16"/>
  <c r="I848" i="16"/>
  <c r="I849" i="16"/>
  <c r="I850" i="16"/>
  <c r="I851" i="16"/>
  <c r="I852" i="16"/>
  <c r="I853" i="16"/>
  <c r="I854" i="16"/>
  <c r="I855" i="16"/>
  <c r="I856" i="16"/>
  <c r="I857" i="16"/>
  <c r="I858" i="16"/>
  <c r="I859" i="16"/>
  <c r="I860" i="16"/>
  <c r="I861" i="16"/>
  <c r="I862" i="16"/>
  <c r="I863" i="16"/>
  <c r="I864" i="16"/>
  <c r="I865" i="16"/>
  <c r="I866" i="16"/>
  <c r="I867" i="16"/>
  <c r="I868" i="16"/>
  <c r="I869" i="16"/>
  <c r="I870" i="16"/>
  <c r="I871" i="16"/>
  <c r="I872" i="16"/>
  <c r="I873" i="16"/>
  <c r="I874" i="16"/>
  <c r="I875" i="16"/>
  <c r="I876" i="16"/>
  <c r="I877" i="16"/>
  <c r="I878" i="16"/>
  <c r="I879" i="16"/>
  <c r="I880" i="16"/>
  <c r="I881" i="16"/>
  <c r="I882" i="16"/>
  <c r="I883" i="16"/>
  <c r="I884" i="16"/>
  <c r="I885" i="16"/>
  <c r="I886" i="16"/>
  <c r="I887" i="16"/>
  <c r="I888" i="16"/>
  <c r="I889" i="16"/>
  <c r="I890" i="16"/>
  <c r="I891" i="16"/>
  <c r="I892" i="16"/>
  <c r="I893" i="16"/>
  <c r="I894" i="16"/>
  <c r="I895" i="16"/>
  <c r="I896" i="16"/>
  <c r="I897" i="16"/>
  <c r="I898" i="16"/>
  <c r="I899" i="16"/>
  <c r="I900" i="16"/>
  <c r="I901" i="16"/>
  <c r="I902" i="16"/>
  <c r="I903" i="16"/>
  <c r="I904" i="16"/>
  <c r="I905" i="16"/>
  <c r="I906" i="16"/>
  <c r="I907" i="16"/>
  <c r="I908" i="16"/>
  <c r="I909" i="16"/>
  <c r="I910" i="16"/>
  <c r="I911" i="16"/>
  <c r="I912" i="16"/>
  <c r="I913" i="16"/>
  <c r="I914" i="16"/>
  <c r="I915" i="16"/>
  <c r="I916" i="16"/>
  <c r="I917" i="16"/>
  <c r="I918" i="16"/>
  <c r="I919" i="16"/>
  <c r="I920" i="16"/>
  <c r="I921" i="16"/>
  <c r="I922" i="16"/>
  <c r="I923" i="16"/>
  <c r="I924" i="16"/>
  <c r="I925" i="16"/>
  <c r="I926" i="16"/>
  <c r="I927" i="16"/>
  <c r="I928" i="16"/>
  <c r="I929" i="16"/>
  <c r="I930" i="16"/>
  <c r="I931" i="16"/>
  <c r="I932" i="16"/>
  <c r="I933" i="16"/>
  <c r="I934" i="16"/>
  <c r="I935" i="16"/>
  <c r="I936" i="16"/>
  <c r="I937" i="16"/>
  <c r="I938" i="16"/>
  <c r="I939" i="16"/>
  <c r="I940" i="16"/>
  <c r="I941" i="16"/>
  <c r="I942" i="16"/>
  <c r="I943" i="16"/>
  <c r="I944" i="16"/>
  <c r="I945" i="16"/>
  <c r="I946" i="16"/>
  <c r="I947" i="16"/>
  <c r="I948" i="16"/>
  <c r="I949" i="16"/>
  <c r="I950" i="16"/>
  <c r="I951" i="16"/>
  <c r="I952" i="16"/>
  <c r="I953" i="16"/>
  <c r="I954" i="16"/>
  <c r="I955" i="16"/>
  <c r="I956" i="16"/>
  <c r="C32"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2"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3" i="33"/>
  <c r="C2" i="33"/>
  <c r="L202" i="16"/>
  <c r="L203" i="16"/>
  <c r="L204" i="16"/>
  <c r="L205" i="16"/>
  <c r="L206" i="16"/>
  <c r="L207" i="16"/>
  <c r="L208" i="16"/>
  <c r="L209" i="16"/>
  <c r="L210" i="16"/>
  <c r="L211" i="16"/>
  <c r="L212" i="16"/>
  <c r="L213" i="16"/>
  <c r="L214" i="16"/>
  <c r="L215" i="16"/>
  <c r="L216" i="16"/>
  <c r="L217" i="16"/>
  <c r="L218" i="16"/>
  <c r="L219" i="16"/>
  <c r="L220" i="16"/>
  <c r="L221" i="16"/>
  <c r="L222" i="16"/>
  <c r="L223" i="16"/>
  <c r="L224" i="16"/>
  <c r="L225" i="16"/>
  <c r="L226" i="16"/>
  <c r="L227" i="16"/>
  <c r="L228" i="16"/>
  <c r="L229" i="16"/>
  <c r="L230" i="16"/>
  <c r="L231" i="16"/>
  <c r="L232" i="16"/>
  <c r="L233" i="16"/>
  <c r="L234" i="16"/>
  <c r="L235" i="16"/>
  <c r="L236" i="16"/>
  <c r="L237" i="16"/>
  <c r="L238" i="16"/>
  <c r="L239" i="16"/>
  <c r="L240" i="16"/>
  <c r="L241" i="16"/>
  <c r="L242" i="16"/>
  <c r="L243" i="16"/>
  <c r="L244" i="16"/>
  <c r="L245" i="16"/>
  <c r="L246" i="16"/>
  <c r="L247" i="16"/>
  <c r="L248" i="16"/>
  <c r="L249" i="16"/>
  <c r="L250" i="16"/>
  <c r="L251" i="16"/>
  <c r="L252" i="16"/>
  <c r="L253" i="16"/>
  <c r="L254" i="16"/>
  <c r="L255" i="16"/>
  <c r="L256" i="16"/>
  <c r="L257" i="16"/>
  <c r="L258" i="16"/>
  <c r="L259" i="16"/>
  <c r="L260" i="16"/>
  <c r="L261" i="16"/>
  <c r="L262" i="16"/>
  <c r="L263" i="16"/>
  <c r="L264" i="16"/>
  <c r="L265" i="16"/>
  <c r="L266" i="16"/>
  <c r="L267" i="16"/>
  <c r="L268" i="16"/>
  <c r="L269" i="16"/>
  <c r="L270" i="16"/>
  <c r="L271" i="16"/>
  <c r="L272" i="16"/>
  <c r="L273" i="16"/>
  <c r="L274" i="16"/>
  <c r="L275" i="16"/>
  <c r="L276" i="16"/>
  <c r="L277" i="16"/>
  <c r="L278" i="16"/>
  <c r="L279" i="16"/>
  <c r="L280" i="16"/>
  <c r="L281" i="16"/>
  <c r="L282" i="16"/>
  <c r="L283" i="16"/>
  <c r="L284" i="16"/>
  <c r="L285" i="16"/>
  <c r="L286" i="16"/>
  <c r="L287" i="16"/>
  <c r="L288" i="16"/>
  <c r="L289" i="16"/>
  <c r="L290" i="16"/>
  <c r="L291" i="16"/>
  <c r="L292" i="16"/>
  <c r="L293" i="16"/>
  <c r="L294" i="16"/>
  <c r="L295" i="16"/>
  <c r="L296" i="16"/>
  <c r="L297" i="16"/>
  <c r="L298" i="16"/>
  <c r="L299" i="16"/>
  <c r="L300" i="16"/>
  <c r="L301" i="16"/>
  <c r="L302" i="16"/>
  <c r="L303" i="16"/>
  <c r="L304" i="16"/>
  <c r="L305" i="16"/>
  <c r="L306" i="16"/>
  <c r="L307" i="16"/>
  <c r="L308" i="16"/>
  <c r="L309" i="16"/>
  <c r="L310" i="16"/>
  <c r="L311" i="16"/>
  <c r="L312" i="16"/>
  <c r="L313" i="16"/>
  <c r="L314" i="16"/>
  <c r="L315" i="16"/>
  <c r="L316" i="16"/>
  <c r="L317" i="16"/>
  <c r="L318" i="16"/>
  <c r="L319" i="16"/>
  <c r="L320" i="16"/>
  <c r="L321" i="16"/>
  <c r="L322" i="16"/>
  <c r="L323" i="16"/>
  <c r="L324" i="16"/>
  <c r="L325" i="16"/>
  <c r="L326" i="16"/>
  <c r="L327" i="16"/>
  <c r="L328" i="16"/>
  <c r="L329" i="16"/>
  <c r="L330" i="16"/>
  <c r="L331" i="16"/>
  <c r="L332" i="16"/>
  <c r="L333" i="16"/>
  <c r="L334" i="16"/>
  <c r="L335" i="16"/>
  <c r="L336" i="16"/>
  <c r="L337" i="16"/>
  <c r="L338" i="16"/>
  <c r="L339" i="16"/>
  <c r="L340" i="16"/>
  <c r="L341" i="16"/>
  <c r="L342" i="16"/>
  <c r="L343" i="16"/>
  <c r="L344" i="16"/>
  <c r="L345" i="16"/>
  <c r="L346" i="16"/>
  <c r="L347" i="16"/>
  <c r="L348" i="16"/>
  <c r="L349" i="16"/>
  <c r="L350" i="16"/>
  <c r="L351" i="16"/>
  <c r="L352" i="16"/>
  <c r="L353" i="16"/>
  <c r="L354" i="16"/>
  <c r="L355" i="16"/>
  <c r="L356" i="16"/>
  <c r="L357" i="16"/>
  <c r="L358" i="16"/>
  <c r="L359" i="16"/>
  <c r="L360" i="16"/>
  <c r="L361" i="16"/>
  <c r="L362" i="16"/>
  <c r="L363" i="16"/>
  <c r="L364" i="16"/>
  <c r="L365" i="16"/>
  <c r="L366" i="16"/>
  <c r="L367" i="16"/>
  <c r="L368" i="16"/>
  <c r="L369" i="16"/>
  <c r="L370" i="16"/>
  <c r="L371" i="16"/>
  <c r="L372" i="16"/>
  <c r="L373" i="16"/>
  <c r="L374" i="16"/>
  <c r="L375" i="16"/>
  <c r="L376" i="16"/>
  <c r="L377" i="16"/>
  <c r="L378" i="16"/>
  <c r="L379" i="16"/>
  <c r="L380" i="16"/>
  <c r="L381" i="16"/>
  <c r="L382" i="16"/>
  <c r="L383" i="16"/>
  <c r="L384" i="16"/>
  <c r="L385" i="16"/>
  <c r="L386" i="16"/>
  <c r="L387" i="16"/>
  <c r="L388" i="16"/>
  <c r="L389" i="16"/>
  <c r="L390" i="16"/>
  <c r="L391" i="16"/>
  <c r="L392" i="16"/>
  <c r="L393" i="16"/>
  <c r="L394" i="16"/>
  <c r="L395" i="16"/>
  <c r="L396" i="16"/>
  <c r="L397" i="16"/>
  <c r="L398" i="16"/>
  <c r="L399" i="16"/>
  <c r="L400" i="16"/>
  <c r="L401" i="16"/>
  <c r="L402" i="16"/>
  <c r="L403" i="16"/>
  <c r="L404" i="16"/>
  <c r="L405" i="16"/>
  <c r="L406" i="16"/>
  <c r="L407" i="16"/>
  <c r="L408" i="16"/>
  <c r="L409" i="16"/>
  <c r="L410" i="16"/>
  <c r="L411" i="16"/>
  <c r="L412" i="16"/>
  <c r="L413" i="16"/>
  <c r="L414" i="16"/>
  <c r="L415" i="16"/>
  <c r="L416" i="16"/>
  <c r="L417" i="16"/>
  <c r="L418" i="16"/>
  <c r="L419" i="16"/>
  <c r="L420" i="16"/>
  <c r="L421" i="16"/>
  <c r="L422" i="16"/>
  <c r="L423" i="16"/>
  <c r="L424" i="16"/>
  <c r="L425" i="16"/>
  <c r="L426" i="16"/>
  <c r="L427" i="16"/>
  <c r="L428" i="16"/>
  <c r="L429" i="16"/>
  <c r="L430" i="16"/>
  <c r="L431" i="16"/>
  <c r="L432" i="16"/>
  <c r="L433" i="16"/>
  <c r="L434" i="16"/>
  <c r="L435" i="16"/>
  <c r="L436" i="16"/>
  <c r="L437" i="16"/>
  <c r="L438" i="16"/>
  <c r="L439" i="16"/>
  <c r="L440" i="16"/>
  <c r="L441" i="16"/>
  <c r="L442" i="16"/>
  <c r="L443" i="16"/>
  <c r="L444" i="16"/>
  <c r="L445" i="16"/>
  <c r="L446" i="16"/>
  <c r="L447" i="16"/>
  <c r="L448" i="16"/>
  <c r="L449" i="16"/>
  <c r="L450" i="16"/>
  <c r="L451" i="16"/>
  <c r="L452" i="16"/>
  <c r="L453" i="16"/>
  <c r="L454" i="16"/>
  <c r="L455" i="16"/>
  <c r="L456" i="16"/>
  <c r="L457" i="16"/>
  <c r="L458" i="16"/>
  <c r="L459" i="16"/>
  <c r="L460" i="16"/>
  <c r="L461" i="16"/>
  <c r="L462" i="16"/>
  <c r="L463" i="16"/>
  <c r="L464" i="16"/>
  <c r="L465" i="16"/>
  <c r="L466" i="16"/>
  <c r="L467" i="16"/>
  <c r="L468" i="16"/>
  <c r="L469" i="16"/>
  <c r="L470" i="16"/>
  <c r="L471" i="16"/>
  <c r="L472" i="16"/>
  <c r="L473" i="16"/>
  <c r="L474" i="16"/>
  <c r="L475" i="16"/>
  <c r="L476" i="16"/>
  <c r="L477" i="16"/>
  <c r="L478" i="16"/>
  <c r="L479" i="16"/>
  <c r="L480" i="16"/>
  <c r="L481" i="16"/>
  <c r="L482" i="16"/>
  <c r="L483" i="16"/>
  <c r="L484" i="16"/>
  <c r="L485" i="16"/>
  <c r="L486" i="16"/>
  <c r="L487" i="16"/>
  <c r="L488" i="16"/>
  <c r="L489" i="16"/>
  <c r="L490" i="16"/>
  <c r="L491" i="16"/>
  <c r="L492" i="16"/>
  <c r="L493" i="16"/>
  <c r="L494" i="16"/>
  <c r="L495" i="16"/>
  <c r="L496" i="16"/>
  <c r="L497" i="16"/>
  <c r="L498" i="16"/>
  <c r="L499" i="16"/>
  <c r="L500" i="16"/>
  <c r="L501" i="16"/>
  <c r="L502" i="16"/>
  <c r="L503" i="16"/>
  <c r="L504" i="16"/>
  <c r="L505" i="16"/>
  <c r="L506" i="16"/>
  <c r="L507" i="16"/>
  <c r="L508" i="16"/>
  <c r="L509" i="16"/>
  <c r="L510" i="16"/>
  <c r="L511" i="16"/>
  <c r="L512" i="16"/>
  <c r="L513" i="16"/>
  <c r="L514" i="16"/>
  <c r="L515" i="16"/>
  <c r="L516" i="16"/>
  <c r="L517" i="16"/>
  <c r="L518" i="16"/>
  <c r="L519" i="16"/>
  <c r="L520" i="16"/>
  <c r="L521" i="16"/>
  <c r="L522" i="16"/>
  <c r="L523" i="16"/>
  <c r="L524" i="16"/>
  <c r="L525" i="16"/>
  <c r="L526" i="16"/>
  <c r="L527" i="16"/>
  <c r="L528" i="16"/>
  <c r="L529" i="16"/>
  <c r="L530" i="16"/>
  <c r="L531" i="16"/>
  <c r="L532" i="16"/>
  <c r="L533" i="16"/>
  <c r="L534" i="16"/>
  <c r="L535" i="16"/>
  <c r="L536" i="16"/>
  <c r="L537" i="16"/>
  <c r="L538" i="16"/>
  <c r="L539" i="16"/>
  <c r="L540" i="16"/>
  <c r="L541" i="16"/>
  <c r="L542" i="16"/>
  <c r="L543" i="16"/>
  <c r="L544" i="16"/>
  <c r="L545" i="16"/>
  <c r="L546" i="16"/>
  <c r="L547" i="16"/>
  <c r="L548" i="16"/>
  <c r="L549" i="16"/>
  <c r="L550" i="16"/>
  <c r="L551" i="16"/>
  <c r="L552" i="16"/>
  <c r="L553" i="16"/>
  <c r="L554" i="16"/>
  <c r="L555" i="16"/>
  <c r="L556" i="16"/>
  <c r="L557" i="16"/>
  <c r="L558" i="16"/>
  <c r="L559" i="16"/>
  <c r="L560" i="16"/>
  <c r="L561" i="16"/>
  <c r="L562" i="16"/>
  <c r="L563" i="16"/>
  <c r="L564" i="16"/>
  <c r="L565" i="16"/>
  <c r="L566" i="16"/>
  <c r="L567" i="16"/>
  <c r="L568" i="16"/>
  <c r="L569" i="16"/>
  <c r="L570" i="16"/>
  <c r="L571" i="16"/>
  <c r="L572" i="16"/>
  <c r="L573" i="16"/>
  <c r="L574" i="16"/>
  <c r="L575" i="16"/>
  <c r="L576" i="16"/>
  <c r="L577" i="16"/>
  <c r="L578" i="16"/>
  <c r="L579" i="16"/>
  <c r="L580" i="16"/>
  <c r="L581" i="16"/>
  <c r="L582" i="16"/>
  <c r="L583" i="16"/>
  <c r="L584" i="16"/>
  <c r="L585" i="16"/>
  <c r="L586" i="16"/>
  <c r="L587" i="16"/>
  <c r="L588" i="16"/>
  <c r="L589" i="16"/>
  <c r="L590" i="16"/>
  <c r="L591" i="16"/>
  <c r="L592" i="16"/>
  <c r="L593" i="16"/>
  <c r="L594" i="16"/>
  <c r="L595" i="16"/>
  <c r="L596" i="16"/>
  <c r="L597" i="16"/>
  <c r="L598" i="16"/>
  <c r="L599" i="16"/>
  <c r="L600" i="16"/>
  <c r="L601" i="16"/>
  <c r="L602" i="16"/>
  <c r="L603" i="16"/>
  <c r="L604" i="16"/>
  <c r="L605" i="16"/>
  <c r="L606" i="16"/>
  <c r="L607" i="16"/>
  <c r="L608" i="16"/>
  <c r="L609" i="16"/>
  <c r="L610" i="16"/>
  <c r="L611" i="16"/>
  <c r="L612" i="16"/>
  <c r="L613" i="16"/>
  <c r="L614" i="16"/>
  <c r="L615" i="16"/>
  <c r="L616" i="16"/>
  <c r="L617" i="16"/>
  <c r="L618" i="16"/>
  <c r="L619" i="16"/>
  <c r="L620" i="16"/>
  <c r="L621" i="16"/>
  <c r="L622" i="16"/>
  <c r="L623" i="16"/>
  <c r="L624" i="16"/>
  <c r="L625" i="16"/>
  <c r="L626" i="16"/>
  <c r="L627" i="16"/>
  <c r="L628" i="16"/>
  <c r="L629" i="16"/>
  <c r="L630" i="16"/>
  <c r="L631" i="16"/>
  <c r="L632" i="16"/>
  <c r="L633" i="16"/>
  <c r="L634" i="16"/>
  <c r="L635" i="16"/>
  <c r="L636" i="16"/>
  <c r="L637" i="16"/>
  <c r="L638" i="16"/>
  <c r="L639" i="16"/>
  <c r="L640" i="16"/>
  <c r="L641" i="16"/>
  <c r="L642" i="16"/>
  <c r="L643" i="16"/>
  <c r="L644" i="16"/>
  <c r="L645" i="16"/>
  <c r="L646" i="16"/>
  <c r="L647" i="16"/>
  <c r="L648" i="16"/>
  <c r="L649" i="16"/>
  <c r="L650" i="16"/>
  <c r="L651" i="16"/>
  <c r="L652" i="16"/>
  <c r="L653" i="16"/>
  <c r="L654" i="16"/>
  <c r="L655" i="16"/>
  <c r="L656" i="16"/>
  <c r="L657" i="16"/>
  <c r="L658" i="16"/>
  <c r="L659" i="16"/>
  <c r="L660" i="16"/>
  <c r="L661" i="16"/>
  <c r="L662" i="16"/>
  <c r="L663" i="16"/>
  <c r="L664" i="16"/>
  <c r="L665" i="16"/>
  <c r="L666" i="16"/>
  <c r="L667" i="16"/>
  <c r="L668" i="16"/>
  <c r="L669" i="16"/>
  <c r="L670" i="16"/>
  <c r="L671" i="16"/>
  <c r="L672" i="16"/>
  <c r="L673" i="16"/>
  <c r="L674" i="16"/>
  <c r="L675" i="16"/>
  <c r="L676" i="16"/>
  <c r="L677" i="16"/>
  <c r="L678" i="16"/>
  <c r="L679" i="16"/>
  <c r="L680" i="16"/>
  <c r="L681" i="16"/>
  <c r="L682" i="16"/>
  <c r="L683" i="16"/>
  <c r="L684" i="16"/>
  <c r="L685" i="16"/>
  <c r="L686" i="16"/>
  <c r="L687" i="16"/>
  <c r="L688" i="16"/>
  <c r="L689" i="16"/>
  <c r="L690" i="16"/>
  <c r="L691" i="16"/>
  <c r="L692" i="16"/>
  <c r="L693" i="16"/>
  <c r="L694" i="16"/>
  <c r="L695" i="16"/>
  <c r="L696" i="16"/>
  <c r="L697" i="16"/>
  <c r="L698" i="16"/>
  <c r="L699" i="16"/>
  <c r="L700" i="16"/>
  <c r="L701" i="16"/>
  <c r="L702" i="16"/>
  <c r="L703" i="16"/>
  <c r="L704" i="16"/>
  <c r="L705" i="16"/>
  <c r="L706" i="16"/>
  <c r="L707" i="16"/>
  <c r="L708" i="16"/>
  <c r="L709" i="16"/>
  <c r="L710" i="16"/>
  <c r="L711" i="16"/>
  <c r="L712" i="16"/>
  <c r="L713" i="16"/>
  <c r="L714" i="16"/>
  <c r="L715" i="16"/>
  <c r="L716" i="16"/>
  <c r="L717" i="16"/>
  <c r="L718" i="16"/>
  <c r="L719" i="16"/>
  <c r="L720" i="16"/>
  <c r="L721" i="16"/>
  <c r="L722" i="16"/>
  <c r="L723" i="16"/>
  <c r="L724" i="16"/>
  <c r="L725" i="16"/>
  <c r="L726" i="16"/>
  <c r="L727" i="16"/>
  <c r="L728" i="16"/>
  <c r="L729" i="16"/>
  <c r="L730" i="16"/>
  <c r="L731" i="16"/>
  <c r="L732" i="16"/>
  <c r="L733" i="16"/>
  <c r="L734" i="16"/>
  <c r="L735" i="16"/>
  <c r="L736" i="16"/>
  <c r="L737" i="16"/>
  <c r="L738" i="16"/>
  <c r="L739" i="16"/>
  <c r="L740" i="16"/>
  <c r="L741" i="16"/>
  <c r="L742" i="16"/>
  <c r="L743" i="16"/>
  <c r="L744" i="16"/>
  <c r="L745" i="16"/>
  <c r="L746" i="16"/>
  <c r="L747" i="16"/>
  <c r="L748" i="16"/>
  <c r="L749" i="16"/>
  <c r="L750" i="16"/>
  <c r="L751" i="16"/>
  <c r="L752" i="16"/>
  <c r="L753" i="16"/>
  <c r="L754" i="16"/>
  <c r="L755" i="16"/>
  <c r="L756" i="16"/>
  <c r="L757" i="16"/>
  <c r="L758" i="16"/>
  <c r="L759" i="16"/>
  <c r="L760" i="16"/>
  <c r="L761" i="16"/>
  <c r="L762" i="16"/>
  <c r="L763" i="16"/>
  <c r="L764" i="16"/>
  <c r="L765" i="16"/>
  <c r="L766" i="16"/>
  <c r="L767" i="16"/>
  <c r="L768" i="16"/>
  <c r="L769" i="16"/>
  <c r="L770" i="16"/>
  <c r="L771" i="16"/>
  <c r="L772" i="16"/>
  <c r="L773" i="16"/>
  <c r="L774" i="16"/>
  <c r="L775" i="16"/>
  <c r="L776" i="16"/>
  <c r="L777" i="16"/>
  <c r="L778" i="16"/>
  <c r="L779" i="16"/>
  <c r="L780" i="16"/>
  <c r="L781" i="16"/>
  <c r="L782" i="16"/>
  <c r="L783" i="16"/>
  <c r="L784" i="16"/>
  <c r="L785" i="16"/>
  <c r="L786" i="16"/>
  <c r="L787" i="16"/>
  <c r="L788" i="16"/>
  <c r="L789" i="16"/>
  <c r="L790" i="16"/>
  <c r="L791" i="16"/>
  <c r="L792" i="16"/>
  <c r="L793" i="16"/>
  <c r="L794" i="16"/>
  <c r="L795" i="16"/>
  <c r="L796" i="16"/>
  <c r="L797" i="16"/>
  <c r="L798" i="16"/>
  <c r="L799" i="16"/>
  <c r="L800" i="16"/>
  <c r="L801" i="16"/>
  <c r="L802" i="16"/>
  <c r="L803" i="16"/>
  <c r="L804" i="16"/>
  <c r="L805" i="16"/>
  <c r="L806" i="16"/>
  <c r="L807" i="16"/>
  <c r="L808" i="16"/>
  <c r="L809" i="16"/>
  <c r="L810" i="16"/>
  <c r="L811" i="16"/>
  <c r="L812" i="16"/>
  <c r="L813" i="16"/>
  <c r="L814" i="16"/>
  <c r="L815" i="16"/>
  <c r="L816" i="16"/>
  <c r="L817" i="16"/>
  <c r="L818" i="16"/>
  <c r="L819" i="16"/>
  <c r="L820" i="16"/>
  <c r="L821" i="16"/>
  <c r="L822" i="16"/>
  <c r="L823" i="16"/>
  <c r="L824" i="16"/>
  <c r="L825" i="16"/>
  <c r="L826" i="16"/>
  <c r="L827" i="16"/>
  <c r="L828" i="16"/>
  <c r="L829" i="16"/>
  <c r="L830" i="16"/>
  <c r="L831" i="16"/>
  <c r="L832" i="16"/>
  <c r="L833" i="16"/>
  <c r="L834" i="16"/>
  <c r="L835" i="16"/>
  <c r="L836" i="16"/>
  <c r="L837" i="16"/>
  <c r="L838" i="16"/>
  <c r="L839" i="16"/>
  <c r="L840" i="16"/>
  <c r="L841" i="16"/>
  <c r="L842" i="16"/>
  <c r="L843" i="16"/>
  <c r="L844" i="16"/>
  <c r="L845" i="16"/>
  <c r="L846" i="16"/>
  <c r="L847" i="16"/>
  <c r="L848" i="16"/>
  <c r="L849" i="16"/>
  <c r="L850" i="16"/>
  <c r="L851" i="16"/>
  <c r="L852" i="16"/>
  <c r="L853" i="16"/>
  <c r="L854" i="16"/>
  <c r="L855" i="16"/>
  <c r="L856" i="16"/>
  <c r="L857" i="16"/>
  <c r="L858" i="16"/>
  <c r="L859" i="16"/>
  <c r="L860" i="16"/>
  <c r="L861" i="16"/>
  <c r="L862" i="16"/>
  <c r="L863" i="16"/>
  <c r="L864" i="16"/>
  <c r="L865" i="16"/>
  <c r="L866" i="16"/>
  <c r="L867" i="16"/>
  <c r="L868" i="16"/>
  <c r="L869" i="16"/>
  <c r="L870" i="16"/>
  <c r="L871" i="16"/>
  <c r="L872" i="16"/>
  <c r="L873" i="16"/>
  <c r="L874" i="16"/>
  <c r="L875" i="16"/>
  <c r="L876" i="16"/>
  <c r="L877" i="16"/>
  <c r="L878" i="16"/>
  <c r="L879" i="16"/>
  <c r="L880" i="16"/>
  <c r="L881" i="16"/>
  <c r="L882" i="16"/>
  <c r="L883" i="16"/>
  <c r="L884" i="16"/>
  <c r="L885" i="16"/>
  <c r="L886" i="16"/>
  <c r="L887" i="16"/>
  <c r="L888" i="16"/>
  <c r="L889" i="16"/>
  <c r="L890" i="16"/>
  <c r="L891" i="16"/>
  <c r="L892" i="16"/>
  <c r="L893" i="16"/>
  <c r="L894" i="16"/>
  <c r="L895" i="16"/>
  <c r="L896" i="16"/>
  <c r="L897" i="16"/>
  <c r="L898" i="16"/>
  <c r="L899" i="16"/>
  <c r="L900" i="16"/>
  <c r="L901" i="16"/>
  <c r="L902" i="16"/>
  <c r="L903" i="16"/>
  <c r="L904" i="16"/>
  <c r="L905" i="16"/>
  <c r="L906" i="16"/>
  <c r="L907" i="16"/>
  <c r="L908" i="16"/>
  <c r="L909" i="16"/>
  <c r="L910" i="16"/>
  <c r="L911" i="16"/>
  <c r="L912" i="16"/>
  <c r="L913" i="16"/>
  <c r="L914" i="16"/>
  <c r="L915" i="16"/>
  <c r="L916" i="16"/>
  <c r="L917" i="16"/>
  <c r="L918" i="16"/>
  <c r="L919" i="16"/>
  <c r="L920" i="16"/>
  <c r="L921" i="16"/>
  <c r="L922" i="16"/>
  <c r="L923" i="16"/>
  <c r="L924" i="16"/>
  <c r="L925" i="16"/>
  <c r="L926" i="16"/>
  <c r="L927" i="16"/>
  <c r="L928" i="16"/>
  <c r="L929" i="16"/>
  <c r="L930" i="16"/>
  <c r="L931" i="16"/>
  <c r="L932" i="16"/>
  <c r="L933" i="16"/>
  <c r="L934" i="16"/>
  <c r="L935" i="16"/>
  <c r="L936" i="16"/>
  <c r="L937" i="16"/>
  <c r="L938" i="16"/>
  <c r="L939" i="16"/>
  <c r="L940" i="16"/>
  <c r="L941" i="16"/>
  <c r="L942" i="16"/>
  <c r="L943" i="16"/>
  <c r="L2" i="16"/>
  <c r="L3" i="16"/>
  <c r="L4" i="16"/>
  <c r="L5" i="16"/>
  <c r="L6" i="16"/>
  <c r="L7" i="16"/>
  <c r="L8" i="16"/>
  <c r="L9" i="16"/>
  <c r="L10" i="16"/>
  <c r="L11" i="16"/>
  <c r="L12" i="16"/>
  <c r="L13" i="16"/>
  <c r="L14" i="16"/>
  <c r="L17" i="16"/>
  <c r="L18" i="16"/>
  <c r="L19" i="16"/>
  <c r="L20" i="16"/>
  <c r="L21" i="16"/>
  <c r="L22" i="16"/>
  <c r="L23" i="16"/>
  <c r="L24" i="16"/>
  <c r="L25" i="16"/>
  <c r="L26" i="16"/>
  <c r="L27" i="16"/>
  <c r="L28" i="16"/>
  <c r="L29" i="16"/>
  <c r="L30" i="16"/>
  <c r="L31" i="16"/>
  <c r="L32" i="16"/>
  <c r="L34" i="16"/>
  <c r="L35" i="16"/>
  <c r="L36"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L124" i="16"/>
  <c r="L125" i="16"/>
  <c r="L126" i="16"/>
  <c r="L127" i="16"/>
  <c r="L128" i="16"/>
  <c r="L129" i="16"/>
  <c r="L130" i="16"/>
  <c r="L131" i="16"/>
  <c r="L132" i="16"/>
  <c r="L133" i="16"/>
  <c r="L134" i="16"/>
  <c r="L135" i="16"/>
  <c r="L136" i="16"/>
  <c r="L137" i="16"/>
  <c r="L138" i="16"/>
  <c r="L139" i="16"/>
  <c r="L140" i="16"/>
  <c r="L141" i="16"/>
  <c r="L142" i="16"/>
  <c r="L143" i="16"/>
  <c r="L144" i="16"/>
  <c r="L145" i="16"/>
  <c r="L146" i="16"/>
  <c r="L147" i="16"/>
  <c r="L148" i="16"/>
  <c r="L149" i="16"/>
  <c r="L150" i="16"/>
  <c r="L151" i="16"/>
  <c r="L152" i="16"/>
  <c r="L153" i="16"/>
  <c r="L154" i="16"/>
  <c r="L155" i="16"/>
  <c r="L156" i="16"/>
  <c r="L157" i="16"/>
  <c r="L158" i="16"/>
  <c r="L159" i="16"/>
  <c r="L160" i="16"/>
  <c r="L161" i="16"/>
  <c r="L162" i="16"/>
  <c r="L163" i="16"/>
  <c r="L164" i="16"/>
  <c r="L165" i="16"/>
  <c r="L166" i="16"/>
  <c r="L167" i="16"/>
  <c r="L168" i="16"/>
  <c r="L169" i="16"/>
  <c r="L170" i="16"/>
  <c r="L171" i="16"/>
  <c r="L172" i="16"/>
  <c r="L173" i="16"/>
  <c r="L174" i="16"/>
  <c r="L175" i="16"/>
  <c r="L176" i="16"/>
  <c r="L177" i="16"/>
  <c r="L178" i="16"/>
  <c r="L179" i="16"/>
  <c r="L180" i="16"/>
  <c r="L181" i="16"/>
  <c r="L182" i="16"/>
  <c r="L183" i="16"/>
  <c r="L184" i="16"/>
  <c r="L185" i="16"/>
  <c r="L186" i="16"/>
  <c r="L187" i="16"/>
  <c r="L188" i="16"/>
  <c r="L189" i="16"/>
  <c r="L190" i="16"/>
  <c r="L191" i="16"/>
  <c r="L192" i="16"/>
  <c r="L193" i="16"/>
  <c r="L194" i="16"/>
  <c r="L195" i="16"/>
  <c r="L196" i="16"/>
  <c r="L197" i="16"/>
  <c r="L198" i="16"/>
  <c r="L199" i="16"/>
  <c r="L200" i="16"/>
  <c r="L201" i="16"/>
  <c r="K13" i="15"/>
  <c r="Z411" i="20"/>
  <c r="K12" i="15"/>
  <c r="E3" i="9"/>
  <c r="K11" i="15"/>
  <c r="K10" i="15"/>
  <c r="E35" i="9"/>
  <c r="K8" i="15"/>
  <c r="K7" i="15"/>
  <c r="E7" i="9"/>
  <c r="E4" i="9"/>
  <c r="E5" i="9"/>
  <c r="E6" i="9"/>
  <c r="E9" i="9"/>
  <c r="E10" i="9"/>
  <c r="E11" i="9"/>
  <c r="E12" i="9"/>
  <c r="E15" i="9"/>
  <c r="E16" i="9"/>
  <c r="E17" i="9"/>
  <c r="E18" i="9"/>
  <c r="E21" i="9"/>
  <c r="E44" i="9"/>
  <c r="E23" i="9"/>
  <c r="E24" i="9"/>
  <c r="E25" i="9"/>
  <c r="E27" i="9"/>
  <c r="E28" i="9"/>
  <c r="E29" i="9"/>
  <c r="E31" i="9"/>
  <c r="E32" i="9"/>
  <c r="K28" i="7" s="1"/>
  <c r="E33" i="9"/>
  <c r="E34" i="9"/>
  <c r="E36" i="9"/>
  <c r="E39" i="9"/>
  <c r="E42" i="9"/>
  <c r="E43" i="9"/>
  <c r="E48" i="9"/>
  <c r="E49" i="9"/>
  <c r="E51" i="9"/>
  <c r="E53" i="9"/>
  <c r="E54" i="9"/>
  <c r="E40" i="9"/>
  <c r="E45" i="9"/>
  <c r="E46" i="9"/>
  <c r="E38" i="9"/>
  <c r="E50" i="9"/>
  <c r="E8" i="9"/>
  <c r="E47" i="9"/>
  <c r="E41" i="9"/>
  <c r="E37" i="9"/>
  <c r="E2" i="9"/>
  <c r="K6" i="15"/>
  <c r="K3" i="15"/>
  <c r="K4" i="15"/>
  <c r="K5" i="15"/>
  <c r="K2" i="15"/>
  <c r="AF84" i="7" l="1"/>
  <c r="AF81" i="7"/>
  <c r="AF78" i="7"/>
  <c r="AF128" i="7"/>
  <c r="AF127" i="7"/>
  <c r="AF126" i="7"/>
  <c r="AF125" i="7"/>
  <c r="AF123" i="7"/>
  <c r="AF122" i="7"/>
  <c r="AF120" i="7"/>
  <c r="AF119" i="7"/>
  <c r="AF117" i="7"/>
  <c r="AF116" i="7"/>
  <c r="AF114" i="7"/>
  <c r="AF113" i="7"/>
  <c r="AF257" i="7"/>
  <c r="AF256" i="7"/>
  <c r="AF255" i="7"/>
  <c r="AF254" i="7"/>
  <c r="AF251" i="7"/>
  <c r="AF250" i="7"/>
  <c r="AF249" i="7"/>
  <c r="AF248" i="7"/>
  <c r="AF247" i="7"/>
  <c r="AF246" i="7"/>
  <c r="AF245" i="7"/>
  <c r="AF244" i="7"/>
  <c r="AF243" i="7"/>
  <c r="AF242" i="7"/>
  <c r="AF241" i="7"/>
  <c r="AF240" i="7"/>
  <c r="AF237" i="7"/>
  <c r="AF236" i="7"/>
  <c r="X180" i="7"/>
  <c r="Z180" i="7" s="1"/>
  <c r="X181" i="7"/>
  <c r="Z181" i="7" s="1"/>
  <c r="X183" i="7"/>
  <c r="Z183" i="7" s="1"/>
  <c r="X184" i="7"/>
  <c r="Z184" i="7" s="1"/>
  <c r="X186" i="7"/>
  <c r="Z186" i="7" s="1"/>
  <c r="X187" i="7"/>
  <c r="Z187" i="7" s="1"/>
  <c r="X189" i="7"/>
  <c r="Z189" i="7" s="1"/>
  <c r="X190" i="7"/>
  <c r="Z190" i="7" s="1"/>
  <c r="X192" i="7"/>
  <c r="Z192" i="7" s="1"/>
  <c r="X193" i="7"/>
  <c r="Z193" i="7" s="1"/>
  <c r="X195" i="7"/>
  <c r="Z195" i="7" s="1"/>
  <c r="X196" i="7"/>
  <c r="Z196" i="7" s="1"/>
  <c r="X198" i="7"/>
  <c r="Z198" i="7" s="1"/>
  <c r="X199" i="7"/>
  <c r="Z199" i="7" s="1"/>
  <c r="X201" i="7"/>
  <c r="Z201" i="7" s="1"/>
  <c r="X202" i="7"/>
  <c r="Z202" i="7" s="1"/>
  <c r="X204" i="7"/>
  <c r="Z204" i="7" s="1"/>
  <c r="X205" i="7"/>
  <c r="Z205" i="7" s="1"/>
  <c r="X207" i="7"/>
  <c r="Z207" i="7" s="1"/>
  <c r="X208" i="7"/>
  <c r="Z208" i="7" s="1"/>
  <c r="X210" i="7"/>
  <c r="Z210" i="7" s="1"/>
  <c r="X211" i="7"/>
  <c r="Z211" i="7" s="1"/>
  <c r="X213" i="7"/>
  <c r="Z213" i="7" s="1"/>
  <c r="X214" i="7"/>
  <c r="Z214" i="7" s="1"/>
  <c r="X216" i="7"/>
  <c r="Z216" i="7" s="1"/>
  <c r="X217" i="7"/>
  <c r="Z217" i="7" s="1"/>
  <c r="X219" i="7"/>
  <c r="Z219" i="7" s="1"/>
  <c r="X220" i="7"/>
  <c r="Z220" i="7" s="1"/>
  <c r="X222" i="7"/>
  <c r="Z222" i="7" s="1"/>
  <c r="X225" i="7"/>
  <c r="Z225" i="7" s="1"/>
  <c r="X228" i="7"/>
  <c r="Z228" i="7" s="1"/>
  <c r="X231" i="7"/>
  <c r="Z231" i="7" s="1"/>
  <c r="X234" i="7"/>
  <c r="Z234" i="7" s="1"/>
  <c r="X233" i="7"/>
  <c r="Z233" i="7" s="1"/>
  <c r="X232" i="7"/>
  <c r="Z232" i="7" s="1"/>
  <c r="X230" i="7"/>
  <c r="Z230" i="7" s="1"/>
  <c r="X229" i="7"/>
  <c r="Z229" i="7" s="1"/>
  <c r="X227" i="7"/>
  <c r="Z227" i="7" s="1"/>
  <c r="X226" i="7"/>
  <c r="Z226" i="7" s="1"/>
  <c r="X224" i="7"/>
  <c r="Z224" i="7" s="1"/>
  <c r="X223" i="7"/>
  <c r="Z223" i="7" s="1"/>
  <c r="X221" i="7"/>
  <c r="Z221" i="7" s="1"/>
  <c r="X218" i="7"/>
  <c r="Z218" i="7" s="1"/>
  <c r="X215" i="7"/>
  <c r="Z215" i="7" s="1"/>
  <c r="X212" i="7"/>
  <c r="Z212" i="7" s="1"/>
  <c r="X209" i="7"/>
  <c r="Z209" i="7" s="1"/>
  <c r="X206" i="7"/>
  <c r="Z206" i="7" s="1"/>
  <c r="X203" i="7"/>
  <c r="Z203" i="7" s="1"/>
  <c r="X200" i="7"/>
  <c r="Z200" i="7" s="1"/>
  <c r="X197" i="7"/>
  <c r="Z197" i="7" s="1"/>
  <c r="X194" i="7"/>
  <c r="Z194" i="7" s="1"/>
  <c r="X191" i="7"/>
  <c r="Z191" i="7" s="1"/>
  <c r="X188" i="7"/>
  <c r="Z188" i="7" s="1"/>
  <c r="X185" i="7"/>
  <c r="Z185" i="7" s="1"/>
  <c r="X182" i="7"/>
  <c r="Z182" i="7" s="1"/>
  <c r="X179" i="7"/>
  <c r="Z179" i="7" s="1"/>
  <c r="O257" i="7"/>
  <c r="O256" i="7"/>
  <c r="Q251" i="7"/>
  <c r="AD251" i="7" s="1"/>
  <c r="Q248" i="7"/>
  <c r="AD248" i="7" s="1"/>
  <c r="Q245" i="7"/>
  <c r="AD245" i="7" s="1"/>
  <c r="Q242" i="7"/>
  <c r="AD242" i="7" s="1"/>
  <c r="O238" i="7"/>
  <c r="O235" i="7"/>
  <c r="AF153" i="7"/>
  <c r="AC256" i="7"/>
  <c r="Q257" i="7"/>
  <c r="AD257" i="7" s="1"/>
  <c r="Q256" i="7"/>
  <c r="AD256" i="7" s="1"/>
  <c r="Q255" i="7"/>
  <c r="AD255" i="7" s="1"/>
  <c r="Q254" i="7"/>
  <c r="AD254" i="7" s="1"/>
  <c r="Q253" i="7"/>
  <c r="AD253" i="7" s="1"/>
  <c r="Q252" i="7"/>
  <c r="AD252" i="7" s="1"/>
  <c r="O250" i="7"/>
  <c r="Q249" i="7"/>
  <c r="AD249" i="7" s="1"/>
  <c r="O247" i="7"/>
  <c r="Q246" i="7"/>
  <c r="AD246" i="7" s="1"/>
  <c r="O244" i="7"/>
  <c r="Q243" i="7"/>
  <c r="AD243" i="7" s="1"/>
  <c r="O241" i="7"/>
  <c r="Q240" i="7"/>
  <c r="AD240" i="7" s="1"/>
  <c r="Q110" i="7"/>
  <c r="AD110" i="7" s="1"/>
  <c r="Q235" i="7"/>
  <c r="AD235" i="7" s="1"/>
  <c r="Q236" i="7"/>
  <c r="AD236" i="7" s="1"/>
  <c r="Q237" i="7"/>
  <c r="AD237" i="7" s="1"/>
  <c r="Q238" i="7"/>
  <c r="AD238" i="7" s="1"/>
  <c r="Q239" i="7"/>
  <c r="AD239" i="7" s="1"/>
  <c r="AF155" i="7"/>
  <c r="AF130" i="7"/>
  <c r="O251" i="7"/>
  <c r="Q250" i="7"/>
  <c r="AD250" i="7" s="1"/>
  <c r="O248" i="7"/>
  <c r="R248" i="7" s="1"/>
  <c r="S248" i="7" s="1"/>
  <c r="Q247" i="7"/>
  <c r="AD247" i="7" s="1"/>
  <c r="O245" i="7"/>
  <c r="Q244" i="7"/>
  <c r="AD244" i="7" s="1"/>
  <c r="O242" i="7"/>
  <c r="Q241" i="7"/>
  <c r="O239" i="7"/>
  <c r="R239" i="7" s="1"/>
  <c r="AF239" i="7"/>
  <c r="O236" i="7"/>
  <c r="R242" i="7"/>
  <c r="X235" i="7"/>
  <c r="Z235" i="7" s="1"/>
  <c r="X236" i="7"/>
  <c r="Z236" i="7" s="1"/>
  <c r="X237" i="7"/>
  <c r="Z237" i="7" s="1"/>
  <c r="X238" i="7"/>
  <c r="Z238" i="7" s="1"/>
  <c r="X239" i="7"/>
  <c r="Z239" i="7" s="1"/>
  <c r="X240" i="7"/>
  <c r="Z240" i="7" s="1"/>
  <c r="X241" i="7"/>
  <c r="Z241" i="7" s="1"/>
  <c r="X242" i="7"/>
  <c r="Z242" i="7" s="1"/>
  <c r="X243" i="7"/>
  <c r="Z243" i="7" s="1"/>
  <c r="X244" i="7"/>
  <c r="Z244" i="7" s="1"/>
  <c r="X245" i="7"/>
  <c r="Z245" i="7" s="1"/>
  <c r="X246" i="7"/>
  <c r="Z246" i="7" s="1"/>
  <c r="X247" i="7"/>
  <c r="Z247" i="7" s="1"/>
  <c r="X248" i="7"/>
  <c r="Z248" i="7" s="1"/>
  <c r="X249" i="7"/>
  <c r="Z249" i="7" s="1"/>
  <c r="X250" i="7"/>
  <c r="Z250" i="7" s="1"/>
  <c r="X251" i="7"/>
  <c r="Z251" i="7" s="1"/>
  <c r="X252" i="7"/>
  <c r="Z252" i="7" s="1"/>
  <c r="X253" i="7"/>
  <c r="Z253" i="7" s="1"/>
  <c r="X254" i="7"/>
  <c r="Z254" i="7" s="1"/>
  <c r="X255" i="7"/>
  <c r="Z255" i="7" s="1"/>
  <c r="X256" i="7"/>
  <c r="Z256" i="7" s="1"/>
  <c r="X257" i="7"/>
  <c r="Z257" i="7" s="1"/>
  <c r="R252" i="7"/>
  <c r="R251" i="7"/>
  <c r="R249" i="7"/>
  <c r="R246" i="7"/>
  <c r="R253" i="7"/>
  <c r="O160" i="7"/>
  <c r="Q160" i="7"/>
  <c r="AD160" i="7" s="1"/>
  <c r="O161" i="7"/>
  <c r="Q161" i="7"/>
  <c r="AD161" i="7" s="1"/>
  <c r="O162" i="7"/>
  <c r="Q162" i="7"/>
  <c r="AD162" i="7" s="1"/>
  <c r="O163" i="7"/>
  <c r="Q163" i="7"/>
  <c r="AD163" i="7" s="1"/>
  <c r="O164" i="7"/>
  <c r="Q164" i="7"/>
  <c r="AD164" i="7" s="1"/>
  <c r="O165" i="7"/>
  <c r="Q165" i="7"/>
  <c r="AD165" i="7" s="1"/>
  <c r="O166" i="7"/>
  <c r="Q166" i="7"/>
  <c r="AD166" i="7" s="1"/>
  <c r="O167" i="7"/>
  <c r="Q167" i="7"/>
  <c r="AD167" i="7" s="1"/>
  <c r="O168" i="7"/>
  <c r="Q168" i="7"/>
  <c r="AD168" i="7" s="1"/>
  <c r="O169" i="7"/>
  <c r="Q169" i="7"/>
  <c r="AD169" i="7" s="1"/>
  <c r="O170" i="7"/>
  <c r="Q170" i="7"/>
  <c r="AD170" i="7" s="1"/>
  <c r="O171" i="7"/>
  <c r="Q171" i="7"/>
  <c r="AD171" i="7" s="1"/>
  <c r="O172" i="7"/>
  <c r="Q172" i="7"/>
  <c r="AD172" i="7" s="1"/>
  <c r="O173" i="7"/>
  <c r="Q173" i="7"/>
  <c r="AD173" i="7" s="1"/>
  <c r="O174" i="7"/>
  <c r="Q174" i="7"/>
  <c r="AD174" i="7" s="1"/>
  <c r="O175" i="7"/>
  <c r="Q175" i="7"/>
  <c r="AD175" i="7" s="1"/>
  <c r="O176" i="7"/>
  <c r="Q176" i="7"/>
  <c r="AD176" i="7" s="1"/>
  <c r="O177" i="7"/>
  <c r="Q177" i="7"/>
  <c r="AD177" i="7" s="1"/>
  <c r="O178" i="7"/>
  <c r="Q178" i="7"/>
  <c r="AD178" i="7" s="1"/>
  <c r="O179" i="7"/>
  <c r="Q179" i="7"/>
  <c r="AD179" i="7" s="1"/>
  <c r="O180" i="7"/>
  <c r="Q180" i="7"/>
  <c r="AD180" i="7" s="1"/>
  <c r="O181" i="7"/>
  <c r="Q181" i="7"/>
  <c r="AD181" i="7" s="1"/>
  <c r="O182" i="7"/>
  <c r="Q182" i="7"/>
  <c r="AD182" i="7" s="1"/>
  <c r="O183" i="7"/>
  <c r="Q183" i="7"/>
  <c r="AD183" i="7" s="1"/>
  <c r="O184" i="7"/>
  <c r="Q184" i="7"/>
  <c r="AD184" i="7" s="1"/>
  <c r="O185" i="7"/>
  <c r="Q185" i="7"/>
  <c r="AD185" i="7" s="1"/>
  <c r="O186" i="7"/>
  <c r="Q186" i="7"/>
  <c r="AD186" i="7" s="1"/>
  <c r="O187" i="7"/>
  <c r="Q187" i="7"/>
  <c r="AD187" i="7" s="1"/>
  <c r="O188" i="7"/>
  <c r="Q188" i="7"/>
  <c r="AD188" i="7" s="1"/>
  <c r="O189" i="7"/>
  <c r="Q189" i="7"/>
  <c r="AD189" i="7" s="1"/>
  <c r="O190" i="7"/>
  <c r="Q190" i="7"/>
  <c r="AD190" i="7" s="1"/>
  <c r="O191" i="7"/>
  <c r="Q191" i="7"/>
  <c r="AD191" i="7" s="1"/>
  <c r="O192" i="7"/>
  <c r="Q192" i="7"/>
  <c r="AD192" i="7" s="1"/>
  <c r="O193" i="7"/>
  <c r="Q193" i="7"/>
  <c r="AD193" i="7" s="1"/>
  <c r="O194" i="7"/>
  <c r="Q194" i="7"/>
  <c r="AD194" i="7" s="1"/>
  <c r="O195" i="7"/>
  <c r="Q195" i="7"/>
  <c r="AD195" i="7" s="1"/>
  <c r="O196" i="7"/>
  <c r="Q196" i="7"/>
  <c r="AD196" i="7" s="1"/>
  <c r="O197" i="7"/>
  <c r="Q197" i="7"/>
  <c r="AD197" i="7" s="1"/>
  <c r="O198" i="7"/>
  <c r="Q198" i="7"/>
  <c r="AD198" i="7" s="1"/>
  <c r="O199" i="7"/>
  <c r="Q199" i="7"/>
  <c r="AD199" i="7" s="1"/>
  <c r="O200" i="7"/>
  <c r="Q200" i="7"/>
  <c r="AD200" i="7" s="1"/>
  <c r="O201" i="7"/>
  <c r="Q201" i="7"/>
  <c r="AD201" i="7" s="1"/>
  <c r="O202" i="7"/>
  <c r="Q202" i="7"/>
  <c r="AD202" i="7" s="1"/>
  <c r="O203" i="7"/>
  <c r="Q203" i="7"/>
  <c r="AD203" i="7" s="1"/>
  <c r="O204" i="7"/>
  <c r="Q204" i="7"/>
  <c r="AD204" i="7" s="1"/>
  <c r="O205" i="7"/>
  <c r="Q205" i="7"/>
  <c r="AD205" i="7" s="1"/>
  <c r="O206" i="7"/>
  <c r="Q206" i="7"/>
  <c r="AD206" i="7" s="1"/>
  <c r="O207" i="7"/>
  <c r="Q207" i="7"/>
  <c r="AD207" i="7" s="1"/>
  <c r="O208" i="7"/>
  <c r="Q208" i="7"/>
  <c r="AD208" i="7" s="1"/>
  <c r="O209" i="7"/>
  <c r="Q209" i="7"/>
  <c r="AD209" i="7" s="1"/>
  <c r="O210" i="7"/>
  <c r="Q210" i="7"/>
  <c r="AD210" i="7" s="1"/>
  <c r="O211" i="7"/>
  <c r="Q211" i="7"/>
  <c r="AD211" i="7" s="1"/>
  <c r="O212" i="7"/>
  <c r="Q212" i="7"/>
  <c r="AD212" i="7" s="1"/>
  <c r="O213" i="7"/>
  <c r="Q213" i="7"/>
  <c r="AD213" i="7" s="1"/>
  <c r="O214" i="7"/>
  <c r="Q214" i="7"/>
  <c r="AD214" i="7" s="1"/>
  <c r="O215" i="7"/>
  <c r="Q215" i="7"/>
  <c r="AD215" i="7" s="1"/>
  <c r="O216" i="7"/>
  <c r="Q216" i="7"/>
  <c r="AD216" i="7" s="1"/>
  <c r="O217" i="7"/>
  <c r="Q217" i="7"/>
  <c r="AD217" i="7" s="1"/>
  <c r="O218" i="7"/>
  <c r="Q218" i="7"/>
  <c r="AD218" i="7" s="1"/>
  <c r="O219" i="7"/>
  <c r="Q219" i="7"/>
  <c r="AD219" i="7" s="1"/>
  <c r="O220" i="7"/>
  <c r="Q220" i="7"/>
  <c r="AD220" i="7" s="1"/>
  <c r="O221" i="7"/>
  <c r="Q221" i="7"/>
  <c r="AD221" i="7" s="1"/>
  <c r="O222" i="7"/>
  <c r="Q222" i="7"/>
  <c r="AD222" i="7" s="1"/>
  <c r="O223" i="7"/>
  <c r="Q223" i="7"/>
  <c r="AD223" i="7" s="1"/>
  <c r="O224" i="7"/>
  <c r="Q224" i="7"/>
  <c r="AD224" i="7" s="1"/>
  <c r="O225" i="7"/>
  <c r="Q225" i="7"/>
  <c r="AD225" i="7" s="1"/>
  <c r="O226" i="7"/>
  <c r="Q226" i="7"/>
  <c r="AD226" i="7" s="1"/>
  <c r="O227" i="7"/>
  <c r="Q227" i="7"/>
  <c r="AD227" i="7" s="1"/>
  <c r="O228" i="7"/>
  <c r="Q228" i="7"/>
  <c r="AD228" i="7" s="1"/>
  <c r="O229" i="7"/>
  <c r="Q229" i="7"/>
  <c r="AD229" i="7" s="1"/>
  <c r="O230" i="7"/>
  <c r="Q230" i="7"/>
  <c r="AD230" i="7" s="1"/>
  <c r="O231" i="7"/>
  <c r="Q231" i="7"/>
  <c r="AD231" i="7" s="1"/>
  <c r="O232" i="7"/>
  <c r="Q232" i="7"/>
  <c r="AD232" i="7" s="1"/>
  <c r="O233" i="7"/>
  <c r="Q233" i="7"/>
  <c r="AD233" i="7" s="1"/>
  <c r="O234" i="7"/>
  <c r="Q234" i="7"/>
  <c r="AD234" i="7" s="1"/>
  <c r="R236" i="7"/>
  <c r="S236" i="7" s="1"/>
  <c r="AI236" i="7" s="1"/>
  <c r="R256" i="7"/>
  <c r="S256" i="7" s="1"/>
  <c r="AI256" i="7" s="1"/>
  <c r="S253" i="7"/>
  <c r="AI253" i="7" s="1"/>
  <c r="S252" i="7"/>
  <c r="AI252" i="7" s="1"/>
  <c r="S251" i="7"/>
  <c r="AI251" i="7" s="1"/>
  <c r="S249" i="7"/>
  <c r="AI249" i="7" s="1"/>
  <c r="S246" i="7"/>
  <c r="AI246" i="7" s="1"/>
  <c r="R245" i="7"/>
  <c r="S245" i="7" s="1"/>
  <c r="AI245" i="7" s="1"/>
  <c r="R244" i="7"/>
  <c r="S244" i="7" s="1"/>
  <c r="AI244" i="7" s="1"/>
  <c r="R243" i="7"/>
  <c r="S243" i="7" s="1"/>
  <c r="AI243" i="7" s="1"/>
  <c r="R201" i="7"/>
  <c r="S201" i="7" s="1"/>
  <c r="AI201" i="7" s="1"/>
  <c r="R200" i="7"/>
  <c r="S200" i="7" s="1"/>
  <c r="AI200" i="7" s="1"/>
  <c r="R192" i="7"/>
  <c r="S192" i="7" s="1"/>
  <c r="AI192" i="7" s="1"/>
  <c r="R191" i="7"/>
  <c r="S191" i="7" s="1"/>
  <c r="AI191" i="7" s="1"/>
  <c r="R185" i="7"/>
  <c r="S185" i="7" s="1"/>
  <c r="AI185" i="7" s="1"/>
  <c r="R254" i="7"/>
  <c r="S254" i="7" s="1"/>
  <c r="AI254" i="7" s="1"/>
  <c r="S242" i="7"/>
  <c r="AI242" i="7" s="1"/>
  <c r="R240" i="7"/>
  <c r="S240" i="7" s="1"/>
  <c r="AI240" i="7" s="1"/>
  <c r="R237" i="7"/>
  <c r="S237" i="7" s="1"/>
  <c r="AI237" i="7" s="1"/>
  <c r="S239" i="7"/>
  <c r="AI239" i="7" s="1"/>
  <c r="R238" i="7"/>
  <c r="R235" i="7"/>
  <c r="R186" i="7"/>
  <c r="S186" i="7" s="1"/>
  <c r="AI186" i="7" s="1"/>
  <c r="R183" i="7"/>
  <c r="S183" i="7" s="1"/>
  <c r="AI183" i="7" s="1"/>
  <c r="R180" i="7"/>
  <c r="S180" i="7" s="1"/>
  <c r="AI180" i="7" s="1"/>
  <c r="R202" i="7"/>
  <c r="S202" i="7" s="1"/>
  <c r="AI202" i="7" s="1"/>
  <c r="R199" i="7"/>
  <c r="R196" i="7"/>
  <c r="R193" i="7"/>
  <c r="R190" i="7"/>
  <c r="R187" i="7"/>
  <c r="S187" i="7" s="1"/>
  <c r="AI187" i="7" s="1"/>
  <c r="R184" i="7"/>
  <c r="S184" i="7" s="1"/>
  <c r="R181" i="7"/>
  <c r="S181" i="7" s="1"/>
  <c r="R178" i="7"/>
  <c r="S178" i="7" s="1"/>
  <c r="AC255" i="7"/>
  <c r="AC254" i="7"/>
  <c r="AC253" i="7"/>
  <c r="AC252" i="7"/>
  <c r="AC251" i="7"/>
  <c r="AC250" i="7"/>
  <c r="AC249" i="7"/>
  <c r="AC248" i="7"/>
  <c r="AC247" i="7"/>
  <c r="AC246" i="7"/>
  <c r="AC245" i="7"/>
  <c r="AC244" i="7"/>
  <c r="AC243" i="7"/>
  <c r="AC242" i="7"/>
  <c r="AC241" i="7"/>
  <c r="AC240" i="7"/>
  <c r="AC239" i="7"/>
  <c r="AC238" i="7"/>
  <c r="AC237" i="7"/>
  <c r="AC236" i="7"/>
  <c r="AC235" i="7"/>
  <c r="AC234" i="7"/>
  <c r="AC233" i="7"/>
  <c r="AC232" i="7"/>
  <c r="AC231" i="7"/>
  <c r="AC230" i="7"/>
  <c r="AC229" i="7"/>
  <c r="AC228" i="7"/>
  <c r="AC227" i="7"/>
  <c r="AC226" i="7"/>
  <c r="AC225" i="7"/>
  <c r="AC224" i="7"/>
  <c r="AC223" i="7"/>
  <c r="AC222" i="7"/>
  <c r="AC221" i="7"/>
  <c r="AC220" i="7"/>
  <c r="AC219" i="7"/>
  <c r="AC218" i="7"/>
  <c r="AC217" i="7"/>
  <c r="AC216" i="7"/>
  <c r="AC215" i="7"/>
  <c r="AC214" i="7"/>
  <c r="AC213" i="7"/>
  <c r="AC212" i="7"/>
  <c r="AC211" i="7"/>
  <c r="AC210" i="7"/>
  <c r="AC209" i="7"/>
  <c r="AC208" i="7"/>
  <c r="AC207" i="7"/>
  <c r="AC206" i="7"/>
  <c r="AC205" i="7"/>
  <c r="AC204" i="7"/>
  <c r="AC203" i="7"/>
  <c r="AC202" i="7"/>
  <c r="AC201" i="7"/>
  <c r="AC200" i="7"/>
  <c r="AC199" i="7"/>
  <c r="AC198" i="7"/>
  <c r="AC197" i="7"/>
  <c r="AC196" i="7"/>
  <c r="AC195" i="7"/>
  <c r="AC194" i="7"/>
  <c r="AC193" i="7"/>
  <c r="AC192" i="7"/>
  <c r="AC191" i="7"/>
  <c r="AC190" i="7"/>
  <c r="AC189" i="7"/>
  <c r="AC188" i="7"/>
  <c r="AC187" i="7"/>
  <c r="AC186" i="7"/>
  <c r="AC185" i="7"/>
  <c r="AC184" i="7"/>
  <c r="AC183" i="7"/>
  <c r="AC182" i="7"/>
  <c r="AC181" i="7"/>
  <c r="AC180" i="7"/>
  <c r="AC179" i="7"/>
  <c r="AC178" i="7"/>
  <c r="AC177" i="7"/>
  <c r="AC176" i="7"/>
  <c r="AC175" i="7"/>
  <c r="AC174" i="7"/>
  <c r="AC173" i="7"/>
  <c r="AC172" i="7"/>
  <c r="AC171" i="7"/>
  <c r="AC170" i="7"/>
  <c r="AC169" i="7"/>
  <c r="AC168" i="7"/>
  <c r="AC167" i="7"/>
  <c r="AC166" i="7"/>
  <c r="AC165" i="7"/>
  <c r="AC164" i="7"/>
  <c r="AC163" i="7"/>
  <c r="AC162" i="7"/>
  <c r="AC161" i="7"/>
  <c r="AC160" i="7"/>
  <c r="AC159" i="7"/>
  <c r="O159" i="7"/>
  <c r="Q159" i="7"/>
  <c r="AD159" i="7" s="1"/>
  <c r="AC158" i="7"/>
  <c r="O158" i="7"/>
  <c r="Q158" i="7"/>
  <c r="AD158" i="7" s="1"/>
  <c r="AC157" i="7"/>
  <c r="O157" i="7"/>
  <c r="Q157" i="7"/>
  <c r="AD157" i="7" s="1"/>
  <c r="X112" i="7"/>
  <c r="Z112" i="7" s="1"/>
  <c r="X113" i="7"/>
  <c r="Z113" i="7" s="1"/>
  <c r="X114" i="7"/>
  <c r="Z114" i="7" s="1"/>
  <c r="X115" i="7"/>
  <c r="Z115" i="7" s="1"/>
  <c r="X116" i="7"/>
  <c r="Z116" i="7" s="1"/>
  <c r="X117" i="7"/>
  <c r="Z117" i="7" s="1"/>
  <c r="X118" i="7"/>
  <c r="Z118" i="7" s="1"/>
  <c r="X119" i="7"/>
  <c r="Z119" i="7" s="1"/>
  <c r="X120" i="7"/>
  <c r="Z120" i="7" s="1"/>
  <c r="X121" i="7"/>
  <c r="Z121" i="7" s="1"/>
  <c r="X122" i="7"/>
  <c r="Z122" i="7" s="1"/>
  <c r="X123" i="7"/>
  <c r="Z123" i="7" s="1"/>
  <c r="X124" i="7"/>
  <c r="Z124" i="7" s="1"/>
  <c r="X125" i="7"/>
  <c r="Z125" i="7" s="1"/>
  <c r="X126" i="7"/>
  <c r="Z126" i="7" s="1"/>
  <c r="X127" i="7"/>
  <c r="X128" i="7"/>
  <c r="Z128" i="7" s="1"/>
  <c r="X129" i="7"/>
  <c r="X152" i="7"/>
  <c r="Z152" i="7" s="1"/>
  <c r="X111" i="7"/>
  <c r="Z111" i="7" s="1"/>
  <c r="X155" i="7"/>
  <c r="X154" i="7"/>
  <c r="Z154" i="7" s="1"/>
  <c r="X151" i="7"/>
  <c r="Z151" i="7" s="1"/>
  <c r="X149" i="7"/>
  <c r="X148" i="7"/>
  <c r="X146" i="7"/>
  <c r="Z146" i="7" s="1"/>
  <c r="X145" i="7"/>
  <c r="X143" i="7"/>
  <c r="X142" i="7"/>
  <c r="X140" i="7"/>
  <c r="X139" i="7"/>
  <c r="X138" i="7"/>
  <c r="X137" i="7"/>
  <c r="X136" i="7"/>
  <c r="X135" i="7"/>
  <c r="Z135" i="7" s="1"/>
  <c r="X134" i="7"/>
  <c r="X133" i="7"/>
  <c r="X132" i="7"/>
  <c r="Z132" i="7" s="1"/>
  <c r="X131" i="7"/>
  <c r="X130" i="7"/>
  <c r="AF85" i="7"/>
  <c r="AF144" i="7"/>
  <c r="AF111" i="7"/>
  <c r="AF154" i="7"/>
  <c r="AF150" i="7"/>
  <c r="Z138" i="7"/>
  <c r="AF138" i="7"/>
  <c r="AC156" i="7"/>
  <c r="O111" i="7"/>
  <c r="AF149" i="7"/>
  <c r="AF141" i="7"/>
  <c r="Z139" i="7"/>
  <c r="AF139" i="7"/>
  <c r="Z136" i="7"/>
  <c r="AF136" i="7"/>
  <c r="AF83" i="7"/>
  <c r="AF80" i="7"/>
  <c r="AF77" i="7"/>
  <c r="AF156" i="7"/>
  <c r="AF148" i="7"/>
  <c r="AF146" i="7"/>
  <c r="AF145" i="7"/>
  <c r="Z142" i="7"/>
  <c r="AF140" i="7"/>
  <c r="Z137" i="7"/>
  <c r="AF137" i="7"/>
  <c r="AF135" i="7"/>
  <c r="Z134" i="7"/>
  <c r="AF134" i="7"/>
  <c r="Z133" i="7"/>
  <c r="AF133" i="7"/>
  <c r="AF132" i="7"/>
  <c r="Z131" i="7"/>
  <c r="AF131" i="7"/>
  <c r="Z130" i="7"/>
  <c r="Z129" i="7"/>
  <c r="Z127" i="7"/>
  <c r="Q152" i="7"/>
  <c r="AD152" i="7" s="1"/>
  <c r="AC147" i="7"/>
  <c r="Z149" i="7"/>
  <c r="Q146" i="7"/>
  <c r="AD146" i="7" s="1"/>
  <c r="O144" i="7"/>
  <c r="AC139" i="7"/>
  <c r="Z140" i="7"/>
  <c r="O140" i="7"/>
  <c r="AC153" i="7"/>
  <c r="Q155" i="7"/>
  <c r="AD155" i="7" s="1"/>
  <c r="AC150" i="7"/>
  <c r="AF151" i="7"/>
  <c r="O150" i="7"/>
  <c r="Z148" i="7"/>
  <c r="AC144" i="7"/>
  <c r="Q143" i="7"/>
  <c r="AD143" i="7" s="1"/>
  <c r="AF143" i="7"/>
  <c r="AF142" i="7"/>
  <c r="O141" i="7"/>
  <c r="AF100" i="7"/>
  <c r="O156" i="7"/>
  <c r="Z155" i="7"/>
  <c r="O153" i="7"/>
  <c r="Q149" i="7"/>
  <c r="AD149" i="7" s="1"/>
  <c r="O147" i="7"/>
  <c r="AC141" i="7"/>
  <c r="Z143" i="7"/>
  <c r="Q140" i="7"/>
  <c r="AD140" i="7" s="1"/>
  <c r="Z145" i="7"/>
  <c r="Q111" i="7"/>
  <c r="AD111" i="7" s="1"/>
  <c r="AC111" i="7"/>
  <c r="AC155" i="7"/>
  <c r="Q154" i="7"/>
  <c r="AD154" i="7" s="1"/>
  <c r="AC152" i="7"/>
  <c r="Q151" i="7"/>
  <c r="AD151" i="7" s="1"/>
  <c r="AC149" i="7"/>
  <c r="Q148" i="7"/>
  <c r="AD148" i="7" s="1"/>
  <c r="AC146" i="7"/>
  <c r="Q145" i="7"/>
  <c r="AD145" i="7" s="1"/>
  <c r="AC143" i="7"/>
  <c r="Q142" i="7"/>
  <c r="AD142" i="7" s="1"/>
  <c r="AC140" i="7"/>
  <c r="X156" i="7"/>
  <c r="Z156" i="7" s="1"/>
  <c r="Q156" i="7"/>
  <c r="AD156" i="7" s="1"/>
  <c r="O155" i="7"/>
  <c r="AC154" i="7"/>
  <c r="X153" i="7"/>
  <c r="Z153" i="7" s="1"/>
  <c r="Q153" i="7"/>
  <c r="AD153" i="7" s="1"/>
  <c r="O152" i="7"/>
  <c r="AC151" i="7"/>
  <c r="X150" i="7"/>
  <c r="Z150" i="7" s="1"/>
  <c r="Q150" i="7"/>
  <c r="AD150" i="7" s="1"/>
  <c r="O149" i="7"/>
  <c r="AC148" i="7"/>
  <c r="X147" i="7"/>
  <c r="Z147" i="7" s="1"/>
  <c r="Q147" i="7"/>
  <c r="O146" i="7"/>
  <c r="AC145" i="7"/>
  <c r="X144" i="7"/>
  <c r="Z144" i="7" s="1"/>
  <c r="Q144" i="7"/>
  <c r="O143" i="7"/>
  <c r="AC142" i="7"/>
  <c r="X141" i="7"/>
  <c r="Z141" i="7" s="1"/>
  <c r="Q141" i="7"/>
  <c r="AD141" i="7" s="1"/>
  <c r="AC138" i="7"/>
  <c r="O154" i="7"/>
  <c r="O151" i="7"/>
  <c r="O148" i="7"/>
  <c r="O145" i="7"/>
  <c r="O142" i="7"/>
  <c r="O139" i="7"/>
  <c r="Q139" i="7"/>
  <c r="AD139" i="7" s="1"/>
  <c r="O138" i="7"/>
  <c r="Q138" i="7"/>
  <c r="AD138" i="7" s="1"/>
  <c r="AC137" i="7"/>
  <c r="O137" i="7"/>
  <c r="Q137" i="7"/>
  <c r="AD137" i="7" s="1"/>
  <c r="AC136" i="7"/>
  <c r="O136" i="7"/>
  <c r="Q136" i="7"/>
  <c r="AD136" i="7" s="1"/>
  <c r="AC135" i="7"/>
  <c r="O135" i="7"/>
  <c r="Q135" i="7"/>
  <c r="AD135" i="7" s="1"/>
  <c r="AC134" i="7"/>
  <c r="O134" i="7"/>
  <c r="Q134" i="7"/>
  <c r="AD134" i="7" s="1"/>
  <c r="AC133" i="7"/>
  <c r="O133" i="7"/>
  <c r="Q133" i="7"/>
  <c r="AD133" i="7" s="1"/>
  <c r="AC132" i="7"/>
  <c r="O132" i="7"/>
  <c r="Q132" i="7"/>
  <c r="AD132" i="7" s="1"/>
  <c r="AC131" i="7"/>
  <c r="O131" i="7"/>
  <c r="Q131" i="7"/>
  <c r="AD131" i="7" s="1"/>
  <c r="AC130" i="7"/>
  <c r="O130" i="7"/>
  <c r="Q130" i="7"/>
  <c r="AD130" i="7" s="1"/>
  <c r="AC129" i="7"/>
  <c r="O129" i="7"/>
  <c r="Q129" i="7"/>
  <c r="AD129" i="7" s="1"/>
  <c r="AC128" i="7"/>
  <c r="O128" i="7"/>
  <c r="Q128" i="7"/>
  <c r="AD128" i="7" s="1"/>
  <c r="AC127" i="7"/>
  <c r="O127" i="7"/>
  <c r="Q127" i="7"/>
  <c r="AD127" i="7" s="1"/>
  <c r="AC126" i="7"/>
  <c r="O126" i="7"/>
  <c r="Q126" i="7"/>
  <c r="AD126" i="7" s="1"/>
  <c r="AC125" i="7"/>
  <c r="O125" i="7"/>
  <c r="Q125" i="7"/>
  <c r="AD125" i="7" s="1"/>
  <c r="AC124" i="7"/>
  <c r="AC123" i="7"/>
  <c r="O124" i="7"/>
  <c r="Q124" i="7"/>
  <c r="AD124" i="7" s="1"/>
  <c r="O123" i="7"/>
  <c r="Q123" i="7"/>
  <c r="AD123" i="7" s="1"/>
  <c r="AC122" i="7"/>
  <c r="O122" i="7"/>
  <c r="Q122" i="7"/>
  <c r="AD122" i="7" s="1"/>
  <c r="AC121" i="7"/>
  <c r="O121" i="7"/>
  <c r="Q121" i="7"/>
  <c r="AD121" i="7" s="1"/>
  <c r="AC120" i="7"/>
  <c r="O120" i="7"/>
  <c r="Q120" i="7"/>
  <c r="AD120" i="7" s="1"/>
  <c r="AC119" i="7"/>
  <c r="O119" i="7"/>
  <c r="Q119" i="7"/>
  <c r="AD119" i="7" s="1"/>
  <c r="AC118" i="7"/>
  <c r="O118" i="7"/>
  <c r="Q118" i="7"/>
  <c r="AD118" i="7" s="1"/>
  <c r="AC117" i="7"/>
  <c r="O117" i="7"/>
  <c r="Q117" i="7"/>
  <c r="AD117" i="7" s="1"/>
  <c r="AC116" i="7"/>
  <c r="O116" i="7"/>
  <c r="Q116" i="7"/>
  <c r="AD116" i="7" s="1"/>
  <c r="AC115" i="7"/>
  <c r="O115" i="7"/>
  <c r="Q115" i="7"/>
  <c r="AD115" i="7" s="1"/>
  <c r="AC114" i="7"/>
  <c r="O114" i="7"/>
  <c r="Q114" i="7"/>
  <c r="AD114" i="7" s="1"/>
  <c r="AC113" i="7"/>
  <c r="O113" i="7"/>
  <c r="Q113" i="7"/>
  <c r="AD113" i="7" s="1"/>
  <c r="AC112" i="7"/>
  <c r="O112" i="7"/>
  <c r="Q112" i="7"/>
  <c r="AD112" i="7" s="1"/>
  <c r="K18" i="7"/>
  <c r="K19" i="7"/>
  <c r="AF19" i="7" s="1"/>
  <c r="K20" i="7"/>
  <c r="K16" i="7"/>
  <c r="K17" i="7"/>
  <c r="AF17" i="7" s="1"/>
  <c r="K108" i="7"/>
  <c r="AF108" i="7" s="1"/>
  <c r="K109" i="7"/>
  <c r="AF109" i="7" s="1"/>
  <c r="K110" i="7"/>
  <c r="AF110" i="7" s="1"/>
  <c r="K106" i="7"/>
  <c r="AF106" i="7" s="1"/>
  <c r="K107" i="7"/>
  <c r="K70" i="7"/>
  <c r="K104" i="7"/>
  <c r="AF104" i="7" s="1"/>
  <c r="K105" i="7"/>
  <c r="K21" i="7"/>
  <c r="K71" i="7"/>
  <c r="AF71" i="7" s="1"/>
  <c r="K72" i="7"/>
  <c r="AF72" i="7" s="1"/>
  <c r="K73" i="7"/>
  <c r="AF73" i="7" s="1"/>
  <c r="K74" i="7"/>
  <c r="AF74" i="7" s="1"/>
  <c r="K75" i="7"/>
  <c r="AF75" i="7" s="1"/>
  <c r="K86" i="7"/>
  <c r="AF86" i="7" s="1"/>
  <c r="K87" i="7"/>
  <c r="AF87" i="7" s="1"/>
  <c r="K88" i="7"/>
  <c r="AF88" i="7" s="1"/>
  <c r="K89" i="7"/>
  <c r="AF89" i="7" s="1"/>
  <c r="K90" i="7"/>
  <c r="AF90" i="7" s="1"/>
  <c r="K91" i="7"/>
  <c r="K92" i="7"/>
  <c r="AF92" i="7" s="1"/>
  <c r="K93" i="7"/>
  <c r="AF93" i="7" s="1"/>
  <c r="K94" i="7"/>
  <c r="K95" i="7"/>
  <c r="AF95" i="7" s="1"/>
  <c r="K96" i="7"/>
  <c r="AF96" i="7" s="1"/>
  <c r="K97" i="7"/>
  <c r="AF97" i="7" s="1"/>
  <c r="K15" i="7"/>
  <c r="K32" i="7"/>
  <c r="K33" i="7"/>
  <c r="K34" i="7"/>
  <c r="AF34" i="7" s="1"/>
  <c r="K35" i="7"/>
  <c r="K36" i="7"/>
  <c r="K37" i="7"/>
  <c r="AF37" i="7" s="1"/>
  <c r="K38" i="7"/>
  <c r="K39" i="7"/>
  <c r="K40" i="7"/>
  <c r="AF40" i="7" s="1"/>
  <c r="K41" i="7"/>
  <c r="K42" i="7"/>
  <c r="K43" i="7"/>
  <c r="AF43" i="7" s="1"/>
  <c r="K44" i="7"/>
  <c r="K45" i="7"/>
  <c r="K46" i="7"/>
  <c r="AF46" i="7" s="1"/>
  <c r="K47" i="7"/>
  <c r="K48" i="7"/>
  <c r="K49" i="7"/>
  <c r="K50" i="7"/>
  <c r="K51" i="7"/>
  <c r="K52" i="7"/>
  <c r="K53" i="7"/>
  <c r="K54" i="7"/>
  <c r="K55" i="7"/>
  <c r="AF55" i="7" s="1"/>
  <c r="K56" i="7"/>
  <c r="K57" i="7"/>
  <c r="K58" i="7"/>
  <c r="AF58" i="7" s="1"/>
  <c r="K59" i="7"/>
  <c r="K60" i="7"/>
  <c r="K61" i="7"/>
  <c r="AF61" i="7" s="1"/>
  <c r="K62" i="7"/>
  <c r="K63" i="7"/>
  <c r="K64" i="7"/>
  <c r="AF64" i="7" s="1"/>
  <c r="K65" i="7"/>
  <c r="K66" i="7"/>
  <c r="K67" i="7"/>
  <c r="AF67" i="7" s="1"/>
  <c r="K68" i="7"/>
  <c r="K69" i="7"/>
  <c r="K22" i="7"/>
  <c r="AF22" i="7" s="1"/>
  <c r="K23" i="7"/>
  <c r="K24" i="7"/>
  <c r="K25" i="7"/>
  <c r="AF25" i="7" s="1"/>
  <c r="K26" i="7"/>
  <c r="K27" i="7"/>
  <c r="K10" i="7"/>
  <c r="K11" i="7"/>
  <c r="K12" i="7"/>
  <c r="K13" i="7"/>
  <c r="K14" i="7"/>
  <c r="AF105" i="7"/>
  <c r="AF99" i="7"/>
  <c r="AF102" i="7"/>
  <c r="AF98" i="7"/>
  <c r="AC108" i="7"/>
  <c r="X71" i="7"/>
  <c r="Z71" i="7" s="1"/>
  <c r="X72" i="7"/>
  <c r="Z72" i="7" s="1"/>
  <c r="X73" i="7"/>
  <c r="Z73" i="7" s="1"/>
  <c r="X74" i="7"/>
  <c r="Z74" i="7" s="1"/>
  <c r="X75" i="7"/>
  <c r="Z75" i="7" s="1"/>
  <c r="X76" i="7"/>
  <c r="Z76" i="7" s="1"/>
  <c r="X77" i="7"/>
  <c r="Z77" i="7" s="1"/>
  <c r="X78" i="7"/>
  <c r="Z78" i="7" s="1"/>
  <c r="X79" i="7"/>
  <c r="Z79" i="7" s="1"/>
  <c r="X80" i="7"/>
  <c r="Z80" i="7" s="1"/>
  <c r="X81" i="7"/>
  <c r="Z81" i="7" s="1"/>
  <c r="X82" i="7"/>
  <c r="Z82" i="7" s="1"/>
  <c r="X83" i="7"/>
  <c r="Z83" i="7" s="1"/>
  <c r="X84" i="7"/>
  <c r="Z84" i="7" s="1"/>
  <c r="X85" i="7"/>
  <c r="Z85" i="7" s="1"/>
  <c r="X86" i="7"/>
  <c r="Z86" i="7" s="1"/>
  <c r="X87" i="7"/>
  <c r="Z87" i="7" s="1"/>
  <c r="X88" i="7"/>
  <c r="Z88" i="7" s="1"/>
  <c r="X89" i="7"/>
  <c r="Z89" i="7" s="1"/>
  <c r="X91" i="7"/>
  <c r="Z91" i="7" s="1"/>
  <c r="X92" i="7"/>
  <c r="Z92" i="7" s="1"/>
  <c r="X94" i="7"/>
  <c r="Z94" i="7" s="1"/>
  <c r="X95" i="7"/>
  <c r="Z95" i="7" s="1"/>
  <c r="X96" i="7"/>
  <c r="X97" i="7"/>
  <c r="Z97" i="7" s="1"/>
  <c r="X98" i="7"/>
  <c r="Z98" i="7" s="1"/>
  <c r="X99" i="7"/>
  <c r="Z99" i="7" s="1"/>
  <c r="X101" i="7"/>
  <c r="Z101" i="7" s="1"/>
  <c r="X104" i="7"/>
  <c r="Z104" i="7" s="1"/>
  <c r="X107" i="7"/>
  <c r="Z107" i="7" s="1"/>
  <c r="X110" i="7"/>
  <c r="Z110" i="7" s="1"/>
  <c r="X109" i="7"/>
  <c r="Z109" i="7" s="1"/>
  <c r="X106" i="7"/>
  <c r="Z106" i="7" s="1"/>
  <c r="X103" i="7"/>
  <c r="Z103" i="7" s="1"/>
  <c r="X93" i="7"/>
  <c r="Z93" i="7" s="1"/>
  <c r="X90" i="7"/>
  <c r="Z90" i="7" s="1"/>
  <c r="AC109" i="7"/>
  <c r="AF107" i="7"/>
  <c r="AC105" i="7"/>
  <c r="Q104" i="7"/>
  <c r="AD104" i="7" s="1"/>
  <c r="O108" i="7"/>
  <c r="AC102" i="7"/>
  <c r="Q101" i="7"/>
  <c r="AD101" i="7" s="1"/>
  <c r="AF103" i="7"/>
  <c r="AC100" i="7"/>
  <c r="O102" i="7"/>
  <c r="AF101" i="7"/>
  <c r="AC99" i="7"/>
  <c r="AC98" i="7"/>
  <c r="Q98" i="7"/>
  <c r="AD98" i="7" s="1"/>
  <c r="AC97" i="7"/>
  <c r="O98" i="7"/>
  <c r="AC96" i="7"/>
  <c r="Z96" i="7"/>
  <c r="AC95" i="7"/>
  <c r="AC93" i="7"/>
  <c r="AF94" i="7"/>
  <c r="AC90" i="7"/>
  <c r="AF91" i="7"/>
  <c r="AC88" i="7"/>
  <c r="Q95" i="7"/>
  <c r="AD95" i="7" s="1"/>
  <c r="O95" i="7"/>
  <c r="Q92" i="7"/>
  <c r="AD92" i="7" s="1"/>
  <c r="O93" i="7"/>
  <c r="O92" i="7"/>
  <c r="Q89" i="7"/>
  <c r="AD89" i="7" s="1"/>
  <c r="O90" i="7"/>
  <c r="O88" i="7"/>
  <c r="Q107" i="7"/>
  <c r="AD107" i="7" s="1"/>
  <c r="O109" i="7"/>
  <c r="Q108" i="7"/>
  <c r="AD108" i="7" s="1"/>
  <c r="O110" i="7"/>
  <c r="O105" i="7"/>
  <c r="Q99" i="7"/>
  <c r="AD99" i="7" s="1"/>
  <c r="O97" i="7"/>
  <c r="AC110" i="7"/>
  <c r="Q109" i="7"/>
  <c r="AD109" i="7" s="1"/>
  <c r="AC107" i="7"/>
  <c r="Q106" i="7"/>
  <c r="AD106" i="7" s="1"/>
  <c r="AC104" i="7"/>
  <c r="Q103" i="7"/>
  <c r="AD103" i="7" s="1"/>
  <c r="AC101" i="7"/>
  <c r="X100" i="7"/>
  <c r="Z100" i="7" s="1"/>
  <c r="Q100" i="7"/>
  <c r="AD100" i="7" s="1"/>
  <c r="O99" i="7"/>
  <c r="Q97" i="7"/>
  <c r="AD97" i="7" s="1"/>
  <c r="O96" i="7"/>
  <c r="Q94" i="7"/>
  <c r="AD94" i="7" s="1"/>
  <c r="AC92" i="7"/>
  <c r="Q91" i="7"/>
  <c r="AD91" i="7" s="1"/>
  <c r="AC89" i="7"/>
  <c r="Q88" i="7"/>
  <c r="AD88" i="7" s="1"/>
  <c r="O87" i="7"/>
  <c r="Q87" i="7"/>
  <c r="AD87" i="7" s="1"/>
  <c r="X108" i="7"/>
  <c r="Z108" i="7" s="1"/>
  <c r="O107" i="7"/>
  <c r="AC106" i="7"/>
  <c r="X105" i="7"/>
  <c r="Z105" i="7" s="1"/>
  <c r="Q105" i="7"/>
  <c r="AD105" i="7" s="1"/>
  <c r="O104" i="7"/>
  <c r="AC103" i="7"/>
  <c r="X102" i="7"/>
  <c r="Z102" i="7" s="1"/>
  <c r="Q102" i="7"/>
  <c r="O101" i="7"/>
  <c r="Q96" i="7"/>
  <c r="AD96" i="7" s="1"/>
  <c r="AC94" i="7"/>
  <c r="Q93" i="7"/>
  <c r="AD93" i="7" s="1"/>
  <c r="AC91" i="7"/>
  <c r="Q90" i="7"/>
  <c r="AD90" i="7" s="1"/>
  <c r="O89" i="7"/>
  <c r="AC87" i="7"/>
  <c r="O106" i="7"/>
  <c r="O103" i="7"/>
  <c r="O100" i="7"/>
  <c r="O94" i="7"/>
  <c r="O91" i="7"/>
  <c r="AC86" i="7"/>
  <c r="O86" i="7"/>
  <c r="Q86" i="7"/>
  <c r="AD86" i="7" s="1"/>
  <c r="AC85" i="7"/>
  <c r="O85" i="7"/>
  <c r="Q85" i="7"/>
  <c r="AD85" i="7" s="1"/>
  <c r="AC84" i="7"/>
  <c r="O84" i="7"/>
  <c r="Q84" i="7"/>
  <c r="AD84" i="7" s="1"/>
  <c r="AC83" i="7"/>
  <c r="O83" i="7"/>
  <c r="Q83" i="7"/>
  <c r="AD83" i="7" s="1"/>
  <c r="AC82" i="7"/>
  <c r="O82" i="7"/>
  <c r="Q82" i="7"/>
  <c r="AD82" i="7" s="1"/>
  <c r="AC81" i="7"/>
  <c r="O81" i="7"/>
  <c r="Q81" i="7"/>
  <c r="AD81" i="7" s="1"/>
  <c r="AC80" i="7"/>
  <c r="O80" i="7"/>
  <c r="Q80" i="7"/>
  <c r="AD80" i="7" s="1"/>
  <c r="AC79" i="7"/>
  <c r="O79" i="7"/>
  <c r="Q79" i="7"/>
  <c r="AD79" i="7" s="1"/>
  <c r="AC78" i="7"/>
  <c r="O78" i="7"/>
  <c r="Q78" i="7"/>
  <c r="AD78" i="7" s="1"/>
  <c r="AC77" i="7"/>
  <c r="O77" i="7"/>
  <c r="Q77" i="7"/>
  <c r="AD77" i="7" s="1"/>
  <c r="AC76" i="7"/>
  <c r="O76" i="7"/>
  <c r="Q76" i="7"/>
  <c r="AD76" i="7" s="1"/>
  <c r="AC75" i="7"/>
  <c r="O75" i="7"/>
  <c r="Q75" i="7"/>
  <c r="AD75" i="7" s="1"/>
  <c r="AC74" i="7"/>
  <c r="O74" i="7"/>
  <c r="Q74" i="7"/>
  <c r="AD74" i="7" s="1"/>
  <c r="AC73" i="7"/>
  <c r="O73" i="7"/>
  <c r="Q73" i="7"/>
  <c r="AD73" i="7" s="1"/>
  <c r="AC72" i="7"/>
  <c r="O72" i="7"/>
  <c r="Q72" i="7"/>
  <c r="AD72" i="7" s="1"/>
  <c r="AC71" i="7"/>
  <c r="O71" i="7"/>
  <c r="Q71" i="7"/>
  <c r="AD71" i="7" s="1"/>
  <c r="AF29" i="7"/>
  <c r="AF26" i="7"/>
  <c r="AF23" i="7"/>
  <c r="AF30" i="7"/>
  <c r="AF27" i="7"/>
  <c r="AF24" i="7"/>
  <c r="AF39" i="7"/>
  <c r="AF36" i="7"/>
  <c r="AF35" i="7"/>
  <c r="AF33" i="7"/>
  <c r="AF32" i="7"/>
  <c r="AF31" i="7"/>
  <c r="AF28" i="7"/>
  <c r="AF45" i="7"/>
  <c r="AF54" i="7"/>
  <c r="AF51" i="7"/>
  <c r="AF56" i="7"/>
  <c r="AF20" i="7"/>
  <c r="AF70" i="7"/>
  <c r="AF18" i="7"/>
  <c r="AF60" i="7"/>
  <c r="AF59" i="7"/>
  <c r="AF53" i="7"/>
  <c r="AF48" i="7"/>
  <c r="AF42" i="7"/>
  <c r="X22" i="7"/>
  <c r="Z22" i="7" s="1"/>
  <c r="X23" i="7"/>
  <c r="Z23" i="7" s="1"/>
  <c r="X24" i="7"/>
  <c r="Z24" i="7" s="1"/>
  <c r="X25" i="7"/>
  <c r="Z25" i="7" s="1"/>
  <c r="X26" i="7"/>
  <c r="Z26" i="7" s="1"/>
  <c r="X27" i="7"/>
  <c r="Z27" i="7" s="1"/>
  <c r="X28" i="7"/>
  <c r="Z28" i="7" s="1"/>
  <c r="X29" i="7"/>
  <c r="Z29" i="7" s="1"/>
  <c r="X30" i="7"/>
  <c r="Z30" i="7" s="1"/>
  <c r="X31" i="7"/>
  <c r="Z31" i="7" s="1"/>
  <c r="X32" i="7"/>
  <c r="Z32" i="7" s="1"/>
  <c r="X33" i="7"/>
  <c r="Z33" i="7" s="1"/>
  <c r="X47" i="7"/>
  <c r="Z47" i="7" s="1"/>
  <c r="X52" i="7"/>
  <c r="Z52" i="7" s="1"/>
  <c r="X55" i="7"/>
  <c r="Z55" i="7" s="1"/>
  <c r="X57" i="7"/>
  <c r="Z57" i="7" s="1"/>
  <c r="X66" i="7"/>
  <c r="Z66" i="7" s="1"/>
  <c r="X70" i="7"/>
  <c r="Z70" i="7" s="1"/>
  <c r="X69" i="7"/>
  <c r="Z69" i="7" s="1"/>
  <c r="X68" i="7"/>
  <c r="Z68" i="7" s="1"/>
  <c r="X65" i="7"/>
  <c r="Z65" i="7" s="1"/>
  <c r="X63" i="7"/>
  <c r="Z63" i="7" s="1"/>
  <c r="X62" i="7"/>
  <c r="Z62" i="7" s="1"/>
  <c r="X60" i="7"/>
  <c r="Z60" i="7" s="1"/>
  <c r="X59" i="7"/>
  <c r="Z59" i="7" s="1"/>
  <c r="X56" i="7"/>
  <c r="X53" i="7"/>
  <c r="Z53" i="7" s="1"/>
  <c r="X50" i="7"/>
  <c r="Z50" i="7" s="1"/>
  <c r="X49" i="7"/>
  <c r="Z49" i="7" s="1"/>
  <c r="X46" i="7"/>
  <c r="Z46" i="7" s="1"/>
  <c r="X44" i="7"/>
  <c r="Z44" i="7" s="1"/>
  <c r="X42" i="7"/>
  <c r="Z42" i="7" s="1"/>
  <c r="X41" i="7"/>
  <c r="Z41" i="7" s="1"/>
  <c r="X40" i="7"/>
  <c r="Z40" i="7" s="1"/>
  <c r="X38" i="7"/>
  <c r="Z38" i="7" s="1"/>
  <c r="X37" i="7"/>
  <c r="Z37" i="7" s="1"/>
  <c r="X35" i="7"/>
  <c r="Z35" i="7" s="1"/>
  <c r="X34" i="7"/>
  <c r="Z34" i="7" s="1"/>
  <c r="AF69" i="7"/>
  <c r="AF68" i="7"/>
  <c r="AF50" i="7"/>
  <c r="AF49" i="7"/>
  <c r="AF63" i="7"/>
  <c r="AF62" i="7"/>
  <c r="AF52" i="7"/>
  <c r="AF66" i="7"/>
  <c r="AF65" i="7"/>
  <c r="AF57" i="7"/>
  <c r="AF47" i="7"/>
  <c r="AF44" i="7"/>
  <c r="AF41" i="7"/>
  <c r="AF38" i="7"/>
  <c r="AC70" i="7"/>
  <c r="Q70" i="7"/>
  <c r="AD70" i="7" s="1"/>
  <c r="O70" i="7"/>
  <c r="AC67" i="7"/>
  <c r="Q69" i="7"/>
  <c r="AD69" i="7" s="1"/>
  <c r="O68" i="7"/>
  <c r="Q66" i="7"/>
  <c r="AD66" i="7" s="1"/>
  <c r="AC69" i="7"/>
  <c r="O58" i="7"/>
  <c r="Z56" i="7"/>
  <c r="O67" i="7"/>
  <c r="O64" i="7"/>
  <c r="AC66" i="7"/>
  <c r="O69" i="7"/>
  <c r="AC64" i="7"/>
  <c r="X67" i="7"/>
  <c r="Z67" i="7" s="1"/>
  <c r="AC68" i="7"/>
  <c r="Q63" i="7"/>
  <c r="AD63" i="7" s="1"/>
  <c r="O65" i="7"/>
  <c r="O66" i="7"/>
  <c r="Q67" i="7"/>
  <c r="AD67" i="7" s="1"/>
  <c r="O61" i="7"/>
  <c r="AC60" i="7"/>
  <c r="AC65" i="7"/>
  <c r="X64" i="7"/>
  <c r="Z64" i="7" s="1"/>
  <c r="Q64" i="7"/>
  <c r="AD64" i="7" s="1"/>
  <c r="O63" i="7"/>
  <c r="AC62" i="7"/>
  <c r="X61" i="7"/>
  <c r="Z61" i="7" s="1"/>
  <c r="Q61" i="7"/>
  <c r="AD61" i="7" s="1"/>
  <c r="O60" i="7"/>
  <c r="AC59" i="7"/>
  <c r="X58" i="7"/>
  <c r="Z58" i="7" s="1"/>
  <c r="Q58" i="7"/>
  <c r="AD58" i="7" s="1"/>
  <c r="O57" i="7"/>
  <c r="AC56" i="7"/>
  <c r="O56" i="7"/>
  <c r="AC54" i="7"/>
  <c r="O54" i="7"/>
  <c r="Q53" i="7"/>
  <c r="AD53" i="7" s="1"/>
  <c r="O51" i="7"/>
  <c r="AC45" i="7"/>
  <c r="Q44" i="7"/>
  <c r="AD44" i="7" s="1"/>
  <c r="AC36" i="7"/>
  <c r="Q35" i="7"/>
  <c r="AD35" i="7" s="1"/>
  <c r="O62" i="7"/>
  <c r="AC61" i="7"/>
  <c r="Q60" i="7"/>
  <c r="AD60" i="7" s="1"/>
  <c r="O59" i="7"/>
  <c r="AC58" i="7"/>
  <c r="Q57" i="7"/>
  <c r="AD57" i="7" s="1"/>
  <c r="Q56" i="7"/>
  <c r="AD56" i="7" s="1"/>
  <c r="O55" i="7"/>
  <c r="AC51" i="7"/>
  <c r="X54" i="7"/>
  <c r="Z54" i="7" s="1"/>
  <c r="AC55" i="7"/>
  <c r="O48" i="7"/>
  <c r="AC43" i="7"/>
  <c r="Q42" i="7"/>
  <c r="AD42" i="7" s="1"/>
  <c r="AC42" i="7"/>
  <c r="AC39" i="7"/>
  <c r="O39" i="7"/>
  <c r="AC34" i="7"/>
  <c r="Q68" i="7"/>
  <c r="AD68" i="7" s="1"/>
  <c r="Q65" i="7"/>
  <c r="AD65" i="7" s="1"/>
  <c r="AC63" i="7"/>
  <c r="Q62" i="7"/>
  <c r="AD62" i="7" s="1"/>
  <c r="Q59" i="7"/>
  <c r="AD59" i="7" s="1"/>
  <c r="AC57" i="7"/>
  <c r="Q55" i="7"/>
  <c r="AD55" i="7" s="1"/>
  <c r="Q50" i="7"/>
  <c r="AD50" i="7" s="1"/>
  <c r="O52" i="7"/>
  <c r="O53" i="7"/>
  <c r="Q54" i="7"/>
  <c r="AD54" i="7" s="1"/>
  <c r="AC48" i="7"/>
  <c r="Q47" i="7"/>
  <c r="AD47" i="7" s="1"/>
  <c r="O45" i="7"/>
  <c r="Q41" i="7"/>
  <c r="AD41" i="7" s="1"/>
  <c r="Q38" i="7"/>
  <c r="AD38" i="7" s="1"/>
  <c r="O36" i="7"/>
  <c r="O35" i="7"/>
  <c r="AC53" i="7"/>
  <c r="Q52" i="7"/>
  <c r="AD52" i="7" s="1"/>
  <c r="AC50" i="7"/>
  <c r="Q49" i="7"/>
  <c r="AD49" i="7" s="1"/>
  <c r="AC47" i="7"/>
  <c r="Q46" i="7"/>
  <c r="AD46" i="7" s="1"/>
  <c r="AC44" i="7"/>
  <c r="X43" i="7"/>
  <c r="Z43" i="7" s="1"/>
  <c r="Q43" i="7"/>
  <c r="AD43" i="7" s="1"/>
  <c r="O42" i="7"/>
  <c r="AC41" i="7"/>
  <c r="Q40" i="7"/>
  <c r="AD40" i="7" s="1"/>
  <c r="AC38" i="7"/>
  <c r="Q37" i="7"/>
  <c r="AD37" i="7" s="1"/>
  <c r="AC35" i="7"/>
  <c r="AC52" i="7"/>
  <c r="X51" i="7"/>
  <c r="Z51" i="7" s="1"/>
  <c r="Q51" i="7"/>
  <c r="AD51" i="7" s="1"/>
  <c r="O50" i="7"/>
  <c r="AC49" i="7"/>
  <c r="X48" i="7"/>
  <c r="Z48" i="7" s="1"/>
  <c r="Q48" i="7"/>
  <c r="AD48" i="7" s="1"/>
  <c r="O47" i="7"/>
  <c r="AC46" i="7"/>
  <c r="X45" i="7"/>
  <c r="Z45" i="7" s="1"/>
  <c r="Q45" i="7"/>
  <c r="AD45" i="7" s="1"/>
  <c r="O44" i="7"/>
  <c r="O41" i="7"/>
  <c r="AC40" i="7"/>
  <c r="X39" i="7"/>
  <c r="Z39" i="7" s="1"/>
  <c r="Q39" i="7"/>
  <c r="AD39" i="7" s="1"/>
  <c r="O38" i="7"/>
  <c r="AC37" i="7"/>
  <c r="X36" i="7"/>
  <c r="Z36" i="7" s="1"/>
  <c r="Q36" i="7"/>
  <c r="AD36" i="7" s="1"/>
  <c r="O49" i="7"/>
  <c r="O46" i="7"/>
  <c r="O43" i="7"/>
  <c r="O40" i="7"/>
  <c r="O37" i="7"/>
  <c r="O34" i="7"/>
  <c r="Q34" i="7"/>
  <c r="AD34" i="7" s="1"/>
  <c r="AC33" i="7"/>
  <c r="O33" i="7"/>
  <c r="Q33" i="7"/>
  <c r="AD33" i="7" s="1"/>
  <c r="AC32" i="7"/>
  <c r="O32" i="7"/>
  <c r="Q32" i="7"/>
  <c r="AD32" i="7" s="1"/>
  <c r="AC31" i="7"/>
  <c r="O31" i="7"/>
  <c r="Q31" i="7"/>
  <c r="AD31" i="7" s="1"/>
  <c r="AC30" i="7"/>
  <c r="O30" i="7"/>
  <c r="Q30" i="7"/>
  <c r="AD30" i="7" s="1"/>
  <c r="AC29" i="7"/>
  <c r="O29" i="7"/>
  <c r="Q29" i="7"/>
  <c r="AD29" i="7" s="1"/>
  <c r="AC28" i="7"/>
  <c r="O28" i="7"/>
  <c r="Q28" i="7"/>
  <c r="AD28" i="7" s="1"/>
  <c r="AC27" i="7"/>
  <c r="O27" i="7"/>
  <c r="Q27" i="7"/>
  <c r="AD27" i="7" s="1"/>
  <c r="AC26" i="7"/>
  <c r="O26" i="7"/>
  <c r="Q26" i="7"/>
  <c r="AD26" i="7" s="1"/>
  <c r="AC25" i="7"/>
  <c r="O25" i="7"/>
  <c r="Q25" i="7"/>
  <c r="AD25" i="7" s="1"/>
  <c r="AC24" i="7"/>
  <c r="O24" i="7"/>
  <c r="Q24" i="7"/>
  <c r="AD24" i="7" s="1"/>
  <c r="AC23" i="7"/>
  <c r="O23" i="7"/>
  <c r="Q23" i="7"/>
  <c r="AD23" i="7" s="1"/>
  <c r="AC22" i="7"/>
  <c r="O22" i="7"/>
  <c r="Q22" i="7"/>
  <c r="AD22" i="7" s="1"/>
  <c r="X18" i="7"/>
  <c r="Z18" i="7" s="1"/>
  <c r="X19" i="7"/>
  <c r="Z19" i="7" s="1"/>
  <c r="X20" i="7"/>
  <c r="Z20" i="7" s="1"/>
  <c r="X21" i="7"/>
  <c r="Z21" i="7" s="1"/>
  <c r="AF21" i="7"/>
  <c r="O21" i="7"/>
  <c r="Q21" i="7"/>
  <c r="AD21" i="7" s="1"/>
  <c r="AC21" i="7"/>
  <c r="AC20" i="7"/>
  <c r="O20" i="7"/>
  <c r="Q20" i="7"/>
  <c r="AD20" i="7" s="1"/>
  <c r="AC19" i="7"/>
  <c r="O19" i="7"/>
  <c r="Q19" i="7"/>
  <c r="AD19" i="7" s="1"/>
  <c r="AC18" i="7"/>
  <c r="O18" i="7"/>
  <c r="Q18" i="7"/>
  <c r="AD18" i="7" s="1"/>
  <c r="AF16" i="7"/>
  <c r="X16" i="7"/>
  <c r="Z16" i="7" s="1"/>
  <c r="X17" i="7"/>
  <c r="Z17" i="7" s="1"/>
  <c r="O17" i="7"/>
  <c r="O16" i="7"/>
  <c r="Q17" i="7"/>
  <c r="AD17" i="7" s="1"/>
  <c r="Q16" i="7"/>
  <c r="AD16" i="7" s="1"/>
  <c r="AC17" i="7"/>
  <c r="AC16" i="7"/>
  <c r="AF13" i="7"/>
  <c r="AF15" i="7"/>
  <c r="AF14" i="7"/>
  <c r="X12" i="7"/>
  <c r="Z12" i="7" s="1"/>
  <c r="X14" i="7"/>
  <c r="Z14" i="7" s="1"/>
  <c r="X13" i="7"/>
  <c r="Z13" i="7" s="1"/>
  <c r="X11" i="7"/>
  <c r="Z11" i="7" s="1"/>
  <c r="X10" i="7"/>
  <c r="Z10" i="7" s="1"/>
  <c r="AF12" i="7"/>
  <c r="AF11" i="7"/>
  <c r="AF10" i="7"/>
  <c r="Q15" i="7"/>
  <c r="AD15" i="7" s="1"/>
  <c r="AC15" i="7"/>
  <c r="X15" i="7"/>
  <c r="Z15" i="7" s="1"/>
  <c r="O15" i="7"/>
  <c r="AC13" i="7"/>
  <c r="O12" i="7"/>
  <c r="Q12" i="7"/>
  <c r="AD12" i="7" s="1"/>
  <c r="AC14" i="7"/>
  <c r="O13" i="7"/>
  <c r="AC11" i="7"/>
  <c r="Q13" i="7"/>
  <c r="AD13" i="7" s="1"/>
  <c r="AC10" i="7"/>
  <c r="O10" i="7"/>
  <c r="O14" i="7"/>
  <c r="O11" i="7"/>
  <c r="Q11" i="7"/>
  <c r="AD11" i="7" s="1"/>
  <c r="Q14" i="7"/>
  <c r="AD14" i="7" s="1"/>
  <c r="Q10" i="7"/>
  <c r="AD10" i="7" s="1"/>
  <c r="AC12" i="7"/>
  <c r="AF8" i="7"/>
  <c r="AF9" i="7"/>
  <c r="X9" i="7"/>
  <c r="Z9" i="7" s="1"/>
  <c r="O9" i="7"/>
  <c r="Q9" i="7"/>
  <c r="AC9" i="7"/>
  <c r="K5" i="7"/>
  <c r="AF5" i="7" s="1"/>
  <c r="K6" i="7"/>
  <c r="AF6" i="7" s="1"/>
  <c r="K7" i="7"/>
  <c r="AF7" i="7" s="1"/>
  <c r="X8" i="7"/>
  <c r="Z8" i="7" s="1"/>
  <c r="O8" i="7"/>
  <c r="Q8" i="7"/>
  <c r="AD8" i="7" s="1"/>
  <c r="AC8" i="7"/>
  <c r="X5" i="7"/>
  <c r="Z5" i="7" s="1"/>
  <c r="X6" i="7"/>
  <c r="Z6" i="7" s="1"/>
  <c r="X7" i="7"/>
  <c r="Z7" i="7" s="1"/>
  <c r="O5" i="7"/>
  <c r="Q5" i="7"/>
  <c r="AD5" i="7" s="1"/>
  <c r="O6" i="7"/>
  <c r="Q6" i="7"/>
  <c r="AD6" i="7" s="1"/>
  <c r="O7" i="7"/>
  <c r="Q7" i="7"/>
  <c r="AD7" i="7" s="1"/>
  <c r="AC7" i="7"/>
  <c r="AC6" i="7"/>
  <c r="AC5" i="7"/>
  <c r="K3" i="7"/>
  <c r="AF3" i="7" s="1"/>
  <c r="K4" i="7"/>
  <c r="AF4" i="7" s="1"/>
  <c r="X3" i="7"/>
  <c r="Z3" i="7" s="1"/>
  <c r="O4" i="7"/>
  <c r="X4" i="7"/>
  <c r="Z4" i="7" s="1"/>
  <c r="Q4" i="7"/>
  <c r="AD4" i="7" s="1"/>
  <c r="O3" i="7"/>
  <c r="AC4" i="7"/>
  <c r="Q3" i="7"/>
  <c r="AD3" i="7" s="1"/>
  <c r="AC3" i="7"/>
  <c r="E11" i="20"/>
  <c r="E3" i="20"/>
  <c r="C298" i="13"/>
  <c r="C301" i="13"/>
  <c r="C295" i="13"/>
  <c r="C296" i="13"/>
  <c r="C299" i="13"/>
  <c r="C297" i="13"/>
  <c r="C300" i="13"/>
  <c r="C279" i="13"/>
  <c r="C282" i="13"/>
  <c r="C285" i="13"/>
  <c r="C288" i="13"/>
  <c r="C291" i="13"/>
  <c r="C294" i="13"/>
  <c r="C277" i="13"/>
  <c r="C280" i="13"/>
  <c r="C283" i="13"/>
  <c r="C286" i="13"/>
  <c r="C289" i="13"/>
  <c r="C292" i="13"/>
  <c r="C278" i="13"/>
  <c r="C281" i="13"/>
  <c r="C284" i="13"/>
  <c r="C287" i="13"/>
  <c r="C290" i="13"/>
  <c r="C293" i="13"/>
  <c r="C96" i="13"/>
  <c r="C154" i="13"/>
  <c r="C255" i="13"/>
  <c r="C258" i="13"/>
  <c r="C261" i="13"/>
  <c r="C264" i="13"/>
  <c r="C267" i="13"/>
  <c r="C270" i="13"/>
  <c r="C273" i="13"/>
  <c r="C276" i="13"/>
  <c r="C5" i="13"/>
  <c r="C7" i="13"/>
  <c r="C9" i="13"/>
  <c r="C11" i="13"/>
  <c r="C18" i="13"/>
  <c r="C16" i="13"/>
  <c r="C19" i="13"/>
  <c r="C27" i="13"/>
  <c r="C25" i="13"/>
  <c r="C23" i="13"/>
  <c r="C29" i="13"/>
  <c r="C35" i="13"/>
  <c r="C33" i="13"/>
  <c r="C38" i="13"/>
  <c r="C45" i="13"/>
  <c r="C39" i="13"/>
  <c r="C49" i="13"/>
  <c r="C55" i="13"/>
  <c r="C52" i="13"/>
  <c r="C66" i="13"/>
  <c r="C71" i="13"/>
  <c r="C69" i="13"/>
  <c r="C75" i="13"/>
  <c r="C72" i="13"/>
  <c r="C81" i="13"/>
  <c r="C78" i="13"/>
  <c r="C76" i="13"/>
  <c r="C88" i="13"/>
  <c r="C95" i="13"/>
  <c r="C92" i="13"/>
  <c r="C90" i="13"/>
  <c r="C89" i="13"/>
  <c r="C256" i="13"/>
  <c r="C259" i="13"/>
  <c r="C262" i="13"/>
  <c r="C265" i="13"/>
  <c r="C268" i="13"/>
  <c r="C271" i="13"/>
  <c r="C274" i="13"/>
  <c r="C4" i="13"/>
  <c r="C10" i="13"/>
  <c r="C14" i="13"/>
  <c r="C20" i="13"/>
  <c r="C26" i="13"/>
  <c r="C22" i="13"/>
  <c r="C28" i="13"/>
  <c r="C31" i="13"/>
  <c r="C34" i="13"/>
  <c r="C43" i="13"/>
  <c r="C41" i="13"/>
  <c r="C50" i="13"/>
  <c r="C48" i="13"/>
  <c r="C47" i="13"/>
  <c r="C59" i="13"/>
  <c r="C54" i="13"/>
  <c r="C65" i="13"/>
  <c r="C63" i="13"/>
  <c r="C61" i="13"/>
  <c r="C68" i="13"/>
  <c r="C74" i="13"/>
  <c r="C73" i="13"/>
  <c r="C83" i="13"/>
  <c r="C80" i="13"/>
  <c r="C77" i="13"/>
  <c r="C86" i="13"/>
  <c r="C94" i="13"/>
  <c r="C254" i="13"/>
  <c r="C257" i="13"/>
  <c r="C260" i="13"/>
  <c r="C263" i="13"/>
  <c r="C266" i="13"/>
  <c r="C269" i="13"/>
  <c r="C272" i="13"/>
  <c r="J1567" i="16"/>
  <c r="J1568" i="16"/>
  <c r="J1569" i="16"/>
  <c r="J1570" i="16"/>
  <c r="J1571" i="16"/>
  <c r="J1572" i="16"/>
  <c r="J1573" i="16"/>
  <c r="J1574" i="16"/>
  <c r="J1575" i="16"/>
  <c r="J1576" i="16"/>
  <c r="J1577" i="16"/>
  <c r="J1578" i="16"/>
  <c r="J1579" i="16"/>
  <c r="J1580" i="16"/>
  <c r="J1581" i="16"/>
  <c r="J1582" i="16"/>
  <c r="J1583" i="16"/>
  <c r="J1584" i="16"/>
  <c r="J1585" i="16"/>
  <c r="J1586" i="16"/>
  <c r="J1587" i="16"/>
  <c r="J1588" i="16"/>
  <c r="J1589" i="16"/>
  <c r="J1590" i="16"/>
  <c r="J1591" i="16"/>
  <c r="J1592" i="16"/>
  <c r="J1593" i="16"/>
  <c r="J1594" i="16"/>
  <c r="J1595" i="16"/>
  <c r="J1596" i="16"/>
  <c r="J1597" i="16"/>
  <c r="J1598" i="16"/>
  <c r="J1599" i="16"/>
  <c r="J1600" i="16"/>
  <c r="J1601" i="16"/>
  <c r="J1602" i="16"/>
  <c r="J1603" i="16"/>
  <c r="J1604" i="16"/>
  <c r="J1605" i="16"/>
  <c r="J1606" i="16"/>
  <c r="J1607" i="16"/>
  <c r="J1608" i="16"/>
  <c r="J1609" i="16"/>
  <c r="J1610" i="16"/>
  <c r="J1611" i="16"/>
  <c r="J1612" i="16"/>
  <c r="J1613" i="16"/>
  <c r="J1614" i="16"/>
  <c r="J1615" i="16"/>
  <c r="J1616" i="16"/>
  <c r="J1617" i="16"/>
  <c r="J1618" i="16"/>
  <c r="J1619" i="16"/>
  <c r="J1620" i="16"/>
  <c r="J1621" i="16"/>
  <c r="J1622" i="16"/>
  <c r="J1623" i="16"/>
  <c r="J1624" i="16"/>
  <c r="J1625" i="16"/>
  <c r="J1626" i="16"/>
  <c r="J1627" i="16"/>
  <c r="J1628" i="16"/>
  <c r="J1629" i="16"/>
  <c r="J1630" i="16"/>
  <c r="J1631" i="16"/>
  <c r="J1632" i="16"/>
  <c r="J1633" i="16"/>
  <c r="J1634" i="16"/>
  <c r="J1635" i="16"/>
  <c r="J1636" i="16"/>
  <c r="J1637" i="16"/>
  <c r="J1638" i="16"/>
  <c r="J1639" i="16"/>
  <c r="J1640" i="16"/>
  <c r="J1641" i="16"/>
  <c r="J1642" i="16"/>
  <c r="J1643" i="16"/>
  <c r="J1644" i="16"/>
  <c r="J1645" i="16"/>
  <c r="J1646" i="16"/>
  <c r="J1647" i="16"/>
  <c r="J1648" i="16"/>
  <c r="J1649" i="16"/>
  <c r="J1650" i="16"/>
  <c r="J1651" i="16"/>
  <c r="J1652" i="16"/>
  <c r="J1653" i="16"/>
  <c r="J1654" i="16"/>
  <c r="J1655" i="16"/>
  <c r="J1656" i="16"/>
  <c r="J1657" i="16"/>
  <c r="J1658" i="16"/>
  <c r="J1659" i="16"/>
  <c r="J1660" i="16"/>
  <c r="J1661" i="16"/>
  <c r="J1662" i="16"/>
  <c r="J1663" i="16"/>
  <c r="J1664" i="16"/>
  <c r="J1665" i="16"/>
  <c r="J1666" i="16"/>
  <c r="J1667" i="16"/>
  <c r="J1668" i="16"/>
  <c r="J1669" i="16"/>
  <c r="J1670" i="16"/>
  <c r="J1671" i="16"/>
  <c r="J1672" i="16"/>
  <c r="J1673" i="16"/>
  <c r="J1674" i="16"/>
  <c r="J1675" i="16"/>
  <c r="J1676" i="16"/>
  <c r="J1677" i="16"/>
  <c r="J1678" i="16"/>
  <c r="J1679" i="16"/>
  <c r="J1680" i="16"/>
  <c r="J1681" i="16"/>
  <c r="J1682" i="16"/>
  <c r="J1683" i="16"/>
  <c r="J1684" i="16"/>
  <c r="J1685" i="16"/>
  <c r="J1686" i="16"/>
  <c r="J1687" i="16"/>
  <c r="J1688" i="16"/>
  <c r="J1689" i="16"/>
  <c r="J1690" i="16"/>
  <c r="J1691" i="16"/>
  <c r="J1692" i="16"/>
  <c r="J1693" i="16"/>
  <c r="J1694" i="16"/>
  <c r="J1695" i="16"/>
  <c r="J1696" i="16"/>
  <c r="J1697" i="16"/>
  <c r="J1698" i="16"/>
  <c r="J1699" i="16"/>
  <c r="J1700" i="16"/>
  <c r="J1701" i="16"/>
  <c r="J1702" i="16"/>
  <c r="J1703" i="16"/>
  <c r="J1704" i="16"/>
  <c r="J1705" i="16"/>
  <c r="J1706" i="16"/>
  <c r="J1707" i="16"/>
  <c r="J1708" i="16"/>
  <c r="J1709" i="16"/>
  <c r="J1710" i="16"/>
  <c r="J1711" i="16"/>
  <c r="J1712" i="16"/>
  <c r="J1713" i="16"/>
  <c r="J1714" i="16"/>
  <c r="J1715" i="16"/>
  <c r="J1716" i="16"/>
  <c r="J1717" i="16"/>
  <c r="J1718" i="16"/>
  <c r="J1719" i="16"/>
  <c r="J1720" i="16"/>
  <c r="J1721" i="16"/>
  <c r="J1722" i="16"/>
  <c r="J1723" i="16"/>
  <c r="J1724" i="16"/>
  <c r="J1725" i="16"/>
  <c r="J1726" i="16"/>
  <c r="J1727" i="16"/>
  <c r="J1728" i="16"/>
  <c r="J1729" i="16"/>
  <c r="J1730" i="16"/>
  <c r="J1731" i="16"/>
  <c r="J1732" i="16"/>
  <c r="J1733" i="16"/>
  <c r="J1734" i="16"/>
  <c r="J1735" i="16"/>
  <c r="J1736" i="16"/>
  <c r="J1737" i="16"/>
  <c r="J1738" i="16"/>
  <c r="J1739" i="16"/>
  <c r="C143" i="13"/>
  <c r="C108" i="13"/>
  <c r="C136" i="13"/>
  <c r="C131" i="13"/>
  <c r="C128" i="13"/>
  <c r="C109" i="13"/>
  <c r="C105" i="13"/>
  <c r="C102" i="13"/>
  <c r="C100" i="13"/>
  <c r="C117" i="13"/>
  <c r="B1" i="13"/>
  <c r="C251" i="13"/>
  <c r="C246" i="13"/>
  <c r="C242" i="13"/>
  <c r="C237" i="13"/>
  <c r="C233" i="13"/>
  <c r="C228" i="13"/>
  <c r="C224" i="13"/>
  <c r="C219" i="13"/>
  <c r="C215" i="13"/>
  <c r="C210" i="13"/>
  <c r="C206" i="13"/>
  <c r="C201" i="13"/>
  <c r="C197" i="13"/>
  <c r="C192" i="13"/>
  <c r="C188" i="13"/>
  <c r="C183" i="13"/>
  <c r="C179" i="13"/>
  <c r="C249" i="13"/>
  <c r="C245" i="13"/>
  <c r="C240" i="13"/>
  <c r="C236" i="13"/>
  <c r="C231" i="13"/>
  <c r="C227" i="13"/>
  <c r="C222" i="13"/>
  <c r="C218" i="13"/>
  <c r="C213" i="13"/>
  <c r="C209" i="13"/>
  <c r="C204" i="13"/>
  <c r="C200" i="13"/>
  <c r="C195" i="13"/>
  <c r="C191" i="13"/>
  <c r="C186" i="13"/>
  <c r="C182" i="13"/>
  <c r="C177" i="13"/>
  <c r="C252" i="13"/>
  <c r="C248" i="13"/>
  <c r="C243" i="13"/>
  <c r="C239" i="13"/>
  <c r="C234" i="13"/>
  <c r="C230" i="13"/>
  <c r="C225" i="13"/>
  <c r="C221" i="13"/>
  <c r="C216" i="13"/>
  <c r="C212" i="13"/>
  <c r="C207" i="13"/>
  <c r="C203" i="13"/>
  <c r="C198" i="13"/>
  <c r="C194" i="13"/>
  <c r="C189" i="13"/>
  <c r="C185" i="13"/>
  <c r="C180" i="13"/>
  <c r="C115" i="13"/>
  <c r="C141" i="13"/>
  <c r="C126" i="13"/>
  <c r="C123" i="13"/>
  <c r="C121" i="13"/>
  <c r="C175" i="13"/>
  <c r="C169" i="13"/>
  <c r="C165" i="13"/>
  <c r="C161" i="13"/>
  <c r="C2" i="13"/>
  <c r="C3" i="13"/>
  <c r="C6" i="13"/>
  <c r="B1802" i="13" s="1"/>
  <c r="C8" i="13"/>
  <c r="C12" i="13"/>
  <c r="C13" i="13"/>
  <c r="C15" i="13"/>
  <c r="C112" i="13"/>
  <c r="C110" i="13"/>
  <c r="C152" i="13"/>
  <c r="C148" i="13"/>
  <c r="C139" i="13"/>
  <c r="C135" i="13"/>
  <c r="C130" i="13"/>
  <c r="C125" i="13"/>
  <c r="C168" i="13"/>
  <c r="C164" i="13"/>
  <c r="C158" i="13"/>
  <c r="C116" i="13"/>
  <c r="C114" i="13"/>
  <c r="C111" i="13"/>
  <c r="C147" i="13"/>
  <c r="C140" i="13"/>
  <c r="C134" i="13"/>
  <c r="C124" i="13"/>
  <c r="C167" i="13"/>
  <c r="C159" i="13"/>
  <c r="C107" i="13"/>
  <c r="C99" i="13"/>
  <c r="C98" i="13"/>
  <c r="C151" i="13"/>
  <c r="C163" i="13"/>
  <c r="C160" i="13"/>
  <c r="C17" i="13"/>
  <c r="C24" i="13"/>
  <c r="C21" i="13"/>
  <c r="C30" i="13"/>
  <c r="C36" i="13"/>
  <c r="C32" i="13"/>
  <c r="C44" i="13"/>
  <c r="C42" i="13"/>
  <c r="C40" i="13"/>
  <c r="C46" i="13"/>
  <c r="C58" i="13"/>
  <c r="C57" i="13"/>
  <c r="C56" i="13"/>
  <c r="C53" i="13"/>
  <c r="C51" i="13"/>
  <c r="C64" i="13"/>
  <c r="C62" i="13"/>
  <c r="C60" i="13"/>
  <c r="C70" i="13"/>
  <c r="C67" i="13"/>
  <c r="C82" i="13"/>
  <c r="C79" i="13"/>
  <c r="C87" i="13"/>
  <c r="C85" i="13"/>
  <c r="C84" i="13"/>
  <c r="C93" i="13"/>
  <c r="C91" i="13"/>
  <c r="C97" i="13"/>
  <c r="C106" i="13"/>
  <c r="C104" i="13"/>
  <c r="C103" i="13"/>
  <c r="C101" i="13"/>
  <c r="C122" i="13"/>
  <c r="C120" i="13"/>
  <c r="C119" i="13"/>
  <c r="C118" i="13"/>
  <c r="C113" i="13"/>
  <c r="C153" i="13"/>
  <c r="C150" i="13"/>
  <c r="C149" i="13"/>
  <c r="C146" i="13"/>
  <c r="C145" i="13"/>
  <c r="C144" i="13"/>
  <c r="C142" i="13"/>
  <c r="C138" i="13"/>
  <c r="C137" i="13"/>
  <c r="C133" i="13"/>
  <c r="C132" i="13"/>
  <c r="C129" i="13"/>
  <c r="C127" i="13"/>
  <c r="C176" i="13"/>
  <c r="C171" i="13"/>
  <c r="C170" i="13"/>
  <c r="C166" i="13"/>
  <c r="C162" i="13"/>
  <c r="C157" i="13"/>
  <c r="C156" i="13"/>
  <c r="C155" i="13"/>
  <c r="C178" i="13"/>
  <c r="C181" i="13"/>
  <c r="C184" i="13"/>
  <c r="C187" i="13"/>
  <c r="C190" i="13"/>
  <c r="C193" i="13"/>
  <c r="C196" i="13"/>
  <c r="C199" i="13"/>
  <c r="C202" i="13"/>
  <c r="C205" i="13"/>
  <c r="C208" i="13"/>
  <c r="C211" i="13"/>
  <c r="C214" i="13"/>
  <c r="C217" i="13"/>
  <c r="C220" i="13"/>
  <c r="C223" i="13"/>
  <c r="C226" i="13"/>
  <c r="C229" i="13"/>
  <c r="C232" i="13"/>
  <c r="C235" i="13"/>
  <c r="C238" i="13"/>
  <c r="C241" i="13"/>
  <c r="C244" i="13"/>
  <c r="C247" i="13"/>
  <c r="C250" i="13"/>
  <c r="C253" i="13"/>
  <c r="J1230" i="16"/>
  <c r="J1231" i="16"/>
  <c r="J1232" i="16"/>
  <c r="J1233" i="16"/>
  <c r="J1234" i="16"/>
  <c r="J1235" i="16"/>
  <c r="J1236" i="16"/>
  <c r="J1237" i="16"/>
  <c r="J1238" i="16"/>
  <c r="J1239" i="16"/>
  <c r="J1403" i="16"/>
  <c r="J1404" i="16"/>
  <c r="J1405" i="16"/>
  <c r="J1406" i="16"/>
  <c r="J1407" i="16"/>
  <c r="J1408" i="16"/>
  <c r="J1409" i="16"/>
  <c r="J1410" i="16"/>
  <c r="J1411" i="16"/>
  <c r="J1412" i="16"/>
  <c r="J1413" i="16"/>
  <c r="J1414" i="16"/>
  <c r="J1415" i="16"/>
  <c r="J1416" i="16"/>
  <c r="J1417" i="16"/>
  <c r="J1418" i="16"/>
  <c r="J1419" i="16"/>
  <c r="J1420" i="16"/>
  <c r="J1421" i="16"/>
  <c r="J1422" i="16"/>
  <c r="J1423" i="16"/>
  <c r="J1424" i="16"/>
  <c r="J1425" i="16"/>
  <c r="J1426" i="16"/>
  <c r="J1427" i="16"/>
  <c r="J1428" i="16"/>
  <c r="J1429" i="16"/>
  <c r="J1430" i="16"/>
  <c r="J1431" i="16"/>
  <c r="J1432" i="16"/>
  <c r="J1433" i="16"/>
  <c r="J1434" i="16"/>
  <c r="J1435" i="16"/>
  <c r="J1436" i="16"/>
  <c r="J1437" i="16"/>
  <c r="J1438" i="16"/>
  <c r="J1439" i="16"/>
  <c r="J1440" i="16"/>
  <c r="J1441" i="16"/>
  <c r="J1442" i="16"/>
  <c r="J1443" i="16"/>
  <c r="J1444" i="16"/>
  <c r="J1445" i="16"/>
  <c r="J1446" i="16"/>
  <c r="J1447" i="16"/>
  <c r="J1448" i="16"/>
  <c r="J1449" i="16"/>
  <c r="J1450" i="16"/>
  <c r="J1451" i="16"/>
  <c r="J1452" i="16"/>
  <c r="J1453" i="16"/>
  <c r="J1454" i="16"/>
  <c r="J1455" i="16"/>
  <c r="J1456" i="16"/>
  <c r="J1457" i="16"/>
  <c r="J1458" i="16"/>
  <c r="J1459" i="16"/>
  <c r="J1460" i="16"/>
  <c r="J1461" i="16"/>
  <c r="J1462" i="16"/>
  <c r="J1463" i="16"/>
  <c r="J1464" i="16"/>
  <c r="J1465" i="16"/>
  <c r="J1466" i="16"/>
  <c r="J1467" i="16"/>
  <c r="J1468" i="16"/>
  <c r="J1469" i="16"/>
  <c r="J1470" i="16"/>
  <c r="J1471" i="16"/>
  <c r="J1472" i="16"/>
  <c r="J1473" i="16"/>
  <c r="J1474" i="16"/>
  <c r="J1475" i="16"/>
  <c r="J1476" i="16"/>
  <c r="J1477" i="16"/>
  <c r="J1478" i="16"/>
  <c r="J1479" i="16"/>
  <c r="J1480" i="16"/>
  <c r="J1481" i="16"/>
  <c r="J1482" i="16"/>
  <c r="J1483" i="16"/>
  <c r="J1484" i="16"/>
  <c r="J1485" i="16"/>
  <c r="J1486" i="16"/>
  <c r="J1487" i="16"/>
  <c r="J1488" i="16"/>
  <c r="J1489" i="16"/>
  <c r="J1490" i="16"/>
  <c r="J1491" i="16"/>
  <c r="J1492" i="16"/>
  <c r="J1493" i="16"/>
  <c r="J1494" i="16"/>
  <c r="J1495" i="16"/>
  <c r="J1496" i="16"/>
  <c r="J1497" i="16"/>
  <c r="J1498" i="16"/>
  <c r="J1499" i="16"/>
  <c r="J1500" i="16"/>
  <c r="J1501" i="16"/>
  <c r="J1502" i="16"/>
  <c r="J1503" i="16"/>
  <c r="J1504" i="16"/>
  <c r="J1505" i="16"/>
  <c r="J1506" i="16"/>
  <c r="J1507" i="16"/>
  <c r="J1508" i="16"/>
  <c r="J1509" i="16"/>
  <c r="J1510" i="16"/>
  <c r="J1511" i="16"/>
  <c r="J1512" i="16"/>
  <c r="J1513" i="16"/>
  <c r="J1514" i="16"/>
  <c r="J1515" i="16"/>
  <c r="J1516" i="16"/>
  <c r="J1517" i="16"/>
  <c r="J1518" i="16"/>
  <c r="J1519" i="16"/>
  <c r="J1520" i="16"/>
  <c r="J1521" i="16"/>
  <c r="J1522" i="16"/>
  <c r="J1523" i="16"/>
  <c r="J1524" i="16"/>
  <c r="J1525" i="16"/>
  <c r="J1526" i="16"/>
  <c r="J1527" i="16"/>
  <c r="J1528" i="16"/>
  <c r="J1529" i="16"/>
  <c r="J1530" i="16"/>
  <c r="J1531" i="16"/>
  <c r="J1532" i="16"/>
  <c r="J1533" i="16"/>
  <c r="J1534" i="16"/>
  <c r="J1535" i="16"/>
  <c r="J1536" i="16"/>
  <c r="J1537" i="16"/>
  <c r="J1538" i="16"/>
  <c r="J1539" i="16"/>
  <c r="J1540" i="16"/>
  <c r="J1541" i="16"/>
  <c r="J1542" i="16"/>
  <c r="J1543" i="16"/>
  <c r="J1544" i="16"/>
  <c r="J1545" i="16"/>
  <c r="J1546" i="16"/>
  <c r="J1547" i="16"/>
  <c r="J1548" i="16"/>
  <c r="J1549" i="16"/>
  <c r="J1550" i="16"/>
  <c r="J1551" i="16"/>
  <c r="J1552" i="16"/>
  <c r="J1553" i="16"/>
  <c r="J1554" i="16"/>
  <c r="J1555" i="16"/>
  <c r="J1556" i="16"/>
  <c r="J1557" i="16"/>
  <c r="J1558" i="16"/>
  <c r="J1559" i="16"/>
  <c r="J1560" i="16"/>
  <c r="J1561" i="16"/>
  <c r="J1562" i="16"/>
  <c r="J1563" i="16"/>
  <c r="J1564" i="16"/>
  <c r="J1565" i="16"/>
  <c r="J1566" i="16"/>
  <c r="C172" i="13"/>
  <c r="C173" i="13"/>
  <c r="C174" i="13"/>
  <c r="J1335" i="16"/>
  <c r="J1336" i="16"/>
  <c r="J1337" i="16"/>
  <c r="J1338" i="16"/>
  <c r="J1339" i="16"/>
  <c r="J1340" i="16"/>
  <c r="J1341" i="16"/>
  <c r="J1342" i="16"/>
  <c r="J1343" i="16"/>
  <c r="J1344" i="16"/>
  <c r="J1345" i="16"/>
  <c r="J1346" i="16"/>
  <c r="J1347" i="16"/>
  <c r="J1348" i="16"/>
  <c r="J1349" i="16"/>
  <c r="J1350" i="16"/>
  <c r="J1351" i="16"/>
  <c r="J1352" i="16"/>
  <c r="J1353" i="16"/>
  <c r="J1354" i="16"/>
  <c r="J1355" i="16"/>
  <c r="J1356" i="16"/>
  <c r="J1357" i="16"/>
  <c r="J1358" i="16"/>
  <c r="J1359" i="16"/>
  <c r="J1360" i="16"/>
  <c r="J1361" i="16"/>
  <c r="J1362" i="16"/>
  <c r="J1363" i="16"/>
  <c r="J1364" i="16"/>
  <c r="J1365" i="16"/>
  <c r="J1366" i="16"/>
  <c r="J1367" i="16"/>
  <c r="J1368" i="16"/>
  <c r="J1369" i="16"/>
  <c r="J1370" i="16"/>
  <c r="J1371" i="16"/>
  <c r="J1372" i="16"/>
  <c r="J1373" i="16"/>
  <c r="J1374" i="16"/>
  <c r="J1375" i="16"/>
  <c r="J1376" i="16"/>
  <c r="J1377" i="16"/>
  <c r="J1378" i="16"/>
  <c r="J1379" i="16"/>
  <c r="J1380" i="16"/>
  <c r="J1381" i="16"/>
  <c r="J1382" i="16"/>
  <c r="J1383" i="16"/>
  <c r="J1384" i="16"/>
  <c r="J1385" i="16"/>
  <c r="J1386" i="16"/>
  <c r="J1387" i="16"/>
  <c r="J1388" i="16"/>
  <c r="J1389" i="16"/>
  <c r="J1390" i="16"/>
  <c r="J1391" i="16"/>
  <c r="J1392" i="16"/>
  <c r="J1393" i="16"/>
  <c r="J1394" i="16"/>
  <c r="J1395" i="16"/>
  <c r="J1396" i="16"/>
  <c r="J1397" i="16"/>
  <c r="J1398" i="16"/>
  <c r="J1399" i="16"/>
  <c r="J1400" i="16"/>
  <c r="J1401" i="16"/>
  <c r="J1402" i="16"/>
  <c r="J1278" i="16"/>
  <c r="J1279" i="16"/>
  <c r="J1240" i="16"/>
  <c r="J1241" i="16"/>
  <c r="J1242" i="16"/>
  <c r="J1243" i="16"/>
  <c r="J1244" i="16"/>
  <c r="J1245" i="16"/>
  <c r="J1246" i="16"/>
  <c r="J1247" i="16"/>
  <c r="J1248" i="16"/>
  <c r="J1249" i="16"/>
  <c r="J1250" i="16"/>
  <c r="J1251" i="16"/>
  <c r="J1252" i="16"/>
  <c r="J1253" i="16"/>
  <c r="J1254" i="16"/>
  <c r="J1255" i="16"/>
  <c r="J1256" i="16"/>
  <c r="J1257" i="16"/>
  <c r="J1258" i="16"/>
  <c r="J1259" i="16"/>
  <c r="J1260" i="16"/>
  <c r="J1261" i="16"/>
  <c r="J1262" i="16"/>
  <c r="J1263" i="16"/>
  <c r="J1264" i="16"/>
  <c r="J1265" i="16"/>
  <c r="J1266" i="16"/>
  <c r="J1267" i="16"/>
  <c r="J1268" i="16"/>
  <c r="J1269" i="16"/>
  <c r="J1270" i="16"/>
  <c r="J1271" i="16"/>
  <c r="J1272" i="16"/>
  <c r="J1273" i="16"/>
  <c r="J1274" i="16"/>
  <c r="J1275" i="16"/>
  <c r="J1276" i="16"/>
  <c r="J1277" i="16"/>
  <c r="J1280" i="16"/>
  <c r="J1281" i="16"/>
  <c r="J1282" i="16"/>
  <c r="J1283" i="16"/>
  <c r="J1284" i="16"/>
  <c r="J1285" i="16"/>
  <c r="J1286" i="16"/>
  <c r="J1287" i="16"/>
  <c r="J1288" i="16"/>
  <c r="J1289" i="16"/>
  <c r="J1290" i="16"/>
  <c r="J1291" i="16"/>
  <c r="J1292" i="16"/>
  <c r="J1293" i="16"/>
  <c r="J1294" i="16"/>
  <c r="J1295" i="16"/>
  <c r="J1296" i="16"/>
  <c r="J1297" i="16"/>
  <c r="J1298" i="16"/>
  <c r="J1299" i="16"/>
  <c r="J1300" i="16"/>
  <c r="J1301" i="16"/>
  <c r="J1302" i="16"/>
  <c r="J1303" i="16"/>
  <c r="J1304" i="16"/>
  <c r="J1305" i="16"/>
  <c r="J1306" i="16"/>
  <c r="J1307" i="16"/>
  <c r="J1308" i="16"/>
  <c r="J1309" i="16"/>
  <c r="J1310" i="16"/>
  <c r="J1311" i="16"/>
  <c r="J1312" i="16"/>
  <c r="J1313" i="16"/>
  <c r="J1314" i="16"/>
  <c r="J1315" i="16"/>
  <c r="J1316" i="16"/>
  <c r="J1317" i="16"/>
  <c r="J1318" i="16"/>
  <c r="J1319" i="16"/>
  <c r="J1320" i="16"/>
  <c r="J1321" i="16"/>
  <c r="J1322" i="16"/>
  <c r="J1323" i="16"/>
  <c r="J1324" i="16"/>
  <c r="J1325" i="16"/>
  <c r="J1326" i="16"/>
  <c r="J1327" i="16"/>
  <c r="J1328" i="16"/>
  <c r="J1329" i="16"/>
  <c r="J1330" i="16"/>
  <c r="J1331" i="16"/>
  <c r="J1332" i="16"/>
  <c r="J1333" i="16"/>
  <c r="J1334" i="16"/>
  <c r="E18" i="20"/>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J6" i="16"/>
  <c r="J5" i="16"/>
  <c r="J4" i="16"/>
  <c r="J3" i="16"/>
  <c r="J2" i="16"/>
  <c r="E8" i="20"/>
  <c r="AC2" i="7"/>
  <c r="C37" i="13"/>
  <c r="B407" i="12"/>
  <c r="E5" i="20"/>
  <c r="E9" i="20"/>
  <c r="Q2" i="7"/>
  <c r="AD2" i="7" s="1"/>
  <c r="O2" i="7"/>
  <c r="K2" i="7"/>
  <c r="AF2" i="7" s="1"/>
  <c r="X2" i="7"/>
  <c r="Z2" i="7" s="1"/>
  <c r="E17" i="20"/>
  <c r="C37" i="33"/>
  <c r="C15" i="5"/>
  <c r="R255" i="7" l="1"/>
  <c r="S255" i="7" s="1"/>
  <c r="AI255" i="7" s="1"/>
  <c r="R214" i="7"/>
  <c r="S214" i="7" s="1"/>
  <c r="AI214" i="7" s="1"/>
  <c r="AI248" i="7"/>
  <c r="R205" i="7"/>
  <c r="S205" i="7" s="1"/>
  <c r="R209" i="7"/>
  <c r="S209" i="7" s="1"/>
  <c r="AI209" i="7" s="1"/>
  <c r="R217" i="7"/>
  <c r="S217" i="7" s="1"/>
  <c r="R257" i="7"/>
  <c r="S257" i="7" s="1"/>
  <c r="AI257" i="7" s="1"/>
  <c r="R250" i="7"/>
  <c r="S250" i="7" s="1"/>
  <c r="AI250" i="7" s="1"/>
  <c r="R98" i="7"/>
  <c r="S98" i="7" s="1"/>
  <c r="AI98" i="7" s="1"/>
  <c r="R219" i="7"/>
  <c r="S219" i="7" s="1"/>
  <c r="AI219" i="7" s="1"/>
  <c r="R220" i="7"/>
  <c r="S220" i="7" s="1"/>
  <c r="R247" i="7"/>
  <c r="S247" i="7" s="1"/>
  <c r="AI247" i="7" s="1"/>
  <c r="R208" i="7"/>
  <c r="S208" i="7" s="1"/>
  <c r="R211" i="7"/>
  <c r="S211" i="7" s="1"/>
  <c r="R241" i="7"/>
  <c r="S241" i="7" s="1"/>
  <c r="AI241" i="7" s="1"/>
  <c r="R218" i="7"/>
  <c r="S218" i="7" s="1"/>
  <c r="AI218" i="7" s="1"/>
  <c r="AD241" i="7"/>
  <c r="R222" i="7"/>
  <c r="S222" i="7" s="1"/>
  <c r="AI222" i="7" s="1"/>
  <c r="R223" i="7"/>
  <c r="S223" i="7" s="1"/>
  <c r="AI223" i="7" s="1"/>
  <c r="R210" i="7"/>
  <c r="S210" i="7" s="1"/>
  <c r="AI210" i="7" s="1"/>
  <c r="R234" i="7"/>
  <c r="S234" i="7" s="1"/>
  <c r="AI234" i="7" s="1"/>
  <c r="R228" i="7"/>
  <c r="S228" i="7" s="1"/>
  <c r="AI228" i="7" s="1"/>
  <c r="R225" i="7"/>
  <c r="S225" i="7" s="1"/>
  <c r="AI225" i="7" s="1"/>
  <c r="R224" i="7"/>
  <c r="S224" i="7" s="1"/>
  <c r="AI224" i="7" s="1"/>
  <c r="R229" i="7"/>
  <c r="S229" i="7" s="1"/>
  <c r="AI229" i="7" s="1"/>
  <c r="R232" i="7"/>
  <c r="R226" i="7"/>
  <c r="R233" i="7"/>
  <c r="S233" i="7" s="1"/>
  <c r="AI233" i="7" s="1"/>
  <c r="R188" i="7"/>
  <c r="S188" i="7" s="1"/>
  <c r="AI188" i="7" s="1"/>
  <c r="R182" i="7"/>
  <c r="S182" i="7" s="1"/>
  <c r="AI182" i="7" s="1"/>
  <c r="R179" i="7"/>
  <c r="S179" i="7" s="1"/>
  <c r="AI179" i="7" s="1"/>
  <c r="R230" i="7"/>
  <c r="R227" i="7"/>
  <c r="S227" i="7" s="1"/>
  <c r="AI227" i="7" s="1"/>
  <c r="R221" i="7"/>
  <c r="S221" i="7" s="1"/>
  <c r="AI221" i="7" s="1"/>
  <c r="R215" i="7"/>
  <c r="S215" i="7" s="1"/>
  <c r="AI215" i="7" s="1"/>
  <c r="R212" i="7"/>
  <c r="S212" i="7" s="1"/>
  <c r="AI212" i="7" s="1"/>
  <c r="R206" i="7"/>
  <c r="S206" i="7" s="1"/>
  <c r="AI206" i="7" s="1"/>
  <c r="R203" i="7"/>
  <c r="S203" i="7" s="1"/>
  <c r="AI203" i="7" s="1"/>
  <c r="R197" i="7"/>
  <c r="S197" i="7" s="1"/>
  <c r="AI197" i="7" s="1"/>
  <c r="R194" i="7"/>
  <c r="S194" i="7" s="1"/>
  <c r="AI194" i="7" s="1"/>
  <c r="S230" i="7"/>
  <c r="AI230" i="7" s="1"/>
  <c r="R231" i="7"/>
  <c r="S231" i="7" s="1"/>
  <c r="AI231" i="7" s="1"/>
  <c r="R216" i="7"/>
  <c r="R213" i="7"/>
  <c r="S213" i="7" s="1"/>
  <c r="AI213" i="7" s="1"/>
  <c r="R207" i="7"/>
  <c r="R204" i="7"/>
  <c r="S204" i="7" s="1"/>
  <c r="AI204" i="7" s="1"/>
  <c r="R198" i="7"/>
  <c r="R195" i="7"/>
  <c r="S195" i="7" s="1"/>
  <c r="AI195" i="7" s="1"/>
  <c r="R189" i="7"/>
  <c r="R177" i="7"/>
  <c r="S177" i="7" s="1"/>
  <c r="AI177" i="7" s="1"/>
  <c r="R176" i="7"/>
  <c r="S176" i="7" s="1"/>
  <c r="AI176" i="7" s="1"/>
  <c r="R175" i="7"/>
  <c r="S175" i="7" s="1"/>
  <c r="AI175" i="7" s="1"/>
  <c r="R174" i="7"/>
  <c r="S174" i="7" s="1"/>
  <c r="AI174" i="7" s="1"/>
  <c r="R173" i="7"/>
  <c r="S173" i="7" s="1"/>
  <c r="AI173" i="7" s="1"/>
  <c r="R172" i="7"/>
  <c r="S172" i="7" s="1"/>
  <c r="AI172" i="7" s="1"/>
  <c r="R171" i="7"/>
  <c r="S171" i="7" s="1"/>
  <c r="AI171" i="7" s="1"/>
  <c r="R170" i="7"/>
  <c r="S170" i="7" s="1"/>
  <c r="R169" i="7"/>
  <c r="R168" i="7"/>
  <c r="S168" i="7" s="1"/>
  <c r="R167" i="7"/>
  <c r="R166" i="7"/>
  <c r="S166" i="7" s="1"/>
  <c r="R165" i="7"/>
  <c r="R164" i="7"/>
  <c r="S164" i="7" s="1"/>
  <c r="R163" i="7"/>
  <c r="R162" i="7"/>
  <c r="S162" i="7" s="1"/>
  <c r="R161" i="7"/>
  <c r="R160" i="7"/>
  <c r="S160" i="7" s="1"/>
  <c r="AI181" i="7"/>
  <c r="AI184" i="7"/>
  <c r="AI217" i="7"/>
  <c r="AI178" i="7"/>
  <c r="S190" i="7"/>
  <c r="AI190" i="7" s="1"/>
  <c r="S193" i="7"/>
  <c r="AI193" i="7" s="1"/>
  <c r="S196" i="7"/>
  <c r="AI196" i="7" s="1"/>
  <c r="S199" i="7"/>
  <c r="AI199" i="7" s="1"/>
  <c r="AI211" i="7"/>
  <c r="R147" i="7"/>
  <c r="S147" i="7" s="1"/>
  <c r="S226" i="7"/>
  <c r="AI226" i="7" s="1"/>
  <c r="S232" i="7"/>
  <c r="AI232" i="7" s="1"/>
  <c r="S235" i="7"/>
  <c r="AI235" i="7" s="1"/>
  <c r="S238" i="7"/>
  <c r="AI238" i="7" s="1"/>
  <c r="R157" i="7"/>
  <c r="S157" i="7" s="1"/>
  <c r="R158" i="7"/>
  <c r="S158" i="7" s="1"/>
  <c r="R159" i="7"/>
  <c r="S159" i="7" s="1"/>
  <c r="AI159" i="7" s="1"/>
  <c r="R140" i="7"/>
  <c r="R125" i="7"/>
  <c r="S125" i="7" s="1"/>
  <c r="R126" i="7"/>
  <c r="S126" i="7" s="1"/>
  <c r="R127" i="7"/>
  <c r="S127" i="7" s="1"/>
  <c r="AI127" i="7" s="1"/>
  <c r="R128" i="7"/>
  <c r="S128" i="7" s="1"/>
  <c r="R129" i="7"/>
  <c r="S129" i="7" s="1"/>
  <c r="R130" i="7"/>
  <c r="S130" i="7" s="1"/>
  <c r="AI130" i="7" s="1"/>
  <c r="R131" i="7"/>
  <c r="S131" i="7" s="1"/>
  <c r="R132" i="7"/>
  <c r="S132" i="7" s="1"/>
  <c r="R133" i="7"/>
  <c r="S133" i="7" s="1"/>
  <c r="R134" i="7"/>
  <c r="S134" i="7" s="1"/>
  <c r="AI134" i="7" s="1"/>
  <c r="R135" i="7"/>
  <c r="S135" i="7" s="1"/>
  <c r="R136" i="7"/>
  <c r="S136" i="7" s="1"/>
  <c r="R137" i="7"/>
  <c r="R138" i="7"/>
  <c r="S138" i="7" s="1"/>
  <c r="R142" i="7"/>
  <c r="S142" i="7" s="1"/>
  <c r="AI142" i="7" s="1"/>
  <c r="R151" i="7"/>
  <c r="S151" i="7" s="1"/>
  <c r="R143" i="7"/>
  <c r="S143" i="7" s="1"/>
  <c r="AI143" i="7" s="1"/>
  <c r="R152" i="7"/>
  <c r="S152" i="7" s="1"/>
  <c r="R150" i="7"/>
  <c r="S150" i="7" s="1"/>
  <c r="R144" i="7"/>
  <c r="S144" i="7" s="1"/>
  <c r="AD144" i="7"/>
  <c r="R153" i="7"/>
  <c r="S153" i="7" s="1"/>
  <c r="R156" i="7"/>
  <c r="S156" i="7" s="1"/>
  <c r="R145" i="7"/>
  <c r="R154" i="7"/>
  <c r="S154" i="7" s="1"/>
  <c r="R146" i="7"/>
  <c r="S146" i="7" s="1"/>
  <c r="R155" i="7"/>
  <c r="S155" i="7" s="1"/>
  <c r="R111" i="7"/>
  <c r="S111" i="7" s="1"/>
  <c r="R141" i="7"/>
  <c r="S141" i="7" s="1"/>
  <c r="R139" i="7"/>
  <c r="S139" i="7" s="1"/>
  <c r="R148" i="7"/>
  <c r="S148" i="7" s="1"/>
  <c r="AI148" i="7" s="1"/>
  <c r="R149" i="7"/>
  <c r="AD147" i="7"/>
  <c r="R112" i="7"/>
  <c r="S112" i="7" s="1"/>
  <c r="AI112" i="7" s="1"/>
  <c r="R113" i="7"/>
  <c r="S113" i="7" s="1"/>
  <c r="AI113" i="7" s="1"/>
  <c r="R114" i="7"/>
  <c r="S114" i="7" s="1"/>
  <c r="R115" i="7"/>
  <c r="S115" i="7" s="1"/>
  <c r="R116" i="7"/>
  <c r="S116" i="7" s="1"/>
  <c r="AI116" i="7" s="1"/>
  <c r="R117" i="7"/>
  <c r="S117" i="7" s="1"/>
  <c r="AI117" i="7" s="1"/>
  <c r="R118" i="7"/>
  <c r="S118" i="7" s="1"/>
  <c r="R119" i="7"/>
  <c r="S119" i="7" s="1"/>
  <c r="R120" i="7"/>
  <c r="S120" i="7" s="1"/>
  <c r="AI120" i="7" s="1"/>
  <c r="R121" i="7"/>
  <c r="S121" i="7" s="1"/>
  <c r="AI121" i="7" s="1"/>
  <c r="R122" i="7"/>
  <c r="S122" i="7" s="1"/>
  <c r="R123" i="7"/>
  <c r="S123" i="7" s="1"/>
  <c r="R124" i="7"/>
  <c r="S124" i="7" s="1"/>
  <c r="R108" i="7"/>
  <c r="S108" i="7" s="1"/>
  <c r="AI108" i="7" s="1"/>
  <c r="R103" i="7"/>
  <c r="S103" i="7" s="1"/>
  <c r="R89" i="7"/>
  <c r="S89" i="7" s="1"/>
  <c r="R101" i="7"/>
  <c r="S101" i="7" s="1"/>
  <c r="AI101" i="7" s="1"/>
  <c r="R97" i="7"/>
  <c r="AD102" i="7"/>
  <c r="R102" i="7"/>
  <c r="S102" i="7" s="1"/>
  <c r="R91" i="7"/>
  <c r="S91" i="7" s="1"/>
  <c r="R106" i="7"/>
  <c r="S106" i="7" s="1"/>
  <c r="R104" i="7"/>
  <c r="R109" i="7"/>
  <c r="S109" i="7" s="1"/>
  <c r="R88" i="7"/>
  <c r="S88" i="7" s="1"/>
  <c r="R92" i="7"/>
  <c r="S92" i="7" s="1"/>
  <c r="R95" i="7"/>
  <c r="S95" i="7" s="1"/>
  <c r="R71" i="7"/>
  <c r="R72" i="7"/>
  <c r="S72" i="7" s="1"/>
  <c r="AI72" i="7" s="1"/>
  <c r="R73" i="7"/>
  <c r="S73" i="7" s="1"/>
  <c r="AI73" i="7" s="1"/>
  <c r="R74" i="7"/>
  <c r="S74" i="7" s="1"/>
  <c r="R75" i="7"/>
  <c r="R76" i="7"/>
  <c r="S76" i="7" s="1"/>
  <c r="AI76" i="7" s="1"/>
  <c r="R77" i="7"/>
  <c r="S77" i="7" s="1"/>
  <c r="R78" i="7"/>
  <c r="S78" i="7" s="1"/>
  <c r="R79" i="7"/>
  <c r="R80" i="7"/>
  <c r="S80" i="7" s="1"/>
  <c r="AI80" i="7" s="1"/>
  <c r="R81" i="7"/>
  <c r="R82" i="7"/>
  <c r="S82" i="7" s="1"/>
  <c r="R83" i="7"/>
  <c r="R84" i="7"/>
  <c r="S84" i="7" s="1"/>
  <c r="AI84" i="7" s="1"/>
  <c r="R85" i="7"/>
  <c r="S85" i="7" s="1"/>
  <c r="AI85" i="7" s="1"/>
  <c r="R86" i="7"/>
  <c r="S86" i="7" s="1"/>
  <c r="R94" i="7"/>
  <c r="R100" i="7"/>
  <c r="S100" i="7" s="1"/>
  <c r="AI100" i="7" s="1"/>
  <c r="R107" i="7"/>
  <c r="S107" i="7" s="1"/>
  <c r="R87" i="7"/>
  <c r="S87" i="7" s="1"/>
  <c r="AI87" i="7" s="1"/>
  <c r="R96" i="7"/>
  <c r="S96" i="7" s="1"/>
  <c r="R99" i="7"/>
  <c r="S99" i="7" s="1"/>
  <c r="R105" i="7"/>
  <c r="S105" i="7" s="1"/>
  <c r="R110" i="7"/>
  <c r="R90" i="7"/>
  <c r="S90" i="7" s="1"/>
  <c r="AI90" i="7" s="1"/>
  <c r="R93" i="7"/>
  <c r="S93" i="7" s="1"/>
  <c r="R23" i="7"/>
  <c r="S23" i="7" s="1"/>
  <c r="AI23" i="7" s="1"/>
  <c r="R27" i="7"/>
  <c r="S27" i="7" s="1"/>
  <c r="R31" i="7"/>
  <c r="S31" i="7" s="1"/>
  <c r="AI31" i="7" s="1"/>
  <c r="R33" i="7"/>
  <c r="S33" i="7" s="1"/>
  <c r="R37" i="7"/>
  <c r="S37" i="7" s="1"/>
  <c r="R46" i="7"/>
  <c r="R36" i="7"/>
  <c r="S36" i="7" s="1"/>
  <c r="AI36" i="7" s="1"/>
  <c r="R45" i="7"/>
  <c r="S45" i="7" s="1"/>
  <c r="AI45" i="7" s="1"/>
  <c r="R52" i="7"/>
  <c r="S52" i="7" s="1"/>
  <c r="R55" i="7"/>
  <c r="S55" i="7" s="1"/>
  <c r="AI55" i="7" s="1"/>
  <c r="R59" i="7"/>
  <c r="S59" i="7" s="1"/>
  <c r="R56" i="7"/>
  <c r="S56" i="7" s="1"/>
  <c r="R64" i="7"/>
  <c r="S64" i="7" s="1"/>
  <c r="AI64" i="7" s="1"/>
  <c r="R22" i="7"/>
  <c r="S22" i="7" s="1"/>
  <c r="AI22" i="7" s="1"/>
  <c r="R26" i="7"/>
  <c r="S26" i="7" s="1"/>
  <c r="R30" i="7"/>
  <c r="S30" i="7" s="1"/>
  <c r="R32" i="7"/>
  <c r="S32" i="7" s="1"/>
  <c r="AI32" i="7" s="1"/>
  <c r="R40" i="7"/>
  <c r="S40" i="7" s="1"/>
  <c r="R49" i="7"/>
  <c r="S49" i="7" s="1"/>
  <c r="R38" i="7"/>
  <c r="S38" i="7" s="1"/>
  <c r="R41" i="7"/>
  <c r="S41" i="7" s="1"/>
  <c r="R66" i="7"/>
  <c r="S66" i="7" s="1"/>
  <c r="AI66" i="7" s="1"/>
  <c r="R68" i="7"/>
  <c r="S68" i="7" s="1"/>
  <c r="AI68" i="7" s="1"/>
  <c r="R25" i="7"/>
  <c r="S25" i="7" s="1"/>
  <c r="AI25" i="7" s="1"/>
  <c r="R29" i="7"/>
  <c r="S29" i="7" s="1"/>
  <c r="R44" i="7"/>
  <c r="S44" i="7" s="1"/>
  <c r="R47" i="7"/>
  <c r="R50" i="7"/>
  <c r="R42" i="7"/>
  <c r="R54" i="7"/>
  <c r="S54" i="7" s="1"/>
  <c r="R57" i="7"/>
  <c r="S57" i="7" s="1"/>
  <c r="AI57" i="7" s="1"/>
  <c r="R60" i="7"/>
  <c r="S60" i="7" s="1"/>
  <c r="R63" i="7"/>
  <c r="R61" i="7"/>
  <c r="S61" i="7" s="1"/>
  <c r="R65" i="7"/>
  <c r="S65" i="7" s="1"/>
  <c r="AI65" i="7" s="1"/>
  <c r="R58" i="7"/>
  <c r="S58" i="7" s="1"/>
  <c r="R24" i="7"/>
  <c r="S24" i="7" s="1"/>
  <c r="AI24" i="7" s="1"/>
  <c r="R28" i="7"/>
  <c r="S28" i="7" s="1"/>
  <c r="R34" i="7"/>
  <c r="S34" i="7" s="1"/>
  <c r="R43" i="7"/>
  <c r="S43" i="7" s="1"/>
  <c r="R35" i="7"/>
  <c r="S35" i="7" s="1"/>
  <c r="R53" i="7"/>
  <c r="S53" i="7" s="1"/>
  <c r="R39" i="7"/>
  <c r="S39" i="7" s="1"/>
  <c r="AI39" i="7" s="1"/>
  <c r="R48" i="7"/>
  <c r="R62" i="7"/>
  <c r="S62" i="7" s="1"/>
  <c r="R51" i="7"/>
  <c r="S51" i="7" s="1"/>
  <c r="R69" i="7"/>
  <c r="R67" i="7"/>
  <c r="S67" i="7" s="1"/>
  <c r="AI67" i="7" s="1"/>
  <c r="R70" i="7"/>
  <c r="S70" i="7" s="1"/>
  <c r="AI70" i="7" s="1"/>
  <c r="R20" i="7"/>
  <c r="S20" i="7" s="1"/>
  <c r="AI20" i="7" s="1"/>
  <c r="R19" i="7"/>
  <c r="S19" i="7" s="1"/>
  <c r="R21" i="7"/>
  <c r="S21" i="7" s="1"/>
  <c r="AI21" i="7" s="1"/>
  <c r="R18" i="7"/>
  <c r="S18" i="7" s="1"/>
  <c r="AI18" i="7" s="1"/>
  <c r="R16" i="7"/>
  <c r="S16" i="7" s="1"/>
  <c r="R17" i="7"/>
  <c r="S17" i="7" s="1"/>
  <c r="R14" i="7"/>
  <c r="S14" i="7" s="1"/>
  <c r="R10" i="7"/>
  <c r="S10" i="7" s="1"/>
  <c r="R13" i="7"/>
  <c r="S13" i="7" s="1"/>
  <c r="AI13" i="7" s="1"/>
  <c r="R15" i="7"/>
  <c r="R12" i="7"/>
  <c r="S12" i="7" s="1"/>
  <c r="R11" i="7"/>
  <c r="S11" i="7" s="1"/>
  <c r="AD9" i="7"/>
  <c r="R9" i="7"/>
  <c r="S9" i="7" s="1"/>
  <c r="R8" i="7"/>
  <c r="S8" i="7" s="1"/>
  <c r="AI8" i="7" s="1"/>
  <c r="R7" i="7"/>
  <c r="S7" i="7" s="1"/>
  <c r="AI7" i="7" s="1"/>
  <c r="R6" i="7"/>
  <c r="S6" i="7" s="1"/>
  <c r="AI6" i="7" s="1"/>
  <c r="R5" i="7"/>
  <c r="S5" i="7" s="1"/>
  <c r="AI5" i="7" s="1"/>
  <c r="R3" i="7"/>
  <c r="S3" i="7" s="1"/>
  <c r="AI3" i="7" s="1"/>
  <c r="R4" i="7"/>
  <c r="D5" i="5"/>
  <c r="F5" i="5" s="1"/>
  <c r="J19" i="5" s="1"/>
  <c r="D6" i="5"/>
  <c r="D7" i="5"/>
  <c r="D8" i="5"/>
  <c r="D9" i="5"/>
  <c r="D10" i="5"/>
  <c r="D11" i="5"/>
  <c r="D12" i="5"/>
  <c r="D13" i="5"/>
  <c r="D14" i="5"/>
  <c r="E13" i="20"/>
  <c r="E6" i="20"/>
  <c r="E7" i="20"/>
  <c r="R2" i="7"/>
  <c r="S2" i="7" s="1"/>
  <c r="AI2" i="7" s="1"/>
  <c r="E13" i="5"/>
  <c r="E12" i="5"/>
  <c r="E14" i="5"/>
  <c r="E11" i="5"/>
  <c r="E7" i="5"/>
  <c r="E8" i="5"/>
  <c r="E6" i="5"/>
  <c r="E10" i="5"/>
  <c r="E5" i="5"/>
  <c r="G5" i="5" s="1"/>
  <c r="M19" i="5" s="1"/>
  <c r="E9" i="5"/>
  <c r="AI208" i="7" l="1"/>
  <c r="AI205" i="7"/>
  <c r="AI220" i="7"/>
  <c r="AI150" i="7"/>
  <c r="AI147" i="7"/>
  <c r="AI166" i="7"/>
  <c r="AI160" i="7"/>
  <c r="AI162" i="7"/>
  <c r="AI164" i="7"/>
  <c r="AI168" i="7"/>
  <c r="AI170" i="7"/>
  <c r="S161" i="7"/>
  <c r="AI161" i="7" s="1"/>
  <c r="S163" i="7"/>
  <c r="AI163" i="7" s="1"/>
  <c r="S165" i="7"/>
  <c r="AI165" i="7" s="1"/>
  <c r="S167" i="7"/>
  <c r="AI167" i="7" s="1"/>
  <c r="S169" i="7"/>
  <c r="AI169" i="7" s="1"/>
  <c r="S198" i="7"/>
  <c r="AI198" i="7" s="1"/>
  <c r="AI158" i="7"/>
  <c r="S189" i="7"/>
  <c r="AI189" i="7" s="1"/>
  <c r="S216" i="7"/>
  <c r="AI216" i="7" s="1"/>
  <c r="S207" i="7"/>
  <c r="AI207" i="7" s="1"/>
  <c r="AI157" i="7"/>
  <c r="AI153" i="7"/>
  <c r="AI111" i="7"/>
  <c r="AI141" i="7"/>
  <c r="AI152" i="7"/>
  <c r="AI138" i="7"/>
  <c r="AI154" i="7"/>
  <c r="AI119" i="7"/>
  <c r="AI155" i="7"/>
  <c r="AI125" i="7"/>
  <c r="AI135" i="7"/>
  <c r="AI131" i="7"/>
  <c r="AI123" i="7"/>
  <c r="AI115" i="7"/>
  <c r="S149" i="7"/>
  <c r="AI149" i="7" s="1"/>
  <c r="AI139" i="7"/>
  <c r="AI146" i="7"/>
  <c r="S145" i="7"/>
  <c r="AI145" i="7" s="1"/>
  <c r="S137" i="7"/>
  <c r="AI137" i="7" s="1"/>
  <c r="AI129" i="7"/>
  <c r="S140" i="7"/>
  <c r="AI140" i="7" s="1"/>
  <c r="AI122" i="7"/>
  <c r="AI118" i="7"/>
  <c r="AI114" i="7"/>
  <c r="AI124" i="7"/>
  <c r="AI151" i="7"/>
  <c r="AI136" i="7"/>
  <c r="AI132" i="7"/>
  <c r="AI128" i="7"/>
  <c r="AI144" i="7"/>
  <c r="AI156" i="7"/>
  <c r="AI133" i="7"/>
  <c r="AI126" i="7"/>
  <c r="S81" i="7"/>
  <c r="AI81" i="7" s="1"/>
  <c r="AI77" i="7"/>
  <c r="AI91" i="7"/>
  <c r="AI99" i="7"/>
  <c r="S94" i="7"/>
  <c r="AI94" i="7" s="1"/>
  <c r="S83" i="7"/>
  <c r="AI83" i="7" s="1"/>
  <c r="S79" i="7"/>
  <c r="AI79" i="7" s="1"/>
  <c r="S75" i="7"/>
  <c r="AI75" i="7" s="1"/>
  <c r="S71" i="7"/>
  <c r="AI71" i="7" s="1"/>
  <c r="S104" i="7"/>
  <c r="AI104" i="7" s="1"/>
  <c r="AI107" i="7"/>
  <c r="AI92" i="7"/>
  <c r="AI89" i="7"/>
  <c r="AI96" i="7"/>
  <c r="AI93" i="7"/>
  <c r="AI105" i="7"/>
  <c r="AI86" i="7"/>
  <c r="AI82" i="7"/>
  <c r="AI78" i="7"/>
  <c r="AI74" i="7"/>
  <c r="AI88" i="7"/>
  <c r="AI109" i="7"/>
  <c r="AI106" i="7"/>
  <c r="AI103" i="7"/>
  <c r="AI102" i="7"/>
  <c r="S110" i="7"/>
  <c r="AI110" i="7" s="1"/>
  <c r="AI95" i="7"/>
  <c r="S97" i="7"/>
  <c r="AI97" i="7" s="1"/>
  <c r="AI34" i="7"/>
  <c r="AI26" i="7"/>
  <c r="AI44" i="7"/>
  <c r="AI59" i="7"/>
  <c r="S46" i="7"/>
  <c r="AI46" i="7" s="1"/>
  <c r="AI53" i="7"/>
  <c r="AI43" i="7"/>
  <c r="AI30" i="7"/>
  <c r="S48" i="7"/>
  <c r="AI48" i="7" s="1"/>
  <c r="AI60" i="7"/>
  <c r="AI27" i="7"/>
  <c r="AI62" i="7"/>
  <c r="AI41" i="7"/>
  <c r="AI49" i="7"/>
  <c r="AI56" i="7"/>
  <c r="AI37" i="7"/>
  <c r="S69" i="7"/>
  <c r="AI69" i="7" s="1"/>
  <c r="S47" i="7"/>
  <c r="AI47" i="7" s="1"/>
  <c r="AI51" i="7"/>
  <c r="AI35" i="7"/>
  <c r="AI28" i="7"/>
  <c r="AI58" i="7"/>
  <c r="AI61" i="7"/>
  <c r="S63" i="7"/>
  <c r="AI63" i="7" s="1"/>
  <c r="AI54" i="7"/>
  <c r="S42" i="7"/>
  <c r="AI42" i="7" s="1"/>
  <c r="AI29" i="7"/>
  <c r="AI40" i="7"/>
  <c r="AI52" i="7"/>
  <c r="AI33" i="7"/>
  <c r="S50" i="7"/>
  <c r="AI50" i="7" s="1"/>
  <c r="AI38" i="7"/>
  <c r="AI19" i="7"/>
  <c r="AI17" i="7"/>
  <c r="AI16" i="7"/>
  <c r="AI10" i="7"/>
  <c r="S15" i="7"/>
  <c r="AI15" i="7" s="1"/>
  <c r="AI14" i="7"/>
  <c r="AI12" i="7"/>
  <c r="AI11" i="7"/>
  <c r="AI9" i="7"/>
  <c r="E15" i="20"/>
  <c r="S4" i="7"/>
  <c r="AI4" i="7" s="1"/>
  <c r="E20" i="20"/>
  <c r="G12" i="5"/>
  <c r="M22" i="5" s="1"/>
  <c r="E14" i="20"/>
  <c r="E19" i="20"/>
  <c r="E4" i="20"/>
  <c r="E15" i="5"/>
  <c r="G6" i="5"/>
  <c r="M20" i="5" s="1"/>
  <c r="G10" i="5"/>
  <c r="M21" i="5" s="1"/>
  <c r="F6" i="5"/>
  <c r="J20" i="5" s="1"/>
  <c r="F12" i="5"/>
  <c r="J22" i="5" s="1"/>
  <c r="F10" i="5"/>
  <c r="J21" i="5" s="1"/>
  <c r="D15" i="5"/>
  <c r="E10" i="20" l="1"/>
  <c r="E2" i="20"/>
  <c r="G15" i="5"/>
  <c r="F15" i="5"/>
  <c r="E21"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<sst xmlns="http://schemas.openxmlformats.org/spreadsheetml/2006/main" count="11604" uniqueCount="2807">
  <si>
    <t>SAC</t>
  </si>
  <si>
    <t>Proc</t>
  </si>
  <si>
    <t>Homologador</t>
  </si>
  <si>
    <t>Status</t>
  </si>
  <si>
    <t>OBS</t>
  </si>
  <si>
    <t>PUBLICAÇÃO SEMANAL</t>
  </si>
  <si>
    <t xml:space="preserve">IMPEDIDO </t>
  </si>
  <si>
    <t>DEPENDENCIA DO SACTI 1354425 - (EM PROGRESSO)</t>
  </si>
  <si>
    <t>DEP DO SAC 1354427</t>
  </si>
  <si>
    <t>SAC NAO EXISTE</t>
  </si>
  <si>
    <t>NAO EXITE ESSE NÚMERO DE SACTI</t>
  </si>
  <si>
    <t>BOX</t>
  </si>
  <si>
    <t>Célio</t>
  </si>
  <si>
    <t>v.1.43 SAC 1346588 - EM PROGRESSO</t>
  </si>
  <si>
    <t xml:space="preserve">DEP DO SAC 1354419 -T2116 </t>
  </si>
  <si>
    <t>está como concluído na T9421</t>
  </si>
  <si>
    <t xml:space="preserve">Está na planinha aba SAC"s para publicação semanal </t>
  </si>
  <si>
    <t>repetido</t>
  </si>
  <si>
    <t>v.1.43 SAC 1346588 AINDA EM PROGRESSO</t>
  </si>
  <si>
    <t>Era mesmo Bug?</t>
  </si>
  <si>
    <t>(Vários itens)</t>
  </si>
  <si>
    <t>Foi gerado nesse trimestre?</t>
  </si>
  <si>
    <t>Contagem de SACTI</t>
  </si>
  <si>
    <t>FALHA DE CÓDIGO</t>
  </si>
  <si>
    <t>FALHA DE PLANEJAMENTO GMUD</t>
  </si>
  <si>
    <t>FALHA OU FALTA DE ESPECIFICAÇÃO</t>
  </si>
  <si>
    <t>FALTA DE AMBIENTE DE TESTES</t>
  </si>
  <si>
    <t>FALTA DE CASO DE TESTE</t>
  </si>
  <si>
    <t>INFRAESTRUTURA</t>
  </si>
  <si>
    <t>PERFORMANCE</t>
  </si>
  <si>
    <t>PROBLEMA DE DADOS OU DDL</t>
  </si>
  <si>
    <t>Gerente</t>
  </si>
  <si>
    <t xml:space="preserve">PO </t>
  </si>
  <si>
    <t>qtd bugs</t>
  </si>
  <si>
    <t>HENRIQUE OLIVA</t>
  </si>
  <si>
    <t>KILDERE LEITE</t>
  </si>
  <si>
    <t>PAULO VICTOR RODRIGUES</t>
  </si>
  <si>
    <t>FABIO SOUZA</t>
  </si>
  <si>
    <t>FRANCISCO JOSE JOVINO E SOUZA (IVIA)</t>
  </si>
  <si>
    <t>THAÍS BARROS</t>
  </si>
  <si>
    <t>THOMPSON DANTAS</t>
  </si>
  <si>
    <t>JOSE MINAU</t>
  </si>
  <si>
    <t>SAVIA CAETANO</t>
  </si>
  <si>
    <t>CARLOS HELNY</t>
  </si>
  <si>
    <t> </t>
  </si>
  <si>
    <t>CAIO MARQUES PINHO</t>
  </si>
  <si>
    <t>DANIELLE GARCÊZ</t>
  </si>
  <si>
    <t>GUSTAVO DE DEUS</t>
  </si>
  <si>
    <t>PAULO HANDERSON</t>
  </si>
  <si>
    <t>GABRIELA SUPRIMIO</t>
  </si>
  <si>
    <t>LUCAS TALAM</t>
  </si>
  <si>
    <t>AMANDA SOUSA (WIPRO)</t>
  </si>
  <si>
    <t>SANDRA FERREIRA</t>
  </si>
  <si>
    <t>PAULO VICTOR</t>
  </si>
  <si>
    <t>DUSLEIA NASCIMENTO</t>
  </si>
  <si>
    <t>CARLOS LUIS (TECHWAY)</t>
  </si>
  <si>
    <t>EDUARDO SILVEIRA (5BY5)</t>
  </si>
  <si>
    <t>SAVIA CAETANO (HAPVIDA)</t>
  </si>
  <si>
    <t>ERNANI MALTA MARTINS (GSF)</t>
  </si>
  <si>
    <t>ISAIAS FONTES (MOLDSOFT)</t>
  </si>
  <si>
    <t>MARTHIERES VINICIUS (IVIA)</t>
  </si>
  <si>
    <t>IAGO VERAS CAMELO</t>
  </si>
  <si>
    <t>RICARDO BONIFACIO (OI)</t>
  </si>
  <si>
    <t>JUNIOR VILANEI (MOLDSOFT)</t>
  </si>
  <si>
    <t>SANTUNIS MONTEIRO (MAZZAFC)</t>
  </si>
  <si>
    <t>MARIA TAMIRES SOUSA DE OLIVEIRA (PLANNER)</t>
  </si>
  <si>
    <t xml:space="preserve">TOTAL DE BUGS </t>
  </si>
  <si>
    <t>Sim/não</t>
  </si>
  <si>
    <t>-</t>
  </si>
  <si>
    <t>Não</t>
  </si>
  <si>
    <t>Sim</t>
  </si>
  <si>
    <t>Tipo de Objeto</t>
  </si>
  <si>
    <t>Inicio</t>
  </si>
  <si>
    <t>Script SQL/Web</t>
  </si>
  <si>
    <t>SC</t>
  </si>
  <si>
    <t>Package Body</t>
  </si>
  <si>
    <t>PK</t>
  </si>
  <si>
    <t>Function</t>
  </si>
  <si>
    <t>FN</t>
  </si>
  <si>
    <t>Procedure</t>
  </si>
  <si>
    <t>PR</t>
  </si>
  <si>
    <t>Tabela</t>
  </si>
  <si>
    <t>TB</t>
  </si>
  <si>
    <t>Tela</t>
  </si>
  <si>
    <t>T</t>
  </si>
  <si>
    <t>Sequence</t>
  </si>
  <si>
    <t>SQ</t>
  </si>
  <si>
    <t>Trigger</t>
  </si>
  <si>
    <t>TG</t>
  </si>
  <si>
    <t>Package</t>
  </si>
  <si>
    <t>View</t>
  </si>
  <si>
    <t>VW</t>
  </si>
  <si>
    <t>Relatório</t>
  </si>
  <si>
    <t>R</t>
  </si>
  <si>
    <t>WEB</t>
  </si>
  <si>
    <t>HOMOLOGADORES</t>
  </si>
  <si>
    <t>Analisado</t>
  </si>
  <si>
    <t>ANDERSON FARIAS</t>
  </si>
  <si>
    <t>FAGNER LOPES</t>
  </si>
  <si>
    <t>JERVIS NASCIMENTO</t>
  </si>
  <si>
    <t>CÉLIO LIMA</t>
  </si>
  <si>
    <t>RAISSA PRATA</t>
  </si>
  <si>
    <t>RENAN ASSUNÇÃO</t>
  </si>
  <si>
    <t>TIAGO FERREIRA</t>
  </si>
  <si>
    <t>ANDRESSA ALVES</t>
  </si>
  <si>
    <t>THAIS DE MELO</t>
  </si>
  <si>
    <t>MARCELO JUNIOR</t>
  </si>
  <si>
    <t>LUIZ CESAR DE SOUZA</t>
  </si>
  <si>
    <t>ARIEL FIÚZA</t>
  </si>
  <si>
    <t>ARIELSON MEDEIROS DE ASSIS</t>
  </si>
  <si>
    <t>VITORIA REGIA RIBEIRO COSTA</t>
  </si>
  <si>
    <t>HUMBERTO PINHEIRO MOTA</t>
  </si>
  <si>
    <t>Caminho Completo</t>
  </si>
  <si>
    <t>\HEALTH_INSTALL\PROCEDURE\PR_COBR_REAJ_BENEF_CANCELADO</t>
  </si>
  <si>
    <t>\HEALTH_INSTALL\TABLE\TB_ODON_REDE_ATENDIMENTO</t>
  </si>
  <si>
    <t>\PROJETOS\PEPSAM_SISTEMA\APLICACAO\FRONTEND\SAM-WEB.ZIP</t>
  </si>
  <si>
    <t>\PROJETOS\PEPSAM_SISTEMA\APLICACAO\API\PEPSAM.WAR</t>
  </si>
  <si>
    <t>\HUMASTER_INSTALL\VIEW\VW_FILA_COLETA_ECG</t>
  </si>
  <si>
    <t>\HEALTH_INSTALL\TABLE\TB_CRED_AUDITORIA_CUSTO</t>
  </si>
  <si>
    <t>\HUMASTER_INSTALL\TABLE\TB_VL_MAT_MED_CONVENIO</t>
  </si>
  <si>
    <t>\PROJETOS\COMPATIBILIZAR_SISTEMA\APLICACAO\FRONTEND\PROTOVIEW-HOSPITALAR.ZIP</t>
  </si>
  <si>
    <t>\PROJETOS\COMPATIBILIZAR_SISTEMA\APLICACAO\BACKEND\HOSPITALAR\PROTOCORE-HOSPITALAR.ZIP</t>
  </si>
  <si>
    <t>SACTI</t>
  </si>
  <si>
    <t>Trimestre</t>
  </si>
  <si>
    <t>1T - 2024</t>
  </si>
  <si>
    <t>2T-  2024</t>
  </si>
  <si>
    <t>3T - 2024</t>
  </si>
  <si>
    <t>DATA</t>
  </si>
  <si>
    <t>STATUS</t>
  </si>
  <si>
    <t>23/05/2022</t>
  </si>
  <si>
    <t>BUG</t>
  </si>
  <si>
    <t>Maio</t>
  </si>
  <si>
    <t>MELHORIA</t>
  </si>
  <si>
    <t>Junho</t>
  </si>
  <si>
    <t>PRIORIZADO</t>
  </si>
  <si>
    <t>Julho</t>
  </si>
  <si>
    <t>30/05/2022</t>
  </si>
  <si>
    <t>Agosto</t>
  </si>
  <si>
    <t>Setembro</t>
  </si>
  <si>
    <t>Outubro</t>
  </si>
  <si>
    <t>Novembro</t>
  </si>
  <si>
    <t>Janeiro</t>
  </si>
  <si>
    <t>Fevereiro</t>
  </si>
  <si>
    <t>Março</t>
  </si>
  <si>
    <t>08/06/2022</t>
  </si>
  <si>
    <t>Abril</t>
  </si>
  <si>
    <t>31/05/2022</t>
  </si>
  <si>
    <t>22/06/2022</t>
  </si>
  <si>
    <t>29/06/2022</t>
  </si>
  <si>
    <t>06/07/2022</t>
  </si>
  <si>
    <t>08/08/2022</t>
  </si>
  <si>
    <t>11/08/2022</t>
  </si>
  <si>
    <t>06/08/2022</t>
  </si>
  <si>
    <t>31/08/2022</t>
  </si>
  <si>
    <t>14/09/2022</t>
  </si>
  <si>
    <t>21/09/2022</t>
  </si>
  <si>
    <t>29/09/2022</t>
  </si>
  <si>
    <t>13/10/2022</t>
  </si>
  <si>
    <t>18/10/2022</t>
  </si>
  <si>
    <t>27/10/2022</t>
  </si>
  <si>
    <t>17/11/2022</t>
  </si>
  <si>
    <t>22/11/2022</t>
  </si>
  <si>
    <t>20/01/2023</t>
  </si>
  <si>
    <t>25/01/2023</t>
  </si>
  <si>
    <t>15/03/2023</t>
  </si>
  <si>
    <t>24/03/2023</t>
  </si>
  <si>
    <t>30/03/2023</t>
  </si>
  <si>
    <t>19/04/2023</t>
  </si>
  <si>
    <t>20/04/2023</t>
  </si>
  <si>
    <t>21/04/2023</t>
  </si>
  <si>
    <t>27/04/2023</t>
  </si>
  <si>
    <t>11/05/2023</t>
  </si>
  <si>
    <t>30/05/2023</t>
  </si>
  <si>
    <t>31/05/2023</t>
  </si>
  <si>
    <t>29/06/2023</t>
  </si>
  <si>
    <t>13/07/2023</t>
  </si>
  <si>
    <t>24/08/2023</t>
  </si>
  <si>
    <t>31/08/2023</t>
  </si>
  <si>
    <t>14/09/2023</t>
  </si>
  <si>
    <t>Planilha de Publicação</t>
  </si>
  <si>
    <t>Objetos</t>
  </si>
  <si>
    <t>SAC's</t>
  </si>
  <si>
    <t>SAC's Priorizados</t>
  </si>
  <si>
    <t>SAC's Totais</t>
  </si>
  <si>
    <t>Pendente Análise</t>
  </si>
  <si>
    <t>Enviado Padrão</t>
  </si>
  <si>
    <t>Enviado Normal</t>
  </si>
  <si>
    <t>Enviado Emergencial</t>
  </si>
  <si>
    <t xml:space="preserve">                                                                                                                                                                    </t>
  </si>
  <si>
    <t>Já estava em produção</t>
  </si>
  <si>
    <t>Candidato Diária</t>
  </si>
  <si>
    <t>Publicação Semanal</t>
  </si>
  <si>
    <t>Fallback</t>
  </si>
  <si>
    <t>Impedido</t>
  </si>
  <si>
    <t>Impedido no CAB</t>
  </si>
  <si>
    <t>Total</t>
  </si>
  <si>
    <t>SAC's Total</t>
  </si>
  <si>
    <t>Categoria</t>
  </si>
  <si>
    <t>Quantidade</t>
  </si>
  <si>
    <t>Grupo</t>
  </si>
  <si>
    <t>Pendente</t>
  </si>
  <si>
    <t>Publicado</t>
  </si>
  <si>
    <t>aprovado</t>
  </si>
  <si>
    <t>impedido</t>
  </si>
  <si>
    <t>HOMOLOGAÇÃO</t>
  </si>
  <si>
    <t>Objeto</t>
  </si>
  <si>
    <t>Versão</t>
  </si>
  <si>
    <t>Caminho CVS</t>
  </si>
  <si>
    <t>Analista</t>
  </si>
  <si>
    <t>Coordenador</t>
  </si>
  <si>
    <t>PO Aprovador</t>
  </si>
  <si>
    <t>TORRE</t>
  </si>
  <si>
    <t>Homologador que Analisou</t>
  </si>
  <si>
    <t>FULL PATH</t>
  </si>
  <si>
    <t>Contagem</t>
  </si>
  <si>
    <t>Ultima versão</t>
  </si>
  <si>
    <t>Azul escuro</t>
  </si>
  <si>
    <t>Azul claro</t>
  </si>
  <si>
    <t>Data Inclusão</t>
  </si>
  <si>
    <t>Priorizado</t>
  </si>
  <si>
    <t>Status2</t>
  </si>
  <si>
    <t>Abastecimento Objeto completo</t>
  </si>
  <si>
    <t>Abastecimento PROCV objeto completo</t>
  </si>
  <si>
    <t>Abastecimento PROCV SAC</t>
  </si>
  <si>
    <t>Como atualizar</t>
  </si>
  <si>
    <t>Emergencial</t>
  </si>
  <si>
    <t>Cont Emergencial</t>
  </si>
  <si>
    <t>Duplicado</t>
  </si>
  <si>
    <t>Erro de analise</t>
  </si>
  <si>
    <t>Mesmo Status</t>
  </si>
  <si>
    <t>Importação Preenchida</t>
  </si>
  <si>
    <t>Nomenclatura</t>
  </si>
  <si>
    <t>Análise Nomemclatura</t>
  </si>
  <si>
    <t>Valid + abast Preenchidas</t>
  </si>
  <si>
    <t>Apenas Script</t>
  </si>
  <si>
    <t>Termina em 0</t>
  </si>
  <si>
    <t>PK_T7302</t>
  </si>
  <si>
    <t>1.4</t>
  </si>
  <si>
    <t>\HUMASTER_INSTALL\PACKAGE_BODY</t>
  </si>
  <si>
    <t>versão ajustada</t>
  </si>
  <si>
    <t>Frontend Angular</t>
  </si>
  <si>
    <t>PROTOVIEW-HOSPITALAR</t>
  </si>
  <si>
    <t>1.111</t>
  </si>
  <si>
    <t>\PROJETOS\COMPATIBILIZAR_SISTEMA\APLICACAO\FRONTEND</t>
  </si>
  <si>
    <t>MARINES SALES - PROFECTUM</t>
  </si>
  <si>
    <t>Tag : PRODUCAO_27012025</t>
  </si>
  <si>
    <t>27/01/2025</t>
  </si>
  <si>
    <t>Backend</t>
  </si>
  <si>
    <t>PROTOCORE-HOSPITALAR</t>
  </si>
  <si>
    <t>1.118</t>
  </si>
  <si>
    <t>\PROJETOS\COMPATIBILIZAR_SISTEMA\APLICACAO\BACKEND\HOSPITALAR</t>
  </si>
  <si>
    <t>Sem tag de homologação</t>
  </si>
  <si>
    <t>SC_SACTI_1986410</t>
  </si>
  <si>
    <t>1.1</t>
  </si>
  <si>
    <t>\HEALTH_INSTALL\SCRIPTS</t>
  </si>
  <si>
    <t>14/02/2025</t>
  </si>
  <si>
    <t>VW_PORTAL_BENEFICIARIO_DET</t>
  </si>
  <si>
    <t>\HEALTH_INSTALL\VIEW</t>
  </si>
  <si>
    <t>VW_PORTAL_BENEFICIARIO</t>
  </si>
  <si>
    <t>PR_GERA_IR_USUARIO</t>
  </si>
  <si>
    <t>1.129</t>
  </si>
  <si>
    <t>\HEALTH_INSTALL\PACKAGE_BODY</t>
  </si>
  <si>
    <t>procedure e não pk e versão errada e sac na descrição errado</t>
  </si>
  <si>
    <t>24/02/2025</t>
  </si>
  <si>
    <t>Pacote War - Java</t>
  </si>
  <si>
    <t>TISS-API</t>
  </si>
  <si>
    <t>1.62</t>
  </si>
  <si>
    <t>\PROJETOS\AUTORIZADOR_TISS_SISTEMA\APLICACAO</t>
  </si>
  <si>
    <t>WESLEY MOTA (GSF)</t>
  </si>
  <si>
    <t>28/02/2025</t>
  </si>
  <si>
    <t>Gaphics</t>
  </si>
  <si>
    <t>NDI</t>
  </si>
  <si>
    <t>\PROJETOS\LOGOMARCA_SIGO\</t>
  </si>
  <si>
    <t>DEYSON RODRIGUES</t>
  </si>
  <si>
    <t>17/3/2025</t>
  </si>
  <si>
    <t>HAPVIDA</t>
  </si>
  <si>
    <t>CLINIPAM</t>
  </si>
  <si>
    <t>CCG</t>
  </si>
  <si>
    <t>NDIMINAS</t>
  </si>
  <si>
    <t>T7306</t>
  </si>
  <si>
    <t>1.33</t>
  </si>
  <si>
    <t>\WEB_10G\FMB\DIAG</t>
  </si>
  <si>
    <t>CHG000031825</t>
  </si>
  <si>
    <t>Qliksense-file</t>
  </si>
  <si>
    <t>ETL - MONITORAMENTO DE PROGRAMAS PREVENTIVOS_T8000.QVF</t>
  </si>
  <si>
    <t>\BI\SENSE\TRANSFORMAÇÃO\</t>
  </si>
  <si>
    <t>RENAN ASSUNCAO</t>
  </si>
  <si>
    <t>24/3/2025</t>
  </si>
  <si>
    <t>MONITORAMENTO DE PROGRAMAS PREVENTIVOS.QVF</t>
  </si>
  <si>
    <t>\BI\SENSE\FRONT END\</t>
  </si>
  <si>
    <t>LOGO_CCG</t>
  </si>
  <si>
    <t>1.2</t>
  </si>
  <si>
    <t>\SITES\HAPVIDA\WEBHAP\HOME_CARE\IMG</t>
  </si>
  <si>
    <t>ANNE MADELEINE</t>
  </si>
  <si>
    <t>LOGO_HAPVIDA</t>
  </si>
  <si>
    <t>LOGO_CLINIPAM</t>
  </si>
  <si>
    <t>WEBNEWCADASTROUSUARIO</t>
  </si>
  <si>
    <t>1.1400</t>
  </si>
  <si>
    <t>\WEBHAP\PACKAGE_BODY</t>
  </si>
  <si>
    <t>MATHEUS SANTOS (GSF)</t>
  </si>
  <si>
    <t>MIGUEL MARCELO (WIPRO)</t>
  </si>
  <si>
    <t>TG_EVOLUCAO_A</t>
  </si>
  <si>
    <t>1.40</t>
  </si>
  <si>
    <t>\HUMASTER_INSTALL\TRIGGER</t>
  </si>
  <si>
    <t>DJALMA PONTE</t>
  </si>
  <si>
    <t>Tag : PRODUCAO_27032025</t>
  </si>
  <si>
    <t>TB_REGISTRO_AUDITORIA_MEDICA</t>
  </si>
  <si>
    <t>\HUMASTER_INSTALL\TABLE</t>
  </si>
  <si>
    <t>PR_TPM_RESPONDER_SOL_PARECER</t>
  </si>
  <si>
    <t>1.6</t>
  </si>
  <si>
    <t>\HUMASTER_INSTALL\PROCEDURE</t>
  </si>
  <si>
    <t>PR_IDT_CAD_RAPIDO</t>
  </si>
  <si>
    <t>SC_GRANT_RL_SIGAH_ASS_PRM</t>
  </si>
  <si>
    <t>1.57</t>
  </si>
  <si>
    <t>\HUMASTER_INSTALL\SCRIPT</t>
  </si>
  <si>
    <t>SC_GRANT_RL_SIGA_ASS_AUD</t>
  </si>
  <si>
    <t>T7204R8</t>
  </si>
  <si>
    <t>1.11</t>
  </si>
  <si>
    <t>FRANCISCO ESPEDITO</t>
  </si>
  <si>
    <t>\HEALTH_INSTALL\PROCEDURE</t>
  </si>
  <si>
    <t>PK_SUPERAPP_IR</t>
  </si>
  <si>
    <t>1.39</t>
  </si>
  <si>
    <t>WEBNEWIRUSUARIO</t>
  </si>
  <si>
    <t>1.192</t>
  </si>
  <si>
    <t>VW_SAM_MED_ALTA_VIGILANCIA</t>
  </si>
  <si>
    <t>1.12</t>
  </si>
  <si>
    <t>\HUMASTER_INSTALL\VIEW</t>
  </si>
  <si>
    <t>JOSE ULISSES DA SILVA VIERA</t>
  </si>
  <si>
    <t xml:space="preserve">Se encontra em outro sac os objetos desses sac, no sac 2043878 </t>
  </si>
  <si>
    <t>VW_SAM_MEDICAMENTOS_PADRAO</t>
  </si>
  <si>
    <t>1.10</t>
  </si>
  <si>
    <t>SAM-WEB.ZIP</t>
  </si>
  <si>
    <t>1.354</t>
  </si>
  <si>
    <t>\PROJETOS\PEPSAM_SISTEMA\APLICACAO\FRONTEND</t>
  </si>
  <si>
    <t>VW_OBS_LEITO_AEROSSOL</t>
  </si>
  <si>
    <t>1.7</t>
  </si>
  <si>
    <t>VW_SAM_MEDICAMENTO_PRESCRICAO</t>
  </si>
  <si>
    <t>VW_OBS_LEITO_MEDICAMENTOS</t>
  </si>
  <si>
    <t>TG_PRESCRICAO_PLANO_A</t>
  </si>
  <si>
    <t>1.65</t>
  </si>
  <si>
    <t>PK_PEPSAM_PRESCRICAO</t>
  </si>
  <si>
    <t>1.61</t>
  </si>
  <si>
    <t>PK_PEPSAM_PRESC_MED</t>
  </si>
  <si>
    <t>1.27</t>
  </si>
  <si>
    <t>PK_PRESCR_NAO_PADRAO</t>
  </si>
  <si>
    <t>\HUMASTER_INSTALL\PACKAGE</t>
  </si>
  <si>
    <t>FN_GET_PRESC_UNIFICADA_ATIVO</t>
  </si>
  <si>
    <t>\HUMASTER_INSTALL\FUNCTION</t>
  </si>
  <si>
    <t>FN_GET_MAT_PADRONIZADO_LOCAL</t>
  </si>
  <si>
    <t>FN_GET_MAT_PADRONIZADO</t>
  </si>
  <si>
    <t>PR_VALIDA_PRESCRICAO_MEDICA</t>
  </si>
  <si>
    <t>1.15</t>
  </si>
  <si>
    <t>TB_PRESC_MEDICA_ITEM_NAOPADRAO</t>
  </si>
  <si>
    <t>TB_PROJETO_CENTRAL_CHEFIA</t>
  </si>
  <si>
    <t>1.18</t>
  </si>
  <si>
    <t>VW_ITEM_PRESC_HD</t>
  </si>
  <si>
    <t>VW_SAM_PRESC_DIETA_COMP</t>
  </si>
  <si>
    <t>1.3</t>
  </si>
  <si>
    <t>VW_SAM_ITEM_PRESC_MED</t>
  </si>
  <si>
    <t>VW_SAM_PRESCRICAO_MEDICA</t>
  </si>
  <si>
    <t>VW_ITEM_PRESC_MED_NAO_PADRAO</t>
  </si>
  <si>
    <t>VW_PRESC_MED_NAO_PADRAO</t>
  </si>
  <si>
    <t>FICHANP</t>
  </si>
  <si>
    <t>\WEB_10G\REPS\PEP</t>
  </si>
  <si>
    <t>T4901CTR</t>
  </si>
  <si>
    <t>1.34</t>
  </si>
  <si>
    <t>\WEB_10G\FMB\HOSP</t>
  </si>
  <si>
    <t>TG_PROJETO_CENTRAL_CHEFIA_A</t>
  </si>
  <si>
    <t>AU_PROJETO_CENTRAL_CHEFIA</t>
  </si>
  <si>
    <t>VW_SAM_MAV_PRESC</t>
  </si>
  <si>
    <t>1.21</t>
  </si>
  <si>
    <t>VW_ITEM_PRESC_CORR_HIDROELETRO</t>
  </si>
  <si>
    <t>VW_PRESC_MED_VASO_ADRENALINA</t>
  </si>
  <si>
    <t>VW_ALT_VIG_PED_PRESC_MED_BOLUS</t>
  </si>
  <si>
    <t>1.20</t>
  </si>
  <si>
    <t>VW_ALT_VIG_PED_ITEM_SODIO_GF</t>
  </si>
  <si>
    <t>VW_ITEM_PRESC_CORR_HIDR_PED</t>
  </si>
  <si>
    <t>VW_ALT_VIG_PED_ITEM_SODIO_HT</t>
  </si>
  <si>
    <t>1.5</t>
  </si>
  <si>
    <t>VW_ITEM_PRESC_HV_MED</t>
  </si>
  <si>
    <t>VW_SAM_AEROSSOL_MED</t>
  </si>
  <si>
    <t>VW_SAM_PRESC_PADRAO_AEROSOL</t>
  </si>
  <si>
    <t>T2212</t>
  </si>
  <si>
    <t>1.939</t>
  </si>
  <si>
    <t>\WEB_10G\FMB\PLN</t>
  </si>
  <si>
    <t>RICARDO LORENZO (IVIA)</t>
  </si>
  <si>
    <t>T720A</t>
  </si>
  <si>
    <t>1.250</t>
  </si>
  <si>
    <t>ALEXANDRE DOS SANTOS SILVA</t>
  </si>
  <si>
    <t>1.38</t>
  </si>
  <si>
    <t>TB_HIST_IMPRESSAO_PACIENTE</t>
  </si>
  <si>
    <t>ANNIE KATYA (OI)</t>
  </si>
  <si>
    <t xml:space="preserve"> sac 1948067 versão 1.1 esta sem tag de prod já esta com baixa na t9421</t>
  </si>
  <si>
    <t>T4316</t>
  </si>
  <si>
    <t>T4310PIR</t>
  </si>
  <si>
    <t>1.491</t>
  </si>
  <si>
    <t>TB_IR_EMPRESA_EXCEPCIONAL</t>
  </si>
  <si>
    <t>\HEALTH_INSTALL\TABLE</t>
  </si>
  <si>
    <t>Tag : PRODUCAO_03042025</t>
  </si>
  <si>
    <t>PR_ANALISA_EXIBICAO</t>
  </si>
  <si>
    <t>1.59</t>
  </si>
  <si>
    <t>T9080</t>
  </si>
  <si>
    <t>JEAN DEBTIL</t>
  </si>
  <si>
    <t>ISAIAS FONTES</t>
  </si>
  <si>
    <t>SC_FILTRO_CSV_SACTI_1888802</t>
  </si>
  <si>
    <t>SC_INS_GRUPOS_CANC_SACTI_1888802</t>
  </si>
  <si>
    <t>SC_INSERT_REINCIDENCIA_SACTI_1888802</t>
  </si>
  <si>
    <t>T9081</t>
  </si>
  <si>
    <t>1.17</t>
  </si>
  <si>
    <t>depende do sac 1390194 versão 1.9 que não se encontra na planilha online - Esta em progresso na T9421</t>
  </si>
  <si>
    <t>SC_INSERT_LOGINS_SACTI_1888802</t>
  </si>
  <si>
    <t>FN_PIM_DIGITAL_VENC</t>
  </si>
  <si>
    <t>\HEALTH_INSTALL\FUNCTION</t>
  </si>
  <si>
    <t>JOSE FERNANDO OLIVEIRA JUNIOR (ALEJANDRO)</t>
  </si>
  <si>
    <t>GUSTAVO FERNANDES (IVIA)</t>
  </si>
  <si>
    <t>T4543PJ</t>
  </si>
  <si>
    <t>1.22</t>
  </si>
  <si>
    <t>Foram colocadas as tags de acordo com o time</t>
  </si>
  <si>
    <t>T4542</t>
  </si>
  <si>
    <t>1.30</t>
  </si>
  <si>
    <t>R49EM</t>
  </si>
  <si>
    <t>1.31</t>
  </si>
  <si>
    <t>\WEB_10G\REPS\HOSP</t>
  </si>
  <si>
    <t>R4545S</t>
  </si>
  <si>
    <t>R4548R</t>
  </si>
  <si>
    <t>T4548</t>
  </si>
  <si>
    <t>1.13</t>
  </si>
  <si>
    <t>T4542C</t>
  </si>
  <si>
    <t>T4543</t>
  </si>
  <si>
    <t>1.9</t>
  </si>
  <si>
    <t>T4320CVP</t>
  </si>
  <si>
    <t>R4545</t>
  </si>
  <si>
    <t>R4543</t>
  </si>
  <si>
    <t>R4544</t>
  </si>
  <si>
    <t>TPE002</t>
  </si>
  <si>
    <t>1.163</t>
  </si>
  <si>
    <t>JUNIOR VILANEI</t>
  </si>
  <si>
    <t>CHG000033186</t>
  </si>
  <si>
    <t>TB_CONSULTA_ESPERA_SAC</t>
  </si>
  <si>
    <t>JURANDIR BRITO</t>
  </si>
  <si>
    <t>PK_MARCACAO_CONSULTA_SAC</t>
  </si>
  <si>
    <t>\HEALTH_INSTALL\PACKAGE</t>
  </si>
  <si>
    <t>PK_ELEGIBILIDADE_PROGRAMA</t>
  </si>
  <si>
    <t>1.8</t>
  </si>
  <si>
    <t>MAURICIO ALEX</t>
  </si>
  <si>
    <t>T770R</t>
  </si>
  <si>
    <t>1.156</t>
  </si>
  <si>
    <t>PR_ODONTO_COMPULSORIA_HAP</t>
  </si>
  <si>
    <t>1.1411</t>
  </si>
  <si>
    <t>FN_USUARIO_CAPTADO_PROGRAMA</t>
  </si>
  <si>
    <t>PR_COPARTICIPACAO_CALCULA</t>
  </si>
  <si>
    <t>1.245</t>
  </si>
  <si>
    <t>PR_COPARTICIPACAO_IND_CALCULA</t>
  </si>
  <si>
    <t>1.217</t>
  </si>
  <si>
    <t>WELLINGTON VIEIRA (IVIA)</t>
  </si>
  <si>
    <t>PR_COPARTICIPACAO_REEMBOLSO</t>
  </si>
  <si>
    <t>1.43</t>
  </si>
  <si>
    <t>PR_COPARTICIPACAO_REEMBOLSO_PF</t>
  </si>
  <si>
    <t>1.36</t>
  </si>
  <si>
    <t>AU_CARACTERISTICA_JURIDICA</t>
  </si>
  <si>
    <t>ALISON GOMES (FWK)</t>
  </si>
  <si>
    <t>TG_CARACTERISTICA_JURIDICA_B</t>
  </si>
  <si>
    <t>\HEALTH_INSTALL\TRIGGER</t>
  </si>
  <si>
    <t>THOMPSON DANTAS (OI)</t>
  </si>
  <si>
    <t>TB_NOTA_FISCAL</t>
  </si>
  <si>
    <t>T2125</t>
  </si>
  <si>
    <t>1.299</t>
  </si>
  <si>
    <t>ANDRE BALDUCCI</t>
  </si>
  <si>
    <t>ANTONIO CLEOMILSON</t>
  </si>
  <si>
    <t>TG_PRESTADOR_CAD_AUXILIAR_B</t>
  </si>
  <si>
    <t>AU_PREST_PCT_IBGE_BONIFICACAO</t>
  </si>
  <si>
    <t>TB_PREST_PCT_IBGE_BONIFICACAO</t>
  </si>
  <si>
    <t>TG_PREST_PCT_IBGE_BONIFICACAO_B</t>
  </si>
  <si>
    <t>TB_PRESTADOR_CAD_AUXILIAR</t>
  </si>
  <si>
    <t>T2124</t>
  </si>
  <si>
    <t>1.327</t>
  </si>
  <si>
    <t>T2135</t>
  </si>
  <si>
    <t>1.86</t>
  </si>
  <si>
    <t>AU_PRESTADOR_CAD_AUXILIAR</t>
  </si>
  <si>
    <t>T229ACAR</t>
  </si>
  <si>
    <t>1.48</t>
  </si>
  <si>
    <t>CLEANNY MARQUES (IVIA)</t>
  </si>
  <si>
    <t>T3910R</t>
  </si>
  <si>
    <t>DANILO RONNEI</t>
  </si>
  <si>
    <t>PR_VALOR_PROCED</t>
  </si>
  <si>
    <t>1.85</t>
  </si>
  <si>
    <t>FABIO FISCHER</t>
  </si>
  <si>
    <t>BRUNO GOMES</t>
  </si>
  <si>
    <t>PIXEON_INTEG_EXAMS_N1</t>
  </si>
  <si>
    <t>PIXEON_INTEG_EXAMS_N2</t>
  </si>
  <si>
    <t>PIXEON_INTEG_EXAMS_N3</t>
  </si>
  <si>
    <t>1.45</t>
  </si>
  <si>
    <t>Tag : PRODUCAO_07042025</t>
  </si>
  <si>
    <t>1.194</t>
  </si>
  <si>
    <t>1.60</t>
  </si>
  <si>
    <t>PR_ODON_MAILLING_PIM2</t>
  </si>
  <si>
    <t>HEMERVAL DA ROCHA VIANA</t>
  </si>
  <si>
    <t>WEBDENTALREDECREDENCIADA</t>
  </si>
  <si>
    <t>1.168</t>
  </si>
  <si>
    <t>TOD07031R</t>
  </si>
  <si>
    <t>1.127</t>
  </si>
  <si>
    <t>\WEB_10G\FMB\ODN</t>
  </si>
  <si>
    <t>JOSE DELAMARE</t>
  </si>
  <si>
    <t>TOD07031RE</t>
  </si>
  <si>
    <t>PR_CSV_RELACION_TELA</t>
  </si>
  <si>
    <t>VW_ODON_REDE_SITE</t>
  </si>
  <si>
    <t>PK_SUPERAPP</t>
  </si>
  <si>
    <t>1.193</t>
  </si>
  <si>
    <t>MARCOS GARCIA (DIGITAL)</t>
  </si>
  <si>
    <t>Tag : PRODUCAO_04042025</t>
  </si>
  <si>
    <t>1.247</t>
  </si>
  <si>
    <t>PR_COPART_CALCULA_SF_PJ</t>
  </si>
  <si>
    <t>1.70</t>
  </si>
  <si>
    <t>WEBNEWEXTRATOUTILIZACAO</t>
  </si>
  <si>
    <t>1.83</t>
  </si>
  <si>
    <t>Tag : PRODUCAO_08042025</t>
  </si>
  <si>
    <t>SQ_NU_REGISTRO_1</t>
  </si>
  <si>
    <t>\HEALTH_INSTALL\SEQUENCE</t>
  </si>
  <si>
    <t>ROBERTO OSHIKAVA</t>
  </si>
  <si>
    <t>SQ_NU_REGISTRO_2</t>
  </si>
  <si>
    <t>SQ_NU_REGISTRO_3</t>
  </si>
  <si>
    <t>SQ_NU_REGISTRO_4</t>
  </si>
  <si>
    <t>SQ_NU_REGISTRO_5</t>
  </si>
  <si>
    <t>SQ_NU_REGISTRO_6</t>
  </si>
  <si>
    <t>PR_GERA_PROTOCOLO</t>
  </si>
  <si>
    <t>1.16</t>
  </si>
  <si>
    <t>SQ_NU_REGISTRO_8</t>
  </si>
  <si>
    <t>SQ_NU_REGISTRO_9</t>
  </si>
  <si>
    <t>SQ_NU_REGISTRO_10</t>
  </si>
  <si>
    <t>SQ_NU_REGISTRO_12</t>
  </si>
  <si>
    <t>SQ_NU_REGISTRO_14</t>
  </si>
  <si>
    <t>TG_SERVICO_ATENDIMENTO</t>
  </si>
  <si>
    <t>SQ_NU_REGISTRO_7</t>
  </si>
  <si>
    <t>PR_CRIA_REMESSA_MENSALIDADE</t>
  </si>
  <si>
    <t>T1991</t>
  </si>
  <si>
    <t>1.226</t>
  </si>
  <si>
    <t>depende do sac 1824442 versão 1.225 que esta impedido na planilha - PO vai abrir emergencial</t>
  </si>
  <si>
    <t>TB_ODON_RECORRENCIA_LOTE_ITEM</t>
  </si>
  <si>
    <t>PR_ODON_BRASPAG_WS_REA_PGTO</t>
  </si>
  <si>
    <t>PR_ODON_RECORRENCIA_ENVIA</t>
  </si>
  <si>
    <t>PK_CONTROLE_COMISSAO</t>
  </si>
  <si>
    <t>1.373</t>
  </si>
  <si>
    <t>T6169CR</t>
  </si>
  <si>
    <t>1.103</t>
  </si>
  <si>
    <t>1.374</t>
  </si>
  <si>
    <t>\WEBHAP\PACKAGE</t>
  </si>
  <si>
    <t>TB_PARAM_AREA_VENDA_MES</t>
  </si>
  <si>
    <t>TG_PARAM_AREA_VENDA_MES_B</t>
  </si>
  <si>
    <t>AU_PARAM_AREA_VENDA_MES</t>
  </si>
  <si>
    <t>1.108</t>
  </si>
  <si>
    <t>SC_UPDATE_SACTI_1577586</t>
  </si>
  <si>
    <t>AU_CONTROLE_ARQ</t>
  </si>
  <si>
    <t>TG_CONTROLE_ARQ_B</t>
  </si>
  <si>
    <t>PK_ARQUIVO_GRAFICA</t>
  </si>
  <si>
    <t>1.69</t>
  </si>
  <si>
    <t>T1310REL</t>
  </si>
  <si>
    <t>1.90</t>
  </si>
  <si>
    <t>TB_CONTROLE_ARQ</t>
  </si>
  <si>
    <t>TB_LOG_ACAO_EMPRESA</t>
  </si>
  <si>
    <t>PR_LOG_ACAO_EMPRESA</t>
  </si>
  <si>
    <t>SC_SACTI_2036256</t>
  </si>
  <si>
    <t>versão ajustada de acordo com a que indica no wincvs 1.3</t>
  </si>
  <si>
    <t>PK_SUPERAPP_BENEFICIARIO</t>
  </si>
  <si>
    <t>Script de Deploy</t>
  </si>
  <si>
    <t>GRANT-GMUD-27-03</t>
  </si>
  <si>
    <t>aponta ate a versão 1.2 mas se encontra sem tag a versão 1.2</t>
  </si>
  <si>
    <t>GRANT-2046557</t>
  </si>
  <si>
    <t>PROTOMAKER-CLINICO</t>
  </si>
  <si>
    <t>1.51</t>
  </si>
  <si>
    <t>\PROJETOS\CLINICO_SISTEMA\APLICACAO\FRONTEND</t>
  </si>
  <si>
    <t>SQ_AUTORIA_MEDICAMENTOONCO8DBB</t>
  </si>
  <si>
    <t>\PROJETOS\CLINICO_SISTEMA\BANCO_DE_DADOS\SEQUENCE</t>
  </si>
  <si>
    <t>SQ_AUTORIA_MEDKITONCOLOGICO</t>
  </si>
  <si>
    <t>SQ_AUTORIA_PROCEDIMENTOONC29CE</t>
  </si>
  <si>
    <t>SQ_EXECUCAO_MED_ONC_COMPL_F889</t>
  </si>
  <si>
    <t>SQ_EXECUCAO_MEDKIT_ONC_COMD006</t>
  </si>
  <si>
    <t>SQ_EXECUCAO_PRE_AUT_MEDIC_0795</t>
  </si>
  <si>
    <t>SQ_EXECUCAO_PRE_AUT_PROCED0D27</t>
  </si>
  <si>
    <t>TG_AUTORIA_MEDICAMENTOONCO8DBB</t>
  </si>
  <si>
    <t>\PROJETOS\CLINICO_SISTEMA\BANCO_DE_DADOS\TRIGGER</t>
  </si>
  <si>
    <t>TG_AUTORIA_MEDKITONCOLOGICO</t>
  </si>
  <si>
    <t>TG_AUTORIA_PROCEDIMENTOONC29CE</t>
  </si>
  <si>
    <t>TG_EXECUCAO_MED_ONC_COMPL_F889</t>
  </si>
  <si>
    <t>TG_EXECUCAO_MEDKIT_ONC_COMD006</t>
  </si>
  <si>
    <t>TG_EXECUCAO_PRE_AUT_MEDIC_0795</t>
  </si>
  <si>
    <t>TG_EXECUCAO_PRE_AUT_PROCED0D27</t>
  </si>
  <si>
    <t>TB_AUTORIA_TRATAMENTOONCOL2DFC</t>
  </si>
  <si>
    <t>\PROJETOS\CLINICO_SISTEMA\BANCO_DE_DADOS\TABLE</t>
  </si>
  <si>
    <t>TB_AUTORIA_MEDKITONCOLOGICO</t>
  </si>
  <si>
    <t>TB_AUTORIA_MEDICAMENTOONCO8DBB</t>
  </si>
  <si>
    <t>TB_AUTORIA_PARAM_MED_KIT_OD5AA</t>
  </si>
  <si>
    <t>TB_AUTORIA_PROCEDIMENTOONC29CE</t>
  </si>
  <si>
    <t>TB_AUTORIA_PARAM_PROCEDIME48C2</t>
  </si>
  <si>
    <t>TB_AUTORIA_DILUENTE</t>
  </si>
  <si>
    <t>TB_AUTORIA_DILUENTEFR</t>
  </si>
  <si>
    <t>TB_AUTORIA_FORMULAMEDICAMENTO</t>
  </si>
  <si>
    <t>TB_AUTORIA_INFORMACAO</t>
  </si>
  <si>
    <t>TB_EXECUCAO_TRATAMENTOONCO1B82</t>
  </si>
  <si>
    <t>TB_EXECUCAO_PROC_ONCOLOGICDF88</t>
  </si>
  <si>
    <t>TB_EXECUCAO_MED_ONCOLOGICCO616B</t>
  </si>
  <si>
    <t>TB_EXECUCAO_MEDKIT_ONC_COMD006</t>
  </si>
  <si>
    <t>TB_EXECUCAO_MED_ONC_COMPL_F889</t>
  </si>
  <si>
    <t>TB_EXECUCAO_PRE_AUT_MEDIC_0795</t>
  </si>
  <si>
    <t>TB_EXECUCAO_PRE_AUT_PROCED0D27</t>
  </si>
  <si>
    <t>TB_EXECUCAO_RESP_PARAM_FORM</t>
  </si>
  <si>
    <t>TB_INTEGRACAO_MEDICAMENTO</t>
  </si>
  <si>
    <t>TB_AUTORIA_FORM_DOSE</t>
  </si>
  <si>
    <t>SC_GRANT_ONCOLOGIA</t>
  </si>
  <si>
    <t>\PROJETOS\CLINICO_SISTEMA\BANCO_DE_DADOS\SCRIPT</t>
  </si>
  <si>
    <t>Documento</t>
  </si>
  <si>
    <t>SEQUENCIA_EXECUCAO</t>
  </si>
  <si>
    <t>\HAPVIDA\PROJETOS\CLINICO_SISTEMA\BANCO_DE_DADOS</t>
  </si>
  <si>
    <t>PROTOCORE-CLINICO</t>
  </si>
  <si>
    <t>1.145</t>
  </si>
  <si>
    <t>\PROJETOS\CLINICO_SISTEMA\APLICACAO\BACKEND</t>
  </si>
  <si>
    <t>PK_REEMBOLSO_API_CONSULTA</t>
  </si>
  <si>
    <t>1.71</t>
  </si>
  <si>
    <t>PK_REEMBOLSO</t>
  </si>
  <si>
    <t>1.73</t>
  </si>
  <si>
    <t>TB_REEMB_INTEGRA_SAP</t>
  </si>
  <si>
    <t>Tipos de objetos ajustados - Duplicado</t>
  </si>
  <si>
    <t>TB_REEMB_INTEGRA_SAP_LOG</t>
  </si>
  <si>
    <t>TB_REEMB_INTEGRA_SAP_ITEM</t>
  </si>
  <si>
    <t>TB_REEMB_INTEGRA_SAP_DET</t>
  </si>
  <si>
    <t>T8000C</t>
  </si>
  <si>
    <t>T8000P</t>
  </si>
  <si>
    <t>SC_GRANTS_SACTI_2042759</t>
  </si>
  <si>
    <t>VIVERBEM.ZIP</t>
  </si>
  <si>
    <t>1.259</t>
  </si>
  <si>
    <t>\PROJETOS\VIVERBEM_SISTEMA\APLICACAO\WEB</t>
  </si>
  <si>
    <t>Caminho cvs ajustado</t>
  </si>
  <si>
    <t>T8000I</t>
  </si>
  <si>
    <t>1.37</t>
  </si>
  <si>
    <t>SC_COMPLEMENTO_VB</t>
  </si>
  <si>
    <t>PK_INTERCORRENCIA_PROGRAMA</t>
  </si>
  <si>
    <t>1.26</t>
  </si>
  <si>
    <t>T8000E</t>
  </si>
  <si>
    <t>1.23</t>
  </si>
  <si>
    <t>VW_PACIENTE_VB_UNI</t>
  </si>
  <si>
    <t>VW_PACIENTE_VB_GERAL_UNI</t>
  </si>
  <si>
    <t>VW_INTERCORRENCIA_VB_UNI</t>
  </si>
  <si>
    <t>TG_EMPRESA_CONVENIADA_B</t>
  </si>
  <si>
    <t>1.47</t>
  </si>
  <si>
    <t>AU_EMPRESA_CONVENIADA</t>
  </si>
  <si>
    <t>1.41</t>
  </si>
  <si>
    <t>PR_CRITICA_TROCA_CADASTRO</t>
  </si>
  <si>
    <t>1.302</t>
  </si>
  <si>
    <t>PR_PROCESSA_TROCA_CADASTRO</t>
  </si>
  <si>
    <t>1.172</t>
  </si>
  <si>
    <t>T2958PS</t>
  </si>
  <si>
    <t>1.153</t>
  </si>
  <si>
    <t>PK_REL_MENSALIDADES</t>
  </si>
  <si>
    <t>PR_PREVIA_FATURAMENTO</t>
  </si>
  <si>
    <t>1.32</t>
  </si>
  <si>
    <t>depende do sac 2020706 versão 1.30 que se encontra sem aceite na T9421 - - PO vai abrir emergencial</t>
  </si>
  <si>
    <t>T1330</t>
  </si>
  <si>
    <t>1.225</t>
  </si>
  <si>
    <t>1.29</t>
  </si>
  <si>
    <t>PR_ARQUIVO_PREVIA_SAO_BERNARDO</t>
  </si>
  <si>
    <t>T2212EP</t>
  </si>
  <si>
    <t>CHANGE</t>
  </si>
  <si>
    <t>SOLICITANTE</t>
  </si>
  <si>
    <t>Publicação realizada</t>
  </si>
  <si>
    <t>CHANGE UNIFICADA</t>
  </si>
  <si>
    <t>QTD OBJETOS</t>
  </si>
  <si>
    <t>TIPOS DE DEMANDA</t>
  </si>
  <si>
    <t>CHG000000694</t>
  </si>
  <si>
    <t>RODRIGO XAVIER</t>
  </si>
  <si>
    <t>EMERGENCIAL</t>
  </si>
  <si>
    <t>CHG000000710</t>
  </si>
  <si>
    <t>DJALMA PONTES</t>
  </si>
  <si>
    <t>DIÁRIA</t>
  </si>
  <si>
    <t>CHG000000773</t>
  </si>
  <si>
    <t>20/10/2022</t>
  </si>
  <si>
    <t>CHG000000868</t>
  </si>
  <si>
    <t>RICARDO RIBEIRO</t>
  </si>
  <si>
    <t>26/10/2022</t>
  </si>
  <si>
    <t>CHG000000871</t>
  </si>
  <si>
    <t>ALEXANDRE VECCHI</t>
  </si>
  <si>
    <t>CHG000000894</t>
  </si>
  <si>
    <t>ARIEL FIUZA</t>
  </si>
  <si>
    <t>CHG000000954</t>
  </si>
  <si>
    <t>CARLOS EDUARDO</t>
  </si>
  <si>
    <t>CHG000000956</t>
  </si>
  <si>
    <t>Ernani Malta</t>
  </si>
  <si>
    <t>CHG000000958</t>
  </si>
  <si>
    <t>CHG000000959</t>
  </si>
  <si>
    <t>CHG000000944</t>
  </si>
  <si>
    <t>Fabio Moreira</t>
  </si>
  <si>
    <t>CHG000000950</t>
  </si>
  <si>
    <t>CHG000000998</t>
  </si>
  <si>
    <t>CHG000001004</t>
  </si>
  <si>
    <t>CHG000001013</t>
  </si>
  <si>
    <t>CHG000001039</t>
  </si>
  <si>
    <t>Jose Minau</t>
  </si>
  <si>
    <t>CHG000001040</t>
  </si>
  <si>
    <t>CHG000001042</t>
  </si>
  <si>
    <t>CHG000001044</t>
  </si>
  <si>
    <t>Thompson Dantas</t>
  </si>
  <si>
    <t>CHG000001045</t>
  </si>
  <si>
    <t>CHG000001046</t>
  </si>
  <si>
    <t>CHG000001049</t>
  </si>
  <si>
    <t>CHG000001075</t>
  </si>
  <si>
    <t>Lidia Nellie Gratsch</t>
  </si>
  <si>
    <t>16/11/2022</t>
  </si>
  <si>
    <t>CHG000001078</t>
  </si>
  <si>
    <t>David Raphael Brandao</t>
  </si>
  <si>
    <t>CHG000001079</t>
  </si>
  <si>
    <t>CHG000001080</t>
  </si>
  <si>
    <t>CHG000001081</t>
  </si>
  <si>
    <t>CHG000001083</t>
  </si>
  <si>
    <t>CHG000001084</t>
  </si>
  <si>
    <t>CHG000001086</t>
  </si>
  <si>
    <t>FRANCISCA SANTOS</t>
  </si>
  <si>
    <t>CHG000001087</t>
  </si>
  <si>
    <t>CHG000001091</t>
  </si>
  <si>
    <t>CHG000001095</t>
  </si>
  <si>
    <t>CHG000001098</t>
  </si>
  <si>
    <t>Ernani Malta Martins</t>
  </si>
  <si>
    <t>21/11/2022</t>
  </si>
  <si>
    <t>CHG000001101</t>
  </si>
  <si>
    <t>Renata Moraes Lustosa</t>
  </si>
  <si>
    <t>18/11/2022</t>
  </si>
  <si>
    <t>CHG000001102</t>
  </si>
  <si>
    <t>CHG000001105</t>
  </si>
  <si>
    <t>CHG000001106</t>
  </si>
  <si>
    <t>CHG000001116</t>
  </si>
  <si>
    <t>CHG000001120</t>
  </si>
  <si>
    <t>CHG000001143</t>
  </si>
  <si>
    <t>CHG000001144</t>
  </si>
  <si>
    <t>CHG000001150</t>
  </si>
  <si>
    <t>Dusleia do Nascimento</t>
  </si>
  <si>
    <t>23/11/2022</t>
  </si>
  <si>
    <t>CHG000001151</t>
  </si>
  <si>
    <t>CHG000001164</t>
  </si>
  <si>
    <t>CARLOS EDUARDO RODRIGUES</t>
  </si>
  <si>
    <t>25/11/2022</t>
  </si>
  <si>
    <t>CHG000001165</t>
  </si>
  <si>
    <t>CHG000001166</t>
  </si>
  <si>
    <t xml:space="preserve"> ALEXANDRE VECCHI</t>
  </si>
  <si>
    <t>CHG000001167</t>
  </si>
  <si>
    <t>CHG000001178</t>
  </si>
  <si>
    <t>CHG000001158</t>
  </si>
  <si>
    <t>24/11/2022</t>
  </si>
  <si>
    <t>CHG000001159</t>
  </si>
  <si>
    <t>CHG000001193</t>
  </si>
  <si>
    <t>29/11/2022</t>
  </si>
  <si>
    <t>CHG000001245</t>
  </si>
  <si>
    <t>CHG000001243</t>
  </si>
  <si>
    <t>CHG000001263</t>
  </si>
  <si>
    <t>Pedro Patriota Barreto</t>
  </si>
  <si>
    <t>CHG000001277</t>
  </si>
  <si>
    <t>Antonio Jhulio de Oliveira Leal</t>
  </si>
  <si>
    <t>CHG000001279</t>
  </si>
  <si>
    <t>CHG000001232</t>
  </si>
  <si>
    <t>Ricardo Ribeiro De Sousa</t>
  </si>
  <si>
    <t>CHG000001296</t>
  </si>
  <si>
    <t>Daniel Viana de Almeida</t>
  </si>
  <si>
    <t>CHG000001383</t>
  </si>
  <si>
    <t>MARINES SOUSA SALES</t>
  </si>
  <si>
    <t>13/12/2022</t>
  </si>
  <si>
    <t>CHG000001399</t>
  </si>
  <si>
    <t>CHG000001609</t>
  </si>
  <si>
    <t>Fabio Moreira Rodrigues de Souza</t>
  </si>
  <si>
    <t>CHG000001678</t>
  </si>
  <si>
    <t>CHG000001616</t>
  </si>
  <si>
    <t>Kellyane Carla</t>
  </si>
  <si>
    <t>CHG000001679</t>
  </si>
  <si>
    <t>CHG000001688</t>
  </si>
  <si>
    <t>CHG000001687</t>
  </si>
  <si>
    <t>CHG000001691</t>
  </si>
  <si>
    <t>Paulo Ricardo Motta Massa</t>
  </si>
  <si>
    <t>CHG000001692</t>
  </si>
  <si>
    <t>Thompson Candido Dantas</t>
  </si>
  <si>
    <t>CHG000001703</t>
  </si>
  <si>
    <t>Antonio Jhulio Leal</t>
  </si>
  <si>
    <t>13/01/2023</t>
  </si>
  <si>
    <t>CHG000001704</t>
  </si>
  <si>
    <t>CHG000001700</t>
  </si>
  <si>
    <t>MARINES SOUSA JOSE SALES</t>
  </si>
  <si>
    <t>16/01/2023</t>
  </si>
  <si>
    <t>CHG000001705</t>
  </si>
  <si>
    <t>GUSTHAVO LIMA DO VALE</t>
  </si>
  <si>
    <t>CHG000001707</t>
  </si>
  <si>
    <t>CHG000001708</t>
  </si>
  <si>
    <t>CHG000001720</t>
  </si>
  <si>
    <t>Paulo Victor Ferreira Rodrigues</t>
  </si>
  <si>
    <t>CHG000001764</t>
  </si>
  <si>
    <t>18/01/2023</t>
  </si>
  <si>
    <t>CHG000001740</t>
  </si>
  <si>
    <t>CHG000001765</t>
  </si>
  <si>
    <t>djalma ponte</t>
  </si>
  <si>
    <t>CHG000001759</t>
  </si>
  <si>
    <t>19/01/2023</t>
  </si>
  <si>
    <t>CHG000001761</t>
  </si>
  <si>
    <t>CHG000001555</t>
  </si>
  <si>
    <t>CHG000001557</t>
  </si>
  <si>
    <t>FRANCISCA ARIANA DE JESUS SANTOS</t>
  </si>
  <si>
    <t>CHG000001563</t>
  </si>
  <si>
    <t>CHG000001564</t>
  </si>
  <si>
    <t>CHG000001565</t>
  </si>
  <si>
    <t>CHG000001566</t>
  </si>
  <si>
    <t>CHG000001571</t>
  </si>
  <si>
    <t>CHG000001816</t>
  </si>
  <si>
    <t>CHG000001822</t>
  </si>
  <si>
    <t>CHG000001830</t>
  </si>
  <si>
    <t>26/01/2023</t>
  </si>
  <si>
    <t>CHG000001853</t>
  </si>
  <si>
    <t>CHG000001828</t>
  </si>
  <si>
    <t>30/01/2023</t>
  </si>
  <si>
    <t>CHG000001860</t>
  </si>
  <si>
    <t>Larissa Bezerra da Costa</t>
  </si>
  <si>
    <t>CHG000001892</t>
  </si>
  <si>
    <t>CHG000001891</t>
  </si>
  <si>
    <t>Jose Minau Castelo Branco Neto</t>
  </si>
  <si>
    <t>CHG000001824</t>
  </si>
  <si>
    <t>CHG000001863</t>
  </si>
  <si>
    <t>CHG000001864</t>
  </si>
  <si>
    <t>CHG000001908</t>
  </si>
  <si>
    <t>CHG000001918</t>
  </si>
  <si>
    <t>MARISA LIMA MOTA</t>
  </si>
  <si>
    <t>31/01/2023</t>
  </si>
  <si>
    <t>CHG000001923</t>
  </si>
  <si>
    <t>CHG000001924</t>
  </si>
  <si>
    <t>CHG000001919</t>
  </si>
  <si>
    <t>MARIA DIAS DE OLIVEIRA</t>
  </si>
  <si>
    <t>CHG000001921</t>
  </si>
  <si>
    <t>CHG000001935</t>
  </si>
  <si>
    <t>CHG000001936</t>
  </si>
  <si>
    <t>CHG000001939</t>
  </si>
  <si>
    <t>CHG000001969</t>
  </si>
  <si>
    <t>CHG000001975</t>
  </si>
  <si>
    <t>GABRIELA SUPRIMIO BRAGA</t>
  </si>
  <si>
    <t>CHG000001984</t>
  </si>
  <si>
    <t>CHG000001986</t>
  </si>
  <si>
    <t>CHG000001965</t>
  </si>
  <si>
    <t>CHG000002012</t>
  </si>
  <si>
    <t>13/02/2023</t>
  </si>
  <si>
    <t>CHG000002033</t>
  </si>
  <si>
    <t>CHG000002038</t>
  </si>
  <si>
    <t>CHG000002024</t>
  </si>
  <si>
    <t>CHG000002025</t>
  </si>
  <si>
    <t>CHG000002026</t>
  </si>
  <si>
    <t>CHG000002003</t>
  </si>
  <si>
    <t>CHG000002006</t>
  </si>
  <si>
    <t>CHG000002001</t>
  </si>
  <si>
    <t>CHG000002065</t>
  </si>
  <si>
    <t>14/02/2023</t>
  </si>
  <si>
    <t>CHG000002096</t>
  </si>
  <si>
    <t>15/02/2023</t>
  </si>
  <si>
    <t>CHG000002098</t>
  </si>
  <si>
    <t>CHG000002072</t>
  </si>
  <si>
    <t>CHG000002073</t>
  </si>
  <si>
    <t>CHG000002074</t>
  </si>
  <si>
    <t>CHG000002076</t>
  </si>
  <si>
    <t>CHG000002077</t>
  </si>
  <si>
    <t>CHG000002101</t>
  </si>
  <si>
    <t>ARIEL FONTENELE FIUZA</t>
  </si>
  <si>
    <t>16/02/2023</t>
  </si>
  <si>
    <t>CHG000002108</t>
  </si>
  <si>
    <t>CHG000002133</t>
  </si>
  <si>
    <t>CHG000002155</t>
  </si>
  <si>
    <t>23/02/2023</t>
  </si>
  <si>
    <t>CHG000002157</t>
  </si>
  <si>
    <t>24/02/2023</t>
  </si>
  <si>
    <t>CHG000002162</t>
  </si>
  <si>
    <t>28/02/2023</t>
  </si>
  <si>
    <t>CHG000002163</t>
  </si>
  <si>
    <t>CHG000002172</t>
  </si>
  <si>
    <t>CHG000002179</t>
  </si>
  <si>
    <t>CHG000002180</t>
  </si>
  <si>
    <t>CHG000002181</t>
  </si>
  <si>
    <t>CHG000002182</t>
  </si>
  <si>
    <t>CHG000002183</t>
  </si>
  <si>
    <t>CHG000002185</t>
  </si>
  <si>
    <t>CHG000002186</t>
  </si>
  <si>
    <t>CHG000002187</t>
  </si>
  <si>
    <t>CHG000002188</t>
  </si>
  <si>
    <t>CHG000002210</t>
  </si>
  <si>
    <t>CHG000002202</t>
  </si>
  <si>
    <t>CHG000002209</t>
  </si>
  <si>
    <t>CHG000002229</t>
  </si>
  <si>
    <t>RONALDO RODRIGUES DE LIMA</t>
  </si>
  <si>
    <t>CHG000002230</t>
  </si>
  <si>
    <t>CHG000002217</t>
  </si>
  <si>
    <t>CARLA MARIA DA SILVA</t>
  </si>
  <si>
    <t>CHG000002215</t>
  </si>
  <si>
    <t>CHG000002234</t>
  </si>
  <si>
    <t>CHG000002233</t>
  </si>
  <si>
    <t>CHG000002232</t>
  </si>
  <si>
    <t>CHG000002256</t>
  </si>
  <si>
    <t>CHG000002260</t>
  </si>
  <si>
    <t>CHG000002266</t>
  </si>
  <si>
    <t>CHG000001996</t>
  </si>
  <si>
    <t>CHG000002277</t>
  </si>
  <si>
    <t>13/03/2023</t>
  </si>
  <si>
    <t>CHG000002278</t>
  </si>
  <si>
    <t>CHG000002279</t>
  </si>
  <si>
    <t>CHG000002281</t>
  </si>
  <si>
    <t>CHG000002302</t>
  </si>
  <si>
    <t>CHG000002303</t>
  </si>
  <si>
    <t>CHG000002304</t>
  </si>
  <si>
    <t>THAÍS DE ALMEIDA BARROS</t>
  </si>
  <si>
    <t>CHG000002314</t>
  </si>
  <si>
    <t>17/03/2023</t>
  </si>
  <si>
    <t>CHG000002315</t>
  </si>
  <si>
    <t>CHG000002316</t>
  </si>
  <si>
    <t>CHG000002318</t>
  </si>
  <si>
    <t>CHG000002275</t>
  </si>
  <si>
    <t>CHG000002276</t>
  </si>
  <si>
    <t>CHG000002332</t>
  </si>
  <si>
    <t>20/03/2023</t>
  </si>
  <si>
    <t>CHG000002321</t>
  </si>
  <si>
    <t>CHG000002336</t>
  </si>
  <si>
    <t>Thiago Rawel Camara Lima</t>
  </si>
  <si>
    <t>CHG000002282</t>
  </si>
  <si>
    <t>CHG000002338</t>
  </si>
  <si>
    <t>CHG000002348</t>
  </si>
  <si>
    <t>CHG000002344</t>
  </si>
  <si>
    <t>CHG000002368</t>
  </si>
  <si>
    <t>22/03/2023</t>
  </si>
  <si>
    <t>CHG000002374</t>
  </si>
  <si>
    <t>Francisco Vilanei Marques Junior</t>
  </si>
  <si>
    <t>CHG000002379</t>
  </si>
  <si>
    <t>CHG000002378</t>
  </si>
  <si>
    <t>Caio Marques Pinho</t>
  </si>
  <si>
    <t>CHG000002375</t>
  </si>
  <si>
    <t>CHG000002380</t>
  </si>
  <si>
    <t>CHG000002384</t>
  </si>
  <si>
    <t>CHG000002386</t>
  </si>
  <si>
    <t>CHG000002388</t>
  </si>
  <si>
    <t>CHG000002390</t>
  </si>
  <si>
    <t>23/03/2023</t>
  </si>
  <si>
    <t>CHG000002397</t>
  </si>
  <si>
    <t>CHG000002400</t>
  </si>
  <si>
    <t>CHG000002402</t>
  </si>
  <si>
    <t>CHG000002403</t>
  </si>
  <si>
    <t>CHG000002404</t>
  </si>
  <si>
    <t>CHG000002409</t>
  </si>
  <si>
    <t>DAVI PORTO FIGUEIREDO</t>
  </si>
  <si>
    <t>27/03/2023</t>
  </si>
  <si>
    <t>CHG000002408</t>
  </si>
  <si>
    <t>CHG000002407</t>
  </si>
  <si>
    <t>CHG000002419</t>
  </si>
  <si>
    <t>CHG000002413</t>
  </si>
  <si>
    <t>28/03/2023</t>
  </si>
  <si>
    <t>CHG000002421</t>
  </si>
  <si>
    <t>CHG000002528</t>
  </si>
  <si>
    <t>CHG000002536</t>
  </si>
  <si>
    <t>CHG000002529</t>
  </si>
  <si>
    <t>CHG000002417</t>
  </si>
  <si>
    <t>CHG000002416</t>
  </si>
  <si>
    <t>CHG000002557</t>
  </si>
  <si>
    <t>29/03/2023</t>
  </si>
  <si>
    <t>CHG000002535</t>
  </si>
  <si>
    <t>CHG000002540</t>
  </si>
  <si>
    <t>CHG000002542</t>
  </si>
  <si>
    <t>CHG000002548</t>
  </si>
  <si>
    <t>SANDRA APARECIDA ZAPAROLI FERREIRA</t>
  </si>
  <si>
    <t>CHG000002558</t>
  </si>
  <si>
    <t>CHG000002565</t>
  </si>
  <si>
    <t>31/03/2023</t>
  </si>
  <si>
    <t>CHG000002566</t>
  </si>
  <si>
    <t>CHG000002567</t>
  </si>
  <si>
    <t>CHG000002568</t>
  </si>
  <si>
    <t>CHG000002569</t>
  </si>
  <si>
    <t>Savia Nascimento Caetano Brito</t>
  </si>
  <si>
    <t>CHG000002571</t>
  </si>
  <si>
    <t>Gustavo Henrique de Deus</t>
  </si>
  <si>
    <t>CHG000002573</t>
  </si>
  <si>
    <t>CHG000002574</t>
  </si>
  <si>
    <t>CHG000002575</t>
  </si>
  <si>
    <t>Varios</t>
  </si>
  <si>
    <t>CHG000002640</t>
  </si>
  <si>
    <t>CHG000002641</t>
  </si>
  <si>
    <t>CHG000002642</t>
  </si>
  <si>
    <t>CHG000002643</t>
  </si>
  <si>
    <t>CHG000002644</t>
  </si>
  <si>
    <t>CHG000002645</t>
  </si>
  <si>
    <t>CHG000002646</t>
  </si>
  <si>
    <t>CHG000002647</t>
  </si>
  <si>
    <t>CHG000002648</t>
  </si>
  <si>
    <t>CHG000002579</t>
  </si>
  <si>
    <t>CHG000002551</t>
  </si>
  <si>
    <t>CHG000002554</t>
  </si>
  <si>
    <t>CHG000002639</t>
  </si>
  <si>
    <t>CHG000002577</t>
  </si>
  <si>
    <t>CHG000002663</t>
  </si>
  <si>
    <t>CHG000002656</t>
  </si>
  <si>
    <t>CHG000002670</t>
  </si>
  <si>
    <t>CHG000002734</t>
  </si>
  <si>
    <t>Djalma ponte</t>
  </si>
  <si>
    <t>CHG000002830</t>
  </si>
  <si>
    <t>CHG000002735</t>
  </si>
  <si>
    <t>CHG000002773</t>
  </si>
  <si>
    <t>17/04/2023</t>
  </si>
  <si>
    <t>CHG000002770</t>
  </si>
  <si>
    <t>CHG000002771</t>
  </si>
  <si>
    <t>CHG000002763</t>
  </si>
  <si>
    <t>14/04/2023</t>
  </si>
  <si>
    <t>CHG000002754</t>
  </si>
  <si>
    <t>13/04/2023</t>
  </si>
  <si>
    <t>CHG000002747</t>
  </si>
  <si>
    <t>Joao Kildere Da Silva Leite</t>
  </si>
  <si>
    <t>CHG000002801</t>
  </si>
  <si>
    <t>CHG000002833</t>
  </si>
  <si>
    <t>22/04/2023</t>
  </si>
  <si>
    <t>CHG000002831</t>
  </si>
  <si>
    <t>CHG000002798</t>
  </si>
  <si>
    <t>AMANDA SOUSA DOS SANTOS</t>
  </si>
  <si>
    <t>CHG000002854</t>
  </si>
  <si>
    <t>Lucas Talam Maia</t>
  </si>
  <si>
    <t>25/04/2023</t>
  </si>
  <si>
    <t>CHG000002844</t>
  </si>
  <si>
    <t>CHG000002988</t>
  </si>
  <si>
    <t>ANTONIO JHULIO LEAL</t>
  </si>
  <si>
    <t>CHG000002999</t>
  </si>
  <si>
    <t>CHG000002871</t>
  </si>
  <si>
    <t>26/04/2023</t>
  </si>
  <si>
    <t>CHG000002870</t>
  </si>
  <si>
    <t>CHG000002873</t>
  </si>
  <si>
    <t>CHG000003028</t>
  </si>
  <si>
    <t>CHG000002867</t>
  </si>
  <si>
    <t>RAFAEL MIRANDA FERREIRA</t>
  </si>
  <si>
    <t>CHG000003058</t>
  </si>
  <si>
    <t>28/04/2023</t>
  </si>
  <si>
    <t>CHG000003070</t>
  </si>
  <si>
    <t>CHG000003069</t>
  </si>
  <si>
    <t>CHG000003068</t>
  </si>
  <si>
    <t>CHG000003067</t>
  </si>
  <si>
    <t>CHG000003066</t>
  </si>
  <si>
    <t>CHG000003064</t>
  </si>
  <si>
    <t>CHG000003063</t>
  </si>
  <si>
    <t>CHG000003062</t>
  </si>
  <si>
    <t>CHG000003060</t>
  </si>
  <si>
    <t>CHG000003072</t>
  </si>
  <si>
    <t>30/04/2023</t>
  </si>
  <si>
    <t>CHG000003082</t>
  </si>
  <si>
    <t>MARCELO FLORIAN</t>
  </si>
  <si>
    <t>CHG000003083</t>
  </si>
  <si>
    <t>CHG000003084</t>
  </si>
  <si>
    <t>CHG000003080</t>
  </si>
  <si>
    <t>Tiago Ferreira Alves</t>
  </si>
  <si>
    <t>CHG000003081</t>
  </si>
  <si>
    <t>CHG000003091</t>
  </si>
  <si>
    <t>01/05/2023</t>
  </si>
  <si>
    <t>CHG000003090</t>
  </si>
  <si>
    <t>CHG000003095</t>
  </si>
  <si>
    <t>CHG000003096</t>
  </si>
  <si>
    <t>CHG000003099</t>
  </si>
  <si>
    <t>CHG000003098</t>
  </si>
  <si>
    <t>CHG000003101</t>
  </si>
  <si>
    <t>CHG000003102</t>
  </si>
  <si>
    <t>CHG000002866</t>
  </si>
  <si>
    <t>CHG000002843</t>
  </si>
  <si>
    <t>CHG000002997</t>
  </si>
  <si>
    <t>CHG000003009</t>
  </si>
  <si>
    <t>CHG000003010</t>
  </si>
  <si>
    <t>CHG000003093</t>
  </si>
  <si>
    <t>CHG000002788</t>
  </si>
  <si>
    <t xml:space="preserve"> </t>
  </si>
  <si>
    <t>CHG000003116</t>
  </si>
  <si>
    <t>02/05/2023</t>
  </si>
  <si>
    <t>CHG000003130</t>
  </si>
  <si>
    <t>CHG000002751</t>
  </si>
  <si>
    <t>12/04/2023</t>
  </si>
  <si>
    <t>CHG000002738</t>
  </si>
  <si>
    <t>CHG000002839</t>
  </si>
  <si>
    <t>24/04/2023</t>
  </si>
  <si>
    <t>CHG000002836</t>
  </si>
  <si>
    <t>CHG000002837</t>
  </si>
  <si>
    <t>CHG000002840</t>
  </si>
  <si>
    <t>CHG000003108</t>
  </si>
  <si>
    <t>03/05/2023</t>
  </si>
  <si>
    <t>CHG000003138</t>
  </si>
  <si>
    <t>CHG000003139</t>
  </si>
  <si>
    <t>CHG000003140</t>
  </si>
  <si>
    <t>CHG000003147</t>
  </si>
  <si>
    <t>CHG000003151</t>
  </si>
  <si>
    <t>CHG000003155</t>
  </si>
  <si>
    <t>04/05/2023</t>
  </si>
  <si>
    <t>CHG000003160</t>
  </si>
  <si>
    <t>CHG000003175</t>
  </si>
  <si>
    <t>CHG000003208</t>
  </si>
  <si>
    <t>05/05/2023</t>
  </si>
  <si>
    <t>CHG000003164</t>
  </si>
  <si>
    <t>CHG000003174</t>
  </si>
  <si>
    <t>CHG000003180</t>
  </si>
  <si>
    <t>CHG000003204</t>
  </si>
  <si>
    <t>CHG000003115</t>
  </si>
  <si>
    <t>CHG000003236</t>
  </si>
  <si>
    <t>08/05/2023</t>
  </si>
  <si>
    <t>CHG000003237</t>
  </si>
  <si>
    <t>CHG000003300</t>
  </si>
  <si>
    <t>09/05/2023</t>
  </si>
  <si>
    <t>CHG000003239</t>
  </si>
  <si>
    <t>CHG000003228</t>
  </si>
  <si>
    <t>CHG000003229</t>
  </si>
  <si>
    <t>CHG000003224</t>
  </si>
  <si>
    <t>CHG000003306</t>
  </si>
  <si>
    <t>CHG000003322</t>
  </si>
  <si>
    <t>CHG000003315</t>
  </si>
  <si>
    <t>10/05/2023</t>
  </si>
  <si>
    <t>CHG000003336</t>
  </si>
  <si>
    <t>CHG000003355</t>
  </si>
  <si>
    <t>CHG000003357</t>
  </si>
  <si>
    <t>CHG000003371</t>
  </si>
  <si>
    <t>CHG000003373</t>
  </si>
  <si>
    <t>CHG000003374</t>
  </si>
  <si>
    <t>CHG000003352</t>
  </si>
  <si>
    <t>12/05/2023</t>
  </si>
  <si>
    <t>CHG000003365</t>
  </si>
  <si>
    <t>CHG000003388</t>
  </si>
  <si>
    <t>CHG000003390</t>
  </si>
  <si>
    <t>CHG000003477</t>
  </si>
  <si>
    <t>17/05/2023</t>
  </si>
  <si>
    <t>CHG000003481</t>
  </si>
  <si>
    <t>CHG000003483</t>
  </si>
  <si>
    <t>18/05/2023</t>
  </si>
  <si>
    <t>CHG000003479</t>
  </si>
  <si>
    <t>CHG000003478</t>
  </si>
  <si>
    <t>CHG000003505</t>
  </si>
  <si>
    <t>CHG000003512</t>
  </si>
  <si>
    <t>19/05/2023</t>
  </si>
  <si>
    <t>CHG000003548</t>
  </si>
  <si>
    <t>DANIELLE GARCEZ CAMPOS</t>
  </si>
  <si>
    <t>CHG000003607</t>
  </si>
  <si>
    <t>22/05/2023</t>
  </si>
  <si>
    <t>CHG000003613</t>
  </si>
  <si>
    <t>CHG000003614</t>
  </si>
  <si>
    <t>CHG000003564</t>
  </si>
  <si>
    <t>CHG000003641</t>
  </si>
  <si>
    <t>23/05/2023</t>
  </si>
  <si>
    <t>CHG000003649</t>
  </si>
  <si>
    <t>CHG000003650</t>
  </si>
  <si>
    <t>CHG000003652</t>
  </si>
  <si>
    <t>CHG000003658</t>
  </si>
  <si>
    <t>CHG000003662</t>
  </si>
  <si>
    <t>CHG000003663</t>
  </si>
  <si>
    <t>CHG000003817</t>
  </si>
  <si>
    <t>29/05/2023</t>
  </si>
  <si>
    <t>CHG000003835</t>
  </si>
  <si>
    <t>CHG000003829</t>
  </si>
  <si>
    <t>CHG000003807</t>
  </si>
  <si>
    <t>CHG000003816</t>
  </si>
  <si>
    <t>CHG000003683</t>
  </si>
  <si>
    <t>25/05/2023</t>
  </si>
  <si>
    <t>CHG000003734</t>
  </si>
  <si>
    <t>CHG000003768</t>
  </si>
  <si>
    <t>26/05/2023</t>
  </si>
  <si>
    <t>CHG000003766</t>
  </si>
  <si>
    <t>CHG000003767</t>
  </si>
  <si>
    <t>CHG000003769</t>
  </si>
  <si>
    <t>CHG000003770</t>
  </si>
  <si>
    <t>CHG000003731</t>
  </si>
  <si>
    <t>CHG000003778</t>
  </si>
  <si>
    <t>CHG000003795</t>
  </si>
  <si>
    <t>CHG000003796</t>
  </si>
  <si>
    <t>CHG000003797</t>
  </si>
  <si>
    <t>CHG000003800</t>
  </si>
  <si>
    <t>CHG000003801</t>
  </si>
  <si>
    <t>CHG000003802</t>
  </si>
  <si>
    <t>CHG000003841</t>
  </si>
  <si>
    <t>CHG000003880</t>
  </si>
  <si>
    <t>CHG000003896</t>
  </si>
  <si>
    <t>CHG000003764</t>
  </si>
  <si>
    <t>TIBERIO HARLEY MAGALHAES E SOUSA</t>
  </si>
  <si>
    <t>CHG000004057</t>
  </si>
  <si>
    <t>cancelado</t>
  </si>
  <si>
    <t>CHG000003973</t>
  </si>
  <si>
    <t>CHG000003920</t>
  </si>
  <si>
    <t>CHG000004017</t>
  </si>
  <si>
    <t>CHG000004033</t>
  </si>
  <si>
    <t>CHG000004031</t>
  </si>
  <si>
    <t>CHG000004034</t>
  </si>
  <si>
    <t>CHG000004032</t>
  </si>
  <si>
    <t>CHG000004027</t>
  </si>
  <si>
    <t>CHG000004030</t>
  </si>
  <si>
    <t>CHG000004059</t>
  </si>
  <si>
    <t>CHG000004039</t>
  </si>
  <si>
    <t>CHG000004052</t>
  </si>
  <si>
    <t>CHG000004046</t>
  </si>
  <si>
    <t>CHG000004099</t>
  </si>
  <si>
    <t>PAULO HANDERSON PELUCIO MARTINS</t>
  </si>
  <si>
    <t>CHG000004100</t>
  </si>
  <si>
    <t>CHG000004109</t>
  </si>
  <si>
    <t>CHG000004108</t>
  </si>
  <si>
    <t>nao publicado</t>
  </si>
  <si>
    <t>CHG000004116</t>
  </si>
  <si>
    <t>CHG000004120</t>
  </si>
  <si>
    <t>CHG000004125</t>
  </si>
  <si>
    <t>CHG000004159</t>
  </si>
  <si>
    <t>Joaquim de Moura Filho</t>
  </si>
  <si>
    <t>CHG000004150</t>
  </si>
  <si>
    <t>CHG000004308</t>
  </si>
  <si>
    <t>13/06/2023</t>
  </si>
  <si>
    <t>CHG000004307</t>
  </si>
  <si>
    <t>CHG000004339</t>
  </si>
  <si>
    <t>14/06/2023</t>
  </si>
  <si>
    <t>CHG000004342</t>
  </si>
  <si>
    <t>CHG000004487</t>
  </si>
  <si>
    <t>20/06/2023</t>
  </si>
  <si>
    <t xml:space="preserve">CHG000004513 </t>
  </si>
  <si>
    <t xml:space="preserve">CHG000004506 </t>
  </si>
  <si>
    <t>CHG000004501</t>
  </si>
  <si>
    <t>KARINA EVELLIN RODRIGUES DE SOUSA</t>
  </si>
  <si>
    <t>21/06/2023</t>
  </si>
  <si>
    <t>CHG000004492</t>
  </si>
  <si>
    <t>CHG000004520</t>
  </si>
  <si>
    <t>CHG000004550</t>
  </si>
  <si>
    <t>Francisco Jose Jovino e Souza</t>
  </si>
  <si>
    <t>CHG000004562</t>
  </si>
  <si>
    <t>CHG000004582</t>
  </si>
  <si>
    <t>22/06/2023</t>
  </si>
  <si>
    <t>CHG000004597</t>
  </si>
  <si>
    <t>23/06/2023</t>
  </si>
  <si>
    <t>CHG000004616</t>
  </si>
  <si>
    <t>Eduardo Amaral Silveira</t>
  </si>
  <si>
    <t>CHG000004638</t>
  </si>
  <si>
    <t>24/06/2023</t>
  </si>
  <si>
    <t>CHG000004636</t>
  </si>
  <si>
    <t>Tiago Ferreira</t>
  </si>
  <si>
    <t>CHG000004668</t>
  </si>
  <si>
    <t>26/06/2023</t>
  </si>
  <si>
    <t>CHG000004670</t>
  </si>
  <si>
    <t>CHG000004656</t>
  </si>
  <si>
    <t>CHG000004661</t>
  </si>
  <si>
    <t>CHG000004694</t>
  </si>
  <si>
    <t>CHG000004682</t>
  </si>
  <si>
    <t>27/06/2023</t>
  </si>
  <si>
    <t>CHG000004741</t>
  </si>
  <si>
    <t>CHG000004742</t>
  </si>
  <si>
    <t>CHG000004784</t>
  </si>
  <si>
    <t>28/06/2023</t>
  </si>
  <si>
    <t>CHG000004794</t>
  </si>
  <si>
    <t>ROGERIO CORTES (GO)</t>
  </si>
  <si>
    <t>CHG000004807</t>
  </si>
  <si>
    <t>CHG000004791</t>
  </si>
  <si>
    <t>CHG000004834</t>
  </si>
  <si>
    <t>CLINIPAN - ARIEL FONTENELE FIUZA</t>
  </si>
  <si>
    <t>CHG000004838</t>
  </si>
  <si>
    <t>CHG000004839</t>
  </si>
  <si>
    <t>CHG000004820</t>
  </si>
  <si>
    <t>CHG000004840</t>
  </si>
  <si>
    <t>CHG000004917</t>
  </si>
  <si>
    <t xml:space="preserve">tiago ferreira </t>
  </si>
  <si>
    <t>30/06/2023</t>
  </si>
  <si>
    <t>CHG000004871</t>
  </si>
  <si>
    <t>CHG000004858</t>
  </si>
  <si>
    <t>CHG000004877</t>
  </si>
  <si>
    <t>CHG000004873</t>
  </si>
  <si>
    <t>CHG000004916</t>
  </si>
  <si>
    <t>CHG000004927</t>
  </si>
  <si>
    <t>Jair José Magalhães D'angelo</t>
  </si>
  <si>
    <t>CHG000004936</t>
  </si>
  <si>
    <t>CHG000004937</t>
  </si>
  <si>
    <t>SEM CHANGE</t>
  </si>
  <si>
    <t>/</t>
  </si>
  <si>
    <t>CHG000004931</t>
  </si>
  <si>
    <t xml:space="preserve">CHG000004948 </t>
  </si>
  <si>
    <t xml:space="preserve">RAFAEL MIRANDA FERREIRA </t>
  </si>
  <si>
    <t>CHG000004952</t>
  </si>
  <si>
    <t xml:space="preserve">CHG000004949 </t>
  </si>
  <si>
    <t xml:space="preserve">CHG000004950 </t>
  </si>
  <si>
    <t>CHG000004959</t>
  </si>
  <si>
    <t>CHG000004969</t>
  </si>
  <si>
    <t>CHG000004970</t>
  </si>
  <si>
    <t>CHG000004987</t>
  </si>
  <si>
    <t>CHG000004992</t>
  </si>
  <si>
    <t>CHG000004957</t>
  </si>
  <si>
    <t>CHG000005062</t>
  </si>
  <si>
    <t>CHG000005040</t>
  </si>
  <si>
    <t>CHG000005063</t>
  </si>
  <si>
    <t>CHG000005066</t>
  </si>
  <si>
    <t>Carlos Havila Costa da Silva</t>
  </si>
  <si>
    <t>CHG000005037</t>
  </si>
  <si>
    <t>CHG000005088</t>
  </si>
  <si>
    <t>Marcelo Florian</t>
  </si>
  <si>
    <t xml:space="preserve">                    </t>
  </si>
  <si>
    <t>CHG000005096</t>
  </si>
  <si>
    <t>David Brandão</t>
  </si>
  <si>
    <t>CHG000005091</t>
  </si>
  <si>
    <t>CHG000005106</t>
  </si>
  <si>
    <t>CHG000005098</t>
  </si>
  <si>
    <t>CHG000005101</t>
  </si>
  <si>
    <t>CHG000005107</t>
  </si>
  <si>
    <t>CHG000005064</t>
  </si>
  <si>
    <t>CHG000005065</t>
  </si>
  <si>
    <t>CHG000005126</t>
  </si>
  <si>
    <t>CHG000004869</t>
  </si>
  <si>
    <t>CHG000005128</t>
  </si>
  <si>
    <t>CHG000005158</t>
  </si>
  <si>
    <t>CHG000005134</t>
  </si>
  <si>
    <t>CHG000005178</t>
  </si>
  <si>
    <t>CHG000005191</t>
  </si>
  <si>
    <t>CHG000005198</t>
  </si>
  <si>
    <t>CHG000005203</t>
  </si>
  <si>
    <t>CHG000005208</t>
  </si>
  <si>
    <t>CHG000005232</t>
  </si>
  <si>
    <t>CHG000005197</t>
  </si>
  <si>
    <t>CHG000005216</t>
  </si>
  <si>
    <t>14/07/2023</t>
  </si>
  <si>
    <t>CHG000005220</t>
  </si>
  <si>
    <t>CHG000005293</t>
  </si>
  <si>
    <t>17/07/2023</t>
  </si>
  <si>
    <t>CHG000005302</t>
  </si>
  <si>
    <t>CHG000005295</t>
  </si>
  <si>
    <t>CHG000005298</t>
  </si>
  <si>
    <t>CHG000005301</t>
  </si>
  <si>
    <t>CHG000005319</t>
  </si>
  <si>
    <t>Bianca Farias Carneiro</t>
  </si>
  <si>
    <t>18/07/2023</t>
  </si>
  <si>
    <t>CHG000005342</t>
  </si>
  <si>
    <t>CHG000005325</t>
  </si>
  <si>
    <t>CHG000005328</t>
  </si>
  <si>
    <t>CHG000005321</t>
  </si>
  <si>
    <t xml:space="preserve">CARLA MARIA DA SILVA </t>
  </si>
  <si>
    <t>CHG000005331</t>
  </si>
  <si>
    <t>CHG000005333</t>
  </si>
  <si>
    <t>CHG000005334</t>
  </si>
  <si>
    <t>CHG000005244</t>
  </si>
  <si>
    <t>CHG000005339</t>
  </si>
  <si>
    <t>CHG000005340</t>
  </si>
  <si>
    <t>CHG000005330</t>
  </si>
  <si>
    <t>18/7/2023</t>
  </si>
  <si>
    <t>CHG000005362</t>
  </si>
  <si>
    <t>19/07/2023</t>
  </si>
  <si>
    <t xml:space="preserve">CHG000005239 </t>
  </si>
  <si>
    <t>CHG000005414</t>
  </si>
  <si>
    <t>Franklin Guilherme da Silva Castro</t>
  </si>
  <si>
    <t>20/07/2023</t>
  </si>
  <si>
    <t>CHG000005481</t>
  </si>
  <si>
    <t>24/07/2023</t>
  </si>
  <si>
    <t>CHG000005482</t>
  </si>
  <si>
    <t>CHG000005488</t>
  </si>
  <si>
    <t>CHG000005484</t>
  </si>
  <si>
    <t>CHG000005511</t>
  </si>
  <si>
    <t>Alexandre Lobo Albano</t>
  </si>
  <si>
    <t>25/07/2023</t>
  </si>
  <si>
    <t>CHG000005540</t>
  </si>
  <si>
    <t>CHG000005522</t>
  </si>
  <si>
    <t>CHG000005530</t>
  </si>
  <si>
    <t>CHG000005532</t>
  </si>
  <si>
    <t>CHG000005536</t>
  </si>
  <si>
    <t>CHG000005533</t>
  </si>
  <si>
    <t>CHG000005571</t>
  </si>
  <si>
    <t>26/07/2023</t>
  </si>
  <si>
    <t>CHG000005569</t>
  </si>
  <si>
    <t>27/07/2023</t>
  </si>
  <si>
    <t>CHG000005620</t>
  </si>
  <si>
    <t>CHG000005618</t>
  </si>
  <si>
    <t>CHG000005628</t>
  </si>
  <si>
    <t>CHG000005592</t>
  </si>
  <si>
    <t>Adriana Santana Pires</t>
  </si>
  <si>
    <t>CHG000005752</t>
  </si>
  <si>
    <t>CHG000005772</t>
  </si>
  <si>
    <t>CHG000005763</t>
  </si>
  <si>
    <t>CHG000005761</t>
  </si>
  <si>
    <t>CHG000005762</t>
  </si>
  <si>
    <t>CHG000005764</t>
  </si>
  <si>
    <t>CHG000005728</t>
  </si>
  <si>
    <t>CHG000005732</t>
  </si>
  <si>
    <t>CHG000005938</t>
  </si>
  <si>
    <t>CHG000005931</t>
  </si>
  <si>
    <t>CHG000005824</t>
  </si>
  <si>
    <t>MARCOS EDUARDO ALVES GARCIA</t>
  </si>
  <si>
    <t>CHG000005826</t>
  </si>
  <si>
    <t>CHG000005827</t>
  </si>
  <si>
    <t>CHG000005860</t>
  </si>
  <si>
    <t>CHG000005877</t>
  </si>
  <si>
    <t>CHG000005874</t>
  </si>
  <si>
    <t>CHG000006001</t>
  </si>
  <si>
    <t>CHG000005946</t>
  </si>
  <si>
    <t>CHG000006009</t>
  </si>
  <si>
    <t>CHG000005949</t>
  </si>
  <si>
    <t>CHG000005951</t>
  </si>
  <si>
    <t>ANDREA CLAUDIA GALVAO VALE</t>
  </si>
  <si>
    <t>CHG000005972</t>
  </si>
  <si>
    <t>CHG000005993</t>
  </si>
  <si>
    <t>CHG000005983</t>
  </si>
  <si>
    <t>CHG000005991</t>
  </si>
  <si>
    <t>CHG000005994</t>
  </si>
  <si>
    <t>CHG000006069</t>
  </si>
  <si>
    <t>CHG000006095</t>
  </si>
  <si>
    <t>CHG000005969</t>
  </si>
  <si>
    <t>CHG000006057</t>
  </si>
  <si>
    <t>CHG000006155</t>
  </si>
  <si>
    <t>14/08/2023</t>
  </si>
  <si>
    <t>CHG000006137</t>
  </si>
  <si>
    <t>CHG000006145</t>
  </si>
  <si>
    <t>CHG000006138</t>
  </si>
  <si>
    <t>CHG000006139</t>
  </si>
  <si>
    <t>CHG000006197</t>
  </si>
  <si>
    <t>16/08/2023</t>
  </si>
  <si>
    <t>CHG000006078</t>
  </si>
  <si>
    <t>CHG000006032</t>
  </si>
  <si>
    <t>CHG000006215</t>
  </si>
  <si>
    <t>CHG000006214</t>
  </si>
  <si>
    <t>17/08/2023</t>
  </si>
  <si>
    <t>CHG000006228</t>
  </si>
  <si>
    <t>CHG000006302</t>
  </si>
  <si>
    <t>21/08/2023</t>
  </si>
  <si>
    <t>CHG000006317</t>
  </si>
  <si>
    <t>CHG000006304</t>
  </si>
  <si>
    <t>CHG000006308</t>
  </si>
  <si>
    <t>CHG000006280</t>
  </si>
  <si>
    <t>CHG000006266</t>
  </si>
  <si>
    <t>18/08/2023</t>
  </si>
  <si>
    <t>CHG000006299</t>
  </si>
  <si>
    <t>CHG000006329</t>
  </si>
  <si>
    <t>22/08/2023</t>
  </si>
  <si>
    <t>CHG000006295</t>
  </si>
  <si>
    <t>CHG000006341</t>
  </si>
  <si>
    <t>CHG000006300</t>
  </si>
  <si>
    <t>CHG000006315</t>
  </si>
  <si>
    <t>CHG000006327</t>
  </si>
  <si>
    <t>CHG000006330</t>
  </si>
  <si>
    <t>CHG000006334</t>
  </si>
  <si>
    <t>CHG000006362</t>
  </si>
  <si>
    <t>23/08/2023</t>
  </si>
  <si>
    <t>CHG000006376</t>
  </si>
  <si>
    <t>CHG000006447</t>
  </si>
  <si>
    <t>CHG000006418</t>
  </si>
  <si>
    <t>CHG000006507</t>
  </si>
  <si>
    <t>25/08/2023</t>
  </si>
  <si>
    <t>CHG000006529</t>
  </si>
  <si>
    <t>25/08/2024</t>
  </si>
  <si>
    <t>CHG000006506</t>
  </si>
  <si>
    <t>CHG000006557</t>
  </si>
  <si>
    <t>28/08/2023</t>
  </si>
  <si>
    <t>CHG000006561</t>
  </si>
  <si>
    <t>CHG000006558</t>
  </si>
  <si>
    <t>CHG000006612</t>
  </si>
  <si>
    <t>29/08/2023</t>
  </si>
  <si>
    <t>CHG000006571</t>
  </si>
  <si>
    <t>CHG000006614</t>
  </si>
  <si>
    <t>CHG000006579</t>
  </si>
  <si>
    <t>CHG000006604</t>
  </si>
  <si>
    <t>CHG000006606</t>
  </si>
  <si>
    <t>CHG000006577</t>
  </si>
  <si>
    <t>CHG000006548</t>
  </si>
  <si>
    <t>CHG000006609</t>
  </si>
  <si>
    <t>CHG000006658</t>
  </si>
  <si>
    <t>CHG000006683</t>
  </si>
  <si>
    <t>CHG000006678</t>
  </si>
  <si>
    <t>CHG000006681</t>
  </si>
  <si>
    <t>CHG000006625</t>
  </si>
  <si>
    <t>CHG000006713</t>
  </si>
  <si>
    <t>CHG000006716</t>
  </si>
  <si>
    <t>CHG000006732</t>
  </si>
  <si>
    <t>CHG000006740</t>
  </si>
  <si>
    <t>CHG000006731</t>
  </si>
  <si>
    <t>CHG000006734</t>
  </si>
  <si>
    <t>CHG000006803</t>
  </si>
  <si>
    <t>CHG000006779</t>
  </si>
  <si>
    <t>CHG000007076</t>
  </si>
  <si>
    <t>CHG000006873</t>
  </si>
  <si>
    <t>CHG000007121</t>
  </si>
  <si>
    <t>13/09/2023</t>
  </si>
  <si>
    <t>CHG000007152</t>
  </si>
  <si>
    <t>CHG000007140</t>
  </si>
  <si>
    <t>CHG000007141</t>
  </si>
  <si>
    <t>CHG000007142</t>
  </si>
  <si>
    <t>CHG000007143</t>
  </si>
  <si>
    <t>CHG000007180</t>
  </si>
  <si>
    <t>cancelada</t>
  </si>
  <si>
    <t>CHG000007204</t>
  </si>
  <si>
    <t>15/09/2023</t>
  </si>
  <si>
    <t>CHG000007208</t>
  </si>
  <si>
    <t>CHG000007207</t>
  </si>
  <si>
    <t>CHG000007224</t>
  </si>
  <si>
    <t>CHG000007257</t>
  </si>
  <si>
    <t>18/09/2023</t>
  </si>
  <si>
    <t>CHG000006837</t>
  </si>
  <si>
    <t xml:space="preserve">CHG000007240 </t>
  </si>
  <si>
    <t>CHG000007256</t>
  </si>
  <si>
    <t xml:space="preserve">CHG000007251 </t>
  </si>
  <si>
    <t>CHG000007370</t>
  </si>
  <si>
    <t>21/09/2023</t>
  </si>
  <si>
    <t>CHG000007402</t>
  </si>
  <si>
    <t>CHG000007394</t>
  </si>
  <si>
    <t>A infra impediu</t>
  </si>
  <si>
    <t>CHG000007395</t>
  </si>
  <si>
    <t>CHG000007407</t>
  </si>
  <si>
    <t>CHG000007448</t>
  </si>
  <si>
    <t>Maylla Barros de Paiva Yabiko</t>
  </si>
  <si>
    <t>22/09/2023</t>
  </si>
  <si>
    <t>CHG000007368</t>
  </si>
  <si>
    <t>20/09/2023</t>
  </si>
  <si>
    <t>CHG000007408</t>
  </si>
  <si>
    <t>CHG000007466</t>
  </si>
  <si>
    <t>25/09/2023</t>
  </si>
  <si>
    <t>CHG000007464</t>
  </si>
  <si>
    <t>CHG000007472</t>
  </si>
  <si>
    <t>CHG000007468</t>
  </si>
  <si>
    <t>CHG000007460</t>
  </si>
  <si>
    <t>CHG000007365</t>
  </si>
  <si>
    <t>CHG000007559</t>
  </si>
  <si>
    <t>27/09/2023</t>
  </si>
  <si>
    <t>CHG000007551</t>
  </si>
  <si>
    <t>28/09/2023</t>
  </si>
  <si>
    <t>CHG000007489</t>
  </si>
  <si>
    <t>26/09/2023</t>
  </si>
  <si>
    <t>CHG000007512</t>
  </si>
  <si>
    <t>CHG000007493</t>
  </si>
  <si>
    <t>CHG000007494</t>
  </si>
  <si>
    <t>CHG000007495</t>
  </si>
  <si>
    <t>CHG000007581</t>
  </si>
  <si>
    <t>CHG000007593</t>
  </si>
  <si>
    <t>CHG000007601</t>
  </si>
  <si>
    <t>29/09/2023</t>
  </si>
  <si>
    <t xml:space="preserve">CHG000007602 </t>
  </si>
  <si>
    <t>CHG000007611</t>
  </si>
  <si>
    <t xml:space="preserve"> CHG000007604</t>
  </si>
  <si>
    <t>CHG000007622</t>
  </si>
  <si>
    <t>CHG000007661</t>
  </si>
  <si>
    <t>CHG000007670</t>
  </si>
  <si>
    <t>CHG000007667</t>
  </si>
  <si>
    <t>CHG000007662</t>
  </si>
  <si>
    <t>CHG000007713</t>
  </si>
  <si>
    <t>CHG000007671</t>
  </si>
  <si>
    <t>CHG000007705</t>
  </si>
  <si>
    <t>CHG000007760</t>
  </si>
  <si>
    <t>CHG000007736</t>
  </si>
  <si>
    <t>CHG000007768</t>
  </si>
  <si>
    <r>
      <t>CHG000007779</t>
    </r>
    <r>
      <rPr>
        <sz val="10"/>
        <color rgb="FF000000"/>
        <rFont val="Arial"/>
        <charset val="1"/>
      </rPr>
      <t> </t>
    </r>
  </si>
  <si>
    <t>CHG000007817</t>
  </si>
  <si>
    <t>CHG000007829</t>
  </si>
  <si>
    <t>CHG000007812</t>
  </si>
  <si>
    <t>CHG000007823</t>
  </si>
  <si>
    <t>Karina Evellin Rodrigues de Sousa</t>
  </si>
  <si>
    <t>CHG000007374</t>
  </si>
  <si>
    <t>CHG000007805</t>
  </si>
  <si>
    <t>CHG000007806</t>
  </si>
  <si>
    <t>CHG000007807</t>
  </si>
  <si>
    <t>CHG000007926</t>
  </si>
  <si>
    <t>17/10/2023</t>
  </si>
  <si>
    <t>CHG000007938</t>
  </si>
  <si>
    <t>CHG000007927</t>
  </si>
  <si>
    <t>CHG000007933</t>
  </si>
  <si>
    <t>CHG000007936</t>
  </si>
  <si>
    <t>CHG000007937</t>
  </si>
  <si>
    <t>CHG000007939</t>
  </si>
  <si>
    <t>CHG000007940</t>
  </si>
  <si>
    <t>CHG000007976</t>
  </si>
  <si>
    <t>18/10/2023</t>
  </si>
  <si>
    <t>CHG000007970</t>
  </si>
  <si>
    <t>CHG000007978</t>
  </si>
  <si>
    <t>CHG000007985</t>
  </si>
  <si>
    <t>CHG000008072</t>
  </si>
  <si>
    <t>23/10/2023</t>
  </si>
  <si>
    <t>CHG000008078</t>
  </si>
  <si>
    <t>CHG000008080</t>
  </si>
  <si>
    <t>CHG000008009</t>
  </si>
  <si>
    <t>19/10/2023</t>
  </si>
  <si>
    <t>CHG000008106</t>
  </si>
  <si>
    <t>24/10/2023</t>
  </si>
  <si>
    <t>CHG000008126</t>
  </si>
  <si>
    <t>CHG000008108</t>
  </si>
  <si>
    <t>CHG000008109</t>
  </si>
  <si>
    <t>CHG000008111</t>
  </si>
  <si>
    <t>CHG000008112</t>
  </si>
  <si>
    <t>CHG000008116</t>
  </si>
  <si>
    <t>CHG000008118</t>
  </si>
  <si>
    <t>CHG000008123</t>
  </si>
  <si>
    <t>CHG000008180</t>
  </si>
  <si>
    <t>26/10/2023</t>
  </si>
  <si>
    <t>CHG000008202</t>
  </si>
  <si>
    <t xml:space="preserve">CHG000008223 </t>
  </si>
  <si>
    <t>27/10/2023</t>
  </si>
  <si>
    <t>CHG000008224</t>
  </si>
  <si>
    <t>30/10/2023</t>
  </si>
  <si>
    <t>CHG000008263</t>
  </si>
  <si>
    <t>CHG000008243</t>
  </si>
  <si>
    <t>CHG000008284</t>
  </si>
  <si>
    <t>31/10/2023</t>
  </si>
  <si>
    <t>CHG000008197</t>
  </si>
  <si>
    <t>CHG000008317</t>
  </si>
  <si>
    <t>CHG000008319</t>
  </si>
  <si>
    <t>CHG000008339</t>
  </si>
  <si>
    <t>CHG000008340</t>
  </si>
  <si>
    <t>CHG000008338</t>
  </si>
  <si>
    <t>CHG000008357</t>
  </si>
  <si>
    <t>CHG000008341</t>
  </si>
  <si>
    <t>CHG000008349</t>
  </si>
  <si>
    <t>CHG000008367</t>
  </si>
  <si>
    <t>CHG000008379</t>
  </si>
  <si>
    <t>CHG000008369</t>
  </si>
  <si>
    <t>CHG000008371</t>
  </si>
  <si>
    <t>CHG000008443</t>
  </si>
  <si>
    <t>CHG000008424</t>
  </si>
  <si>
    <r>
      <t>CHG000008472</t>
    </r>
    <r>
      <rPr>
        <sz val="10"/>
        <color rgb="FF000000"/>
        <rFont val="Arial"/>
        <charset val="1"/>
      </rPr>
      <t> </t>
    </r>
  </si>
  <si>
    <t>CHG000008565</t>
  </si>
  <si>
    <t>13/11/2023</t>
  </si>
  <si>
    <t>CHG000008569</t>
  </si>
  <si>
    <t>CHG000008635</t>
  </si>
  <si>
    <t>17/11/2023</t>
  </si>
  <si>
    <t>CHG000008756</t>
  </si>
  <si>
    <t>CHG000008826</t>
  </si>
  <si>
    <t>20/11/2023</t>
  </si>
  <si>
    <t>CHG000008866</t>
  </si>
  <si>
    <t>CHG000008873</t>
  </si>
  <si>
    <t>CHG000008867</t>
  </si>
  <si>
    <t>CHG000008946</t>
  </si>
  <si>
    <t>21/11/2023</t>
  </si>
  <si>
    <t>CHG000008888</t>
  </si>
  <si>
    <t>CHG000008914</t>
  </si>
  <si>
    <t>CHG000008894</t>
  </si>
  <si>
    <t>CHG000008904</t>
  </si>
  <si>
    <t>CHG000008906</t>
  </si>
  <si>
    <t>CHG000008977</t>
  </si>
  <si>
    <t>GUILHERME FRANCO DA ROSA</t>
  </si>
  <si>
    <t>22/11/2023</t>
  </si>
  <si>
    <t>CHG000008794</t>
  </si>
  <si>
    <t>CHG000009023</t>
  </si>
  <si>
    <t>23/11/2023</t>
  </si>
  <si>
    <t>CHG000009096</t>
  </si>
  <si>
    <t>24/11/2023</t>
  </si>
  <si>
    <t>CHG000009013</t>
  </si>
  <si>
    <t>CHG000009036</t>
  </si>
  <si>
    <t>CHG000009033</t>
  </si>
  <si>
    <t>CHG000009099</t>
  </si>
  <si>
    <t>CHG000009097</t>
  </si>
  <si>
    <t>CHG FALLBACK</t>
  </si>
  <si>
    <t>CHG000009145</t>
  </si>
  <si>
    <t>CHG000009148</t>
  </si>
  <si>
    <t>CHG000009149</t>
  </si>
  <si>
    <t>CHG000009150</t>
  </si>
  <si>
    <t>CHG000009151</t>
  </si>
  <si>
    <t>CHG000009182</t>
  </si>
  <si>
    <t xml:space="preserve">GABRIELA SUPRIMIO BRAGA </t>
  </si>
  <si>
    <t>27/11/2023</t>
  </si>
  <si>
    <t>CHG000009199</t>
  </si>
  <si>
    <t>CHG000009181</t>
  </si>
  <si>
    <t>CHG000009186</t>
  </si>
  <si>
    <t>CHG000009172</t>
  </si>
  <si>
    <t>CHG000009311</t>
  </si>
  <si>
    <t>29/11/2023</t>
  </si>
  <si>
    <t>CHG000009041</t>
  </si>
  <si>
    <t>CHG000009044</t>
  </si>
  <si>
    <t>CHG000009043</t>
  </si>
  <si>
    <t>CHG000009049</t>
  </si>
  <si>
    <t>CHG000009192</t>
  </si>
  <si>
    <t>28/11/2023</t>
  </si>
  <si>
    <t>CHG000009261</t>
  </si>
  <si>
    <t>CHG000009196</t>
  </si>
  <si>
    <t>CHG000009253</t>
  </si>
  <si>
    <t>CHG000009357</t>
  </si>
  <si>
    <t>30/11/2023</t>
  </si>
  <si>
    <t>CHG000009366</t>
  </si>
  <si>
    <t>CHG000009457</t>
  </si>
  <si>
    <t>CHG000009463</t>
  </si>
  <si>
    <t>CHG000009470</t>
  </si>
  <si>
    <t>CHG000009499</t>
  </si>
  <si>
    <t>CHG000009518</t>
  </si>
  <si>
    <t>CHG000009491</t>
  </si>
  <si>
    <t>CHG000009452</t>
  </si>
  <si>
    <t>CHG000009438</t>
  </si>
  <si>
    <t>CHG000009523</t>
  </si>
  <si>
    <t>CHG000009405</t>
  </si>
  <si>
    <t>CHG000009403</t>
  </si>
  <si>
    <t>CHG000009402</t>
  </si>
  <si>
    <t>CHG000009393</t>
  </si>
  <si>
    <t>CHG000009381</t>
  </si>
  <si>
    <t>CHG000009330</t>
  </si>
  <si>
    <t>CHG000009317</t>
  </si>
  <si>
    <t>CHG000009318</t>
  </si>
  <si>
    <t>CHG000009319</t>
  </si>
  <si>
    <t>CHG000009461</t>
  </si>
  <si>
    <t>CHG000009484</t>
  </si>
  <si>
    <t>CHG000009532</t>
  </si>
  <si>
    <t>CHG000009582</t>
  </si>
  <si>
    <t>GUILHERME FRANCO</t>
  </si>
  <si>
    <t>CHG000009594</t>
  </si>
  <si>
    <t>CHG000009620</t>
  </si>
  <si>
    <t>CHG000009658</t>
  </si>
  <si>
    <t>CHG000009707</t>
  </si>
  <si>
    <t>CHG000009717</t>
  </si>
  <si>
    <t>CHG000009709</t>
  </si>
  <si>
    <t>CHG000009694</t>
  </si>
  <si>
    <t>CHG000009770</t>
  </si>
  <si>
    <t>13/12/2023</t>
  </si>
  <si>
    <t>CHG000009777</t>
  </si>
  <si>
    <t>CHG000009784</t>
  </si>
  <si>
    <t>CHG000009791</t>
  </si>
  <si>
    <t>CHG000009796</t>
  </si>
  <si>
    <t>CHG000009800</t>
  </si>
  <si>
    <t>1631178_x000D_</t>
  </si>
  <si>
    <t>CHG000009829</t>
  </si>
  <si>
    <t>14/12/2023</t>
  </si>
  <si>
    <t>CHG000009838</t>
  </si>
  <si>
    <t>Anne Madeleine Girao Oliveira</t>
  </si>
  <si>
    <t>CHG000009869</t>
  </si>
  <si>
    <t>CHG000009953</t>
  </si>
  <si>
    <t>15/12/2023</t>
  </si>
  <si>
    <t>CHG000009790</t>
  </si>
  <si>
    <r>
      <t>CHG000009801</t>
    </r>
    <r>
      <rPr>
        <sz val="10"/>
        <color rgb="FF000000"/>
        <rFont val="Arial"/>
        <charset val="1"/>
      </rPr>
      <t> </t>
    </r>
  </si>
  <si>
    <r>
      <t>CHG000009820</t>
    </r>
    <r>
      <rPr>
        <sz val="10"/>
        <color rgb="FF000000"/>
        <rFont val="Arial"/>
        <charset val="1"/>
      </rPr>
      <t> </t>
    </r>
  </si>
  <si>
    <t>1631169 </t>
  </si>
  <si>
    <t>CHG000009845</t>
  </si>
  <si>
    <t>CHG000009996</t>
  </si>
  <si>
    <t>CHG000010003</t>
  </si>
  <si>
    <t>CHG000010007</t>
  </si>
  <si>
    <t>CHG000010008</t>
  </si>
  <si>
    <t>CHG000010037</t>
  </si>
  <si>
    <t>18/12/2023</t>
  </si>
  <si>
    <t>CHG000010041</t>
  </si>
  <si>
    <t xml:space="preserve">CHG000010044 </t>
  </si>
  <si>
    <t xml:space="preserve">CHG000010045 </t>
  </si>
  <si>
    <t>CHG000010064</t>
  </si>
  <si>
    <t>CHG000010057</t>
  </si>
  <si>
    <t>SCRIPT</t>
  </si>
  <si>
    <t>CHG000010020</t>
  </si>
  <si>
    <t>19/12/2023</t>
  </si>
  <si>
    <t>CHG000010027</t>
  </si>
  <si>
    <t>CHG000010017</t>
  </si>
  <si>
    <t>CARLA APARECIDA BINDA</t>
  </si>
  <si>
    <t>CHG000010088</t>
  </si>
  <si>
    <t>MAYLLA BARROS DE PAIVA YABIKO</t>
  </si>
  <si>
    <t>CHG000010129</t>
  </si>
  <si>
    <t>20/12/2023</t>
  </si>
  <si>
    <t>CHG000010155</t>
  </si>
  <si>
    <t>CHG000010151</t>
  </si>
  <si>
    <t>CHG000010147</t>
  </si>
  <si>
    <t xml:space="preserve">CHG000009863 </t>
  </si>
  <si>
    <t xml:space="preserve">CHG000010164 </t>
  </si>
  <si>
    <t>Lucas Talam</t>
  </si>
  <si>
    <t>Front</t>
  </si>
  <si>
    <t>CHG000010184</t>
  </si>
  <si>
    <t>21/12/2023</t>
  </si>
  <si>
    <t>CHG000010224</t>
  </si>
  <si>
    <t>CHG000010210</t>
  </si>
  <si>
    <t>CHG000010160</t>
  </si>
  <si>
    <t>CHG000010228</t>
  </si>
  <si>
    <t>26/12/2023</t>
  </si>
  <si>
    <t>CHG000010307</t>
  </si>
  <si>
    <t>CHG000010353</t>
  </si>
  <si>
    <t>27/12/2023</t>
  </si>
  <si>
    <t>CHG000010487</t>
  </si>
  <si>
    <t>CHG000010472</t>
  </si>
  <si>
    <t>CHG000010473</t>
  </si>
  <si>
    <t>API</t>
  </si>
  <si>
    <t>CHG000010505</t>
  </si>
  <si>
    <t>Luciano Henrique Vieira Franco</t>
  </si>
  <si>
    <t>CHG000010539</t>
  </si>
  <si>
    <t>José Otávio</t>
  </si>
  <si>
    <t>CHG000010508</t>
  </si>
  <si>
    <t>CHG000010537</t>
  </si>
  <si>
    <t>CHG000010484</t>
  </si>
  <si>
    <t>CHG000010446</t>
  </si>
  <si>
    <t> Francisco Vilanei Marques Junior</t>
  </si>
  <si>
    <t>29/12/2023</t>
  </si>
  <si>
    <t xml:space="preserve">CHG000010582 </t>
  </si>
  <si>
    <t xml:space="preserve">CHG000010583 </t>
  </si>
  <si>
    <t>CHG000010787</t>
  </si>
  <si>
    <t>CHG000010849</t>
  </si>
  <si>
    <t>CHG000011569</t>
  </si>
  <si>
    <t>31/01/2024</t>
  </si>
  <si>
    <t>CHG000011571</t>
  </si>
  <si>
    <t>CHG000011535</t>
  </si>
  <si>
    <t>01/02/20244</t>
  </si>
  <si>
    <t>CHG000011721</t>
  </si>
  <si>
    <t>CHG000011772</t>
  </si>
  <si>
    <t>CHG000011722</t>
  </si>
  <si>
    <t>JORGE WEUDO RODRIGUES SACRAMENTO</t>
  </si>
  <si>
    <t>CHG000011734</t>
  </si>
  <si>
    <t>CHG000011833</t>
  </si>
  <si>
    <t>CHG000011870</t>
  </si>
  <si>
    <t>CHG000011981</t>
  </si>
  <si>
    <t>CHG000012068</t>
  </si>
  <si>
    <t>15/02/2024</t>
  </si>
  <si>
    <t>CHG000012038</t>
  </si>
  <si>
    <t>CHG000012146</t>
  </si>
  <si>
    <t>16/02/2024</t>
  </si>
  <si>
    <t>CHG000012111</t>
  </si>
  <si>
    <t>CHG000012177</t>
  </si>
  <si>
    <t>19/02/2024</t>
  </si>
  <si>
    <t>CHG000012172</t>
  </si>
  <si>
    <t>CHG000012227</t>
  </si>
  <si>
    <t>CHG000012181</t>
  </si>
  <si>
    <t>CHG000012135</t>
  </si>
  <si>
    <t> MARCOS EDUARDO ALVES GARCIA</t>
  </si>
  <si>
    <t>1676311 </t>
  </si>
  <si>
    <t>CHG000012128</t>
  </si>
  <si>
    <t>CHG000012286</t>
  </si>
  <si>
    <t>21/02/2024</t>
  </si>
  <si>
    <t>CHG000012222</t>
  </si>
  <si>
    <t>20/02/2024</t>
  </si>
  <si>
    <t>CHG000009748</t>
  </si>
  <si>
    <t>CHG000009725</t>
  </si>
  <si>
    <t>CHG000009671</t>
  </si>
  <si>
    <t>CHG000009536</t>
  </si>
  <si>
    <t>CHG000009556</t>
  </si>
  <si>
    <t>CHG000009554</t>
  </si>
  <si>
    <t>CHG000009520</t>
  </si>
  <si>
    <t>CHG000010741</t>
  </si>
  <si>
    <t>CHG000010961</t>
  </si>
  <si>
    <t>15/01/2024</t>
  </si>
  <si>
    <t>CHG000010943</t>
  </si>
  <si>
    <t>16/01/2024</t>
  </si>
  <si>
    <t>CHG000010997</t>
  </si>
  <si>
    <t>CHG000010946</t>
  </si>
  <si>
    <t>CHG000010947</t>
  </si>
  <si>
    <t>CHG000010948</t>
  </si>
  <si>
    <t>CHG000010966</t>
  </si>
  <si>
    <t>CHG000011050</t>
  </si>
  <si>
    <t>17/01/2024</t>
  </si>
  <si>
    <t>CHG000011061</t>
  </si>
  <si>
    <t>CHG000011182</t>
  </si>
  <si>
    <t>19/01/2024</t>
  </si>
  <si>
    <t>CHG000011207</t>
  </si>
  <si>
    <t>22/01/2024</t>
  </si>
  <si>
    <t>CHG000011215</t>
  </si>
  <si>
    <t>CHG000011210</t>
  </si>
  <si>
    <t>CHG000011131</t>
  </si>
  <si>
    <t>18/01/2024</t>
  </si>
  <si>
    <t>CHG000011365</t>
  </si>
  <si>
    <t>24/01/2024</t>
  </si>
  <si>
    <t>CHG000011397</t>
  </si>
  <si>
    <t>26/01/2024</t>
  </si>
  <si>
    <t>CHG000011402</t>
  </si>
  <si>
    <t>CHG000011501</t>
  </si>
  <si>
    <t>30/01/2024</t>
  </si>
  <si>
    <t>CHG000011480</t>
  </si>
  <si>
    <t>CHG000011505</t>
  </si>
  <si>
    <t>CHG000012403</t>
  </si>
  <si>
    <t>23/02/2024</t>
  </si>
  <si>
    <t>CHG000012419</t>
  </si>
  <si>
    <t>CHG000012466</t>
  </si>
  <si>
    <t>26/02/2024</t>
  </si>
  <si>
    <t>CHG000012441</t>
  </si>
  <si>
    <t>CHG000012467</t>
  </si>
  <si>
    <t>CHG000012443</t>
  </si>
  <si>
    <t>CHG000012445</t>
  </si>
  <si>
    <t>CHG000012446</t>
  </si>
  <si>
    <t>CHG000012452</t>
  </si>
  <si>
    <t>Camila Alexandre Gentil</t>
  </si>
  <si>
    <t>CHG000012502</t>
  </si>
  <si>
    <t>27/02/2024</t>
  </si>
  <si>
    <t>CHG000012517</t>
  </si>
  <si>
    <t>CHG000012492</t>
  </si>
  <si>
    <t>CHG000012500</t>
  </si>
  <si>
    <t>CHG000012589</t>
  </si>
  <si>
    <t>28/02/2024</t>
  </si>
  <si>
    <t>CHG000012563</t>
  </si>
  <si>
    <t>CHG000012587</t>
  </si>
  <si>
    <t>CHG000012606</t>
  </si>
  <si>
    <t>CHG000012605</t>
  </si>
  <si>
    <t>CHG000012618</t>
  </si>
  <si>
    <t>CHG000012782</t>
  </si>
  <si>
    <t>JOSE LIRA DE CARVALHO NETO</t>
  </si>
  <si>
    <t>CHG000012802</t>
  </si>
  <si>
    <t>CHG000012808</t>
  </si>
  <si>
    <t>CHG000012817</t>
  </si>
  <si>
    <t>CHG000012923</t>
  </si>
  <si>
    <t>CHG000012956</t>
  </si>
  <si>
    <t>CHG000012982</t>
  </si>
  <si>
    <t>CHG000012978</t>
  </si>
  <si>
    <t>CHG000012974</t>
  </si>
  <si>
    <t>CHG000013048</t>
  </si>
  <si>
    <t>1678433 </t>
  </si>
  <si>
    <t>CHG000013111</t>
  </si>
  <si>
    <t>CHG000013152</t>
  </si>
  <si>
    <t>CHG000013112</t>
  </si>
  <si>
    <t>CHG000013119</t>
  </si>
  <si>
    <t>CHG000013084</t>
  </si>
  <si>
    <t>CHG000013143</t>
  </si>
  <si>
    <t>CHG000013061</t>
  </si>
  <si>
    <t>CHG000012952</t>
  </si>
  <si>
    <t>CHG000012984</t>
  </si>
  <si>
    <t>CHG000012951</t>
  </si>
  <si>
    <t>CHG000013283</t>
  </si>
  <si>
    <t>14/03/2024</t>
  </si>
  <si>
    <t>CHG000013623</t>
  </si>
  <si>
    <t>20/03/2024</t>
  </si>
  <si>
    <t>CHG000013544</t>
  </si>
  <si>
    <t>17/03/2024</t>
  </si>
  <si>
    <t>CHG000013301</t>
  </si>
  <si>
    <t>CHG000013673</t>
  </si>
  <si>
    <t>22/03/2024</t>
  </si>
  <si>
    <t>CHG000013670</t>
  </si>
  <si>
    <t>CHG000013852</t>
  </si>
  <si>
    <t>CHG000013964</t>
  </si>
  <si>
    <t>27/03/2024</t>
  </si>
  <si>
    <t>CHG000013966</t>
  </si>
  <si>
    <t>CHG000013878</t>
  </si>
  <si>
    <t>26/03/2024</t>
  </si>
  <si>
    <t>CHG000013911</t>
  </si>
  <si>
    <t>CHG000013903</t>
  </si>
  <si>
    <t>CHG000013756</t>
  </si>
  <si>
    <t>CHG000013909</t>
  </si>
  <si>
    <t>CHG000014000</t>
  </si>
  <si>
    <t>CHG000014055</t>
  </si>
  <si>
    <t>28/03/2024</t>
  </si>
  <si>
    <t>CHG000014255</t>
  </si>
  <si>
    <t>CHG000014142</t>
  </si>
  <si>
    <t>CHG000014170</t>
  </si>
  <si>
    <t>CHG000014129</t>
  </si>
  <si>
    <t>CHG000014254</t>
  </si>
  <si>
    <t>CHG000014407</t>
  </si>
  <si>
    <t>CHG000014420</t>
  </si>
  <si>
    <t>CHG000014406</t>
  </si>
  <si>
    <t>CHG000014051</t>
  </si>
  <si>
    <t>CHG000014479</t>
  </si>
  <si>
    <t>CHG000014485</t>
  </si>
  <si>
    <t>CHG000014335</t>
  </si>
  <si>
    <t>CHG000014533</t>
  </si>
  <si>
    <t>Monique Vidal Aires</t>
  </si>
  <si>
    <t>CHG000014585</t>
  </si>
  <si>
    <t>CHG000014148</t>
  </si>
  <si>
    <t>CHG000014532</t>
  </si>
  <si>
    <t>MONIQUE VIDAL AIRES</t>
  </si>
  <si>
    <t>CHG000014540</t>
  </si>
  <si>
    <t>CHG000014638</t>
  </si>
  <si>
    <t>CHG000014671</t>
  </si>
  <si>
    <t>CHG000014681</t>
  </si>
  <si>
    <t>13/04/2024</t>
  </si>
  <si>
    <t>CHG000014713</t>
  </si>
  <si>
    <t>15/04/2024</t>
  </si>
  <si>
    <t>CHG000014668</t>
  </si>
  <si>
    <t>CHG000014739</t>
  </si>
  <si>
    <t>16/04/2024</t>
  </si>
  <si>
    <t>CHG000014757</t>
  </si>
  <si>
    <t>CHG000014738</t>
  </si>
  <si>
    <t>EURIPEDES DONIZETE DA SILVA</t>
  </si>
  <si>
    <t>CHG000014736</t>
  </si>
  <si>
    <t>CHG000014718</t>
  </si>
  <si>
    <t>Carla Aparecida Binda</t>
  </si>
  <si>
    <t>CHG000014817</t>
  </si>
  <si>
    <t>17/04/2024</t>
  </si>
  <si>
    <t>CHG000014900 </t>
  </si>
  <si>
    <t>18/04/2024</t>
  </si>
  <si>
    <t>CHG000014849</t>
  </si>
  <si>
    <t> AMANDA SOUSA DOS SANTOS</t>
  </si>
  <si>
    <t>CHG000014851</t>
  </si>
  <si>
    <t>CHG000014844</t>
  </si>
  <si>
    <t> JOSE LIRA DE CARVALHO NETO</t>
  </si>
  <si>
    <t>19/04/2024</t>
  </si>
  <si>
    <t>1725425 </t>
  </si>
  <si>
    <t>CHG000014936</t>
  </si>
  <si>
    <t>23/04/2024</t>
  </si>
  <si>
    <t>CHG000014952</t>
  </si>
  <si>
    <t>22/04/2024</t>
  </si>
  <si>
    <t>CHG000015043</t>
  </si>
  <si>
    <t>CHG000015042</t>
  </si>
  <si>
    <t>CHG000015080</t>
  </si>
  <si>
    <t>CHG000015047</t>
  </si>
  <si>
    <t>CHG000015119</t>
  </si>
  <si>
    <t>CHG000015063</t>
  </si>
  <si>
    <t>CHG000015019</t>
  </si>
  <si>
    <t>CHG000015020</t>
  </si>
  <si>
    <t>CHG000015090</t>
  </si>
  <si>
    <t>CHG000015104</t>
  </si>
  <si>
    <t>CHG000015202</t>
  </si>
  <si>
    <t>24/04/2024</t>
  </si>
  <si>
    <t>CHG000015196</t>
  </si>
  <si>
    <t xml:space="preserve">CHG000015170 </t>
  </si>
  <si>
    <t>CHG000015271</t>
  </si>
  <si>
    <t>25/04/2024</t>
  </si>
  <si>
    <t>CHG000015353</t>
  </si>
  <si>
    <t>28/04/2024</t>
  </si>
  <si>
    <t>CHG000015392</t>
  </si>
  <si>
    <t>30/04/2024</t>
  </si>
  <si>
    <t>CHG000015459</t>
  </si>
  <si>
    <t>CHG000015439</t>
  </si>
  <si>
    <t>CHG000015453</t>
  </si>
  <si>
    <t>CHG000015444</t>
  </si>
  <si>
    <t>CHG000015589</t>
  </si>
  <si>
    <t>02/05/2024</t>
  </si>
  <si>
    <t>CHG000015597</t>
  </si>
  <si>
    <t>GEISE KEITH BOLOGNA</t>
  </si>
  <si>
    <t>06/05/2024</t>
  </si>
  <si>
    <t>CHG000015713</t>
  </si>
  <si>
    <t>CHG000015592</t>
  </si>
  <si>
    <t>CHG000015700</t>
  </si>
  <si>
    <t>CHG000015702</t>
  </si>
  <si>
    <t>1742489 </t>
  </si>
  <si>
    <r>
      <t>CHG000015796</t>
    </r>
    <r>
      <rPr>
        <sz val="10"/>
        <color rgb="FF000000"/>
        <rFont val="Arial"/>
        <charset val="1"/>
      </rPr>
      <t> </t>
    </r>
  </si>
  <si>
    <t>09/05/2024</t>
  </si>
  <si>
    <r>
      <t>CHG000015905</t>
    </r>
    <r>
      <rPr>
        <sz val="10"/>
        <color rgb="FF000000"/>
        <rFont val="Arial"/>
        <charset val="1"/>
      </rPr>
      <t> </t>
    </r>
  </si>
  <si>
    <t>10/05/2024</t>
  </si>
  <si>
    <t>CHG000015867</t>
  </si>
  <si>
    <t>CHG000015874</t>
  </si>
  <si>
    <t>13/05/2024</t>
  </si>
  <si>
    <t>CHG000016175</t>
  </si>
  <si>
    <t>17/05/2024</t>
  </si>
  <si>
    <t>CHG000016199</t>
  </si>
  <si>
    <t>CHG000016202</t>
  </si>
  <si>
    <t>CHG000016141</t>
  </si>
  <si>
    <t>20/05/2024</t>
  </si>
  <si>
    <t>CHG000016233</t>
  </si>
  <si>
    <t>CHG000016245</t>
  </si>
  <si>
    <t>CHG000016288</t>
  </si>
  <si>
    <t>21/05/2024</t>
  </si>
  <si>
    <t>CHG000016381</t>
  </si>
  <si>
    <t>24/05/2024</t>
  </si>
  <si>
    <t>CHG000016544</t>
  </si>
  <si>
    <t>28/05/2024</t>
  </si>
  <si>
    <t>CHG000016484</t>
  </si>
  <si>
    <t>27/05/2024</t>
  </si>
  <si>
    <t>CHG000016486</t>
  </si>
  <si>
    <t>03/06/2024</t>
  </si>
  <si>
    <t>CHG000016605</t>
  </si>
  <si>
    <t>29/05/2024</t>
  </si>
  <si>
    <t>CHG000016427</t>
  </si>
  <si>
    <t>23/05/2024</t>
  </si>
  <si>
    <t>CHG000016800</t>
  </si>
  <si>
    <t>05/06/2024</t>
  </si>
  <si>
    <t>CHG000016712</t>
  </si>
  <si>
    <t>04/06/2024</t>
  </si>
  <si>
    <t>CHG000016719</t>
  </si>
  <si>
    <t>CHG000016873</t>
  </si>
  <si>
    <t>06/06/2024</t>
  </si>
  <si>
    <t>CHG000016851</t>
  </si>
  <si>
    <t>CHG000016903</t>
  </si>
  <si>
    <t>07/06/2024</t>
  </si>
  <si>
    <t>CHG000017023</t>
  </si>
  <si>
    <t>11/06/2024</t>
  </si>
  <si>
    <t>CHG000017063</t>
  </si>
  <si>
    <t>CHG000017108</t>
  </si>
  <si>
    <t>13/06/2024</t>
  </si>
  <si>
    <t>CHG000017128</t>
  </si>
  <si>
    <t>CHG000017261</t>
  </si>
  <si>
    <t>17/06/2024</t>
  </si>
  <si>
    <t>CHG000017217</t>
  </si>
  <si>
    <t>CHG000017250</t>
  </si>
  <si>
    <t>CHG000017318</t>
  </si>
  <si>
    <t>18/06/2024</t>
  </si>
  <si>
    <t>CHG000017347 </t>
  </si>
  <si>
    <t>CHG000017354</t>
  </si>
  <si>
    <t>CHG000017378</t>
  </si>
  <si>
    <t>Werbesson Cosme Lourenço</t>
  </si>
  <si>
    <t>19/06/2024</t>
  </si>
  <si>
    <t>CHG000017448</t>
  </si>
  <si>
    <t>20/06/2024</t>
  </si>
  <si>
    <t>CHG000017471</t>
  </si>
  <si>
    <t>José Otávio Lima Batista</t>
  </si>
  <si>
    <t>21/06/2024</t>
  </si>
  <si>
    <t>CHG000017532</t>
  </si>
  <si>
    <t>24/06/2024</t>
  </si>
  <si>
    <t>CHG000017533</t>
  </si>
  <si>
    <t>CHG000017535</t>
  </si>
  <si>
    <t>CHG000017540</t>
  </si>
  <si>
    <t>CHG000017410</t>
  </si>
  <si>
    <t>CHG000017555</t>
  </si>
  <si>
    <t>CHG000017673</t>
  </si>
  <si>
    <t>26/06/2024</t>
  </si>
  <si>
    <t>CHG000017690</t>
  </si>
  <si>
    <t>CHG000017563</t>
  </si>
  <si>
    <t>25/06/2024</t>
  </si>
  <si>
    <t>CHG000017779</t>
  </si>
  <si>
    <t>28/06/2024</t>
  </si>
  <si>
    <t>CHG000017815</t>
  </si>
  <si>
    <t>CHG000017842</t>
  </si>
  <si>
    <t>CHG000017879</t>
  </si>
  <si>
    <t>01/07/2024</t>
  </si>
  <si>
    <t>CHG000017880</t>
  </si>
  <si>
    <t>CHG000017921</t>
  </si>
  <si>
    <t>02/07/2024</t>
  </si>
  <si>
    <t>CHG000017922</t>
  </si>
  <si>
    <t>CHG000017991</t>
  </si>
  <si>
    <t>04/07/2024</t>
  </si>
  <si>
    <t>CHG000018039</t>
  </si>
  <si>
    <t>08/07/2024</t>
  </si>
  <si>
    <t>CHG000018042</t>
  </si>
  <si>
    <t>CHG000018063</t>
  </si>
  <si>
    <t>CHG000018066</t>
  </si>
  <si>
    <t>09/07/2024</t>
  </si>
  <si>
    <t>CHG000018075</t>
  </si>
  <si>
    <t>CHG000018489</t>
  </si>
  <si>
    <t>22/07/2024</t>
  </si>
  <si>
    <t>CHG000018494</t>
  </si>
  <si>
    <t>CHG000018501</t>
  </si>
  <si>
    <t>CHG000018771</t>
  </si>
  <si>
    <t>29/07/2024</t>
  </si>
  <si>
    <t>CHG000018602</t>
  </si>
  <si>
    <t>Lucas Estefano Almeida da Silva</t>
  </si>
  <si>
    <t>24/07/2024</t>
  </si>
  <si>
    <t>GAP</t>
  </si>
  <si>
    <t>CHG000018604</t>
  </si>
  <si>
    <t>CHG000018606</t>
  </si>
  <si>
    <t>CHG000018609</t>
  </si>
  <si>
    <t>CHG000018610</t>
  </si>
  <si>
    <t>CHG000018611</t>
  </si>
  <si>
    <t>CHG000018607</t>
  </si>
  <si>
    <t>CHG000018618</t>
  </si>
  <si>
    <t>CHG000018664</t>
  </si>
  <si>
    <t>25/07/2024</t>
  </si>
  <si>
    <t>CHG000018667</t>
  </si>
  <si>
    <t>CHG000018747</t>
  </si>
  <si>
    <t>26/07/2024</t>
  </si>
  <si>
    <t>CHG000018815</t>
  </si>
  <si>
    <t>30/07/2024</t>
  </si>
  <si>
    <t>CHG000018832</t>
  </si>
  <si>
    <t>CHG000019034</t>
  </si>
  <si>
    <t>05/08/2024</t>
  </si>
  <si>
    <t>CHG000019021</t>
  </si>
  <si>
    <t>CHG000019055</t>
  </si>
  <si>
    <t>CHG000019190</t>
  </si>
  <si>
    <t>08/08/2024</t>
  </si>
  <si>
    <t>CHG000019042</t>
  </si>
  <si>
    <t>06/08/2024</t>
  </si>
  <si>
    <t>CHG000019079</t>
  </si>
  <si>
    <t>CHG000019231</t>
  </si>
  <si>
    <t>12/08/2024</t>
  </si>
  <si>
    <t>CHG000019230</t>
  </si>
  <si>
    <t>CHG000019294</t>
  </si>
  <si>
    <t>CHG000019292</t>
  </si>
  <si>
    <t>CHG000019291</t>
  </si>
  <si>
    <t>CHG000019471</t>
  </si>
  <si>
    <t>19/08/2024</t>
  </si>
  <si>
    <t>CHG000019475</t>
  </si>
  <si>
    <t>CHG000019476</t>
  </si>
  <si>
    <t>CHG000019513</t>
  </si>
  <si>
    <t>20/08/2024</t>
  </si>
  <si>
    <t>CHG000019512</t>
  </si>
  <si>
    <t>CHG000019538</t>
  </si>
  <si>
    <t>22/08/2024</t>
  </si>
  <si>
    <t>CHG000019568</t>
  </si>
  <si>
    <t>CHG000019572</t>
  </si>
  <si>
    <t>CHG000019636</t>
  </si>
  <si>
    <t>CHG000019528</t>
  </si>
  <si>
    <t>26/08/2024</t>
  </si>
  <si>
    <t>CHG000019696</t>
  </si>
  <si>
    <t>CHG000019704</t>
  </si>
  <si>
    <t>Alex Assis Da Silveira</t>
  </si>
  <si>
    <t>CHG000019705</t>
  </si>
  <si>
    <t>CHG000019746</t>
  </si>
  <si>
    <t>27/08/2024</t>
  </si>
  <si>
    <t>CHG000019761</t>
  </si>
  <si>
    <t>CHG000019841</t>
  </si>
  <si>
    <t>28/08/2024</t>
  </si>
  <si>
    <t>CHG000019842</t>
  </si>
  <si>
    <t>CHG000019876</t>
  </si>
  <si>
    <t>29/08/2024</t>
  </si>
  <si>
    <t>CHG000019939</t>
  </si>
  <si>
    <t>30/08/2024</t>
  </si>
  <si>
    <t>CHG000020055</t>
  </si>
  <si>
    <t>03/09/2024</t>
  </si>
  <si>
    <t>CHG000020030</t>
  </si>
  <si>
    <t>CHG000020032</t>
  </si>
  <si>
    <t>CHG000020065</t>
  </si>
  <si>
    <t>CHG000020369</t>
  </si>
  <si>
    <t>11/09/2024</t>
  </si>
  <si>
    <t>CHG000020253</t>
  </si>
  <si>
    <t>CHG000020254</t>
  </si>
  <si>
    <t>CHG000020451</t>
  </si>
  <si>
    <t>12/09/2024</t>
  </si>
  <si>
    <t>CHG000020512</t>
  </si>
  <si>
    <t>16/09/2024</t>
  </si>
  <si>
    <t>CHG000020531</t>
  </si>
  <si>
    <t>17/09/2024</t>
  </si>
  <si>
    <t>CHG000020628</t>
  </si>
  <si>
    <t>19/09/2024</t>
  </si>
  <si>
    <t>CHG000020633</t>
  </si>
  <si>
    <t>CHG000020634</t>
  </si>
  <si>
    <t>CHG000020638</t>
  </si>
  <si>
    <t>CHG000020500</t>
  </si>
  <si>
    <t>CHG000020713</t>
  </si>
  <si>
    <t>CHG000020798</t>
  </si>
  <si>
    <t>23/09/2024</t>
  </si>
  <si>
    <t>CHG000020857</t>
  </si>
  <si>
    <t>Jessica Ferreira Borges</t>
  </si>
  <si>
    <t>24/09/2024</t>
  </si>
  <si>
    <t>CHG000021070</t>
  </si>
  <si>
    <t>30/09/2024</t>
  </si>
  <si>
    <t>CHG000021074</t>
  </si>
  <si>
    <t xml:space="preserve"> Fabio Moreira Rodrigues de Souza</t>
  </si>
  <si>
    <t>CHG000021107</t>
  </si>
  <si>
    <t xml:space="preserve"> MARISA LIMA MOTA</t>
  </si>
  <si>
    <t>CHG000021109</t>
  </si>
  <si>
    <t>CHG000021088</t>
  </si>
  <si>
    <t>01/10/2024</t>
  </si>
  <si>
    <t>CHG000021151</t>
  </si>
  <si>
    <t xml:space="preserve"> Jessica Ferreira Borges</t>
  </si>
  <si>
    <t>CHG000021205</t>
  </si>
  <si>
    <t xml:space="preserve"> PAULO HANDERSON PELUCIO MARTINS </t>
  </si>
  <si>
    <t>07/10/2024</t>
  </si>
  <si>
    <t>CHG000021472</t>
  </si>
  <si>
    <t>08/10/2024</t>
  </si>
  <si>
    <t>CHG000021476</t>
  </si>
  <si>
    <t>CHG000021686</t>
  </si>
  <si>
    <t>14/10/2024</t>
  </si>
  <si>
    <t>CHG000021941</t>
  </si>
  <si>
    <t xml:space="preserve"> PAULO HANDERSON PELUCIO MARTIN</t>
  </si>
  <si>
    <t>21/10/2024</t>
  </si>
  <si>
    <t>CHG000021959</t>
  </si>
  <si>
    <t>CHG000022019</t>
  </si>
  <si>
    <t>22/10/2024</t>
  </si>
  <si>
    <t>CHG000022022</t>
  </si>
  <si>
    <t>CHG000022226</t>
  </si>
  <si>
    <t>Joao Batista Domingues Nett</t>
  </si>
  <si>
    <t>29/10/2024</t>
  </si>
  <si>
    <t>CHG000022237</t>
  </si>
  <si>
    <t>CHG000022243</t>
  </si>
  <si>
    <t xml:space="preserve"> GABRIELA SUPRIMIO BRAGA</t>
  </si>
  <si>
    <t>CHG000022281</t>
  </si>
  <si>
    <t>CHG000022284</t>
  </si>
  <si>
    <t>CHG000022572</t>
  </si>
  <si>
    <t>04/11/2024</t>
  </si>
  <si>
    <t>CHG000022573</t>
  </si>
  <si>
    <t>CHG000022581</t>
  </si>
  <si>
    <t>05/11/2024</t>
  </si>
  <si>
    <t>CHG000022605</t>
  </si>
  <si>
    <t>CHG000022667</t>
  </si>
  <si>
    <t>CHG000022661</t>
  </si>
  <si>
    <t>CHG000022662</t>
  </si>
  <si>
    <t>CHG000022664</t>
  </si>
  <si>
    <t>CHG000022660</t>
  </si>
  <si>
    <t>CHG000022668</t>
  </si>
  <si>
    <t>CHG000022614</t>
  </si>
  <si>
    <t>CHG000022673</t>
  </si>
  <si>
    <t>CHG000022587</t>
  </si>
  <si>
    <t>CHG000024348</t>
  </si>
  <si>
    <t>16/12/2024</t>
  </si>
  <si>
    <t>CHG000024351</t>
  </si>
  <si>
    <t>CHG000025817</t>
  </si>
  <si>
    <t>17/12/2024</t>
  </si>
  <si>
    <t>CHG000022889</t>
  </si>
  <si>
    <t>11/11/2024</t>
  </si>
  <si>
    <t>CHG000022927</t>
  </si>
  <si>
    <t>CHG000022932</t>
  </si>
  <si>
    <t>CHG000022929</t>
  </si>
  <si>
    <t>CHG000022934</t>
  </si>
  <si>
    <t>CHG000023004</t>
  </si>
  <si>
    <t xml:space="preserve"> AMANDA SOUSA DOS SANTOS</t>
  </si>
  <si>
    <t>12/11/2024</t>
  </si>
  <si>
    <t>CHG000023005</t>
  </si>
  <si>
    <t>CHG000023023</t>
  </si>
  <si>
    <t>18/11/2024</t>
  </si>
  <si>
    <t>CHG000023211</t>
  </si>
  <si>
    <t>CHG000023246</t>
  </si>
  <si>
    <t>CHG000023026</t>
  </si>
  <si>
    <t>CHG000023596</t>
  </si>
  <si>
    <t>25/11/2024</t>
  </si>
  <si>
    <t>CHG000023597</t>
  </si>
  <si>
    <t>CHG000023600</t>
  </si>
  <si>
    <t>CHG000023602</t>
  </si>
  <si>
    <t>CHG000023609</t>
  </si>
  <si>
    <t>CHG000023606</t>
  </si>
  <si>
    <t>CHG000023618</t>
  </si>
  <si>
    <t>26/11/2024</t>
  </si>
  <si>
    <t>CHG000023681</t>
  </si>
  <si>
    <t>CHG000023534</t>
  </si>
  <si>
    <t>Jéssica da Silva Fernandes Costa</t>
  </si>
  <si>
    <t>CHG000021448</t>
  </si>
  <si>
    <t xml:space="preserve"> HENRIQUE OLIVA</t>
  </si>
  <si>
    <t>CHG000021495</t>
  </si>
  <si>
    <t>RICARDO MORAES TAMARI</t>
  </si>
  <si>
    <t>CHG000021582</t>
  </si>
  <si>
    <t>10/10/2024</t>
  </si>
  <si>
    <t>CHG000021570</t>
  </si>
  <si>
    <t>CHG000021549</t>
  </si>
  <si>
    <t>CHG000021538</t>
  </si>
  <si>
    <t>CHG000021679</t>
  </si>
  <si>
    <t>CHG000021755</t>
  </si>
  <si>
    <t>15/10/2024</t>
  </si>
  <si>
    <t>CHG000021972</t>
  </si>
  <si>
    <t>CHG000022293</t>
  </si>
  <si>
    <t>Djalma Ponte</t>
  </si>
  <si>
    <t>CHG000022674</t>
  </si>
  <si>
    <t>CHG000022503</t>
  </si>
  <si>
    <t>CHG000022433</t>
  </si>
  <si>
    <t>CHG000022707</t>
  </si>
  <si>
    <t>CHG000022696</t>
  </si>
  <si>
    <t>06/11/2024</t>
  </si>
  <si>
    <t>CHG000023265</t>
  </si>
  <si>
    <t>CHG000023608</t>
  </si>
  <si>
    <t>Lucas Estefano</t>
  </si>
  <si>
    <t>CHG000023701</t>
  </si>
  <si>
    <t>CHG000027562</t>
  </si>
  <si>
    <t>ROMILDO BENICIO DA CRUZ</t>
  </si>
  <si>
    <t>10/01/2025</t>
  </si>
  <si>
    <t>CHG000027571</t>
  </si>
  <si>
    <t>CHG000027544</t>
  </si>
  <si>
    <t>CHG000027523</t>
  </si>
  <si>
    <t xml:space="preserve">MARINES SOUSA JOSÉ SALES </t>
  </si>
  <si>
    <t>CHG000027471</t>
  </si>
  <si>
    <t xml:space="preserve"> ANDREA CLAUDIA GALVAO VALE</t>
  </si>
  <si>
    <t>CHG000027452</t>
  </si>
  <si>
    <t>CHG000027522</t>
  </si>
  <si>
    <t>WERBESSON COSME</t>
  </si>
  <si>
    <t>CHG000027525</t>
  </si>
  <si>
    <t>CHG000027513</t>
  </si>
  <si>
    <t>CHG000027511</t>
  </si>
  <si>
    <t>CHG000027592</t>
  </si>
  <si>
    <t>13/01/2025</t>
  </si>
  <si>
    <t>CHG000027596</t>
  </si>
  <si>
    <t>CHG000027602</t>
  </si>
  <si>
    <t xml:space="preserve"> Djalma Pontes</t>
  </si>
  <si>
    <t>CHG000027599</t>
  </si>
  <si>
    <t>CHG000027603</t>
  </si>
  <si>
    <t>CHG000027604</t>
  </si>
  <si>
    <t>CHG000027639</t>
  </si>
  <si>
    <t>CHG000027681</t>
  </si>
  <si>
    <t>Juliana Nascimento Lopes</t>
  </si>
  <si>
    <t>CHG000027660</t>
  </si>
  <si>
    <t>NIVALDO NUBIATO</t>
  </si>
  <si>
    <t>14/01/2025</t>
  </si>
  <si>
    <t>CHG000027804</t>
  </si>
  <si>
    <t>15/01/2025</t>
  </si>
  <si>
    <t>CHG000027777</t>
  </si>
  <si>
    <t>CHG000027826</t>
  </si>
  <si>
    <t>CHG000027838</t>
  </si>
  <si>
    <t>CHG000027862</t>
  </si>
  <si>
    <t>16/01/2025</t>
  </si>
  <si>
    <t>CHG000027858</t>
  </si>
  <si>
    <t>CHG000027857</t>
  </si>
  <si>
    <t>CHG000027859</t>
  </si>
  <si>
    <t>CHG000027877</t>
  </si>
  <si>
    <t>CHG000027874</t>
  </si>
  <si>
    <t>CHG000027889</t>
  </si>
  <si>
    <t>CHG000027902</t>
  </si>
  <si>
    <t>CHG000027910</t>
  </si>
  <si>
    <t>CHG000027911</t>
  </si>
  <si>
    <t>CHG000027935</t>
  </si>
  <si>
    <t>CHG000027916</t>
  </si>
  <si>
    <t>CHG000027918</t>
  </si>
  <si>
    <t>CHG000027919</t>
  </si>
  <si>
    <t>CHG000027932</t>
  </si>
  <si>
    <t>CHG000027903</t>
  </si>
  <si>
    <t>CHG000027931</t>
  </si>
  <si>
    <t>CHG000027945</t>
  </si>
  <si>
    <t>CHG000027938</t>
  </si>
  <si>
    <t>17/01/2025</t>
  </si>
  <si>
    <t>CHG000026986</t>
  </si>
  <si>
    <t>02/01/2025</t>
  </si>
  <si>
    <t>CHG000026987</t>
  </si>
  <si>
    <t>ROMILDO BENICIO DA CRUZ JUNIOR</t>
  </si>
  <si>
    <t>CHG000027013</t>
  </si>
  <si>
    <t>03/01/2025</t>
  </si>
  <si>
    <t xml:space="preserve">CHG000027039 </t>
  </si>
  <si>
    <t xml:space="preserve">CHG000027093 </t>
  </si>
  <si>
    <t>CHG000027054</t>
  </si>
  <si>
    <t>CHG000027077</t>
  </si>
  <si>
    <t>CHG000027249</t>
  </si>
  <si>
    <t>CHG000027260</t>
  </si>
  <si>
    <t xml:space="preserve">CHG000027268 </t>
  </si>
  <si>
    <t>CHG000027272</t>
  </si>
  <si>
    <t>Mauricio Alex Rosalem</t>
  </si>
  <si>
    <t>08/01/2025</t>
  </si>
  <si>
    <t>1947827_x000D_</t>
  </si>
  <si>
    <t>CHG000027310</t>
  </si>
  <si>
    <t>CHG000027271</t>
  </si>
  <si>
    <t>CHG000027275</t>
  </si>
  <si>
    <t>HANNAH PRESTAH LEAL RABELO</t>
  </si>
  <si>
    <t>CHG000027276</t>
  </si>
  <si>
    <t>CHG000027296</t>
  </si>
  <si>
    <t>CHG000027332</t>
  </si>
  <si>
    <t>CHG000027337</t>
  </si>
  <si>
    <t>CHG000027333</t>
  </si>
  <si>
    <t>CHG000027348</t>
  </si>
  <si>
    <t>Acácia Barros Gurgel</t>
  </si>
  <si>
    <t>CHG000027354</t>
  </si>
  <si>
    <t>CHG000027373</t>
  </si>
  <si>
    <t>09/01/2025</t>
  </si>
  <si>
    <t xml:space="preserve"> CHG000027404</t>
  </si>
  <si>
    <t>CHG000027420</t>
  </si>
  <si>
    <t>CHG000027450</t>
  </si>
  <si>
    <t>CHG000027429</t>
  </si>
  <si>
    <t xml:space="preserve"> NIVALDO NUBIATO</t>
  </si>
  <si>
    <t>CHG000027465</t>
  </si>
  <si>
    <t>CHG000028106</t>
  </si>
  <si>
    <t>20/01/2025</t>
  </si>
  <si>
    <t>CHG000028111</t>
  </si>
  <si>
    <t>CHG000028122</t>
  </si>
  <si>
    <t>CHG000028178</t>
  </si>
  <si>
    <t>21/01/2025</t>
  </si>
  <si>
    <t>CHG000028091</t>
  </si>
  <si>
    <t>CHG000028186</t>
  </si>
  <si>
    <t>CHG000028179</t>
  </si>
  <si>
    <t>CHG000028189</t>
  </si>
  <si>
    <t xml:space="preserve">CHG000027916 </t>
  </si>
  <si>
    <t xml:space="preserve">CHG000027918 </t>
  </si>
  <si>
    <t>CHG000028210</t>
  </si>
  <si>
    <t>CHG000028196</t>
  </si>
  <si>
    <t>CHG000028123</t>
  </si>
  <si>
    <t>CHG000028234</t>
  </si>
  <si>
    <t>CHG000028240</t>
  </si>
  <si>
    <t>CHG000028309</t>
  </si>
  <si>
    <t>22/01/2025</t>
  </si>
  <si>
    <t>CHG000028338</t>
  </si>
  <si>
    <t>CHG000028336</t>
  </si>
  <si>
    <t>CHG000028319</t>
  </si>
  <si>
    <t>CHG000028327</t>
  </si>
  <si>
    <t>CHG000028386</t>
  </si>
  <si>
    <t>23/01/2025</t>
  </si>
  <si>
    <t>CHG000028397</t>
  </si>
  <si>
    <t>CHG000028446</t>
  </si>
  <si>
    <t>24/01/2025</t>
  </si>
  <si>
    <t>CHG000028448</t>
  </si>
  <si>
    <t>CHG000028420</t>
  </si>
  <si>
    <t>CHG000028506</t>
  </si>
  <si>
    <t>CHG000028535</t>
  </si>
  <si>
    <t>CHG000028604</t>
  </si>
  <si>
    <t>CHG000028655</t>
  </si>
  <si>
    <t>28/01/2025</t>
  </si>
  <si>
    <t>CHG000028660</t>
  </si>
  <si>
    <t>Arielson Medeiros de Assis</t>
  </si>
  <si>
    <t>CHG000028642</t>
  </si>
  <si>
    <t>CHG000028690</t>
  </si>
  <si>
    <t>DANIELLE FLORA DOS SANTOS GODOI QUEIROZ</t>
  </si>
  <si>
    <t>CHG000028681</t>
  </si>
  <si>
    <t>CHG000028696</t>
  </si>
  <si>
    <t>CHG000028715</t>
  </si>
  <si>
    <t>CHG000028740</t>
  </si>
  <si>
    <t>29/01/2025</t>
  </si>
  <si>
    <t>CHG000028741</t>
  </si>
  <si>
    <t>CHG000028761</t>
  </si>
  <si>
    <t>CHG000028760</t>
  </si>
  <si>
    <t>CHG000028776</t>
  </si>
  <si>
    <t>CHG000028814</t>
  </si>
  <si>
    <t>CHG000028842</t>
  </si>
  <si>
    <t>30/01/2025</t>
  </si>
  <si>
    <t>CHG000028825</t>
  </si>
  <si>
    <t>WESLEY APARECIDO DE SOUZA</t>
  </si>
  <si>
    <t>CHG000028853</t>
  </si>
  <si>
    <t>CHG000028852</t>
  </si>
  <si>
    <t>CHG000028881</t>
  </si>
  <si>
    <t>CHG000028894</t>
  </si>
  <si>
    <t>CHG000028917</t>
  </si>
  <si>
    <t>31/01/2025</t>
  </si>
  <si>
    <t>CHG000028946</t>
  </si>
  <si>
    <t>CHG000028958</t>
  </si>
  <si>
    <t>CHG000028977</t>
  </si>
  <si>
    <t>CHG000029003</t>
  </si>
  <si>
    <t>CHG000029019</t>
  </si>
  <si>
    <t>1922383_x000D_</t>
  </si>
  <si>
    <t>CHG000029017</t>
  </si>
  <si>
    <t>CHG000029025</t>
  </si>
  <si>
    <t>CHG000029073</t>
  </si>
  <si>
    <t>03/02/2025</t>
  </si>
  <si>
    <t>CHG000028548</t>
  </si>
  <si>
    <t>CHG000028553</t>
  </si>
  <si>
    <t>CHG000028538</t>
  </si>
  <si>
    <t>CHG000029077</t>
  </si>
  <si>
    <t>CHG000029081</t>
  </si>
  <si>
    <t>CHG000029084</t>
  </si>
  <si>
    <t>1955880_x000D_</t>
  </si>
  <si>
    <t>CHG000029101</t>
  </si>
  <si>
    <t>CHG000029099</t>
  </si>
  <si>
    <t>CHG000029108</t>
  </si>
  <si>
    <t>CHG000029114</t>
  </si>
  <si>
    <t>CHG000029100</t>
  </si>
  <si>
    <t>CHG000029112</t>
  </si>
  <si>
    <t>CHG000029148</t>
  </si>
  <si>
    <t>CHG000029156</t>
  </si>
  <si>
    <t>CHG000029153</t>
  </si>
  <si>
    <t>CHG000029166</t>
  </si>
  <si>
    <t>CHG000029193</t>
  </si>
  <si>
    <t>04/02/2025</t>
  </si>
  <si>
    <t>CHG000029223</t>
  </si>
  <si>
    <t>CHG000029168</t>
  </si>
  <si>
    <t>CHG000029184</t>
  </si>
  <si>
    <t>MARCELO ETCHEVERRY TORRES</t>
  </si>
  <si>
    <t>1974852 </t>
  </si>
  <si>
    <t>CHG000029165</t>
  </si>
  <si>
    <t>CHG000029181</t>
  </si>
  <si>
    <t xml:space="preserve"> GABRIELA SUPRIMIO BRAGA </t>
  </si>
  <si>
    <t>CHG000029192</t>
  </si>
  <si>
    <t>1980296_x000D_</t>
  </si>
  <si>
    <t>CHG000029217</t>
  </si>
  <si>
    <t>CHG000029253</t>
  </si>
  <si>
    <t>CHG000029250</t>
  </si>
  <si>
    <t>Maila Caroline Coradini Rodrigues</t>
  </si>
  <si>
    <t>CHG000029264</t>
  </si>
  <si>
    <t>CHG000029263</t>
  </si>
  <si>
    <t>CHG000029282</t>
  </si>
  <si>
    <t>CHG000029316</t>
  </si>
  <si>
    <t>05/02/2025</t>
  </si>
  <si>
    <t>CHG000029307</t>
  </si>
  <si>
    <t>CHG000029322</t>
  </si>
  <si>
    <t>CHG000029270</t>
  </si>
  <si>
    <t>CHG000029342</t>
  </si>
  <si>
    <t>CHG000029345</t>
  </si>
  <si>
    <t>CHG000029337</t>
  </si>
  <si>
    <t>CHG000029333</t>
  </si>
  <si>
    <t>CHG000029395</t>
  </si>
  <si>
    <t>CHG000029405</t>
  </si>
  <si>
    <t>06/02/2025</t>
  </si>
  <si>
    <t>CHG000029336</t>
  </si>
  <si>
    <t>CHG000029452</t>
  </si>
  <si>
    <t>CHG000029283</t>
  </si>
  <si>
    <t>07/02/2025</t>
  </si>
  <si>
    <t>CHG000029524</t>
  </si>
  <si>
    <t>CHG000029344</t>
  </si>
  <si>
    <t>CHG000029511</t>
  </si>
  <si>
    <t>CHG000029578</t>
  </si>
  <si>
    <t>10/02/2025</t>
  </si>
  <si>
    <t>CHG000029589</t>
  </si>
  <si>
    <t>CHG000029593</t>
  </si>
  <si>
    <t>CHG000029577 </t>
  </si>
  <si>
    <t>CHG000029598 </t>
  </si>
  <si>
    <t>CHG000029604 </t>
  </si>
  <si>
    <t>CHG000029605 </t>
  </si>
  <si>
    <t>CHG000029634</t>
  </si>
  <si>
    <t>CHG000029635</t>
  </si>
  <si>
    <t>CHG000029641</t>
  </si>
  <si>
    <t>CHG000029642</t>
  </si>
  <si>
    <t>CHG000029569</t>
  </si>
  <si>
    <t>CHG000029570</t>
  </si>
  <si>
    <t>1987926_x000D_</t>
  </si>
  <si>
    <t>CHG000029677</t>
  </si>
  <si>
    <t>CHG000029681</t>
  </si>
  <si>
    <t>CHG000029682</t>
  </si>
  <si>
    <t>CHG000029717</t>
  </si>
  <si>
    <t>11/02/2025</t>
  </si>
  <si>
    <t>CHG000029749</t>
  </si>
  <si>
    <t>CHG000029754</t>
  </si>
  <si>
    <t>CHG000028987</t>
  </si>
  <si>
    <t>CHG000029347</t>
  </si>
  <si>
    <t>CHG000029723</t>
  </si>
  <si>
    <t>CHG000029725</t>
  </si>
  <si>
    <t>CHG000029729</t>
  </si>
  <si>
    <t>CHG000029815</t>
  </si>
  <si>
    <t>12/02/2025</t>
  </si>
  <si>
    <t>CHG000029833</t>
  </si>
  <si>
    <t>CHG000029820</t>
  </si>
  <si>
    <t>CHG000029929</t>
  </si>
  <si>
    <t>13/02/2025</t>
  </si>
  <si>
    <t>CHG000029923</t>
  </si>
  <si>
    <t>CHG000029955</t>
  </si>
  <si>
    <t>CHG000029931</t>
  </si>
  <si>
    <t>CHG000029943</t>
  </si>
  <si>
    <t>CHG000029954</t>
  </si>
  <si>
    <t>CHG000029942</t>
  </si>
  <si>
    <t>CHG000029957</t>
  </si>
  <si>
    <t>CHG000029994</t>
  </si>
  <si>
    <t>CHG000030024</t>
  </si>
  <si>
    <t>CHG000030074</t>
  </si>
  <si>
    <t>CHG000030084</t>
  </si>
  <si>
    <t>15/02/2025</t>
  </si>
  <si>
    <t>CHG000030110</t>
  </si>
  <si>
    <t>17/02/2025</t>
  </si>
  <si>
    <t>CHG000030149</t>
  </si>
  <si>
    <t>CHG000030140</t>
  </si>
  <si>
    <t>CHG000030092</t>
  </si>
  <si>
    <t>CHG000030127</t>
  </si>
  <si>
    <t>CHG000030284</t>
  </si>
  <si>
    <t>CHG000030352</t>
  </si>
  <si>
    <t>18/02/2025</t>
  </si>
  <si>
    <t>CHG000030386</t>
  </si>
  <si>
    <t>19/02/2025</t>
  </si>
  <si>
    <t>CHG000030387</t>
  </si>
  <si>
    <t>CHG000030380</t>
  </si>
  <si>
    <t>Priscila Silva Fernandes Lemos</t>
  </si>
  <si>
    <t>CHG000030384</t>
  </si>
  <si>
    <t>CHG000030378</t>
  </si>
  <si>
    <t>CHG000030420</t>
  </si>
  <si>
    <t>CHG000030391</t>
  </si>
  <si>
    <t>CHG000030331</t>
  </si>
  <si>
    <t>CHG000030476</t>
  </si>
  <si>
    <t>20/02/2025</t>
  </si>
  <si>
    <t>CHG000030579</t>
  </si>
  <si>
    <t>21/02/2025</t>
  </si>
  <si>
    <t>CHG000030720</t>
  </si>
  <si>
    <t>CHG000030847</t>
  </si>
  <si>
    <t>26/02/2025</t>
  </si>
  <si>
    <t>CHG000030890</t>
  </si>
  <si>
    <t>CHG000030848</t>
  </si>
  <si>
    <t>CHG000030892</t>
  </si>
  <si>
    <t>Fagner Lopes Rocha</t>
  </si>
  <si>
    <t>CHG000030905 </t>
  </si>
  <si>
    <t>CHG000031019</t>
  </si>
  <si>
    <t>27/02/2025</t>
  </si>
  <si>
    <t>CHG000031036</t>
  </si>
  <si>
    <t>CHG000030929</t>
  </si>
  <si>
    <t>CHG000030932</t>
  </si>
  <si>
    <t>CHG000031016</t>
  </si>
  <si>
    <t>CHG000031026</t>
  </si>
  <si>
    <t>CHG000031029</t>
  </si>
  <si>
    <t>CHG000031034</t>
  </si>
  <si>
    <t>CHG000031237</t>
  </si>
  <si>
    <t>06/03/2025</t>
  </si>
  <si>
    <t>CHG000031249</t>
  </si>
  <si>
    <t>CHG000031254</t>
  </si>
  <si>
    <t>CHG000031248</t>
  </si>
  <si>
    <t>CHG000031320</t>
  </si>
  <si>
    <t>07/03/2025</t>
  </si>
  <si>
    <t>CHG000031247 </t>
  </si>
  <si>
    <t>CHG000031341</t>
  </si>
  <si>
    <t>CHG000031342</t>
  </si>
  <si>
    <t>CHG000031344</t>
  </si>
  <si>
    <t>CHG000031359</t>
  </si>
  <si>
    <t>CHG000031533</t>
  </si>
  <si>
    <t>11/03/2025</t>
  </si>
  <si>
    <t>CHG000031576</t>
  </si>
  <si>
    <t>12/03/2025</t>
  </si>
  <si>
    <t>CHG000031610</t>
  </si>
  <si>
    <t>CHG000031730</t>
  </si>
  <si>
    <t>13/03/2025</t>
  </si>
  <si>
    <t>CHG000031783</t>
  </si>
  <si>
    <t>14/03/2025</t>
  </si>
  <si>
    <t>CHG000031543</t>
  </si>
  <si>
    <t>CHG000032018</t>
  </si>
  <si>
    <t>18/03/2025</t>
  </si>
  <si>
    <t>CHG000032021</t>
  </si>
  <si>
    <t>CHG000032032</t>
  </si>
  <si>
    <t>CHG000032036</t>
  </si>
  <si>
    <t>CHG000032037</t>
  </si>
  <si>
    <t>CHG000032052</t>
  </si>
  <si>
    <t>CHG000032056</t>
  </si>
  <si>
    <t>CHG000032057</t>
  </si>
  <si>
    <t>CHG000032228</t>
  </si>
  <si>
    <t>21/03/2025</t>
  </si>
  <si>
    <t>CHG000032231</t>
  </si>
  <si>
    <t>CHG000032233</t>
  </si>
  <si>
    <t>CHG000032234</t>
  </si>
  <si>
    <t>CHG000032226</t>
  </si>
  <si>
    <t>CHG000032222</t>
  </si>
  <si>
    <t>CHG000032299</t>
  </si>
  <si>
    <t>23/03/2025</t>
  </si>
  <si>
    <t>CHG000032366</t>
  </si>
  <si>
    <t>24/03/2025</t>
  </si>
  <si>
    <t>CHG000032512</t>
  </si>
  <si>
    <t>26/03/2025</t>
  </si>
  <si>
    <t>CHG000032620</t>
  </si>
  <si>
    <t>28/03/2025</t>
  </si>
  <si>
    <t>CHG000032640</t>
  </si>
  <si>
    <t>CHG000032646</t>
  </si>
  <si>
    <t>CHG000032688</t>
  </si>
  <si>
    <t>CHG000033127</t>
  </si>
  <si>
    <t>04/04/2025</t>
  </si>
  <si>
    <t>CHG000033159</t>
  </si>
  <si>
    <t>HOMOLOGACAO</t>
  </si>
  <si>
    <t>OBJETO</t>
  </si>
  <si>
    <t>VERSAO</t>
  </si>
  <si>
    <t>CVS</t>
  </si>
  <si>
    <t>ANALISTA</t>
  </si>
  <si>
    <t>COORDENADOR</t>
  </si>
  <si>
    <t>Objeto Completo</t>
  </si>
  <si>
    <t>PROCV OBjeto</t>
  </si>
  <si>
    <t>PROCV SAC</t>
  </si>
  <si>
    <t>Fim zero</t>
  </si>
  <si>
    <t>ALUISIO VIEIRA JUNIOR (IVIA)</t>
  </si>
  <si>
    <t>PO</t>
  </si>
  <si>
    <t>Dia</t>
  </si>
  <si>
    <t>Mês</t>
  </si>
  <si>
    <t>Ano</t>
  </si>
  <si>
    <t>Tri</t>
  </si>
  <si>
    <t>MOTIVO</t>
  </si>
  <si>
    <t>CHG000007329</t>
  </si>
  <si>
    <t>ASSISTENCIAL</t>
  </si>
  <si>
    <t>Foi necessário de acordo relatório do DBA</t>
  </si>
  <si>
    <t>ADRIANA SANTANA</t>
  </si>
  <si>
    <t>ARQUITETURA</t>
  </si>
  <si>
    <t>foi solicitado uma change emergencial para correção da alteração que subiu durante a janela noturna. Change emergencial de correção é a CHG000007407.</t>
  </si>
  <si>
    <t>CHG000007536</t>
  </si>
  <si>
    <t>THAIS DE ALMEIDA (WIPRO)</t>
  </si>
  <si>
    <t>OPERADORA</t>
  </si>
  <si>
    <t>erro na view VW_GRAVA_FAT_HONOR_INDIVIDUAL</t>
  </si>
  <si>
    <t>DIGITAL</t>
  </si>
  <si>
    <t xml:space="preserve">erro na PK e PKB do objeto PK_PARAM_PRESTADOR_TISS
</t>
  </si>
  <si>
    <t>FOLHA MEDICA</t>
  </si>
  <si>
    <t xml:space="preserve">REQ000532737 </t>
  </si>
  <si>
    <t>ANDREIA CLAUDIA (MOLDSOFT)</t>
  </si>
  <si>
    <t>HAPTECH</t>
  </si>
  <si>
    <t>CARLA BINDA</t>
  </si>
  <si>
    <t>doc - sem especificação</t>
  </si>
  <si>
    <t>INSIGHTS</t>
  </si>
  <si>
    <t>REQ000538463</t>
  </si>
  <si>
    <t>INTEGRAÇÃO SAP</t>
  </si>
  <si>
    <t xml:space="preserve">CHG000007633 </t>
  </si>
  <si>
    <t>RITM000695883</t>
  </si>
  <si>
    <t>CAMILA ALEXANDRE GENTIL</t>
  </si>
  <si>
    <t xml:space="preserve">ODONTO </t>
  </si>
  <si>
    <t>CHG000007739</t>
  </si>
  <si>
    <t>JORGE WEUDO</t>
  </si>
  <si>
    <t xml:space="preserve">erro na procedure PR_HC_PROC_CIR_OPME_SALVAR
</t>
  </si>
  <si>
    <t>CARLA MARIA</t>
  </si>
  <si>
    <t>SAD</t>
  </si>
  <si>
    <t>RITM000704583</t>
  </si>
  <si>
    <t>SAVI</t>
  </si>
  <si>
    <t xml:space="preserve">erro na pk PK_HORARIO_ATENDIMENTO_AUX
</t>
  </si>
  <si>
    <t>CARLOS RODRIGUES</t>
  </si>
  <si>
    <t>Dezembro</t>
  </si>
  <si>
    <t>DANIEL VIANA</t>
  </si>
  <si>
    <t>DAVI PORTO</t>
  </si>
  <si>
    <t>CHG000008150</t>
  </si>
  <si>
    <t>ALTER TABLE table_name DROP COLUMN str001 - TB_SAP_INCORPORA</t>
  </si>
  <si>
    <t>EDUARDO BATISTIN</t>
  </si>
  <si>
    <t>LINE/COL ERROR - PK_OPERACAO_PIX</t>
  </si>
  <si>
    <t>CHG000008279</t>
  </si>
  <si>
    <t>EURIPEDES SILVA</t>
  </si>
  <si>
    <t>CHG000008370</t>
  </si>
  <si>
    <t>Tag : FALLBACK_07112023_CHG000008370</t>
  </si>
  <si>
    <t>CHG000008399</t>
  </si>
  <si>
    <t>FRANK MENDES (GSF)</t>
  </si>
  <si>
    <t>CHG000008601</t>
  </si>
  <si>
    <t>CHG000008954</t>
  </si>
  <si>
    <t>GUSTHAVO LIMA (PLANNER)</t>
  </si>
  <si>
    <t>HERCULANO GONÇALVES</t>
  </si>
  <si>
    <t>IRINEU SANTOS (FWK)</t>
  </si>
  <si>
    <t>JHULIO LEAL</t>
  </si>
  <si>
    <t>CHG000009291</t>
  </si>
  <si>
    <t>KELLYANE CARLA</t>
  </si>
  <si>
    <t>LUCAS TALAM - TECLA T</t>
  </si>
  <si>
    <t>CHG000009502</t>
  </si>
  <si>
    <t>CHG000009756</t>
  </si>
  <si>
    <t>MATHEUS OLIVEIRA</t>
  </si>
  <si>
    <t>MATHEUS SANTOS</t>
  </si>
  <si>
    <t>RAFAEL FERREIRA MIRANDA</t>
  </si>
  <si>
    <t xml:space="preserve">RICARDO RIBEIRO </t>
  </si>
  <si>
    <t>CHG000011032</t>
  </si>
  <si>
    <t xml:space="preserve">Não se encontra em produção - FALLBACK - Não se encontra em produção , erro ao compilar
Erros para PACKAGE BODY HUMASTER.PK_GRADE_AGENDA_CONSULTA:
LINE/COL ERROR
-------- -----------------------------------------------------------------
1626/9 PL/SQL: SQL Statement ignored
1652/11 PL/SQL: ORA-00947: não há valores suficientes
1872/15 PL/SQL: Statement ignored
1872/44 PLS-00302: component 'CD_EMPRESA_PLANO' must be declared
3057/7 PL/SQL: SQL Statement ignored
3082/9 PL/SQL: ORA-00947: não há valores suficientes
3182/7 PL/SQL: SQL Statement ignored
3221/45 PL/SQL: ORA-22806: não é um objeto ou REF
3221/45 PLS-00382: expression is of wrong type
3221/56 PLS-00302: component 'CD_EMPRESA_PLANO' must be declared </t>
  </si>
  <si>
    <t>ROGÉRIO CORTES SEGURADO PINHEIRO</t>
  </si>
  <si>
    <t>CHG000011597</t>
  </si>
  <si>
    <t>Impacto na solicitação de exame</t>
  </si>
  <si>
    <t>CHG000013205</t>
  </si>
  <si>
    <t>SILVIO TEODORO (GSF)</t>
  </si>
  <si>
    <t>THIAGO RAWEL</t>
  </si>
  <si>
    <t>#</t>
  </si>
  <si>
    <t>ITEM</t>
  </si>
  <si>
    <t>SIM</t>
  </si>
  <si>
    <t>NAO</t>
  </si>
  <si>
    <t>CONTAGEM</t>
  </si>
  <si>
    <t>AÇÃO</t>
  </si>
  <si>
    <t>Foi feita a análise de SACS Priorizados com Status Impedido?</t>
  </si>
  <si>
    <t>Reanalisar para identificar oportunidades</t>
  </si>
  <si>
    <t>Fallbacks</t>
  </si>
  <si>
    <t>Todos os Objetos do Sac estão com o mesmo Status?</t>
  </si>
  <si>
    <t>Avaliar qual o status correto e corrigir</t>
  </si>
  <si>
    <t>Os sacs sinalizados na coluna Como atualizar = Deletar foram Excluidos?</t>
  </si>
  <si>
    <t>Excluir os SAC's que estivere como "deletar"</t>
  </si>
  <si>
    <t>Existe algum PO aprovador sem atribuição?</t>
  </si>
  <si>
    <t>Procurar os SM'se ajustar o PO</t>
  </si>
  <si>
    <t>Existe Sac com a sinalização Duplicado = Sim na Coluna  Duplicado?</t>
  </si>
  <si>
    <t>Verificar na T9421 qual dos repetidos está correto e apagar o outro</t>
  </si>
  <si>
    <t>Todos os campos da Planilha estão devidamente Preenchidos? (Homologador que analisou)</t>
  </si>
  <si>
    <t>Arrastar as fórmulas que estiverem faltando e preencher os campos vazios</t>
  </si>
  <si>
    <t>Nomenclatura do Objeto esta no formato Correto?</t>
  </si>
  <si>
    <t>Analisar caso a caso, em caso de impedimento comunicar o PO</t>
  </si>
  <si>
    <t>Existem SAC's que já foram como Emergenciais?</t>
  </si>
  <si>
    <t>Cobrar a baixa da infraestrutura e colocar o status como "Enviado Emergencial"</t>
  </si>
  <si>
    <t>Preenchimento de abastecimento e Validações</t>
  </si>
  <si>
    <t>Arrastar as fórmulas que estiverem faltando</t>
  </si>
  <si>
    <t>EXISTEM SACs QUE SÓ TEM SCRIPT?</t>
  </si>
  <si>
    <t>Impedir o SAC e comunicar o PO</t>
  </si>
  <si>
    <t>Existem Sacs como Candidato a diária?</t>
  </si>
  <si>
    <t>Na publicação Normal alterar todos para "Publicação Semanal"</t>
  </si>
  <si>
    <t>Existem Publicações Padrão não baixadas na T9421?</t>
  </si>
  <si>
    <t>Formalizar por email para Infraestrutura e Governança. Colocar o status como "Enviado Padrão"</t>
  </si>
  <si>
    <t>Existem Publicações Normais não baixadas na T9421?</t>
  </si>
  <si>
    <t>Formalizar por email para Infraestrutura e Governança. Colocar o status como "Enviado Normal"</t>
  </si>
  <si>
    <t>Existem Publicações Emergenciais não baixadas na T9421?</t>
  </si>
  <si>
    <t>Formalizar por email para Infraestrutura e Governança. Colocar o status como "Enviado Emergencial"</t>
  </si>
  <si>
    <t>Sinalização azul claro x Azul escuro esta correto?</t>
  </si>
  <si>
    <t>Versões com o final zero depois da vìrgula na guia abastecimento</t>
  </si>
  <si>
    <t>Versões com o final zero depois da vìrgula na guia SAC's</t>
  </si>
  <si>
    <t>Divergência entre a guia abastecimento e a guia SAC's</t>
  </si>
  <si>
    <t>Existe Sac ti com erro na Analise</t>
  </si>
  <si>
    <t>Divergências Encontradas</t>
  </si>
  <si>
    <t>CHANGE NORMAL</t>
  </si>
  <si>
    <t>QTD SACTI TAB</t>
  </si>
  <si>
    <t>QTD SACTI CAB</t>
  </si>
  <si>
    <t>QTD SACTI PUB E BAIXADOS</t>
  </si>
  <si>
    <t>QTD SACTI PUB E NÃO BAIXADOS</t>
  </si>
  <si>
    <t xml:space="preserve">PO APROVADOR CAB </t>
  </si>
  <si>
    <t>Email</t>
  </si>
  <si>
    <t xml:space="preserve">GERENCIA </t>
  </si>
  <si>
    <t>FALTA OU FALHA DE ESPECIFICAÇÃO</t>
  </si>
  <si>
    <t>FRANCISCO MOITA</t>
  </si>
  <si>
    <t>LUCAS ESTÉFANO</t>
  </si>
  <si>
    <t>OUTROS</t>
  </si>
  <si>
    <t>BRUNO GOMES (OI)</t>
  </si>
  <si>
    <t>DAVID BRANDAO</t>
  </si>
  <si>
    <t>CAIO GOMES (OI)</t>
  </si>
  <si>
    <t>FELIPE ARANTES</t>
  </si>
  <si>
    <t>RODOLPHO RUTHERFORD</t>
  </si>
  <si>
    <t>EDUARDO BATTISTIN</t>
  </si>
  <si>
    <t>WERBESSON COSME LOURENÇO</t>
  </si>
  <si>
    <t>KARINA CARDOSO</t>
  </si>
  <si>
    <t>EDUARDO TEIXEIRA (FWK)</t>
  </si>
  <si>
    <t>FRANCILIO ALMEIDA</t>
  </si>
  <si>
    <t>JOSÉ RAIMUNDO</t>
  </si>
  <si>
    <t>ELISON ABREU (IVIA)</t>
  </si>
  <si>
    <t>JOSUE NAZARIO</t>
  </si>
  <si>
    <t>JOAO KILDERE</t>
  </si>
  <si>
    <t>JULIANA LOPES</t>
  </si>
  <si>
    <t>LIDIA GRATSCH</t>
  </si>
  <si>
    <t>LUIS CARLOS [FWK]</t>
  </si>
  <si>
    <t>ACACIA GURGEL</t>
  </si>
  <si>
    <t>NEUDSON BARROSO [FWK]</t>
  </si>
  <si>
    <t>PEDRO PATRIOTA (OI)</t>
  </si>
  <si>
    <t>RAUL PINHEIRO (FCVC)</t>
  </si>
  <si>
    <t>RENATA DE MORAES LUSTOSA MACHADO (WIPRO)</t>
  </si>
  <si>
    <t>RODRIGO BARRETO (IVIA)</t>
  </si>
  <si>
    <t>RODRIGO LIMA</t>
  </si>
  <si>
    <t>RODRIGO LIMA (TECLA T)</t>
  </si>
  <si>
    <t>MONIQUE AIRES</t>
  </si>
  <si>
    <t>STENIO MOREIRA</t>
  </si>
  <si>
    <t>MARISA MOTA</t>
  </si>
  <si>
    <t>THOMPSON DANTAS (IVIA)</t>
  </si>
  <si>
    <t>VENILTON VIEIRA (GSF)</t>
  </si>
  <si>
    <t>GALBENIA MOURÃO RIBEIRO</t>
  </si>
  <si>
    <t>WIGOR CRISTIAN (IVIA)</t>
  </si>
  <si>
    <t>LEONARDO PLANA</t>
  </si>
  <si>
    <t>DIEGO DA SILVA</t>
  </si>
  <si>
    <t>FLAVIO MATIAS</t>
  </si>
  <si>
    <t>SAMUEL SERAFIM (DECISION)</t>
  </si>
  <si>
    <t>MARTINHO MAXIMO</t>
  </si>
  <si>
    <t>=SEERRO(PROCV(I338,Squad!'Squad'!A49A:D,2,0),"Não Atribuído")</t>
  </si>
  <si>
    <t xml:space="preserve">dobochek </t>
  </si>
  <si>
    <t>HENRIQUE LUIS CUNHA</t>
  </si>
  <si>
    <t>HPTECH/ODONTO</t>
  </si>
  <si>
    <t>PRISCILLA COSTA</t>
  </si>
  <si>
    <t>HAPTECH/ODONTO /SAVI/SAD/FOLHA MEDICA/ AGENDAS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</si>
</sst>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48" x14ac:knownFonts="1">
    <font>
      <sz val="9"/>
      <name val="Segoe UI"/>
      <charset val="1"/>
    </font>
    <font>
      <b/>
      <sz val="9"/>
      <name val="Segoe UI"/>
      <charset val="1"/>
    </font>
    <font>
      <sz val="9"/>
      <name val="Segoe UI"/>
      <family val="2"/>
    </font>
    <font>
      <b/>
      <sz val="9"/>
      <color rgb="FFFFFFFF"/>
      <name val="Segoe UI"/>
      <family val="2"/>
    </font>
    <font>
      <b/>
      <sz val="9"/>
      <color rgb="FFFFFFFF"/>
      <name val="Segoe UI"/>
      <charset val="1"/>
    </font>
    <font>
      <sz val="8"/>
      <name val="Segoe UI"/>
      <charset val="1"/>
    </font>
    <font>
      <sz val="11"/>
      <color theme="0"/>
      <name val="Calibri"/>
      <family val="2"/>
      <scheme val="minor"/>
    </font>
    <font>
      <sz val="10"/>
      <color rgb="FF000000"/>
      <name val="Calibri"/>
      <family val="2"/>
    </font>
    <font>
      <sz val="9"/>
      <name val="Calibri"/>
      <family val="2"/>
    </font>
    <font>
      <sz val="9"/>
      <name val="Calibri"/>
      <family val="2"/>
      <scheme val="minor"/>
    </font>
    <font>
      <b/>
      <sz val="9"/>
      <color rgb="FFFFFFFF"/>
      <name val="Segoe UI"/>
      <family val="2"/>
      <charset val="1"/>
    </font>
    <font>
      <b/>
      <sz val="8"/>
      <name val="Tahoma"/>
      <family val="2"/>
    </font>
    <font>
      <b/>
      <sz val="9"/>
      <color theme="0"/>
      <name val="Segoe UI"/>
      <family val="2"/>
      <charset val="1"/>
    </font>
    <font>
      <sz val="10"/>
      <name val="Calibri"/>
      <family val="2"/>
    </font>
    <font>
      <b/>
      <sz val="10"/>
      <color theme="0"/>
      <name val="Segoe UI"/>
      <family val="2"/>
    </font>
    <font>
      <sz val="10"/>
      <name val="Segoe UI"/>
      <charset val="1"/>
    </font>
    <font>
      <b/>
      <sz val="10"/>
      <color rgb="FFFFFFFF"/>
      <name val="Segoe UI"/>
      <charset val="1"/>
    </font>
    <font>
      <sz val="11"/>
      <color rgb="FF000000"/>
      <name val="Calibri"/>
      <family val="2"/>
      <charset val="1"/>
    </font>
    <font>
      <sz val="11"/>
      <color rgb="FF444444"/>
      <name val="Calibri"/>
      <family val="2"/>
      <charset val="1"/>
    </font>
    <font>
      <sz val="9"/>
      <color rgb="FFFFFFFF"/>
      <name val="Segoe UI"/>
      <charset val="1"/>
    </font>
    <font>
      <sz val="12"/>
      <name val="Segoe UI"/>
      <charset val="1"/>
    </font>
    <font>
      <sz val="9"/>
      <color rgb="FF000000"/>
      <name val="Segoe UI"/>
      <charset val="1"/>
    </font>
    <font>
      <sz val="11"/>
      <color rgb="FF444444"/>
      <name val="Calibri"/>
      <family val="2"/>
    </font>
    <font>
      <b/>
      <sz val="10"/>
      <name val="Segoe UI"/>
      <charset val="1"/>
    </font>
    <font>
      <u/>
      <sz val="10"/>
      <name val="Segoe UI"/>
      <charset val="1"/>
    </font>
    <font>
      <b/>
      <sz val="12"/>
      <color rgb="FFFFFFFF"/>
      <name val="Segoe UI"/>
      <charset val="1"/>
    </font>
    <font>
      <sz val="11"/>
      <color rgb="FF000000"/>
      <name val="Calibri"/>
      <family val="2"/>
    </font>
    <font>
      <u/>
      <sz val="9"/>
      <color theme="10"/>
      <name val="Segoe UI"/>
      <charset val="1"/>
    </font>
    <font>
      <sz val="11"/>
      <color rgb="FF9C0006"/>
      <name val="Calibri"/>
      <family val="2"/>
    </font>
    <font>
      <u/>
      <sz val="9"/>
      <color theme="1"/>
      <name val="Segoe UI"/>
      <charset val="1"/>
    </font>
    <font>
      <sz val="10"/>
      <color rgb="FF000000"/>
      <name val="Arial"/>
      <charset val="1"/>
    </font>
    <font>
      <sz val="13.5"/>
      <name val="Microsoft Sans Serif"/>
      <charset val="1"/>
    </font>
    <font>
      <sz val="9"/>
      <color rgb="FF000000"/>
      <name val="Calibri"/>
      <family val="2"/>
    </font>
    <font>
      <b/>
      <sz val="10"/>
      <color theme="0"/>
      <name val="Calibri"/>
      <family val="2"/>
    </font>
    <font>
      <b/>
      <sz val="9"/>
      <color theme="0"/>
      <name val="Segoe UI"/>
      <charset val="1"/>
    </font>
    <font>
      <sz val="9"/>
      <color theme="0"/>
      <name val="Segoe UI"/>
      <charset val="1"/>
    </font>
    <font>
      <sz val="10"/>
      <color rgb="FF000000"/>
      <name val="Segoe UI"/>
      <charset val="1"/>
    </font>
    <font>
      <sz val="10"/>
      <color theme="1"/>
      <name val="Arial"/>
      <charset val="1"/>
    </font>
    <font>
      <sz val="10"/>
      <color rgb="FF242424"/>
      <name val="Arial"/>
      <charset val="1"/>
    </font>
    <font>
      <i/>
      <sz val="9"/>
      <name val="Segoe UI"/>
      <family val="2"/>
    </font>
    <font>
      <b/>
      <sz val="24"/>
      <name val="Segoe UI"/>
      <charset val="1"/>
    </font>
    <font>
      <sz val="10"/>
      <color rgb="FF000000"/>
      <name val="Arial"/>
    </font>
    <font>
      <b/>
      <sz val="9"/>
      <color rgb="FF000000"/>
      <name val="Segoe UI"/>
      <family val="2"/>
      <charset val="1"/>
    </font>
    <font>
      <sz val="11"/>
      <name val="Calibri"/>
      <charset val="1"/>
    </font>
    <font>
      <sz val="9"/>
      <color rgb="FFFF0000"/>
      <name val="Segoe UI"/>
      <charset val="1"/>
    </font>
    <font>
      <sz val="11"/>
      <color rgb="FF000000"/>
      <name val="Aptos Narrow"/>
      <family val="2"/>
    </font>
    <font>
      <sz val="10"/>
      <name val="Arial"/>
      <charset val="1"/>
    </font>
    <font>
      <sz val="10"/>
      <name val="Arial"/>
    </font>
  </fonts>
  <fills count="34">
    <fill>
      <patternFill patternType="none"/>
    </fill>
    <fill>
      <patternFill patternType="gray125"/>
    </fill>
    <fill>
      <patternFill patternType="solid">
        <fgColor rgb="FFFFC000"/>
        <bgColor indexed="64"/>
      </patternFill>
    </fill>
    <fill>
      <patternFill patternType="solid">
        <fgColor rgb="FF002060"/>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FF00FF"/>
        <bgColor indexed="64"/>
      </patternFill>
    </fill>
    <fill>
      <patternFill patternType="solid">
        <fgColor rgb="FFAEAAAA"/>
        <bgColor indexed="64"/>
      </patternFill>
    </fill>
    <fill>
      <patternFill patternType="solid">
        <fgColor rgb="FFED7D31"/>
        <bgColor indexed="64"/>
      </patternFill>
    </fill>
    <fill>
      <patternFill patternType="solid">
        <fgColor rgb="FF00B050"/>
        <bgColor indexed="64"/>
      </patternFill>
    </fill>
    <fill>
      <patternFill patternType="solid">
        <fgColor rgb="FF000000"/>
        <bgColor indexed="64"/>
      </patternFill>
    </fill>
    <fill>
      <patternFill patternType="solid">
        <fgColor rgb="FF92D050"/>
        <bgColor indexed="64"/>
      </patternFill>
    </fill>
    <fill>
      <patternFill patternType="solid">
        <fgColor rgb="FFD9E1F2"/>
        <bgColor rgb="FF4472C4"/>
      </patternFill>
    </fill>
    <fill>
      <patternFill patternType="solid">
        <fgColor rgb="FFFFC7CE"/>
        <bgColor rgb="FF000000"/>
      </patternFill>
    </fill>
    <fill>
      <patternFill patternType="solid">
        <fgColor rgb="FFED7D31"/>
        <bgColor rgb="FF000000"/>
      </patternFill>
    </fill>
    <fill>
      <patternFill patternType="solid">
        <fgColor rgb="FF8EA9DB"/>
        <bgColor indexed="64"/>
      </patternFill>
    </fill>
    <fill>
      <patternFill patternType="solid">
        <fgColor rgb="FFD9E1F2"/>
        <bgColor indexed="64"/>
      </patternFill>
    </fill>
    <fill>
      <patternFill patternType="solid">
        <fgColor rgb="FFE7E6E6"/>
        <bgColor indexed="64"/>
      </patternFill>
    </fill>
    <fill>
      <patternFill patternType="solid">
        <fgColor rgb="FFDDEBF7"/>
        <bgColor indexed="64"/>
      </patternFill>
    </fill>
    <fill>
      <patternFill patternType="solid">
        <fgColor rgb="FF00B0F0"/>
        <bgColor indexed="64"/>
      </patternFill>
    </fill>
    <fill>
      <patternFill patternType="solid">
        <fgColor rgb="FF0070C0"/>
        <bgColor indexed="64"/>
      </patternFill>
    </fill>
    <fill>
      <patternFill patternType="solid">
        <fgColor rgb="FFFFFFFF"/>
        <bgColor rgb="FF000000"/>
      </patternFill>
    </fill>
    <fill>
      <patternFill patternType="solid">
        <fgColor theme="0"/>
        <bgColor indexed="64"/>
      </patternFill>
    </fill>
    <fill>
      <patternFill patternType="solid">
        <fgColor rgb="FFD9E1F2"/>
        <bgColor rgb="FF000000"/>
      </patternFill>
    </fill>
    <fill>
      <patternFill patternType="solid">
        <fgColor theme="9" tint="-0.499984740745262"/>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000000"/>
        <bgColor rgb="FF000000"/>
      </patternFill>
    </fill>
    <fill>
      <patternFill patternType="solid">
        <fgColor rgb="FF00B0F0"/>
        <bgColor rgb="FF000000"/>
      </patternFill>
    </fill>
    <fill>
      <patternFill patternType="solid">
        <fgColor rgb="FF7030A0"/>
        <bgColor rgb="FF000000"/>
      </patternFill>
    </fill>
    <fill>
      <patternFill patternType="solid">
        <fgColor rgb="FF002060"/>
        <bgColor rgb="FF000000"/>
      </patternFill>
    </fill>
    <fill>
      <patternFill patternType="solid">
        <fgColor rgb="FF70AD47"/>
        <bgColor rgb="FF000000"/>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bottom/>
      <diagonal/>
    </border>
    <border>
      <left style="thin">
        <color rgb="FFFFFFFF"/>
      </left>
      <right style="thin">
        <color rgb="FFFFFFFF"/>
      </right>
      <top/>
      <bottom/>
      <diagonal/>
    </border>
    <border>
      <left/>
      <right style="thin">
        <color rgb="FFFFFFFF"/>
      </right>
      <top style="thin">
        <color rgb="FF000000"/>
      </top>
      <bottom style="thin">
        <color rgb="FFFFFFFF"/>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FFFFFF"/>
      </right>
      <top/>
      <bottom/>
      <diagonal/>
    </border>
    <border>
      <left/>
      <right/>
      <top style="thin">
        <color rgb="FFFFFFFF"/>
      </top>
      <bottom/>
      <diagonal/>
    </border>
    <border>
      <left/>
      <right/>
      <top style="thin">
        <color rgb="FFFFFFFF"/>
      </top>
      <bottom style="thin">
        <color rgb="FFFFFFFF"/>
      </bottom>
      <diagonal/>
    </border>
    <border>
      <left style="thin">
        <color rgb="FFFFFFFF"/>
      </left>
      <right style="thin">
        <color rgb="FFFFFFFF"/>
      </right>
      <top style="thin">
        <color rgb="FF000000"/>
      </top>
      <bottom style="thin">
        <color rgb="FFFFFFFF"/>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FFFFFF"/>
      </bottom>
      <diagonal/>
    </border>
    <border>
      <left style="thin">
        <color rgb="FF000000"/>
      </left>
      <right style="thin">
        <color rgb="FFFFFFFF"/>
      </right>
      <top style="thin">
        <color rgb="FF000000"/>
      </top>
      <bottom style="thin">
        <color rgb="FFFFFFFF"/>
      </bottom>
      <diagonal/>
    </border>
    <border>
      <left style="thin">
        <color rgb="FFFFFFFF"/>
      </left>
      <right/>
      <top style="thin">
        <color rgb="FF000000"/>
      </top>
      <bottom/>
      <diagonal/>
    </border>
    <border>
      <left style="thin">
        <color rgb="FF000000"/>
      </left>
      <right style="thin">
        <color rgb="FFFFFFFF"/>
      </right>
      <top/>
      <bottom/>
      <diagonal/>
    </border>
    <border>
      <left/>
      <right style="thin">
        <color rgb="FF000000"/>
      </right>
      <top style="thin">
        <color rgb="FFFFFFFF"/>
      </top>
      <bottom/>
      <diagonal/>
    </border>
    <border>
      <left style="thin">
        <color rgb="FF000000"/>
      </left>
      <right style="thin">
        <color rgb="FFFFFFFF"/>
      </right>
      <top style="thin">
        <color rgb="FFFFFFFF"/>
      </top>
      <bottom/>
      <diagonal/>
    </border>
    <border>
      <left/>
      <right style="thin">
        <color rgb="FF000000"/>
      </right>
      <top style="thin">
        <color rgb="FFFFFFFF"/>
      </top>
      <bottom style="thin">
        <color rgb="FF000000"/>
      </bottom>
      <diagonal/>
    </border>
    <border>
      <left style="thin">
        <color rgb="FF000000"/>
      </left>
      <right style="thin">
        <color rgb="FFFFFFFF"/>
      </right>
      <top style="thin">
        <color rgb="FFFFFFFF"/>
      </top>
      <bottom style="thin">
        <color rgb="FFFFFFFF"/>
      </bottom>
      <diagonal/>
    </border>
    <border>
      <left style="thin">
        <color rgb="FF000000"/>
      </left>
      <right style="thin">
        <color rgb="FFFFFFFF"/>
      </right>
      <top/>
      <bottom style="thin">
        <color rgb="FFFFFFFF"/>
      </bottom>
      <diagonal/>
    </border>
    <border>
      <left style="thin">
        <color rgb="FFFFFFFF"/>
      </left>
      <right style="thin">
        <color rgb="FF000000"/>
      </right>
      <top style="thin">
        <color rgb="FFFFFFFF"/>
      </top>
      <bottom style="thin">
        <color rgb="FF000000"/>
      </bottom>
      <diagonal/>
    </border>
    <border>
      <left style="thin">
        <color rgb="FFFFFFFF"/>
      </left>
      <right style="thin">
        <color rgb="FF000000"/>
      </right>
      <top style="thin">
        <color rgb="FF000000"/>
      </top>
      <bottom style="thin">
        <color rgb="FF000000"/>
      </bottom>
      <diagonal/>
    </border>
    <border>
      <left style="thin">
        <color rgb="FFFFFFFF"/>
      </left>
      <right style="thin">
        <color rgb="FF000000"/>
      </right>
      <top style="thin">
        <color rgb="FF000000"/>
      </top>
      <bottom style="thin">
        <color rgb="FFFFFFFF"/>
      </bottom>
      <diagonal/>
    </border>
    <border>
      <left style="thin">
        <color rgb="FF000000"/>
      </left>
      <right style="thin">
        <color rgb="FFFFFFFF"/>
      </right>
      <top/>
      <bottom style="thin">
        <color rgb="FF000000"/>
      </bottom>
      <diagonal/>
    </border>
    <border>
      <left style="thin">
        <color rgb="FFFFFFFF"/>
      </left>
      <right/>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top style="thin">
        <color theme="0"/>
      </top>
      <bottom style="thin">
        <color theme="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FFFFFF"/>
      </top>
      <bottom/>
      <diagonal/>
    </border>
    <border>
      <left style="thin">
        <color rgb="FFFFFFFF"/>
      </left>
      <right/>
      <top style="thin">
        <color rgb="FFFFFFFF"/>
      </top>
      <bottom/>
      <diagonal/>
    </border>
    <border>
      <left/>
      <right style="thin">
        <color rgb="FFFFFFFF"/>
      </right>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rgb="FFFFFFFF"/>
      </right>
      <top style="thin">
        <color rgb="FFFFFFFF"/>
      </top>
      <bottom style="thin">
        <color rgb="FFFFFFFF"/>
      </bottom>
      <diagonal/>
    </border>
  </borders>
  <cellStyleXfs count="3">
    <xf numFmtId="0" fontId="0" fillId="0" borderId="0"/>
    <xf numFmtId="0" fontId="2" fillId="0" borderId="0"/>
    <xf numFmtId="0" fontId="27" fillId="0" borderId="0" applyNumberFormat="0" applyFill="0" applyBorder="0" applyAlignment="0" applyProtection="0"/>
  </cellStyleXfs>
  <cellXfs count="403">
    <xf numFmtId="0" fontId="0" fillId="0" borderId="0" xfId="0"/>
    <xf numFmtId="0" fontId="0" fillId="0" borderId="0" xfId="0" applyAlignment="1">
      <alignment horizontal="center"/>
    </xf>
    <xf numFmtId="0" fontId="2" fillId="0" borderId="1" xfId="0" applyFont="1" applyBorder="1"/>
    <xf numFmtId="0" fontId="0" fillId="0" borderId="2" xfId="0" applyBorder="1"/>
    <xf numFmtId="0" fontId="0" fillId="4" borderId="0" xfId="0" applyFill="1"/>
    <xf numFmtId="0" fontId="3" fillId="3" borderId="1" xfId="0" applyFont="1" applyFill="1" applyBorder="1"/>
    <xf numFmtId="0" fontId="3" fillId="3" borderId="1" xfId="0" applyFont="1" applyFill="1" applyBorder="1" applyAlignment="1">
      <alignment vertical="center"/>
    </xf>
    <xf numFmtId="0" fontId="0" fillId="0" borderId="2" xfId="0" applyBorder="1" applyAlignment="1">
      <alignment horizontal="center"/>
    </xf>
    <xf numFmtId="0" fontId="2" fillId="0" borderId="4" xfId="0" applyFont="1" applyBorder="1"/>
    <xf numFmtId="0" fontId="3" fillId="3" borderId="3" xfId="0" applyFont="1" applyFill="1" applyBorder="1"/>
    <xf numFmtId="0" fontId="0" fillId="0" borderId="2" xfId="0" applyBorder="1" applyAlignment="1">
      <alignment horizontal="center" vertical="center"/>
    </xf>
    <xf numFmtId="0" fontId="4" fillId="7" borderId="10" xfId="0" applyFont="1" applyFill="1" applyBorder="1" applyAlignment="1">
      <alignment horizontal="center"/>
    </xf>
    <xf numFmtId="0" fontId="4" fillId="10" borderId="6" xfId="0" applyFont="1" applyFill="1" applyBorder="1" applyAlignment="1">
      <alignment horizontal="center"/>
    </xf>
    <xf numFmtId="0" fontId="4" fillId="8" borderId="10" xfId="0" applyFont="1" applyFill="1" applyBorder="1" applyAlignment="1">
      <alignment horizontal="center"/>
    </xf>
    <xf numFmtId="0" fontId="4" fillId="2" borderId="12" xfId="0" applyFont="1" applyFill="1" applyBorder="1" applyAlignment="1">
      <alignment horizontal="center"/>
    </xf>
    <xf numFmtId="0" fontId="4" fillId="11" borderId="5" xfId="0" applyFont="1" applyFill="1" applyBorder="1" applyAlignment="1">
      <alignment horizontal="center"/>
    </xf>
    <xf numFmtId="0" fontId="4" fillId="2" borderId="11" xfId="0" applyFont="1" applyFill="1" applyBorder="1" applyAlignment="1">
      <alignment horizontal="center"/>
    </xf>
    <xf numFmtId="0" fontId="4" fillId="10" borderId="5" xfId="0" applyFont="1" applyFill="1" applyBorder="1" applyAlignment="1">
      <alignment horizontal="center"/>
    </xf>
    <xf numFmtId="0" fontId="4" fillId="8" borderId="7" xfId="0" applyFont="1" applyFill="1" applyBorder="1" applyAlignment="1">
      <alignment horizontal="center"/>
    </xf>
    <xf numFmtId="0" fontId="4" fillId="7" borderId="7" xfId="0" applyFont="1" applyFill="1" applyBorder="1" applyAlignment="1">
      <alignment horizontal="center"/>
    </xf>
    <xf numFmtId="0" fontId="0" fillId="0" borderId="3" xfId="0" applyBorder="1"/>
    <xf numFmtId="0" fontId="3" fillId="9" borderId="19" xfId="0" applyFont="1" applyFill="1" applyBorder="1" applyAlignment="1">
      <alignment horizontal="center" vertical="center"/>
    </xf>
    <xf numFmtId="0" fontId="4" fillId="9" borderId="0" xfId="0" applyFont="1" applyFill="1" applyAlignment="1">
      <alignment horizontal="center"/>
    </xf>
    <xf numFmtId="0" fontId="4" fillId="10" borderId="21" xfId="0" applyFont="1" applyFill="1" applyBorder="1" applyAlignment="1">
      <alignment horizontal="center"/>
    </xf>
    <xf numFmtId="0" fontId="4" fillId="12" borderId="7" xfId="0" applyFont="1" applyFill="1" applyBorder="1" applyAlignment="1">
      <alignment horizontal="center"/>
    </xf>
    <xf numFmtId="0" fontId="4" fillId="12" borderId="10" xfId="0" applyFont="1" applyFill="1" applyBorder="1" applyAlignment="1">
      <alignment horizontal="center"/>
    </xf>
    <xf numFmtId="0" fontId="4" fillId="8" borderId="8" xfId="0" applyFont="1" applyFill="1" applyBorder="1" applyAlignment="1">
      <alignment horizontal="center"/>
    </xf>
    <xf numFmtId="0" fontId="4" fillId="7" borderId="8" xfId="0" applyFont="1" applyFill="1" applyBorder="1" applyAlignment="1">
      <alignment horizontal="center"/>
    </xf>
    <xf numFmtId="0" fontId="4" fillId="12" borderId="8" xfId="0" applyFont="1" applyFill="1" applyBorder="1" applyAlignment="1">
      <alignment horizontal="center"/>
    </xf>
    <xf numFmtId="0" fontId="10" fillId="3" borderId="26" xfId="0" applyFont="1" applyFill="1" applyBorder="1"/>
    <xf numFmtId="16" fontId="10" fillId="3" borderId="25" xfId="0" applyNumberFormat="1" applyFont="1" applyFill="1" applyBorder="1" applyAlignment="1">
      <alignment horizontal="center"/>
    </xf>
    <xf numFmtId="16" fontId="10" fillId="3" borderId="27" xfId="0" applyNumberFormat="1" applyFont="1" applyFill="1" applyBorder="1" applyAlignment="1">
      <alignment horizontal="center"/>
    </xf>
    <xf numFmtId="16" fontId="10" fillId="3" borderId="22" xfId="0" applyNumberFormat="1" applyFont="1" applyFill="1" applyBorder="1" applyAlignment="1">
      <alignment horizontal="center"/>
    </xf>
    <xf numFmtId="16" fontId="3" fillId="3" borderId="17" xfId="0" applyNumberFormat="1" applyFont="1" applyFill="1" applyBorder="1" applyAlignment="1">
      <alignment horizontal="center"/>
    </xf>
    <xf numFmtId="0" fontId="3" fillId="9" borderId="28" xfId="0" applyFont="1" applyFill="1" applyBorder="1" applyAlignment="1">
      <alignment vertical="center"/>
    </xf>
    <xf numFmtId="0" fontId="3" fillId="9" borderId="29" xfId="0" applyFont="1" applyFill="1" applyBorder="1" applyAlignment="1">
      <alignment horizontal="center" vertical="center"/>
    </xf>
    <xf numFmtId="0" fontId="4" fillId="2" borderId="28" xfId="0" applyFont="1" applyFill="1" applyBorder="1" applyAlignment="1">
      <alignment vertical="center"/>
    </xf>
    <xf numFmtId="0" fontId="3" fillId="8" borderId="33" xfId="0" applyFont="1" applyFill="1" applyBorder="1" applyAlignment="1">
      <alignment vertical="center"/>
    </xf>
    <xf numFmtId="0" fontId="12" fillId="5" borderId="33" xfId="0" applyFont="1" applyFill="1" applyBorder="1" applyAlignment="1">
      <alignment vertical="center"/>
    </xf>
    <xf numFmtId="0" fontId="10" fillId="3" borderId="37" xfId="0" applyFont="1" applyFill="1" applyBorder="1"/>
    <xf numFmtId="0" fontId="10" fillId="3" borderId="23" xfId="0" applyFont="1" applyFill="1" applyBorder="1" applyAlignment="1">
      <alignment horizontal="center"/>
    </xf>
    <xf numFmtId="0" fontId="10" fillId="3" borderId="38" xfId="0" applyFont="1" applyFill="1" applyBorder="1" applyAlignment="1">
      <alignment horizontal="center"/>
    </xf>
    <xf numFmtId="0" fontId="10" fillId="3" borderId="39" xfId="0" applyFont="1" applyFill="1" applyBorder="1" applyAlignment="1">
      <alignment horizontal="center"/>
    </xf>
    <xf numFmtId="0" fontId="3" fillId="3" borderId="40" xfId="0" applyFont="1" applyFill="1" applyBorder="1" applyAlignment="1">
      <alignment horizontal="center"/>
    </xf>
    <xf numFmtId="0" fontId="9" fillId="0" borderId="0" xfId="0" applyFont="1" applyAlignment="1">
      <alignment horizontal="center" vertical="center"/>
    </xf>
    <xf numFmtId="0" fontId="9" fillId="0" borderId="2" xfId="0" applyFont="1" applyBorder="1" applyAlignment="1">
      <alignment horizontal="center" vertical="center"/>
    </xf>
    <xf numFmtId="0" fontId="0" fillId="0" borderId="0" xfId="0" applyAlignment="1">
      <alignment horizontal="center" vertical="center"/>
    </xf>
    <xf numFmtId="0" fontId="1" fillId="17" borderId="3" xfId="0" applyFont="1" applyFill="1" applyBorder="1" applyAlignment="1">
      <alignment horizontal="center" vertical="center"/>
    </xf>
    <xf numFmtId="0" fontId="9" fillId="0" borderId="2" xfId="0" applyFont="1" applyBorder="1" applyAlignment="1">
      <alignment horizontal="right"/>
    </xf>
    <xf numFmtId="1" fontId="0" fillId="0" borderId="0" xfId="0" applyNumberFormat="1" applyAlignment="1">
      <alignment horizontal="center" vertical="center"/>
    </xf>
    <xf numFmtId="0" fontId="9" fillId="0" borderId="2" xfId="0" applyFont="1" applyBorder="1" applyAlignment="1">
      <alignment horizontal="right" vertical="center"/>
    </xf>
    <xf numFmtId="49" fontId="14" fillId="5" borderId="2" xfId="0" applyNumberFormat="1" applyFont="1" applyFill="1" applyBorder="1" applyAlignment="1">
      <alignment horizontal="center" vertical="center"/>
    </xf>
    <xf numFmtId="0" fontId="15" fillId="0" borderId="2" xfId="0" applyFont="1" applyBorder="1" applyAlignment="1">
      <alignment horizontal="center" vertical="center"/>
    </xf>
    <xf numFmtId="0" fontId="15" fillId="0" borderId="2" xfId="0" applyFont="1" applyBorder="1"/>
    <xf numFmtId="0" fontId="15" fillId="0" borderId="2" xfId="0" applyFont="1" applyBorder="1" applyAlignment="1">
      <alignment horizontal="center"/>
    </xf>
    <xf numFmtId="49" fontId="0" fillId="0" borderId="2" xfId="0" applyNumberFormat="1" applyBorder="1"/>
    <xf numFmtId="0" fontId="2" fillId="0" borderId="2"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0" fillId="0" borderId="0" xfId="0" applyAlignment="1">
      <alignment horizontal="right"/>
    </xf>
    <xf numFmtId="0" fontId="13" fillId="0" borderId="2" xfId="0" applyFont="1" applyBorder="1" applyAlignment="1">
      <alignment horizontal="right"/>
    </xf>
    <xf numFmtId="0" fontId="13" fillId="0" borderId="18" xfId="0" applyFont="1" applyBorder="1" applyAlignment="1">
      <alignment horizontal="right"/>
    </xf>
    <xf numFmtId="0" fontId="8" fillId="0" borderId="2" xfId="0" applyFont="1" applyBorder="1" applyAlignment="1">
      <alignment horizontal="right"/>
    </xf>
    <xf numFmtId="0" fontId="8" fillId="0" borderId="18" xfId="0" applyFont="1" applyBorder="1" applyAlignment="1">
      <alignment horizontal="right"/>
    </xf>
    <xf numFmtId="0" fontId="8" fillId="0" borderId="42" xfId="0" applyFont="1" applyBorder="1" applyAlignment="1">
      <alignment horizontal="right"/>
    </xf>
    <xf numFmtId="0" fontId="8" fillId="0" borderId="43" xfId="0" applyFont="1" applyBorder="1" applyAlignment="1">
      <alignment horizontal="right"/>
    </xf>
    <xf numFmtId="0" fontId="8" fillId="0" borderId="15" xfId="0" applyFont="1" applyBorder="1" applyAlignment="1">
      <alignment horizontal="right"/>
    </xf>
    <xf numFmtId="0" fontId="0" fillId="0" borderId="15" xfId="0" applyBorder="1" applyAlignment="1">
      <alignment horizontal="center" vertical="center"/>
    </xf>
    <xf numFmtId="0" fontId="10" fillId="3" borderId="45" xfId="0" applyFont="1" applyFill="1" applyBorder="1" applyAlignment="1">
      <alignment horizontal="center" vertical="center"/>
    </xf>
    <xf numFmtId="0" fontId="10" fillId="3" borderId="46" xfId="0" applyFont="1" applyFill="1" applyBorder="1" applyAlignment="1">
      <alignment horizontal="center" vertical="center"/>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0" fontId="10" fillId="9" borderId="47" xfId="0" applyFont="1" applyFill="1" applyBorder="1" applyAlignment="1">
      <alignment horizontal="center" vertical="center"/>
    </xf>
    <xf numFmtId="0" fontId="10" fillId="9" borderId="48" xfId="0" applyFont="1" applyFill="1" applyBorder="1" applyAlignment="1">
      <alignment horizontal="center" vertical="center"/>
    </xf>
    <xf numFmtId="0" fontId="0" fillId="0" borderId="49" xfId="0" applyBorder="1" applyAlignment="1">
      <alignment horizontal="center" vertical="center"/>
    </xf>
    <xf numFmtId="0" fontId="4" fillId="7" borderId="50" xfId="0" applyFont="1" applyFill="1" applyBorder="1" applyAlignment="1">
      <alignment horizontal="center" vertical="center"/>
    </xf>
    <xf numFmtId="0" fontId="4" fillId="2" borderId="45" xfId="0" applyFont="1" applyFill="1" applyBorder="1" applyAlignment="1">
      <alignment horizontal="center" vertical="center"/>
    </xf>
    <xf numFmtId="0" fontId="4" fillId="2" borderId="46" xfId="0" applyFont="1" applyFill="1" applyBorder="1" applyAlignment="1">
      <alignment horizontal="center" vertical="center"/>
    </xf>
    <xf numFmtId="0" fontId="4" fillId="11" borderId="47" xfId="0" applyFont="1" applyFill="1" applyBorder="1" applyAlignment="1">
      <alignment horizontal="center" vertical="center"/>
    </xf>
    <xf numFmtId="0" fontId="4" fillId="11" borderId="48" xfId="0" applyFont="1" applyFill="1" applyBorder="1" applyAlignment="1">
      <alignment horizontal="center" vertical="center"/>
    </xf>
    <xf numFmtId="0" fontId="3" fillId="9" borderId="51" xfId="0" applyFont="1" applyFill="1" applyBorder="1" applyAlignment="1">
      <alignment horizontal="center" vertical="center"/>
    </xf>
    <xf numFmtId="0" fontId="3" fillId="9" borderId="52" xfId="0" applyFont="1" applyFill="1" applyBorder="1" applyAlignment="1">
      <alignment horizontal="center" vertical="center"/>
    </xf>
    <xf numFmtId="0" fontId="0" fillId="0" borderId="45" xfId="0" applyBorder="1" applyAlignment="1">
      <alignment horizontal="center" vertical="center"/>
    </xf>
    <xf numFmtId="0" fontId="4" fillId="2" borderId="47" xfId="0" applyFont="1" applyFill="1" applyBorder="1" applyAlignment="1">
      <alignment horizontal="center" vertical="center"/>
    </xf>
    <xf numFmtId="0" fontId="4" fillId="2" borderId="48" xfId="0" applyFont="1" applyFill="1" applyBorder="1" applyAlignment="1">
      <alignment horizontal="center" vertical="center"/>
    </xf>
    <xf numFmtId="0" fontId="0" fillId="0" borderId="18" xfId="0" applyBorder="1"/>
    <xf numFmtId="0" fontId="8" fillId="0" borderId="2" xfId="0" applyFont="1" applyBorder="1"/>
    <xf numFmtId="0" fontId="0" fillId="0" borderId="3" xfId="0" applyBorder="1" applyAlignment="1">
      <alignment horizontal="right"/>
    </xf>
    <xf numFmtId="0" fontId="4" fillId="7" borderId="46" xfId="0" applyFont="1" applyFill="1" applyBorder="1" applyAlignment="1">
      <alignment horizontal="center" vertical="center"/>
    </xf>
    <xf numFmtId="0" fontId="1" fillId="17" borderId="2" xfId="0" applyFont="1" applyFill="1" applyBorder="1" applyAlignment="1">
      <alignment horizontal="center" vertical="center"/>
    </xf>
    <xf numFmtId="164" fontId="1" fillId="17" borderId="2" xfId="0" applyNumberFormat="1" applyFont="1" applyFill="1" applyBorder="1" applyAlignment="1">
      <alignment horizontal="center" vertical="center"/>
    </xf>
    <xf numFmtId="164" fontId="0" fillId="0" borderId="2" xfId="0" applyNumberFormat="1" applyBorder="1" applyAlignment="1">
      <alignment horizontal="right" vertical="center"/>
    </xf>
    <xf numFmtId="164" fontId="0" fillId="0" borderId="2" xfId="0" applyNumberFormat="1" applyBorder="1" applyAlignment="1">
      <alignment horizontal="right"/>
    </xf>
    <xf numFmtId="164" fontId="0" fillId="0" borderId="3" xfId="0" applyNumberFormat="1" applyBorder="1" applyAlignment="1">
      <alignment horizontal="right"/>
    </xf>
    <xf numFmtId="164" fontId="0" fillId="0" borderId="41" xfId="0" applyNumberFormat="1" applyBorder="1" applyAlignment="1">
      <alignment horizontal="right"/>
    </xf>
    <xf numFmtId="164" fontId="0" fillId="0" borderId="4" xfId="0" applyNumberFormat="1" applyBorder="1" applyAlignment="1">
      <alignment horizontal="right"/>
    </xf>
    <xf numFmtId="164" fontId="0" fillId="0" borderId="0" xfId="0" applyNumberFormat="1" applyAlignment="1">
      <alignment horizontal="right"/>
    </xf>
    <xf numFmtId="0" fontId="0" fillId="0" borderId="2" xfId="0" applyBorder="1" applyAlignment="1">
      <alignment vertical="center"/>
    </xf>
    <xf numFmtId="0" fontId="0" fillId="0" borderId="2" xfId="0" applyBorder="1" applyAlignment="1">
      <alignment horizontal="left"/>
    </xf>
    <xf numFmtId="0" fontId="0" fillId="0" borderId="0" xfId="0" applyAlignment="1">
      <alignment horizontal="left"/>
    </xf>
    <xf numFmtId="0" fontId="9" fillId="0" borderId="24" xfId="0" applyFont="1" applyBorder="1" applyAlignment="1">
      <alignment horizontal="right"/>
    </xf>
    <xf numFmtId="0" fontId="9" fillId="0" borderId="15" xfId="0" applyFont="1" applyBorder="1" applyAlignment="1">
      <alignment horizontal="right"/>
    </xf>
    <xf numFmtId="0" fontId="8" fillId="0" borderId="15" xfId="0" applyFont="1" applyBorder="1"/>
    <xf numFmtId="0" fontId="8" fillId="0" borderId="42" xfId="0" applyFont="1" applyBorder="1"/>
    <xf numFmtId="0" fontId="8" fillId="0" borderId="23" xfId="0" applyFont="1" applyBorder="1"/>
    <xf numFmtId="0" fontId="8" fillId="0" borderId="0" xfId="0" applyFont="1"/>
    <xf numFmtId="0" fontId="8" fillId="0" borderId="24" xfId="0" applyFont="1" applyBorder="1"/>
    <xf numFmtId="0" fontId="0" fillId="0" borderId="54" xfId="0" applyBorder="1" applyAlignment="1">
      <alignment horizontal="right"/>
    </xf>
    <xf numFmtId="0" fontId="9" fillId="0" borderId="17" xfId="0" applyFont="1" applyBorder="1" applyAlignment="1">
      <alignment horizontal="right" vertical="center"/>
    </xf>
    <xf numFmtId="0" fontId="9" fillId="0" borderId="16" xfId="0" applyFont="1" applyBorder="1" applyAlignment="1">
      <alignment horizontal="right" vertical="center"/>
    </xf>
    <xf numFmtId="0" fontId="3" fillId="3" borderId="2" xfId="0" applyFont="1" applyFill="1" applyBorder="1" applyAlignment="1">
      <alignment horizontal="left"/>
    </xf>
    <xf numFmtId="0" fontId="0" fillId="0" borderId="2" xfId="0" applyBorder="1" applyAlignment="1">
      <alignment horizontal="left" vertical="center"/>
    </xf>
    <xf numFmtId="0" fontId="6" fillId="3" borderId="2" xfId="0" applyFont="1" applyFill="1" applyBorder="1" applyAlignment="1">
      <alignment horizontal="left"/>
    </xf>
    <xf numFmtId="0" fontId="0" fillId="19" borderId="2" xfId="0" applyFill="1" applyBorder="1" applyAlignment="1">
      <alignment horizontal="left"/>
    </xf>
    <xf numFmtId="0" fontId="0" fillId="0" borderId="2" xfId="0" applyBorder="1" applyAlignment="1">
      <alignment horizontal="right"/>
    </xf>
    <xf numFmtId="0" fontId="8" fillId="0" borderId="43" xfId="0" applyFont="1" applyBorder="1"/>
    <xf numFmtId="0" fontId="15" fillId="0" borderId="0" xfId="0" applyFont="1"/>
    <xf numFmtId="0" fontId="0" fillId="0" borderId="15" xfId="0" applyBorder="1" applyAlignment="1">
      <alignment horizontal="right"/>
    </xf>
    <xf numFmtId="0" fontId="0" fillId="0" borderId="14" xfId="0" applyBorder="1" applyAlignment="1">
      <alignment horizontal="right"/>
    </xf>
    <xf numFmtId="0" fontId="9" fillId="0" borderId="3" xfId="0" applyFont="1" applyBorder="1" applyAlignment="1">
      <alignment horizontal="center" vertical="center"/>
    </xf>
    <xf numFmtId="0" fontId="0" fillId="0" borderId="16" xfId="0" applyBorder="1"/>
    <xf numFmtId="0" fontId="0" fillId="0" borderId="3" xfId="0" applyBorder="1" applyAlignment="1">
      <alignment horizontal="center"/>
    </xf>
    <xf numFmtId="0" fontId="18" fillId="0" borderId="2" xfId="0" applyFont="1" applyBorder="1" applyAlignment="1">
      <alignment horizontal="center"/>
    </xf>
    <xf numFmtId="0" fontId="20" fillId="0" borderId="16" xfId="0" applyFont="1" applyBorder="1"/>
    <xf numFmtId="0" fontId="13" fillId="0" borderId="15" xfId="0" applyFont="1" applyBorder="1" applyAlignment="1">
      <alignment horizontal="center" vertical="center"/>
    </xf>
    <xf numFmtId="49" fontId="14" fillId="5" borderId="3" xfId="0" applyNumberFormat="1" applyFont="1" applyFill="1" applyBorder="1" applyAlignment="1">
      <alignment horizontal="center" vertical="center"/>
    </xf>
    <xf numFmtId="0" fontId="4" fillId="13" borderId="30" xfId="0" applyFont="1" applyFill="1" applyBorder="1" applyAlignment="1">
      <alignment vertical="center"/>
    </xf>
    <xf numFmtId="0" fontId="3" fillId="11" borderId="32" xfId="0" applyFont="1" applyFill="1" applyBorder="1" applyAlignment="1">
      <alignment vertical="center"/>
    </xf>
    <xf numFmtId="0" fontId="4" fillId="7" borderId="33" xfId="0" applyFont="1" applyFill="1" applyBorder="1" applyAlignment="1">
      <alignment vertical="center"/>
    </xf>
    <xf numFmtId="0" fontId="4" fillId="13" borderId="55" xfId="0" applyFont="1" applyFill="1" applyBorder="1" applyAlignment="1">
      <alignment vertical="center"/>
    </xf>
    <xf numFmtId="0" fontId="4" fillId="11" borderId="7" xfId="0" applyFont="1" applyFill="1" applyBorder="1" applyAlignment="1">
      <alignment horizontal="center"/>
    </xf>
    <xf numFmtId="0" fontId="4" fillId="13" borderId="6" xfId="0" applyFont="1" applyFill="1" applyBorder="1" applyAlignment="1">
      <alignment horizontal="center"/>
    </xf>
    <xf numFmtId="0" fontId="4" fillId="13" borderId="56" xfId="0" applyFont="1" applyFill="1" applyBorder="1" applyAlignment="1">
      <alignment horizontal="center" vertical="center"/>
    </xf>
    <xf numFmtId="0" fontId="4" fillId="13" borderId="8" xfId="0" applyFont="1" applyFill="1" applyBorder="1" applyAlignment="1">
      <alignment horizontal="center"/>
    </xf>
    <xf numFmtId="14" fontId="15" fillId="0" borderId="2" xfId="0" applyNumberFormat="1" applyFont="1" applyBorder="1" applyAlignment="1">
      <alignment horizontal="center" vertical="center"/>
    </xf>
    <xf numFmtId="0" fontId="16" fillId="21" borderId="3" xfId="0" applyFont="1" applyFill="1" applyBorder="1" applyAlignment="1">
      <alignment horizontal="center" vertical="center"/>
    </xf>
    <xf numFmtId="0" fontId="23" fillId="0" borderId="0" xfId="0" applyFont="1"/>
    <xf numFmtId="0" fontId="18" fillId="0" borderId="3" xfId="0" applyFont="1" applyBorder="1" applyAlignment="1">
      <alignment horizontal="center"/>
    </xf>
    <xf numFmtId="0" fontId="15" fillId="0" borderId="3" xfId="0" applyFont="1" applyBorder="1" applyAlignment="1">
      <alignment horizontal="center" vertical="center"/>
    </xf>
    <xf numFmtId="14" fontId="15" fillId="0" borderId="3" xfId="0" applyNumberFormat="1" applyFont="1" applyBorder="1" applyAlignment="1">
      <alignment horizontal="center" vertical="center"/>
    </xf>
    <xf numFmtId="0" fontId="20" fillId="0" borderId="16" xfId="0" applyFont="1" applyBorder="1" applyAlignment="1">
      <alignment horizontal="center"/>
    </xf>
    <xf numFmtId="0" fontId="0" fillId="0" borderId="3" xfId="0" applyBorder="1" applyAlignment="1">
      <alignment horizontal="center" vertical="center"/>
    </xf>
    <xf numFmtId="0" fontId="24" fillId="0" borderId="2" xfId="0" applyFont="1" applyBorder="1" applyAlignment="1">
      <alignment horizontal="center" vertical="center"/>
    </xf>
    <xf numFmtId="0" fontId="8" fillId="0" borderId="58" xfId="0" applyFont="1" applyBorder="1"/>
    <xf numFmtId="0" fontId="8" fillId="0" borderId="59" xfId="0" applyFont="1" applyBorder="1"/>
    <xf numFmtId="14" fontId="0" fillId="0" borderId="2" xfId="0" applyNumberFormat="1" applyBorder="1" applyAlignment="1">
      <alignment horizontal="center" vertical="center"/>
    </xf>
    <xf numFmtId="0" fontId="0" fillId="0" borderId="14" xfId="0" applyBorder="1" applyAlignment="1">
      <alignment horizontal="left"/>
    </xf>
    <xf numFmtId="0" fontId="0" fillId="19" borderId="3" xfId="0" applyFill="1" applyBorder="1" applyAlignment="1">
      <alignment horizontal="left"/>
    </xf>
    <xf numFmtId="0" fontId="8" fillId="0" borderId="60" xfId="0" applyFont="1" applyBorder="1"/>
    <xf numFmtId="0" fontId="20" fillId="20" borderId="16" xfId="0" applyFont="1" applyFill="1" applyBorder="1" applyAlignment="1">
      <alignment horizontal="center"/>
    </xf>
    <xf numFmtId="0" fontId="20" fillId="20" borderId="16" xfId="0" applyFont="1" applyFill="1" applyBorder="1"/>
    <xf numFmtId="0" fontId="25" fillId="3" borderId="16" xfId="0" applyFont="1" applyFill="1" applyBorder="1"/>
    <xf numFmtId="0" fontId="25" fillId="3" borderId="16" xfId="0" applyFont="1" applyFill="1" applyBorder="1" applyAlignment="1">
      <alignment horizontal="center"/>
    </xf>
    <xf numFmtId="0" fontId="20" fillId="0" borderId="24" xfId="0" applyFont="1" applyBorder="1" applyAlignment="1">
      <alignment horizontal="center"/>
    </xf>
    <xf numFmtId="0" fontId="20" fillId="0" borderId="24" xfId="0" applyFont="1" applyBorder="1" applyAlignment="1">
      <alignment horizontal="center" vertical="center"/>
    </xf>
    <xf numFmtId="0" fontId="25" fillId="3" borderId="17" xfId="0" applyFont="1" applyFill="1" applyBorder="1"/>
    <xf numFmtId="0" fontId="25" fillId="3" borderId="15" xfId="0" applyFont="1" applyFill="1" applyBorder="1"/>
    <xf numFmtId="0" fontId="4" fillId="22" borderId="0" xfId="0" applyFont="1" applyFill="1" applyAlignment="1">
      <alignment horizontal="center"/>
    </xf>
    <xf numFmtId="0" fontId="22" fillId="0" borderId="2" xfId="0" applyFont="1" applyBorder="1"/>
    <xf numFmtId="165" fontId="15" fillId="0" borderId="2" xfId="0" applyNumberFormat="1" applyFont="1" applyBorder="1" applyAlignment="1">
      <alignment horizontal="center" vertical="center"/>
    </xf>
    <xf numFmtId="0" fontId="26" fillId="0" borderId="1" xfId="0" applyFont="1" applyBorder="1"/>
    <xf numFmtId="0" fontId="20" fillId="0" borderId="24" xfId="0" applyFont="1" applyBorder="1"/>
    <xf numFmtId="49" fontId="15" fillId="0" borderId="2" xfId="0" applyNumberFormat="1" applyFont="1" applyBorder="1" applyAlignment="1">
      <alignment horizontal="center" vertical="center"/>
    </xf>
    <xf numFmtId="0" fontId="10" fillId="3" borderId="3" xfId="0" applyFont="1" applyFill="1" applyBorder="1" applyAlignment="1">
      <alignment horizontal="center"/>
    </xf>
    <xf numFmtId="0" fontId="20" fillId="18" borderId="16" xfId="0" applyFont="1" applyFill="1" applyBorder="1" applyAlignment="1">
      <alignment horizontal="center"/>
    </xf>
    <xf numFmtId="0" fontId="20" fillId="18" borderId="16" xfId="0" applyFont="1" applyFill="1" applyBorder="1"/>
    <xf numFmtId="49" fontId="15" fillId="0" borderId="3" xfId="0" applyNumberFormat="1" applyFont="1" applyBorder="1" applyAlignment="1">
      <alignment horizontal="center" vertical="center"/>
    </xf>
    <xf numFmtId="0" fontId="15" fillId="0" borderId="3" xfId="0" applyFont="1" applyBorder="1" applyAlignment="1">
      <alignment horizontal="center"/>
    </xf>
    <xf numFmtId="0" fontId="15" fillId="0" borderId="3" xfId="0" applyFont="1" applyBorder="1"/>
    <xf numFmtId="0" fontId="15" fillId="0" borderId="15" xfId="0" applyFont="1" applyBorder="1" applyAlignment="1">
      <alignment horizontal="center" vertical="center"/>
    </xf>
    <xf numFmtId="0" fontId="15" fillId="2" borderId="3" xfId="0" applyFont="1" applyFill="1" applyBorder="1" applyAlignment="1">
      <alignment horizontal="center" vertical="center"/>
    </xf>
    <xf numFmtId="0" fontId="15" fillId="0" borderId="14" xfId="0" applyFont="1" applyBorder="1" applyAlignment="1">
      <alignment horizontal="center" vertical="center"/>
    </xf>
    <xf numFmtId="0" fontId="15" fillId="0" borderId="18" xfId="0" applyFont="1" applyBorder="1" applyAlignment="1">
      <alignment horizontal="center" vertical="center"/>
    </xf>
    <xf numFmtId="14" fontId="15" fillId="0" borderId="42" xfId="0" applyNumberFormat="1" applyFont="1" applyBorder="1" applyAlignment="1">
      <alignment horizontal="center" vertical="center"/>
    </xf>
    <xf numFmtId="0" fontId="16" fillId="21" borderId="2" xfId="0" applyFont="1" applyFill="1" applyBorder="1" applyAlignment="1">
      <alignment horizontal="center" vertical="center"/>
    </xf>
    <xf numFmtId="14" fontId="15" fillId="0" borderId="15" xfId="0" applyNumberFormat="1" applyFont="1" applyBorder="1" applyAlignment="1">
      <alignment horizontal="center" vertical="center"/>
    </xf>
    <xf numFmtId="0" fontId="26" fillId="0" borderId="4" xfId="0" applyFont="1" applyBorder="1"/>
    <xf numFmtId="0" fontId="26" fillId="0" borderId="58" xfId="0" applyFont="1" applyBorder="1"/>
    <xf numFmtId="0" fontId="26" fillId="0" borderId="59" xfId="0" applyFont="1" applyBorder="1"/>
    <xf numFmtId="0" fontId="21" fillId="0" borderId="59" xfId="2" applyFont="1" applyFill="1" applyBorder="1" applyAlignment="1">
      <alignment wrapText="1"/>
    </xf>
    <xf numFmtId="14" fontId="26" fillId="0" borderId="1" xfId="0" applyNumberFormat="1" applyFont="1" applyBorder="1"/>
    <xf numFmtId="14" fontId="26" fillId="0" borderId="4" xfId="0" applyNumberFormat="1" applyFont="1" applyBorder="1"/>
    <xf numFmtId="0" fontId="15" fillId="0" borderId="2" xfId="0" applyFont="1" applyBorder="1" applyAlignment="1">
      <alignment horizontal="left" vertical="center"/>
    </xf>
    <xf numFmtId="14" fontId="15" fillId="0" borderId="15" xfId="0" applyNumberFormat="1" applyFont="1" applyBorder="1" applyAlignment="1">
      <alignment horizontal="right" vertical="center"/>
    </xf>
    <xf numFmtId="0" fontId="15" fillId="0" borderId="2" xfId="0" applyFont="1" applyBorder="1" applyAlignment="1">
      <alignment vertical="center"/>
    </xf>
    <xf numFmtId="0" fontId="15" fillId="7" borderId="2" xfId="0" applyFont="1" applyFill="1" applyBorder="1" applyAlignment="1">
      <alignment horizontal="center" vertical="center"/>
    </xf>
    <xf numFmtId="0" fontId="26" fillId="7" borderId="4" xfId="0" applyFont="1" applyFill="1" applyBorder="1"/>
    <xf numFmtId="14" fontId="26" fillId="7" borderId="4" xfId="0" applyNumberFormat="1" applyFont="1" applyFill="1" applyBorder="1"/>
    <xf numFmtId="0" fontId="0" fillId="0" borderId="18" xfId="0" applyBorder="1" applyAlignment="1">
      <alignment horizontal="left" vertical="center"/>
    </xf>
    <xf numFmtId="0" fontId="0" fillId="0" borderId="16" xfId="0" applyBorder="1" applyAlignment="1">
      <alignment horizontal="center" vertical="center"/>
    </xf>
    <xf numFmtId="0" fontId="15" fillId="0" borderId="16" xfId="0" applyFont="1" applyBorder="1"/>
    <xf numFmtId="0" fontId="28" fillId="15" borderId="1" xfId="0" applyFont="1" applyFill="1" applyBorder="1" applyAlignment="1">
      <alignment horizontal="center" vertical="center"/>
    </xf>
    <xf numFmtId="0" fontId="26" fillId="0" borderId="4" xfId="0" applyFont="1" applyBorder="1" applyAlignment="1">
      <alignment horizontal="center" vertical="center"/>
    </xf>
    <xf numFmtId="0" fontId="26" fillId="0" borderId="1" xfId="0" applyFont="1" applyBorder="1" applyAlignment="1">
      <alignment horizontal="center" vertical="center"/>
    </xf>
    <xf numFmtId="0" fontId="26" fillId="6" borderId="4" xfId="0" applyFont="1" applyFill="1" applyBorder="1" applyAlignment="1">
      <alignment horizontal="center" vertical="center"/>
    </xf>
    <xf numFmtId="0" fontId="8" fillId="0" borderId="1" xfId="0" applyFont="1" applyBorder="1" applyAlignment="1">
      <alignment horizontal="center" vertical="center"/>
    </xf>
    <xf numFmtId="0" fontId="8" fillId="6" borderId="4" xfId="0" applyFont="1" applyFill="1" applyBorder="1" applyAlignment="1">
      <alignment horizontal="center" vertical="center"/>
    </xf>
    <xf numFmtId="0" fontId="26" fillId="7" borderId="4" xfId="0" applyFont="1" applyFill="1" applyBorder="1" applyAlignment="1">
      <alignment horizontal="center" vertical="center"/>
    </xf>
    <xf numFmtId="0" fontId="8" fillId="0" borderId="2" xfId="0" applyFont="1" applyBorder="1" applyAlignment="1">
      <alignment horizontal="center" vertical="center"/>
    </xf>
    <xf numFmtId="0" fontId="26" fillId="0" borderId="2" xfId="0" applyFont="1" applyBorder="1" applyAlignment="1">
      <alignment horizontal="center" vertical="center"/>
    </xf>
    <xf numFmtId="0" fontId="8" fillId="23" borderId="2" xfId="0" applyFont="1" applyFill="1" applyBorder="1" applyAlignment="1">
      <alignment horizontal="center" vertical="center"/>
    </xf>
    <xf numFmtId="0" fontId="8" fillId="0" borderId="3" xfId="0" applyFont="1" applyBorder="1" applyAlignment="1">
      <alignment horizontal="center" vertical="center"/>
    </xf>
    <xf numFmtId="0" fontId="22" fillId="0" borderId="2" xfId="0" applyFont="1" applyBorder="1" applyAlignment="1">
      <alignment horizontal="center"/>
    </xf>
    <xf numFmtId="0" fontId="0" fillId="0" borderId="2" xfId="0" quotePrefix="1" applyBorder="1"/>
    <xf numFmtId="0" fontId="4" fillId="2" borderId="28" xfId="0" applyFont="1" applyFill="1" applyBorder="1" applyAlignment="1">
      <alignment horizontal="center" vertical="center"/>
    </xf>
    <xf numFmtId="0" fontId="4" fillId="16" borderId="32" xfId="0" applyFont="1" applyFill="1" applyBorder="1"/>
    <xf numFmtId="0" fontId="16" fillId="21" borderId="14" xfId="0" applyFont="1" applyFill="1" applyBorder="1" applyAlignment="1">
      <alignment vertical="center"/>
    </xf>
    <xf numFmtId="0" fontId="15" fillId="0" borderId="15" xfId="0" applyFont="1" applyBorder="1" applyAlignment="1">
      <alignment vertical="center"/>
    </xf>
    <xf numFmtId="0" fontId="15" fillId="0" borderId="14" xfId="0" applyFont="1" applyBorder="1" applyAlignment="1">
      <alignment vertical="center"/>
    </xf>
    <xf numFmtId="0" fontId="15" fillId="0" borderId="3" xfId="0" applyFont="1" applyBorder="1" applyAlignment="1">
      <alignment vertical="center"/>
    </xf>
    <xf numFmtId="0" fontId="15" fillId="7" borderId="2" xfId="0" applyFont="1" applyFill="1" applyBorder="1" applyAlignment="1">
      <alignment vertical="center"/>
    </xf>
    <xf numFmtId="0" fontId="15" fillId="0" borderId="16" xfId="0" applyFont="1" applyBorder="1" applyAlignment="1">
      <alignment vertical="center"/>
    </xf>
    <xf numFmtId="0" fontId="15" fillId="0" borderId="17" xfId="0" applyFont="1" applyBorder="1" applyAlignment="1">
      <alignment vertical="center"/>
    </xf>
    <xf numFmtId="0" fontId="15" fillId="0" borderId="0" xfId="0" applyFont="1" applyAlignment="1">
      <alignment horizontal="center" vertical="center"/>
    </xf>
    <xf numFmtId="0" fontId="15"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8" fillId="0" borderId="0" xfId="0" applyFont="1"/>
    <xf numFmtId="0" fontId="29" fillId="24" borderId="0" xfId="2" applyFont="1" applyFill="1" applyAlignment="1">
      <alignment wrapText="1"/>
    </xf>
    <xf numFmtId="0" fontId="15" fillId="0" borderId="17" xfId="0" applyFont="1" applyBorder="1"/>
    <xf numFmtId="0" fontId="30" fillId="0" borderId="2" xfId="0" applyFont="1" applyBorder="1" applyAlignment="1">
      <alignment horizontal="center" vertical="center"/>
    </xf>
    <xf numFmtId="0" fontId="0" fillId="24" borderId="2" xfId="0" applyFill="1" applyBorder="1"/>
    <xf numFmtId="0" fontId="0" fillId="24" borderId="2" xfId="0" applyFill="1" applyBorder="1" applyAlignment="1">
      <alignment horizontal="center" vertical="center"/>
    </xf>
    <xf numFmtId="0" fontId="0" fillId="24" borderId="2" xfId="0" applyFill="1" applyBorder="1" applyAlignment="1">
      <alignment vertical="center"/>
    </xf>
    <xf numFmtId="1" fontId="0" fillId="24" borderId="2" xfId="0" applyNumberFormat="1" applyFill="1" applyBorder="1"/>
    <xf numFmtId="0" fontId="0" fillId="24" borderId="2" xfId="0" applyFill="1" applyBorder="1" applyAlignment="1">
      <alignment horizontal="center"/>
    </xf>
    <xf numFmtId="0" fontId="20" fillId="20" borderId="24" xfId="0" applyFont="1" applyFill="1" applyBorder="1"/>
    <xf numFmtId="0" fontId="20" fillId="18" borderId="24" xfId="0" applyFont="1" applyFill="1" applyBorder="1"/>
    <xf numFmtId="0" fontId="20" fillId="11" borderId="17" xfId="0" applyFont="1" applyFill="1" applyBorder="1" applyAlignment="1">
      <alignment horizontal="center"/>
    </xf>
    <xf numFmtId="0" fontId="20" fillId="0" borderId="17" xfId="0" applyFont="1" applyBorder="1" applyAlignment="1">
      <alignment horizontal="center"/>
    </xf>
    <xf numFmtId="0" fontId="31" fillId="0" borderId="2" xfId="0" applyFont="1" applyBorder="1"/>
    <xf numFmtId="0" fontId="32" fillId="0" borderId="2" xfId="0" applyFont="1" applyBorder="1"/>
    <xf numFmtId="0" fontId="33" fillId="3" borderId="2" xfId="0" applyFont="1" applyFill="1" applyBorder="1"/>
    <xf numFmtId="0" fontId="34" fillId="3" borderId="2" xfId="0" applyFont="1" applyFill="1" applyBorder="1" applyAlignment="1">
      <alignment horizontal="center"/>
    </xf>
    <xf numFmtId="49" fontId="31" fillId="0" borderId="2" xfId="0" applyNumberFormat="1" applyFont="1" applyBorder="1"/>
    <xf numFmtId="0" fontId="36" fillId="0" borderId="0" xfId="0" applyFont="1" applyAlignment="1">
      <alignment horizontal="center"/>
    </xf>
    <xf numFmtId="0" fontId="37" fillId="0" borderId="2" xfId="0" applyFont="1" applyBorder="1" applyAlignment="1">
      <alignment horizontal="center"/>
    </xf>
    <xf numFmtId="0" fontId="8" fillId="24" borderId="14" xfId="0" applyFont="1" applyFill="1" applyBorder="1"/>
    <xf numFmtId="0" fontId="0" fillId="0" borderId="61" xfId="0" applyBorder="1" applyAlignment="1">
      <alignment horizontal="center"/>
    </xf>
    <xf numFmtId="0" fontId="38" fillId="0" borderId="0" xfId="0" applyFont="1" applyAlignment="1">
      <alignment horizontal="center"/>
    </xf>
    <xf numFmtId="0" fontId="15" fillId="0" borderId="15" xfId="0" applyFont="1" applyBorder="1"/>
    <xf numFmtId="14" fontId="15" fillId="0" borderId="2" xfId="0" applyNumberFormat="1" applyFont="1" applyBorder="1" applyAlignment="1">
      <alignment horizontal="center"/>
    </xf>
    <xf numFmtId="0" fontId="15" fillId="0" borderId="24" xfId="0" applyFont="1" applyBorder="1"/>
    <xf numFmtId="14" fontId="15" fillId="0" borderId="18" xfId="0" applyNumberFormat="1" applyFont="1" applyBorder="1" applyAlignment="1">
      <alignment horizontal="center" vertical="center"/>
    </xf>
    <xf numFmtId="165" fontId="0" fillId="0" borderId="0" xfId="0" applyNumberFormat="1" applyAlignment="1">
      <alignment horizontal="right"/>
    </xf>
    <xf numFmtId="165" fontId="0" fillId="0" borderId="2" xfId="0" applyNumberFormat="1" applyBorder="1" applyAlignment="1">
      <alignment horizontal="right"/>
    </xf>
    <xf numFmtId="165" fontId="0" fillId="0" borderId="2" xfId="0" applyNumberFormat="1" applyBorder="1" applyAlignment="1">
      <alignment horizontal="right" vertical="center"/>
    </xf>
    <xf numFmtId="165" fontId="0" fillId="0" borderId="3" xfId="0" applyNumberFormat="1" applyBorder="1" applyAlignment="1">
      <alignment horizontal="right"/>
    </xf>
    <xf numFmtId="165" fontId="0" fillId="0" borderId="41" xfId="0" applyNumberFormat="1" applyBorder="1" applyAlignment="1">
      <alignment horizontal="right"/>
    </xf>
    <xf numFmtId="165" fontId="0" fillId="0" borderId="4" xfId="0" applyNumberFormat="1" applyBorder="1" applyAlignment="1">
      <alignment horizontal="right"/>
    </xf>
    <xf numFmtId="165" fontId="0" fillId="0" borderId="44" xfId="0" applyNumberFormat="1" applyBorder="1" applyAlignment="1">
      <alignment horizontal="right"/>
    </xf>
    <xf numFmtId="165" fontId="0" fillId="0" borderId="16" xfId="0" applyNumberFormat="1" applyBorder="1" applyAlignment="1">
      <alignment horizontal="right"/>
    </xf>
    <xf numFmtId="165" fontId="0" fillId="0" borderId="17" xfId="0" applyNumberFormat="1" applyBorder="1" applyAlignment="1">
      <alignment horizontal="right"/>
    </xf>
    <xf numFmtId="0" fontId="15" fillId="6" borderId="2" xfId="0" applyFont="1" applyFill="1" applyBorder="1" applyAlignment="1">
      <alignment horizontal="center" vertical="center"/>
    </xf>
    <xf numFmtId="0" fontId="34" fillId="3" borderId="0" xfId="0" applyFont="1" applyFill="1" applyAlignment="1">
      <alignment horizontal="center" vertical="center"/>
    </xf>
    <xf numFmtId="0" fontId="34" fillId="21" borderId="0" xfId="0" applyFont="1" applyFill="1" applyAlignment="1">
      <alignment horizontal="center" vertical="center"/>
    </xf>
    <xf numFmtId="0" fontId="34" fillId="2" borderId="0" xfId="0" applyFont="1" applyFill="1" applyAlignment="1">
      <alignment horizontal="center" vertical="center"/>
    </xf>
    <xf numFmtId="0" fontId="2" fillId="23" borderId="2" xfId="0" applyFont="1" applyFill="1" applyBorder="1"/>
    <xf numFmtId="0" fontId="0" fillId="25" borderId="3" xfId="0" applyFill="1" applyBorder="1"/>
    <xf numFmtId="0" fontId="39" fillId="0" borderId="18" xfId="0" applyFont="1" applyBorder="1"/>
    <xf numFmtId="0" fontId="35" fillId="7" borderId="2" xfId="0" applyFont="1" applyFill="1" applyBorder="1" applyAlignment="1">
      <alignment horizontal="center" vertical="center"/>
    </xf>
    <xf numFmtId="0" fontId="35" fillId="26" borderId="2" xfId="0" applyFont="1" applyFill="1" applyBorder="1" applyAlignment="1">
      <alignment horizontal="center" vertical="center"/>
    </xf>
    <xf numFmtId="0" fontId="21" fillId="27" borderId="2" xfId="0" applyFont="1" applyFill="1" applyBorder="1" applyAlignment="1">
      <alignment horizontal="center" vertical="center"/>
    </xf>
    <xf numFmtId="0" fontId="15" fillId="28" borderId="2" xfId="0" applyFont="1" applyFill="1" applyBorder="1" applyAlignment="1">
      <alignment horizontal="center" vertical="center"/>
    </xf>
    <xf numFmtId="0" fontId="2" fillId="0" borderId="0" xfId="0" applyFont="1" applyAlignment="1">
      <alignment horizontal="left"/>
    </xf>
    <xf numFmtId="0" fontId="2" fillId="0" borderId="0" xfId="0" applyFont="1"/>
    <xf numFmtId="49" fontId="0" fillId="0" borderId="2" xfId="0" applyNumberFormat="1" applyBorder="1" applyAlignment="1">
      <alignment horizontal="center" vertical="center"/>
    </xf>
    <xf numFmtId="0" fontId="0" fillId="0" borderId="15" xfId="0" applyBorder="1"/>
    <xf numFmtId="0" fontId="15" fillId="13" borderId="2" xfId="0" applyFont="1" applyFill="1" applyBorder="1" applyAlignment="1">
      <alignment horizontal="center" vertical="center"/>
    </xf>
    <xf numFmtId="49" fontId="0" fillId="0" borderId="18" xfId="0" applyNumberFormat="1" applyBorder="1"/>
    <xf numFmtId="0" fontId="11" fillId="14" borderId="2" xfId="0" applyFont="1" applyFill="1" applyBorder="1" applyAlignment="1">
      <alignment horizontal="center"/>
    </xf>
    <xf numFmtId="0" fontId="26" fillId="0" borderId="2" xfId="0" applyFont="1" applyBorder="1" applyAlignment="1">
      <alignment horizontal="center"/>
    </xf>
    <xf numFmtId="0" fontId="26" fillId="0" borderId="0" xfId="0" applyFont="1"/>
    <xf numFmtId="0" fontId="26" fillId="0" borderId="0" xfId="0" applyFont="1" applyAlignment="1">
      <alignment horizontal="center" vertical="center"/>
    </xf>
    <xf numFmtId="0" fontId="41" fillId="0" borderId="0" xfId="0" applyFont="1"/>
    <xf numFmtId="0" fontId="30" fillId="0" borderId="0" xfId="0" applyFont="1"/>
    <xf numFmtId="0" fontId="0" fillId="0" borderId="0" xfId="0" applyAlignment="1">
      <alignment horizontal="left" vertical="center"/>
    </xf>
    <xf numFmtId="49" fontId="0" fillId="0" borderId="0" xfId="0" applyNumberFormat="1" applyAlignment="1">
      <alignment horizontal="center" vertical="center"/>
    </xf>
    <xf numFmtId="0" fontId="0" fillId="0" borderId="0" xfId="0" applyAlignment="1">
      <alignment vertical="center"/>
    </xf>
    <xf numFmtId="0" fontId="0" fillId="0" borderId="0" xfId="0" pivotButton="1"/>
    <xf numFmtId="0" fontId="26" fillId="8" borderId="0" xfId="0" applyFont="1" applyFill="1"/>
    <xf numFmtId="0" fontId="41" fillId="0" borderId="0" xfId="0" applyFont="1" applyAlignment="1">
      <alignment horizontal="center"/>
    </xf>
    <xf numFmtId="0" fontId="41" fillId="0" borderId="2" xfId="0" applyFont="1" applyBorder="1"/>
    <xf numFmtId="0" fontId="26" fillId="30" borderId="0" xfId="0" applyFont="1" applyFill="1"/>
    <xf numFmtId="0" fontId="26" fillId="0" borderId="2" xfId="0" applyFont="1" applyBorder="1"/>
    <xf numFmtId="0" fontId="15" fillId="0" borderId="16" xfId="0" applyFont="1" applyBorder="1" applyAlignment="1">
      <alignment horizontal="center" vertical="center"/>
    </xf>
    <xf numFmtId="0" fontId="26" fillId="0" borderId="3" xfId="0" applyFont="1" applyBorder="1"/>
    <xf numFmtId="14" fontId="15" fillId="0" borderId="16" xfId="0" applyNumberFormat="1" applyFont="1" applyBorder="1" applyAlignment="1">
      <alignment horizontal="center" vertical="center"/>
    </xf>
    <xf numFmtId="0" fontId="15" fillId="0" borderId="17" xfId="0" applyFont="1" applyBorder="1" applyAlignment="1">
      <alignment horizontal="center" vertical="center"/>
    </xf>
    <xf numFmtId="0" fontId="15" fillId="0" borderId="2" xfId="0" applyFont="1" applyBorder="1" applyAlignment="1">
      <alignment horizontal="left" vertical="top"/>
    </xf>
    <xf numFmtId="0" fontId="43" fillId="0" borderId="2" xfId="0" applyFont="1" applyBorder="1" applyAlignment="1">
      <alignment horizontal="center" vertical="center"/>
    </xf>
    <xf numFmtId="0" fontId="15" fillId="0" borderId="62" xfId="0" applyFont="1" applyBorder="1" applyAlignment="1">
      <alignment horizontal="center" vertical="center"/>
    </xf>
    <xf numFmtId="0" fontId="15" fillId="0" borderId="18" xfId="0" applyFont="1" applyBorder="1" applyAlignment="1">
      <alignment horizontal="center"/>
    </xf>
    <xf numFmtId="0" fontId="8" fillId="0" borderId="0" xfId="0" applyFont="1" applyAlignment="1">
      <alignment horizontal="center" vertical="center"/>
    </xf>
    <xf numFmtId="0" fontId="36" fillId="0" borderId="2" xfId="0" applyFont="1" applyBorder="1" applyAlignment="1">
      <alignment horizontal="center" vertical="center"/>
    </xf>
    <xf numFmtId="14" fontId="15" fillId="0" borderId="0" xfId="0" applyNumberFormat="1" applyFont="1" applyAlignment="1">
      <alignment horizontal="center"/>
    </xf>
    <xf numFmtId="14" fontId="36" fillId="0" borderId="0" xfId="0" applyNumberFormat="1" applyFont="1" applyAlignment="1">
      <alignment horizontal="center" vertical="center"/>
    </xf>
    <xf numFmtId="0" fontId="34" fillId="21" borderId="0" xfId="0" applyFont="1" applyFill="1" applyAlignment="1">
      <alignment horizontal="left" vertical="center"/>
    </xf>
    <xf numFmtId="0" fontId="34" fillId="2" borderId="0" xfId="0" applyFont="1" applyFill="1" applyAlignment="1">
      <alignment horizontal="left" vertical="center"/>
    </xf>
    <xf numFmtId="0" fontId="34" fillId="3" borderId="0" xfId="0" applyFont="1" applyFill="1" applyAlignment="1">
      <alignment horizontal="left" vertical="center"/>
    </xf>
    <xf numFmtId="0" fontId="30" fillId="0" borderId="2" xfId="0" applyFont="1" applyBorder="1"/>
    <xf numFmtId="0" fontId="19" fillId="29" borderId="17" xfId="0" applyFont="1" applyFill="1" applyBorder="1"/>
    <xf numFmtId="0" fontId="4" fillId="31" borderId="16" xfId="0" applyFont="1" applyFill="1" applyBorder="1"/>
    <xf numFmtId="0" fontId="10" fillId="29" borderId="63" xfId="0" applyFont="1" applyFill="1" applyBorder="1" applyAlignment="1">
      <alignment horizontal="center" vertical="center"/>
    </xf>
    <xf numFmtId="0" fontId="10" fillId="32" borderId="63" xfId="0" applyFont="1" applyFill="1" applyBorder="1" applyAlignment="1">
      <alignment horizontal="center" vertical="center"/>
    </xf>
    <xf numFmtId="0" fontId="42" fillId="30" borderId="63" xfId="0" applyFont="1" applyFill="1" applyBorder="1" applyAlignment="1">
      <alignment horizontal="center" vertical="center"/>
    </xf>
    <xf numFmtId="0" fontId="10" fillId="31" borderId="63" xfId="0" applyFont="1" applyFill="1" applyBorder="1" applyAlignment="1">
      <alignment horizontal="center" vertical="center"/>
    </xf>
    <xf numFmtId="0" fontId="10" fillId="33" borderId="63" xfId="0" applyFont="1" applyFill="1" applyBorder="1" applyAlignment="1">
      <alignment horizontal="center" vertical="center"/>
    </xf>
    <xf numFmtId="0" fontId="10" fillId="33" borderId="64" xfId="0" applyFont="1" applyFill="1" applyBorder="1" applyAlignment="1">
      <alignment horizontal="center" vertical="center"/>
    </xf>
    <xf numFmtId="0" fontId="10" fillId="33" borderId="15" xfId="0" applyFont="1" applyFill="1" applyBorder="1" applyAlignment="1">
      <alignment horizontal="center" vertical="center"/>
    </xf>
    <xf numFmtId="0" fontId="20" fillId="0" borderId="17" xfId="0" applyFont="1" applyBorder="1" applyAlignment="1">
      <alignment horizontal="center" vertical="center"/>
    </xf>
    <xf numFmtId="0" fontId="0" fillId="24" borderId="15" xfId="0" applyFill="1" applyBorder="1"/>
    <xf numFmtId="0" fontId="25" fillId="3" borderId="16" xfId="0" applyFont="1" applyFill="1" applyBorder="1" applyAlignment="1">
      <alignment horizontal="center" vertical="center"/>
    </xf>
    <xf numFmtId="0" fontId="19" fillId="29" borderId="17" xfId="0" applyFont="1" applyFill="1" applyBorder="1" applyAlignment="1">
      <alignment horizontal="center" vertical="center"/>
    </xf>
    <xf numFmtId="0" fontId="0" fillId="24" borderId="16" xfId="0" applyFill="1" applyBorder="1" applyAlignment="1">
      <alignment horizontal="center" vertical="center"/>
    </xf>
    <xf numFmtId="0" fontId="0" fillId="24" borderId="15" xfId="0" applyFill="1" applyBorder="1" applyAlignment="1">
      <alignment horizontal="center" vertical="center"/>
    </xf>
    <xf numFmtId="0" fontId="31" fillId="0" borderId="3" xfId="0" applyFont="1" applyBorder="1"/>
    <xf numFmtId="49" fontId="31" fillId="0" borderId="3" xfId="0" applyNumberFormat="1" applyFont="1" applyBorder="1"/>
    <xf numFmtId="0" fontId="0" fillId="21" borderId="2" xfId="0" applyFill="1" applyBorder="1" applyAlignment="1">
      <alignment vertical="center"/>
    </xf>
    <xf numFmtId="0" fontId="10" fillId="32" borderId="2" xfId="0" applyFont="1" applyFill="1" applyBorder="1" applyAlignment="1">
      <alignment horizontal="center" vertical="center"/>
    </xf>
    <xf numFmtId="0" fontId="44" fillId="0" borderId="2" xfId="0" applyFont="1" applyBorder="1" applyAlignment="1">
      <alignment horizontal="left" vertical="center"/>
    </xf>
    <xf numFmtId="49" fontId="44" fillId="0" borderId="2" xfId="0" applyNumberFormat="1" applyFont="1" applyBorder="1" applyAlignment="1">
      <alignment horizontal="center" vertical="center"/>
    </xf>
    <xf numFmtId="0" fontId="45" fillId="0" borderId="2" xfId="0" applyFont="1" applyBorder="1"/>
    <xf numFmtId="49" fontId="45" fillId="0" borderId="2" xfId="0" applyNumberFormat="1" applyFont="1" applyBorder="1"/>
    <xf numFmtId="0" fontId="4" fillId="9" borderId="65" xfId="0" applyFont="1" applyFill="1" applyBorder="1" applyAlignment="1">
      <alignment horizontal="center"/>
    </xf>
    <xf numFmtId="0" fontId="4" fillId="13" borderId="10" xfId="0" applyFont="1" applyFill="1" applyBorder="1" applyAlignment="1">
      <alignment horizontal="center"/>
    </xf>
    <xf numFmtId="0" fontId="4" fillId="9" borderId="45" xfId="0" applyFont="1" applyFill="1" applyBorder="1" applyAlignment="1">
      <alignment horizontal="center"/>
    </xf>
    <xf numFmtId="0" fontId="15" fillId="21" borderId="2" xfId="0" applyFont="1" applyFill="1" applyBorder="1" applyAlignment="1">
      <alignment horizontal="center" vertical="center"/>
    </xf>
    <xf numFmtId="49" fontId="15" fillId="21" borderId="2" xfId="0" applyNumberFormat="1" applyFont="1" applyFill="1" applyBorder="1" applyAlignment="1">
      <alignment horizontal="center" vertical="center"/>
    </xf>
    <xf numFmtId="0" fontId="15" fillId="21" borderId="15" xfId="0" applyFont="1" applyFill="1" applyBorder="1"/>
    <xf numFmtId="0" fontId="15" fillId="21" borderId="2" xfId="0" applyFont="1" applyFill="1" applyBorder="1"/>
    <xf numFmtId="0" fontId="15" fillId="0" borderId="15" xfId="0" applyFont="1" applyBorder="1" applyAlignment="1">
      <alignment horizontal="center"/>
    </xf>
    <xf numFmtId="0" fontId="15" fillId="0" borderId="14" xfId="0" applyFont="1" applyBorder="1" applyAlignment="1">
      <alignment horizontal="center"/>
    </xf>
    <xf numFmtId="0" fontId="15" fillId="7" borderId="15" xfId="0" applyFont="1" applyFill="1" applyBorder="1"/>
    <xf numFmtId="0" fontId="15" fillId="0" borderId="14" xfId="0" applyFont="1" applyBorder="1"/>
    <xf numFmtId="0" fontId="0" fillId="0" borderId="24" xfId="0" applyBorder="1" applyAlignment="1">
      <alignment horizontal="center" vertical="center"/>
    </xf>
    <xf numFmtId="0" fontId="15" fillId="0" borderId="42" xfId="0" applyFont="1" applyBorder="1"/>
    <xf numFmtId="0" fontId="15" fillId="0" borderId="15" xfId="0" applyFont="1" applyBorder="1" applyAlignment="1">
      <alignment horizontal="left" vertical="center"/>
    </xf>
    <xf numFmtId="0" fontId="34" fillId="28" borderId="0" xfId="0" applyFont="1" applyFill="1"/>
    <xf numFmtId="49" fontId="15" fillId="0" borderId="18" xfId="0" applyNumberFormat="1" applyFont="1" applyBorder="1" applyAlignment="1">
      <alignment horizontal="center" vertical="center"/>
    </xf>
    <xf numFmtId="0" fontId="15" fillId="0" borderId="15" xfId="0" applyFont="1" applyBorder="1" applyAlignment="1">
      <alignment horizontal="left"/>
    </xf>
    <xf numFmtId="0" fontId="15" fillId="0" borderId="14" xfId="0" applyFont="1" applyBorder="1" applyAlignment="1">
      <alignment horizontal="left"/>
    </xf>
    <xf numFmtId="0" fontId="15" fillId="0" borderId="2" xfId="0" applyFont="1" applyBorder="1" applyAlignment="1">
      <alignment horizontal="left"/>
    </xf>
    <xf numFmtId="0" fontId="46" fillId="0" borderId="2" xfId="0" applyFont="1" applyBorder="1" applyAlignment="1">
      <alignment horizontal="center"/>
    </xf>
    <xf numFmtId="49" fontId="15" fillId="0" borderId="16" xfId="0" applyNumberFormat="1" applyFont="1" applyBorder="1" applyAlignment="1">
      <alignment horizontal="center" vertical="center"/>
    </xf>
    <xf numFmtId="0" fontId="46" fillId="0" borderId="3" xfId="0" applyFont="1" applyBorder="1" applyAlignment="1">
      <alignment horizontal="center"/>
    </xf>
    <xf numFmtId="0" fontId="15" fillId="0" borderId="42" xfId="0" applyFont="1" applyBorder="1" applyAlignment="1">
      <alignment horizontal="center" vertical="center"/>
    </xf>
    <xf numFmtId="0" fontId="15" fillId="0" borderId="2" xfId="0" quotePrefix="1" applyFont="1" applyBorder="1" applyAlignment="1">
      <alignment horizontal="center" vertical="center"/>
    </xf>
    <xf numFmtId="0" fontId="1" fillId="0" borderId="3" xfId="0" applyFont="1" applyBorder="1" applyAlignment="1">
      <alignment horizontal="center" vertical="center"/>
    </xf>
    <xf numFmtId="0" fontId="15" fillId="0" borderId="2" xfId="0" applyFont="1" applyBorder="1" applyAlignment="1">
      <alignment horizontal="center" vertical="center" wrapText="1"/>
    </xf>
    <xf numFmtId="0" fontId="47" fillId="0" borderId="0" xfId="0" applyFont="1" applyAlignment="1">
      <alignment horizontal="center" vertical="center"/>
    </xf>
    <xf numFmtId="0" fontId="47" fillId="0" borderId="2" xfId="0" applyFont="1" applyBorder="1" applyAlignment="1">
      <alignment horizontal="center" vertical="center"/>
    </xf>
    <xf numFmtId="0" fontId="15" fillId="0" borderId="62" xfId="0" applyFont="1" applyBorder="1" applyAlignment="1">
      <alignment horizontal="center" vertical="center" wrapText="1"/>
    </xf>
    <xf numFmtId="0" fontId="0" fillId="0" borderId="2" xfId="0" applyBorder="1" applyAlignment="1">
      <alignment horizontal="left" vertical="top"/>
    </xf>
    <xf numFmtId="0" fontId="2" fillId="0" borderId="2" xfId="0" applyFont="1" applyBorder="1" applyAlignment="1">
      <alignment horizontal="left" vertical="center"/>
    </xf>
    <xf numFmtId="0" fontId="13" fillId="0" borderId="2" xfId="0" applyFont="1" applyBorder="1" applyAlignment="1">
      <alignment horizontal="left"/>
    </xf>
    <xf numFmtId="0" fontId="17" fillId="0" borderId="2" xfId="0" applyFont="1" applyBorder="1" applyAlignment="1">
      <alignment horizontal="left"/>
    </xf>
    <xf numFmtId="0" fontId="7" fillId="0" borderId="2" xfId="0" applyFont="1" applyBorder="1" applyAlignment="1">
      <alignment horizontal="left"/>
    </xf>
    <xf numFmtId="0" fontId="2" fillId="0" borderId="2" xfId="0" applyFont="1" applyBorder="1"/>
    <xf numFmtId="0" fontId="22" fillId="0" borderId="2" xfId="0" applyFont="1" applyBorder="1" applyAlignment="1">
      <alignment horizontal="left"/>
    </xf>
    <xf numFmtId="0" fontId="0" fillId="11" borderId="2" xfId="0" applyFill="1" applyBorder="1" applyAlignment="1">
      <alignment vertical="center"/>
    </xf>
    <xf numFmtId="0" fontId="0" fillId="0" borderId="0" xfId="0" applyAlignment="1">
      <alignment wrapText="1"/>
    </xf>
    <xf numFmtId="49" fontId="0" fillId="0" borderId="0" xfId="0" applyNumberFormat="1"/>
    <xf numFmtId="0" fontId="0" fillId="0" borderId="2" xfId="0" applyBorder="1" applyAlignment="1">
      <alignment wrapText="1"/>
    </xf>
    <xf numFmtId="0" fontId="31" fillId="0" borderId="2" xfId="0" applyFont="1" applyBorder="1" applyAlignment="1">
      <alignment wrapText="1"/>
    </xf>
    <xf numFmtId="0" fontId="31" fillId="0" borderId="3" xfId="0" applyFont="1" applyBorder="1" applyAlignment="1">
      <alignment wrapText="1"/>
    </xf>
    <xf numFmtId="0" fontId="0" fillId="7" borderId="2" xfId="0" applyFill="1" applyBorder="1" applyAlignment="1">
      <alignment vertical="center"/>
    </xf>
    <xf numFmtId="0" fontId="0" fillId="0" borderId="16" xfId="0" applyBorder="1" applyAlignment="1">
      <alignment horizontal="center"/>
    </xf>
    <xf numFmtId="0" fontId="13" fillId="0" borderId="16" xfId="0" applyFont="1" applyBorder="1" applyAlignment="1">
      <alignment horizontal="center" vertical="center"/>
    </xf>
    <xf numFmtId="0" fontId="10" fillId="3" borderId="24" xfId="0" applyFont="1" applyFill="1" applyBorder="1" applyAlignment="1">
      <alignment horizontal="left"/>
    </xf>
    <xf numFmtId="0" fontId="0" fillId="0" borderId="24" xfId="0" applyBorder="1" applyAlignment="1">
      <alignment horizontal="left"/>
    </xf>
    <xf numFmtId="0" fontId="0" fillId="0" borderId="3" xfId="0" applyBorder="1" applyAlignment="1">
      <alignment horizontal="left"/>
    </xf>
    <xf numFmtId="0" fontId="0" fillId="0" borderId="18" xfId="0" applyBorder="1" applyAlignment="1">
      <alignment horizontal="left"/>
    </xf>
    <xf numFmtId="0" fontId="7" fillId="0" borderId="18" xfId="0" applyFont="1" applyBorder="1" applyAlignment="1">
      <alignment horizontal="left"/>
    </xf>
    <xf numFmtId="0" fontId="0" fillId="0" borderId="3" xfId="0" applyBorder="1" applyAlignment="1">
      <alignment vertical="center"/>
    </xf>
    <xf numFmtId="49" fontId="0" fillId="0" borderId="3" xfId="0" applyNumberFormat="1" applyBorder="1" applyAlignment="1">
      <alignment horizontal="center" vertical="center"/>
    </xf>
    <xf numFmtId="0" fontId="0" fillId="0" borderId="3" xfId="0" applyBorder="1" applyAlignment="1">
      <alignment horizontal="left" vertical="center"/>
    </xf>
    <xf numFmtId="0" fontId="44" fillId="0" borderId="2" xfId="0" applyFont="1" applyBorder="1" applyAlignment="1">
      <alignment horizontal="center" vertical="center"/>
    </xf>
    <xf numFmtId="0" fontId="35" fillId="7" borderId="0" xfId="0" applyFont="1" applyFill="1" applyAlignment="1">
      <alignment horizontal="center" vertical="center"/>
    </xf>
    <xf numFmtId="0" fontId="35" fillId="7" borderId="0" xfId="0" applyFont="1" applyFill="1" applyAlignment="1">
      <alignment horizontal="center" vertical="center" wrapText="1"/>
    </xf>
    <xf numFmtId="0" fontId="10" fillId="3" borderId="53" xfId="0" applyFont="1" applyFill="1" applyBorder="1" applyAlignment="1">
      <alignment horizontal="center" vertical="center"/>
    </xf>
    <xf numFmtId="0" fontId="10" fillId="3" borderId="46" xfId="0" applyFont="1" applyFill="1" applyBorder="1" applyAlignment="1">
      <alignment horizontal="center" vertical="center"/>
    </xf>
    <xf numFmtId="0" fontId="40" fillId="4" borderId="0" xfId="0" applyFont="1" applyFill="1" applyAlignment="1">
      <alignment horizontal="center" vertical="center"/>
    </xf>
    <xf numFmtId="0" fontId="4" fillId="2" borderId="57" xfId="0" applyFont="1" applyFill="1" applyBorder="1" applyAlignment="1">
      <alignment horizontal="center" vertical="center"/>
    </xf>
    <xf numFmtId="0" fontId="4" fillId="2" borderId="13"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5" xfId="0" applyFont="1" applyFill="1" applyBorder="1" applyAlignment="1">
      <alignment horizontal="center" vertical="center"/>
    </xf>
    <xf numFmtId="0" fontId="0" fillId="4" borderId="43" xfId="0" applyFill="1" applyBorder="1" applyAlignment="1">
      <alignment horizontal="center"/>
    </xf>
    <xf numFmtId="0" fontId="4" fillId="2" borderId="31" xfId="0" applyFont="1" applyFill="1" applyBorder="1" applyAlignment="1">
      <alignment horizontal="center" vertical="center"/>
    </xf>
    <xf numFmtId="0" fontId="4" fillId="2" borderId="17" xfId="0" applyFont="1" applyFill="1" applyBorder="1" applyAlignment="1">
      <alignment horizontal="center" vertical="center"/>
    </xf>
    <xf numFmtId="0" fontId="4" fillId="7" borderId="34" xfId="0" applyFont="1" applyFill="1" applyBorder="1" applyAlignment="1">
      <alignment horizontal="center" vertical="center"/>
    </xf>
    <xf numFmtId="0" fontId="4" fillId="7" borderId="35" xfId="0" applyFont="1" applyFill="1" applyBorder="1" applyAlignment="1">
      <alignment horizontal="center" vertical="center"/>
    </xf>
    <xf numFmtId="0" fontId="4" fillId="7" borderId="36" xfId="0" applyFont="1" applyFill="1" applyBorder="1" applyAlignment="1">
      <alignment horizontal="center" vertical="center"/>
    </xf>
    <xf numFmtId="0" fontId="4" fillId="11" borderId="9" xfId="0" applyFont="1" applyFill="1" applyBorder="1" applyAlignment="1">
      <alignment horizontal="center" vertical="center"/>
    </xf>
    <xf numFmtId="0" fontId="4" fillId="11" borderId="12" xfId="0" applyFont="1" applyFill="1" applyBorder="1" applyAlignment="1">
      <alignment horizontal="center" vertical="center"/>
    </xf>
    <xf numFmtId="0" fontId="4" fillId="11" borderId="10" xfId="0" applyFont="1" applyFill="1" applyBorder="1" applyAlignment="1">
      <alignment horizontal="center" vertical="center"/>
    </xf>
    <xf numFmtId="0" fontId="4" fillId="11" borderId="20" xfId="0" applyFont="1" applyFill="1" applyBorder="1" applyAlignment="1">
      <alignment horizontal="center" vertical="center"/>
    </xf>
    <xf numFmtId="0" fontId="4" fillId="11" borderId="0" xfId="0" applyFont="1" applyFill="1" applyAlignment="1">
      <alignment horizontal="center" vertical="center"/>
    </xf>
    <xf numFmtId="0" fontId="4" fillId="11" borderId="8" xfId="0" applyFont="1" applyFill="1" applyBorder="1" applyAlignment="1">
      <alignment horizontal="center" vertical="center"/>
    </xf>
    <xf numFmtId="0" fontId="25" fillId="3" borderId="24" xfId="0" applyFont="1" applyFill="1" applyBorder="1" applyAlignment="1">
      <alignment horizontal="right"/>
    </xf>
    <xf numFmtId="0" fontId="25" fillId="3" borderId="23" xfId="0" applyFont="1" applyFill="1" applyBorder="1" applyAlignment="1">
      <alignment horizontal="right"/>
    </xf>
    <xf numFmtId="0" fontId="25" fillId="3" borderId="41" xfId="0" applyFont="1" applyFill="1" applyBorder="1" applyAlignment="1">
      <alignment horizontal="right"/>
    </xf>
  </cellXfs>
  <cellStyles count="3">
    <cellStyle name="Hyperlink" xfId="2" xr:uid="{00000000-000B-0000-0000-000008000000}"/>
    <cellStyle name="Normal" xfId="0" builtinId="0"/>
    <cellStyle name="Normal 2" xfId="1" xr:uid="{00000000-0005-0000-0000-000001000000}"/>
  </cellStyles>
  <dxfs count="52">
    <dxf>
      <font>
        <b/>
        <i val="0"/>
        <color rgb="FFFFFFFF"/>
      </font>
      <fill>
        <patternFill patternType="solid">
          <bgColor rgb="FFFF0000"/>
        </patternFill>
      </fill>
    </dxf>
    <dxf>
      <font>
        <b/>
        <i val="0"/>
        <color rgb="FFFFFFFF"/>
      </font>
      <fill>
        <patternFill patternType="solid">
          <bgColor rgb="FF00B050"/>
        </patternFill>
      </fill>
    </dxf>
    <dxf>
      <font>
        <b/>
        <i val="0"/>
        <color theme="0"/>
      </font>
      <fill>
        <patternFill>
          <bgColor rgb="FF002060"/>
        </patternFill>
      </fill>
    </dxf>
    <dxf>
      <font>
        <b/>
        <i val="0"/>
      </font>
      <fill>
        <patternFill>
          <bgColor rgb="FF00B0F0"/>
        </patternFill>
      </fill>
    </dxf>
    <dxf>
      <font>
        <b/>
        <i val="0"/>
        <color rgb="FFFFFFFF"/>
      </font>
      <fill>
        <patternFill patternType="solid">
          <bgColor rgb="FFFF0000"/>
        </patternFill>
      </fill>
    </dxf>
    <dxf>
      <font>
        <b/>
        <i val="0"/>
        <color rgb="FFFFFFFF"/>
      </font>
      <fill>
        <patternFill patternType="solid">
          <bgColor rgb="FF00B050"/>
        </patternFill>
      </fill>
    </dxf>
    <dxf>
      <font>
        <b/>
        <i val="0"/>
        <color rgb="FFFFFFFF"/>
      </font>
      <fill>
        <patternFill patternType="solid">
          <bgColor rgb="FFFF0000"/>
        </patternFill>
      </fill>
    </dxf>
    <dxf>
      <font>
        <b/>
        <i val="0"/>
        <color rgb="FFFFFFFF"/>
      </font>
      <fill>
        <patternFill patternType="solid">
          <bgColor rgb="FF00B050"/>
        </patternFill>
      </fill>
    </dxf>
    <dxf>
      <font>
        <b/>
        <i val="0"/>
        <color theme="0"/>
      </font>
      <fill>
        <patternFill>
          <bgColor rgb="FF00B050"/>
        </patternFill>
      </fill>
    </dxf>
    <dxf>
      <font>
        <b/>
        <i val="0"/>
        <color theme="0"/>
      </font>
      <fill>
        <patternFill>
          <bgColor rgb="FFFF0000"/>
        </patternFill>
      </fill>
    </dxf>
    <dxf>
      <font>
        <b/>
        <i val="0"/>
        <color theme="0"/>
      </font>
      <fill>
        <patternFill>
          <bgColor rgb="FF00B050"/>
        </patternFill>
      </fill>
    </dxf>
    <dxf>
      <font>
        <b/>
        <i val="0"/>
        <color theme="0"/>
      </font>
      <fill>
        <patternFill>
          <bgColor rgb="FFFF0000"/>
        </patternFill>
      </fill>
    </dxf>
    <dxf>
      <font>
        <b/>
        <i val="0"/>
        <color rgb="FFFFFFFF"/>
      </font>
      <fill>
        <patternFill patternType="solid">
          <bgColor rgb="FFFF0000"/>
        </patternFill>
      </fill>
    </dxf>
    <dxf>
      <font>
        <b/>
        <i val="0"/>
        <color rgb="FFFFFFFF"/>
      </font>
      <fill>
        <patternFill patternType="solid">
          <bgColor rgb="FF00B050"/>
        </patternFill>
      </fill>
    </dxf>
    <dxf>
      <font>
        <b/>
        <i val="0"/>
        <color rgb="FF000000"/>
      </font>
      <fill>
        <patternFill patternType="solid">
          <bgColor rgb="FFFFFF00"/>
        </patternFill>
      </fill>
    </dxf>
    <dxf>
      <font>
        <b/>
        <i val="0"/>
        <color rgb="FFFFFFFF"/>
      </font>
      <fill>
        <patternFill patternType="solid">
          <bgColor rgb="FF00B050"/>
        </patternFill>
      </fill>
    </dxf>
    <dxf>
      <font>
        <b/>
        <i val="0"/>
        <color rgb="FFFFFFFF"/>
      </font>
      <fill>
        <patternFill patternType="solid">
          <bgColor rgb="FFFF0000"/>
        </patternFill>
      </fill>
    </dxf>
    <dxf>
      <font>
        <b/>
        <i val="0"/>
      </font>
      <fill>
        <patternFill>
          <bgColor rgb="FF00B0F0"/>
        </patternFill>
      </fill>
    </dxf>
    <dxf>
      <font>
        <b/>
        <i val="0"/>
        <color theme="0"/>
      </font>
      <fill>
        <patternFill>
          <bgColor rgb="FF002060"/>
        </patternFill>
      </fill>
    </dxf>
    <dxf>
      <font>
        <b/>
        <i val="0"/>
        <color rgb="FFFFFFFF"/>
      </font>
      <fill>
        <patternFill patternType="solid">
          <bgColor rgb="FFFF0000"/>
        </patternFill>
      </fill>
    </dxf>
    <dxf>
      <font>
        <b/>
        <i val="0"/>
        <color theme="0"/>
      </font>
      <fill>
        <patternFill>
          <bgColor rgb="FF002060"/>
        </patternFill>
      </fill>
    </dxf>
    <dxf>
      <font>
        <b/>
        <i val="0"/>
      </font>
      <fill>
        <patternFill>
          <bgColor rgb="FF00B0F0"/>
        </patternFill>
      </fill>
    </dxf>
    <dxf>
      <font>
        <b/>
        <i val="0"/>
        <color theme="0"/>
      </font>
      <fill>
        <patternFill>
          <bgColor rgb="FFFF0000"/>
        </patternFill>
      </fill>
    </dxf>
    <dxf>
      <font>
        <b/>
        <i val="0"/>
        <color theme="0"/>
      </font>
      <fill>
        <patternFill patternType="solid">
          <bgColor rgb="FFFF00FF"/>
        </patternFill>
      </fill>
    </dxf>
    <dxf>
      <font>
        <b/>
        <i val="0"/>
        <color theme="0"/>
      </font>
      <fill>
        <patternFill>
          <bgColor rgb="FF92D050"/>
        </patternFill>
      </fill>
    </dxf>
    <dxf>
      <font>
        <b/>
        <i val="0"/>
        <color theme="0"/>
      </font>
      <fill>
        <patternFill>
          <bgColor rgb="FF00B050"/>
        </patternFill>
      </fill>
    </dxf>
    <dxf>
      <font>
        <b/>
        <i val="0"/>
        <color rgb="FFFFFFFF"/>
      </font>
      <fill>
        <patternFill patternType="solid">
          <bgColor rgb="FF000000"/>
        </patternFill>
      </fill>
    </dxf>
    <dxf>
      <font>
        <b/>
        <i val="0"/>
        <color rgb="FFFFFFFF"/>
      </font>
      <fill>
        <patternFill patternType="solid">
          <bgColor rgb="FFFFC000"/>
        </patternFill>
      </fill>
    </dxf>
    <dxf>
      <font>
        <b/>
        <i val="0"/>
        <color rgb="FFFFFFFF"/>
      </font>
      <fill>
        <patternFill patternType="solid">
          <bgColor rgb="FFED7D31"/>
        </patternFill>
      </fill>
    </dxf>
    <dxf>
      <font>
        <b/>
        <i val="0"/>
        <color rgb="FFFFFFFF"/>
      </font>
      <fill>
        <patternFill patternType="solid">
          <bgColor rgb="FFBFBFBF"/>
        </patternFill>
      </fill>
    </dxf>
    <dxf>
      <font>
        <b/>
        <i val="0"/>
        <color theme="0"/>
      </font>
      <fill>
        <patternFill>
          <bgColor rgb="FF92D050"/>
        </patternFill>
      </fill>
    </dxf>
    <dxf>
      <font>
        <b/>
        <i val="0"/>
        <color theme="0"/>
      </font>
      <fill>
        <patternFill>
          <bgColor rgb="FF92D050"/>
        </patternFill>
      </fill>
    </dxf>
    <dxf>
      <font>
        <b/>
        <i val="0"/>
        <color theme="0"/>
      </font>
      <fill>
        <patternFill>
          <bgColor rgb="FFFF0000"/>
        </patternFill>
      </fill>
    </dxf>
    <dxf>
      <font>
        <b/>
        <i val="0"/>
        <color theme="0"/>
      </font>
      <fill>
        <patternFill>
          <bgColor rgb="FF7030A0"/>
        </patternFill>
      </fill>
    </dxf>
    <dxf>
      <font>
        <b/>
        <i val="0"/>
        <color theme="0"/>
      </font>
      <fill>
        <patternFill>
          <bgColor rgb="FFFF6600"/>
        </patternFill>
      </fill>
    </dxf>
    <dxf>
      <font>
        <b/>
        <i val="0"/>
        <color theme="0"/>
      </font>
      <fill>
        <patternFill>
          <bgColor rgb="FF92D050"/>
        </patternFill>
      </fill>
    </dxf>
    <dxf>
      <font>
        <b/>
        <i val="0"/>
        <color theme="0"/>
      </font>
      <fill>
        <patternFill>
          <bgColor rgb="FF00B050"/>
        </patternFill>
      </fill>
    </dxf>
    <dxf>
      <font>
        <b/>
        <i val="0"/>
        <color theme="0"/>
      </font>
      <fill>
        <patternFill>
          <bgColor rgb="FFFF0000"/>
        </patternFill>
      </fill>
    </dxf>
    <dxf>
      <font>
        <b/>
        <i val="0"/>
        <color theme="0"/>
      </font>
      <fill>
        <patternFill>
          <bgColor rgb="FF7030A0"/>
        </patternFill>
      </fill>
    </dxf>
    <dxf>
      <font>
        <b/>
        <i val="0"/>
        <color theme="0"/>
      </font>
      <fill>
        <patternFill>
          <bgColor rgb="FFFF6600"/>
        </patternFill>
      </fill>
    </dxf>
    <dxf>
      <font>
        <b/>
        <i val="0"/>
        <color theme="0"/>
      </font>
      <fill>
        <patternFill>
          <bgColor rgb="FF92D050"/>
        </patternFill>
      </fill>
    </dxf>
    <dxf>
      <font>
        <b/>
        <i val="0"/>
        <color theme="0"/>
      </font>
      <fill>
        <patternFill>
          <bgColor rgb="FF00B050"/>
        </patternFill>
      </fill>
    </dxf>
    <dxf>
      <font>
        <b/>
        <i val="0"/>
        <color theme="0"/>
      </font>
      <fill>
        <patternFill>
          <bgColor rgb="FFFF0000"/>
        </patternFill>
      </fill>
    </dxf>
    <dxf>
      <font>
        <b/>
        <i val="0"/>
        <color theme="0"/>
      </font>
      <fill>
        <patternFill>
          <bgColor rgb="FF7030A0"/>
        </patternFill>
      </fill>
    </dxf>
    <dxf>
      <font>
        <b/>
        <i val="0"/>
        <color theme="0"/>
      </font>
      <fill>
        <patternFill>
          <bgColor rgb="FFFF6600"/>
        </patternFill>
      </fill>
    </dxf>
    <dxf>
      <font>
        <b/>
        <i val="0"/>
        <color theme="0"/>
      </font>
      <fill>
        <patternFill>
          <bgColor rgb="FF92D050"/>
        </patternFill>
      </fill>
    </dxf>
    <dxf>
      <font>
        <b/>
        <i val="0"/>
        <color theme="0"/>
      </font>
      <fill>
        <patternFill>
          <bgColor rgb="FF00B050"/>
        </patternFill>
      </fill>
    </dxf>
    <dxf>
      <font>
        <b/>
        <i val="0"/>
        <color theme="0"/>
      </font>
      <fill>
        <patternFill>
          <bgColor rgb="FFFF0000"/>
        </patternFill>
      </fill>
    </dxf>
    <dxf>
      <font>
        <b/>
        <i val="0"/>
        <color theme="0"/>
      </font>
      <fill>
        <patternFill>
          <bgColor rgb="FF7030A0"/>
        </patternFill>
      </fill>
    </dxf>
    <dxf>
      <font>
        <b/>
        <i val="0"/>
        <color theme="0"/>
      </font>
      <fill>
        <patternFill>
          <bgColor rgb="FFFF6600"/>
        </patternFill>
      </fill>
    </dxf>
    <dxf>
      <font>
        <b/>
        <i val="0"/>
        <color theme="0"/>
      </font>
      <fill>
        <patternFill>
          <bgColor rgb="FF92D050"/>
        </patternFill>
      </fill>
    </dxf>
    <dxf>
      <font>
        <b/>
        <i val="0"/>
        <color theme="0"/>
      </font>
      <fill>
        <patternFill>
          <bgColor rgb="FF00B050"/>
        </patternFill>
      </fill>
    </dxf>
  </dxfs>
  <tableStyles count="0" defaultTableStyle="TableStyleMedium2" defaultPivotStyle="PivotStyleLight16"/>
  <colors>
    <mruColors>
      <color rgb="FFFC9292"/>
      <color rgb="FFBFBFBF"/>
      <color rgb="FFED7D31"/>
      <color rgb="FFFF00FF"/>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[Planilhao.xlsx]Graficos - Bugs Maglione!Tabela dinâmica1</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Reclassificação de Bugs</a:t>
            </a:r>
          </a:p>
        </c:rich>
      </c:tx>
      <c:layout>
        <c:manualLayout>
          <c:xMode val="edge"/>
          <c:yMode val="edge"/>
          <c:x val="0.37282879568540228"/>
          <c:y val="3.9051603905160388E-2"/>
        </c:manualLayout>
      </c:layout>
      <c:overlay val="1"/>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'Graficos - Bugs Maglione'!$A$5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'Graficos - Bugs Maglione'!$A$6</c:f>
              <c:strCache>
                <c:ptCount val="1"/>
                <c:pt idx="0">
                  <c:v>Total</c:v>
                </c:pt>
              </c:strCache>
            </c:strRef>
          </c:cat>
          <c:val>
            <c:numRef>
              <c:f>'Graficos - Bugs Maglione'!$A$6</c:f>
              <c:numCache>
                <c:formatCode>General</c:formatCode>
                <c:ptCount val="1"/>
                <c:pt idx="0">
                  <c:v>85</c:v>
                </c:pt>
              </c:numCache>
            </c:numRef>
          </c:val>
          <c:extLst>
            <c:ext xmlns:c16="http://schemas.microsoft.com/office/drawing/2014/chart" uri="{C3380CC4-5D6E-409C-BE32-E72D297353CC}">
              <c16:uniqueId val="{00000000-555A-4623-9825-02C0042E04D5}"/>
            </c:ext>
          </c:extLst>
        </c:ser>
        <c:dLbls>
          <c:dLblPos val="outEnd"/>
          <c:showLegendKey val="0"/>
          <c:showVal val="1"/>
          <c:showCatName val="0"/>
          <c:showSerName val="0"/>
          <c:showPercent val="0"/>
          <c:showBubbleSize val="0"/>
        </c:dLbls>
        <c:gapWidth val="219"/>
        <c:overlap val="-27"/>
        <c:axId val="608107016"/>
        <c:axId val="709460488"/>
      </c:barChart>
      <c:catAx>
        <c:axId val="608107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460488"/>
        <c:crosses val="autoZero"/>
        <c:auto val="1"/>
        <c:lblAlgn val="ctr"/>
        <c:lblOffset val="100"/>
        <c:noMultiLvlLbl val="0"/>
      </c:catAx>
      <c:valAx>
        <c:axId val="709460488"/>
        <c:scaling>
          <c:orientation val="minMax"/>
        </c:scaling>
        <c:delete val="1"/>
        <c:axPos val="l"/>
        <c:numFmt formatCode="General" sourceLinked="1"/>
        <c:majorTickMark val="none"/>
        <c:minorTickMark val="none"/>
        <c:tickLblPos val="nextTo"/>
        <c:crossAx val="608107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Fallbacks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FALLBACKs!$J$2:$J$8</c:f>
              <c:strCache>
                <c:ptCount val="7"/>
                <c:pt idx="0">
                  <c:v>Maio</c:v>
                </c:pt>
                <c:pt idx="1">
                  <c:v>Junho</c:v>
                </c:pt>
                <c:pt idx="2">
                  <c:v>Julho</c:v>
                </c:pt>
                <c:pt idx="3">
                  <c:v>Agosto</c:v>
                </c:pt>
                <c:pt idx="4">
                  <c:v>Setembro</c:v>
                </c:pt>
                <c:pt idx="5">
                  <c:v>Outubro</c:v>
                </c:pt>
                <c:pt idx="6">
                  <c:v>Novembro</c:v>
                </c:pt>
              </c:strCache>
            </c:strRef>
          </c:cat>
          <c:val>
            <c:numRef>
              <c:f>FALLBACKs!$K$2:$K$8</c:f>
              <c:numCache>
                <c:formatCode>General</c:formatCode>
                <c:ptCount val="7"/>
                <c:pt idx="0">
                  <c:v>47</c:v>
                </c:pt>
                <c:pt idx="1">
                  <c:v>26</c:v>
                </c:pt>
                <c:pt idx="2">
                  <c:v>7</c:v>
                </c:pt>
                <c:pt idx="3">
                  <c:v>45</c:v>
                </c:pt>
                <c:pt idx="4">
                  <c:v>34</c:v>
                </c:pt>
                <c:pt idx="5">
                  <c:v>9</c:v>
                </c:pt>
                <c:pt idx="6">
                  <c:v>20</c:v>
                </c:pt>
              </c:numCache>
            </c:numRef>
          </c:val>
          <c:smooth val="0"/>
          <c:extLst>
            <c:ext xmlns:c16="http://schemas.microsoft.com/office/drawing/2014/chart" uri="{C3380CC4-5D6E-409C-BE32-E72D297353CC}">
              <c16:uniqueId val="{00000001-D555-448A-A513-F8B9FFDD5DC9}"/>
            </c:ext>
          </c:extLst>
        </c:ser>
        <c:dLbls>
          <c:showLegendKey val="0"/>
          <c:showVal val="0"/>
          <c:showCatName val="0"/>
          <c:showSerName val="0"/>
          <c:showPercent val="0"/>
          <c:showBubbleSize val="0"/>
        </c:dLbls>
        <c:smooth val="0"/>
        <c:axId val="1500284424"/>
        <c:axId val="817959575"/>
      </c:lineChart>
      <c:catAx>
        <c:axId val="1500284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959575"/>
        <c:crosses val="autoZero"/>
        <c:auto val="1"/>
        <c:lblAlgn val="ctr"/>
        <c:lblOffset val="100"/>
        <c:noMultiLvlLbl val="0"/>
      </c:catAx>
      <c:valAx>
        <c:axId val="817959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84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FALLBACKS de Janeiro à Setembro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FALLBACKs!$J$10:$J$18</c:f>
              <c:strCache>
                <c:ptCount val="9"/>
                <c:pt idx="0">
                  <c:v>Janeiro</c:v>
                </c:pt>
                <c:pt idx="1">
                  <c:v>Fevereiro</c:v>
                </c:pt>
                <c:pt idx="2">
                  <c:v>Março</c:v>
                </c:pt>
                <c:pt idx="3">
                  <c:v>Abril</c:v>
                </c:pt>
                <c:pt idx="4">
                  <c:v>Maio</c:v>
                </c:pt>
                <c:pt idx="5">
                  <c:v>Junho</c:v>
                </c:pt>
                <c:pt idx="6">
                  <c:v>Julho</c:v>
                </c:pt>
                <c:pt idx="7">
                  <c:v>Agosto</c:v>
                </c:pt>
                <c:pt idx="8">
                  <c:v>Setembro</c:v>
                </c:pt>
              </c:strCache>
            </c:strRef>
          </c:cat>
          <c:val>
            <c:numRef>
              <c:f>FALLBACKs!$K$10:$K$18</c:f>
              <c:numCache>
                <c:formatCode>General</c:formatCode>
                <c:ptCount val="9"/>
                <c:pt idx="0">
                  <c:v>10</c:v>
                </c:pt>
                <c:pt idx="1">
                  <c:v>6</c:v>
                </c:pt>
                <c:pt idx="2">
                  <c:v>19</c:v>
                </c:pt>
                <c:pt idx="3">
                  <c:v>14</c:v>
                </c:pt>
                <c:pt idx="4">
                  <c:v>9</c:v>
                </c:pt>
                <c:pt idx="5">
                  <c:v>7</c:v>
                </c:pt>
                <c:pt idx="6">
                  <c:v>1</c:v>
                </c:pt>
                <c:pt idx="7">
                  <c:v>6</c:v>
                </c:pt>
                <c:pt idx="8">
                  <c:v>1</c:v>
                </c:pt>
              </c:numCache>
            </c:numRef>
          </c:val>
          <c:extLst>
            <c:ext xmlns:c16="http://schemas.microsoft.com/office/drawing/2014/chart" uri="{C3380CC4-5D6E-409C-BE32-E72D297353CC}">
              <c16:uniqueId val="{00000001-9FE9-474E-8E63-F4FCBD5D1269}"/>
            </c:ext>
          </c:extLst>
        </c:ser>
        <c:dLbls>
          <c:showLegendKey val="0"/>
          <c:showVal val="0"/>
          <c:showCatName val="0"/>
          <c:showSerName val="0"/>
          <c:showPercent val="0"/>
          <c:showBubbleSize val="0"/>
        </c:dLbls>
        <c:gapWidth val="219"/>
        <c:overlap val="-27"/>
        <c:axId val="1274652856"/>
        <c:axId val="1274651864"/>
      </c:barChart>
      <c:catAx>
        <c:axId val="1274652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51864"/>
        <c:crosses val="autoZero"/>
        <c:auto val="1"/>
        <c:lblAlgn val="ctr"/>
        <c:lblOffset val="100"/>
        <c:noMultiLvlLbl val="0"/>
      </c:catAx>
      <c:valAx>
        <c:axId val="1274651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52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r>
              <a:rPr lang="en-US"/>
              <a:t>Quantidade de SAC's Priorizados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endParaRPr lang="en-US"/>
        </a:p>
      </c:txPr>
    </c:title>
    <c:autoTitleDeleted val="0"/>
    <c:plotArea>
      <c:layout/>
      <c:pieChart>
        <c:varyColors val="1"/>
        <c:ser>
          <c:idx val="0"/>
          <c:order val="0"/>
          <c:tx>
            <c:v>Quantidade de SAC's por Gupo</c:v>
          </c:tx>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0-2FA5-49DA-B19A-006885AB5E58}"/>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2FA5-49DA-B19A-006885AB5E58}"/>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2-2FA5-49DA-B19A-006885AB5E58}"/>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1-2FA5-49DA-B19A-006885AB5E5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404040"/>
                    </a:solidFill>
                    <a:latin typeface="+mn-lt"/>
                    <a:ea typeface="+mn-ea"/>
                    <a:cs typeface="+mn-cs"/>
                  </a:defRPr>
                </a:pPr>
                <a:endParaRPr lang="en-US"/>
              </a:p>
            </c:txPr>
            <c:dLblPos val="out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Painel!$L$19:$L$22</c:f>
              <c:strCache>
                <c:ptCount val="4"/>
                <c:pt idx="0">
                  <c:v>Pendente</c:v>
                </c:pt>
                <c:pt idx="1">
                  <c:v>Publicado</c:v>
                </c:pt>
                <c:pt idx="2">
                  <c:v>aprovado</c:v>
                </c:pt>
                <c:pt idx="3">
                  <c:v>impedido</c:v>
                </c:pt>
              </c:strCache>
            </c:strRef>
          </c:cat>
          <c:val>
            <c:numRef>
              <c:f>Painel!$M$19:$M$22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C-86D9-4B0A-A432-41275A1EA14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r>
              <a:rPr lang="pt-BR"/>
              <a:t>Quantidade</a:t>
            </a:r>
            <a:r>
              <a:rPr lang="pt-BR" baseline="0"/>
              <a:t> de SAC's Totais</a:t>
            </a:r>
            <a:endParaRPr lang="pt-B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endParaRPr lang="pt-BR"/>
        </a:p>
      </c:txPr>
    </c:title>
    <c:autoTitleDeleted val="0"/>
    <c:plotArea>
      <c:layout/>
      <c:pieChart>
        <c:varyColors val="1"/>
        <c:ser>
          <c:idx val="0"/>
          <c:order val="0"/>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2C94-4B93-9D67-AD06506E2950}"/>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2C94-4B93-9D67-AD06506E2950}"/>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2C94-4B93-9D67-AD06506E2950}"/>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2C94-4B93-9D67-AD06506E29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Painel!$I$19:$I$22</c:f>
              <c:strCache>
                <c:ptCount val="4"/>
                <c:pt idx="0">
                  <c:v>Pendente</c:v>
                </c:pt>
                <c:pt idx="1">
                  <c:v>Publicado</c:v>
                </c:pt>
                <c:pt idx="2">
                  <c:v>aprovado</c:v>
                </c:pt>
                <c:pt idx="3">
                  <c:v>impedido</c:v>
                </c:pt>
              </c:strCache>
            </c:strRef>
          </c:cat>
          <c:val>
            <c:numRef>
              <c:f>Painel!$J$19:$J$22</c:f>
              <c:numCache>
                <c:formatCode>General</c:formatCode>
                <c:ptCount val="4"/>
                <c:pt idx="0">
                  <c:v>0</c:v>
                </c:pt>
                <c:pt idx="1">
                  <c:v>16</c:v>
                </c:pt>
                <c:pt idx="2">
                  <c:v>46</c:v>
                </c:pt>
                <c:pt idx="3">
                  <c:v>4</c:v>
                </c:pt>
              </c:numCache>
            </c:numRef>
          </c:val>
          <c:extLst>
            <c:ext xmlns:c16="http://schemas.microsoft.com/office/drawing/2014/chart" uri="{C3380CC4-5D6E-409C-BE32-E72D297353CC}">
              <c16:uniqueId val="{00000012-EFFB-431A-AAC1-51F8844A66D7}"/>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9-2C94-4B93-9D67-AD06506E29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2C94-4B93-9D67-AD06506E29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2C94-4B93-9D67-AD06506E295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2C94-4B93-9D67-AD06506E2950}"/>
              </c:ext>
            </c:extLst>
          </c:dPt>
          <c:cat>
            <c:strRef>
              <c:f>Painel!$I$19:$I$22</c:f>
              <c:strCache>
                <c:ptCount val="4"/>
                <c:pt idx="0">
                  <c:v>Pendente</c:v>
                </c:pt>
                <c:pt idx="1">
                  <c:v>Publicado</c:v>
                </c:pt>
                <c:pt idx="2">
                  <c:v>aprovado</c:v>
                </c:pt>
                <c:pt idx="3">
                  <c:v>impedido</c:v>
                </c:pt>
              </c:strCache>
            </c:strRef>
          </c:cat>
          <c:val>
            <c:numRef>
              <c:f>Painel!$D$26:$D$29</c:f>
              <c:numCache>
                <c:formatCode>General</c:formatCode>
                <c:ptCount val="4"/>
              </c:numCache>
            </c:numRef>
          </c:val>
          <c:extLst>
            <c:ext xmlns:c16="http://schemas.microsoft.com/office/drawing/2014/chart" uri="{C3380CC4-5D6E-409C-BE32-E72D297353CC}">
              <c16:uniqueId val="{00000014-EFFB-431A-AAC1-51F8844A66D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3</xdr:col>
      <xdr:colOff>590550</xdr:colOff>
      <xdr:row>1</xdr:row>
      <xdr:rowOff>66675</xdr:rowOff>
    </xdr:from>
    <xdr:to>
      <xdr:col>7</xdr:col>
      <xdr:colOff>638175</xdr:colOff>
      <xdr:row>31</xdr:row>
      <xdr:rowOff>47625</xdr:rowOff>
    </xdr:to>
    <xdr:graphicFrame macro="">
      <xdr:nvGraphicFramePr>
        <xdr:cNvPr id="3" name="Gráfico 1">
          <a:extLst>
            <a:ext uri="{FF2B5EF4-FFF2-40B4-BE49-F238E27FC236}">
              <a16:creationId xmlns:a16="http://schemas.microsoft.com/office/drawing/2014/main" id="{03F68012-F6EB-4A74-AA7F-6C308CFFE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323850</xdr:colOff>
      <xdr:row>1</xdr:row>
      <xdr:rowOff>142875</xdr:rowOff>
    </xdr:from>
    <xdr:to>
      <xdr:col>20</xdr:col>
      <xdr:colOff>95250</xdr:colOff>
      <xdr:row>19</xdr:row>
      <xdr:rowOff>95250</xdr:rowOff>
    </xdr:to>
    <xdr:graphicFrame macro="">
      <xdr:nvGraphicFramePr>
        <xdr:cNvPr id="2" name="Gráfico 5">
          <a:extLst>
            <a:ext uri="{FF2B5EF4-FFF2-40B4-BE49-F238E27FC236}">
              <a16:creationId xmlns:a16="http://schemas.microsoft.com/office/drawing/2014/main" id="{00E8E382-C1D7-2EC8-E855-487CE91D0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200025</xdr:colOff>
      <xdr:row>2</xdr:row>
      <xdr:rowOff>0</xdr:rowOff>
    </xdr:from>
    <xdr:to>
      <xdr:col>29</xdr:col>
      <xdr:colOff>209550</xdr:colOff>
      <xdr:row>18</xdr:row>
      <xdr:rowOff>161925</xdr:rowOff>
    </xdr:to>
    <xdr:graphicFrame macro="">
      <xdr:nvGraphicFramePr>
        <xdr:cNvPr id="3" name="Gráfico 2">
          <a:extLst>
            <a:ext uri="{FF2B5EF4-FFF2-40B4-BE49-F238E27FC236}">
              <a16:creationId xmlns:a16="http://schemas.microsoft.com/office/drawing/2014/main" id="{525EEBFA-53DC-4855-3630-9D3C6F1111F3}"/>
            </a:ext>
            <a:ext uri="{147F2762-F138-4A5C-976F-8EAC2B608ADB}">
              <a16:predDERef xmlns:a16="http://schemas.microsoft.com/office/drawing/2014/main" pred="{00E8E382-C1D7-2EC8-E855-487CE91D0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9525</xdr:rowOff>
    </xdr:from>
    <xdr:to>
      <xdr:col>1</xdr:col>
      <xdr:colOff>647700</xdr:colOff>
      <xdr:row>2</xdr:row>
      <xdr:rowOff>57150</xdr:rowOff>
    </xdr:to>
    <xdr:pic>
      <xdr:nvPicPr>
        <xdr:cNvPr id="3" name="Imagem 2">
          <a:extLst>
            <a:ext uri="{FF2B5EF4-FFF2-40B4-BE49-F238E27FC236}">
              <a16:creationId xmlns:a16="http://schemas.microsoft.com/office/drawing/2014/main" id="{BC29DD90-735C-C2A6-A241-1FDB9027344B}"/>
            </a:ext>
          </a:extLst>
        </xdr:cNvPr>
        <xdr:cNvPicPr>
          <a:picLocks noChangeAspect="1"/>
        </xdr:cNvPicPr>
      </xdr:nvPicPr>
      <xdr:blipFill>
        <a:blip xmlns:r="http://schemas.openxmlformats.org/officeDocument/2006/relationships" r:embed="rId1"/>
        <a:stretch>
          <a:fillRect/>
        </a:stretch>
      </xdr:blipFill>
      <xdr:spPr>
        <a:xfrm>
          <a:off x="657225" y="180975"/>
          <a:ext cx="533400" cy="542925"/>
        </a:xfrm>
        <a:prstGeom prst="rect">
          <a:avLst/>
        </a:prstGeom>
      </xdr:spPr>
    </xdr:pic>
    <xdr:clientData/>
  </xdr:twoCellAnchor>
  <xdr:twoCellAnchor>
    <xdr:from>
      <xdr:col>8</xdr:col>
      <xdr:colOff>1019175</xdr:colOff>
      <xdr:row>1</xdr:row>
      <xdr:rowOff>76200</xdr:rowOff>
    </xdr:from>
    <xdr:to>
      <xdr:col>12</xdr:col>
      <xdr:colOff>371475</xdr:colOff>
      <xdr:row>13</xdr:row>
      <xdr:rowOff>180975</xdr:rowOff>
    </xdr:to>
    <xdr:graphicFrame macro="">
      <xdr:nvGraphicFramePr>
        <xdr:cNvPr id="8" name="Gráfico 10">
          <a:extLst>
            <a:ext uri="{FF2B5EF4-FFF2-40B4-BE49-F238E27FC236}">
              <a16:creationId xmlns:a16="http://schemas.microsoft.com/office/drawing/2014/main" id="{247FA9AE-5617-55C6-C00E-C7C80C4E62C7}"/>
            </a:ext>
            <a:ext uri="{147F2762-F138-4A5C-976F-8EAC2B608ADB}">
              <a16:predDERef xmlns:a16="http://schemas.microsoft.com/office/drawing/2014/main" pred="{BC29DD90-735C-C2A6-A241-1FDB90273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1409700</xdr:colOff>
      <xdr:row>1</xdr:row>
      <xdr:rowOff>38100</xdr:rowOff>
    </xdr:from>
    <xdr:to>
      <xdr:col>18</xdr:col>
      <xdr:colOff>361950</xdr:colOff>
      <xdr:row>13</xdr:row>
      <xdr:rowOff>161925</xdr:rowOff>
    </xdr:to>
    <xdr:graphicFrame macro="">
      <xdr:nvGraphicFramePr>
        <xdr:cNvPr id="4" name="Gráfico 29">
          <a:extLst>
            <a:ext uri="{FF2B5EF4-FFF2-40B4-BE49-F238E27FC236}">
              <a16:creationId xmlns:a16="http://schemas.microsoft.com/office/drawing/2014/main" id="{F4DF0EFE-D1B9-44B9-AB8A-EDC52FC22564}"/>
            </a:ext>
            <a:ext uri="{147F2762-F138-4A5C-976F-8EAC2B608ADB}">
              <a16:predDERef xmlns:a16="http://schemas.microsoft.com/office/drawing/2014/main" pred="{247FA9AE-5617-55C6-C00E-C7C80C4E6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77</xdr:row>
      <xdr:rowOff>9525</xdr:rowOff>
    </xdr:from>
    <xdr:to>
      <xdr:col>9</xdr:col>
      <xdr:colOff>1647825</xdr:colOff>
      <xdr:row>93</xdr:row>
      <xdr:rowOff>85725</xdr:rowOff>
    </xdr:to>
    <xdr:pic>
      <xdr:nvPicPr>
        <xdr:cNvPr id="7" name="Imagem 5">
          <a:extLst>
            <a:ext uri="{FF2B5EF4-FFF2-40B4-BE49-F238E27FC236}">
              <a16:creationId xmlns:a16="http://schemas.microsoft.com/office/drawing/2014/main" id="{96821CA0-2EB4-8BDB-E8E9-C896D9D7D2A9}"/>
            </a:ext>
            <a:ext uri="{147F2762-F138-4A5C-976F-8EAC2B608ADB}">
              <a16:predDERef xmlns:a16="http://schemas.microsoft.com/office/drawing/2014/main" pred="{EE34FE30-4ECC-43D4-37ED-25ACD2D64792}"/>
            </a:ext>
          </a:extLst>
        </xdr:cNvPr>
        <xdr:cNvPicPr>
          <a:picLocks noChangeAspect="1"/>
        </xdr:cNvPicPr>
      </xdr:nvPicPr>
      <xdr:blipFill>
        <a:blip xmlns:r="http://schemas.openxmlformats.org/officeDocument/2006/relationships" r:embed="rId4"/>
        <a:stretch>
          <a:fillRect/>
        </a:stretch>
      </xdr:blipFill>
      <xdr:spPr>
        <a:xfrm>
          <a:off x="552450" y="13001625"/>
          <a:ext cx="10525125" cy="2514600"/>
        </a:xfrm>
        <a:prstGeom prst="rect">
          <a:avLst/>
        </a:prstGeom>
      </xdr:spPr>
    </xdr:pic>
    <xdr:clientData/>
  </xdr:twoCellAnchor>
  <xdr:twoCellAnchor editAs="oneCell">
    <xdr:from>
      <xdr:col>1</xdr:col>
      <xdr:colOff>0</xdr:colOff>
      <xdr:row>25</xdr:row>
      <xdr:rowOff>0</xdr:rowOff>
    </xdr:from>
    <xdr:to>
      <xdr:col>6</xdr:col>
      <xdr:colOff>514350</xdr:colOff>
      <xdr:row>75</xdr:row>
      <xdr:rowOff>47625</xdr:rowOff>
    </xdr:to>
    <xdr:pic>
      <xdr:nvPicPr>
        <xdr:cNvPr id="5" name="Imagem 4">
          <a:extLst>
            <a:ext uri="{FF2B5EF4-FFF2-40B4-BE49-F238E27FC236}">
              <a16:creationId xmlns:a16="http://schemas.microsoft.com/office/drawing/2014/main" id="{2DF460B2-5670-981A-F33C-62316F32123E}"/>
            </a:ext>
            <a:ext uri="{147F2762-F138-4A5C-976F-8EAC2B608ADB}">
              <a16:predDERef xmlns:a16="http://schemas.microsoft.com/office/drawing/2014/main" pred="{96821CA0-2EB4-8BDB-E8E9-C896D9D7D2A9}"/>
            </a:ext>
          </a:extLst>
        </xdr:cNvPr>
        <xdr:cNvPicPr>
          <a:picLocks noChangeAspect="1"/>
        </xdr:cNvPicPr>
      </xdr:nvPicPr>
      <xdr:blipFill>
        <a:blip xmlns:r="http://schemas.openxmlformats.org/officeDocument/2006/relationships" r:embed="rId5"/>
        <a:stretch>
          <a:fillRect/>
        </a:stretch>
      </xdr:blipFill>
      <xdr:spPr>
        <a:xfrm>
          <a:off x="542925" y="5124450"/>
          <a:ext cx="6638925" cy="8143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0</xdr:colOff>
      <xdr:row>1</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Tinta 1">
              <a:extLst>
                <a:ext uri="{FF2B5EF4-FFF2-40B4-BE49-F238E27FC236}">
                  <a16:creationId xmlns:a16="http://schemas.microsoft.com/office/drawing/2014/main" id="{81093D2A-10C1-4EEC-B140-6DC9D58EC35C}"/>
                </a:ext>
              </a:extLst>
            </xdr14:cNvPr>
            <xdr14:cNvContentPartPr/>
          </xdr14:nvContentPartPr>
          <xdr14:nvPr macro=""/>
          <xdr14:xfrm>
            <a:off x="5753100" y="29746575"/>
            <a:ext cx="0" cy="0"/>
          </xdr14:xfrm>
        </xdr:contentPart>
      </mc:Choice>
      <mc:Fallback xmlns="">
        <xdr:pic>
          <xdr:nvPicPr>
            <xdr:cNvPr id="2" name="">
              <a:extLst>
                <a:ext uri="{FF2B5EF4-FFF2-40B4-BE49-F238E27FC236}">
                  <a16:creationId xmlns:a16="http://schemas.microsoft.com/office/drawing/2014/main" id="{81093D2A-10C1-4EEC-B140-6DC9D58EC35C}"/>
                </a:ext>
              </a:extLst>
            </xdr:cNvPr>
            <xdr:cNvPicPr/>
          </xdr:nvPicPr>
          <xdr:blipFill>
            <a:blip xmlns:r="http://schemas.openxmlformats.org/officeDocument/2006/relationships" r:embed="rId2"/>
            <a:stretch>
              <a:fillRect/>
            </a:stretch>
          </xdr:blipFill>
          <xdr:spPr>
            <a:xfrm>
              <a:off x="5753100" y="29746575"/>
              <a:ext cx="0" cy="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2-10-03T13:28:18.728"/>
    </inkml:context>
    <inkml:brush xml:id="br0">
      <inkml:brushProperty name="width" value="0.1" units="cm"/>
      <inkml:brushProperty name="height" value="0.1" units="cm"/>
      <inkml:brushProperty name="color" value="#E71224"/>
    </inkml:brush>
  </inkml:definitions>
  <inkml:trace contextRef="#ctx0" brushRef="#br0">15972 3590 16383 0 0,'0'0'0'0'0</inkml:trace>
</inkm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3BCC64F-4164-4220-B448-BC8B68275E4C}"/>
  <namedSheetView name="Exibir1" id="{AE6A4FCF-98B1-4CAB-91BC-DFD6E5D7884A}"/>
  <namedSheetView name="Exibir2" id="{498D22F8-8DA2-4057-BD10-86A95E6C6CBE}"/>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57.70751122685" createdVersion="8" refreshedVersion="8" minRefreshableVersion="3" recordCount="86" xr:uid="{54B2614D-0300-4926-A4E2-1C413808C221}">
  <cacheSource type="worksheet">
    <worksheetSource ref="A1:T1048576" sheet="Bugs"/>
  </cacheSource>
  <cacheFields count="19">
    <cacheField name="SACTI" numFmtId="0">
      <sharedItems containsString="0" containsBlank="1" containsNumber="1" containsInteger="1" minValue="1402775" maxValue="1606496"/>
    </cacheField>
    <cacheField name="DEMANDA" numFmtId="0">
      <sharedItems containsBlank="1"/>
    </cacheField>
    <cacheField name="PUBLICAÇÃO" numFmtId="0">
      <sharedItems containsBlank="1"/>
    </cacheField>
    <cacheField name="CLASSIFICAÇÃO" numFmtId="0">
      <sharedItems containsBlank="1"/>
    </cacheField>
    <cacheField name="PROJETO" numFmtId="0">
      <sharedItems containsBlank="1"/>
    </cacheField>
    <cacheField name="PO " numFmtId="0">
      <sharedItems containsBlank="1"/>
    </cacheField>
    <cacheField name="GERENTE" numFmtId="0">
      <sharedItems containsBlank="1"/>
    </cacheField>
    <cacheField name="QA" numFmtId="0">
      <sharedItems containsNonDate="0" containsString="0" containsBlank="1"/>
    </cacheField>
    <cacheField name="JUSTIFICATIVA" numFmtId="0">
      <sharedItems containsBlank="1"/>
    </cacheField>
    <cacheField name="JUSTIFICATIVA - MELHORIA" numFmtId="0">
      <sharedItems containsBlank="1"/>
    </cacheField>
    <cacheField name="CAUZA RAÍZ BUG" numFmtId="0">
      <sharedItems containsBlank="1"/>
    </cacheField>
    <cacheField name="CLASSIFICAÇÃO BUG" numFmtId="0">
      <sharedItems containsBlank="1"/>
    </cacheField>
    <cacheField name="Análise de causa raiz (TIAGO/Célio/Jervis/Anderson[Digital])" numFmtId="0">
      <sharedItems containsBlank="1" longText="1"/>
    </cacheField>
    <cacheField name="Era mesmo Bug?" numFmtId="0">
      <sharedItems containsBlank="1" count="4">
        <s v="SIM"/>
        <s v="NÃO "/>
        <m/>
        <s v="NÃO" u="1"/>
      </sharedItems>
    </cacheField>
    <cacheField name="Foi gerado nesse trimestre?" numFmtId="0">
      <sharedItems containsBlank="1" count="4">
        <s v="NÃO "/>
        <s v="SIM"/>
        <m/>
        <s v="NÃO" u="1"/>
      </sharedItems>
    </cacheField>
    <cacheField name="Causa (3 - 8 motivos)" numFmtId="0">
      <sharedItems containsBlank="1"/>
    </cacheField>
    <cacheField name="CAUSA RECLASSIFICADA" numFmtId="0">
      <sharedItems containsBlank="1"/>
    </cacheField>
    <cacheField name="TRIMESTRE" numFmtId="0">
      <sharedItems containsBlank="1"/>
    </cacheField>
    <cacheField name="SEMANA" numFmtId="0">
      <sharedItems containsBlank="1"/>
    </cacheField>
  </cacheFields>
  <extLst>
    <ext xmlns:x14="http://schemas.microsoft.com/office/spreadsheetml/2009/9/main" uri="{725AE2AE-9491-48be-B2B4-4EB974FC3084}">
      <x14:pivotCacheDefinition pivotCacheId="1540878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n v="1573151"/>
    <s v="INC000313351 - ERROS NA TELA T9010SMS"/>
    <s v="Outubro"/>
    <s v="MANUTENCAO CORRETIVA"/>
    <s v="SUSTENTAÇÃO"/>
    <s v="SAVIA CAETANO"/>
    <s v="Daniel Viana"/>
    <m/>
    <s v="Bug"/>
    <s v=" "/>
    <s v="Arquitetura"/>
    <s v="Novo"/>
    <s v="Erros nos Envio de email, PDF em branco e Filtros não Funcionando"/>
    <x v="0"/>
    <x v="0"/>
    <s v="FALTA DE AMBIENTE DE TESTES"/>
    <s v="FALTA DE AMBIENTE DE TESTES"/>
    <s v="2023T4"/>
    <s v="01 à 08/11/2023"/>
  </r>
  <r>
    <n v="1557168"/>
    <s v="INC000307991 - ERRO DE FORMATAÇÃO NA PLANILHA DE CONSUMO DE FARMACIA T393E"/>
    <s v="Outubro"/>
    <s v="MANUTENCAO CORRETIVA"/>
    <s v="SUSTENTAÇÃO"/>
    <s v="PAULO VICTOR"/>
    <s v="Angela Afonso"/>
    <m/>
    <s v="Bug"/>
    <s v="Bug"/>
    <s v="Código"/>
    <s v="Novo"/>
    <s v="Planilha estava quebrado as linhas por conta de carcteres nos dados"/>
    <x v="0"/>
    <x v="1"/>
    <s v="FALTA DE CRITERIOS DE ACEITE"/>
    <s v="FALTA DE CASO DE TESTE"/>
    <s v="2023T4"/>
    <s v="01 à 08/11/2023"/>
  </r>
  <r>
    <n v="1565610"/>
    <s v="BUG INC000218789 - PROBLEMA NA TELA TP1514 - PARAMETRIZAÇÃO DE EXCEÇÃO POR FILIAL."/>
    <s v="Outubro"/>
    <s v="MANUTENCAO DE MELHORIA"/>
    <s v="SUSTENTAÇÃO"/>
    <s v="PAULO VICTOR"/>
    <s v="Angela Afonso"/>
    <m/>
    <s v="Bug"/>
    <s v="Bug"/>
    <s v="Código"/>
    <s v="Novo"/>
    <s v="Procedure não estava sendo excutada de maneira correta"/>
    <x v="0"/>
    <x v="1"/>
    <s v="FALTA DE CRITERIOS DE ACEITE"/>
    <s v="FALTA DE CASO DE TESTE"/>
    <s v="2023T4"/>
    <s v="01 à 08/11/2023"/>
  </r>
  <r>
    <n v="1570447"/>
    <s v="BUG - PROCESSO DE VENDA PME/CAEPF COM ERRO DE VALIDACAO NA HORA DE GRAVAR REGISTRO DA NATUREZA DA EMPRESA"/>
    <s v="Outubro"/>
    <s v="BUG"/>
    <s v="SUSTENTAÇÃO"/>
    <s v="FABIO SOUZA"/>
    <s v="Rodolpho Rutherford"/>
    <m/>
    <s v="Bug"/>
    <s v=" "/>
    <s v="Código"/>
    <s v="Novo"/>
    <s v="O CENÁRIO QUE OCASIONOU O BUG NÃO FOI VALIDADO EM HOMOLOGAÇÃO"/>
    <x v="0"/>
    <x v="1"/>
    <s v="FALTA DE CRITERIOS DE ACEITE"/>
    <s v="FALTA DE CASO DE TESTE"/>
    <s v="2023T4"/>
    <s v="01 à 08/11/2023"/>
  </r>
  <r>
    <n v="1571151"/>
    <s v="OPERADORA - LECOM - 293299 -VERIFICAR CASOS DE PROCESSOS JÁ PAGOS VOLTANDO PARA RELATÓRIO DE ANALISE - EX: 2023235786"/>
    <s v="Outubro"/>
    <s v="MANUTENCAO CORRETIVA"/>
    <s v="SUSTENTAÇÃO"/>
    <s v="CAIO MARQUES PINHO"/>
    <s v="Eduardo Battistin"/>
    <m/>
    <s v="Bug"/>
    <s v=" "/>
    <s v=" "/>
    <s v=" "/>
    <s v="Quando o portal recebia a Nota Fiscal ele chamava uma procedure pr_desbloqueia_processo_nc para &quot;desbloquear&quot; o processo (passar de 10 para 0), porém em alguns casos o processo já havia sido desbloqueado (via script ), como a procedure não previa a alteração de status manual ele voltava o status para 10 quando era chamada pelo portal."/>
    <x v="0"/>
    <x v="1"/>
    <s v="REGRA DE NEGÓCIO "/>
    <s v="PROBLEMA DE DADOS OU DDL"/>
    <s v="2023T4"/>
    <s v="01 à 08/11/2023"/>
  </r>
  <r>
    <n v="1572321"/>
    <s v="OPERADORA - GLOSA PADRÃO ANS - CARTA RESPOSTA"/>
    <s v="Outubro"/>
    <s v="MANUTENCAO DE MELHORIA"/>
    <s v="SUSTENTAÇÃO"/>
    <s v="ADRIANA SANTANA"/>
    <s v="Eduardo Battistin"/>
    <m/>
    <s v="Bug"/>
    <s v=" "/>
    <s v=" "/>
    <s v=" "/>
    <s v="O &quot;de&quot; &quot;para&quot; feito para as glosas padrão ANS estavam levando em consideração a tela T2232RN de forma incorreta."/>
    <x v="1"/>
    <x v="1"/>
    <s v="REGRA DE NEGÓCIO "/>
    <s v="FALHA OU FALTA DE ESPECIFICAÇÃO"/>
    <s v="2023T4"/>
    <s v="01 à 08/11/2023"/>
  </r>
  <r>
    <n v="1571169"/>
    <s v="OPERADORA - LECOM - 293320 - REVISITAR ROTINA DO JOB DE FECHAMENTO AUTOMÁTICO DAS HAPCLINICAS (ALGUNS ESTÃO FECHANDO COM VALOR DUPLICADO)"/>
    <s v="Outubro"/>
    <s v="MANUTENCAO CORRETIVA"/>
    <s v="SUSTENTAÇÃO"/>
    <s v="IAGO VERAS CAMELO"/>
    <s v="Eduardo Battistin"/>
    <m/>
    <s v="Bug"/>
    <s v=" "/>
    <s v=" "/>
    <s v=" "/>
    <s v="Ao realizar a geração automática dos processos ( haplicninas ) em empresas diferentes ao mesmo tempo o sistema está duplicando os valores.Gerar processos de forma simultâneas para empresas diferentes."/>
    <x v="0"/>
    <x v="1"/>
    <s v="REGRA DE NEGÓCIO"/>
    <s v="FALHA DE CÓDIGO"/>
    <s v="2023T4"/>
    <s v="01 à 08/11/2023"/>
  </r>
  <r>
    <n v="1584663"/>
    <s v="OPERADORA - AJUSTE NOS TOTALIZADORES DE QUANTIDADE DE BENEFICIÁRIOS."/>
    <s v="Outubro"/>
    <s v="MANUTENCAO CORRETIVA"/>
    <s v="SUSTENTAÇÃO"/>
    <s v="ADRIANA SANTANA"/>
    <s v="Eduardo Battistin"/>
    <m/>
    <s v="Bug"/>
    <s v=" "/>
    <s v=" "/>
    <s v=" "/>
    <s v="Ao extrair o relatório, a quantidade total de beneficiários não estava condizente com o valor total real. Antes o cálculo da quantidade era trazido de acordo com a grade de beneficiários, agora está de acordo com a quantidade de vidas do BI."/>
    <x v="1"/>
    <x v="1"/>
    <s v="REGRA DE NEGÓCIO"/>
    <s v="FALHA OU FALTA DE ESPECIFICAÇÃO"/>
    <s v="2023T4"/>
    <s v="01 à 08/11/2023"/>
  </r>
  <r>
    <n v="1576166"/>
    <s v="AJUSTE BUG DE LISTAGEM DE ORÇAMENTO QUANDO NÃO TEM TABELA"/>
    <s v="Outubro"/>
    <s v="MANUTENCAO CORRETIVA"/>
    <s v="SUSTENTAÇÃO"/>
    <s v="DANIELLE GARCEZ CAMPOS"/>
    <s v="Josué Nazário"/>
    <m/>
    <s v="Bug"/>
    <s v=" "/>
    <s v="Código"/>
    <s v="Backlog"/>
    <s v="Quando a Area de contratos  alterava tabela de preço ele não idetificava o parametro da Tabela impactando na area comercial na listagem do Orçamento "/>
    <x v="0"/>
    <x v="0"/>
    <s v="REGRA DE NEGÓCIO"/>
    <s v="FALHA OU FALTA DE ESPECIFICAÇÃO"/>
    <s v="2023T4"/>
    <s v="01 à 08/11/2023"/>
  </r>
  <r>
    <n v="1573278"/>
    <s v="INC000308105: NÃO GERAÇÃO DA 5ª PARCELA"/>
    <s v="Outubro"/>
    <s v="MANUTENCAO CORRETIVA"/>
    <s v="SUSTENTAÇÃO"/>
    <s v="DANIELLE GARCEZ CAMPOS"/>
    <s v="Josué Nazário"/>
    <m/>
    <s v="Bug"/>
    <s v=" "/>
    <s v="Requerimento"/>
    <s v=" "/>
    <s v="Para todas as operadoras existe uma regra de comissionamento aplicada para acompanhamento de vidas ativas durante o periodo de 15 meses. A rotina so esta contemplantado até a decima Segunda parcela. Foi preciso um ajuste na regra."/>
    <x v="1"/>
    <x v="1"/>
    <s v="REGRA DE NEGÓCIO "/>
    <s v="FALHA OU FALTA DE ESPECIFICAÇÃO"/>
    <s v="2023T4"/>
    <s v="01 à 08/11/2023"/>
  </r>
  <r>
    <n v="1575380"/>
    <s v="INC000329649 - APRESENTA MENSAGEM ERRO AO CRIAR LINK - VALORES DIVERGENTES (LEGADO E SAP)"/>
    <s v="Outubro"/>
    <s v="MANUTENCAO CORRETIVA"/>
    <s v="SUSTENTAÇÃO"/>
    <s v="DANIELLE GARCEZ CAMPOS"/>
    <s v="Josué Nazário"/>
    <m/>
    <s v="Bug"/>
    <s v=" "/>
    <s v="Código"/>
    <s v="Novo"/>
    <s v="O campo onde é atribuido o desconto Da Obrigação no SAP não estava sendo informado.  Não foi possivel testar Cenário em ambiente de homologação, so é validado o Legado."/>
    <x v="0"/>
    <x v="1"/>
    <s v="FALTA DE AMBIENTE DE TESTES"/>
    <s v="FALTA DE AMBIENTE DE TESTES"/>
    <s v="2023T4"/>
    <s v="01 à 08/11/2023"/>
  </r>
  <r>
    <n v="1575637"/>
    <s v="ERRO NO PORTAL DE MARCAÇÃO DE CONSULTAS AO LOGAR COM CPF"/>
    <s v="Outubro"/>
    <s v="MANUTENCAO CORRETIVA"/>
    <s v="SUSTENTAÇÃO"/>
    <s v="SAVIA CAETANO"/>
    <s v="Daniel Viana"/>
    <m/>
    <s v="Bug"/>
    <s v=" "/>
    <s v="Código"/>
    <s v="Backlog"/>
    <s v="Não era possivel Logar com CPF, APENAS COM Carteirinha "/>
    <x v="0"/>
    <x v="0"/>
    <s v="FALTA DE CRITERIOS DE ACEITE"/>
    <s v="FALTA DE CASO DE TESTE"/>
    <s v="2023T4"/>
    <s v="01 à 08/11/2023"/>
  </r>
  <r>
    <n v="1552989"/>
    <s v="BUG INC000301822 - ERRO NA TELA T49CPARTO."/>
    <s v="Outubro"/>
    <s v="MANUTENCAO CORRETIVA"/>
    <s v="SUSTENTAÇÃO"/>
    <s v="PAULO VICTOR"/>
    <s v="Angela Afonso"/>
    <m/>
    <s v="Bug"/>
    <s v="Bug"/>
    <s v="Código"/>
    <s v="Novo"/>
    <s v="Cenário não testado em homologação"/>
    <x v="0"/>
    <x v="0"/>
    <s v="FALTA DE CRITERIOS DE ACEITE"/>
    <s v="FALTA DE CASO DE TESTE"/>
    <s v="2023T4"/>
    <s v="01 à 08/11/2023"/>
  </r>
  <r>
    <n v="1563367"/>
    <s v="INC000318062 - CORREÇÃO T22A3SREL"/>
    <s v="Outubro"/>
    <s v="BUG"/>
    <s v="SUSTENTAÇÃO"/>
    <s v="THAIS DE ALMEIDA (WIPRO)"/>
    <s v="Daniel Viana"/>
    <m/>
    <s v="Bug"/>
    <s v=" "/>
    <s v="Dados"/>
    <s v=" "/>
    <s v="Campo de texto estava com ponto e virgula, no csv e delimitado as colunas por ponto e virgula,  ajustou o relatorio para transformar ponto e virgula em barra."/>
    <x v="0"/>
    <x v="1"/>
    <s v="FALTA DE CRITERIOS DE ACEITE"/>
    <s v="FALTA DE CASO DE TESTE"/>
    <s v="2023T4"/>
    <s v="01 à 08/11/2023"/>
  </r>
  <r>
    <n v="1575021"/>
    <s v="AJUSTE T43A8"/>
    <s v="Outubro"/>
    <s v="MANUTENCAO DE MELHORIA"/>
    <s v="SUSTENTAÇÃO"/>
    <s v="JOSE MINAU"/>
    <s v="Ernani Malta"/>
    <m/>
    <s v="Bug"/>
    <s v="Bug"/>
    <s v=" "/>
    <s v=" "/>
    <s v="Relatorio com informações inconstistentes "/>
    <x v="0"/>
    <x v="1"/>
    <s v="FALTA DE CRITERIOS DE ACEITE"/>
    <s v="FALTA DE CASO DE TESTE"/>
    <s v="2023T4"/>
    <s v="01 à 08/11/2023"/>
  </r>
  <r>
    <n v="1575802"/>
    <s v="INC000338062 - CORREÇÃO NA T22A29"/>
    <s v="Outubro"/>
    <s v="MANUTENCAO CORRETIVA"/>
    <s v="SUSTENTAÇÃO"/>
    <s v="CAMILA ALEXANDRE GENTIL"/>
    <s v="Fábio Langone"/>
    <m/>
    <s v="Bug"/>
    <s v=" "/>
    <s v="Código"/>
    <s v=" "/>
    <s v="Não estava carregando descrição da Dieta, Analista Deletou parte do Código do processo que já funcionava, processo esse não testado em ambiente de homologação SAC 1575051"/>
    <x v="0"/>
    <x v="0"/>
    <s v="CÓDIGO - DÉBITO TECNICO "/>
    <s v="FALHA DE CÓDIGO"/>
    <m/>
    <s v="01 à 08/11/2023"/>
  </r>
  <r>
    <n v="1576511"/>
    <s v="BUG-AJUSTE EM RELATÓRIO"/>
    <s v="Outubro"/>
    <s v="MANUTENCAO CORRETIVA"/>
    <s v="SUSTENTAÇÃO"/>
    <s v="JOSE MINAU"/>
    <s v="Ernani Malta"/>
    <m/>
    <s v="Bug"/>
    <s v=" "/>
    <s v=" "/>
    <s v=" "/>
    <s v="Relatorio com informações inconstistentes "/>
    <x v="0"/>
    <x v="1"/>
    <s v="FALTA DE CRITERIOS DE ACEITE"/>
    <s v="FALTA DE CASO DE TESTE"/>
    <s v="2023T4"/>
    <s v="01 à 08/11/2023"/>
  </r>
  <r>
    <n v="1576369"/>
    <s v="BUG INC000337014 RELATORIO DE ALTA TR43A2 DA MARIA"/>
    <s v="Outubro"/>
    <s v="MANUTENCAO CORRETIVA"/>
    <s v="SUSTENTAÇÃO"/>
    <s v="PAULO VICTOR"/>
    <s v="Angela Afonso"/>
    <m/>
    <s v="Bug"/>
    <s v="Bug"/>
    <s v="Código"/>
    <s v="Novo"/>
    <s v="Corrigir a geração dos arquivos CSV para substituir &quot;,&quot; por espaço em branco e limpar as variáveis"/>
    <x v="0"/>
    <x v="0"/>
    <s v="FALTA DE CRITERIOS DE ACEITE"/>
    <s v="FALTA DE CASO DE TESTE"/>
    <s v="2023T4"/>
    <s v="01 à 08/11/2023"/>
  </r>
  <r>
    <n v="1582807"/>
    <s v="[INCIDENTE 158599 - CHAMADO INC000347282 ] - PACIENTE DE ALTA, MAS NÃO HÁ DESALOCAÇÃO DEVIDO A SOLICITACAO DE SSVV NA EMERGENCIA (LOCAL ONDE NÃO HÁ COBRANÇA)"/>
    <s v="Outubro"/>
    <s v="AUXILIO OPERACAO/TREINAMENTO"/>
    <s v="SUSTENTAÇÃO"/>
    <s v="DUSLEIA NASCIMENTO"/>
    <s v="Angela Afonso"/>
    <m/>
    <s v="Bug"/>
    <s v=" "/>
    <s v="Código"/>
    <s v="Backlog"/>
    <s v="Havia concorrência entre duas triggers pra mesma tabela e mesmo campo. Ocorrência de erro ao desalocar um paciente que possuía coleta de sinais vitais na emergência quando o posto e sala de observação estavam parametrizadas ao mesmo tempo na TP1560"/>
    <x v="0"/>
    <x v="1"/>
    <s v="MODELAGEM DE DADOS"/>
    <s v="PROBLEMA DE DADOS OU DDL"/>
    <s v="2023T4"/>
    <s v="01 à 08/11/2023"/>
  </r>
  <r>
    <n v="1566888"/>
    <s v="[BUG] INC000271764 - SOLICITO AVALIAÇÃO DO RELATÓRIO EFETIVAÇÃO DE RETORNO POR ATENDIMENTO"/>
    <s v="Outubro"/>
    <s v="MANUTENCAO CORRETIVA"/>
    <s v="SUSTENTAÇÃO"/>
    <s v="MARINES SALES - PROFECTUM"/>
    <s v="Eduardo Silveira"/>
    <m/>
    <s v="Bug"/>
    <s v=" "/>
    <s v=" "/>
    <s v=" "/>
    <s v="No Relalório de retordo de atedimento com informações divergentes do  prontuário"/>
    <x v="1"/>
    <x v="1"/>
    <s v="FALTA DE CRITERIOS DE ACEITE"/>
    <s v="FALHA OU FALTA DE ESPECIFICAÇÃO"/>
    <s v="2023T4"/>
    <s v="01 à 08/11/2023"/>
  </r>
  <r>
    <n v="1581744"/>
    <s v="INC000321740 - AUMENTAR LIMITE DE CARACTERES CAMPO NOME REDUZIDO T9200R"/>
    <s v="Outubro"/>
    <s v="MANUTENCAO DE MELHORIA"/>
    <s v="SUSTENTAÇÃO"/>
    <s v="CARLOS LUIS (TECHWAY)"/>
    <s v="Rodolpho Rutherford"/>
    <m/>
    <s v="Bug"/>
    <s v=" "/>
    <s v="Código"/>
    <s v="Backlog"/>
    <s v="Impacto causado pelas telas do cadastro oriundos da T2182 que estourava a quantidade de caracteres. Feito tratativa para ajustar a quantidade do campo nome reduzido"/>
    <x v="1"/>
    <x v="1"/>
    <s v="MODELAGEM DE DADOS"/>
    <s v="FALTA DE CASO DE TESTE"/>
    <s v="2023T4"/>
    <s v="01 à 08/11/2023"/>
  </r>
  <r>
    <n v="1583994"/>
    <s v="CORREÇÃO SACTI 1428771 - CRITICA DO VALOR DA NOTA QUANDO TIPO PDF"/>
    <s v="Outubro"/>
    <s v="MANUTENCAO CORRETIVA"/>
    <s v="SUSTENTAÇÃO"/>
    <s v="RICARDO LORENZO (IVIA)"/>
    <s v="Josué Nazário"/>
    <m/>
    <s v="Bug"/>
    <s v="Bug"/>
    <s v="Código"/>
    <s v="Backlog"/>
    <s v="Erro na verificação do Valor da Nota fiscal - O teste realizado via XML so contemplavam  valores com ponto e não com ponto e virgula"/>
    <x v="0"/>
    <x v="1"/>
    <s v="ATUALIZAÇÃO DE DADOS HOMOLOGAÇÃO"/>
    <s v="FALTA DE CASO DE TESTE"/>
    <s v="2023T4"/>
    <s v="01 à 08/11/2023"/>
  </r>
  <r>
    <n v="1575093"/>
    <s v="CORRIGIR ERRO DO BUG DO TRT TELA T01TRT  CORREÇÃO DA IDADE"/>
    <s v="Outubro"/>
    <s v="MANUTENCAO CORRETIVA"/>
    <s v="SUSTENTAÇÃO"/>
    <s v="THOMPSON DANTAS (OI)"/>
    <s v="Josué Nazário"/>
    <m/>
    <s v="Bug"/>
    <s v="Bug"/>
    <s v="Código"/>
    <s v="Backlog"/>
    <s v="tratamento da Idade e aumento de campo no campo refernete a imposto calculados._x000a_ Quando entrava na casa dos Milhões havia estouro de campo "/>
    <x v="0"/>
    <x v="1"/>
    <s v="MODELAGEM DE DADOS"/>
    <s v="PROBLEMA DE DADOS OU DDL"/>
    <m/>
    <s v="01 à 08/11/2023"/>
  </r>
  <r>
    <n v="1581297"/>
    <s v="[JOAO AMBROSIO] RITM000573790 - IDENTIFICADO QUE NO SERVIÇO DE ADESÃO AO PAD ESTÁ DISPONIBILIZANDO LISTA DE CONTRATOS DE DIFERENTE AMBIENTES. CONTRATO HAP NA PLATAFORMA DA CCG E VICE VERSA"/>
    <s v="Outubro"/>
    <s v="MANUTENCAO CORRETIVA"/>
    <s v="SUSTENTAÇÃO"/>
    <s v="MIGUEL MARCELO (WIPRO)"/>
    <s v="Josué Nazário"/>
    <m/>
    <s v="Bug"/>
    <s v=" "/>
    <s v="Código"/>
    <s v="Novo"/>
    <s v="ajuste para Multoperadora - CCG - Hoje não existe plano odonto para CCG, a Area de negocio estava ultilizando a referencia de odonto do Hapvida para o CCG"/>
    <x v="1"/>
    <x v="1"/>
    <s v="REGRA DE NEGÓCIO "/>
    <s v="FALHA OU FALTA DE ESPECIFICAÇÃO"/>
    <s v="2023T4"/>
    <s v="01 à 08/11/2023"/>
  </r>
  <r>
    <n v="1581889"/>
    <s v="BUG - ATENDIMENTO ORTODONTIA - AJUSTE DE REGRA DE VALIDACAO NA TOD04014 QUE ESTA AFETANDO OPERACAO NORMAL"/>
    <s v="Outubro"/>
    <s v="BUG"/>
    <s v="SUSTENTAÇÃO"/>
    <s v="FABIO SOUZA"/>
    <s v="Rodolpho Rutherford"/>
    <m/>
    <s v="Bug"/>
    <s v=" "/>
    <s v="Código"/>
    <s v="Novo"/>
    <s v="NÃO ERA POSSIVEL SIMULAR O CENARIO QUE O BUG OCORREU EM AMBIENTE DE HOMOLOGAÇÃO "/>
    <x v="0"/>
    <x v="1"/>
    <s v="FALTA DE CRITERIOS DE ACEITE"/>
    <s v="FALTA DE AMBIENTE DE TESTES"/>
    <s v="2023T4"/>
    <s v="01 à 08/11/2023"/>
  </r>
  <r>
    <n v="1577904"/>
    <s v="[INC153151] - NA TELA TREL1233 DO SISTEMA HOSPITALAR, CONSTA UM ERRO NA OPÇÃO DO RELATÓRIO &quot;EXAMES LABORATORIAIS CRITICOS&quot;:"/>
    <s v="Outubro"/>
    <s v="AUXILIO OPERACAO/TREINAMENTO"/>
    <s v="SUSTENTAÇÃO"/>
    <s v="HENRIQUE OLIVA"/>
    <s v="Angela Afonso"/>
    <m/>
    <s v="Bug"/>
    <s v=" "/>
    <s v="Código"/>
    <s v="Novo"/>
    <s v="O resultado do relatório estava misturando dados do HOSP e do PSC, ou seja, _x000a_a correspondência de exame e parâmetro se apresentava de forma incorreta gerando dados duplicados"/>
    <x v="0"/>
    <x v="1"/>
    <s v="FALTA DE CASO DE TESTE"/>
    <s v="FALTA DE CASO DE TESTE"/>
    <s v="2023T4"/>
    <s v="01 à 08/11/2023"/>
  </r>
  <r>
    <n v="1578011"/>
    <s v="BUG- MUDANÇA DE CONVENIO - ERRO NA GERAÇÃO DE SENHA DE AUTORIZAZAO - ERRO DECORRENTE DE DO AUMENTO DO TAMANHO DO CAMPO CD_ATENDIMENTO"/>
    <s v="Outubro"/>
    <s v="MANUTENCAO CORRETIVA"/>
    <s v="SUSTENTAÇÃO"/>
    <s v="JOSE MINAU"/>
    <s v="Ernani Malta"/>
    <m/>
    <s v="Bug"/>
    <s v=" "/>
    <s v="Ambiente"/>
    <s v="Backlog"/>
    <s v="Aumento do tamanho de campo"/>
    <x v="1"/>
    <x v="0"/>
    <s v="FALTA DE CRITERIOS DE ACEITE"/>
    <s v="FALTA DE CASO DE TESTE"/>
    <s v="2023T4"/>
    <s v="01 à 08/11/2023"/>
  </r>
  <r>
    <n v="1586350"/>
    <s v="BUG - NC000353709, INC000345271 E INC000354758 -  ERRO AO DAR ALTA APOS ABRIR TELA DE FLUXO POS CIRURGICO_x000a_ E QUEBRA DE LINHA - RELATÓRIOS DA TELA T4920 - SISTEMA HOSPITALAR"/>
    <s v="Outubro"/>
    <s v="MANUTENCAO CORRETIVA"/>
    <s v="SUSTENTAÇÃO"/>
    <s v="PAULO VICTOR"/>
    <s v="Angela Afonso"/>
    <m/>
    <s v="Bug"/>
    <s v="Bug"/>
    <s v="Código"/>
    <s v="Novo"/>
    <s v="ERRO 1422 PÓS-CIRURGICA"/>
    <x v="0"/>
    <x v="1"/>
    <s v="FALTA DE CRITERIOS DE ACEITE"/>
    <s v="FALTA DE CASO DE TESTE"/>
    <m/>
    <s v="01 à 08/11/2023"/>
  </r>
  <r>
    <n v="1573344"/>
    <s v="BUG INC000330806 - SISTEMA ABRIU OUTROS SETORES AO MESMO TEMPO AO REALIZAR A HIGIENIZAÇÃO DO WC"/>
    <s v="Outubro"/>
    <s v="MANUTENCAO CORRETIVA"/>
    <s v="SUSTENTAÇÃO"/>
    <s v="PAULO VICTOR"/>
    <s v="Angela Afonso"/>
    <m/>
    <s v="Bug"/>
    <s v="Bug"/>
    <s v="Código"/>
    <s v="Novo"/>
    <s v="ajuste na leitura qrcode para barrar uma nova limpeza, caso tenha uma ja em andamento sem ter sido finalizada ou cancelada."/>
    <x v="0"/>
    <x v="1"/>
    <s v="FALTA DE CRITERIOS DE ACEITE"/>
    <s v="FALHA OU FALTA DE ESPECIFICAÇÃO"/>
    <s v="2023T4"/>
    <s v="01 à 08/11/2023"/>
  </r>
  <r>
    <n v="1528465"/>
    <s v="[BUG] - ERRO AO GERAR RELATÓRIO T49LOGAPP -  INC000146008//INC000146823// INC000147406// INC000147547// INC000136894"/>
    <s v="Outubro"/>
    <s v="MANUTENCAO CORRETIVA"/>
    <s v="SUSTENTAÇÃO"/>
    <s v="PAULO VICTOR"/>
    <s v="Angela Afonso"/>
    <m/>
    <s v="Bug"/>
    <s v="Bug"/>
    <s v="Código"/>
    <s v="Novo"/>
    <s v="Relatórios estavam enxergando visões diferentes"/>
    <x v="0"/>
    <x v="1"/>
    <s v="FALTA DE CRITERIOS DE ACEITE"/>
    <s v="FALTA DE CASO DE TESTE"/>
    <s v="2023T4"/>
    <s v="01 à 08/11/2023"/>
  </r>
  <r>
    <n v="1573927"/>
    <s v="BUG ERRO AO GERAR RELATÓRIO T49LOGAPP -  INC000146008//INC000146823// INC000147406// INC000147547// INC000136894 (CORREÇÃO DO FALLBACK1528465 )"/>
    <s v="Outubro"/>
    <s v="MANUTENCAO CORRETIVA"/>
    <s v="SUSTENTAÇÃO"/>
    <s v="PAULO VICTOR"/>
    <s v="Angela Afonso"/>
    <m/>
    <s v="Bug"/>
    <s v="Bug"/>
    <s v="Código"/>
    <s v="Novo"/>
    <s v="Ajustar a query do reports R49LOGAPP para tratar as informações como o T49LOGAPPRES"/>
    <x v="0"/>
    <x v="1"/>
    <s v="FALTA DE CRITERIOS DE ACEITE"/>
    <s v="FALTA DE CASO DE TESTE"/>
    <s v="2023T4"/>
    <s v="01 à 08/11/2023"/>
  </r>
  <r>
    <n v="1584438"/>
    <s v="[INC000342795] INCONSISTENCIA NO SIB/ REMESSAS DE ALTERAÇÃO PARA BENEFICIÁRIOS COM CÓDIGOS TAB"/>
    <s v="Outubro"/>
    <s v="BUG"/>
    <s v="SUSTENTAÇÃO"/>
    <s v="AMANDA SOUSA (WIPRO)"/>
    <s v="Daniel Viana"/>
    <m/>
    <s v="Bug"/>
    <s v=" "/>
    <s v="Código"/>
    <s v="Backlog"/>
    <s v="no processo de Alteração de Beneficiário do SIB estava duplicando o código TAB do usuário, isso ocorre quando o beneficiário provém de outra operadora ... a rotina não estava considerando a empresa na consulta e por isso duplicava ... fizemos a análise do processo e foi colocado a empresa na cláusula da qry para retornar apenas o código TAB do usuário para a empresa vigente."/>
    <x v="0"/>
    <x v="1"/>
    <s v="INFRAESTRUTURA"/>
    <s v="FALTA DE CASO DE TESTE"/>
    <s v="2023T4"/>
    <s v="01 à 08/11/2023"/>
  </r>
  <r>
    <n v="1584887"/>
    <s v="CORREÇÃO SACTI 1428771 - ADICIONAR ARQUIVOS PDF"/>
    <s v="Outubro"/>
    <s v="MANUTENCAO CORRETIVA"/>
    <s v="SUSTENTAÇÃO"/>
    <s v="ANDREA CLAUDIA GALVAO VALE"/>
    <s v="Josué Nazário"/>
    <m/>
    <s v="Bug"/>
    <s v="Bug"/>
    <s v="Código"/>
    <s v="Backlog"/>
    <s v="Erro ao anexar arquivo PDF; Corretor não conseguia anexar Nota em PDF"/>
    <x v="0"/>
    <x v="1"/>
    <s v="FALTA DE CRITERIOS DE ACEITE"/>
    <s v="FALTA DE CASO DE TESTE"/>
    <s v="2023T4"/>
    <s v="01 à 08/11/2023"/>
  </r>
  <r>
    <n v="1548235"/>
    <s v="AJUSTES T9054 - ENCAIXES E DESLOCAMENTO"/>
    <s v="Outubro"/>
    <s v="MANUTENCAO CORRETIVA"/>
    <s v="SUSTENTAÇÃO"/>
    <s v="PAULO HANDERSON"/>
    <s v="Rodolpho Rutherford"/>
    <m/>
    <s v="Bug"/>
    <s v=" "/>
    <s v="Código"/>
    <s v="Backlog"/>
    <s v="Foi identificado um erro de truncamento na function que faz o calculo da folha referente aos deslocamentos, onde a quantidade de dias está sendo contabilizado errado."/>
    <x v="0"/>
    <x v="1"/>
    <s v="FALTA DE CRITERIOS DE ACEITE"/>
    <s v="FALTA DE CASO DE TESTE"/>
    <s v="2023T4"/>
    <s v="01 à 08/11/2023"/>
  </r>
  <r>
    <n v="1583284"/>
    <s v="AJUSTE NA ROTINA DA PRODUTIVIDADE"/>
    <s v="Outubro"/>
    <s v="MANUTENCAO CORRETIVA"/>
    <s v="SUSTENTAÇÃO"/>
    <s v="CARLOS LUIS (TECHWAY)"/>
    <s v="Rodolpho Rutherford"/>
    <m/>
    <s v="Bug"/>
    <s v=" "/>
    <s v=" "/>
    <s v=" "/>
    <s v="Foi identificado falha na rotina de calculos / A rotina pegava apenas a primeira escala portanto foi feito ajuste rotina de imput de produtividade por escala baseado na especialidade vinda da produtividade do sistema hospitalar."/>
    <x v="1"/>
    <x v="1"/>
    <s v="FALTA DE CRITERIOS DE ACEITE"/>
    <s v="FALTA DE CASO DE TESTE"/>
    <s v="2023T4"/>
    <s v="01 à 08/11/2023"/>
  </r>
  <r>
    <n v="1581123"/>
    <s v="INC000334914 MÉDICO DA CLINIPAM NÃO ESTÃO CONSEGUINDO SE CADASTRAR NO PORTAL DE AGENDAS"/>
    <s v="Outubro"/>
    <s v="MANUTENCAO CORRETIVA"/>
    <s v="SUSTENTAÇÃO"/>
    <s v="SAVIA CAETANO"/>
    <s v="Daniel Viana"/>
    <m/>
    <s v="Bug"/>
    <s v=" "/>
    <s v="Código"/>
    <s v="Backlog"/>
    <s v="NAO ESTAVA VALIDANDO CD EMPRESA PLANO NO CLINIPAM - FOI Feito alteração na rotina para que consiga cadastrar medicos com CD EMPRESA PLANO = 9"/>
    <x v="0"/>
    <x v="1"/>
    <s v="INCORPORAÇAO "/>
    <s v="FALHA OU FALTA DE ESPECIFICAÇÃO"/>
    <s v="2023T4"/>
    <s v="01 à 08/11/2023"/>
  </r>
  <r>
    <n v="1402775"/>
    <s v="[BUG] APRAZAMENTO MEDICACOES  INC000141040"/>
    <s v="Outubro"/>
    <s v="MANUTENCAO CORRETIVA"/>
    <s v="SUSTENTAÇÃO"/>
    <s v="DJALMA PONTE"/>
    <s v="Angela Afonso"/>
    <m/>
    <s v="Bug"/>
    <s v="Bug"/>
    <s v="Código"/>
    <s v="Novo"/>
    <s v="Erro na rotina de gastos que não foi percebida pelo QA que teste na epoca. "/>
    <x v="0"/>
    <x v="0"/>
    <s v="FALTA DE CRITERIOS DE ACEITE"/>
    <s v="FALTA DE CASO DE TESTE"/>
    <s v="2023T4"/>
    <s v="01 à 08/11/2023"/>
  </r>
  <r>
    <n v="1584064"/>
    <s v="INC00033051 - FALHA NO RECONHECIMENTO DA BIOMETRIA DO RESPONSÁVEL TEA."/>
    <s v="Outubro"/>
    <s v="BUG"/>
    <s v="SUSTENTAÇÃO"/>
    <s v="LUCAS TALAM - TECLA T"/>
    <s v="Rodolpho Rutherford"/>
    <m/>
    <s v="Bug"/>
    <s v=" "/>
    <s v="Código"/>
    <s v="Novo"/>
    <s v="Reconhecimento Facial projeto TEA - NÃO Mapeado "/>
    <x v="0"/>
    <x v="1"/>
    <s v="REGRA DE NEGÓCIO "/>
    <s v="FALHA OU FALTA DE ESPECIFICAÇÃO"/>
    <s v="2023T4"/>
    <s v="01 à 08/11/2023"/>
  </r>
  <r>
    <n v="1583911"/>
    <s v="INC000348617 - PROBLEMA NA ELEGIBILIDADE DO BENEFICIÁRIO"/>
    <s v="Outubro"/>
    <s v="MANUTENCAO CORRETIVA"/>
    <s v="SUSTENTAÇÃO"/>
    <s v="LUCAS TALAM - TECLA T"/>
    <s v="Rodolpho Rutherford"/>
    <m/>
    <s v="Bug"/>
    <s v=" "/>
    <s v=" "/>
    <s v=" "/>
    <s v="Quando o procedimento não tinha nenhuma restrição ele coloca como negado (modal vermelho) "/>
    <x v="0"/>
    <x v="1"/>
    <s v="REGRA DE NEGÓCIO "/>
    <s v="FALHA OU FALTA DE ESPECIFICAÇÃO"/>
    <s v="2023T4"/>
    <s v="01 à 08/11/2023"/>
  </r>
  <r>
    <n v="1591634"/>
    <s v="INC000358291 - CPF DE ATENDENTE DUPLICADO NO SAVI, NÃO SENDO POSSÍVEL CADASTRAR PELO SAVIATENDIMENTO"/>
    <s v="Outubro"/>
    <s v="MANUTENCAO CORRETIVA"/>
    <s v="SUSTENTAÇÃO"/>
    <s v="LUCAS TALAM - TECLA T"/>
    <s v="Rodolpho Rutherford"/>
    <m/>
    <s v="Bug"/>
    <s v=" "/>
    <s v="Requerimento"/>
    <s v=" "/>
    <s v="Funcionario asssociado aos planos NDI, CCG, CLINIPAN HAPVIDA, Rotina nao deixava cadastrar como atendente"/>
    <x v="0"/>
    <x v="1"/>
    <s v="REGRA DE NEGÓCIO "/>
    <s v="FALHA OU FALTA DE ESPECIFICAÇÃO"/>
    <s v="2023T4"/>
    <s v="01 à 08/11/2023"/>
  </r>
  <r>
    <n v="1590146"/>
    <s v="INC000338439 - BUG T9277  ERRO ORACLE NÃO É POSSIVEL REGISTROS INSERIR REGISTRO"/>
    <s v="Outubro"/>
    <s v="MANUTENCAO CORRETIVA"/>
    <s v="SUSTENTAÇÃO"/>
    <s v="PAULO HANDERSON"/>
    <s v="Rodolpho Rutherford"/>
    <m/>
    <s v="Bug"/>
    <s v=" "/>
    <s v="Arquitetura"/>
    <s v="Backlog"/>
    <s v="Havia uma restrição na inclusão de escalas que permitia a inclusão de até 3 escalas distintas, sendo necessário ajustar essa restrição para permitir cadastrar + escalas distintas em mesmo local e mesma empresa "/>
    <x v="1"/>
    <x v="1"/>
    <s v="REGRA DE NEGÓCIO "/>
    <s v="FALHA OU FALTA DE ESPECIFICAÇÃO"/>
    <s v="2023T4"/>
    <s v="01 à 08/11/2023"/>
  </r>
  <r>
    <n v="1573907"/>
    <s v="CORREÇÃO SACTI 1573865  - LENTIDÃO REL.PUBLICAÇÃO T29FJ"/>
    <s v="Outubro"/>
    <s v="MANUTENCAO CORRETIVA"/>
    <s v="SUSTENTAÇÃO"/>
    <s v="ANDREA CLAUDIA GALVAO VALE"/>
    <s v="Josué Nazário"/>
    <m/>
    <s v="Bug"/>
    <s v="Bug"/>
    <s v="Incorporação/Cargas"/>
    <s v="Novo"/>
    <s v="Lentidão ao gerar relatórios de Copart que continha Senhas de autorizacao origem de carga com FL_ORIGEM IN ('H','R','T')"/>
    <x v="0"/>
    <x v="1"/>
    <s v="INFRAESTRUTURA"/>
    <s v="INFRAESTRUTURA"/>
    <s v="2023T4"/>
    <s v="01 à 08/11/2023"/>
  </r>
  <r>
    <n v="1590319"/>
    <s v="[AJUSTE TECNICO] INC000346116 - UPLOAD DE IMAGEM"/>
    <s v="Outubro"/>
    <s v="MANUTENCAO CORRETIVA"/>
    <s v="SUSTENTAÇÃO"/>
    <s v="DANIELLE GARCEZ CAMPOS"/>
    <s v="Josué Nazário"/>
    <m/>
    <s v="Bug"/>
    <s v=" "/>
    <s v="Código"/>
    <s v="Novo"/>
    <s v="causa raiz - sacti 1534853, menos de 90 dias no teste não foi identificado que o sacti ia subir sem as imagens para web vendedor"/>
    <x v="0"/>
    <x v="1"/>
    <s v="PLANEJAMENTO DA GMUD"/>
    <s v="FALHA DE PLANEJAMENTO GMUD"/>
    <s v="2023T4"/>
    <s v="01 à 08/11/2023"/>
  </r>
  <r>
    <n v="1590327"/>
    <s v="[DIANE/MIRACI] INC000358985 - SINALIZO QUE TELA T221MA NÃO ESTÁ PROCESSANDO AS VIDAS, COLOCAMOS OS FILTROS PARA PROCESSAMENTO E NÃO RODA"/>
    <s v="Outubro"/>
    <s v="MANUTENCAO CORRETIVA"/>
    <s v="SUSTENTAÇÃO"/>
    <s v="DANIELLE GARCEZ CAMPOS"/>
    <s v="Josué Nazário"/>
    <m/>
    <s v="Bug"/>
    <s v=" "/>
    <s v="Arquitetura"/>
    <s v="Backlog"/>
    <s v="devido ao sacti 1542469 de outra squad que ocasionou fallback, tivemos que atuar nesse incidente com um sacti 1590327"/>
    <x v="0"/>
    <x v="1"/>
    <s v="Fall back gerado por outra Squad"/>
    <s v="FALHA DE PLANEJAMENTO GMUD"/>
    <s v="2023T4"/>
    <s v="01 à 08/11/2023"/>
  </r>
  <r>
    <n v="1590072"/>
    <s v="INC000338918 - ERRO - FALE CONOSCO - MOTIVO SAC"/>
    <s v="Outubro"/>
    <s v="BUG"/>
    <s v="SUSTENTAÇÃO"/>
    <s v="THAIS DE ALMEIDA (WIPRO)"/>
    <s v="Daniel Viana"/>
    <m/>
    <s v="Bug"/>
    <s v=" "/>
    <s v="Código"/>
    <s v="Backlog"/>
    <s v="tivemos que atuar nesse incidente com um sacti 1590327. Tudo que era associado a Sugestões de melhoria estava  vinculando a ELOGIOS"/>
    <x v="0"/>
    <x v="1"/>
    <s v="FALTA DE CRITERIOS DE ACEITE"/>
    <s v="FALTA DE CASO DE TESTE"/>
    <s v="2023T4"/>
    <s v="01 à 08/11/2023"/>
  </r>
  <r>
    <n v="1525385"/>
    <s v="BUG-INC000263977"/>
    <s v="Outubro"/>
    <s v="MANUTENCAO CORRETIVA"/>
    <s v="SUSTENTAÇÃO"/>
    <s v="JOSE MINAU"/>
    <s v="Ernani Malta"/>
    <m/>
    <s v="Bug"/>
    <s v=" "/>
    <s v=" "/>
    <s v=" "/>
    <s v="Em algumas unidades como HAPFOR e SÃO FRANCISCO, as notas de salas antes de importar já se encontram com comanda gerada, sendo assim, impossível importar os dados para auditoria realizar processo de fechamento de conta."/>
    <x v="0"/>
    <x v="1"/>
    <s v="FALTA DE CRITERIOS DE ACEITE"/>
    <s v="FALTA DE CASO DE TESTE"/>
    <s v="2023T4"/>
    <s v="01 à 08/11/2023"/>
  </r>
  <r>
    <n v="1593477"/>
    <s v="INC000347468 BENEFICIÁRIO DO PRODUTO SÊNIOR NÃO CONSEGUE AGENDAR PARA A ESPECIALIDADE 165 (MÉDICO DA FAMÍLIA) NA TLM."/>
    <s v="Novembro"/>
    <s v="MANUTENCAO CORRETIVA"/>
    <s v="SUSTENTAÇÃO"/>
    <s v="SAVIA CAETANO"/>
    <s v="Daniel Viana"/>
    <m/>
    <s v="Bug"/>
    <m/>
    <s v="Código"/>
    <m/>
    <s v="Pacientes do programa de Produtos Coordenados (GAP Clinipam) não estavam enxergando algumas especialidades do próprio programa._x000a_ Havia um ajuste a fazer ainda."/>
    <x v="0"/>
    <x v="0"/>
    <s v="REGRA DE NEGÓCIO "/>
    <s v="FALHA OU FALTA DE ESPECIFICAÇÃO"/>
    <s v="2023T4"/>
    <s v="09 À 17/11/2023"/>
  </r>
  <r>
    <n v="1574636"/>
    <s v="ALTERAÇÃO NO ENDEREÇO DE CLINICA ODONTO"/>
    <s v="Outubro"/>
    <s v="MANUTENCAO DE MELHORIA"/>
    <s v="SUSTENTAÇÃO"/>
    <s v="MARCOS EDUARDO ALVES GARCIA"/>
    <s v="Elen/Henrique"/>
    <m/>
    <s v="Bug"/>
    <s v="Isso seria uma correção em PRD e não melhoria: ALTERAÇÃO NO ENDEREÇO DE CLINICA ODONTO"/>
    <m/>
    <m/>
    <s v="ALTERAÇÃO NO ENDEREÇO DE CLINICA ODONTO - estava trazendo informações de locais diferentes"/>
    <x v="0"/>
    <x v="1"/>
    <s v="FALTA DE CRITERIOS DE ACEITE"/>
    <s v="FALTA DE CASO DE TESTE"/>
    <m/>
    <s v="09 À 17/11/2023"/>
  </r>
  <r>
    <n v="1596838"/>
    <s v="BUG [INC000370280] - PROTOCOLOS NASCER BEM"/>
    <s v="Novembro"/>
    <s v="MANUTENCAO CORRETIVA"/>
    <s v="SUSTENTAÇÃO"/>
    <s v="ALEX ROSALEM"/>
    <s v="Eduardo Silveira"/>
    <m/>
    <s v="Bug"/>
    <m/>
    <s v="Código"/>
    <m/>
    <s v="CORREÇÃO NA FUNCIONALIDADE DO BOTÃO SELECIONAR TODOSOS EXAMES PARA SOLICITAÇÃO DE PROTOCOLOS."/>
    <x v="0"/>
    <x v="1"/>
    <s v="FALTA DE CRITERIOS DE ACEITE"/>
    <s v="FALTA DE CASO DE TESTE"/>
    <s v="2023T4"/>
    <s v="09 À 17/11/2023"/>
  </r>
  <r>
    <n v="1572879"/>
    <s v="[APP-MULTI] BUGS DIVERGÊNCIA DE QTDE DE PACIENTES"/>
    <s v="Novembro"/>
    <s v="MANUTENCAO CORRETIVA"/>
    <s v="SUSTENTAÇÃO"/>
    <s v="ANNE MADELEINE"/>
    <s v="Elen/Henrique"/>
    <m/>
    <s v="Bug"/>
    <m/>
    <m/>
    <m/>
    <s v="o app multi  Disciplinar é uma solução nova que entrou em produção onde  vários problemas foram identificados após publicação,e muitos dos cenários nao foram validados em ambiente de homologação. (NAO PASSOU PELA HOMOLOGAÇÃO)"/>
    <x v="0"/>
    <x v="0"/>
    <s v="FALTA DE CRITERIOS DE ACEITE"/>
    <s v="FALTA DE CASO DE TESTE"/>
    <s v="2023T4"/>
    <s v="09 À 17/11/2023"/>
  </r>
  <r>
    <n v="1563040"/>
    <s v="CORREÇÃO PK_CONTROLE_COMISSAO"/>
    <s v="Outubro"/>
    <s v="NOVOS RECURSOS (TELA/REL)"/>
    <s v="SUSTENTAÇÃO"/>
    <s v="ANDREA CLAUDIA GALVAO VALE"/>
    <s v="Josué Nazário"/>
    <m/>
    <s v="Bug"/>
    <s v="Incidente ( erro)  - Converter pra float –   Ex: 1239,40  acusava valor _x000a_diferente de 1239,4 -  Add chave de sistema para retirar a critica"/>
    <s v="Código"/>
    <m/>
    <s v="Incidente ( erro)  - Converter pra float –   Ex: 1239,40  acusava valor diferente de 1239,4 -  Add chave de sistema para retirar a critica"/>
    <x v="0"/>
    <x v="1"/>
    <s v="FALTA DE CRITERIOS DE ACEITE"/>
    <s v="FALTA DE CASO DE TESTE"/>
    <s v="2023T4"/>
    <s v="09 À 17/11/2023"/>
  </r>
  <r>
    <n v="1561541"/>
    <s v="BOTÃO DE PREVIA NA TELA T1330 NO CAMPO UTILIZAÇÃO NÃO ESTÁ FUNCIONANDO."/>
    <s v="Outubro"/>
    <s v="MANUTENCAO CORRETIVA"/>
    <s v="SUSTENTAÇÃO"/>
    <s v="ANDREA CLAUDIA GALVAO VALE"/>
    <s v="Josué Nazário"/>
    <m/>
    <s v="Bug"/>
    <s v="Incidente (erro) - Se a flag para gerar a previa com todas as filhas marcada, _x000a_não estava funcionando. Se a previa fosse somente da empresa mãe estava ok"/>
    <s v="Código"/>
    <m/>
    <s v="Incidente (erro) - Se a flag para gerar a previa com todas as filhas marcada, não estava funcionando. Se a previa fosse somente da empresa mãe estava ok"/>
    <x v="0"/>
    <x v="0"/>
    <s v="FALTA DE CRITERIOS DE ACEITE"/>
    <s v="FALTA DE CASO DE TESTE"/>
    <s v="2023T4"/>
    <s v="09 À 17/11/2023"/>
  </r>
  <r>
    <n v="1556121"/>
    <s v="CONTRATO 49041 QUE A COBRANÇA ESTÁ ACIMA DO LIMITADOR - ATACADAO"/>
    <s v="Outubro"/>
    <s v="MANUTENCAO CORRETIVA"/>
    <s v="SUSTENTAÇÃO"/>
    <s v="RICARDO LORENZO (IVIA)"/>
    <s v="Josué Nazário"/>
    <m/>
    <s v="Bug"/>
    <s v="[INC000301017] Contrato 49041 que a cobrança está acima do limitador – _x000a_ATACADAO. No faturamento, quando tinha varias senhas, ele fazia a critica. Se tivesse apenas uma única senha, não fazia a critica;"/>
    <s v="Código"/>
    <m/>
    <s v="Para o processo de copartipação - regra limitador, existe uma regra em que define_x000a_ que ara a empresa o valor de copartipação a ser cobrado so poder chega até xz valor EX: 200,00 - Na situação em que o beneficiario possia varios procedimentos a regra era aplicada, porem na situação em que so existia um unico procedimento a regra não era aplicada e consequentemente nao havia cobrança de corparticipação, gerando prejuizo para o HAPVIDA. "/>
    <x v="0"/>
    <x v="0"/>
    <s v="FALTA DE CRITERIOS DE ACEITE"/>
    <s v="FALTA DE CASO DE TESTE"/>
    <s v="2023T4"/>
    <s v="09 À 17/11/2023"/>
  </r>
  <r>
    <n v="1565453"/>
    <s v="TELA T1991 -  49041(ATACADÃO ) REMESSA: 3329533 ESTÁ INDISPONIVEL FORMATO DE CSV E TXT."/>
    <s v="Outubro"/>
    <s v="MANUTENCAO CORRETIVA"/>
    <s v="SUSTENTAÇÃO"/>
    <s v="ANDREA CLAUDIA GALVAO VALE"/>
    <s v="Josué Nazário"/>
    <m/>
    <s v="Bug"/>
    <s v="Incidente (erro) - Linha tamanho limite 1024 . Algumas observações_x000a_estavam extrapolando ( uando TXT e CVS), quebrando. PDF não tem limitação, por isso não dava erro"/>
    <s v="Código"/>
    <m/>
    <s v="Em uma Empresa Especifica foi informado no campo observação descrição bem extensa, 1024 caracteres, causando quebra na geração do relatório em Formato TXT E cvs. "/>
    <x v="0"/>
    <x v="1"/>
    <s v="FALTA DE CRITERIOS DE ACEITE"/>
    <s v="FALTA DE CASO DE TESTE"/>
    <s v="2023T4"/>
    <s v="09 À 17/11/2023"/>
  </r>
  <r>
    <n v="1569582"/>
    <s v="TELA T212ER. - VERIFICAR A EMISSÃO DE CARTAS DE DESCONTO"/>
    <s v="Outubro"/>
    <s v="MANUTENCAO CORRETIVA"/>
    <s v="SUSTENTAÇÃO"/>
    <s v="ANDREA CLAUDIA GALVAO VALE"/>
    <s v="Josué Nazário"/>
    <m/>
    <s v="Bug"/>
    <s v="Incidente ( erro) – Gerando com valor errado. Valor do desconto ( menos com menos é mais) _x000a_ao inves de está subtraindo, estava somando."/>
    <s v="Código"/>
    <m/>
    <s v="Incidente ( erro) – Gerando com valor errado. Valor do desconto Aplicado na Tela T212ER ESTAVA com regra de negócio diferente do esperado ( menos com menos é mais) _x000a_ao inves de está subtraindo, estava somando."/>
    <x v="0"/>
    <x v="0"/>
    <s v="FALTA DE CRITERIOS DE ACEITE"/>
    <s v="FALTA DE CASO DE TESTE"/>
    <s v="2023T4"/>
    <s v="09 À 17/11/2023"/>
  </r>
  <r>
    <n v="1556908"/>
    <s v="TELAS T29FF,T29FFE,T29EFF,T29EFFI E PK_PROCESSAR_PEDIDOS_RPS ( NAO ERA RPS)"/>
    <s v="Outubro"/>
    <s v="MANUTENCAO CORRETIVA"/>
    <s v="SUSTENTAÇÃO"/>
    <s v="ANDREA CLAUDIA GALVAO VALE"/>
    <s v="Josué Nazário"/>
    <m/>
    <s v="Bug"/>
    <s v="Incidente ( erro) – Gerado nota sem RPS ( Unificado a mesma regra em todos os locais de geração_x000a_ – só gera quando 2 flags que em na tela dor S )"/>
    <s v="Regra de Negócio"/>
    <m/>
    <s v="pARA A GERAÇÃO DE RPS O SISTEMA GERAVA ATRAVÉS DA VERIFICAÇÃO DE DOIS  CAMPO DIFERENTE, FOI SOLICITADO A UNIFAÇÃO DA  GERAÇÃO RPS PELA VERIFICAÇÃO DOS DOIS CAMPO, OU SEJA AMBOS OS CAMPOS PRECISAM ESTA EM CONFORMOMIDADE - RPS - NUMERO SEQUENCIAL PARA GERAÇAO DE NOTA FISCAL PELA PREFEITURA  – Gerado nota sem RPS ( Unificado a mesma regra em todos os locais de geração_x000a_ – só gera quando 2 flags que em na tela dor S )"/>
    <x v="1"/>
    <x v="0"/>
    <s v="FALTA DE CRITERIOS DE ACEITE"/>
    <s v="FALHA OU FALTA DE ESPECIFICAÇÃO"/>
    <s v="2023T4"/>
    <s v="09 À 17/11/2023"/>
  </r>
  <r>
    <n v="1566198"/>
    <s v="ERRO AO EMITIR NF TELA T29FFI- INDIVIDUAL (  HAP VIDA)"/>
    <s v="Outubro"/>
    <s v="MANUTENCAO CORRETIVA"/>
    <s v="SUSTENTAÇÃO"/>
    <s v="ANDREA CLAUDIA GALVAO VALE"/>
    <s v="Josué Nazário"/>
    <m/>
    <s v="Bug"/>
    <s v="Incidente (erro) – XML gerado invalido devido um espaço em branco no _x000a_campo complemento do endereço ( Add trim)"/>
    <s v="Código"/>
    <m/>
    <s v="Ao gerar xml de Nota fiscal nas situações em que o campo de complemento de _x000a_endereço estivesse com espaço em branco, o XML ficava invalido, PARA ESSE SITUAÇÃO foi dado um  TRIM para retirar todos os espaço em branco. "/>
    <x v="0"/>
    <x v="0"/>
    <s v="FALTA DE CRITERIOS DE ACEITE"/>
    <s v="FALTA DE CASO DE TESTE"/>
    <s v="2023T4"/>
    <s v="09 À 17/11/2023"/>
  </r>
  <r>
    <n v="1572356"/>
    <s v="BAIXA DE DÉBITO AUTOMÁTICO - CAMPO RETORNO ESTÁ FICANDO EM BRANCO"/>
    <s v="Outubro"/>
    <s v="MANUTENCAO CORRETIVA"/>
    <s v="SUSTENTAÇÃO"/>
    <s v="RICARDO LORENZO (IVIA)"/>
    <s v="Josué Nazário"/>
    <m/>
    <s v="Bug"/>
    <s v="[REQ000484102] Baixa de débito automático - Campo retorno está ficando em branco _x000a_( usuario : Lediana Silva Parente de Castro). Retorno do banco não estava sendo atualizado;"/>
    <s v="Código"/>
    <m/>
    <s v="Na Rotina do débito automatico,  ao enviarmos os arquivos para o banco ,nas situações em que o banco retorna com alguna sinaliação de critica, esse retorno não esta sendo gravado nas nossas tabela e consequentemente nao sendo tratado."/>
    <x v="0"/>
    <x v="0"/>
    <s v="FALTA DE CRITERIOS DE ACEITE"/>
    <s v="FALHA OU FALTA DE ESPECIFICAÇÃO"/>
    <s v="2023T4"/>
    <s v="09 À 17/11/2023"/>
  </r>
  <r>
    <n v="1585221"/>
    <s v="AJUSTAR TELA T03SUBSID, BOTÃO FATURAR ( COMMIT)"/>
    <s v="Outubro"/>
    <s v="MANUTENCAO CORRETIVA"/>
    <s v="SUSTENTAÇÃO"/>
    <s v="ANDREA CLAUDIA GALVAO VALE"/>
    <s v="Josué Nazário"/>
    <m/>
    <s v="Bug"/>
    <s v="Incidente ( erro) -  Não tinha o commit na tela"/>
    <s v="Código"/>
    <m/>
    <s v="NO PROCESSO DE FATURAMENTO DE EMPRESA ESPECIAIS - ATRAVES DA TELA T03SUBSID - _x000a_O BOTÃO FATURAR ESTA SEM O COMMIT - Em homologação não foi possivel simular erro em ambiente de homologação. "/>
    <x v="0"/>
    <x v="0"/>
    <s v=" DÉBITO TECNICO "/>
    <s v="FALHA DE CÓDIGO"/>
    <s v="2023T4"/>
    <s v="09 À 17/11/2023"/>
  </r>
  <r>
    <n v="1587390"/>
    <s v="[MIRACI/ANTONY] NOVO LAYOUT DA CONGENERE CAMED"/>
    <s v="Outubro"/>
    <s v="MANUTENCAO DE MELHORIA"/>
    <s v="SUSTENTAÇÃO"/>
    <s v="DANIELLE GARCEZ CAMPOS"/>
    <s v="Josué Nazário"/>
    <m/>
    <s v="Bug"/>
    <s v="Classificado como Incidente, Ajuste técnico para a _x000a_demanda de novo layout camed."/>
    <s v="Código"/>
    <m/>
    <s v="O sacti da melhoria subiu,  devido a outro sacti que estava com dependência_x000a_ ter sido cancelado para retirar a dependencia sac 1441600 objeto tb usuário congênere"/>
    <x v="1"/>
    <x v="1"/>
    <s v="PLANEJAMENTO DA GMUD"/>
    <s v="FALHA DE PLANEJAMENTO GMUD"/>
    <s v="2023T4"/>
    <s v="09 À 17/11/2023"/>
  </r>
  <r>
    <n v="1590726"/>
    <s v="[DEVIDO FALLBACK/ JOÃO AMBROSIO] AUMENTAR TAMNHO MAXIMO DE CARACTERES DO CAMPO CD_PLANO_P DA FUNÇÃO _x000a_PREENCHER NA TELA T2212. HOJE LIMITE DE 4 CARACTERES, LIMITAR AO MAXIMO JÁ DISPONIVEL NAS DEMAIS ENTRADAS"/>
    <s v="Novembro"/>
    <s v="MANUTENCAO CORRETIVA"/>
    <s v="SUSTENTAÇÃO"/>
    <s v="DANIELLE GARCEZ CAMPOS"/>
    <s v="Josué Nazário"/>
    <m/>
    <s v="Bug"/>
    <s v="devido ao fallback do sacti 1570942 - aumentar tamanho maximo de_x000a_ caracteres do campo cd_plano_p da função preencher na tela t2212."/>
    <s v="Código"/>
    <m/>
    <s v=" Problema? Devido ao Fallback na T2212 por conta de outra squad"/>
    <x v="0"/>
    <x v="1"/>
    <s v="PLANEJAMENTO DA GMUD"/>
    <s v="FALHA DE PLANEJAMENTO GMUD"/>
    <s v="2023T4"/>
    <s v="09 À 17/11/2023"/>
  </r>
  <r>
    <n v="1591527"/>
    <s v="SOLICITO QUE SEJA VERIFICADO O BOTÃO DE PREVIA DA TELA T29FJ"/>
    <s v="Outubro"/>
    <s v="MANUTENCAO CORRETIVA"/>
    <s v="SUSTENTAÇÃO"/>
    <s v="ANDREA CLAUDIA GALVAO VALE"/>
    <s v="Josué Nazário"/>
    <m/>
    <s v="Bug"/>
    <s v="Incidente ( erro) – Previa com problema de performance. _x000a_Alisson reformulou todos os selects"/>
    <s v="Código"/>
    <m/>
    <s v="Devido a mudança na Regra da carga no calculo de coparticipação da clinipan, _x000a_o relatprio de PREVIA DA t29FJ Perdeu peformace, foi necessário realizar alteração na consulta. "/>
    <x v="0"/>
    <x v="1"/>
    <s v="REGRA DE NEGÓCIO "/>
    <s v="FALHA DE CÓDIGO"/>
    <s v="2023T4"/>
    <s v="09 À 17/11/2023"/>
  </r>
  <r>
    <n v="1591357"/>
    <s v="VERIFICAR DIFERENÇA NOS VALORES DO RELATORIO DE COPART DA WEG (TELA T2212F )"/>
    <s v="Novembro"/>
    <s v="MANUTENCAO CORRETIVA"/>
    <s v="SUSTENTAÇÃO"/>
    <s v="ANDREA CLAUDIA GALVAO VALE"/>
    <s v="Josué Nazário"/>
    <m/>
    <s v="Bug"/>
    <s v=" [INC000362585] CORREÇÃO DOS RELATORIOS DE _x000a_COPARTICIPAÇÃO (EMPRESA WEG EQUIPAMENTOS);"/>
    <s v="Código"/>
    <m/>
    <s v="Devido a mudança na Regra da carga no calculo de coparticipação da clinipan, _x000a_o relatório da WEG precisou ser alterado para tratar  o fl_origem  in (H, T) Que são siglas especificas de Cargas, Processo novo com a entrada da clinipan - Ajusde de REGRA "/>
    <x v="0"/>
    <x v="1"/>
    <s v="REGRA DE NEGÓCIO "/>
    <s v="FALHA OU FALTA DE ESPECIFICAÇÃO"/>
    <s v="2023T4"/>
    <s v="09 À 17/11/2023"/>
  </r>
  <r>
    <n v="1596649"/>
    <s v="CORREÇÃO PUBLICAÇÃO SACTI 1505283 - PIX BB"/>
    <s v="Novembro"/>
    <s v="MANUTENCAO CORRETIVA"/>
    <s v="SUSTENTAÇÃO"/>
    <s v="ANDREA CLAUDIA GALVAO VALE"/>
    <s v="Josué Nazário"/>
    <m/>
    <s v="Bug"/>
    <m/>
    <s v="Código"/>
    <m/>
    <s v="SAC SACTI 1505283 - PIX BB - FOU PUBLICADO FALTANDO OBJETO, gerando BUG "/>
    <x v="0"/>
    <x v="1"/>
    <s v="ERRO PROCESSO GMUD "/>
    <s v="FALHA DE PLANEJAMENTO GMUD"/>
    <s v="2023T4"/>
    <s v="09 À 17/11/2023"/>
  </r>
  <r>
    <n v="1584241"/>
    <s v="[INCIDENTE HELEILSON] INC000318533 - A EMPRESA DE CÓDIGO 05DA0  ESTÁ TENTANDOE DIGITAR  A INCLUSÃO DO DEPENDENTE ABAIXO"/>
    <s v="Novembro"/>
    <s v="BUG"/>
    <s v="SUSTENTAÇÃO"/>
    <s v="DANIELLE GARCEZ CAMPOS"/>
    <s v="Josué Nazário"/>
    <m/>
    <s v="Bug"/>
    <m/>
    <s v="Código"/>
    <m/>
    <s v="O parâmetro _x0009_da unidade estava vazio_x0009_ e gerando crítica desnecessária."/>
    <x v="0"/>
    <x v="1"/>
    <s v="FALTA DE CRITERIOS DE ACEITE"/>
    <s v="FALHA OU FALTA DE ESPECIFICAÇÃO"/>
    <s v="2023T4"/>
    <s v="09 À 17/11/2023"/>
  </r>
  <r>
    <n v="1569108"/>
    <s v="ATENDER INCIDENTE - INCIDENT 133826 - INC000281428"/>
    <s v="Novembro"/>
    <s v="BUG"/>
    <s v="SUSTENTAÇÃO"/>
    <s v="DANIELLE GARCEZ CAMPOS"/>
    <s v="Josué Nazário"/>
    <m/>
    <s v="Bug"/>
    <m/>
    <s v="Código"/>
    <m/>
    <s v="site de movimentação estava permitindo o Cliente ser cadastrado 4 vezes e a _x000a_empresa disse que digitou somente 1 x. A ordem da validação da crítica no código estava alterada. "/>
    <x v="0"/>
    <x v="0"/>
    <s v="FALTA DE CRITERIOS DE ACEITE"/>
    <s v="FALTA DE CASO DE TESTE"/>
    <s v="2023T4"/>
    <s v="09 À 17/11/2023"/>
  </r>
  <r>
    <n v="1597133"/>
    <s v="INC000370344 - PAGINA DO SAVI NÃO ESTÁ GERANDO RELATORIO DE OPMES"/>
    <s v="Novembro"/>
    <s v="MANUTENCAO CORRETIVA"/>
    <s v="SUSTENTAÇÃO"/>
    <s v="LUCAS TALAM - TECLA T"/>
    <s v="Rodolpho Rutherford"/>
    <m/>
    <s v="Bug"/>
    <m/>
    <s v="Arquitetura"/>
    <m/>
    <s v="Página do Savi não esta gerando relatório de OPMES -_x000a_ Não sabe o motivo, vão precisar de apoio do time de infra, isso so acontece em Produção - Não sabem o Motivo"/>
    <x v="0"/>
    <x v="1"/>
    <s v=" DÉBITO TECNICO "/>
    <s v="INFRAESTRUTURA"/>
    <s v="2023T4"/>
    <s v="09 À 17/11/2023"/>
  </r>
  <r>
    <n v="1574513"/>
    <s v="[CORREÇÃO]: INC000309039 - INC000309028- INC000309249 - PACIENTE ALOCADO, MAS NÃO APRECE NA TELA T49BIOCC QUESTIONÁRIO  DE LATERALIDADE"/>
    <s v="Novembro"/>
    <s v="MANUTENCAO DE MELHORIA"/>
    <s v="SUSTENTAÇÃO"/>
    <s v="MAYLLA YABIKO"/>
    <s v="Angela Afonso"/>
    <m/>
    <s v="Bug"/>
    <m/>
    <m/>
    <m/>
    <s v="Paciente locado na sala 01 do centro cirurgico, mas não aparece na tela do questionário de lateralidade para liberação do cirurgião e da enfermeira da lateralidade FOI necessário Ajuste na melhoria que foi implementada. _x000a_"/>
    <x v="1"/>
    <x v="1"/>
    <s v="REGRA DE NEGÓCIO "/>
    <s v="FALHA OU FALTA DE ESPECIFICAÇÃO"/>
    <m/>
    <s v="09 À 17/11/2023"/>
  </r>
  <r>
    <n v="1571508"/>
    <s v="[BUG] INC000267530 TURNOVER"/>
    <s v="Novembro"/>
    <s v="MANUTENCAO CORRETIVA"/>
    <s v="SUSTENTAÇÃO"/>
    <s v="MAYLLA YABIKO"/>
    <s v="Angela Afonso"/>
    <m/>
    <s v="Bug"/>
    <m/>
    <m/>
    <m/>
    <s v="Bug na ordem de execução nos paços de higienização na tela T49BIOCC.  _x000a_Aba higienizações_x000a__x000a_"/>
    <x v="0"/>
    <x v="1"/>
    <s v="REGRA DE NEGÓCIO "/>
    <s v="FALTA DE CASO DE TESTE"/>
    <s v="2023T4"/>
    <s v="09 À 17/11/2023"/>
  </r>
  <r>
    <n v="1595969"/>
    <s v="INC000369698 - PROBLEMA NO FLUXO DO PACIENTE COM ESPECTRO AUTISTA"/>
    <s v="Novembro"/>
    <s v="MANUTENCAO CORRETIVA"/>
    <s v="SUSTENTAÇÃO"/>
    <s v="LUCAS TALAM - TECLA T"/>
    <s v="Rodolpho Rutherford"/>
    <m/>
    <s v="Bug"/>
    <m/>
    <m/>
    <m/>
    <s v="Processo de escaneamento no SAVI não chama o modal do responsável pelo autista, _x000a_sso em produção. Em homologação chama mais o uso da biometria vai para o cliente e não para o responsável! - Fluxo nao mapeado"/>
    <x v="0"/>
    <x v="1"/>
    <s v="REGRA DE NEGÓCIO "/>
    <s v="FALTA DE CASO DE TESTE"/>
    <s v="2023T4"/>
    <s v="09 À 17/11/2023"/>
  </r>
  <r>
    <n v="1597416"/>
    <s v="CORRIGIR INDICE NA HORA DA GERAÇÃO DAS COMISSÕES"/>
    <s v="Novembro"/>
    <s v="BUG"/>
    <s v="SUSTENTAÇÃO"/>
    <s v="ANDREA CLAUDIA GALVAO VALE"/>
    <s v="Josué Nazário"/>
    <m/>
    <s v="Bug"/>
    <m/>
    <m/>
    <m/>
    <s v="Com a entreada de dados da Clinipan e CCG, O Processo de comissionamento dos corretores sofreram impactos na perfomace. Foi necessário ajuste para melhoria de performace."/>
    <x v="0"/>
    <x v="0"/>
    <s v="DADOS "/>
    <s v="PERFORMANCE"/>
    <s v="2023T4"/>
    <s v="09 À 17/11/2023"/>
  </r>
  <r>
    <n v="1588986"/>
    <s v="VERIFICAR REGRA DA CANCELAMENTO DE IMEDIATO EMPRESA 09FPV 09/2023"/>
    <s v="Novembro"/>
    <s v="BUG"/>
    <s v="SUSTENTAÇÃO"/>
    <s v="ANDREA CLAUDIA GALVAO VALE"/>
    <s v="Josué Nazário"/>
    <m/>
    <s v="Bug"/>
    <m/>
    <m/>
    <m/>
    <s v="Hoje, no processo de movimentação das empresas existem duas duas formas de movimentações: _x000a_Carga Diaria e data de corte. Nas situações em que havia necessidade de auterações do processo de movimentação, a Rotina se perdia e com isso a base de calculo para o cancelamento Imediato não estava considerando o calculo de forma correta, gerando Divergencia na geração do reembolso que poderia ser a maior ou menor."/>
    <x v="0"/>
    <x v="0"/>
    <s v="FALTA DE CRITERIOS DE ACEITE"/>
    <s v="FALHA OU FALTA DE ESPECIFICAÇÃO"/>
    <s v="2023T4"/>
    <s v="09 À 17/11/2023"/>
  </r>
  <r>
    <n v="1596364"/>
    <s v="[INC000370187] - NOTA FISCAL - CORREÇÃO NA EMISSÃO DAS NOTAS DE EMPRESAS COM IMPOSTOS SEPARADO POR ESPECIE TITULO"/>
    <s v="Novembro"/>
    <s v="BUG"/>
    <s v="SUSTENTAÇÃO"/>
    <s v="ANDREA CLAUDIA GALVAO VALE"/>
    <s v="Josué Nazário"/>
    <m/>
    <s v="Bug"/>
    <m/>
    <m/>
    <m/>
    <s v="No Processo de Emissao de Nota fiscal, o Parametro para base do calculo dos impostos levava em consideração o valor do imposto do dia da geração da nota_x000a_ e não o valor do imposto que estava cadastrado no dia do fafuramento. "/>
    <x v="0"/>
    <x v="0"/>
    <s v="REGRA DE NEGÓCIO "/>
    <s v="FALHA OU FALTA DE ESPECIFICAÇÃO"/>
    <s v="2023T4"/>
    <s v="09 À 17/11/2023"/>
  </r>
  <r>
    <n v="1598436"/>
    <s v="CORREÇÃO 1567122 - CRIAÇÃO DE JOB DE AGENDAMENTO DE NOTAS"/>
    <s v="Novembro"/>
    <s v="BUG"/>
    <s v="SUSTENTAÇÃO"/>
    <s v="ANDREA CLAUDIA GALVAO VALE"/>
    <s v="Josué Nazário"/>
    <m/>
    <s v="Bug"/>
    <m/>
    <m/>
    <m/>
    <s v="Foi implementado um job que deverá gerar automaticamente para todas as remessas de faturamento notas fiscais eletronica. _x000a_Hoje estava apenas gerando notas fiscais para as remessa que tinha sido processadas com a informação da Empresa, no Dia a dia as remessa são geradas sem informarmos as empresa, ex: inofrmamos filial, periodo e etc... SAC 1567122 "/>
    <x v="0"/>
    <x v="1"/>
    <s v="REGRA DE NEGÓCIO "/>
    <s v="FALHA OU FALTA DE ESPECIFICAÇÃO"/>
    <s v="2023T4"/>
    <s v="09 À 17/11/2023"/>
  </r>
  <r>
    <n v="1603234"/>
    <s v="[INC000383468] - T212REL - CORREÇÃO NA  DT_ATUALIZACAO NA VIEW"/>
    <s v="Novembro"/>
    <s v="BUG"/>
    <s v="SUSTENTAÇÃO"/>
    <s v="ANDREA CLAUDIA GALVAO VALE"/>
    <s v="Josué Nazário"/>
    <m/>
    <s v="Bug"/>
    <m/>
    <m/>
    <m/>
    <s v="Select referente aos reajustes das empresa, existe um campo referente a data de validade, _x000a_hoje para situações em que o campo DT_LIMITE estava nulo, no relatório ele trazia o párametro da emporesa MÃE."/>
    <x v="1"/>
    <x v="0"/>
    <s v="REGRA DE NEGÓCIO "/>
    <s v="FALHA DE CÓDIGO"/>
    <s v="2023T4"/>
    <s v="09 À 17/11/2023"/>
  </r>
  <r>
    <n v="1587793"/>
    <s v="INC000339761 - T22A3APO"/>
    <s v="Novembro"/>
    <s v="BUG"/>
    <s v="SUSTENTAÇÃO"/>
    <s v="THAIS DE ALMEIDA (WIPRO)"/>
    <s v="Daniel Viana"/>
    <m/>
    <s v="Bug"/>
    <m/>
    <m/>
    <m/>
    <s v="Alteração tamanho Tamanho do campo Observação na T22A3APO. _x000a_Caso a atendente digitasse a observação muito extensa apresentava erro ao gravar em banco."/>
    <x v="0"/>
    <x v="1"/>
    <s v="FALTA DE CRITERIOS DE ACEITE"/>
    <s v="FALTA DE CASO DE TESTE"/>
    <s v="2023T4"/>
    <s v="09 À 17/11/2023"/>
  </r>
  <r>
    <n v="1602514"/>
    <s v="IMPORTACAO DE PRODUÇAO ODONTOLOGICA PARA PAGAMENTO - AJUSTE EM ROTINA DEVIDO A ERRO"/>
    <s v="Novembro"/>
    <s v="MANUTENCAO CORRETIVA"/>
    <s v="SUSTENTAÇÃO"/>
    <s v="FABIO SOUZA"/>
    <s v="Rodolpho Rutherford"/>
    <m/>
    <s v="Bug"/>
    <m/>
    <m/>
    <m/>
    <s v="Rotina que importa os processos de Produção dos prestadores de Odontologia, foi implementada _x000a_e nunca foi utililizada. Quando iniciaram a utilização não esta funcionando corretamente. "/>
    <x v="0"/>
    <x v="0"/>
    <s v="FALTA DE CRITERIOS DE ACEITE"/>
    <s v="FALHA OU FALTA DE ESPECIFICAÇÃO"/>
    <s v="2023T4"/>
    <s v="09 À 17/11/2023"/>
  </r>
  <r>
    <n v="1586350"/>
    <s v="BUG - NC000353709, INC000345271 E INC000354758 -  ERRO AO DAR ALTA APOS ABRIR_x000a_ TELA DE FLUXO POS CIRURGICO E QUEBRA DE LINHA - RELATÓRIOS DA TELA T4920 - SISTEMA HOSPITALAR"/>
    <s v="Novembro"/>
    <s v="MANUTENCAO CORRETIVA"/>
    <s v="SUSTENTAÇÃO"/>
    <s v="PAULO VICTOR"/>
    <s v="Angela Afonso"/>
    <m/>
    <s v="Bug"/>
    <m/>
    <s v="Requerimento"/>
    <s v="Backlog"/>
    <s v="Bug, ERRO T1422. Também impacta no relatório da tela T4920_x000a_"/>
    <x v="0"/>
    <x v="1"/>
    <s v="FALTA DE CRITERIOS DE ACEITE"/>
    <s v="FALTA DE CASO DE TESTE"/>
    <s v="2023T4"/>
    <s v="09 À 17/11/2023"/>
  </r>
  <r>
    <n v="1599953"/>
    <s v="CORRIGIR COLUNA 'VALOR ATUALIZADO&quot; NO RELATÓRIO T1441HR"/>
    <s v="Novembro"/>
    <s v="NOVOS RECURSOS (TELA/REL)"/>
    <s v="SUSTENTAÇÃO"/>
    <s v="GABRIELA SUPRIMIO"/>
    <s v="Karina Cardozo"/>
    <m/>
    <s v="Bug"/>
    <m/>
    <m/>
    <m/>
    <s v="Na Tela T1452ARQ, Tela responsavel pela criação de geração de remessa de usuario inadimpletes _x000a_Para tela o fluxo anteriomete definido amarra  a geração de uma nova remessa a ultilização completa da remessa anteriormente criada.  ou seja o nosso número gerado no hapvida estava gerando conflito com os nossos números disponiveis na acessoria de cobrança, dessa forma não estava sendo possivel gerar remessa de novas cobranças"/>
    <x v="0"/>
    <x v="0"/>
    <s v="REGRA DE NEGÓCIO "/>
    <s v="FALHA OU FALTA DE ESPECIFICAÇÃO"/>
    <s v="2023T4"/>
    <s v="09 À 17/11/2023"/>
  </r>
  <r>
    <n v="1601247"/>
    <s v="[INCIDENTE 12565682] DUPLICIDADE DE PACIENTES NO DASHBORD COM ATENDIMENTOS DE EMERGÊNCIA E INTERNAÇÃO"/>
    <s v="Novembro"/>
    <s v="AUXILIO OPERACAO/TREINAMENTO"/>
    <s v="SUSTENTAÇÃO"/>
    <s v="HENRIQUE OLIVA"/>
    <m/>
    <m/>
    <s v="Bug"/>
    <m/>
    <m/>
    <m/>
    <s v="duplicidade no Dashboard do BCF para cliente emergência e internação."/>
    <x v="0"/>
    <x v="0"/>
    <m/>
    <s v="FALTA DE CASO DE TESTE"/>
    <s v="2023T4"/>
    <s v="09 À 17/11/2023"/>
  </r>
  <r>
    <n v="1606496"/>
    <s v="[INC] CORRIGIR PARAMETRO DE VISUALIZAÇÃO DE EXAMES REALIZADOS DA T8708MS"/>
    <s v="Novembro"/>
    <s v="MANUTENCAO CORRETIVA"/>
    <s v="SUSTENTAÇÃO"/>
    <s v="JORGE WEUDO"/>
    <s v="Eduardo Silveira"/>
    <m/>
    <s v="Bug"/>
    <m/>
    <m/>
    <m/>
    <s v="Na tela T2116PAR, existe uma sinalização atraves de Cores: _x000a_LARANJA para quando estão com consultas e exames pendentes VERDE para quando não tem nenhuma pendencia._x000a_Para alguns Codigo de exames, quando era solicitado um exame do grupo de exames, para todos os exames do mesmo grupo constava pendencia mesmo que nao houvesse solicitação de exames Ex: Grupo de exame de Colesterou"/>
    <x v="0"/>
    <x v="0"/>
    <s v="FALTA DE CRITERIOS DE ACEITE"/>
    <s v="FALHA OU FALTA DE ESPECIFICAÇÃO"/>
    <s v="2023T4"/>
    <s v="09 À 17/11/2023"/>
  </r>
  <r>
    <n v="1592611"/>
    <s v="INC000364005 - ERRO NO LANÇAMENTO DE HONORÁRIO MÉDICO"/>
    <s v="Novembro"/>
    <s v="MANUTENCAO CORRETIVA"/>
    <s v="SUSTENTAÇÃO"/>
    <s v="LUCAS TALAM - TECLA T"/>
    <s v="Rodolpho Rutherford"/>
    <m/>
    <s v="Bug"/>
    <m/>
    <s v="Requerimento"/>
    <s v="Backlog"/>
    <s v="Quando prestador CCG tenta lançar o honorario medico na senha N02234017 sistema gera critica de que beneficiario é da operadora HAPVIDA, _x000a_sendo que a senha foi gerada dentro do banco do CCG."/>
    <x v="0"/>
    <x v="1"/>
    <s v="FALTA DE CRITERIOS DE ACEITE"/>
    <s v="FALHA OU FALTA DE ESPECIFICAÇÃO"/>
    <s v="2023T4"/>
    <s v="09 À 17/11/2023"/>
  </r>
  <r>
    <n v="1604161"/>
    <s v="INC000384442 - RELATÓRIO OPME NÃO FINALIZA PROCESSO"/>
    <s v="Novembro"/>
    <s v="MANUTENCAO CORRETIVA"/>
    <s v="SUSTENTAÇÃO"/>
    <s v="LUCAS TALAM - TECLA T"/>
    <s v="Rodolpho Rutherford"/>
    <m/>
    <s v="Bug"/>
    <m/>
    <m/>
    <m/>
    <s v="Ao tentar acessar o relatorio de OPMES via savi atendimento a pagina não finaliza o processo, fica buscando a informação porém não traZresultados._x000a_Feito testes no savi 3 e a busca ocorre de forma rápida e apresenta modal informando &quot;não existem dados para a pesquisa realizada&quot;._x000a_Local savi 3: 125237_x000a_Local savi atendimento CCG: 162160 - Não sabem o Motivo"/>
    <x v="0"/>
    <x v="1"/>
    <s v=" DÉBITO TECNICO "/>
    <s v="INFRAESTRUTURA"/>
    <s v="2023T4"/>
    <s v="09 À 17/11/2023"/>
  </r>
  <r>
    <n v="1602678"/>
    <s v="OPERADORA - CORREÇÃO DE BUG - GERAÇÃO DE PEDIDO COMCD FILIAL DIFERENTE"/>
    <s v="Novembro"/>
    <s v="MANUTENCAO CORRETIVA"/>
    <s v="SUSTENTAÇÃO"/>
    <s v="CAIO MARQUES PINHO"/>
    <s v="Eduardo Battistin"/>
    <m/>
    <s v="Bug"/>
    <m/>
    <m/>
    <m/>
    <s v="Ao realizar Autorizaçao do pagamento em Massa via T2248, _x000a_ o sitema não esta respeitando o CD_EMPRESA_PLANO da referida operadora no ato da geração da Obrigação, CD Empresa esta fixo = 1"/>
    <x v="0"/>
    <x v="1"/>
    <s v="FALTA DE CRITERIOS DE ACEITE"/>
    <s v="FALHA OU FALTA DE ESPECIFICAÇÃO"/>
    <s v="2023T4"/>
    <s v="09 À 17/11/2023"/>
  </r>
  <r>
    <n v="1602543"/>
    <s v="INC000377823 - AJUSTES NA ROTINA DE ATUALIZAÇÃO DAS METAS NA T2116PAR"/>
    <s v="Novembro"/>
    <s v="MANUTENCAO CORRETIVA"/>
    <s v="SUSTENTAÇÃO"/>
    <s v="DAVI PORTO"/>
    <s v="Eduardo Battistin"/>
    <m/>
    <s v="Bug"/>
    <m/>
    <s v="Requerimento"/>
    <m/>
    <s v="Remover a limitação de casas decimais dos índices e dos fatores nas parametrizações de Grupos e Categorias de Serviço na t2116par. a quantidade de casas limitadas estava afetando o cálculo final._x000a_- Corrigir a atualização dos Grupos de utilização realizado pela procedure pr_atualiza_metas_grupo_filial que pertence a package pk_cred_metas"/>
    <x v="0"/>
    <x v="0"/>
    <s v="FALTA DE CRITERIOS DE ACEITE"/>
    <s v="FALTA DE CASO DE TESTE"/>
    <s v="2023T4"/>
    <s v="09 À 17/11/2023"/>
  </r>
  <r>
    <m/>
    <m/>
    <m/>
    <m/>
    <m/>
    <m/>
    <m/>
    <m/>
    <m/>
    <m/>
    <m/>
    <m/>
    <m/>
    <x v="2"/>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57A2B-C31C-42BF-9DB2-C124A7E43E8E}" name="Tabela dinâ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2">
  <location ref="A5:A6" firstHeaderRow="1" firstDataRow="1" firstDataCol="0" rowPageCount="2" colPageCount="1"/>
  <pivotFields count="19">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m="1" x="3"/>
        <item x="1"/>
        <item x="0"/>
        <item h="1" x="2"/>
        <item t="default"/>
      </items>
    </pivotField>
    <pivotField axis="axisPage" compact="0" outline="0" multipleItemSelectionAllowed="1" showAll="0">
      <items count="5">
        <item h="1" m="1" x="3"/>
        <item x="0"/>
        <item x="1"/>
        <item h="1" x="2"/>
        <item t="default"/>
      </items>
    </pivotField>
    <pivotField compact="0" outline="0" showAll="0"/>
    <pivotField compact="0" outline="0" showAll="0"/>
    <pivotField compact="0" outline="0" showAll="0"/>
    <pivotField compact="0" outline="0" showAll="0"/>
  </pivotFields>
  <rowItems count="1">
    <i/>
  </rowItems>
  <colItems count="1">
    <i/>
  </colItems>
  <pageFields count="2">
    <pageField fld="13" hier="-1"/>
    <pageField fld="14" hier="-1"/>
  </pageFields>
  <dataFields count="1">
    <dataField name="Contagem de SACTI" fld="0"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2" Type="http://schemas.openxmlformats.org/officeDocument/2006/relationships/hyperlink" Target="https://portaldeservicos.hapvida.com.br/nav_to.do?uri=%2Fchange_request.do%3Fsys_id%3D117f6ecb47a71a58aab94a33036d437d%26sysparm_view%3D%26sysparm_domain%3Dnull%26sysparm_domain_scope%3Dnull" TargetMode="External"/><Relationship Id="rId1" Type="http://schemas.openxmlformats.org/officeDocument/2006/relationships/hyperlink" Target="https://portaldeservicos.hapvida.com.br/nav_to.do?uri=%2Fchange_request.do%3Fsys_id%3Dc61b2ecb47631a58aab94a33036d431d%26sysparm_view%3D%26sysparm_domain%3Dnull%26sysparm_domain_scope%3D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8678-5665-4C13-99E2-6103A8EABF54}">
  <dimension ref="A1:F42"/>
  <sheetViews>
    <sheetView topLeftCell="B1" workbookViewId="0">
      <selection activeCell="F12" sqref="F12"/>
    </sheetView>
  </sheetViews>
  <sheetFormatPr defaultRowHeight="12" x14ac:dyDescent="0.2"/>
  <cols>
    <col min="2" max="2" width="21" customWidth="1"/>
    <col min="3" max="3" width="14.5" bestFit="1" customWidth="1"/>
    <col min="4" max="4" width="27.6640625" customWidth="1"/>
    <col min="5" max="5" width="80" customWidth="1"/>
    <col min="6" max="6" width="48.1640625" customWidth="1"/>
  </cols>
  <sheetData>
    <row r="1" spans="1:5" x14ac:dyDescent="0.2">
      <c r="A1" s="157" t="s">
        <v>0</v>
      </c>
      <c r="B1" s="157" t="s">
        <v>1</v>
      </c>
      <c r="C1" s="157" t="s">
        <v>2</v>
      </c>
      <c r="D1" s="157" t="s">
        <v>3</v>
      </c>
      <c r="E1" s="157" t="s">
        <v>4</v>
      </c>
    </row>
    <row r="2" spans="1:5" x14ac:dyDescent="0.2">
      <c r="A2" s="3">
        <v>1425045</v>
      </c>
      <c r="B2" s="3" t="e">
        <f>VLOOKUP(CCG!A2,'SAC''s'!B:V,21,0)</f>
        <v>#N/A</v>
      </c>
      <c r="C2" s="3"/>
      <c r="D2" s="3" t="s">
        <v>5</v>
      </c>
      <c r="E2" s="3"/>
    </row>
    <row r="3" spans="1:5" x14ac:dyDescent="0.2">
      <c r="A3" s="3">
        <v>1428291</v>
      </c>
      <c r="B3" s="3" t="e">
        <f>VLOOKUP(CCG!A3,'SAC''s'!B:V,21,0)</f>
        <v>#N/A</v>
      </c>
      <c r="C3" s="3"/>
      <c r="D3" s="3" t="s">
        <v>5</v>
      </c>
      <c r="E3" s="3"/>
    </row>
    <row r="4" spans="1:5" x14ac:dyDescent="0.2">
      <c r="A4" s="3">
        <v>1428296</v>
      </c>
      <c r="B4" s="3" t="e">
        <f>VLOOKUP(CCG!A4,'SAC''s'!B:V,21,0)</f>
        <v>#N/A</v>
      </c>
      <c r="C4" s="3"/>
      <c r="D4" s="3" t="s">
        <v>5</v>
      </c>
      <c r="E4" s="3"/>
    </row>
    <row r="5" spans="1:5" x14ac:dyDescent="0.2">
      <c r="A5" s="3">
        <v>1427160</v>
      </c>
      <c r="B5" s="3" t="e">
        <f>VLOOKUP(CCG!A5,'SAC''s'!B:V,21,0)</f>
        <v>#N/A</v>
      </c>
      <c r="C5" s="3"/>
      <c r="D5" s="3" t="s">
        <v>5</v>
      </c>
      <c r="E5" s="3"/>
    </row>
    <row r="6" spans="1:5" x14ac:dyDescent="0.2">
      <c r="A6" s="3">
        <v>1427172</v>
      </c>
      <c r="B6" s="3" t="e">
        <f>VLOOKUP(CCG!A6,'SAC''s'!B:V,21,0)</f>
        <v>#N/A</v>
      </c>
      <c r="C6" s="3"/>
      <c r="D6" s="3" t="s">
        <v>5</v>
      </c>
      <c r="E6" s="3"/>
    </row>
    <row r="7" spans="1:5" x14ac:dyDescent="0.2">
      <c r="A7" s="3">
        <v>1425237</v>
      </c>
      <c r="B7" s="3" t="e">
        <f>VLOOKUP(CCG!A7,'SAC''s'!B:V,21,0)</f>
        <v>#N/A</v>
      </c>
      <c r="C7" s="3"/>
      <c r="D7" s="3" t="s">
        <v>5</v>
      </c>
      <c r="E7" s="3"/>
    </row>
    <row r="8" spans="1:5" x14ac:dyDescent="0.2">
      <c r="A8" s="3">
        <v>1431598</v>
      </c>
      <c r="B8" s="3" t="e">
        <f>VLOOKUP(CCG!A8,'SAC''s'!B:V,21,0)</f>
        <v>#N/A</v>
      </c>
      <c r="C8" s="3"/>
      <c r="D8" s="3" t="s">
        <v>5</v>
      </c>
      <c r="E8" s="3"/>
    </row>
    <row r="9" spans="1:5" x14ac:dyDescent="0.2">
      <c r="A9" s="3">
        <v>1428316</v>
      </c>
      <c r="B9" s="3" t="e">
        <f>VLOOKUP(CCG!A9,'SAC''s'!B:V,21,0)</f>
        <v>#N/A</v>
      </c>
      <c r="C9" s="3"/>
      <c r="D9" s="3" t="s">
        <v>5</v>
      </c>
      <c r="E9" s="3"/>
    </row>
    <row r="10" spans="1:5" x14ac:dyDescent="0.2">
      <c r="A10" s="3">
        <v>1428310</v>
      </c>
      <c r="B10" s="3" t="e">
        <f>VLOOKUP(CCG!A10,'SAC''s'!B:V,21,0)</f>
        <v>#N/A</v>
      </c>
      <c r="C10" s="3"/>
      <c r="D10" s="3" t="s">
        <v>5</v>
      </c>
      <c r="E10" s="3"/>
    </row>
    <row r="11" spans="1:5" x14ac:dyDescent="0.2">
      <c r="A11" s="3">
        <v>1428309</v>
      </c>
      <c r="B11" s="3" t="e">
        <f>VLOOKUP(CCG!A11,'SAC''s'!B:V,21,0)</f>
        <v>#N/A</v>
      </c>
      <c r="C11" s="3"/>
      <c r="D11" s="3" t="s">
        <v>5</v>
      </c>
      <c r="E11" s="3"/>
    </row>
    <row r="12" spans="1:5" ht="15" x14ac:dyDescent="0.25">
      <c r="A12" s="3">
        <v>1428260</v>
      </c>
      <c r="B12" s="3" t="e">
        <f>VLOOKUP(CCG!A12,'SAC''s'!B:V,21,0)</f>
        <v>#N/A</v>
      </c>
      <c r="C12" s="3"/>
      <c r="D12" s="3" t="s">
        <v>6</v>
      </c>
      <c r="E12" s="158" t="s">
        <v>7</v>
      </c>
    </row>
    <row r="13" spans="1:5" x14ac:dyDescent="0.2">
      <c r="A13" s="3">
        <v>1428258</v>
      </c>
      <c r="B13" s="3" t="e">
        <f>VLOOKUP(CCG!A13,'SAC''s'!B:V,21,0)</f>
        <v>#N/A</v>
      </c>
      <c r="C13" s="3"/>
      <c r="D13" s="3" t="s">
        <v>5</v>
      </c>
      <c r="E13" s="3"/>
    </row>
    <row r="14" spans="1:5" ht="15" x14ac:dyDescent="0.25">
      <c r="A14" s="3">
        <v>1428249</v>
      </c>
      <c r="B14" s="3" t="e">
        <f>VLOOKUP(CCG!A14,'SAC''s'!B:V,21,0)</f>
        <v>#N/A</v>
      </c>
      <c r="C14" s="3"/>
      <c r="D14" s="3" t="s">
        <v>6</v>
      </c>
      <c r="E14" s="158" t="s">
        <v>8</v>
      </c>
    </row>
    <row r="15" spans="1:5" x14ac:dyDescent="0.2">
      <c r="A15" s="3">
        <v>1431598</v>
      </c>
      <c r="B15" s="3" t="e">
        <f>VLOOKUP(CCG!A15,'SAC''s'!B:V,21,0)</f>
        <v>#N/A</v>
      </c>
      <c r="C15" s="3"/>
      <c r="D15" s="3" t="s">
        <v>5</v>
      </c>
      <c r="E15" s="3"/>
    </row>
    <row r="16" spans="1:5" x14ac:dyDescent="0.2">
      <c r="A16" s="3">
        <v>1427921</v>
      </c>
      <c r="B16" s="3" t="e">
        <f>VLOOKUP(CCG!A16,'SAC''s'!B:V,21,0)</f>
        <v>#N/A</v>
      </c>
      <c r="C16" s="3"/>
      <c r="D16" s="3" t="s">
        <v>5</v>
      </c>
      <c r="E16" s="3"/>
    </row>
    <row r="17" spans="1:6" x14ac:dyDescent="0.2">
      <c r="A17">
        <v>1431679</v>
      </c>
      <c r="B17" s="3" t="e">
        <f>VLOOKUP(CCG!A17,'SAC''s'!B:V,21,0)</f>
        <v>#N/A</v>
      </c>
      <c r="C17" s="3"/>
      <c r="D17" s="3" t="s">
        <v>9</v>
      </c>
      <c r="E17" s="3" t="s">
        <v>10</v>
      </c>
      <c r="F17" t="s">
        <v>11</v>
      </c>
    </row>
    <row r="18" spans="1:6" x14ac:dyDescent="0.2">
      <c r="A18" s="3">
        <v>1431598</v>
      </c>
      <c r="B18" s="3" t="e">
        <f>VLOOKUP(CCG!A18,'SAC''s'!B:V,21,0)</f>
        <v>#N/A</v>
      </c>
      <c r="C18" s="3"/>
      <c r="D18" s="3" t="s">
        <v>5</v>
      </c>
      <c r="E18" s="3"/>
    </row>
    <row r="19" spans="1:6" x14ac:dyDescent="0.2">
      <c r="A19" s="3">
        <v>1431584</v>
      </c>
      <c r="B19" s="3" t="e">
        <f>VLOOKUP(CCG!A19,'SAC''s'!B:V,21,0)</f>
        <v>#N/A</v>
      </c>
      <c r="C19" s="3"/>
      <c r="D19" s="3" t="s">
        <v>5</v>
      </c>
      <c r="E19" s="3"/>
    </row>
    <row r="20" spans="1:6" x14ac:dyDescent="0.2">
      <c r="A20">
        <v>1431933</v>
      </c>
      <c r="B20" s="3" t="e">
        <f>VLOOKUP(CCG!A20,'SAC''s'!B:V,21,0)</f>
        <v>#N/A</v>
      </c>
      <c r="C20" s="3"/>
      <c r="D20" s="3" t="s">
        <v>9</v>
      </c>
      <c r="E20" s="3" t="s">
        <v>10</v>
      </c>
      <c r="F20" t="s">
        <v>11</v>
      </c>
    </row>
    <row r="21" spans="1:6" x14ac:dyDescent="0.2">
      <c r="A21" s="3">
        <v>1431598</v>
      </c>
      <c r="B21" s="3" t="e">
        <f>VLOOKUP(CCG!A21,'SAC''s'!B:V,21,0)</f>
        <v>#N/A</v>
      </c>
      <c r="C21" s="3"/>
      <c r="D21" s="3" t="s">
        <v>5</v>
      </c>
      <c r="E21" s="3"/>
    </row>
    <row r="22" spans="1:6" x14ac:dyDescent="0.2">
      <c r="A22" s="3">
        <v>1431584</v>
      </c>
      <c r="B22" s="3" t="e">
        <f>VLOOKUP(CCG!A22,'SAC''s'!B:V,21,0)</f>
        <v>#N/A</v>
      </c>
      <c r="C22" s="3"/>
      <c r="D22" s="3" t="s">
        <v>5</v>
      </c>
      <c r="E22" s="3"/>
    </row>
    <row r="23" spans="1:6" x14ac:dyDescent="0.2">
      <c r="A23">
        <v>1431884</v>
      </c>
      <c r="B23" s="3" t="e">
        <f>VLOOKUP(CCG!A23,'SAC''s'!B:V,21,0)</f>
        <v>#N/A</v>
      </c>
      <c r="C23" s="3"/>
      <c r="D23" s="3" t="s">
        <v>9</v>
      </c>
      <c r="E23" s="3" t="s">
        <v>10</v>
      </c>
      <c r="F23" t="s">
        <v>11</v>
      </c>
    </row>
    <row r="24" spans="1:6" x14ac:dyDescent="0.2">
      <c r="A24">
        <v>1431626</v>
      </c>
      <c r="B24" s="3" t="e">
        <f>VLOOKUP(CCG!A24,'SAC''s'!B:V,21,0)</f>
        <v>#N/A</v>
      </c>
      <c r="C24" s="3"/>
      <c r="D24" s="3" t="s">
        <v>9</v>
      </c>
      <c r="E24" s="3" t="s">
        <v>10</v>
      </c>
      <c r="F24" t="s">
        <v>11</v>
      </c>
    </row>
    <row r="25" spans="1:6" x14ac:dyDescent="0.2">
      <c r="A25" s="3">
        <v>1431671</v>
      </c>
      <c r="B25" s="3" t="e">
        <f>VLOOKUP(CCG!A25,'SAC''s'!B:V,21,0)</f>
        <v>#N/A</v>
      </c>
      <c r="C25" s="3" t="s">
        <v>12</v>
      </c>
      <c r="D25" s="3" t="s">
        <v>6</v>
      </c>
      <c r="E25" s="3" t="s">
        <v>13</v>
      </c>
    </row>
    <row r="26" spans="1:6" x14ac:dyDescent="0.2">
      <c r="A26" s="3">
        <v>1431633</v>
      </c>
      <c r="B26" s="3" t="e">
        <f>VLOOKUP(CCG!A26,'SAC''s'!B:V,21,0)</f>
        <v>#N/A</v>
      </c>
      <c r="C26" s="3" t="s">
        <v>12</v>
      </c>
      <c r="D26" s="3" t="s">
        <v>5</v>
      </c>
      <c r="E26" s="3"/>
    </row>
    <row r="27" spans="1:6" x14ac:dyDescent="0.2">
      <c r="A27" s="3">
        <v>1428258</v>
      </c>
      <c r="B27" s="3" t="e">
        <f>VLOOKUP(CCG!A27,'SAC''s'!B:V,21,0)</f>
        <v>#N/A</v>
      </c>
      <c r="C27" s="3" t="s">
        <v>12</v>
      </c>
      <c r="D27" s="3" t="s">
        <v>5</v>
      </c>
      <c r="E27" s="3"/>
    </row>
    <row r="28" spans="1:6" x14ac:dyDescent="0.2">
      <c r="A28" s="3">
        <v>1431676</v>
      </c>
      <c r="B28" s="3" t="e">
        <f>VLOOKUP(CCG!A28,'SAC''s'!B:V,21,0)</f>
        <v>#N/A</v>
      </c>
      <c r="C28" s="3" t="s">
        <v>12</v>
      </c>
      <c r="D28" s="3" t="s">
        <v>5</v>
      </c>
      <c r="E28" s="3"/>
    </row>
    <row r="29" spans="1:6" x14ac:dyDescent="0.2">
      <c r="A29" s="3">
        <v>1431678</v>
      </c>
      <c r="B29" s="3" t="e">
        <f>VLOOKUP(CCG!A29,'SAC''s'!B:V,21,0)</f>
        <v>#N/A</v>
      </c>
      <c r="C29" s="3" t="s">
        <v>12</v>
      </c>
      <c r="D29" s="3" t="s">
        <v>5</v>
      </c>
      <c r="E29" s="3"/>
    </row>
    <row r="30" spans="1:6" x14ac:dyDescent="0.2">
      <c r="A30" s="3">
        <v>1431847</v>
      </c>
      <c r="B30" s="3" t="e">
        <f>VLOOKUP(CCG!A30,'SAC''s'!B:V,21,0)</f>
        <v>#N/A</v>
      </c>
      <c r="C30" s="3" t="s">
        <v>12</v>
      </c>
      <c r="D30" s="3" t="s">
        <v>6</v>
      </c>
      <c r="E30" s="3" t="s">
        <v>14</v>
      </c>
    </row>
    <row r="31" spans="1:6" x14ac:dyDescent="0.2">
      <c r="A31" s="3">
        <v>1419228</v>
      </c>
      <c r="B31" s="3" t="e">
        <f>VLOOKUP(CCG!A31,'SAC''s'!B:V,21,0)</f>
        <v>#N/A</v>
      </c>
      <c r="C31" s="3" t="s">
        <v>12</v>
      </c>
      <c r="D31" s="3" t="s">
        <v>5</v>
      </c>
      <c r="E31" s="3" t="s">
        <v>15</v>
      </c>
      <c r="F31" t="s">
        <v>16</v>
      </c>
    </row>
    <row r="32" spans="1:6" x14ac:dyDescent="0.2">
      <c r="A32" s="3">
        <v>1426220</v>
      </c>
      <c r="B32" s="3" t="e">
        <f>VLOOKUP(CCG!A32,'SAC''s'!B:V,21,0)</f>
        <v>#N/A</v>
      </c>
      <c r="C32" s="3" t="s">
        <v>12</v>
      </c>
      <c r="D32" s="3" t="s">
        <v>5</v>
      </c>
      <c r="E32" s="3" t="s">
        <v>17</v>
      </c>
    </row>
    <row r="33" spans="1:6" x14ac:dyDescent="0.2">
      <c r="A33" s="3">
        <v>1426220</v>
      </c>
      <c r="B33" s="3" t="e">
        <f>VLOOKUP(CCG!A33,'SAC''s'!B:V,21,0)</f>
        <v>#N/A</v>
      </c>
      <c r="C33" s="3" t="s">
        <v>12</v>
      </c>
      <c r="D33" s="3" t="s">
        <v>5</v>
      </c>
      <c r="E33" s="3" t="s">
        <v>15</v>
      </c>
      <c r="F33" t="s">
        <v>16</v>
      </c>
    </row>
    <row r="34" spans="1:6" x14ac:dyDescent="0.2">
      <c r="A34" s="3">
        <v>1428376</v>
      </c>
      <c r="B34" s="3" t="e">
        <f>VLOOKUP(CCG!A34,'SAC''s'!B:V,21,0)</f>
        <v>#N/A</v>
      </c>
      <c r="C34" s="3" t="s">
        <v>12</v>
      </c>
      <c r="D34" s="3" t="s">
        <v>5</v>
      </c>
      <c r="E34" s="3"/>
    </row>
    <row r="35" spans="1:6" x14ac:dyDescent="0.2">
      <c r="A35" s="3">
        <v>1436243</v>
      </c>
      <c r="B35" s="3" t="e">
        <f>VLOOKUP(CCG!A35,'SAC''s'!B:V,21,0)</f>
        <v>#N/A</v>
      </c>
      <c r="C35" s="3" t="s">
        <v>12</v>
      </c>
      <c r="D35" s="3" t="s">
        <v>5</v>
      </c>
      <c r="E35" s="3"/>
    </row>
    <row r="36" spans="1:6" x14ac:dyDescent="0.2">
      <c r="A36" s="3">
        <v>1437426</v>
      </c>
      <c r="B36" s="3" t="e">
        <f>VLOOKUP(CCG!A36,'SAC''s'!B:V,21,0)</f>
        <v>#N/A</v>
      </c>
      <c r="C36" s="3" t="s">
        <v>12</v>
      </c>
      <c r="D36" s="3" t="s">
        <v>5</v>
      </c>
      <c r="E36" s="3"/>
    </row>
    <row r="40" spans="1:6" x14ac:dyDescent="0.2">
      <c r="E40" t="s">
        <v>18</v>
      </c>
    </row>
    <row r="42" spans="1:6" x14ac:dyDescent="0.2">
      <c r="E42" t="s">
        <v>14</v>
      </c>
    </row>
  </sheetData>
  <autoFilter ref="A1:F36" xr:uid="{D96A8678-5665-4C13-99E2-6103A8EABF5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6E54-0FD1-4232-86A0-90E0AE49F535}">
  <sheetPr>
    <tabColor rgb="FF00B050"/>
  </sheetPr>
  <dimension ref="A2:B6"/>
  <sheetViews>
    <sheetView showGridLines="0" workbookViewId="0">
      <selection activeCell="B21" sqref="B21"/>
    </sheetView>
  </sheetViews>
  <sheetFormatPr defaultRowHeight="12" x14ac:dyDescent="0.2"/>
  <cols>
    <col min="1" max="1" width="26.33203125" bestFit="1" customWidth="1"/>
    <col min="2" max="2" width="15.6640625" bestFit="1" customWidth="1"/>
    <col min="3" max="3" width="20.33203125" bestFit="1" customWidth="1"/>
    <col min="4" max="10" width="36" bestFit="1" customWidth="1"/>
    <col min="11" max="11" width="11.33203125" bestFit="1" customWidth="1"/>
  </cols>
  <sheetData>
    <row r="2" spans="1:2" x14ac:dyDescent="0.2">
      <c r="A2" s="279" t="s">
        <v>19</v>
      </c>
      <c r="B2" t="s">
        <v>20</v>
      </c>
    </row>
    <row r="3" spans="1:2" x14ac:dyDescent="0.2">
      <c r="A3" s="279" t="s">
        <v>21</v>
      </c>
      <c r="B3" t="s">
        <v>20</v>
      </c>
    </row>
    <row r="5" spans="1:2" x14ac:dyDescent="0.2">
      <c r="A5" t="s">
        <v>22</v>
      </c>
    </row>
    <row r="6" spans="1:2" x14ac:dyDescent="0.2">
      <c r="A6">
        <v>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BC92A-BA6C-45E2-9C00-3208806A672F}">
  <dimension ref="A1:A8"/>
  <sheetViews>
    <sheetView workbookViewId="0">
      <selection activeCell="A14" sqref="A14"/>
    </sheetView>
  </sheetViews>
  <sheetFormatPr defaultRowHeight="12" x14ac:dyDescent="0.2"/>
  <cols>
    <col min="1" max="1" width="35.6640625" customWidth="1"/>
  </cols>
  <sheetData>
    <row r="1" spans="1:1" x14ac:dyDescent="0.2">
      <c r="A1" t="s">
        <v>23</v>
      </c>
    </row>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A6AC-069A-4FF9-A989-F723CEBF81DE}">
  <sheetPr>
    <tabColor rgb="FFFC9292"/>
  </sheetPr>
  <dimension ref="A1:C38"/>
  <sheetViews>
    <sheetView topLeftCell="A25" workbookViewId="0">
      <selection activeCell="F10" sqref="F10"/>
    </sheetView>
  </sheetViews>
  <sheetFormatPr defaultRowHeight="12" x14ac:dyDescent="0.2"/>
  <cols>
    <col min="1" max="1" width="20" customWidth="1"/>
    <col min="2" max="2" width="41.1640625" customWidth="1"/>
    <col min="3" max="3" width="19.6640625" style="1" customWidth="1"/>
    <col min="7" max="7" width="19.33203125" customWidth="1"/>
    <col min="8" max="8" width="23.1640625" customWidth="1"/>
  </cols>
  <sheetData>
    <row r="1" spans="1:3" ht="12.75" x14ac:dyDescent="0.2">
      <c r="A1" s="232" t="s">
        <v>31</v>
      </c>
      <c r="B1" s="232" t="s">
        <v>32</v>
      </c>
      <c r="C1" s="233" t="s">
        <v>33</v>
      </c>
    </row>
    <row r="2" spans="1:3" x14ac:dyDescent="0.2">
      <c r="A2" t="e">
        <f>VLOOKUP(B2,#REF!,2,0)</f>
        <v>#REF!</v>
      </c>
      <c r="B2" s="231" t="s">
        <v>34</v>
      </c>
      <c r="C2" s="7" t="e">
        <f>COUNTIF(#REF!,'Painel Bugs'!B2)</f>
        <v>#REF!</v>
      </c>
    </row>
    <row r="3" spans="1:3" x14ac:dyDescent="0.2">
      <c r="A3" t="e">
        <f>VLOOKUP(B3,#REF!,2,0)</f>
        <v>#REF!</v>
      </c>
      <c r="B3" s="231" t="s">
        <v>35</v>
      </c>
      <c r="C3" s="7" t="e">
        <f>COUNTIF(#REF!,'Painel Bugs'!B3)</f>
        <v>#REF!</v>
      </c>
    </row>
    <row r="4" spans="1:3" x14ac:dyDescent="0.2">
      <c r="A4" t="e">
        <f>VLOOKUP(B4,#REF!,2,0)</f>
        <v>#REF!</v>
      </c>
      <c r="B4" s="231" t="s">
        <v>36</v>
      </c>
      <c r="C4" s="7" t="e">
        <f>COUNTIF(#REF!,'Painel Bugs'!B4)</f>
        <v>#REF!</v>
      </c>
    </row>
    <row r="5" spans="1:3" x14ac:dyDescent="0.2">
      <c r="A5" t="e">
        <f>VLOOKUP(B5,#REF!,2,0)</f>
        <v>#REF!</v>
      </c>
      <c r="B5" s="231" t="s">
        <v>37</v>
      </c>
      <c r="C5" s="7" t="e">
        <f>COUNTIF(#REF!,'Painel Bugs'!B5)</f>
        <v>#REF!</v>
      </c>
    </row>
    <row r="6" spans="1:3" x14ac:dyDescent="0.2">
      <c r="A6" t="e" cm="1">
        <f t="array" ref="A6">VLOOKUP([0]!B5B6,#REF!,2,0)</f>
        <v>#NAME?</v>
      </c>
      <c r="B6" s="231" t="s">
        <v>38</v>
      </c>
      <c r="C6" s="7" t="e">
        <f>COUNTIF(#REF!,'Painel Bugs'!B6)</f>
        <v>#REF!</v>
      </c>
    </row>
    <row r="7" spans="1:3" x14ac:dyDescent="0.2">
      <c r="A7" t="e">
        <f>VLOOKUP(B7,#REF!,2,0)</f>
        <v>#REF!</v>
      </c>
      <c r="B7" s="231" t="s">
        <v>39</v>
      </c>
      <c r="C7" s="7" t="e">
        <f>COUNTIF(#REF!,'Painel Bugs'!B7)</f>
        <v>#REF!</v>
      </c>
    </row>
    <row r="8" spans="1:3" x14ac:dyDescent="0.2">
      <c r="A8" t="e">
        <f>VLOOKUP(B8,#REF!,2,0)</f>
        <v>#REF!</v>
      </c>
      <c r="B8" s="231" t="s">
        <v>40</v>
      </c>
      <c r="C8" s="7" t="e">
        <f>COUNTIF(#REF!,'Painel Bugs'!B8)</f>
        <v>#REF!</v>
      </c>
    </row>
    <row r="9" spans="1:3" x14ac:dyDescent="0.2">
      <c r="A9" t="e">
        <f>VLOOKUP(B9,#REF!,2,0)</f>
        <v>#REF!</v>
      </c>
      <c r="B9" s="231" t="s">
        <v>41</v>
      </c>
      <c r="C9" s="7" t="e">
        <f>COUNTIF(#REF!,'Painel Bugs'!B9)</f>
        <v>#REF!</v>
      </c>
    </row>
    <row r="10" spans="1:3" x14ac:dyDescent="0.2">
      <c r="A10" t="e">
        <f>VLOOKUP(B10,#REF!,2,0)</f>
        <v>#REF!</v>
      </c>
      <c r="B10" s="231" t="s">
        <v>42</v>
      </c>
      <c r="C10" s="7" t="e">
        <f>COUNTIF(#REF!,'Painel Bugs'!B10)</f>
        <v>#REF!</v>
      </c>
    </row>
    <row r="11" spans="1:3" x14ac:dyDescent="0.2">
      <c r="A11" t="e">
        <f>VLOOKUP(B11,#REF!,2,0)</f>
        <v>#REF!</v>
      </c>
      <c r="B11" s="231" t="s">
        <v>43</v>
      </c>
      <c r="C11" s="7" t="e">
        <f>COUNTIF(#REF!,'Painel Bugs'!B11)</f>
        <v>#REF!</v>
      </c>
    </row>
    <row r="12" spans="1:3" x14ac:dyDescent="0.2">
      <c r="A12" t="e">
        <f>VLOOKUP(B12,#REF!,2,0)</f>
        <v>#REF!</v>
      </c>
      <c r="B12" s="231" t="s">
        <v>44</v>
      </c>
      <c r="C12" s="7" t="e">
        <f>COUNTIF(#REF!,'Painel Bugs'!B12)</f>
        <v>#REF!</v>
      </c>
    </row>
    <row r="13" spans="1:3" x14ac:dyDescent="0.2">
      <c r="A13" t="e">
        <f>VLOOKUP(B13,#REF!,2,0)</f>
        <v>#REF!</v>
      </c>
      <c r="B13" s="231" t="s">
        <v>45</v>
      </c>
      <c r="C13" s="7" t="e">
        <f>COUNTIF(#REF!,'Painel Bugs'!B13)</f>
        <v>#REF!</v>
      </c>
    </row>
    <row r="14" spans="1:3" x14ac:dyDescent="0.2">
      <c r="A14" t="e">
        <f>VLOOKUP(B14,#REF!,2,0)</f>
        <v>#REF!</v>
      </c>
      <c r="B14" s="231" t="s">
        <v>46</v>
      </c>
      <c r="C14" s="7" t="e">
        <f>COUNTIF(#REF!,'Painel Bugs'!B14)</f>
        <v>#REF!</v>
      </c>
    </row>
    <row r="15" spans="1:3" x14ac:dyDescent="0.2">
      <c r="A15" t="e">
        <f>VLOOKUP(B15,#REF!,2,0)</f>
        <v>#REF!</v>
      </c>
      <c r="B15" s="231" t="s">
        <v>47</v>
      </c>
      <c r="C15" s="7" t="e">
        <f>COUNTIF(#REF!,'Painel Bugs'!B15)</f>
        <v>#REF!</v>
      </c>
    </row>
    <row r="16" spans="1:3" x14ac:dyDescent="0.2">
      <c r="A16" t="e">
        <f>VLOOKUP(B16,#REF!,2,0)</f>
        <v>#REF!</v>
      </c>
      <c r="B16" s="231" t="s">
        <v>48</v>
      </c>
      <c r="C16" s="7" t="e">
        <f>COUNTIF(#REF!,'Painel Bugs'!B16)</f>
        <v>#REF!</v>
      </c>
    </row>
    <row r="17" spans="1:3" x14ac:dyDescent="0.2">
      <c r="A17" t="e">
        <f>VLOOKUP(B17,#REF!,2,0)</f>
        <v>#REF!</v>
      </c>
      <c r="B17" s="231" t="s">
        <v>49</v>
      </c>
      <c r="C17" s="7" t="e">
        <f>COUNTIF(#REF!,'Painel Bugs'!B17)</f>
        <v>#REF!</v>
      </c>
    </row>
    <row r="18" spans="1:3" x14ac:dyDescent="0.2">
      <c r="A18" t="e">
        <f>VLOOKUP(B18,#REF!,2,0)</f>
        <v>#REF!</v>
      </c>
      <c r="B18" s="231" t="s">
        <v>50</v>
      </c>
      <c r="C18" s="7" t="e">
        <f>COUNTIF(#REF!,'Painel Bugs'!B18)</f>
        <v>#REF!</v>
      </c>
    </row>
    <row r="19" spans="1:3" x14ac:dyDescent="0.2">
      <c r="A19" t="e">
        <f>VLOOKUP(B19,#REF!,2,0)</f>
        <v>#REF!</v>
      </c>
      <c r="B19" s="231" t="s">
        <v>51</v>
      </c>
      <c r="C19" s="7" t="e">
        <f>COUNTIF(#REF!,'Painel Bugs'!B19)</f>
        <v>#REF!</v>
      </c>
    </row>
    <row r="20" spans="1:3" x14ac:dyDescent="0.2">
      <c r="A20" t="e">
        <f>VLOOKUP(B20,#REF!,2,0)</f>
        <v>#REF!</v>
      </c>
      <c r="B20" s="231" t="s">
        <v>52</v>
      </c>
      <c r="C20" s="7" t="e">
        <f>COUNTIF(#REF!,'Painel Bugs'!B20)</f>
        <v>#REF!</v>
      </c>
    </row>
    <row r="21" spans="1:3" x14ac:dyDescent="0.2">
      <c r="A21" t="e">
        <f>VLOOKUP(B21,#REF!,2,0)</f>
        <v>#REF!</v>
      </c>
      <c r="B21" s="231" t="s">
        <v>53</v>
      </c>
      <c r="C21" s="7" t="e">
        <f>COUNTIF(#REF!,'Painel Bugs'!B21)</f>
        <v>#REF!</v>
      </c>
    </row>
    <row r="22" spans="1:3" x14ac:dyDescent="0.2">
      <c r="A22" t="e">
        <f>VLOOKUP(B22,#REF!,2,0)</f>
        <v>#REF!</v>
      </c>
      <c r="B22" s="231" t="s">
        <v>54</v>
      </c>
      <c r="C22" s="7" t="e">
        <f>COUNTIF(#REF!,'Painel Bugs'!B22)</f>
        <v>#REF!</v>
      </c>
    </row>
    <row r="23" spans="1:3" x14ac:dyDescent="0.2">
      <c r="A23" t="e">
        <f>VLOOKUP(B23,#REF!,2,0)</f>
        <v>#REF!</v>
      </c>
      <c r="B23" s="231" t="s">
        <v>55</v>
      </c>
      <c r="C23" s="7" t="e">
        <f>COUNTIF(#REF!,'Painel Bugs'!B23)</f>
        <v>#REF!</v>
      </c>
    </row>
    <row r="24" spans="1:3" x14ac:dyDescent="0.2">
      <c r="A24" t="e">
        <f>VLOOKUP(B24,#REF!,2,0)</f>
        <v>#REF!</v>
      </c>
      <c r="B24" s="231" t="s">
        <v>56</v>
      </c>
      <c r="C24" s="7" t="e">
        <f>COUNTIF(#REF!,'Painel Bugs'!B24)</f>
        <v>#REF!</v>
      </c>
    </row>
    <row r="25" spans="1:3" x14ac:dyDescent="0.2">
      <c r="A25" t="e">
        <f>VLOOKUP(B25,#REF!,2,0)</f>
        <v>#REF!</v>
      </c>
      <c r="B25" s="231" t="s">
        <v>57</v>
      </c>
      <c r="C25" s="7" t="e">
        <f>COUNTIF(#REF!,'Painel Bugs'!B25)</f>
        <v>#REF!</v>
      </c>
    </row>
    <row r="26" spans="1:3" x14ac:dyDescent="0.2">
      <c r="A26" t="e">
        <f>VLOOKUP(B26,#REF!,2,0)</f>
        <v>#REF!</v>
      </c>
      <c r="B26" s="231" t="s">
        <v>58</v>
      </c>
      <c r="C26" s="7" t="e">
        <f>COUNTIF(#REF!,'Painel Bugs'!B26)</f>
        <v>#REF!</v>
      </c>
    </row>
    <row r="27" spans="1:3" x14ac:dyDescent="0.2">
      <c r="A27" t="e">
        <f>VLOOKUP(B27,#REF!,2,0)</f>
        <v>#REF!</v>
      </c>
      <c r="B27" s="231" t="s">
        <v>59</v>
      </c>
      <c r="C27" s="7" t="e">
        <f>COUNTIF(#REF!,'Painel Bugs'!B27)</f>
        <v>#REF!</v>
      </c>
    </row>
    <row r="28" spans="1:3" x14ac:dyDescent="0.2">
      <c r="A28" t="e">
        <f>VLOOKUP(B28,#REF!,2,0)</f>
        <v>#REF!</v>
      </c>
      <c r="B28" s="231" t="s">
        <v>60</v>
      </c>
      <c r="C28" s="7" t="e">
        <f>COUNTIF(#REF!,'Painel Bugs'!B28)</f>
        <v>#REF!</v>
      </c>
    </row>
    <row r="29" spans="1:3" x14ac:dyDescent="0.2">
      <c r="A29" t="e">
        <f>VLOOKUP(B29,#REF!,2,0)</f>
        <v>#REF!</v>
      </c>
      <c r="B29" s="231" t="s">
        <v>61</v>
      </c>
      <c r="C29" s="7" t="e">
        <f>COUNTIF(#REF!,'Painel Bugs'!B29)</f>
        <v>#REF!</v>
      </c>
    </row>
    <row r="30" spans="1:3" x14ac:dyDescent="0.2">
      <c r="A30" t="e">
        <f>VLOOKUP(B30,#REF!,2,0)</f>
        <v>#REF!</v>
      </c>
      <c r="B30" s="231" t="s">
        <v>62</v>
      </c>
      <c r="C30" s="7" t="e">
        <f>COUNTIF(#REF!,'Painel Bugs'!B30)</f>
        <v>#REF!</v>
      </c>
    </row>
    <row r="31" spans="1:3" x14ac:dyDescent="0.2">
      <c r="A31" t="e">
        <f>VLOOKUP(B31,#REF!,2,0)</f>
        <v>#REF!</v>
      </c>
      <c r="B31" s="231" t="s">
        <v>63</v>
      </c>
      <c r="C31" s="7" t="e">
        <f>COUNTIF(#REF!,'Painel Bugs'!B31)</f>
        <v>#REF!</v>
      </c>
    </row>
    <row r="32" spans="1:3" x14ac:dyDescent="0.2">
      <c r="A32" t="e">
        <f>VLOOKUP(B32,#REF!,2,0)</f>
        <v>#REF!</v>
      </c>
      <c r="B32" s="231" t="s">
        <v>64</v>
      </c>
      <c r="C32" s="7" t="e">
        <f>COUNTIF(#REF!,'Painel Bugs'!B32)</f>
        <v>#REF!</v>
      </c>
    </row>
    <row r="33" spans="1:3" x14ac:dyDescent="0.2">
      <c r="A33" t="e">
        <f>VLOOKUP(B33,#REF!,2,0)</f>
        <v>#REF!</v>
      </c>
      <c r="B33" s="231" t="s">
        <v>65</v>
      </c>
      <c r="C33" s="7" t="e">
        <f>COUNTIF(#REF!,'Painel Bugs'!B33)</f>
        <v>#REF!</v>
      </c>
    </row>
    <row r="37" spans="1:3" x14ac:dyDescent="0.2">
      <c r="A37" s="378" t="s">
        <v>66</v>
      </c>
      <c r="B37" s="378"/>
      <c r="C37" s="379" t="e">
        <f>SUM(C2:C34)</f>
        <v>#REF!</v>
      </c>
    </row>
    <row r="38" spans="1:3" x14ac:dyDescent="0.2">
      <c r="A38" s="378"/>
      <c r="B38" s="378"/>
      <c r="C38" s="379"/>
    </row>
  </sheetData>
  <autoFilter ref="B1:C1" xr:uid="{9979A6AC-069A-4FF9-A989-F723CEBF81DE}"/>
  <mergeCells count="2">
    <mergeCell ref="A37:B38"/>
    <mergeCell ref="C37:C38"/>
  </mergeCells>
  <conditionalFormatting sqref="C2:C33">
    <cfRule type="colorScale" priority="1">
      <colorScale>
        <cfvo type="min"/>
        <cfvo type="percentile" val="50"/>
        <cfvo type="max"/>
        <color rgb="FF63BE7B"/>
        <color rgb="FFFFEB84"/>
        <color rgb="FFF8696B"/>
      </colorScale>
    </cfRule>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4FD3-2E2F-4647-94E8-53AF8B7FA642}">
  <dimension ref="A1:C1802"/>
  <sheetViews>
    <sheetView topLeftCell="A270" workbookViewId="0">
      <selection activeCell="C323" sqref="C323"/>
    </sheetView>
  </sheetViews>
  <sheetFormatPr defaultRowHeight="12" x14ac:dyDescent="0.2"/>
  <cols>
    <col min="2" max="2" width="8.83203125" bestFit="1" customWidth="1"/>
    <col min="3" max="3" width="39.83203125" customWidth="1"/>
  </cols>
  <sheetData>
    <row r="1" spans="1:3" x14ac:dyDescent="0.2">
      <c r="A1" t="str" cm="1">
        <f t="array" ref="A1:A68">_xlfn.UNIQUE('SAC''s'!B:B)</f>
        <v>SAC</v>
      </c>
      <c r="B1" t="str" cm="1">
        <f t="array" ref="B1:B68">_xlfn.UNIQUE('SAC''s'!B:B)</f>
        <v>SAC</v>
      </c>
      <c r="C1" t="s">
        <v>3</v>
      </c>
    </row>
    <row r="2" spans="1:3" x14ac:dyDescent="0.2">
      <c r="A2">
        <v>1842622</v>
      </c>
      <c r="B2">
        <v>1842622</v>
      </c>
      <c r="C2" t="str">
        <f>VLOOKUP(B2,'SAC''s'!B:V,21,0)</f>
        <v>Já estava em produção</v>
      </c>
    </row>
    <row r="3" spans="1:3" x14ac:dyDescent="0.2">
      <c r="A3">
        <v>1940536</v>
      </c>
      <c r="B3">
        <v>1940536</v>
      </c>
      <c r="C3" t="str">
        <f>VLOOKUP(B3,'SAC''s'!B:V,21,0)</f>
        <v>Impedido</v>
      </c>
    </row>
    <row r="4" spans="1:3" x14ac:dyDescent="0.2">
      <c r="A4">
        <v>1986410</v>
      </c>
      <c r="B4">
        <v>1986410</v>
      </c>
      <c r="C4" t="str">
        <f>VLOOKUP(B4,'SAC''s'!B:V,21,0)</f>
        <v>Publicação Semanal</v>
      </c>
    </row>
    <row r="5" spans="1:3" x14ac:dyDescent="0.2">
      <c r="A5">
        <v>1996985</v>
      </c>
      <c r="B5">
        <v>1996985</v>
      </c>
      <c r="C5" t="str">
        <f>VLOOKUP(B5,'SAC''s'!B:V,21,0)</f>
        <v>Impedido</v>
      </c>
    </row>
    <row r="6" spans="1:3" x14ac:dyDescent="0.2">
      <c r="A6">
        <v>2003916</v>
      </c>
      <c r="B6">
        <v>2003916</v>
      </c>
      <c r="C6" t="str">
        <f>VLOOKUP(B6,'SAC''s'!B:V,21,0)</f>
        <v>Publicação Semanal</v>
      </c>
    </row>
    <row r="7" spans="1:3" x14ac:dyDescent="0.2">
      <c r="A7">
        <v>1999273</v>
      </c>
      <c r="B7">
        <v>1999273</v>
      </c>
      <c r="C7" t="str">
        <f>VLOOKUP(B7,'SAC''s'!B:V,21,0)</f>
        <v>Publicação Semanal</v>
      </c>
    </row>
    <row r="8" spans="1:3" x14ac:dyDescent="0.2">
      <c r="A8">
        <v>2020947</v>
      </c>
      <c r="B8">
        <v>2020947</v>
      </c>
      <c r="C8" t="str">
        <f>VLOOKUP(B8,'SAC''s'!B:V,21,0)</f>
        <v>Já estava em produção</v>
      </c>
    </row>
    <row r="9" spans="1:3" x14ac:dyDescent="0.2">
      <c r="A9">
        <v>2032481</v>
      </c>
      <c r="B9">
        <v>2032481</v>
      </c>
      <c r="C9" t="str">
        <f>VLOOKUP(B9,'SAC''s'!B:V,21,0)</f>
        <v>Já estava em produção</v>
      </c>
    </row>
    <row r="10" spans="1:3" x14ac:dyDescent="0.2">
      <c r="A10">
        <v>1995087</v>
      </c>
      <c r="B10">
        <v>1995087</v>
      </c>
      <c r="C10" t="str">
        <f>VLOOKUP(B10,'SAC''s'!B:V,21,0)</f>
        <v>Publicação Semanal</v>
      </c>
    </row>
    <row r="11" spans="1:3" x14ac:dyDescent="0.2">
      <c r="A11">
        <v>2030879</v>
      </c>
      <c r="B11">
        <v>2030879</v>
      </c>
      <c r="C11" t="str">
        <f>VLOOKUP(B11,'SAC''s'!B:V,21,0)</f>
        <v>Já estava em produção</v>
      </c>
    </row>
    <row r="12" spans="1:3" x14ac:dyDescent="0.2">
      <c r="A12">
        <v>2022845</v>
      </c>
      <c r="B12">
        <v>2022845</v>
      </c>
      <c r="C12" t="str">
        <f>VLOOKUP(B12,'SAC''s'!B:V,21,0)</f>
        <v>Já estava em produção</v>
      </c>
    </row>
    <row r="13" spans="1:3" x14ac:dyDescent="0.2">
      <c r="A13">
        <v>2036622</v>
      </c>
      <c r="B13">
        <v>2036622</v>
      </c>
      <c r="C13" t="str">
        <f>VLOOKUP(B13,'SAC''s'!B:V,21,0)</f>
        <v>Já estava em produção</v>
      </c>
    </row>
    <row r="14" spans="1:3" x14ac:dyDescent="0.2">
      <c r="A14">
        <v>2036614</v>
      </c>
      <c r="B14">
        <v>2036614</v>
      </c>
      <c r="C14" t="str">
        <f>VLOOKUP(B14,'SAC''s'!B:V,21,0)</f>
        <v>Já estava em produção</v>
      </c>
    </row>
    <row r="15" spans="1:3" x14ac:dyDescent="0.2">
      <c r="A15">
        <v>1528125</v>
      </c>
      <c r="B15">
        <v>1528125</v>
      </c>
      <c r="C15" t="str">
        <f>VLOOKUP(B15,'SAC''s'!B:V,21,0)</f>
        <v>Impedido no CAB</v>
      </c>
    </row>
    <row r="16" spans="1:3" x14ac:dyDescent="0.2">
      <c r="A16">
        <v>2027983</v>
      </c>
      <c r="B16">
        <v>2027983</v>
      </c>
      <c r="C16" t="str">
        <f>VLOOKUP(B16,'SAC''s'!B:V,21,0)</f>
        <v>Já estava em produção</v>
      </c>
    </row>
    <row r="17" spans="1:3" x14ac:dyDescent="0.2">
      <c r="A17">
        <v>1952469</v>
      </c>
      <c r="B17">
        <v>1952469</v>
      </c>
      <c r="C17" t="str">
        <f>VLOOKUP(B17,'SAC''s'!B:V,21,0)</f>
        <v>Publicação Semanal</v>
      </c>
    </row>
    <row r="18" spans="1:3" x14ac:dyDescent="0.2">
      <c r="A18">
        <v>2046672</v>
      </c>
      <c r="B18">
        <v>2046672</v>
      </c>
      <c r="C18" t="str">
        <f>VLOOKUP(B18,'SAC''s'!B:V,21,0)</f>
        <v>Publicação Semanal</v>
      </c>
    </row>
    <row r="19" spans="1:3" x14ac:dyDescent="0.2">
      <c r="A19">
        <v>2047442</v>
      </c>
      <c r="B19">
        <v>2047442</v>
      </c>
      <c r="C19" t="str">
        <f>VLOOKUP(B19,'SAC''s'!B:V,21,0)</f>
        <v>Já estava em produção</v>
      </c>
    </row>
    <row r="20" spans="1:3" x14ac:dyDescent="0.2">
      <c r="A20">
        <v>1577585</v>
      </c>
      <c r="B20">
        <v>1577585</v>
      </c>
      <c r="C20" t="str">
        <f>VLOOKUP(B20,'SAC''s'!B:V,21,0)</f>
        <v>Publicação Semanal</v>
      </c>
    </row>
    <row r="21" spans="1:3" x14ac:dyDescent="0.2">
      <c r="A21">
        <v>1888802</v>
      </c>
      <c r="B21">
        <v>1888802</v>
      </c>
      <c r="C21" t="str">
        <f>VLOOKUP(B21,'SAC''s'!B:V,21,0)</f>
        <v>Impedido</v>
      </c>
    </row>
    <row r="22" spans="1:3" x14ac:dyDescent="0.2">
      <c r="A22">
        <v>2040521</v>
      </c>
      <c r="B22">
        <v>2040521</v>
      </c>
      <c r="C22" t="str">
        <f>VLOOKUP(B22,'SAC''s'!B:V,21,0)</f>
        <v>Publicação Semanal</v>
      </c>
    </row>
    <row r="23" spans="1:3" x14ac:dyDescent="0.2">
      <c r="A23">
        <v>2010577</v>
      </c>
      <c r="B23">
        <v>2010577</v>
      </c>
      <c r="C23" t="str">
        <f>VLOOKUP(B23,'SAC''s'!B:V,21,0)</f>
        <v>Publicação Semanal</v>
      </c>
    </row>
    <row r="24" spans="1:3" x14ac:dyDescent="0.2">
      <c r="A24">
        <v>2048822</v>
      </c>
      <c r="B24">
        <v>2048822</v>
      </c>
      <c r="C24" t="str">
        <f>VLOOKUP(B24,'SAC''s'!B:V,21,0)</f>
        <v>Publicação Semanal</v>
      </c>
    </row>
    <row r="25" spans="1:3" x14ac:dyDescent="0.2">
      <c r="A25">
        <v>2009487</v>
      </c>
      <c r="B25">
        <v>2009487</v>
      </c>
      <c r="C25" t="str">
        <f>VLOOKUP(B25,'SAC''s'!B:V,21,0)</f>
        <v>Publicação Semanal</v>
      </c>
    </row>
    <row r="26" spans="1:3" x14ac:dyDescent="0.2">
      <c r="A26">
        <v>1909089</v>
      </c>
      <c r="B26">
        <v>1909089</v>
      </c>
      <c r="C26" t="str">
        <f>VLOOKUP(B26,'SAC''s'!B:V,21,0)</f>
        <v>Já estava em produção</v>
      </c>
    </row>
    <row r="27" spans="1:3" x14ac:dyDescent="0.2">
      <c r="A27">
        <v>2046896</v>
      </c>
      <c r="B27">
        <v>2046896</v>
      </c>
      <c r="C27" t="str">
        <f>VLOOKUP(B27,'SAC''s'!B:V,21,0)</f>
        <v>Publicação Semanal</v>
      </c>
    </row>
    <row r="28" spans="1:3" x14ac:dyDescent="0.2">
      <c r="A28">
        <v>2042058</v>
      </c>
      <c r="B28">
        <v>2042058</v>
      </c>
      <c r="C28" t="str">
        <f>VLOOKUP(B28,'SAC''s'!B:V,21,0)</f>
        <v>Publicação Semanal</v>
      </c>
    </row>
    <row r="29" spans="1:3" x14ac:dyDescent="0.2">
      <c r="A29">
        <v>2048277</v>
      </c>
      <c r="B29">
        <v>2048277</v>
      </c>
      <c r="C29" t="str">
        <f>VLOOKUP(B29,'SAC''s'!B:V,21,0)</f>
        <v>Publicação Semanal</v>
      </c>
    </row>
    <row r="30" spans="1:3" x14ac:dyDescent="0.2">
      <c r="A30">
        <v>2034332</v>
      </c>
      <c r="B30">
        <v>2034332</v>
      </c>
      <c r="C30" t="str">
        <f>VLOOKUP(B30,'SAC''s'!B:V,21,0)</f>
        <v>Publicação Semanal</v>
      </c>
    </row>
    <row r="31" spans="1:3" x14ac:dyDescent="0.2">
      <c r="A31">
        <v>2034354</v>
      </c>
      <c r="B31">
        <v>2034354</v>
      </c>
      <c r="C31" t="str">
        <f>VLOOKUP(B31,'SAC''s'!B:V,21,0)</f>
        <v>Publicação Semanal</v>
      </c>
    </row>
    <row r="32" spans="1:3" x14ac:dyDescent="0.2">
      <c r="A32">
        <v>2034363</v>
      </c>
      <c r="B32">
        <v>2034363</v>
      </c>
      <c r="C32" t="str">
        <f>VLOOKUP(B32,'SAC''s'!B:V,21,0)</f>
        <v>Publicação Semanal</v>
      </c>
    </row>
    <row r="33" spans="1:3" x14ac:dyDescent="0.2">
      <c r="A33">
        <v>2034369</v>
      </c>
      <c r="B33">
        <v>2034369</v>
      </c>
      <c r="C33" t="str">
        <f>VLOOKUP(B33,'SAC''s'!B:V,21,0)</f>
        <v>Publicação Semanal</v>
      </c>
    </row>
    <row r="34" spans="1:3" x14ac:dyDescent="0.2">
      <c r="A34">
        <v>2048264</v>
      </c>
      <c r="B34">
        <v>2048264</v>
      </c>
      <c r="C34" t="str">
        <f>VLOOKUP(B34,'SAC''s'!B:V,21,0)</f>
        <v>Publicação Semanal</v>
      </c>
    </row>
    <row r="35" spans="1:3" x14ac:dyDescent="0.2">
      <c r="A35">
        <v>2040384</v>
      </c>
      <c r="B35">
        <v>2040384</v>
      </c>
      <c r="C35" t="str">
        <f>VLOOKUP(B35,'SAC''s'!B:V,21,0)</f>
        <v>Publicação Semanal</v>
      </c>
    </row>
    <row r="36" spans="1:3" x14ac:dyDescent="0.2">
      <c r="A36">
        <v>2045911</v>
      </c>
      <c r="B36">
        <v>2045911</v>
      </c>
      <c r="C36" t="str">
        <f>VLOOKUP(B36,'SAC''s'!B:V,21,0)</f>
        <v>Publicação Semanal</v>
      </c>
    </row>
    <row r="37" spans="1:3" x14ac:dyDescent="0.2">
      <c r="A37">
        <v>1997025</v>
      </c>
      <c r="B37">
        <v>1997025</v>
      </c>
      <c r="C37" t="str">
        <f>VLOOKUP(B37,'SAC''s'!B:V,21,0)</f>
        <v>Publicação Semanal</v>
      </c>
    </row>
    <row r="38" spans="1:3" x14ac:dyDescent="0.2">
      <c r="A38">
        <v>2023297</v>
      </c>
      <c r="B38">
        <v>2023297</v>
      </c>
      <c r="C38" t="str">
        <f>VLOOKUP(B38,'SAC''s'!B:V,21,0)</f>
        <v>Publicação Semanal</v>
      </c>
    </row>
    <row r="39" spans="1:3" x14ac:dyDescent="0.2">
      <c r="A39">
        <v>2024421</v>
      </c>
      <c r="B39">
        <v>2024421</v>
      </c>
      <c r="C39" t="str">
        <f>VLOOKUP(B39,'SAC''s'!B:V,21,0)</f>
        <v>Publicação Semanal</v>
      </c>
    </row>
    <row r="40" spans="1:3" x14ac:dyDescent="0.2">
      <c r="A40">
        <v>2050058</v>
      </c>
      <c r="B40">
        <v>2050058</v>
      </c>
      <c r="C40" t="str">
        <f>VLOOKUP(B40,'SAC''s'!B:V,21,0)</f>
        <v>Já estava em produção</v>
      </c>
    </row>
    <row r="41" spans="1:3" x14ac:dyDescent="0.2">
      <c r="A41">
        <v>2004182</v>
      </c>
      <c r="B41">
        <v>2004182</v>
      </c>
      <c r="C41" t="str">
        <f>VLOOKUP(B41,'SAC''s'!B:V,21,0)</f>
        <v>Publicação Semanal</v>
      </c>
    </row>
    <row r="42" spans="1:3" x14ac:dyDescent="0.2">
      <c r="A42">
        <v>2006745</v>
      </c>
      <c r="B42">
        <v>2006745</v>
      </c>
      <c r="C42" t="str">
        <f>VLOOKUP(B42,'SAC''s'!B:V,21,0)</f>
        <v>Publicação Semanal</v>
      </c>
    </row>
    <row r="43" spans="1:3" x14ac:dyDescent="0.2">
      <c r="A43">
        <v>2003268</v>
      </c>
      <c r="B43">
        <v>2003268</v>
      </c>
      <c r="C43" t="str">
        <f>VLOOKUP(B43,'SAC''s'!B:V,21,0)</f>
        <v>Publicação Semanal</v>
      </c>
    </row>
    <row r="44" spans="1:3" x14ac:dyDescent="0.2">
      <c r="A44">
        <v>2050952</v>
      </c>
      <c r="B44">
        <v>2050952</v>
      </c>
      <c r="C44" t="str">
        <f>VLOOKUP(B44,'SAC''s'!B:V,21,0)</f>
        <v>Publicação Semanal</v>
      </c>
    </row>
    <row r="45" spans="1:3" x14ac:dyDescent="0.2">
      <c r="A45">
        <v>2042207</v>
      </c>
      <c r="B45">
        <v>2042207</v>
      </c>
      <c r="C45" t="str">
        <f>VLOOKUP(B45,'SAC''s'!B:V,21,0)</f>
        <v>Publicação Semanal</v>
      </c>
    </row>
    <row r="46" spans="1:3" x14ac:dyDescent="0.2">
      <c r="A46">
        <v>2050372</v>
      </c>
      <c r="B46">
        <v>2050372</v>
      </c>
      <c r="C46" t="str">
        <f>VLOOKUP(B46,'SAC''s'!B:V,21,0)</f>
        <v>Já estava em produção</v>
      </c>
    </row>
    <row r="47" spans="1:3" x14ac:dyDescent="0.2">
      <c r="A47">
        <v>2047854</v>
      </c>
      <c r="B47">
        <v>2047854</v>
      </c>
      <c r="C47" t="str">
        <f>VLOOKUP(B47,'SAC''s'!B:V,21,0)</f>
        <v>Publicação Semanal</v>
      </c>
    </row>
    <row r="48" spans="1:3" x14ac:dyDescent="0.2">
      <c r="A48">
        <v>2046122</v>
      </c>
      <c r="B48">
        <v>2046122</v>
      </c>
      <c r="C48" t="str">
        <f>VLOOKUP(B48,'SAC''s'!B:V,21,0)</f>
        <v>Publicação Semanal</v>
      </c>
    </row>
    <row r="49" spans="1:3" x14ac:dyDescent="0.2">
      <c r="A49">
        <v>2049434</v>
      </c>
      <c r="B49">
        <v>2049434</v>
      </c>
      <c r="C49" t="str">
        <f>VLOOKUP(B49,'SAC''s'!B:V,21,0)</f>
        <v>Enviado Emergencial</v>
      </c>
    </row>
    <row r="50" spans="1:3" x14ac:dyDescent="0.2">
      <c r="A50">
        <v>2051644</v>
      </c>
      <c r="B50">
        <v>2051644</v>
      </c>
      <c r="C50" t="str">
        <f>VLOOKUP(B50,'SAC''s'!B:V,21,0)</f>
        <v>Já estava em produção</v>
      </c>
    </row>
    <row r="51" spans="1:3" x14ac:dyDescent="0.2">
      <c r="A51">
        <v>1987025</v>
      </c>
      <c r="B51">
        <v>1987025</v>
      </c>
      <c r="C51" t="str">
        <f>VLOOKUP(B51,'SAC''s'!B:V,21,0)</f>
        <v>Publicação Semanal</v>
      </c>
    </row>
    <row r="52" spans="1:3" x14ac:dyDescent="0.2">
      <c r="A52">
        <v>2046980</v>
      </c>
      <c r="B52">
        <v>2046980</v>
      </c>
      <c r="C52" t="str">
        <f>VLOOKUP(B52,'SAC''s'!B:V,21,0)</f>
        <v>Publicação Semanal</v>
      </c>
    </row>
    <row r="53" spans="1:3" x14ac:dyDescent="0.2">
      <c r="A53">
        <v>1577586</v>
      </c>
      <c r="B53">
        <v>1577586</v>
      </c>
      <c r="C53" t="str">
        <f>VLOOKUP(B53,'SAC''s'!B:V,21,0)</f>
        <v>Publicação Semanal</v>
      </c>
    </row>
    <row r="54" spans="1:3" x14ac:dyDescent="0.2">
      <c r="A54">
        <v>2036731</v>
      </c>
      <c r="B54">
        <v>2036731</v>
      </c>
      <c r="C54" t="str">
        <f>VLOOKUP(B54,'SAC''s'!B:V,21,0)</f>
        <v>Publicação Semanal</v>
      </c>
    </row>
    <row r="55" spans="1:3" x14ac:dyDescent="0.2">
      <c r="A55">
        <v>2036256</v>
      </c>
      <c r="B55">
        <v>2036256</v>
      </c>
      <c r="C55" t="str">
        <f>VLOOKUP(B55,'SAC''s'!B:V,21,0)</f>
        <v>Publicação Semanal</v>
      </c>
    </row>
    <row r="56" spans="1:3" x14ac:dyDescent="0.2">
      <c r="A56">
        <v>2042453</v>
      </c>
      <c r="B56">
        <v>2042453</v>
      </c>
      <c r="C56" t="str">
        <f>VLOOKUP(B56,'SAC''s'!B:V,21,0)</f>
        <v>Publicação Semanal</v>
      </c>
    </row>
    <row r="57" spans="1:3" x14ac:dyDescent="0.2">
      <c r="A57">
        <v>2046557</v>
      </c>
      <c r="B57">
        <v>2046557</v>
      </c>
      <c r="C57" t="str">
        <f>VLOOKUP(B57,'SAC''s'!B:V,21,0)</f>
        <v>Publicação Semanal</v>
      </c>
    </row>
    <row r="58" spans="1:3" x14ac:dyDescent="0.2">
      <c r="A58">
        <v>2047293</v>
      </c>
      <c r="B58">
        <v>2047293</v>
      </c>
      <c r="C58" t="str">
        <f>VLOOKUP(B58,'SAC''s'!B:V,21,0)</f>
        <v>Enviado Emergencial</v>
      </c>
    </row>
    <row r="59" spans="1:3" x14ac:dyDescent="0.2">
      <c r="A59">
        <v>2008208</v>
      </c>
      <c r="B59">
        <v>2008208</v>
      </c>
      <c r="C59" t="str">
        <f>VLOOKUP(B59,'SAC''s'!B:V,21,0)</f>
        <v>Publicação Semanal</v>
      </c>
    </row>
    <row r="60" spans="1:3" x14ac:dyDescent="0.2">
      <c r="A60">
        <v>2045253</v>
      </c>
      <c r="B60">
        <v>2045253</v>
      </c>
      <c r="C60" t="str">
        <f>VLOOKUP(B60,'SAC''s'!B:V,21,0)</f>
        <v>Publicação Semanal</v>
      </c>
    </row>
    <row r="61" spans="1:3" x14ac:dyDescent="0.2">
      <c r="A61">
        <v>2050230</v>
      </c>
      <c r="B61">
        <v>2050230</v>
      </c>
      <c r="C61" t="str">
        <f>VLOOKUP(B61,'SAC''s'!B:V,21,0)</f>
        <v>Publicação Semanal</v>
      </c>
    </row>
    <row r="62" spans="1:3" x14ac:dyDescent="0.2">
      <c r="A62">
        <v>2042759</v>
      </c>
      <c r="B62">
        <v>2042759</v>
      </c>
      <c r="C62" t="str">
        <f>VLOOKUP(B62,'SAC''s'!B:V,21,0)</f>
        <v>Publicação Semanal</v>
      </c>
    </row>
    <row r="63" spans="1:3" x14ac:dyDescent="0.2">
      <c r="A63">
        <v>2043095</v>
      </c>
      <c r="B63">
        <v>2043095</v>
      </c>
      <c r="C63" t="str">
        <f>VLOOKUP(B63,'SAC''s'!B:V,21,0)</f>
        <v>Publicação Semanal</v>
      </c>
    </row>
    <row r="64" spans="1:3" x14ac:dyDescent="0.2">
      <c r="A64">
        <v>2048792</v>
      </c>
      <c r="B64">
        <v>2048792</v>
      </c>
      <c r="C64" t="str">
        <f>VLOOKUP(B64,'SAC''s'!B:V,21,0)</f>
        <v>Publicação Semanal</v>
      </c>
    </row>
    <row r="65" spans="1:3" x14ac:dyDescent="0.2">
      <c r="A65">
        <v>2034984</v>
      </c>
      <c r="B65">
        <v>2034984</v>
      </c>
      <c r="C65" t="str">
        <f>VLOOKUP(B65,'SAC''s'!B:V,21,0)</f>
        <v>Publicação Semanal</v>
      </c>
    </row>
    <row r="66" spans="1:3" x14ac:dyDescent="0.2">
      <c r="A66">
        <v>1824442</v>
      </c>
      <c r="B66">
        <v>1824442</v>
      </c>
      <c r="C66" t="str">
        <f>VLOOKUP(B66,'SAC''s'!B:V,21,0)</f>
        <v>Enviado Emergencial</v>
      </c>
    </row>
    <row r="67" spans="1:3" x14ac:dyDescent="0.2">
      <c r="A67">
        <v>2044432</v>
      </c>
      <c r="B67">
        <v>2044432</v>
      </c>
      <c r="C67" t="str">
        <f>VLOOKUP(B67,'SAC''s'!B:V,21,0)</f>
        <v>Publicação Semanal</v>
      </c>
    </row>
    <row r="68" spans="1:3" x14ac:dyDescent="0.2">
      <c r="A68">
        <v>0</v>
      </c>
      <c r="B68">
        <v>0</v>
      </c>
      <c r="C68" t="e">
        <f>VLOOKUP(B68,'SAC''s'!B:V,21,0)</f>
        <v>#N/A</v>
      </c>
    </row>
    <row r="69" spans="1:3" x14ac:dyDescent="0.2">
      <c r="C69" t="e">
        <f>VLOOKUP(B69,'SAC''s'!B:V,21,0)</f>
        <v>#N/A</v>
      </c>
    </row>
    <row r="70" spans="1:3" x14ac:dyDescent="0.2">
      <c r="C70" t="e">
        <f>VLOOKUP(B70,'SAC''s'!B:V,21,0)</f>
        <v>#N/A</v>
      </c>
    </row>
    <row r="71" spans="1:3" x14ac:dyDescent="0.2">
      <c r="C71" t="e">
        <f>VLOOKUP(B71,'SAC''s'!B:V,21,0)</f>
        <v>#N/A</v>
      </c>
    </row>
    <row r="72" spans="1:3" x14ac:dyDescent="0.2">
      <c r="C72" t="e">
        <f>VLOOKUP(B72,'SAC''s'!B:V,21,0)</f>
        <v>#N/A</v>
      </c>
    </row>
    <row r="73" spans="1:3" x14ac:dyDescent="0.2">
      <c r="C73" t="e">
        <f>VLOOKUP(B73,'SAC''s'!B:V,21,0)</f>
        <v>#N/A</v>
      </c>
    </row>
    <row r="74" spans="1:3" x14ac:dyDescent="0.2">
      <c r="C74" t="e">
        <f>VLOOKUP(B74,'SAC''s'!B:V,21,0)</f>
        <v>#N/A</v>
      </c>
    </row>
    <row r="75" spans="1:3" x14ac:dyDescent="0.2">
      <c r="C75" t="e">
        <f>VLOOKUP(B75,'SAC''s'!B:V,21,0)</f>
        <v>#N/A</v>
      </c>
    </row>
    <row r="76" spans="1:3" x14ac:dyDescent="0.2">
      <c r="C76" t="e">
        <f>VLOOKUP(B76,'SAC''s'!B:V,21,0)</f>
        <v>#N/A</v>
      </c>
    </row>
    <row r="77" spans="1:3" x14ac:dyDescent="0.2">
      <c r="C77" t="e">
        <f>VLOOKUP(B77,'SAC''s'!B:V,21,0)</f>
        <v>#N/A</v>
      </c>
    </row>
    <row r="78" spans="1:3" x14ac:dyDescent="0.2">
      <c r="C78" t="e">
        <f>VLOOKUP(B78,'SAC''s'!B:V,21,0)</f>
        <v>#N/A</v>
      </c>
    </row>
    <row r="79" spans="1:3" x14ac:dyDescent="0.2">
      <c r="C79" t="e">
        <f>VLOOKUP(B79,'SAC''s'!B:V,21,0)</f>
        <v>#N/A</v>
      </c>
    </row>
    <row r="80" spans="1:3" x14ac:dyDescent="0.2">
      <c r="C80" t="e">
        <f>VLOOKUP(B80,'SAC''s'!B:V,21,0)</f>
        <v>#N/A</v>
      </c>
    </row>
    <row r="81" spans="3:3" x14ac:dyDescent="0.2">
      <c r="C81" t="e">
        <f>VLOOKUP(B81,'SAC''s'!B:V,21,0)</f>
        <v>#N/A</v>
      </c>
    </row>
    <row r="82" spans="3:3" x14ac:dyDescent="0.2">
      <c r="C82" t="e">
        <f>VLOOKUP(B82,'SAC''s'!B:V,21,0)</f>
        <v>#N/A</v>
      </c>
    </row>
    <row r="83" spans="3:3" x14ac:dyDescent="0.2">
      <c r="C83" t="e">
        <f>VLOOKUP(B83,'SAC''s'!B:V,21,0)</f>
        <v>#N/A</v>
      </c>
    </row>
    <row r="84" spans="3:3" x14ac:dyDescent="0.2">
      <c r="C84" t="e">
        <f>VLOOKUP(B84,'SAC''s'!B:V,21,0)</f>
        <v>#N/A</v>
      </c>
    </row>
    <row r="85" spans="3:3" x14ac:dyDescent="0.2">
      <c r="C85" t="e">
        <f>VLOOKUP(B85,'SAC''s'!B:V,21,0)</f>
        <v>#N/A</v>
      </c>
    </row>
    <row r="86" spans="3:3" x14ac:dyDescent="0.2">
      <c r="C86" t="e">
        <f>VLOOKUP(B86,'SAC''s'!B:V,21,0)</f>
        <v>#N/A</v>
      </c>
    </row>
    <row r="87" spans="3:3" x14ac:dyDescent="0.2">
      <c r="C87" t="e">
        <f>VLOOKUP(B87,'SAC''s'!B:V,21,0)</f>
        <v>#N/A</v>
      </c>
    </row>
    <row r="88" spans="3:3" x14ac:dyDescent="0.2">
      <c r="C88" t="e">
        <f>VLOOKUP(B88,'SAC''s'!B:V,21,0)</f>
        <v>#N/A</v>
      </c>
    </row>
    <row r="89" spans="3:3" x14ac:dyDescent="0.2">
      <c r="C89" t="e">
        <f>VLOOKUP(B89,'SAC''s'!B:V,21,0)</f>
        <v>#N/A</v>
      </c>
    </row>
    <row r="90" spans="3:3" x14ac:dyDescent="0.2">
      <c r="C90" t="e">
        <f>VLOOKUP(B90,'SAC''s'!B:V,21,0)</f>
        <v>#N/A</v>
      </c>
    </row>
    <row r="91" spans="3:3" x14ac:dyDescent="0.2">
      <c r="C91" t="e">
        <f>VLOOKUP(B91,'SAC''s'!B:V,21,0)</f>
        <v>#N/A</v>
      </c>
    </row>
    <row r="92" spans="3:3" x14ac:dyDescent="0.2">
      <c r="C92" t="e">
        <f>VLOOKUP(B92,'SAC''s'!B:V,21,0)</f>
        <v>#N/A</v>
      </c>
    </row>
    <row r="93" spans="3:3" x14ac:dyDescent="0.2">
      <c r="C93" t="e">
        <f>VLOOKUP(B93,'SAC''s'!B:V,21,0)</f>
        <v>#N/A</v>
      </c>
    </row>
    <row r="94" spans="3:3" x14ac:dyDescent="0.2">
      <c r="C94" t="e">
        <f>VLOOKUP(B94,'SAC''s'!B:V,21,0)</f>
        <v>#N/A</v>
      </c>
    </row>
    <row r="95" spans="3:3" x14ac:dyDescent="0.2">
      <c r="C95" t="e">
        <f>VLOOKUP(B95,'SAC''s'!B:V,21,0)</f>
        <v>#N/A</v>
      </c>
    </row>
    <row r="96" spans="3:3" x14ac:dyDescent="0.2">
      <c r="C96" t="e">
        <f>VLOOKUP(B96,'SAC''s'!B:V,21,0)</f>
        <v>#N/A</v>
      </c>
    </row>
    <row r="97" spans="3:3" x14ac:dyDescent="0.2">
      <c r="C97" t="e">
        <f>VLOOKUP(B97,'SAC''s'!B:V,21,0)</f>
        <v>#N/A</v>
      </c>
    </row>
    <row r="98" spans="3:3" x14ac:dyDescent="0.2">
      <c r="C98" t="e">
        <f>VLOOKUP(B98,'SAC''s'!B:V,21,0)</f>
        <v>#N/A</v>
      </c>
    </row>
    <row r="99" spans="3:3" x14ac:dyDescent="0.2">
      <c r="C99" t="e">
        <f>VLOOKUP(B99,'SAC''s'!B:V,21,0)</f>
        <v>#N/A</v>
      </c>
    </row>
    <row r="100" spans="3:3" x14ac:dyDescent="0.2">
      <c r="C100" t="e">
        <f>VLOOKUP(B100,'SAC''s'!B:V,21,0)</f>
        <v>#N/A</v>
      </c>
    </row>
    <row r="101" spans="3:3" x14ac:dyDescent="0.2">
      <c r="C101" t="e">
        <f>VLOOKUP(B101,'SAC''s'!B:V,21,0)</f>
        <v>#N/A</v>
      </c>
    </row>
    <row r="102" spans="3:3" x14ac:dyDescent="0.2">
      <c r="C102" t="e">
        <f>VLOOKUP(B102,'SAC''s'!B:V,21,0)</f>
        <v>#N/A</v>
      </c>
    </row>
    <row r="103" spans="3:3" x14ac:dyDescent="0.2">
      <c r="C103" t="e">
        <f>VLOOKUP(B103,'SAC''s'!B:V,21,0)</f>
        <v>#N/A</v>
      </c>
    </row>
    <row r="104" spans="3:3" x14ac:dyDescent="0.2">
      <c r="C104" t="e">
        <f>VLOOKUP(B104,'SAC''s'!B:V,21,0)</f>
        <v>#N/A</v>
      </c>
    </row>
    <row r="105" spans="3:3" x14ac:dyDescent="0.2">
      <c r="C105" t="e">
        <f>VLOOKUP(B105,'SAC''s'!B:V,21,0)</f>
        <v>#N/A</v>
      </c>
    </row>
    <row r="106" spans="3:3" x14ac:dyDescent="0.2">
      <c r="C106" t="e">
        <f>VLOOKUP(B106,'SAC''s'!B:V,21,0)</f>
        <v>#N/A</v>
      </c>
    </row>
    <row r="107" spans="3:3" x14ac:dyDescent="0.2">
      <c r="C107" t="e">
        <f>VLOOKUP(B107,'SAC''s'!B:V,21,0)</f>
        <v>#N/A</v>
      </c>
    </row>
    <row r="108" spans="3:3" x14ac:dyDescent="0.2">
      <c r="C108" t="e">
        <f>VLOOKUP(B108,'SAC''s'!B:V,21,0)</f>
        <v>#N/A</v>
      </c>
    </row>
    <row r="109" spans="3:3" x14ac:dyDescent="0.2">
      <c r="C109" t="e">
        <f>VLOOKUP(B109,'SAC''s'!B:V,21,0)</f>
        <v>#N/A</v>
      </c>
    </row>
    <row r="110" spans="3:3" x14ac:dyDescent="0.2">
      <c r="C110" t="e">
        <f>VLOOKUP(B110,'SAC''s'!B:V,21,0)</f>
        <v>#N/A</v>
      </c>
    </row>
    <row r="111" spans="3:3" x14ac:dyDescent="0.2">
      <c r="C111" t="e">
        <f>VLOOKUP(B111,'SAC''s'!B:V,21,0)</f>
        <v>#N/A</v>
      </c>
    </row>
    <row r="112" spans="3:3" x14ac:dyDescent="0.2">
      <c r="C112" t="e">
        <f>VLOOKUP(B112,'SAC''s'!B:V,21,0)</f>
        <v>#N/A</v>
      </c>
    </row>
    <row r="113" spans="3:3" x14ac:dyDescent="0.2">
      <c r="C113" t="e">
        <f>VLOOKUP(B113,'SAC''s'!B:V,21,0)</f>
        <v>#N/A</v>
      </c>
    </row>
    <row r="114" spans="3:3" x14ac:dyDescent="0.2">
      <c r="C114" t="e">
        <f>VLOOKUP(B114,'SAC''s'!B:V,21,0)</f>
        <v>#N/A</v>
      </c>
    </row>
    <row r="115" spans="3:3" x14ac:dyDescent="0.2">
      <c r="C115" t="e">
        <f>VLOOKUP(B115,'SAC''s'!B:V,21,0)</f>
        <v>#N/A</v>
      </c>
    </row>
    <row r="116" spans="3:3" x14ac:dyDescent="0.2">
      <c r="C116" t="e">
        <f>VLOOKUP(B116,'SAC''s'!B:V,21,0)</f>
        <v>#N/A</v>
      </c>
    </row>
    <row r="117" spans="3:3" x14ac:dyDescent="0.2">
      <c r="C117" t="e">
        <f>VLOOKUP(B117,'SAC''s'!B:V,21,0)</f>
        <v>#N/A</v>
      </c>
    </row>
    <row r="118" spans="3:3" x14ac:dyDescent="0.2">
      <c r="C118" t="e">
        <f>VLOOKUP(B118,'SAC''s'!B:V,21,0)</f>
        <v>#N/A</v>
      </c>
    </row>
    <row r="119" spans="3:3" x14ac:dyDescent="0.2">
      <c r="C119" t="e">
        <f>VLOOKUP(B119,'SAC''s'!B:V,21,0)</f>
        <v>#N/A</v>
      </c>
    </row>
    <row r="120" spans="3:3" x14ac:dyDescent="0.2">
      <c r="C120" t="e">
        <f>VLOOKUP(B120,'SAC''s'!B:V,21,0)</f>
        <v>#N/A</v>
      </c>
    </row>
    <row r="121" spans="3:3" x14ac:dyDescent="0.2">
      <c r="C121" t="e">
        <f>VLOOKUP(B121,'SAC''s'!B:V,21,0)</f>
        <v>#N/A</v>
      </c>
    </row>
    <row r="122" spans="3:3" x14ac:dyDescent="0.2">
      <c r="C122" t="e">
        <f>VLOOKUP(B122,'SAC''s'!B:V,21,0)</f>
        <v>#N/A</v>
      </c>
    </row>
    <row r="123" spans="3:3" x14ac:dyDescent="0.2">
      <c r="C123" t="e">
        <f>VLOOKUP(B123,'SAC''s'!B:V,21,0)</f>
        <v>#N/A</v>
      </c>
    </row>
    <row r="124" spans="3:3" x14ac:dyDescent="0.2">
      <c r="C124" t="e">
        <f>VLOOKUP(B124,'SAC''s'!B:V,21,0)</f>
        <v>#N/A</v>
      </c>
    </row>
    <row r="125" spans="3:3" x14ac:dyDescent="0.2">
      <c r="C125" t="e">
        <f>VLOOKUP(B125,'SAC''s'!B:V,21,0)</f>
        <v>#N/A</v>
      </c>
    </row>
    <row r="126" spans="3:3" x14ac:dyDescent="0.2">
      <c r="C126" t="e">
        <f>VLOOKUP(B126,'SAC''s'!B:V,21,0)</f>
        <v>#N/A</v>
      </c>
    </row>
    <row r="127" spans="3:3" x14ac:dyDescent="0.2">
      <c r="C127" t="e">
        <f>VLOOKUP(B127,'SAC''s'!B:V,21,0)</f>
        <v>#N/A</v>
      </c>
    </row>
    <row r="128" spans="3:3" x14ac:dyDescent="0.2">
      <c r="C128" t="e">
        <f>VLOOKUP(B128,'SAC''s'!B:V,21,0)</f>
        <v>#N/A</v>
      </c>
    </row>
    <row r="129" spans="3:3" x14ac:dyDescent="0.2">
      <c r="C129" t="e">
        <f>VLOOKUP(B129,'SAC''s'!B:V,21,0)</f>
        <v>#N/A</v>
      </c>
    </row>
    <row r="130" spans="3:3" x14ac:dyDescent="0.2">
      <c r="C130" t="e">
        <f>VLOOKUP(B130,'SAC''s'!B:V,21,0)</f>
        <v>#N/A</v>
      </c>
    </row>
    <row r="131" spans="3:3" x14ac:dyDescent="0.2">
      <c r="C131" t="e">
        <f>VLOOKUP(B131,'SAC''s'!B:V,21,0)</f>
        <v>#N/A</v>
      </c>
    </row>
    <row r="132" spans="3:3" x14ac:dyDescent="0.2">
      <c r="C132" t="e">
        <f>VLOOKUP(B132,'SAC''s'!B:V,21,0)</f>
        <v>#N/A</v>
      </c>
    </row>
    <row r="133" spans="3:3" x14ac:dyDescent="0.2">
      <c r="C133" t="e">
        <f>VLOOKUP(B133,'SAC''s'!B:V,21,0)</f>
        <v>#N/A</v>
      </c>
    </row>
    <row r="134" spans="3:3" x14ac:dyDescent="0.2">
      <c r="C134" t="e">
        <f>VLOOKUP(B134,'SAC''s'!B:V,21,0)</f>
        <v>#N/A</v>
      </c>
    </row>
    <row r="135" spans="3:3" x14ac:dyDescent="0.2">
      <c r="C135" t="e">
        <f>VLOOKUP(B135,'SAC''s'!B:V,21,0)</f>
        <v>#N/A</v>
      </c>
    </row>
    <row r="136" spans="3:3" x14ac:dyDescent="0.2">
      <c r="C136" t="e">
        <f>VLOOKUP(B136,'SAC''s'!B:V,21,0)</f>
        <v>#N/A</v>
      </c>
    </row>
    <row r="137" spans="3:3" x14ac:dyDescent="0.2">
      <c r="C137" t="e">
        <f>VLOOKUP(B137,'SAC''s'!B:V,21,0)</f>
        <v>#N/A</v>
      </c>
    </row>
    <row r="138" spans="3:3" x14ac:dyDescent="0.2">
      <c r="C138" t="e">
        <f>VLOOKUP(B138,'SAC''s'!B:V,21,0)</f>
        <v>#N/A</v>
      </c>
    </row>
    <row r="139" spans="3:3" x14ac:dyDescent="0.2">
      <c r="C139" t="e">
        <f>VLOOKUP(B139,'SAC''s'!B:V,21,0)</f>
        <v>#N/A</v>
      </c>
    </row>
    <row r="140" spans="3:3" x14ac:dyDescent="0.2">
      <c r="C140" t="e">
        <f>VLOOKUP(B140,'SAC''s'!B:V,21,0)</f>
        <v>#N/A</v>
      </c>
    </row>
    <row r="141" spans="3:3" x14ac:dyDescent="0.2">
      <c r="C141" t="e">
        <f>VLOOKUP(B141,'SAC''s'!B:V,21,0)</f>
        <v>#N/A</v>
      </c>
    </row>
    <row r="142" spans="3:3" x14ac:dyDescent="0.2">
      <c r="C142" t="e">
        <f>VLOOKUP(B142,'SAC''s'!B:V,21,0)</f>
        <v>#N/A</v>
      </c>
    </row>
    <row r="143" spans="3:3" x14ac:dyDescent="0.2">
      <c r="C143" t="e">
        <f>VLOOKUP(B143,'SAC''s'!B:V,21,0)</f>
        <v>#N/A</v>
      </c>
    </row>
    <row r="144" spans="3:3" x14ac:dyDescent="0.2">
      <c r="C144" t="e">
        <f>VLOOKUP(B144,'SAC''s'!B:V,21,0)</f>
        <v>#N/A</v>
      </c>
    </row>
    <row r="145" spans="3:3" x14ac:dyDescent="0.2">
      <c r="C145" t="e">
        <f>VLOOKUP(B145,'SAC''s'!B:V,21,0)</f>
        <v>#N/A</v>
      </c>
    </row>
    <row r="146" spans="3:3" x14ac:dyDescent="0.2">
      <c r="C146" t="e">
        <f>VLOOKUP(B146,'SAC''s'!B:V,21,0)</f>
        <v>#N/A</v>
      </c>
    </row>
    <row r="147" spans="3:3" x14ac:dyDescent="0.2">
      <c r="C147" t="e">
        <f>VLOOKUP(B147,'SAC''s'!B:V,21,0)</f>
        <v>#N/A</v>
      </c>
    </row>
    <row r="148" spans="3:3" x14ac:dyDescent="0.2">
      <c r="C148" t="e">
        <f>VLOOKUP(B148,'SAC''s'!B:V,21,0)</f>
        <v>#N/A</v>
      </c>
    </row>
    <row r="149" spans="3:3" x14ac:dyDescent="0.2">
      <c r="C149" t="e">
        <f>VLOOKUP(B149,'SAC''s'!B:V,21,0)</f>
        <v>#N/A</v>
      </c>
    </row>
    <row r="150" spans="3:3" x14ac:dyDescent="0.2">
      <c r="C150" t="e">
        <f>VLOOKUP(B150,'SAC''s'!B:V,21,0)</f>
        <v>#N/A</v>
      </c>
    </row>
    <row r="151" spans="3:3" x14ac:dyDescent="0.2">
      <c r="C151" t="e">
        <f>VLOOKUP(B151,'SAC''s'!B:V,21,0)</f>
        <v>#N/A</v>
      </c>
    </row>
    <row r="152" spans="3:3" x14ac:dyDescent="0.2">
      <c r="C152" t="e">
        <f>VLOOKUP(B152,'SAC''s'!B:V,21,0)</f>
        <v>#N/A</v>
      </c>
    </row>
    <row r="153" spans="3:3" x14ac:dyDescent="0.2">
      <c r="C153" t="e">
        <f>VLOOKUP(B153,'SAC''s'!B:V,21,0)</f>
        <v>#N/A</v>
      </c>
    </row>
    <row r="154" spans="3:3" x14ac:dyDescent="0.2">
      <c r="C154" t="e">
        <f>VLOOKUP(B154,'SAC''s'!B:V,21,0)</f>
        <v>#N/A</v>
      </c>
    </row>
    <row r="155" spans="3:3" x14ac:dyDescent="0.2">
      <c r="C155" t="e">
        <f>VLOOKUP(B155,'SAC''s'!B:V,21,0)</f>
        <v>#N/A</v>
      </c>
    </row>
    <row r="156" spans="3:3" x14ac:dyDescent="0.2">
      <c r="C156" t="e">
        <f>VLOOKUP(B156,'SAC''s'!B:V,21,0)</f>
        <v>#N/A</v>
      </c>
    </row>
    <row r="157" spans="3:3" x14ac:dyDescent="0.2">
      <c r="C157" t="e">
        <f>VLOOKUP(B157,'SAC''s'!B:V,21,0)</f>
        <v>#N/A</v>
      </c>
    </row>
    <row r="158" spans="3:3" x14ac:dyDescent="0.2">
      <c r="C158" t="e">
        <f>VLOOKUP(B158,'SAC''s'!B:V,21,0)</f>
        <v>#N/A</v>
      </c>
    </row>
    <row r="159" spans="3:3" x14ac:dyDescent="0.2">
      <c r="C159" t="e">
        <f>VLOOKUP(B159,'SAC''s'!B:V,21,0)</f>
        <v>#N/A</v>
      </c>
    </row>
    <row r="160" spans="3:3" x14ac:dyDescent="0.2">
      <c r="C160" t="e">
        <f>VLOOKUP(B160,'SAC''s'!B:V,21,0)</f>
        <v>#N/A</v>
      </c>
    </row>
    <row r="161" spans="3:3" x14ac:dyDescent="0.2">
      <c r="C161" t="e">
        <f>VLOOKUP(B161,'SAC''s'!B:V,21,0)</f>
        <v>#N/A</v>
      </c>
    </row>
    <row r="162" spans="3:3" x14ac:dyDescent="0.2">
      <c r="C162" t="e">
        <f>VLOOKUP(B162,'SAC''s'!B:V,21,0)</f>
        <v>#N/A</v>
      </c>
    </row>
    <row r="163" spans="3:3" x14ac:dyDescent="0.2">
      <c r="C163" t="e">
        <f>VLOOKUP(B163,'SAC''s'!B:V,21,0)</f>
        <v>#N/A</v>
      </c>
    </row>
    <row r="164" spans="3:3" x14ac:dyDescent="0.2">
      <c r="C164" t="e">
        <f>VLOOKUP(B164,'SAC''s'!B:V,21,0)</f>
        <v>#N/A</v>
      </c>
    </row>
    <row r="165" spans="3:3" x14ac:dyDescent="0.2">
      <c r="C165" t="e">
        <f>VLOOKUP(B165,'SAC''s'!B:V,21,0)</f>
        <v>#N/A</v>
      </c>
    </row>
    <row r="166" spans="3:3" x14ac:dyDescent="0.2">
      <c r="C166" t="e">
        <f>VLOOKUP(B166,'SAC''s'!B:V,21,0)</f>
        <v>#N/A</v>
      </c>
    </row>
    <row r="167" spans="3:3" x14ac:dyDescent="0.2">
      <c r="C167" t="e">
        <f>VLOOKUP(B167,'SAC''s'!B:V,21,0)</f>
        <v>#N/A</v>
      </c>
    </row>
    <row r="168" spans="3:3" x14ac:dyDescent="0.2">
      <c r="C168" t="e">
        <f>VLOOKUP(B168,'SAC''s'!B:V,21,0)</f>
        <v>#N/A</v>
      </c>
    </row>
    <row r="169" spans="3:3" x14ac:dyDescent="0.2">
      <c r="C169" t="e">
        <f>VLOOKUP(B169,'SAC''s'!B:V,21,0)</f>
        <v>#N/A</v>
      </c>
    </row>
    <row r="170" spans="3:3" x14ac:dyDescent="0.2">
      <c r="C170" t="e">
        <f>VLOOKUP(B170,'SAC''s'!B:V,21,0)</f>
        <v>#N/A</v>
      </c>
    </row>
    <row r="171" spans="3:3" x14ac:dyDescent="0.2">
      <c r="C171" t="e">
        <f>VLOOKUP(B171,'SAC''s'!B:V,21,0)</f>
        <v>#N/A</v>
      </c>
    </row>
    <row r="172" spans="3:3" x14ac:dyDescent="0.2">
      <c r="C172" t="e">
        <f>VLOOKUP(B172,'SAC''s'!B:V,21,0)</f>
        <v>#N/A</v>
      </c>
    </row>
    <row r="173" spans="3:3" x14ac:dyDescent="0.2">
      <c r="C173" t="e">
        <f>VLOOKUP(B173,'SAC''s'!B:V,21,0)</f>
        <v>#N/A</v>
      </c>
    </row>
    <row r="174" spans="3:3" x14ac:dyDescent="0.2">
      <c r="C174" t="e">
        <f>VLOOKUP(B174,'SAC''s'!B:V,21,0)</f>
        <v>#N/A</v>
      </c>
    </row>
    <row r="175" spans="3:3" x14ac:dyDescent="0.2">
      <c r="C175" t="e">
        <f>VLOOKUP(B175,'SAC''s'!B:V,21,0)</f>
        <v>#N/A</v>
      </c>
    </row>
    <row r="176" spans="3:3" x14ac:dyDescent="0.2">
      <c r="C176" t="e">
        <f>VLOOKUP(B176,'SAC''s'!B:V,21,0)</f>
        <v>#N/A</v>
      </c>
    </row>
    <row r="177" spans="3:3" x14ac:dyDescent="0.2">
      <c r="C177" t="e">
        <f>VLOOKUP(B177,'SAC''s'!B:V,21,0)</f>
        <v>#N/A</v>
      </c>
    </row>
    <row r="178" spans="3:3" x14ac:dyDescent="0.2">
      <c r="C178" t="e">
        <f>VLOOKUP(B178,'SAC''s'!B:V,21,0)</f>
        <v>#N/A</v>
      </c>
    </row>
    <row r="179" spans="3:3" x14ac:dyDescent="0.2">
      <c r="C179" t="e">
        <f>VLOOKUP(B179,'SAC''s'!B:V,21,0)</f>
        <v>#N/A</v>
      </c>
    </row>
    <row r="180" spans="3:3" x14ac:dyDescent="0.2">
      <c r="C180" t="e">
        <f>VLOOKUP(B180,'SAC''s'!B:V,21,0)</f>
        <v>#N/A</v>
      </c>
    </row>
    <row r="181" spans="3:3" x14ac:dyDescent="0.2">
      <c r="C181" t="e">
        <f>VLOOKUP(B181,'SAC''s'!B:V,21,0)</f>
        <v>#N/A</v>
      </c>
    </row>
    <row r="182" spans="3:3" x14ac:dyDescent="0.2">
      <c r="C182" t="e">
        <f>VLOOKUP(B182,'SAC''s'!B:V,21,0)</f>
        <v>#N/A</v>
      </c>
    </row>
    <row r="183" spans="3:3" x14ac:dyDescent="0.2">
      <c r="C183" t="e">
        <f>VLOOKUP(B183,'SAC''s'!B:V,21,0)</f>
        <v>#N/A</v>
      </c>
    </row>
    <row r="184" spans="3:3" x14ac:dyDescent="0.2">
      <c r="C184" t="e">
        <f>VLOOKUP(B184,'SAC''s'!B:V,21,0)</f>
        <v>#N/A</v>
      </c>
    </row>
    <row r="185" spans="3:3" x14ac:dyDescent="0.2">
      <c r="C185" t="e">
        <f>VLOOKUP(B185,'SAC''s'!B:V,21,0)</f>
        <v>#N/A</v>
      </c>
    </row>
    <row r="186" spans="3:3" x14ac:dyDescent="0.2">
      <c r="C186" t="e">
        <f>VLOOKUP(B186,'SAC''s'!B:V,21,0)</f>
        <v>#N/A</v>
      </c>
    </row>
    <row r="187" spans="3:3" x14ac:dyDescent="0.2">
      <c r="C187" t="e">
        <f>VLOOKUP(B187,'SAC''s'!B:V,21,0)</f>
        <v>#N/A</v>
      </c>
    </row>
    <row r="188" spans="3:3" x14ac:dyDescent="0.2">
      <c r="C188" t="e">
        <f>VLOOKUP(B188,'SAC''s'!B:V,21,0)</f>
        <v>#N/A</v>
      </c>
    </row>
    <row r="189" spans="3:3" x14ac:dyDescent="0.2">
      <c r="C189" t="e">
        <f>VLOOKUP(B189,'SAC''s'!B:V,21,0)</f>
        <v>#N/A</v>
      </c>
    </row>
    <row r="190" spans="3:3" x14ac:dyDescent="0.2">
      <c r="C190" t="e">
        <f>VLOOKUP(B190,'SAC''s'!B:V,21,0)</f>
        <v>#N/A</v>
      </c>
    </row>
    <row r="191" spans="3:3" x14ac:dyDescent="0.2">
      <c r="C191" t="e">
        <f>VLOOKUP(B191,'SAC''s'!B:V,21,0)</f>
        <v>#N/A</v>
      </c>
    </row>
    <row r="192" spans="3:3" x14ac:dyDescent="0.2">
      <c r="C192" t="e">
        <f>VLOOKUP(B192,'SAC''s'!B:V,21,0)</f>
        <v>#N/A</v>
      </c>
    </row>
    <row r="193" spans="3:3" x14ac:dyDescent="0.2">
      <c r="C193" t="e">
        <f>VLOOKUP(B193,'SAC''s'!B:V,21,0)</f>
        <v>#N/A</v>
      </c>
    </row>
    <row r="194" spans="3:3" x14ac:dyDescent="0.2">
      <c r="C194" t="e">
        <f>VLOOKUP(B194,'SAC''s'!B:V,21,0)</f>
        <v>#N/A</v>
      </c>
    </row>
    <row r="195" spans="3:3" x14ac:dyDescent="0.2">
      <c r="C195" t="e">
        <f>VLOOKUP(B195,'SAC''s'!B:V,21,0)</f>
        <v>#N/A</v>
      </c>
    </row>
    <row r="196" spans="3:3" x14ac:dyDescent="0.2">
      <c r="C196" t="e">
        <f>VLOOKUP(B196,'SAC''s'!B:V,21,0)</f>
        <v>#N/A</v>
      </c>
    </row>
    <row r="197" spans="3:3" x14ac:dyDescent="0.2">
      <c r="C197" t="e">
        <f>VLOOKUP(B197,'SAC''s'!B:V,21,0)</f>
        <v>#N/A</v>
      </c>
    </row>
    <row r="198" spans="3:3" x14ac:dyDescent="0.2">
      <c r="C198" t="e">
        <f>VLOOKUP(B198,'SAC''s'!B:V,21,0)</f>
        <v>#N/A</v>
      </c>
    </row>
    <row r="199" spans="3:3" x14ac:dyDescent="0.2">
      <c r="C199" t="e">
        <f>VLOOKUP(B199,'SAC''s'!B:V,21,0)</f>
        <v>#N/A</v>
      </c>
    </row>
    <row r="200" spans="3:3" x14ac:dyDescent="0.2">
      <c r="C200" t="e">
        <f>VLOOKUP(B200,'SAC''s'!B:V,21,0)</f>
        <v>#N/A</v>
      </c>
    </row>
    <row r="201" spans="3:3" x14ac:dyDescent="0.2">
      <c r="C201" t="e">
        <f>VLOOKUP(B201,'SAC''s'!B:V,21,0)</f>
        <v>#N/A</v>
      </c>
    </row>
    <row r="202" spans="3:3" x14ac:dyDescent="0.2">
      <c r="C202" t="e">
        <f>VLOOKUP(B202,'SAC''s'!B:V,21,0)</f>
        <v>#N/A</v>
      </c>
    </row>
    <row r="203" spans="3:3" x14ac:dyDescent="0.2">
      <c r="C203" t="e">
        <f>VLOOKUP(B203,'SAC''s'!B:V,21,0)</f>
        <v>#N/A</v>
      </c>
    </row>
    <row r="204" spans="3:3" x14ac:dyDescent="0.2">
      <c r="C204" t="e">
        <f>VLOOKUP(B204,'SAC''s'!B:V,21,0)</f>
        <v>#N/A</v>
      </c>
    </row>
    <row r="205" spans="3:3" x14ac:dyDescent="0.2">
      <c r="C205" t="e">
        <f>VLOOKUP(B205,'SAC''s'!B:V,21,0)</f>
        <v>#N/A</v>
      </c>
    </row>
    <row r="206" spans="3:3" x14ac:dyDescent="0.2">
      <c r="C206" t="e">
        <f>VLOOKUP(B206,'SAC''s'!B:V,21,0)</f>
        <v>#N/A</v>
      </c>
    </row>
    <row r="207" spans="3:3" x14ac:dyDescent="0.2">
      <c r="C207" t="e">
        <f>VLOOKUP(B207,'SAC''s'!B:V,21,0)</f>
        <v>#N/A</v>
      </c>
    </row>
    <row r="208" spans="3:3" x14ac:dyDescent="0.2">
      <c r="C208" t="e">
        <f>VLOOKUP(B208,'SAC''s'!B:V,21,0)</f>
        <v>#N/A</v>
      </c>
    </row>
    <row r="209" spans="3:3" x14ac:dyDescent="0.2">
      <c r="C209" t="e">
        <f>VLOOKUP(B209,'SAC''s'!B:V,21,0)</f>
        <v>#N/A</v>
      </c>
    </row>
    <row r="210" spans="3:3" x14ac:dyDescent="0.2">
      <c r="C210" t="e">
        <f>VLOOKUP(B210,'SAC''s'!B:V,21,0)</f>
        <v>#N/A</v>
      </c>
    </row>
    <row r="211" spans="3:3" x14ac:dyDescent="0.2">
      <c r="C211" t="e">
        <f>VLOOKUP(B211,'SAC''s'!B:V,21,0)</f>
        <v>#N/A</v>
      </c>
    </row>
    <row r="212" spans="3:3" x14ac:dyDescent="0.2">
      <c r="C212" t="e">
        <f>VLOOKUP(B212,'SAC''s'!B:V,21,0)</f>
        <v>#N/A</v>
      </c>
    </row>
    <row r="213" spans="3:3" x14ac:dyDescent="0.2">
      <c r="C213" t="e">
        <f>VLOOKUP(B213,'SAC''s'!B:V,21,0)</f>
        <v>#N/A</v>
      </c>
    </row>
    <row r="214" spans="3:3" x14ac:dyDescent="0.2">
      <c r="C214" t="e">
        <f>VLOOKUP(B214,'SAC''s'!B:V,21,0)</f>
        <v>#N/A</v>
      </c>
    </row>
    <row r="215" spans="3:3" x14ac:dyDescent="0.2">
      <c r="C215" t="e">
        <f>VLOOKUP(B215,'SAC''s'!B:V,21,0)</f>
        <v>#N/A</v>
      </c>
    </row>
    <row r="216" spans="3:3" x14ac:dyDescent="0.2">
      <c r="C216" t="e">
        <f>VLOOKUP(B216,'SAC''s'!B:V,21,0)</f>
        <v>#N/A</v>
      </c>
    </row>
    <row r="217" spans="3:3" x14ac:dyDescent="0.2">
      <c r="C217" t="e">
        <f>VLOOKUP(B217,'SAC''s'!B:V,21,0)</f>
        <v>#N/A</v>
      </c>
    </row>
    <row r="218" spans="3:3" x14ac:dyDescent="0.2">
      <c r="C218" t="e">
        <f>VLOOKUP(B218,'SAC''s'!B:V,21,0)</f>
        <v>#N/A</v>
      </c>
    </row>
    <row r="219" spans="3:3" x14ac:dyDescent="0.2">
      <c r="C219" t="e">
        <f>VLOOKUP(B219,'SAC''s'!B:V,21,0)</f>
        <v>#N/A</v>
      </c>
    </row>
    <row r="220" spans="3:3" x14ac:dyDescent="0.2">
      <c r="C220" t="e">
        <f>VLOOKUP(B220,'SAC''s'!B:V,21,0)</f>
        <v>#N/A</v>
      </c>
    </row>
    <row r="221" spans="3:3" x14ac:dyDescent="0.2">
      <c r="C221" t="e">
        <f>VLOOKUP(B221,'SAC''s'!B:V,21,0)</f>
        <v>#N/A</v>
      </c>
    </row>
    <row r="222" spans="3:3" x14ac:dyDescent="0.2">
      <c r="C222" t="e">
        <f>VLOOKUP(B222,'SAC''s'!B:V,21,0)</f>
        <v>#N/A</v>
      </c>
    </row>
    <row r="223" spans="3:3" x14ac:dyDescent="0.2">
      <c r="C223" t="e">
        <f>VLOOKUP(B223,'SAC''s'!B:V,21,0)</f>
        <v>#N/A</v>
      </c>
    </row>
    <row r="224" spans="3:3" x14ac:dyDescent="0.2">
      <c r="C224" t="e">
        <f>VLOOKUP(B224,'SAC''s'!B:V,21,0)</f>
        <v>#N/A</v>
      </c>
    </row>
    <row r="225" spans="3:3" x14ac:dyDescent="0.2">
      <c r="C225" t="e">
        <f>VLOOKUP(B225,'SAC''s'!B:V,21,0)</f>
        <v>#N/A</v>
      </c>
    </row>
    <row r="226" spans="3:3" x14ac:dyDescent="0.2">
      <c r="C226" t="e">
        <f>VLOOKUP(B226,'SAC''s'!B:V,21,0)</f>
        <v>#N/A</v>
      </c>
    </row>
    <row r="227" spans="3:3" x14ac:dyDescent="0.2">
      <c r="C227" t="e">
        <f>VLOOKUP(B227,'SAC''s'!B:V,21,0)</f>
        <v>#N/A</v>
      </c>
    </row>
    <row r="228" spans="3:3" x14ac:dyDescent="0.2">
      <c r="C228" t="e">
        <f>VLOOKUP(B228,'SAC''s'!B:V,21,0)</f>
        <v>#N/A</v>
      </c>
    </row>
    <row r="229" spans="3:3" x14ac:dyDescent="0.2">
      <c r="C229" t="e">
        <f>VLOOKUP(B229,'SAC''s'!B:V,21,0)</f>
        <v>#N/A</v>
      </c>
    </row>
    <row r="230" spans="3:3" x14ac:dyDescent="0.2">
      <c r="C230" t="e">
        <f>VLOOKUP(B230,'SAC''s'!B:V,21,0)</f>
        <v>#N/A</v>
      </c>
    </row>
    <row r="231" spans="3:3" x14ac:dyDescent="0.2">
      <c r="C231" t="e">
        <f>VLOOKUP(B231,'SAC''s'!B:V,21,0)</f>
        <v>#N/A</v>
      </c>
    </row>
    <row r="232" spans="3:3" x14ac:dyDescent="0.2">
      <c r="C232" t="e">
        <f>VLOOKUP(B232,'SAC''s'!B:V,21,0)</f>
        <v>#N/A</v>
      </c>
    </row>
    <row r="233" spans="3:3" x14ac:dyDescent="0.2">
      <c r="C233" t="e">
        <f>VLOOKUP(B233,'SAC''s'!B:V,21,0)</f>
        <v>#N/A</v>
      </c>
    </row>
    <row r="234" spans="3:3" x14ac:dyDescent="0.2">
      <c r="C234" t="e">
        <f>VLOOKUP(B234,'SAC''s'!B:V,21,0)</f>
        <v>#N/A</v>
      </c>
    </row>
    <row r="235" spans="3:3" x14ac:dyDescent="0.2">
      <c r="C235" t="e">
        <f>VLOOKUP(B235,'SAC''s'!B:V,21,0)</f>
        <v>#N/A</v>
      </c>
    </row>
    <row r="236" spans="3:3" x14ac:dyDescent="0.2">
      <c r="C236" t="e">
        <f>VLOOKUP(B236,'SAC''s'!B:V,21,0)</f>
        <v>#N/A</v>
      </c>
    </row>
    <row r="237" spans="3:3" x14ac:dyDescent="0.2">
      <c r="C237" t="e">
        <f>VLOOKUP(B237,'SAC''s'!B:V,21,0)</f>
        <v>#N/A</v>
      </c>
    </row>
    <row r="238" spans="3:3" x14ac:dyDescent="0.2">
      <c r="C238" t="e">
        <f>VLOOKUP(B238,'SAC''s'!B:V,21,0)</f>
        <v>#N/A</v>
      </c>
    </row>
    <row r="239" spans="3:3" x14ac:dyDescent="0.2">
      <c r="C239" t="e">
        <f>VLOOKUP(B239,'SAC''s'!B:V,21,0)</f>
        <v>#N/A</v>
      </c>
    </row>
    <row r="240" spans="3:3" x14ac:dyDescent="0.2">
      <c r="C240" t="e">
        <f>VLOOKUP(B240,'SAC''s'!B:V,21,0)</f>
        <v>#N/A</v>
      </c>
    </row>
    <row r="241" spans="3:3" x14ac:dyDescent="0.2">
      <c r="C241" t="e">
        <f>VLOOKUP(B241,'SAC''s'!B:V,21,0)</f>
        <v>#N/A</v>
      </c>
    </row>
    <row r="242" spans="3:3" x14ac:dyDescent="0.2">
      <c r="C242" t="e">
        <f>VLOOKUP(B242,'SAC''s'!B:V,21,0)</f>
        <v>#N/A</v>
      </c>
    </row>
    <row r="243" spans="3:3" x14ac:dyDescent="0.2">
      <c r="C243" t="e">
        <f>VLOOKUP(B243,'SAC''s'!B:V,21,0)</f>
        <v>#N/A</v>
      </c>
    </row>
    <row r="244" spans="3:3" x14ac:dyDescent="0.2">
      <c r="C244" t="e">
        <f>VLOOKUP(B244,'SAC''s'!B:V,21,0)</f>
        <v>#N/A</v>
      </c>
    </row>
    <row r="245" spans="3:3" x14ac:dyDescent="0.2">
      <c r="C245" t="e">
        <f>VLOOKUP(B245,'SAC''s'!B:V,21,0)</f>
        <v>#N/A</v>
      </c>
    </row>
    <row r="246" spans="3:3" x14ac:dyDescent="0.2">
      <c r="C246" t="e">
        <f>VLOOKUP(B246,'SAC''s'!B:V,21,0)</f>
        <v>#N/A</v>
      </c>
    </row>
    <row r="247" spans="3:3" x14ac:dyDescent="0.2">
      <c r="C247" t="e">
        <f>VLOOKUP(B247,'SAC''s'!B:V,21,0)</f>
        <v>#N/A</v>
      </c>
    </row>
    <row r="248" spans="3:3" x14ac:dyDescent="0.2">
      <c r="C248" t="e">
        <f>VLOOKUP(B248,'SAC''s'!B:V,21,0)</f>
        <v>#N/A</v>
      </c>
    </row>
    <row r="249" spans="3:3" x14ac:dyDescent="0.2">
      <c r="C249" t="e">
        <f>VLOOKUP(B249,'SAC''s'!B:V,21,0)</f>
        <v>#N/A</v>
      </c>
    </row>
    <row r="250" spans="3:3" x14ac:dyDescent="0.2">
      <c r="C250" t="e">
        <f>VLOOKUP(B250,'SAC''s'!B:V,21,0)</f>
        <v>#N/A</v>
      </c>
    </row>
    <row r="251" spans="3:3" x14ac:dyDescent="0.2">
      <c r="C251" t="e">
        <f>VLOOKUP(B251,'SAC''s'!B:V,21,0)</f>
        <v>#N/A</v>
      </c>
    </row>
    <row r="252" spans="3:3" x14ac:dyDescent="0.2">
      <c r="C252" t="e">
        <f>VLOOKUP(B252,'SAC''s'!B:V,21,0)</f>
        <v>#N/A</v>
      </c>
    </row>
    <row r="253" spans="3:3" x14ac:dyDescent="0.2">
      <c r="C253" t="e">
        <f>VLOOKUP(B253,'SAC''s'!B:V,21,0)</f>
        <v>#N/A</v>
      </c>
    </row>
    <row r="254" spans="3:3" x14ac:dyDescent="0.2">
      <c r="C254" t="e">
        <f>VLOOKUP(B254,'SAC''s'!B:V,21,0)</f>
        <v>#N/A</v>
      </c>
    </row>
    <row r="255" spans="3:3" x14ac:dyDescent="0.2">
      <c r="C255" t="e">
        <f>VLOOKUP(B255,'SAC''s'!B:V,21,0)</f>
        <v>#N/A</v>
      </c>
    </row>
    <row r="256" spans="3:3" x14ac:dyDescent="0.2">
      <c r="C256" t="e">
        <f>VLOOKUP(B256,'SAC''s'!B:V,21,0)</f>
        <v>#N/A</v>
      </c>
    </row>
    <row r="257" spans="3:3" x14ac:dyDescent="0.2">
      <c r="C257" t="e">
        <f>VLOOKUP(B257,'SAC''s'!B:V,21,0)</f>
        <v>#N/A</v>
      </c>
    </row>
    <row r="258" spans="3:3" x14ac:dyDescent="0.2">
      <c r="C258" t="e">
        <f>VLOOKUP(B258,'SAC''s'!B:V,21,0)</f>
        <v>#N/A</v>
      </c>
    </row>
    <row r="259" spans="3:3" x14ac:dyDescent="0.2">
      <c r="C259" t="e">
        <f>VLOOKUP(B259,'SAC''s'!B:V,21,0)</f>
        <v>#N/A</v>
      </c>
    </row>
    <row r="260" spans="3:3" x14ac:dyDescent="0.2">
      <c r="C260" t="e">
        <f>VLOOKUP(B260,'SAC''s'!B:V,21,0)</f>
        <v>#N/A</v>
      </c>
    </row>
    <row r="261" spans="3:3" x14ac:dyDescent="0.2">
      <c r="C261" t="e">
        <f>VLOOKUP(B261,'SAC''s'!B:V,21,0)</f>
        <v>#N/A</v>
      </c>
    </row>
    <row r="262" spans="3:3" x14ac:dyDescent="0.2">
      <c r="C262" t="e">
        <f>VLOOKUP(B262,'SAC''s'!B:V,21,0)</f>
        <v>#N/A</v>
      </c>
    </row>
    <row r="263" spans="3:3" x14ac:dyDescent="0.2">
      <c r="C263" t="e">
        <f>VLOOKUP(B263,'SAC''s'!B:V,21,0)</f>
        <v>#N/A</v>
      </c>
    </row>
    <row r="264" spans="3:3" x14ac:dyDescent="0.2">
      <c r="C264" t="e">
        <f>VLOOKUP(B264,'SAC''s'!B:V,21,0)</f>
        <v>#N/A</v>
      </c>
    </row>
    <row r="265" spans="3:3" x14ac:dyDescent="0.2">
      <c r="C265" t="e">
        <f>VLOOKUP(B265,'SAC''s'!B:V,21,0)</f>
        <v>#N/A</v>
      </c>
    </row>
    <row r="266" spans="3:3" x14ac:dyDescent="0.2">
      <c r="C266" t="e">
        <f>VLOOKUP(B266,'SAC''s'!B:V,21,0)</f>
        <v>#N/A</v>
      </c>
    </row>
    <row r="267" spans="3:3" x14ac:dyDescent="0.2">
      <c r="C267" t="e">
        <f>VLOOKUP(B267,'SAC''s'!B:V,21,0)</f>
        <v>#N/A</v>
      </c>
    </row>
    <row r="268" spans="3:3" x14ac:dyDescent="0.2">
      <c r="C268" t="e">
        <f>VLOOKUP(B268,'SAC''s'!B:V,21,0)</f>
        <v>#N/A</v>
      </c>
    </row>
    <row r="269" spans="3:3" x14ac:dyDescent="0.2">
      <c r="C269" t="e">
        <f>VLOOKUP(B269,'SAC''s'!B:V,21,0)</f>
        <v>#N/A</v>
      </c>
    </row>
    <row r="270" spans="3:3" x14ac:dyDescent="0.2">
      <c r="C270" t="e">
        <f>VLOOKUP(B270,'SAC''s'!B:V,21,0)</f>
        <v>#N/A</v>
      </c>
    </row>
    <row r="271" spans="3:3" x14ac:dyDescent="0.2">
      <c r="C271" t="e">
        <f>VLOOKUP(B271,'SAC''s'!B:V,21,0)</f>
        <v>#N/A</v>
      </c>
    </row>
    <row r="272" spans="3:3" x14ac:dyDescent="0.2">
      <c r="C272" t="e">
        <f>VLOOKUP(B272,'SAC''s'!B:V,21,0)</f>
        <v>#N/A</v>
      </c>
    </row>
    <row r="273" spans="3:3" x14ac:dyDescent="0.2">
      <c r="C273" t="e">
        <f>VLOOKUP(B273,'SAC''s'!B:V,21,0)</f>
        <v>#N/A</v>
      </c>
    </row>
    <row r="274" spans="3:3" x14ac:dyDescent="0.2">
      <c r="C274" t="e">
        <f>VLOOKUP(B274,'SAC''s'!B:V,21,0)</f>
        <v>#N/A</v>
      </c>
    </row>
    <row r="275" spans="3:3" x14ac:dyDescent="0.2">
      <c r="C275" t="e">
        <f>VLOOKUP(B275,'SAC''s'!B:V,21,0)</f>
        <v>#N/A</v>
      </c>
    </row>
    <row r="276" spans="3:3" x14ac:dyDescent="0.2">
      <c r="C276" t="e">
        <f>VLOOKUP(B276,'SAC''s'!B:V,21,0)</f>
        <v>#N/A</v>
      </c>
    </row>
    <row r="277" spans="3:3" x14ac:dyDescent="0.2">
      <c r="C277" t="e">
        <f>VLOOKUP(B277,'SAC''s'!B:V,21,0)</f>
        <v>#N/A</v>
      </c>
    </row>
    <row r="278" spans="3:3" x14ac:dyDescent="0.2">
      <c r="C278" t="e">
        <f>VLOOKUP(B278,'SAC''s'!B:V,21,0)</f>
        <v>#N/A</v>
      </c>
    </row>
    <row r="279" spans="3:3" x14ac:dyDescent="0.2">
      <c r="C279" t="e">
        <f>VLOOKUP(B279,'SAC''s'!B:V,21,0)</f>
        <v>#N/A</v>
      </c>
    </row>
    <row r="280" spans="3:3" x14ac:dyDescent="0.2">
      <c r="C280" t="e">
        <f>VLOOKUP(B280,'SAC''s'!B:V,21,0)</f>
        <v>#N/A</v>
      </c>
    </row>
    <row r="281" spans="3:3" x14ac:dyDescent="0.2">
      <c r="C281" t="e">
        <f>VLOOKUP(B281,'SAC''s'!B:V,21,0)</f>
        <v>#N/A</v>
      </c>
    </row>
    <row r="282" spans="3:3" x14ac:dyDescent="0.2">
      <c r="C282" t="e">
        <f>VLOOKUP(B282,'SAC''s'!B:V,21,0)</f>
        <v>#N/A</v>
      </c>
    </row>
    <row r="283" spans="3:3" x14ac:dyDescent="0.2">
      <c r="C283" t="e">
        <f>VLOOKUP(B283,'SAC''s'!B:V,21,0)</f>
        <v>#N/A</v>
      </c>
    </row>
    <row r="284" spans="3:3" x14ac:dyDescent="0.2">
      <c r="C284" t="e">
        <f>VLOOKUP(B284,'SAC''s'!B:V,21,0)</f>
        <v>#N/A</v>
      </c>
    </row>
    <row r="285" spans="3:3" x14ac:dyDescent="0.2">
      <c r="C285" t="e">
        <f>VLOOKUP(B285,'SAC''s'!B:V,21,0)</f>
        <v>#N/A</v>
      </c>
    </row>
    <row r="286" spans="3:3" x14ac:dyDescent="0.2">
      <c r="C286" t="e">
        <f>VLOOKUP(B286,'SAC''s'!B:V,21,0)</f>
        <v>#N/A</v>
      </c>
    </row>
    <row r="287" spans="3:3" x14ac:dyDescent="0.2">
      <c r="C287" t="e">
        <f>VLOOKUP(B287,'SAC''s'!B:V,21,0)</f>
        <v>#N/A</v>
      </c>
    </row>
    <row r="288" spans="3:3" x14ac:dyDescent="0.2">
      <c r="C288" t="e">
        <f>VLOOKUP(B288,'SAC''s'!B:V,21,0)</f>
        <v>#N/A</v>
      </c>
    </row>
    <row r="289" spans="3:3" x14ac:dyDescent="0.2">
      <c r="C289" t="e">
        <f>VLOOKUP(B289,'SAC''s'!B:V,21,0)</f>
        <v>#N/A</v>
      </c>
    </row>
    <row r="290" spans="3:3" x14ac:dyDescent="0.2">
      <c r="C290" t="e">
        <f>VLOOKUP(B290,'SAC''s'!B:V,21,0)</f>
        <v>#N/A</v>
      </c>
    </row>
    <row r="291" spans="3:3" x14ac:dyDescent="0.2">
      <c r="C291" t="e">
        <f>VLOOKUP(B291,'SAC''s'!B:V,21,0)</f>
        <v>#N/A</v>
      </c>
    </row>
    <row r="292" spans="3:3" x14ac:dyDescent="0.2">
      <c r="C292" t="e">
        <f>VLOOKUP(B292,'SAC''s'!B:V,21,0)</f>
        <v>#N/A</v>
      </c>
    </row>
    <row r="293" spans="3:3" x14ac:dyDescent="0.2">
      <c r="C293" t="e">
        <f>VLOOKUP(B293,'SAC''s'!B:V,21,0)</f>
        <v>#N/A</v>
      </c>
    </row>
    <row r="294" spans="3:3" x14ac:dyDescent="0.2">
      <c r="C294" t="e">
        <f>VLOOKUP(B294,'SAC''s'!B:V,21,0)</f>
        <v>#N/A</v>
      </c>
    </row>
    <row r="295" spans="3:3" x14ac:dyDescent="0.2">
      <c r="C295" t="e">
        <f>VLOOKUP(B295,'SAC''s'!B:V,21,0)</f>
        <v>#N/A</v>
      </c>
    </row>
    <row r="296" spans="3:3" x14ac:dyDescent="0.2">
      <c r="C296" t="e">
        <f>VLOOKUP(B296,'SAC''s'!B:V,21,0)</f>
        <v>#N/A</v>
      </c>
    </row>
    <row r="297" spans="3:3" x14ac:dyDescent="0.2">
      <c r="C297" t="e">
        <f>VLOOKUP(B297,'SAC''s'!B:V,21,0)</f>
        <v>#N/A</v>
      </c>
    </row>
    <row r="298" spans="3:3" x14ac:dyDescent="0.2">
      <c r="C298" t="e">
        <f>VLOOKUP(B298,'SAC''s'!B:V,21,0)</f>
        <v>#N/A</v>
      </c>
    </row>
    <row r="299" spans="3:3" x14ac:dyDescent="0.2">
      <c r="C299" t="e">
        <f>VLOOKUP(B299,'SAC''s'!B:V,21,0)</f>
        <v>#N/A</v>
      </c>
    </row>
    <row r="300" spans="3:3" x14ac:dyDescent="0.2">
      <c r="C300" t="e">
        <f>VLOOKUP(B300,'SAC''s'!B:V,21,0)</f>
        <v>#N/A</v>
      </c>
    </row>
    <row r="301" spans="3:3" x14ac:dyDescent="0.2">
      <c r="C301" t="e">
        <f>VLOOKUP(B301,'SAC''s'!B:V,21,0)</f>
        <v>#N/A</v>
      </c>
    </row>
    <row r="302" spans="3:3" x14ac:dyDescent="0.2">
      <c r="C302" t="e">
        <f>VLOOKUP(B302,'SAC''s'!B:V,21,0)</f>
        <v>#N/A</v>
      </c>
    </row>
    <row r="303" spans="3:3" x14ac:dyDescent="0.2">
      <c r="C303" t="e">
        <f>VLOOKUP(B303,'SAC''s'!B:V,21,0)</f>
        <v>#N/A</v>
      </c>
    </row>
    <row r="304" spans="3:3" x14ac:dyDescent="0.2">
      <c r="C304" t="e">
        <f>VLOOKUP(B304,'SAC''s'!B:V,21,0)</f>
        <v>#N/A</v>
      </c>
    </row>
    <row r="305" spans="3:3" x14ac:dyDescent="0.2">
      <c r="C305" t="e">
        <f>VLOOKUP(B305,'SAC''s'!B:V,21,0)</f>
        <v>#N/A</v>
      </c>
    </row>
    <row r="306" spans="3:3" x14ac:dyDescent="0.2">
      <c r="C306" t="e">
        <f>VLOOKUP(B306,'SAC''s'!B:V,21,0)</f>
        <v>#N/A</v>
      </c>
    </row>
    <row r="307" spans="3:3" x14ac:dyDescent="0.2">
      <c r="C307" t="e">
        <f>VLOOKUP(B307,'SAC''s'!B:V,21,0)</f>
        <v>#N/A</v>
      </c>
    </row>
    <row r="308" spans="3:3" x14ac:dyDescent="0.2">
      <c r="C308" t="e">
        <f>VLOOKUP(B308,'SAC''s'!B:V,21,0)</f>
        <v>#N/A</v>
      </c>
    </row>
    <row r="309" spans="3:3" x14ac:dyDescent="0.2">
      <c r="C309" t="e">
        <f>VLOOKUP(B309,'SAC''s'!B:V,21,0)</f>
        <v>#N/A</v>
      </c>
    </row>
    <row r="310" spans="3:3" x14ac:dyDescent="0.2">
      <c r="C310" t="e">
        <f>VLOOKUP(B310,'SAC''s'!B:V,21,0)</f>
        <v>#N/A</v>
      </c>
    </row>
    <row r="311" spans="3:3" x14ac:dyDescent="0.2">
      <c r="C311" t="e">
        <f>VLOOKUP(B311,'SAC''s'!B:V,21,0)</f>
        <v>#N/A</v>
      </c>
    </row>
    <row r="312" spans="3:3" x14ac:dyDescent="0.2">
      <c r="C312" t="e">
        <f>VLOOKUP(B312,'SAC''s'!B:V,21,0)</f>
        <v>#N/A</v>
      </c>
    </row>
    <row r="313" spans="3:3" x14ac:dyDescent="0.2">
      <c r="C313" t="e">
        <f>VLOOKUP(B313,'SAC''s'!B:V,21,0)</f>
        <v>#N/A</v>
      </c>
    </row>
    <row r="314" spans="3:3" x14ac:dyDescent="0.2">
      <c r="C314" t="e">
        <f>VLOOKUP(B314,'SAC''s'!B:V,21,0)</f>
        <v>#N/A</v>
      </c>
    </row>
    <row r="315" spans="3:3" x14ac:dyDescent="0.2">
      <c r="C315" t="e">
        <f>VLOOKUP(B315,'SAC''s'!B:V,21,0)</f>
        <v>#N/A</v>
      </c>
    </row>
    <row r="316" spans="3:3" x14ac:dyDescent="0.2">
      <c r="C316" t="e">
        <f>VLOOKUP(B316,'SAC''s'!B:V,21,0)</f>
        <v>#N/A</v>
      </c>
    </row>
    <row r="317" spans="3:3" x14ac:dyDescent="0.2">
      <c r="C317" t="e">
        <f>VLOOKUP(B317,'SAC''s'!B:V,21,0)</f>
        <v>#N/A</v>
      </c>
    </row>
    <row r="318" spans="3:3" x14ac:dyDescent="0.2">
      <c r="C318" t="e">
        <f>VLOOKUP(B318,'SAC''s'!B:V,21,0)</f>
        <v>#N/A</v>
      </c>
    </row>
    <row r="319" spans="3:3" x14ac:dyDescent="0.2">
      <c r="C319" t="e">
        <f>VLOOKUP(B319,'SAC''s'!B:V,21,0)</f>
        <v>#N/A</v>
      </c>
    </row>
    <row r="320" spans="3:3" x14ac:dyDescent="0.2">
      <c r="C320" t="e">
        <f>VLOOKUP(B320,'SAC''s'!B:V,21,0)</f>
        <v>#N/A</v>
      </c>
    </row>
    <row r="321" spans="3:3" x14ac:dyDescent="0.2">
      <c r="C321" t="e">
        <f>VLOOKUP(B321,'SAC''s'!B:V,21,0)</f>
        <v>#N/A</v>
      </c>
    </row>
    <row r="322" spans="3:3" x14ac:dyDescent="0.2">
      <c r="C322" t="e">
        <f>VLOOKUP(B322,'SAC''s'!B:V,21,0)</f>
        <v>#N/A</v>
      </c>
    </row>
    <row r="323" spans="3:3" x14ac:dyDescent="0.2">
      <c r="C323" t="e">
        <f>VLOOKUP(B323,'SAC''s'!B:V,21,0)</f>
        <v>#N/A</v>
      </c>
    </row>
    <row r="1802" spans="2:2" x14ac:dyDescent="0.2">
      <c r="B1802" t="e">
        <f>VLOOKUP(A1802,'SAC''s'!B:V,Unico!C6,0)</f>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5DE3-75B4-4CD0-B7CA-DF0E3B077D91}">
  <dimension ref="A1:A4"/>
  <sheetViews>
    <sheetView workbookViewId="0">
      <selection activeCell="F10" sqref="F10"/>
    </sheetView>
  </sheetViews>
  <sheetFormatPr defaultRowHeight="12" x14ac:dyDescent="0.2"/>
  <sheetData>
    <row r="1" spans="1:1" x14ac:dyDescent="0.2">
      <c r="A1" s="5" t="s">
        <v>67</v>
      </c>
    </row>
    <row r="2" spans="1:1" x14ac:dyDescent="0.2">
      <c r="A2" s="2" t="s">
        <v>68</v>
      </c>
    </row>
    <row r="3" spans="1:1" x14ac:dyDescent="0.2">
      <c r="A3" s="2" t="s">
        <v>69</v>
      </c>
    </row>
    <row r="4" spans="1:1" x14ac:dyDescent="0.2">
      <c r="A4" s="2" t="s">
        <v>70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2375-4FD7-4AA6-ABE4-61A66D8212E2}">
  <dimension ref="A1:B13"/>
  <sheetViews>
    <sheetView workbookViewId="0">
      <selection activeCell="F15" sqref="F15"/>
    </sheetView>
  </sheetViews>
  <sheetFormatPr defaultRowHeight="12" x14ac:dyDescent="0.2"/>
  <cols>
    <col min="1" max="1" width="27.33203125" customWidth="1"/>
    <col min="2" max="2" width="9.33203125" style="1"/>
  </cols>
  <sheetData>
    <row r="1" spans="1:2" ht="14.25" x14ac:dyDescent="0.2">
      <c r="A1" s="51" t="s">
        <v>71</v>
      </c>
      <c r="B1" s="125" t="s">
        <v>72</v>
      </c>
    </row>
    <row r="2" spans="1:2" x14ac:dyDescent="0.2">
      <c r="A2" s="67" t="s">
        <v>73</v>
      </c>
      <c r="B2" s="7" t="s">
        <v>74</v>
      </c>
    </row>
    <row r="3" spans="1:2" ht="12.75" x14ac:dyDescent="0.2">
      <c r="A3" s="124" t="s">
        <v>75</v>
      </c>
      <c r="B3" s="7" t="s">
        <v>76</v>
      </c>
    </row>
    <row r="4" spans="1:2" x14ac:dyDescent="0.2">
      <c r="A4" s="57" t="s">
        <v>77</v>
      </c>
      <c r="B4" s="7" t="s">
        <v>78</v>
      </c>
    </row>
    <row r="5" spans="1:2" x14ac:dyDescent="0.2">
      <c r="A5" s="57" t="s">
        <v>79</v>
      </c>
      <c r="B5" s="7" t="s">
        <v>80</v>
      </c>
    </row>
    <row r="6" spans="1:2" x14ac:dyDescent="0.2">
      <c r="A6" s="57" t="s">
        <v>81</v>
      </c>
      <c r="B6" s="7" t="s">
        <v>82</v>
      </c>
    </row>
    <row r="7" spans="1:2" x14ac:dyDescent="0.2">
      <c r="A7" s="57" t="s">
        <v>83</v>
      </c>
      <c r="B7" s="7" t="s">
        <v>84</v>
      </c>
    </row>
    <row r="8" spans="1:2" x14ac:dyDescent="0.2">
      <c r="A8" s="57" t="s">
        <v>85</v>
      </c>
      <c r="B8" s="7" t="s">
        <v>86</v>
      </c>
    </row>
    <row r="9" spans="1:2" x14ac:dyDescent="0.2">
      <c r="A9" s="57" t="s">
        <v>87</v>
      </c>
      <c r="B9" s="7" t="s">
        <v>88</v>
      </c>
    </row>
    <row r="10" spans="1:2" x14ac:dyDescent="0.2">
      <c r="A10" s="57" t="s">
        <v>89</v>
      </c>
      <c r="B10" s="7" t="s">
        <v>76</v>
      </c>
    </row>
    <row r="11" spans="1:2" x14ac:dyDescent="0.2">
      <c r="A11" s="58" t="s">
        <v>90</v>
      </c>
      <c r="B11" s="121" t="s">
        <v>91</v>
      </c>
    </row>
    <row r="12" spans="1:2" x14ac:dyDescent="0.2">
      <c r="A12" s="56" t="s">
        <v>92</v>
      </c>
      <c r="B12" s="7" t="s">
        <v>93</v>
      </c>
    </row>
    <row r="13" spans="1:2" x14ac:dyDescent="0.2">
      <c r="A13" s="10" t="s">
        <v>89</v>
      </c>
      <c r="B13" s="7"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79F0-8312-4277-91F2-D1D27A5F9381}">
  <dimension ref="A1:B17"/>
  <sheetViews>
    <sheetView topLeftCell="A3" workbookViewId="0">
      <selection activeCell="A3" sqref="A3"/>
    </sheetView>
  </sheetViews>
  <sheetFormatPr defaultRowHeight="12" x14ac:dyDescent="0.2"/>
  <cols>
    <col min="1" max="1" width="32.33203125" customWidth="1"/>
    <col min="2" max="2" width="10.5" style="1" bestFit="1" customWidth="1"/>
  </cols>
  <sheetData>
    <row r="1" spans="1:2" x14ac:dyDescent="0.2">
      <c r="A1" s="9" t="s">
        <v>95</v>
      </c>
      <c r="B1" s="163" t="s">
        <v>96</v>
      </c>
    </row>
    <row r="2" spans="1:2" x14ac:dyDescent="0.2">
      <c r="A2" s="3" t="s">
        <v>68</v>
      </c>
      <c r="B2" s="7">
        <f>COUNTIF('SAC''s'!L:L,Homologadores!A2)</f>
        <v>0</v>
      </c>
    </row>
    <row r="3" spans="1:2" x14ac:dyDescent="0.2">
      <c r="A3" s="3" t="s">
        <v>97</v>
      </c>
      <c r="B3" s="7">
        <f>COUNTIF('SAC''s'!L:L,Homologadores!A3)</f>
        <v>0</v>
      </c>
    </row>
    <row r="4" spans="1:2" x14ac:dyDescent="0.2">
      <c r="A4" s="3" t="s">
        <v>98</v>
      </c>
      <c r="B4" s="7">
        <f>COUNTIF('SAC''s'!L:L,Homologadores!A4)</f>
        <v>0</v>
      </c>
    </row>
    <row r="5" spans="1:2" x14ac:dyDescent="0.2">
      <c r="A5" s="3" t="s">
        <v>99</v>
      </c>
      <c r="B5" s="7">
        <f>COUNTIF('SAC''s'!L:L,Homologadores!A5)</f>
        <v>0</v>
      </c>
    </row>
    <row r="6" spans="1:2" x14ac:dyDescent="0.2">
      <c r="A6" s="3" t="s">
        <v>100</v>
      </c>
      <c r="B6" s="7">
        <f>COUNTIF('SAC''s'!L:L,Homologadores!A6)</f>
        <v>0</v>
      </c>
    </row>
    <row r="7" spans="1:2" x14ac:dyDescent="0.2">
      <c r="A7" s="3" t="s">
        <v>101</v>
      </c>
      <c r="B7" s="7">
        <f>COUNTIF('SAC''s'!L:L,Homologadores!A7)</f>
        <v>0</v>
      </c>
    </row>
    <row r="8" spans="1:2" x14ac:dyDescent="0.2">
      <c r="A8" s="3" t="s">
        <v>102</v>
      </c>
      <c r="B8" s="7">
        <f>COUNTIF('SAC''s'!L:L,Homologadores!A8)</f>
        <v>0</v>
      </c>
    </row>
    <row r="9" spans="1:2" x14ac:dyDescent="0.2">
      <c r="A9" s="3" t="s">
        <v>103</v>
      </c>
      <c r="B9" s="7">
        <f>COUNTIF('SAC''s'!L:L,Homologadores!A9)</f>
        <v>0</v>
      </c>
    </row>
    <row r="10" spans="1:2" x14ac:dyDescent="0.2">
      <c r="A10" s="3" t="s">
        <v>104</v>
      </c>
      <c r="B10" s="7">
        <f>COUNTIF('SAC''s'!L:L,Homologadores!A10)</f>
        <v>0</v>
      </c>
    </row>
    <row r="11" spans="1:2" x14ac:dyDescent="0.2">
      <c r="A11" s="3" t="s">
        <v>105</v>
      </c>
      <c r="B11" s="7">
        <f>COUNTIF('SAC''s'!L:L,Homologadores!A11)</f>
        <v>2</v>
      </c>
    </row>
    <row r="12" spans="1:2" x14ac:dyDescent="0.2">
      <c r="A12" s="3" t="s">
        <v>106</v>
      </c>
      <c r="B12" s="7">
        <f>COUNTIF('SAC''s'!L:L,Homologadores!A12)</f>
        <v>0</v>
      </c>
    </row>
    <row r="13" spans="1:2" x14ac:dyDescent="0.2">
      <c r="A13" s="3" t="s">
        <v>107</v>
      </c>
      <c r="B13" s="7">
        <f>COUNTIF('SAC''s'!L:L,Homologadores!A13)</f>
        <v>0</v>
      </c>
    </row>
    <row r="14" spans="1:2" x14ac:dyDescent="0.2">
      <c r="A14" s="3" t="s">
        <v>108</v>
      </c>
      <c r="B14" s="7">
        <f>COUNTIF('SAC''s'!L:L,Homologadores!A14)</f>
        <v>254</v>
      </c>
    </row>
    <row r="15" spans="1:2" x14ac:dyDescent="0.2">
      <c r="A15" s="3" t="s">
        <v>109</v>
      </c>
      <c r="B15" s="7">
        <f>COUNTIF('SAC''s'!L:L,Homologadores!A15)</f>
        <v>0</v>
      </c>
    </row>
    <row r="16" spans="1:2" x14ac:dyDescent="0.2">
      <c r="A16" s="3" t="s">
        <v>110</v>
      </c>
      <c r="B16" s="7">
        <f>COUNTIF('SAC''s'!L:L,Homologadores!A16)</f>
        <v>0</v>
      </c>
    </row>
    <row r="17" spans="1:2" x14ac:dyDescent="0.2">
      <c r="A17" s="3" t="s">
        <v>111</v>
      </c>
      <c r="B17" s="7">
        <f>COUNTIF('SAC''s'!L:L,Homologadores!A17)</f>
        <v>0</v>
      </c>
    </row>
  </sheetData>
  <conditionalFormatting sqref="B2:B17">
    <cfRule type="colorScale" priority="2717">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B1F3-51DF-4CE2-8011-6AFB19415F45}">
  <dimension ref="A1:A10"/>
  <sheetViews>
    <sheetView workbookViewId="0">
      <selection activeCell="A10" sqref="A10"/>
    </sheetView>
  </sheetViews>
  <sheetFormatPr defaultRowHeight="12" x14ac:dyDescent="0.2"/>
  <cols>
    <col min="1" max="1" width="98.83203125" customWidth="1"/>
  </cols>
  <sheetData>
    <row r="1" spans="1:1" x14ac:dyDescent="0.2">
      <c r="A1" s="6" t="s">
        <v>112</v>
      </c>
    </row>
    <row r="2" spans="1:1" x14ac:dyDescent="0.2">
      <c r="A2" s="2" t="s">
        <v>113</v>
      </c>
    </row>
    <row r="3" spans="1:1" x14ac:dyDescent="0.2">
      <c r="A3" s="2" t="s">
        <v>114</v>
      </c>
    </row>
    <row r="4" spans="1:1" x14ac:dyDescent="0.2">
      <c r="A4" s="2" t="s">
        <v>115</v>
      </c>
    </row>
    <row r="5" spans="1:1" x14ac:dyDescent="0.2">
      <c r="A5" s="8" t="s">
        <v>116</v>
      </c>
    </row>
    <row r="6" spans="1:1" x14ac:dyDescent="0.2">
      <c r="A6" s="2" t="s">
        <v>117</v>
      </c>
    </row>
    <row r="7" spans="1:1" x14ac:dyDescent="0.2">
      <c r="A7" s="3" t="s">
        <v>118</v>
      </c>
    </row>
    <row r="8" spans="1:1" x14ac:dyDescent="0.2">
      <c r="A8" s="3" t="s">
        <v>119</v>
      </c>
    </row>
    <row r="9" spans="1:1" x14ac:dyDescent="0.2">
      <c r="A9" s="3" t="s">
        <v>120</v>
      </c>
    </row>
    <row r="10" spans="1:1" x14ac:dyDescent="0.2">
      <c r="A10" s="3"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ED194-C516-4216-80F9-1972433E4DFF}">
  <dimension ref="A1:C504"/>
  <sheetViews>
    <sheetView workbookViewId="0">
      <selection activeCell="E1" sqref="E1"/>
    </sheetView>
  </sheetViews>
  <sheetFormatPr defaultRowHeight="12" x14ac:dyDescent="0.2"/>
  <cols>
    <col min="1" max="1" width="11.33203125" style="1" bestFit="1" customWidth="1"/>
    <col min="2" max="2" width="33" customWidth="1"/>
    <col min="3" max="3" width="31.1640625" customWidth="1"/>
  </cols>
  <sheetData>
    <row r="1" spans="1:3" ht="12" customHeight="1" x14ac:dyDescent="0.2">
      <c r="A1" s="270" t="s">
        <v>122</v>
      </c>
      <c r="B1" s="3" t="s">
        <v>3</v>
      </c>
      <c r="C1" s="3" t="s">
        <v>123</v>
      </c>
    </row>
    <row r="2" spans="1:3" ht="15" x14ac:dyDescent="0.25">
      <c r="A2" s="160">
        <v>1563537</v>
      </c>
      <c r="B2" s="3" t="e">
        <f>VLOOKUP(A2,'SAC''s'!B:V,21,0)</f>
        <v>#N/A</v>
      </c>
      <c r="C2" s="3" t="s">
        <v>124</v>
      </c>
    </row>
    <row r="3" spans="1:3" ht="15" x14ac:dyDescent="0.25">
      <c r="A3" s="176">
        <v>1500078</v>
      </c>
      <c r="B3" s="3" t="e">
        <f>VLOOKUP(A3,'SAC''s'!B:V,21,0)</f>
        <v>#N/A</v>
      </c>
      <c r="C3" s="3" t="s">
        <v>124</v>
      </c>
    </row>
    <row r="4" spans="1:3" ht="15" x14ac:dyDescent="0.25">
      <c r="A4" s="176">
        <v>1549870</v>
      </c>
      <c r="B4" s="3" t="e">
        <f>VLOOKUP(A4,'SAC''s'!B:V,21,0)</f>
        <v>#N/A</v>
      </c>
      <c r="C4" s="3" t="s">
        <v>124</v>
      </c>
    </row>
    <row r="5" spans="1:3" ht="15" x14ac:dyDescent="0.25">
      <c r="A5" s="176">
        <v>1597275</v>
      </c>
      <c r="B5" s="3" t="e">
        <f>VLOOKUP(A5,'SAC''s'!B:V,21,0)</f>
        <v>#N/A</v>
      </c>
      <c r="C5" s="3" t="s">
        <v>124</v>
      </c>
    </row>
    <row r="6" spans="1:3" ht="15" x14ac:dyDescent="0.25">
      <c r="A6" s="176">
        <v>1563789</v>
      </c>
      <c r="B6" s="3" t="e">
        <f>VLOOKUP(A6,'SAC''s'!B:V,21,0)</f>
        <v>#N/A</v>
      </c>
      <c r="C6" s="3" t="s">
        <v>124</v>
      </c>
    </row>
    <row r="7" spans="1:3" ht="15" x14ac:dyDescent="0.25">
      <c r="A7" s="176">
        <v>1625836</v>
      </c>
      <c r="B7" s="3" t="e">
        <f>VLOOKUP(A7,'SAC''s'!B:V,21,0)</f>
        <v>#N/A</v>
      </c>
      <c r="C7" s="3" t="s">
        <v>124</v>
      </c>
    </row>
    <row r="8" spans="1:3" ht="15" x14ac:dyDescent="0.25">
      <c r="A8" s="176">
        <v>1587511</v>
      </c>
      <c r="B8" s="3" t="e">
        <f>VLOOKUP(A8,'SAC''s'!B:V,21,0)</f>
        <v>#N/A</v>
      </c>
      <c r="C8" s="3" t="s">
        <v>124</v>
      </c>
    </row>
    <row r="9" spans="1:3" ht="15" x14ac:dyDescent="0.25">
      <c r="A9" s="176">
        <v>1597284</v>
      </c>
      <c r="B9" s="3" t="e">
        <f>VLOOKUP(A9,'SAC''s'!B:V,21,0)</f>
        <v>#N/A</v>
      </c>
      <c r="C9" s="3" t="s">
        <v>124</v>
      </c>
    </row>
    <row r="10" spans="1:3" ht="15" x14ac:dyDescent="0.25">
      <c r="A10" s="176">
        <v>1447141</v>
      </c>
      <c r="B10" s="3" t="e">
        <f>VLOOKUP(A10,'SAC''s'!B:V,21,0)</f>
        <v>#N/A</v>
      </c>
      <c r="C10" s="3" t="s">
        <v>124</v>
      </c>
    </row>
    <row r="11" spans="1:3" ht="15" x14ac:dyDescent="0.25">
      <c r="A11" s="176">
        <v>1549775</v>
      </c>
      <c r="B11" s="3" t="e">
        <f>VLOOKUP(A11,'SAC''s'!B:V,21,0)</f>
        <v>#N/A</v>
      </c>
      <c r="C11" s="3" t="s">
        <v>124</v>
      </c>
    </row>
    <row r="12" spans="1:3" ht="15" x14ac:dyDescent="0.25">
      <c r="A12" s="176">
        <v>1563462</v>
      </c>
      <c r="B12" s="3" t="e">
        <f>VLOOKUP(A12,'SAC''s'!B:V,21,0)</f>
        <v>#N/A</v>
      </c>
      <c r="C12" s="3" t="s">
        <v>124</v>
      </c>
    </row>
    <row r="13" spans="1:3" ht="15" x14ac:dyDescent="0.25">
      <c r="A13" s="176">
        <v>1563436</v>
      </c>
      <c r="B13" s="3" t="e">
        <f>VLOOKUP(A13,'SAC''s'!B:V,21,0)</f>
        <v>#N/A</v>
      </c>
      <c r="C13" s="3" t="s">
        <v>124</v>
      </c>
    </row>
    <row r="14" spans="1:3" ht="15" x14ac:dyDescent="0.25">
      <c r="A14" s="176">
        <v>1549740</v>
      </c>
      <c r="B14" s="3" t="e">
        <f>VLOOKUP(A14,'SAC''s'!B:V,21,0)</f>
        <v>#N/A</v>
      </c>
      <c r="C14" s="3" t="s">
        <v>124</v>
      </c>
    </row>
    <row r="15" spans="1:3" ht="15" x14ac:dyDescent="0.25">
      <c r="A15" s="176">
        <v>1603102</v>
      </c>
      <c r="B15" s="3" t="e">
        <f>VLOOKUP(A15,'SAC''s'!B:V,21,0)</f>
        <v>#N/A</v>
      </c>
      <c r="C15" s="3" t="s">
        <v>124</v>
      </c>
    </row>
    <row r="16" spans="1:3" ht="15" x14ac:dyDescent="0.25">
      <c r="A16" s="176">
        <v>1549804</v>
      </c>
      <c r="B16" s="3" t="e">
        <f>VLOOKUP(A16,'SAC''s'!B:V,21,0)</f>
        <v>#N/A</v>
      </c>
      <c r="C16" s="3" t="s">
        <v>124</v>
      </c>
    </row>
    <row r="17" spans="1:3" ht="15" x14ac:dyDescent="0.25">
      <c r="A17" s="176">
        <v>1597639</v>
      </c>
      <c r="B17" s="3" t="e">
        <f>VLOOKUP(A17,'SAC''s'!B:V,21,0)</f>
        <v>#N/A</v>
      </c>
      <c r="C17" s="3" t="s">
        <v>124</v>
      </c>
    </row>
    <row r="18" spans="1:3" ht="15" x14ac:dyDescent="0.25">
      <c r="A18" s="176">
        <v>1638522</v>
      </c>
      <c r="B18" s="3" t="e">
        <f>VLOOKUP(A18,'SAC''s'!B:V,21,0)</f>
        <v>#N/A</v>
      </c>
      <c r="C18" s="3" t="s">
        <v>124</v>
      </c>
    </row>
    <row r="19" spans="1:3" ht="15" x14ac:dyDescent="0.25">
      <c r="A19" s="176">
        <v>1638528</v>
      </c>
      <c r="B19" s="3" t="e">
        <f>VLOOKUP(A19,'SAC''s'!B:V,21,0)</f>
        <v>#N/A</v>
      </c>
      <c r="C19" s="3" t="s">
        <v>124</v>
      </c>
    </row>
    <row r="20" spans="1:3" ht="15" x14ac:dyDescent="0.25">
      <c r="A20" s="176">
        <v>1638537</v>
      </c>
      <c r="B20" s="3" t="e">
        <f>VLOOKUP(A20,'SAC''s'!B:V,21,0)</f>
        <v>#N/A</v>
      </c>
      <c r="C20" s="3" t="s">
        <v>124</v>
      </c>
    </row>
    <row r="21" spans="1:3" ht="15" x14ac:dyDescent="0.25">
      <c r="A21" s="176">
        <v>1638539</v>
      </c>
      <c r="B21" s="3" t="e">
        <f>VLOOKUP(A21,'SAC''s'!B:V,21,0)</f>
        <v>#N/A</v>
      </c>
      <c r="C21" s="3" t="s">
        <v>124</v>
      </c>
    </row>
    <row r="22" spans="1:3" ht="15" x14ac:dyDescent="0.25">
      <c r="A22" s="176">
        <v>1638556</v>
      </c>
      <c r="B22" s="3" t="e">
        <f>VLOOKUP(A22,'SAC''s'!B:V,21,0)</f>
        <v>#N/A</v>
      </c>
      <c r="C22" s="3" t="s">
        <v>124</v>
      </c>
    </row>
    <row r="23" spans="1:3" ht="15" x14ac:dyDescent="0.25">
      <c r="A23" s="176">
        <v>1638559</v>
      </c>
      <c r="B23" s="3" t="e">
        <f>VLOOKUP(A23,'SAC''s'!B:V,21,0)</f>
        <v>#N/A</v>
      </c>
      <c r="C23" s="3" t="s">
        <v>124</v>
      </c>
    </row>
    <row r="24" spans="1:3" ht="15" x14ac:dyDescent="0.25">
      <c r="A24" s="176">
        <v>1638562</v>
      </c>
      <c r="B24" s="3" t="e">
        <f>VLOOKUP(A24,'SAC''s'!B:V,21,0)</f>
        <v>#N/A</v>
      </c>
      <c r="C24" s="3" t="s">
        <v>124</v>
      </c>
    </row>
    <row r="25" spans="1:3" ht="15" x14ac:dyDescent="0.25">
      <c r="A25" s="176">
        <v>1591174</v>
      </c>
      <c r="B25" s="3" t="e">
        <f>VLOOKUP(A25,'SAC''s'!B:V,21,0)</f>
        <v>#N/A</v>
      </c>
      <c r="C25" s="3" t="s">
        <v>124</v>
      </c>
    </row>
    <row r="26" spans="1:3" ht="15" x14ac:dyDescent="0.25">
      <c r="A26" s="176">
        <v>1640923</v>
      </c>
      <c r="B26" s="3" t="e">
        <f>VLOOKUP(A26,'SAC''s'!B:V,21,0)</f>
        <v>#N/A</v>
      </c>
      <c r="C26" s="3" t="s">
        <v>124</v>
      </c>
    </row>
    <row r="27" spans="1:3" ht="15" x14ac:dyDescent="0.25">
      <c r="A27" s="176">
        <v>1642688</v>
      </c>
      <c r="B27" s="3" t="e">
        <f>VLOOKUP(A27,'SAC''s'!B:V,21,0)</f>
        <v>#N/A</v>
      </c>
      <c r="C27" s="3" t="s">
        <v>124</v>
      </c>
    </row>
    <row r="28" spans="1:3" ht="15" x14ac:dyDescent="0.25">
      <c r="A28" s="176">
        <v>1642731</v>
      </c>
      <c r="B28" s="3" t="e">
        <f>VLOOKUP(A28,'SAC''s'!B:V,21,0)</f>
        <v>#N/A</v>
      </c>
      <c r="C28" s="3" t="s">
        <v>124</v>
      </c>
    </row>
    <row r="29" spans="1:3" ht="15" x14ac:dyDescent="0.25">
      <c r="A29" s="176">
        <v>1642732</v>
      </c>
      <c r="B29" s="3" t="e">
        <f>VLOOKUP(A29,'SAC''s'!B:V,21,0)</f>
        <v>#N/A</v>
      </c>
      <c r="C29" s="3" t="s">
        <v>124</v>
      </c>
    </row>
    <row r="30" spans="1:3" ht="15" x14ac:dyDescent="0.25">
      <c r="A30" s="176">
        <v>1642735</v>
      </c>
      <c r="B30" s="3" t="e">
        <f>VLOOKUP(A30,'SAC''s'!B:V,21,0)</f>
        <v>#N/A</v>
      </c>
      <c r="C30" s="3" t="s">
        <v>124</v>
      </c>
    </row>
    <row r="31" spans="1:3" ht="15" x14ac:dyDescent="0.25">
      <c r="A31" s="176">
        <v>1574266</v>
      </c>
      <c r="B31" s="3" t="e">
        <f>VLOOKUP(A31,'SAC''s'!B:V,21,0)</f>
        <v>#N/A</v>
      </c>
      <c r="C31" s="3" t="s">
        <v>124</v>
      </c>
    </row>
    <row r="32" spans="1:3" ht="15" x14ac:dyDescent="0.25">
      <c r="A32" s="176">
        <v>1574269</v>
      </c>
      <c r="B32" s="3" t="e">
        <f>VLOOKUP(A32,'SAC''s'!B:V,21,0)</f>
        <v>#N/A</v>
      </c>
      <c r="C32" s="3" t="s">
        <v>124</v>
      </c>
    </row>
    <row r="33" spans="1:3" ht="15" x14ac:dyDescent="0.25">
      <c r="A33" s="176">
        <v>1501917</v>
      </c>
      <c r="B33" s="3" t="e">
        <f>VLOOKUP(A33,'SAC''s'!B:V,21,0)</f>
        <v>#N/A</v>
      </c>
      <c r="C33" s="3" t="s">
        <v>124</v>
      </c>
    </row>
    <row r="34" spans="1:3" ht="15" x14ac:dyDescent="0.25">
      <c r="A34" s="176">
        <v>1642613</v>
      </c>
      <c r="B34" s="3" t="e">
        <f>VLOOKUP(A34,'SAC''s'!B:V,21,0)</f>
        <v>#N/A</v>
      </c>
      <c r="C34" s="3" t="s">
        <v>124</v>
      </c>
    </row>
    <row r="35" spans="1:3" ht="15" x14ac:dyDescent="0.25">
      <c r="A35" s="176">
        <v>1647869</v>
      </c>
      <c r="B35" s="3" t="e">
        <f>VLOOKUP(A35,'SAC''s'!B:V,21,0)</f>
        <v>#N/A</v>
      </c>
      <c r="C35" s="3" t="s">
        <v>124</v>
      </c>
    </row>
    <row r="36" spans="1:3" ht="15" x14ac:dyDescent="0.25">
      <c r="A36" s="176">
        <v>1647870</v>
      </c>
      <c r="B36" s="3" t="e">
        <f>VLOOKUP(A36,'SAC''s'!B:V,21,0)</f>
        <v>#N/A</v>
      </c>
      <c r="C36" s="3" t="s">
        <v>124</v>
      </c>
    </row>
    <row r="37" spans="1:3" ht="15" x14ac:dyDescent="0.25">
      <c r="A37" s="176">
        <v>1647872</v>
      </c>
      <c r="B37" s="3" t="e">
        <f>VLOOKUP(A37,'SAC''s'!B:V,21,0)</f>
        <v>#N/A</v>
      </c>
      <c r="C37" s="3" t="s">
        <v>124</v>
      </c>
    </row>
    <row r="38" spans="1:3" ht="15" x14ac:dyDescent="0.25">
      <c r="A38" s="176">
        <v>1638542</v>
      </c>
      <c r="B38" s="3" t="e">
        <f>VLOOKUP(A38,'SAC''s'!B:V,21,0)</f>
        <v>#N/A</v>
      </c>
      <c r="C38" s="3" t="s">
        <v>124</v>
      </c>
    </row>
    <row r="39" spans="1:3" ht="15" x14ac:dyDescent="0.25">
      <c r="A39" s="176">
        <v>1638544</v>
      </c>
      <c r="B39" s="3" t="e">
        <f>VLOOKUP(A39,'SAC''s'!B:V,21,0)</f>
        <v>#N/A</v>
      </c>
      <c r="C39" s="3" t="s">
        <v>124</v>
      </c>
    </row>
    <row r="40" spans="1:3" ht="15" x14ac:dyDescent="0.25">
      <c r="A40" s="176">
        <v>1638548</v>
      </c>
      <c r="B40" s="3" t="e">
        <f>VLOOKUP(A40,'SAC''s'!B:V,21,0)</f>
        <v>#N/A</v>
      </c>
      <c r="C40" s="3" t="s">
        <v>124</v>
      </c>
    </row>
    <row r="41" spans="1:3" ht="15" x14ac:dyDescent="0.25">
      <c r="A41" s="176">
        <v>1638549</v>
      </c>
      <c r="B41" s="3" t="e">
        <f>VLOOKUP(A41,'SAC''s'!B:V,21,0)</f>
        <v>#N/A</v>
      </c>
      <c r="C41" s="3" t="s">
        <v>124</v>
      </c>
    </row>
    <row r="42" spans="1:3" ht="15" x14ac:dyDescent="0.25">
      <c r="A42" s="176">
        <v>1647873</v>
      </c>
      <c r="B42" s="3" t="e">
        <f>VLOOKUP(A42,'SAC''s'!B:V,21,0)</f>
        <v>#N/A</v>
      </c>
      <c r="C42" s="3" t="s">
        <v>124</v>
      </c>
    </row>
    <row r="43" spans="1:3" ht="15" x14ac:dyDescent="0.25">
      <c r="A43" s="176">
        <v>1633391</v>
      </c>
      <c r="B43" s="3" t="e">
        <f>VLOOKUP(A43,'SAC''s'!B:V,21,0)</f>
        <v>#N/A</v>
      </c>
      <c r="C43" s="3" t="s">
        <v>124</v>
      </c>
    </row>
    <row r="44" spans="1:3" ht="15" x14ac:dyDescent="0.25">
      <c r="A44" s="176">
        <v>1633446</v>
      </c>
      <c r="B44" s="3" t="e">
        <f>VLOOKUP(A44,'SAC''s'!B:V,21,0)</f>
        <v>#N/A</v>
      </c>
      <c r="C44" s="3" t="s">
        <v>124</v>
      </c>
    </row>
    <row r="45" spans="1:3" ht="15" x14ac:dyDescent="0.25">
      <c r="A45" s="176">
        <v>1599343</v>
      </c>
      <c r="B45" s="3" t="e">
        <f>VLOOKUP(A45,'SAC''s'!B:V,21,0)</f>
        <v>#N/A</v>
      </c>
      <c r="C45" s="3" t="s">
        <v>124</v>
      </c>
    </row>
    <row r="46" spans="1:3" ht="15" x14ac:dyDescent="0.25">
      <c r="A46" s="176">
        <v>1635126</v>
      </c>
      <c r="B46" s="3" t="e">
        <f>VLOOKUP(A46,'SAC''s'!B:V,21,0)</f>
        <v>#N/A</v>
      </c>
      <c r="C46" s="3" t="s">
        <v>124</v>
      </c>
    </row>
    <row r="47" spans="1:3" ht="15" x14ac:dyDescent="0.25">
      <c r="A47" s="176">
        <v>1635133</v>
      </c>
      <c r="B47" s="3" t="e">
        <f>VLOOKUP(A47,'SAC''s'!B:V,21,0)</f>
        <v>#N/A</v>
      </c>
      <c r="C47" s="3" t="s">
        <v>124</v>
      </c>
    </row>
    <row r="48" spans="1:3" ht="15" x14ac:dyDescent="0.25">
      <c r="A48" s="176">
        <v>1635142</v>
      </c>
      <c r="B48" s="3" t="e">
        <f>VLOOKUP(A48,'SAC''s'!B:V,21,0)</f>
        <v>#N/A</v>
      </c>
      <c r="C48" s="3" t="s">
        <v>124</v>
      </c>
    </row>
    <row r="49" spans="1:3" ht="15" x14ac:dyDescent="0.25">
      <c r="A49" s="176">
        <v>1635148</v>
      </c>
      <c r="B49" s="3" t="e">
        <f>VLOOKUP(A49,'SAC''s'!B:V,21,0)</f>
        <v>#N/A</v>
      </c>
      <c r="C49" s="3" t="s">
        <v>124</v>
      </c>
    </row>
    <row r="50" spans="1:3" ht="15" x14ac:dyDescent="0.25">
      <c r="A50" s="176">
        <v>1445220</v>
      </c>
      <c r="B50" s="3" t="e">
        <f>VLOOKUP(A50,'SAC''s'!B:V,21,0)</f>
        <v>#N/A</v>
      </c>
      <c r="C50" s="3" t="s">
        <v>124</v>
      </c>
    </row>
    <row r="51" spans="1:3" ht="15" x14ac:dyDescent="0.25">
      <c r="A51" s="176">
        <v>1445216</v>
      </c>
      <c r="B51" s="3" t="e">
        <f>VLOOKUP(A51,'SAC''s'!B:V,21,0)</f>
        <v>#N/A</v>
      </c>
      <c r="C51" s="3" t="s">
        <v>124</v>
      </c>
    </row>
    <row r="52" spans="1:3" ht="15" x14ac:dyDescent="0.25">
      <c r="A52" s="176">
        <v>1635152</v>
      </c>
      <c r="B52" s="3" t="e">
        <f>VLOOKUP(A52,'SAC''s'!B:V,21,0)</f>
        <v>#N/A</v>
      </c>
      <c r="C52" s="3" t="s">
        <v>124</v>
      </c>
    </row>
    <row r="53" spans="1:3" ht="15" x14ac:dyDescent="0.25">
      <c r="A53" s="176">
        <v>1635151</v>
      </c>
      <c r="B53" s="3" t="e">
        <f>VLOOKUP(A53,'SAC''s'!B:V,21,0)</f>
        <v>#N/A</v>
      </c>
      <c r="C53" s="3" t="s">
        <v>124</v>
      </c>
    </row>
    <row r="54" spans="1:3" ht="15" x14ac:dyDescent="0.25">
      <c r="A54" s="176">
        <v>1635162</v>
      </c>
      <c r="B54" s="3" t="e">
        <f>VLOOKUP(A54,'SAC''s'!B:V,21,0)</f>
        <v>#N/A</v>
      </c>
      <c r="C54" s="3" t="s">
        <v>124</v>
      </c>
    </row>
    <row r="55" spans="1:3" ht="15" x14ac:dyDescent="0.25">
      <c r="A55" s="176">
        <v>1635180</v>
      </c>
      <c r="B55" s="3" t="e">
        <f>VLOOKUP(A55,'SAC''s'!B:V,21,0)</f>
        <v>#N/A</v>
      </c>
      <c r="C55" s="3" t="s">
        <v>124</v>
      </c>
    </row>
    <row r="56" spans="1:3" ht="15" x14ac:dyDescent="0.25">
      <c r="A56" s="176">
        <v>1635189</v>
      </c>
      <c r="B56" s="3" t="e">
        <f>VLOOKUP(A56,'SAC''s'!B:V,21,0)</f>
        <v>#N/A</v>
      </c>
      <c r="C56" s="3" t="s">
        <v>124</v>
      </c>
    </row>
    <row r="57" spans="1:3" ht="15" x14ac:dyDescent="0.25">
      <c r="A57" s="176">
        <v>1635228</v>
      </c>
      <c r="B57" s="3" t="e">
        <f>VLOOKUP(A57,'SAC''s'!B:V,21,0)</f>
        <v>#N/A</v>
      </c>
      <c r="C57" s="3" t="s">
        <v>124</v>
      </c>
    </row>
    <row r="58" spans="1:3" ht="15" x14ac:dyDescent="0.25">
      <c r="A58" s="176">
        <v>1635224</v>
      </c>
      <c r="B58" s="3" t="e">
        <f>VLOOKUP(A58,'SAC''s'!B:V,21,0)</f>
        <v>#N/A</v>
      </c>
      <c r="C58" s="3" t="s">
        <v>124</v>
      </c>
    </row>
    <row r="59" spans="1:3" ht="15" x14ac:dyDescent="0.25">
      <c r="A59" s="176">
        <v>1635212</v>
      </c>
      <c r="B59" s="3" t="e">
        <f>VLOOKUP(A59,'SAC''s'!B:V,21,0)</f>
        <v>#N/A</v>
      </c>
      <c r="C59" s="3" t="s">
        <v>124</v>
      </c>
    </row>
    <row r="60" spans="1:3" ht="15" x14ac:dyDescent="0.25">
      <c r="A60" s="176">
        <v>1638507</v>
      </c>
      <c r="B60" s="3" t="e">
        <f>VLOOKUP(A60,'SAC''s'!B:V,21,0)</f>
        <v>#N/A</v>
      </c>
      <c r="C60" s="3" t="s">
        <v>124</v>
      </c>
    </row>
    <row r="61" spans="1:3" ht="15" x14ac:dyDescent="0.25">
      <c r="A61" s="176">
        <v>1638547</v>
      </c>
      <c r="B61" s="3" t="e">
        <f>VLOOKUP(A61,'SAC''s'!B:V,21,0)</f>
        <v>#N/A</v>
      </c>
      <c r="C61" s="3" t="s">
        <v>124</v>
      </c>
    </row>
    <row r="62" spans="1:3" ht="15" x14ac:dyDescent="0.25">
      <c r="A62" s="176">
        <v>1638558</v>
      </c>
      <c r="B62" s="3" t="e">
        <f>VLOOKUP(A62,'SAC''s'!B:V,21,0)</f>
        <v>#N/A</v>
      </c>
      <c r="C62" s="3" t="s">
        <v>124</v>
      </c>
    </row>
    <row r="63" spans="1:3" ht="15" x14ac:dyDescent="0.25">
      <c r="A63" s="176">
        <v>1634365</v>
      </c>
      <c r="B63" s="3" t="e">
        <f>VLOOKUP(A63,'SAC''s'!B:V,21,0)</f>
        <v>#N/A</v>
      </c>
      <c r="C63" s="3" t="s">
        <v>124</v>
      </c>
    </row>
    <row r="64" spans="1:3" ht="15" x14ac:dyDescent="0.25">
      <c r="A64" s="176">
        <v>1637707</v>
      </c>
      <c r="B64" s="3" t="e">
        <f>VLOOKUP(A64,'SAC''s'!B:V,21,0)</f>
        <v>#N/A</v>
      </c>
      <c r="C64" s="3" t="s">
        <v>124</v>
      </c>
    </row>
    <row r="65" spans="1:3" ht="15" x14ac:dyDescent="0.25">
      <c r="A65" s="176">
        <v>1637708</v>
      </c>
      <c r="B65" s="3" t="e">
        <f>VLOOKUP(A65,'SAC''s'!B:V,21,0)</f>
        <v>#N/A</v>
      </c>
      <c r="C65" s="3" t="s">
        <v>124</v>
      </c>
    </row>
    <row r="66" spans="1:3" ht="15" x14ac:dyDescent="0.25">
      <c r="A66" s="176">
        <v>1637710</v>
      </c>
      <c r="B66" s="3" t="e">
        <f>VLOOKUP(A66,'SAC''s'!B:V,21,0)</f>
        <v>#N/A</v>
      </c>
      <c r="C66" s="3" t="s">
        <v>124</v>
      </c>
    </row>
    <row r="67" spans="1:3" ht="15" x14ac:dyDescent="0.25">
      <c r="A67" s="176">
        <v>1617192</v>
      </c>
      <c r="B67" s="3" t="e">
        <f>VLOOKUP(A67,'SAC''s'!B:V,21,0)</f>
        <v>#N/A</v>
      </c>
      <c r="C67" s="3" t="s">
        <v>124</v>
      </c>
    </row>
    <row r="68" spans="1:3" ht="15" x14ac:dyDescent="0.25">
      <c r="A68" s="176">
        <v>1637713</v>
      </c>
      <c r="B68" s="3" t="e">
        <f>VLOOKUP(A68,'SAC''s'!B:V,21,0)</f>
        <v>#N/A</v>
      </c>
      <c r="C68" s="3" t="s">
        <v>124</v>
      </c>
    </row>
    <row r="69" spans="1:3" ht="15" x14ac:dyDescent="0.25">
      <c r="A69" s="176">
        <v>1638595</v>
      </c>
      <c r="B69" s="3" t="e">
        <f>VLOOKUP(A69,'SAC''s'!B:V,21,0)</f>
        <v>#N/A</v>
      </c>
      <c r="C69" s="3" t="s">
        <v>124</v>
      </c>
    </row>
    <row r="70" spans="1:3" ht="15" x14ac:dyDescent="0.25">
      <c r="A70" s="176">
        <v>1637716</v>
      </c>
      <c r="B70" s="3" t="e">
        <f>VLOOKUP(A70,'SAC''s'!B:V,21,0)</f>
        <v>#N/A</v>
      </c>
      <c r="C70" s="3" t="s">
        <v>124</v>
      </c>
    </row>
    <row r="71" spans="1:3" ht="15" x14ac:dyDescent="0.25">
      <c r="A71" s="176">
        <v>1637718</v>
      </c>
      <c r="B71" s="3" t="e">
        <f>VLOOKUP(A71,'SAC''s'!B:V,21,0)</f>
        <v>#N/A</v>
      </c>
      <c r="C71" s="3" t="s">
        <v>124</v>
      </c>
    </row>
    <row r="72" spans="1:3" ht="15" x14ac:dyDescent="0.25">
      <c r="A72" s="176">
        <v>1637719</v>
      </c>
      <c r="B72" s="3" t="e">
        <f>VLOOKUP(A72,'SAC''s'!B:V,21,0)</f>
        <v>#N/A</v>
      </c>
      <c r="C72" s="3" t="s">
        <v>124</v>
      </c>
    </row>
    <row r="73" spans="1:3" ht="15" x14ac:dyDescent="0.25">
      <c r="A73" s="176">
        <v>1611108</v>
      </c>
      <c r="B73" s="3" t="e">
        <f>VLOOKUP(A73,'SAC''s'!B:V,21,0)</f>
        <v>#N/A</v>
      </c>
      <c r="C73" s="3" t="s">
        <v>124</v>
      </c>
    </row>
    <row r="74" spans="1:3" ht="15" x14ac:dyDescent="0.25">
      <c r="A74" s="176">
        <v>1637722</v>
      </c>
      <c r="B74" s="3" t="e">
        <f>VLOOKUP(A74,'SAC''s'!B:V,21,0)</f>
        <v>#N/A</v>
      </c>
      <c r="C74" s="3" t="s">
        <v>124</v>
      </c>
    </row>
    <row r="75" spans="1:3" ht="15" x14ac:dyDescent="0.25">
      <c r="A75" s="176">
        <v>1622418</v>
      </c>
      <c r="B75" s="3" t="e">
        <f>VLOOKUP(A75,'SAC''s'!B:V,21,0)</f>
        <v>#N/A</v>
      </c>
      <c r="C75" s="3" t="s">
        <v>124</v>
      </c>
    </row>
    <row r="76" spans="1:3" ht="15" x14ac:dyDescent="0.25">
      <c r="A76" s="176">
        <v>1637725</v>
      </c>
      <c r="B76" s="3" t="e">
        <f>VLOOKUP(A76,'SAC''s'!B:V,21,0)</f>
        <v>#N/A</v>
      </c>
      <c r="C76" s="3" t="s">
        <v>124</v>
      </c>
    </row>
    <row r="77" spans="1:3" ht="15" x14ac:dyDescent="0.25">
      <c r="A77" s="176">
        <v>1637726</v>
      </c>
      <c r="B77" s="3" t="e">
        <f>VLOOKUP(A77,'SAC''s'!B:V,21,0)</f>
        <v>#N/A</v>
      </c>
      <c r="C77" s="3" t="s">
        <v>124</v>
      </c>
    </row>
    <row r="78" spans="1:3" ht="15" x14ac:dyDescent="0.25">
      <c r="A78" s="176">
        <v>1637727</v>
      </c>
      <c r="B78" s="3" t="e">
        <f>VLOOKUP(A78,'SAC''s'!B:V,21,0)</f>
        <v>#N/A</v>
      </c>
      <c r="C78" s="3" t="s">
        <v>124</v>
      </c>
    </row>
    <row r="79" spans="1:3" ht="15" x14ac:dyDescent="0.25">
      <c r="A79" s="176">
        <v>1637728</v>
      </c>
      <c r="B79" s="3" t="e">
        <f>VLOOKUP(A79,'SAC''s'!B:V,21,0)</f>
        <v>#N/A</v>
      </c>
      <c r="C79" s="3" t="s">
        <v>124</v>
      </c>
    </row>
    <row r="80" spans="1:3" ht="15" x14ac:dyDescent="0.25">
      <c r="A80" s="176">
        <v>1637730</v>
      </c>
      <c r="B80" s="3" t="e">
        <f>VLOOKUP(A80,'SAC''s'!B:V,21,0)</f>
        <v>#N/A</v>
      </c>
      <c r="C80" s="3" t="s">
        <v>124</v>
      </c>
    </row>
    <row r="81" spans="1:3" ht="15" x14ac:dyDescent="0.25">
      <c r="A81" s="176">
        <v>1639507</v>
      </c>
      <c r="B81" s="3" t="e">
        <f>VLOOKUP(A81,'SAC''s'!B:V,21,0)</f>
        <v>#N/A</v>
      </c>
      <c r="C81" s="3" t="s">
        <v>124</v>
      </c>
    </row>
    <row r="82" spans="1:3" ht="15" x14ac:dyDescent="0.25">
      <c r="A82" s="176">
        <v>1627679</v>
      </c>
      <c r="B82" s="3" t="e">
        <f>VLOOKUP(A82,'SAC''s'!B:V,21,0)</f>
        <v>#N/A</v>
      </c>
      <c r="C82" s="3" t="s">
        <v>124</v>
      </c>
    </row>
    <row r="83" spans="1:3" ht="15" x14ac:dyDescent="0.25">
      <c r="A83" s="176">
        <v>1633657</v>
      </c>
      <c r="B83" s="3" t="e">
        <f>VLOOKUP(A83,'SAC''s'!B:V,21,0)</f>
        <v>#N/A</v>
      </c>
      <c r="C83" s="3" t="s">
        <v>124</v>
      </c>
    </row>
    <row r="84" spans="1:3" ht="15" x14ac:dyDescent="0.25">
      <c r="A84" s="176">
        <v>1638600</v>
      </c>
      <c r="B84" s="3" t="e">
        <f>VLOOKUP(A84,'SAC''s'!B:V,21,0)</f>
        <v>#N/A</v>
      </c>
      <c r="C84" s="3" t="s">
        <v>124</v>
      </c>
    </row>
    <row r="85" spans="1:3" ht="15" x14ac:dyDescent="0.25">
      <c r="A85" s="176">
        <v>1578737</v>
      </c>
      <c r="B85" s="3" t="e">
        <f>VLOOKUP(A85,'SAC''s'!B:V,21,0)</f>
        <v>#N/A</v>
      </c>
      <c r="C85" s="3" t="s">
        <v>124</v>
      </c>
    </row>
    <row r="86" spans="1:3" ht="15" x14ac:dyDescent="0.25">
      <c r="A86" s="176">
        <v>1638864</v>
      </c>
      <c r="B86" s="3" t="e">
        <f>VLOOKUP(A86,'SAC''s'!B:V,21,0)</f>
        <v>#N/A</v>
      </c>
      <c r="C86" s="3" t="s">
        <v>124</v>
      </c>
    </row>
    <row r="87" spans="1:3" ht="15" x14ac:dyDescent="0.25">
      <c r="A87" s="176">
        <v>1638861</v>
      </c>
      <c r="B87" s="3" t="e">
        <f>VLOOKUP(A87,'SAC''s'!B:V,21,0)</f>
        <v>#N/A</v>
      </c>
      <c r="C87" s="3" t="s">
        <v>124</v>
      </c>
    </row>
    <row r="88" spans="1:3" ht="15" x14ac:dyDescent="0.25">
      <c r="A88" s="176">
        <v>1638842</v>
      </c>
      <c r="B88" s="3" t="e">
        <f>VLOOKUP(A88,'SAC''s'!B:V,21,0)</f>
        <v>#N/A</v>
      </c>
      <c r="C88" s="3" t="s">
        <v>124</v>
      </c>
    </row>
    <row r="89" spans="1:3" ht="15" x14ac:dyDescent="0.25">
      <c r="A89" s="176">
        <v>1640722</v>
      </c>
      <c r="B89" s="3" t="e">
        <f>VLOOKUP(A89,'SAC''s'!B:V,21,0)</f>
        <v>#N/A</v>
      </c>
      <c r="C89" s="3" t="s">
        <v>124</v>
      </c>
    </row>
    <row r="90" spans="1:3" ht="15" x14ac:dyDescent="0.25">
      <c r="A90" s="176">
        <v>1481232</v>
      </c>
      <c r="B90" s="3" t="e">
        <f>VLOOKUP(A90,'SAC''s'!B:V,21,0)</f>
        <v>#N/A</v>
      </c>
      <c r="C90" s="3" t="s">
        <v>124</v>
      </c>
    </row>
    <row r="91" spans="1:3" ht="15" x14ac:dyDescent="0.25">
      <c r="A91" s="176">
        <v>1278277</v>
      </c>
      <c r="B91" s="3" t="e">
        <f>VLOOKUP(A91,'SAC''s'!B:V,21,0)</f>
        <v>#N/A</v>
      </c>
      <c r="C91" s="3" t="s">
        <v>124</v>
      </c>
    </row>
    <row r="92" spans="1:3" ht="15" x14ac:dyDescent="0.25">
      <c r="A92" s="176">
        <v>1640696</v>
      </c>
      <c r="B92" s="3" t="e">
        <f>VLOOKUP(A92,'SAC''s'!B:V,21,0)</f>
        <v>#N/A</v>
      </c>
      <c r="C92" s="3" t="s">
        <v>124</v>
      </c>
    </row>
    <row r="93" spans="1:3" ht="15" x14ac:dyDescent="0.25">
      <c r="A93" s="176">
        <v>1579277</v>
      </c>
      <c r="B93" s="3" t="e">
        <f>VLOOKUP(A93,'SAC''s'!B:V,21,0)</f>
        <v>#N/A</v>
      </c>
      <c r="C93" s="3" t="s">
        <v>124</v>
      </c>
    </row>
    <row r="94" spans="1:3" ht="15" x14ac:dyDescent="0.25">
      <c r="A94" s="176">
        <v>1580211</v>
      </c>
      <c r="B94" s="3" t="e">
        <f>VLOOKUP(A94,'SAC''s'!B:V,21,0)</f>
        <v>#N/A</v>
      </c>
      <c r="C94" s="3" t="s">
        <v>124</v>
      </c>
    </row>
    <row r="95" spans="1:3" ht="15" x14ac:dyDescent="0.25">
      <c r="A95" s="176">
        <v>1640661</v>
      </c>
      <c r="B95" s="3" t="e">
        <f>VLOOKUP(A95,'SAC''s'!B:V,21,0)</f>
        <v>#N/A</v>
      </c>
      <c r="C95" s="3" t="s">
        <v>124</v>
      </c>
    </row>
    <row r="96" spans="1:3" ht="15" x14ac:dyDescent="0.25">
      <c r="A96" s="176">
        <v>1520555</v>
      </c>
      <c r="B96" s="3" t="e">
        <f>VLOOKUP(A96,'SAC''s'!B:V,21,0)</f>
        <v>#N/A</v>
      </c>
      <c r="C96" s="3" t="s">
        <v>124</v>
      </c>
    </row>
    <row r="97" spans="1:3" ht="15" x14ac:dyDescent="0.25">
      <c r="A97" s="176">
        <v>1520368</v>
      </c>
      <c r="B97" s="3" t="e">
        <f>VLOOKUP(A97,'SAC''s'!B:V,21,0)</f>
        <v>#N/A</v>
      </c>
      <c r="C97" s="3" t="s">
        <v>124</v>
      </c>
    </row>
    <row r="98" spans="1:3" ht="15" x14ac:dyDescent="0.25">
      <c r="A98" s="176">
        <v>1640618</v>
      </c>
      <c r="B98" s="3" t="e">
        <f>VLOOKUP(A98,'SAC''s'!B:V,21,0)</f>
        <v>#N/A</v>
      </c>
      <c r="C98" s="3" t="s">
        <v>124</v>
      </c>
    </row>
    <row r="99" spans="1:3" ht="15" x14ac:dyDescent="0.25">
      <c r="A99" s="176">
        <v>1640649</v>
      </c>
      <c r="B99" s="3" t="e">
        <f>VLOOKUP(A99,'SAC''s'!B:V,21,0)</f>
        <v>#N/A</v>
      </c>
      <c r="C99" s="3" t="s">
        <v>124</v>
      </c>
    </row>
    <row r="100" spans="1:3" ht="15" x14ac:dyDescent="0.25">
      <c r="A100" s="176">
        <v>1633540</v>
      </c>
      <c r="B100" s="3" t="e">
        <f>VLOOKUP(A100,'SAC''s'!B:V,21,0)</f>
        <v>#N/A</v>
      </c>
      <c r="C100" s="3" t="s">
        <v>124</v>
      </c>
    </row>
    <row r="101" spans="1:3" ht="15" x14ac:dyDescent="0.25">
      <c r="A101" s="176">
        <v>1634432</v>
      </c>
      <c r="B101" s="3" t="e">
        <f>VLOOKUP(A101,'SAC''s'!B:V,21,0)</f>
        <v>#N/A</v>
      </c>
      <c r="C101" s="3" t="s">
        <v>124</v>
      </c>
    </row>
    <row r="102" spans="1:3" ht="15" x14ac:dyDescent="0.25">
      <c r="A102" s="176">
        <v>1634458</v>
      </c>
      <c r="B102" s="3" t="e">
        <f>VLOOKUP(A102,'SAC''s'!B:V,21,0)</f>
        <v>#N/A</v>
      </c>
      <c r="C102" s="3" t="s">
        <v>124</v>
      </c>
    </row>
    <row r="103" spans="1:3" ht="15" x14ac:dyDescent="0.25">
      <c r="A103" s="176">
        <v>1637371</v>
      </c>
      <c r="B103" s="3" t="e">
        <f>VLOOKUP(A103,'SAC''s'!B:V,21,0)</f>
        <v>#N/A</v>
      </c>
      <c r="C103" s="3" t="s">
        <v>124</v>
      </c>
    </row>
    <row r="104" spans="1:3" ht="15" x14ac:dyDescent="0.25">
      <c r="A104" s="176">
        <v>1634406</v>
      </c>
      <c r="B104" s="3" t="e">
        <f>VLOOKUP(A104,'SAC''s'!B:V,21,0)</f>
        <v>#N/A</v>
      </c>
      <c r="C104" s="3" t="s">
        <v>124</v>
      </c>
    </row>
    <row r="105" spans="1:3" ht="15" x14ac:dyDescent="0.25">
      <c r="A105" s="176">
        <v>1634431</v>
      </c>
      <c r="B105" s="3" t="e">
        <f>VLOOKUP(A105,'SAC''s'!B:V,21,0)</f>
        <v>#N/A</v>
      </c>
      <c r="C105" s="3" t="s">
        <v>124</v>
      </c>
    </row>
    <row r="106" spans="1:3" ht="15" x14ac:dyDescent="0.25">
      <c r="A106" s="176">
        <v>1634501</v>
      </c>
      <c r="B106" s="3" t="e">
        <f>VLOOKUP(A106,'SAC''s'!B:V,21,0)</f>
        <v>#N/A</v>
      </c>
      <c r="C106" s="3" t="s">
        <v>124</v>
      </c>
    </row>
    <row r="107" spans="1:3" ht="15" x14ac:dyDescent="0.25">
      <c r="A107" s="176">
        <v>1637334</v>
      </c>
      <c r="B107" s="3" t="e">
        <f>VLOOKUP(A107,'SAC''s'!B:V,21,0)</f>
        <v>#N/A</v>
      </c>
      <c r="C107" s="3" t="s">
        <v>124</v>
      </c>
    </row>
    <row r="108" spans="1:3" ht="15" x14ac:dyDescent="0.25">
      <c r="A108" s="176">
        <v>1637360</v>
      </c>
      <c r="B108" s="3" t="e">
        <f>VLOOKUP(A108,'SAC''s'!B:V,21,0)</f>
        <v>#N/A</v>
      </c>
      <c r="C108" s="3" t="s">
        <v>124</v>
      </c>
    </row>
    <row r="109" spans="1:3" ht="15" x14ac:dyDescent="0.25">
      <c r="A109" s="176">
        <v>1632312</v>
      </c>
      <c r="B109" s="3" t="e">
        <f>VLOOKUP(A109,'SAC''s'!B:V,21,0)</f>
        <v>#N/A</v>
      </c>
      <c r="C109" s="3" t="s">
        <v>124</v>
      </c>
    </row>
    <row r="110" spans="1:3" ht="15" x14ac:dyDescent="0.25">
      <c r="A110" s="176">
        <v>1634499</v>
      </c>
      <c r="B110" s="3" t="e">
        <f>VLOOKUP(A110,'SAC''s'!B:V,21,0)</f>
        <v>#N/A</v>
      </c>
      <c r="C110" s="3" t="s">
        <v>124</v>
      </c>
    </row>
    <row r="111" spans="1:3" ht="15" x14ac:dyDescent="0.25">
      <c r="A111" s="176">
        <v>1637388</v>
      </c>
      <c r="B111" s="3" t="e">
        <f>VLOOKUP(A111,'SAC''s'!B:V,21,0)</f>
        <v>#N/A</v>
      </c>
      <c r="C111" s="3" t="s">
        <v>124</v>
      </c>
    </row>
    <row r="112" spans="1:3" ht="15" x14ac:dyDescent="0.25">
      <c r="A112" s="176">
        <v>1634428</v>
      </c>
      <c r="B112" s="3" t="e">
        <f>VLOOKUP(A112,'SAC''s'!B:V,21,0)</f>
        <v>#N/A</v>
      </c>
      <c r="C112" s="3" t="s">
        <v>124</v>
      </c>
    </row>
    <row r="113" spans="1:3" ht="15" x14ac:dyDescent="0.25">
      <c r="A113" s="176">
        <v>1634453</v>
      </c>
      <c r="B113" s="3" t="e">
        <f>VLOOKUP(A113,'SAC''s'!B:V,21,0)</f>
        <v>#N/A</v>
      </c>
      <c r="C113" s="3" t="s">
        <v>124</v>
      </c>
    </row>
    <row r="114" spans="1:3" ht="15" x14ac:dyDescent="0.25">
      <c r="A114" s="176">
        <v>1634455</v>
      </c>
      <c r="B114" s="3" t="e">
        <f>VLOOKUP(A114,'SAC''s'!B:V,21,0)</f>
        <v>#N/A</v>
      </c>
      <c r="C114" s="3" t="s">
        <v>124</v>
      </c>
    </row>
    <row r="115" spans="1:3" ht="15" x14ac:dyDescent="0.25">
      <c r="A115" s="176">
        <v>1634423</v>
      </c>
      <c r="B115" s="3" t="e">
        <f>VLOOKUP(A115,'SAC''s'!B:V,21,0)</f>
        <v>#N/A</v>
      </c>
      <c r="C115" s="3" t="s">
        <v>124</v>
      </c>
    </row>
    <row r="116" spans="1:3" ht="15" x14ac:dyDescent="0.25">
      <c r="A116" s="176">
        <v>1634413</v>
      </c>
      <c r="B116" s="3" t="e">
        <f>VLOOKUP(A116,'SAC''s'!B:V,21,0)</f>
        <v>#N/A</v>
      </c>
      <c r="C116" s="3" t="s">
        <v>124</v>
      </c>
    </row>
    <row r="117" spans="1:3" ht="15" x14ac:dyDescent="0.25">
      <c r="A117" s="176">
        <v>1634417</v>
      </c>
      <c r="B117" s="3" t="e">
        <f>VLOOKUP(A117,'SAC''s'!B:V,21,0)</f>
        <v>#N/A</v>
      </c>
      <c r="C117" s="3" t="s">
        <v>124</v>
      </c>
    </row>
    <row r="118" spans="1:3" ht="15" x14ac:dyDescent="0.25">
      <c r="A118" s="176">
        <v>1634418</v>
      </c>
      <c r="B118" s="3" t="e">
        <f>VLOOKUP(A118,'SAC''s'!B:V,21,0)</f>
        <v>#N/A</v>
      </c>
      <c r="C118" s="3" t="s">
        <v>124</v>
      </c>
    </row>
    <row r="119" spans="1:3" ht="15" x14ac:dyDescent="0.25">
      <c r="A119" s="176">
        <v>1634457</v>
      </c>
      <c r="B119" s="3" t="e">
        <f>VLOOKUP(A119,'SAC''s'!B:V,21,0)</f>
        <v>#N/A</v>
      </c>
      <c r="C119" s="3" t="s">
        <v>124</v>
      </c>
    </row>
    <row r="120" spans="1:3" ht="15" x14ac:dyDescent="0.25">
      <c r="A120" s="176">
        <v>1634434</v>
      </c>
      <c r="B120" s="3" t="e">
        <f>VLOOKUP(A120,'SAC''s'!B:V,21,0)</f>
        <v>#N/A</v>
      </c>
      <c r="C120" s="3" t="s">
        <v>124</v>
      </c>
    </row>
    <row r="121" spans="1:3" ht="15" x14ac:dyDescent="0.25">
      <c r="A121" s="176">
        <v>1634400</v>
      </c>
      <c r="B121" s="3" t="e">
        <f>VLOOKUP(A121,'SAC''s'!B:V,21,0)</f>
        <v>#N/A</v>
      </c>
      <c r="C121" s="3" t="s">
        <v>124</v>
      </c>
    </row>
    <row r="122" spans="1:3" ht="15" x14ac:dyDescent="0.25">
      <c r="A122" s="176">
        <v>1634452</v>
      </c>
      <c r="B122" s="3" t="e">
        <f>VLOOKUP(A122,'SAC''s'!B:V,21,0)</f>
        <v>#N/A</v>
      </c>
      <c r="C122" s="3" t="s">
        <v>124</v>
      </c>
    </row>
    <row r="123" spans="1:3" ht="15" x14ac:dyDescent="0.25">
      <c r="A123" s="176">
        <v>1634379</v>
      </c>
      <c r="B123" s="3" t="e">
        <f>VLOOKUP(A123,'SAC''s'!B:V,21,0)</f>
        <v>#N/A</v>
      </c>
      <c r="C123" s="3" t="s">
        <v>124</v>
      </c>
    </row>
    <row r="124" spans="1:3" ht="15" x14ac:dyDescent="0.25">
      <c r="A124" s="176">
        <v>1634385</v>
      </c>
      <c r="B124" s="3" t="e">
        <f>VLOOKUP(A124,'SAC''s'!B:V,21,0)</f>
        <v>#N/A</v>
      </c>
      <c r="C124" s="3" t="s">
        <v>124</v>
      </c>
    </row>
    <row r="125" spans="1:3" ht="15" x14ac:dyDescent="0.25">
      <c r="A125" s="176">
        <v>1636157</v>
      </c>
      <c r="B125" s="3" t="e">
        <f>VLOOKUP(A125,'SAC''s'!B:V,21,0)</f>
        <v>#N/A</v>
      </c>
      <c r="C125" s="3" t="s">
        <v>124</v>
      </c>
    </row>
    <row r="126" spans="1:3" ht="15" x14ac:dyDescent="0.25">
      <c r="A126" s="176">
        <v>1636283</v>
      </c>
      <c r="B126" s="3" t="e">
        <f>VLOOKUP(A126,'SAC''s'!B:V,21,0)</f>
        <v>#N/A</v>
      </c>
      <c r="C126" s="3" t="s">
        <v>124</v>
      </c>
    </row>
    <row r="127" spans="1:3" ht="15" x14ac:dyDescent="0.25">
      <c r="A127" s="176">
        <v>1636622</v>
      </c>
      <c r="B127" s="3" t="e">
        <f>VLOOKUP(A127,'SAC''s'!B:V,21,0)</f>
        <v>#N/A</v>
      </c>
      <c r="C127" s="3" t="s">
        <v>124</v>
      </c>
    </row>
    <row r="128" spans="1:3" ht="15" x14ac:dyDescent="0.25">
      <c r="A128" s="176">
        <v>1636584</v>
      </c>
      <c r="B128" s="3" t="e">
        <f>VLOOKUP(A128,'SAC''s'!B:V,21,0)</f>
        <v>#N/A</v>
      </c>
      <c r="C128" s="3" t="s">
        <v>124</v>
      </c>
    </row>
    <row r="129" spans="1:3" ht="15" x14ac:dyDescent="0.25">
      <c r="A129" s="176">
        <v>1636099</v>
      </c>
      <c r="B129" s="3" t="e">
        <f>VLOOKUP(A129,'SAC''s'!B:V,21,0)</f>
        <v>#N/A</v>
      </c>
      <c r="C129" s="3" t="s">
        <v>124</v>
      </c>
    </row>
    <row r="130" spans="1:3" ht="15" x14ac:dyDescent="0.25">
      <c r="A130" s="176">
        <v>1636101</v>
      </c>
      <c r="B130" s="3" t="e">
        <f>VLOOKUP(A130,'SAC''s'!B:V,21,0)</f>
        <v>#N/A</v>
      </c>
      <c r="C130" s="3" t="s">
        <v>124</v>
      </c>
    </row>
    <row r="131" spans="1:3" ht="15" x14ac:dyDescent="0.25">
      <c r="A131" s="176">
        <v>1636592</v>
      </c>
      <c r="B131" s="3" t="e">
        <f>VLOOKUP(A131,'SAC''s'!B:V,21,0)</f>
        <v>#N/A</v>
      </c>
      <c r="C131" s="3" t="s">
        <v>124</v>
      </c>
    </row>
    <row r="132" spans="1:3" ht="15" x14ac:dyDescent="0.25">
      <c r="A132" s="176">
        <v>1636596</v>
      </c>
      <c r="B132" s="3" t="e">
        <f>VLOOKUP(A132,'SAC''s'!B:V,21,0)</f>
        <v>#N/A</v>
      </c>
      <c r="C132" s="3" t="s">
        <v>124</v>
      </c>
    </row>
    <row r="133" spans="1:3" ht="15" x14ac:dyDescent="0.25">
      <c r="A133" s="176">
        <v>1636597</v>
      </c>
      <c r="B133" s="3" t="e">
        <f>VLOOKUP(A133,'SAC''s'!B:V,21,0)</f>
        <v>#N/A</v>
      </c>
      <c r="C133" s="3" t="s">
        <v>124</v>
      </c>
    </row>
    <row r="134" spans="1:3" ht="15" x14ac:dyDescent="0.25">
      <c r="A134" s="176">
        <v>1638945</v>
      </c>
      <c r="B134" s="3" t="e">
        <f>VLOOKUP(A134,'SAC''s'!B:V,21,0)</f>
        <v>#N/A</v>
      </c>
      <c r="C134" s="3" t="s">
        <v>124</v>
      </c>
    </row>
    <row r="135" spans="1:3" ht="15" x14ac:dyDescent="0.25">
      <c r="A135" s="176">
        <v>1637972</v>
      </c>
      <c r="B135" s="3" t="e">
        <f>VLOOKUP(A135,'SAC''s'!B:V,21,0)</f>
        <v>#N/A</v>
      </c>
      <c r="C135" s="3" t="s">
        <v>124</v>
      </c>
    </row>
    <row r="136" spans="1:3" ht="15" x14ac:dyDescent="0.25">
      <c r="A136" s="176">
        <v>1637976</v>
      </c>
      <c r="B136" s="3" t="e">
        <f>VLOOKUP(A136,'SAC''s'!B:V,21,0)</f>
        <v>#N/A</v>
      </c>
      <c r="C136" s="3" t="s">
        <v>124</v>
      </c>
    </row>
    <row r="137" spans="1:3" ht="15" x14ac:dyDescent="0.25">
      <c r="A137" s="176">
        <v>1637980</v>
      </c>
      <c r="B137" s="3" t="e">
        <f>VLOOKUP(A137,'SAC''s'!B:V,21,0)</f>
        <v>#N/A</v>
      </c>
      <c r="C137" s="3" t="s">
        <v>124</v>
      </c>
    </row>
    <row r="138" spans="1:3" ht="15" x14ac:dyDescent="0.25">
      <c r="A138" s="176">
        <v>1639068</v>
      </c>
      <c r="B138" s="3" t="e">
        <f>VLOOKUP(A138,'SAC''s'!B:V,21,0)</f>
        <v>#N/A</v>
      </c>
      <c r="C138" s="3" t="s">
        <v>124</v>
      </c>
    </row>
    <row r="139" spans="1:3" ht="15" x14ac:dyDescent="0.25">
      <c r="A139" s="176">
        <v>1639072</v>
      </c>
      <c r="B139" s="3" t="e">
        <f>VLOOKUP(A139,'SAC''s'!B:V,21,0)</f>
        <v>#N/A</v>
      </c>
      <c r="C139" s="3" t="s">
        <v>124</v>
      </c>
    </row>
    <row r="140" spans="1:3" ht="15" x14ac:dyDescent="0.25">
      <c r="A140" s="176">
        <v>1639075</v>
      </c>
      <c r="B140" s="3" t="e">
        <f>VLOOKUP(A140,'SAC''s'!B:V,21,0)</f>
        <v>#N/A</v>
      </c>
      <c r="C140" s="3" t="s">
        <v>124</v>
      </c>
    </row>
    <row r="141" spans="1:3" ht="15" x14ac:dyDescent="0.25">
      <c r="A141" s="176">
        <v>1636603</v>
      </c>
      <c r="B141" s="3" t="e">
        <f>VLOOKUP(A141,'SAC''s'!B:V,21,0)</f>
        <v>#N/A</v>
      </c>
      <c r="C141" s="3" t="s">
        <v>124</v>
      </c>
    </row>
    <row r="142" spans="1:3" ht="15" x14ac:dyDescent="0.25">
      <c r="A142" s="176">
        <v>1636607</v>
      </c>
      <c r="B142" s="3" t="e">
        <f>VLOOKUP(A142,'SAC''s'!B:V,21,0)</f>
        <v>#N/A</v>
      </c>
      <c r="C142" s="3" t="s">
        <v>124</v>
      </c>
    </row>
    <row r="143" spans="1:3" ht="15" x14ac:dyDescent="0.25">
      <c r="A143" s="176">
        <v>1636373</v>
      </c>
      <c r="B143" s="3" t="e">
        <f>VLOOKUP(A143,'SAC''s'!B:V,21,0)</f>
        <v>#N/A</v>
      </c>
      <c r="C143" s="3" t="s">
        <v>124</v>
      </c>
    </row>
    <row r="144" spans="1:3" ht="15" x14ac:dyDescent="0.25">
      <c r="A144" s="176">
        <v>1636580</v>
      </c>
      <c r="B144" s="3" t="e">
        <f>VLOOKUP(A144,'SAC''s'!B:V,21,0)</f>
        <v>#N/A</v>
      </c>
      <c r="C144" s="3" t="s">
        <v>124</v>
      </c>
    </row>
    <row r="145" spans="1:3" ht="15" x14ac:dyDescent="0.25">
      <c r="A145" s="176">
        <v>1636581</v>
      </c>
      <c r="B145" s="3" t="e">
        <f>VLOOKUP(A145,'SAC''s'!B:V,21,0)</f>
        <v>#N/A</v>
      </c>
      <c r="C145" s="3" t="s">
        <v>124</v>
      </c>
    </row>
    <row r="146" spans="1:3" ht="15" x14ac:dyDescent="0.25">
      <c r="A146" s="176">
        <v>1637894</v>
      </c>
      <c r="B146" s="3" t="e">
        <f>VLOOKUP(A146,'SAC''s'!B:V,21,0)</f>
        <v>#N/A</v>
      </c>
      <c r="C146" s="3" t="s">
        <v>124</v>
      </c>
    </row>
    <row r="147" spans="1:3" ht="15" x14ac:dyDescent="0.25">
      <c r="A147" s="176">
        <v>1639468</v>
      </c>
      <c r="B147" s="3" t="e">
        <f>VLOOKUP(A147,'SAC''s'!B:V,21,0)</f>
        <v>#N/A</v>
      </c>
      <c r="C147" s="3" t="s">
        <v>124</v>
      </c>
    </row>
    <row r="148" spans="1:3" ht="15" x14ac:dyDescent="0.25">
      <c r="A148" s="176">
        <v>1639230</v>
      </c>
      <c r="B148" s="3" t="e">
        <f>VLOOKUP(A148,'SAC''s'!B:V,21,0)</f>
        <v>#N/A</v>
      </c>
      <c r="C148" s="3" t="s">
        <v>124</v>
      </c>
    </row>
    <row r="149" spans="1:3" ht="15" x14ac:dyDescent="0.25">
      <c r="A149" s="176">
        <v>1636122</v>
      </c>
      <c r="B149" s="3" t="e">
        <f>VLOOKUP(A149,'SAC''s'!B:V,21,0)</f>
        <v>#N/A</v>
      </c>
      <c r="C149" s="3" t="s">
        <v>124</v>
      </c>
    </row>
    <row r="150" spans="1:3" ht="15" x14ac:dyDescent="0.25">
      <c r="A150" s="176">
        <v>1633485</v>
      </c>
      <c r="B150" s="3" t="e">
        <f>VLOOKUP(A150,'SAC''s'!B:V,21,0)</f>
        <v>#N/A</v>
      </c>
      <c r="C150" s="3" t="s">
        <v>124</v>
      </c>
    </row>
    <row r="151" spans="1:3" ht="15" x14ac:dyDescent="0.25">
      <c r="A151" s="176">
        <v>1623987</v>
      </c>
      <c r="B151" s="3" t="e">
        <f>VLOOKUP(A151,'SAC''s'!B:V,21,0)</f>
        <v>#N/A</v>
      </c>
      <c r="C151" s="3" t="s">
        <v>124</v>
      </c>
    </row>
    <row r="152" spans="1:3" ht="15" x14ac:dyDescent="0.25">
      <c r="A152" s="176">
        <v>1639778</v>
      </c>
      <c r="B152" s="3" t="e">
        <f>VLOOKUP(A152,'SAC''s'!B:V,21,0)</f>
        <v>#N/A</v>
      </c>
      <c r="C152" s="3" t="s">
        <v>124</v>
      </c>
    </row>
    <row r="153" spans="1:3" ht="15" x14ac:dyDescent="0.25">
      <c r="A153" s="176">
        <v>1647164</v>
      </c>
      <c r="B153" s="3" t="e">
        <f>VLOOKUP(A153,'SAC''s'!B:V,21,0)</f>
        <v>#N/A</v>
      </c>
      <c r="C153" s="3" t="s">
        <v>124</v>
      </c>
    </row>
    <row r="154" spans="1:3" ht="15" x14ac:dyDescent="0.25">
      <c r="A154" s="176">
        <v>1647170</v>
      </c>
      <c r="B154" s="3" t="e">
        <f>VLOOKUP(A154,'SAC''s'!B:V,21,0)</f>
        <v>#N/A</v>
      </c>
      <c r="C154" s="3" t="s">
        <v>124</v>
      </c>
    </row>
    <row r="155" spans="1:3" ht="15" x14ac:dyDescent="0.25">
      <c r="A155" s="176">
        <v>1647924</v>
      </c>
      <c r="B155" s="3" t="e">
        <f>VLOOKUP(A155,'SAC''s'!B:V,21,0)</f>
        <v>#N/A</v>
      </c>
      <c r="C155" s="3" t="s">
        <v>124</v>
      </c>
    </row>
    <row r="156" spans="1:3" ht="15" x14ac:dyDescent="0.25">
      <c r="A156" s="176">
        <v>1626307</v>
      </c>
      <c r="B156" s="3" t="e">
        <f>VLOOKUP(A156,'SAC''s'!B:V,21,0)</f>
        <v>#N/A</v>
      </c>
      <c r="C156" s="3" t="s">
        <v>124</v>
      </c>
    </row>
    <row r="157" spans="1:3" ht="15" x14ac:dyDescent="0.25">
      <c r="A157" s="176">
        <v>1626308</v>
      </c>
      <c r="B157" s="3" t="e">
        <f>VLOOKUP(A157,'SAC''s'!B:V,21,0)</f>
        <v>#N/A</v>
      </c>
      <c r="C157" s="3" t="s">
        <v>124</v>
      </c>
    </row>
    <row r="158" spans="1:3" ht="15" x14ac:dyDescent="0.25">
      <c r="A158" s="176">
        <v>1567219</v>
      </c>
      <c r="B158" s="3" t="e">
        <f>VLOOKUP(A158,'SAC''s'!B:V,21,0)</f>
        <v>#N/A</v>
      </c>
      <c r="C158" s="3" t="s">
        <v>124</v>
      </c>
    </row>
    <row r="159" spans="1:3" ht="15" x14ac:dyDescent="0.25">
      <c r="A159" s="176">
        <v>1633664</v>
      </c>
      <c r="B159" s="3" t="e">
        <f>VLOOKUP(A159,'SAC''s'!B:V,21,0)</f>
        <v>#N/A</v>
      </c>
      <c r="C159" s="3" t="s">
        <v>124</v>
      </c>
    </row>
    <row r="160" spans="1:3" ht="15" x14ac:dyDescent="0.25">
      <c r="A160" s="176">
        <v>1626427</v>
      </c>
      <c r="B160" s="3" t="e">
        <f>VLOOKUP(A160,'SAC''s'!B:V,21,0)</f>
        <v>#N/A</v>
      </c>
      <c r="C160" s="3" t="s">
        <v>124</v>
      </c>
    </row>
    <row r="161" spans="1:3" ht="15" x14ac:dyDescent="0.25">
      <c r="A161" s="176">
        <v>1626588</v>
      </c>
      <c r="B161" s="3" t="e">
        <f>VLOOKUP(A161,'SAC''s'!B:V,21,0)</f>
        <v>#N/A</v>
      </c>
      <c r="C161" s="3" t="s">
        <v>124</v>
      </c>
    </row>
    <row r="162" spans="1:3" ht="15" x14ac:dyDescent="0.25">
      <c r="A162" s="176">
        <v>1626430</v>
      </c>
      <c r="B162" s="3" t="e">
        <f>VLOOKUP(A162,'SAC''s'!B:V,21,0)</f>
        <v>#N/A</v>
      </c>
      <c r="C162" s="3" t="s">
        <v>124</v>
      </c>
    </row>
    <row r="163" spans="1:3" ht="15" x14ac:dyDescent="0.25">
      <c r="A163" s="176">
        <v>1633506</v>
      </c>
      <c r="B163" s="3" t="e">
        <f>VLOOKUP(A163,'SAC''s'!B:V,21,0)</f>
        <v>#N/A</v>
      </c>
      <c r="C163" s="3" t="s">
        <v>124</v>
      </c>
    </row>
    <row r="164" spans="1:3" ht="15" x14ac:dyDescent="0.25">
      <c r="A164" s="176">
        <v>1626709</v>
      </c>
      <c r="B164" s="3" t="e">
        <f>VLOOKUP(A164,'SAC''s'!B:V,21,0)</f>
        <v>#N/A</v>
      </c>
      <c r="C164" s="3" t="s">
        <v>124</v>
      </c>
    </row>
    <row r="165" spans="1:3" ht="15" x14ac:dyDescent="0.25">
      <c r="A165" s="176">
        <v>1626695</v>
      </c>
      <c r="B165" s="3" t="e">
        <f>VLOOKUP(A165,'SAC''s'!B:V,21,0)</f>
        <v>#N/A</v>
      </c>
      <c r="C165" s="3" t="s">
        <v>124</v>
      </c>
    </row>
    <row r="166" spans="1:3" ht="15" x14ac:dyDescent="0.25">
      <c r="A166" s="176">
        <v>1626577</v>
      </c>
      <c r="B166" s="3" t="e">
        <f>VLOOKUP(A166,'SAC''s'!B:V,21,0)</f>
        <v>#N/A</v>
      </c>
      <c r="C166" s="3" t="s">
        <v>124</v>
      </c>
    </row>
    <row r="167" spans="1:3" ht="15" x14ac:dyDescent="0.25">
      <c r="A167" s="176">
        <v>1567204</v>
      </c>
      <c r="B167" s="3" t="e">
        <f>VLOOKUP(A167,'SAC''s'!B:V,21,0)</f>
        <v>#N/A</v>
      </c>
      <c r="C167" s="3" t="s">
        <v>124</v>
      </c>
    </row>
    <row r="168" spans="1:3" ht="15" x14ac:dyDescent="0.25">
      <c r="A168" s="176">
        <v>1567141</v>
      </c>
      <c r="B168" s="3" t="e">
        <f>VLOOKUP(A168,'SAC''s'!B:V,21,0)</f>
        <v>#N/A</v>
      </c>
      <c r="C168" s="3" t="s">
        <v>124</v>
      </c>
    </row>
    <row r="169" spans="1:3" ht="15" x14ac:dyDescent="0.25">
      <c r="A169" s="176">
        <v>1591172</v>
      </c>
      <c r="B169" s="3" t="e">
        <f>VLOOKUP(A169,'SAC''s'!B:V,21,0)</f>
        <v>#N/A</v>
      </c>
      <c r="C169" s="3" t="s">
        <v>124</v>
      </c>
    </row>
    <row r="170" spans="1:3" ht="15" x14ac:dyDescent="0.25">
      <c r="A170" s="176">
        <v>1638011</v>
      </c>
      <c r="B170" s="3" t="e">
        <f>VLOOKUP(A170,'SAC''s'!B:V,21,0)</f>
        <v>#N/A</v>
      </c>
      <c r="C170" s="3" t="s">
        <v>124</v>
      </c>
    </row>
    <row r="171" spans="1:3" ht="15" x14ac:dyDescent="0.25">
      <c r="A171" s="176">
        <v>1638013</v>
      </c>
      <c r="B171" s="3" t="e">
        <f>VLOOKUP(A171,'SAC''s'!B:V,21,0)</f>
        <v>#N/A</v>
      </c>
      <c r="C171" s="3" t="s">
        <v>124</v>
      </c>
    </row>
    <row r="172" spans="1:3" ht="15" x14ac:dyDescent="0.25">
      <c r="A172" s="176">
        <v>1638026</v>
      </c>
      <c r="B172" s="3" t="e">
        <f>VLOOKUP(A172,'SAC''s'!B:V,21,0)</f>
        <v>#N/A</v>
      </c>
      <c r="C172" s="3" t="s">
        <v>124</v>
      </c>
    </row>
    <row r="173" spans="1:3" ht="15" x14ac:dyDescent="0.25">
      <c r="A173" s="176">
        <v>1638117</v>
      </c>
      <c r="B173" s="3" t="e">
        <f>VLOOKUP(A173,'SAC''s'!B:V,21,0)</f>
        <v>#N/A</v>
      </c>
      <c r="C173" s="3" t="s">
        <v>124</v>
      </c>
    </row>
    <row r="174" spans="1:3" ht="15" x14ac:dyDescent="0.25">
      <c r="A174" s="176">
        <v>1638126</v>
      </c>
      <c r="B174" s="3" t="e">
        <f>VLOOKUP(A174,'SAC''s'!B:V,21,0)</f>
        <v>#N/A</v>
      </c>
      <c r="C174" s="3" t="s">
        <v>124</v>
      </c>
    </row>
    <row r="175" spans="1:3" ht="15" x14ac:dyDescent="0.25">
      <c r="A175" s="176">
        <v>1639847</v>
      </c>
      <c r="B175" s="3" t="e">
        <f>VLOOKUP(A175,'SAC''s'!B:V,21,0)</f>
        <v>#N/A</v>
      </c>
      <c r="C175" s="3" t="s">
        <v>124</v>
      </c>
    </row>
    <row r="176" spans="1:3" ht="15" x14ac:dyDescent="0.25">
      <c r="A176" s="176">
        <v>1639855</v>
      </c>
      <c r="B176" s="3" t="e">
        <f>VLOOKUP(A176,'SAC''s'!B:V,21,0)</f>
        <v>#N/A</v>
      </c>
      <c r="C176" s="3" t="s">
        <v>124</v>
      </c>
    </row>
    <row r="177" spans="1:3" ht="15" x14ac:dyDescent="0.25">
      <c r="A177" s="176">
        <v>1639862</v>
      </c>
      <c r="B177" s="3" t="e">
        <f>VLOOKUP(A177,'SAC''s'!B:V,21,0)</f>
        <v>#N/A</v>
      </c>
      <c r="C177" s="3" t="s">
        <v>124</v>
      </c>
    </row>
    <row r="178" spans="1:3" ht="15" x14ac:dyDescent="0.25">
      <c r="A178" s="176">
        <v>1639871</v>
      </c>
      <c r="B178" s="3" t="e">
        <f>VLOOKUP(A178,'SAC''s'!B:V,21,0)</f>
        <v>#N/A</v>
      </c>
      <c r="C178" s="3" t="s">
        <v>124</v>
      </c>
    </row>
    <row r="179" spans="1:3" ht="15" x14ac:dyDescent="0.25">
      <c r="A179" s="176">
        <v>1639879</v>
      </c>
      <c r="B179" s="3" t="e">
        <f>VLOOKUP(A179,'SAC''s'!B:V,21,0)</f>
        <v>#N/A</v>
      </c>
      <c r="C179" s="3" t="s">
        <v>124</v>
      </c>
    </row>
    <row r="180" spans="1:3" ht="15" x14ac:dyDescent="0.25">
      <c r="A180" s="176">
        <v>1569987</v>
      </c>
      <c r="B180" s="3" t="e">
        <f>VLOOKUP(A180,'SAC''s'!B:V,21,0)</f>
        <v>#N/A</v>
      </c>
      <c r="C180" s="3" t="s">
        <v>124</v>
      </c>
    </row>
    <row r="181" spans="1:3" ht="15" x14ac:dyDescent="0.25">
      <c r="A181" s="176">
        <v>1639924</v>
      </c>
      <c r="B181" s="3" t="e">
        <f>VLOOKUP(A181,'SAC''s'!B:V,21,0)</f>
        <v>#N/A</v>
      </c>
      <c r="C181" s="3" t="s">
        <v>124</v>
      </c>
    </row>
    <row r="182" spans="1:3" ht="15" x14ac:dyDescent="0.25">
      <c r="A182" s="176">
        <v>1639940</v>
      </c>
      <c r="B182" s="3" t="e">
        <f>VLOOKUP(A182,'SAC''s'!B:V,21,0)</f>
        <v>#N/A</v>
      </c>
      <c r="C182" s="3" t="s">
        <v>124</v>
      </c>
    </row>
    <row r="183" spans="1:3" ht="15" x14ac:dyDescent="0.25">
      <c r="A183" s="176">
        <v>1570158</v>
      </c>
      <c r="B183" s="3" t="e">
        <f>VLOOKUP(A183,'SAC''s'!B:V,21,0)</f>
        <v>#N/A</v>
      </c>
      <c r="C183" s="3" t="s">
        <v>124</v>
      </c>
    </row>
    <row r="184" spans="1:3" ht="15" x14ac:dyDescent="0.25">
      <c r="A184" s="176">
        <v>1639955</v>
      </c>
      <c r="B184" s="3" t="e">
        <f>VLOOKUP(A184,'SAC''s'!B:V,21,0)</f>
        <v>#N/A</v>
      </c>
      <c r="C184" s="3" t="s">
        <v>124</v>
      </c>
    </row>
    <row r="185" spans="1:3" ht="15" x14ac:dyDescent="0.25">
      <c r="A185" s="176">
        <v>1640170</v>
      </c>
      <c r="B185" s="3" t="e">
        <f>VLOOKUP(A185,'SAC''s'!B:V,21,0)</f>
        <v>#N/A</v>
      </c>
      <c r="C185" s="3" t="s">
        <v>124</v>
      </c>
    </row>
    <row r="186" spans="1:3" ht="15" x14ac:dyDescent="0.25">
      <c r="A186" s="176">
        <v>1640181</v>
      </c>
      <c r="B186" s="3" t="e">
        <f>VLOOKUP(A186,'SAC''s'!B:V,21,0)</f>
        <v>#N/A</v>
      </c>
      <c r="C186" s="3" t="s">
        <v>124</v>
      </c>
    </row>
    <row r="187" spans="1:3" ht="15" x14ac:dyDescent="0.25">
      <c r="A187" s="176">
        <v>1640221</v>
      </c>
      <c r="B187" s="3" t="e">
        <f>VLOOKUP(A187,'SAC''s'!B:V,21,0)</f>
        <v>#N/A</v>
      </c>
      <c r="C187" s="3" t="s">
        <v>124</v>
      </c>
    </row>
    <row r="188" spans="1:3" ht="15" x14ac:dyDescent="0.25">
      <c r="A188" s="176">
        <v>1440187</v>
      </c>
      <c r="B188" s="3" t="e">
        <f>VLOOKUP(A188,'SAC''s'!B:V,21,0)</f>
        <v>#N/A</v>
      </c>
      <c r="C188" s="3" t="s">
        <v>124</v>
      </c>
    </row>
    <row r="189" spans="1:3" ht="15" x14ac:dyDescent="0.25">
      <c r="A189" s="176">
        <v>1639767</v>
      </c>
      <c r="B189" s="3" t="e">
        <f>VLOOKUP(A189,'SAC''s'!B:V,21,0)</f>
        <v>#N/A</v>
      </c>
      <c r="C189" s="3" t="s">
        <v>124</v>
      </c>
    </row>
    <row r="190" spans="1:3" ht="15" x14ac:dyDescent="0.25">
      <c r="A190" s="176">
        <v>1639770</v>
      </c>
      <c r="B190" s="3" t="e">
        <f>VLOOKUP(A190,'SAC''s'!B:V,21,0)</f>
        <v>#N/A</v>
      </c>
      <c r="C190" s="3" t="s">
        <v>124</v>
      </c>
    </row>
    <row r="191" spans="1:3" ht="15" x14ac:dyDescent="0.25">
      <c r="A191" s="176">
        <v>1639777</v>
      </c>
      <c r="B191" s="3" t="e">
        <f>VLOOKUP(A191,'SAC''s'!B:V,21,0)</f>
        <v>#N/A</v>
      </c>
      <c r="C191" s="3" t="s">
        <v>124</v>
      </c>
    </row>
    <row r="192" spans="1:3" ht="15" x14ac:dyDescent="0.25">
      <c r="A192" s="176">
        <v>1639918</v>
      </c>
      <c r="B192" s="3" t="e">
        <f>VLOOKUP(A192,'SAC''s'!B:V,21,0)</f>
        <v>#N/A</v>
      </c>
      <c r="C192" s="3" t="s">
        <v>124</v>
      </c>
    </row>
    <row r="193" spans="1:3" ht="15" x14ac:dyDescent="0.25">
      <c r="A193" s="176">
        <v>1639938</v>
      </c>
      <c r="B193" s="3" t="e">
        <f>VLOOKUP(A193,'SAC''s'!B:V,21,0)</f>
        <v>#N/A</v>
      </c>
      <c r="C193" s="3" t="s">
        <v>124</v>
      </c>
    </row>
    <row r="194" spans="1:3" ht="15" x14ac:dyDescent="0.25">
      <c r="A194" s="176">
        <v>1639810</v>
      </c>
      <c r="B194" s="3" t="e">
        <f>VLOOKUP(A194,'SAC''s'!B:V,21,0)</f>
        <v>#N/A</v>
      </c>
      <c r="C194" s="3" t="s">
        <v>124</v>
      </c>
    </row>
    <row r="195" spans="1:3" ht="15" x14ac:dyDescent="0.25">
      <c r="A195" s="176">
        <v>1573883</v>
      </c>
      <c r="B195" s="3" t="e">
        <f>VLOOKUP(A195,'SAC''s'!B:V,21,0)</f>
        <v>#N/A</v>
      </c>
      <c r="C195" s="3" t="s">
        <v>124</v>
      </c>
    </row>
    <row r="196" spans="1:3" ht="15" x14ac:dyDescent="0.25">
      <c r="A196" s="176">
        <v>1639815</v>
      </c>
      <c r="B196" s="3" t="e">
        <f>VLOOKUP(A196,'SAC''s'!B:V,21,0)</f>
        <v>#N/A</v>
      </c>
      <c r="C196" s="3" t="s">
        <v>124</v>
      </c>
    </row>
    <row r="197" spans="1:3" ht="15" x14ac:dyDescent="0.25">
      <c r="A197" s="176">
        <v>1571974</v>
      </c>
      <c r="B197" s="3" t="e">
        <f>VLOOKUP(A197,'SAC''s'!B:V,21,0)</f>
        <v>#N/A</v>
      </c>
      <c r="C197" s="3" t="s">
        <v>124</v>
      </c>
    </row>
    <row r="198" spans="1:3" ht="15" x14ac:dyDescent="0.25">
      <c r="A198" s="176">
        <v>1639907</v>
      </c>
      <c r="B198" s="3" t="e">
        <f>VLOOKUP(A198,'SAC''s'!B:V,21,0)</f>
        <v>#N/A</v>
      </c>
      <c r="C198" s="3" t="s">
        <v>124</v>
      </c>
    </row>
    <row r="199" spans="1:3" ht="15" x14ac:dyDescent="0.25">
      <c r="A199" s="176">
        <v>1633676</v>
      </c>
      <c r="B199" s="3" t="e">
        <f>VLOOKUP(A199,'SAC''s'!B:V,21,0)</f>
        <v>#N/A</v>
      </c>
      <c r="C199" s="3" t="s">
        <v>124</v>
      </c>
    </row>
    <row r="200" spans="1:3" ht="15" x14ac:dyDescent="0.25">
      <c r="A200" s="176">
        <v>1633650</v>
      </c>
      <c r="B200" s="3" t="e">
        <f>VLOOKUP(A200,'SAC''s'!B:V,21,0)</f>
        <v>#N/A</v>
      </c>
      <c r="C200" s="3" t="s">
        <v>124</v>
      </c>
    </row>
    <row r="201" spans="1:3" ht="15" x14ac:dyDescent="0.25">
      <c r="A201" s="176">
        <v>1633508</v>
      </c>
      <c r="B201" s="3" t="e">
        <f>VLOOKUP(A201,'SAC''s'!B:V,21,0)</f>
        <v>#N/A</v>
      </c>
      <c r="C201" s="3" t="s">
        <v>124</v>
      </c>
    </row>
    <row r="202" spans="1:3" ht="15" x14ac:dyDescent="0.25">
      <c r="A202" s="176">
        <v>1633548</v>
      </c>
      <c r="B202" s="3" t="e">
        <f>VLOOKUP(A202,'SAC''s'!B:V,21,0)</f>
        <v>#N/A</v>
      </c>
      <c r="C202" s="3" t="s">
        <v>124</v>
      </c>
    </row>
    <row r="203" spans="1:3" ht="15" x14ac:dyDescent="0.25">
      <c r="A203" s="176">
        <v>1633579</v>
      </c>
      <c r="B203" s="3" t="e">
        <f>VLOOKUP(A203,'SAC''s'!B:V,21,0)</f>
        <v>#N/A</v>
      </c>
      <c r="C203" s="3" t="s">
        <v>124</v>
      </c>
    </row>
    <row r="204" spans="1:3" ht="15" x14ac:dyDescent="0.25">
      <c r="A204" s="176">
        <v>1633610</v>
      </c>
      <c r="B204" s="3" t="e">
        <f>VLOOKUP(A204,'SAC''s'!B:V,21,0)</f>
        <v>#N/A</v>
      </c>
      <c r="C204" s="3" t="s">
        <v>124</v>
      </c>
    </row>
    <row r="205" spans="1:3" ht="15" x14ac:dyDescent="0.25">
      <c r="A205" s="176">
        <v>1633625</v>
      </c>
      <c r="B205" s="3" t="e">
        <f>VLOOKUP(A205,'SAC''s'!B:V,21,0)</f>
        <v>#N/A</v>
      </c>
      <c r="C205" s="3" t="s">
        <v>124</v>
      </c>
    </row>
    <row r="206" spans="1:3" ht="15" x14ac:dyDescent="0.25">
      <c r="A206" s="176">
        <v>1637705</v>
      </c>
      <c r="B206" s="3" t="e">
        <f>VLOOKUP(A206,'SAC''s'!B:V,21,0)</f>
        <v>#N/A</v>
      </c>
      <c r="C206" s="3" t="s">
        <v>124</v>
      </c>
    </row>
    <row r="207" spans="1:3" ht="15" x14ac:dyDescent="0.25">
      <c r="A207" s="176">
        <v>1637715</v>
      </c>
      <c r="B207" s="3" t="e">
        <f>VLOOKUP(A207,'SAC''s'!B:V,21,0)</f>
        <v>#N/A</v>
      </c>
      <c r="C207" s="3" t="s">
        <v>124</v>
      </c>
    </row>
    <row r="208" spans="1:3" ht="15" x14ac:dyDescent="0.25">
      <c r="A208" s="176">
        <v>1643123</v>
      </c>
      <c r="B208" s="3" t="e">
        <f>VLOOKUP(A208,'SAC''s'!B:V,21,0)</f>
        <v>#N/A</v>
      </c>
      <c r="C208" s="3" t="s">
        <v>124</v>
      </c>
    </row>
    <row r="209" spans="1:3" ht="15" x14ac:dyDescent="0.25">
      <c r="A209" s="176">
        <v>1583709</v>
      </c>
      <c r="B209" s="3" t="e">
        <f>VLOOKUP(A209,'SAC''s'!B:V,21,0)</f>
        <v>#N/A</v>
      </c>
      <c r="C209" s="3" t="s">
        <v>124</v>
      </c>
    </row>
    <row r="210" spans="1:3" ht="15" x14ac:dyDescent="0.25">
      <c r="A210" s="176">
        <v>1643158</v>
      </c>
      <c r="B210" s="3" t="e">
        <f>VLOOKUP(A210,'SAC''s'!B:V,21,0)</f>
        <v>#N/A</v>
      </c>
      <c r="C210" s="3" t="s">
        <v>124</v>
      </c>
    </row>
    <row r="211" spans="1:3" ht="15" x14ac:dyDescent="0.25">
      <c r="A211" s="176">
        <v>1643160</v>
      </c>
      <c r="B211" s="3" t="e">
        <f>VLOOKUP(A211,'SAC''s'!B:V,21,0)</f>
        <v>#N/A</v>
      </c>
      <c r="C211" s="3" t="s">
        <v>124</v>
      </c>
    </row>
    <row r="212" spans="1:3" ht="15" x14ac:dyDescent="0.25">
      <c r="A212" s="176">
        <v>1576070</v>
      </c>
      <c r="B212" s="3" t="e">
        <f>VLOOKUP(A212,'SAC''s'!B:V,21,0)</f>
        <v>#N/A</v>
      </c>
      <c r="C212" s="3" t="s">
        <v>124</v>
      </c>
    </row>
    <row r="213" spans="1:3" ht="15" x14ac:dyDescent="0.25">
      <c r="A213" s="176">
        <v>1643171</v>
      </c>
      <c r="B213" s="3" t="e">
        <f>VLOOKUP(A213,'SAC''s'!B:V,21,0)</f>
        <v>#N/A</v>
      </c>
      <c r="C213" s="3" t="s">
        <v>124</v>
      </c>
    </row>
    <row r="214" spans="1:3" ht="15" x14ac:dyDescent="0.25">
      <c r="A214" s="176">
        <v>1643165</v>
      </c>
      <c r="B214" s="3" t="e">
        <f>VLOOKUP(A214,'SAC''s'!B:V,21,0)</f>
        <v>#N/A</v>
      </c>
      <c r="C214" s="3" t="s">
        <v>124</v>
      </c>
    </row>
    <row r="215" spans="1:3" ht="15" x14ac:dyDescent="0.25">
      <c r="A215" s="176">
        <v>1643177</v>
      </c>
      <c r="B215" s="3" t="e">
        <f>VLOOKUP(A215,'SAC''s'!B:V,21,0)</f>
        <v>#N/A</v>
      </c>
      <c r="C215" s="3" t="s">
        <v>124</v>
      </c>
    </row>
    <row r="216" spans="1:3" ht="15" x14ac:dyDescent="0.25">
      <c r="A216" s="176">
        <v>1643193</v>
      </c>
      <c r="B216" s="3" t="e">
        <f>VLOOKUP(A216,'SAC''s'!B:V,21,0)</f>
        <v>#N/A</v>
      </c>
      <c r="C216" s="3" t="s">
        <v>124</v>
      </c>
    </row>
    <row r="217" spans="1:3" ht="15" x14ac:dyDescent="0.25">
      <c r="A217" s="176">
        <v>1642698</v>
      </c>
      <c r="B217" s="3" t="e">
        <f>VLOOKUP(A217,'SAC''s'!B:V,21,0)</f>
        <v>#N/A</v>
      </c>
      <c r="C217" s="3" t="s">
        <v>124</v>
      </c>
    </row>
    <row r="218" spans="1:3" ht="15" x14ac:dyDescent="0.25">
      <c r="A218" s="176">
        <v>1642578</v>
      </c>
      <c r="B218" s="3" t="e">
        <f>VLOOKUP(A218,'SAC''s'!B:V,21,0)</f>
        <v>#N/A</v>
      </c>
      <c r="C218" s="3" t="s">
        <v>124</v>
      </c>
    </row>
    <row r="219" spans="1:3" ht="15" x14ac:dyDescent="0.25">
      <c r="A219" s="176">
        <v>1643130</v>
      </c>
      <c r="B219" s="3" t="e">
        <f>VLOOKUP(A219,'SAC''s'!B:V,21,0)</f>
        <v>#N/A</v>
      </c>
      <c r="C219" s="3" t="s">
        <v>124</v>
      </c>
    </row>
    <row r="220" spans="1:3" ht="15" x14ac:dyDescent="0.25">
      <c r="A220" s="176">
        <v>1641200</v>
      </c>
      <c r="B220" s="3" t="e">
        <f>VLOOKUP(A220,'SAC''s'!B:V,21,0)</f>
        <v>#N/A</v>
      </c>
      <c r="C220" s="3" t="s">
        <v>124</v>
      </c>
    </row>
    <row r="221" spans="1:3" ht="15" x14ac:dyDescent="0.25">
      <c r="A221" s="176">
        <v>1641201</v>
      </c>
      <c r="B221" s="3" t="e">
        <f>VLOOKUP(A221,'SAC''s'!B:V,21,0)</f>
        <v>#N/A</v>
      </c>
      <c r="C221" s="3" t="s">
        <v>124</v>
      </c>
    </row>
    <row r="222" spans="1:3" ht="15" x14ac:dyDescent="0.25">
      <c r="A222" s="176">
        <v>1641144</v>
      </c>
      <c r="B222" s="3" t="e">
        <f>VLOOKUP(A222,'SAC''s'!B:V,21,0)</f>
        <v>#N/A</v>
      </c>
      <c r="C222" s="3" t="s">
        <v>124</v>
      </c>
    </row>
    <row r="223" spans="1:3" ht="15" x14ac:dyDescent="0.25">
      <c r="A223" s="176">
        <v>1641146</v>
      </c>
      <c r="B223" s="3" t="e">
        <f>VLOOKUP(A223,'SAC''s'!B:V,21,0)</f>
        <v>#N/A</v>
      </c>
      <c r="C223" s="3" t="s">
        <v>124</v>
      </c>
    </row>
    <row r="224" spans="1:3" ht="15" x14ac:dyDescent="0.25">
      <c r="A224" s="176">
        <v>1641159</v>
      </c>
      <c r="B224" s="3" t="e">
        <f>VLOOKUP(A224,'SAC''s'!B:V,21,0)</f>
        <v>#N/A</v>
      </c>
      <c r="C224" s="3" t="s">
        <v>124</v>
      </c>
    </row>
    <row r="225" spans="1:3" ht="15" x14ac:dyDescent="0.25">
      <c r="A225" s="176">
        <v>1641168</v>
      </c>
      <c r="B225" s="3" t="e">
        <f>VLOOKUP(A225,'SAC''s'!B:V,21,0)</f>
        <v>#N/A</v>
      </c>
      <c r="C225" s="3" t="s">
        <v>124</v>
      </c>
    </row>
    <row r="226" spans="1:3" ht="15" x14ac:dyDescent="0.25">
      <c r="A226" s="176">
        <v>1641290</v>
      </c>
      <c r="B226" s="3" t="e">
        <f>VLOOKUP(A226,'SAC''s'!B:V,21,0)</f>
        <v>#N/A</v>
      </c>
      <c r="C226" s="3" t="s">
        <v>124</v>
      </c>
    </row>
    <row r="227" spans="1:3" ht="15" x14ac:dyDescent="0.25">
      <c r="A227" s="176">
        <v>1641292</v>
      </c>
      <c r="B227" s="3" t="e">
        <f>VLOOKUP(A227,'SAC''s'!B:V,21,0)</f>
        <v>#N/A</v>
      </c>
      <c r="C227" s="3" t="s">
        <v>124</v>
      </c>
    </row>
    <row r="228" spans="1:3" ht="15" x14ac:dyDescent="0.25">
      <c r="A228" s="176">
        <v>1647142</v>
      </c>
      <c r="B228" s="3" t="e">
        <f>VLOOKUP(A228,'SAC''s'!B:V,21,0)</f>
        <v>#N/A</v>
      </c>
      <c r="C228" s="3" t="s">
        <v>124</v>
      </c>
    </row>
    <row r="229" spans="1:3" ht="15" x14ac:dyDescent="0.25">
      <c r="A229" s="176">
        <v>1647204</v>
      </c>
      <c r="B229" s="3" t="e">
        <f>VLOOKUP(A229,'SAC''s'!B:V,21,0)</f>
        <v>#N/A</v>
      </c>
      <c r="C229" s="3" t="s">
        <v>124</v>
      </c>
    </row>
    <row r="230" spans="1:3" ht="15" x14ac:dyDescent="0.25">
      <c r="A230" s="176">
        <v>1648344</v>
      </c>
      <c r="B230" s="3" t="e">
        <f>VLOOKUP(A230,'SAC''s'!B:V,21,0)</f>
        <v>#N/A</v>
      </c>
      <c r="C230" s="3" t="s">
        <v>124</v>
      </c>
    </row>
    <row r="231" spans="1:3" ht="15" x14ac:dyDescent="0.25">
      <c r="A231" s="176">
        <v>1648352</v>
      </c>
      <c r="B231" s="3" t="e">
        <f>VLOOKUP(A231,'SAC''s'!B:V,21,0)</f>
        <v>#N/A</v>
      </c>
      <c r="C231" s="3" t="s">
        <v>124</v>
      </c>
    </row>
    <row r="232" spans="1:3" ht="15" x14ac:dyDescent="0.25">
      <c r="A232" s="176">
        <v>1501600</v>
      </c>
      <c r="B232" s="3" t="e">
        <f>VLOOKUP(A232,'SAC''s'!B:V,21,0)</f>
        <v>#N/A</v>
      </c>
      <c r="C232" s="3" t="s">
        <v>124</v>
      </c>
    </row>
    <row r="233" spans="1:3" ht="15" x14ac:dyDescent="0.25">
      <c r="A233" s="176">
        <v>1643143</v>
      </c>
      <c r="B233" s="3" t="e">
        <f>VLOOKUP(A233,'SAC''s'!B:V,21,0)</f>
        <v>#N/A</v>
      </c>
      <c r="C233" s="3" t="s">
        <v>124</v>
      </c>
    </row>
    <row r="234" spans="1:3" ht="15" x14ac:dyDescent="0.25">
      <c r="A234" s="176">
        <v>1503246</v>
      </c>
      <c r="B234" s="3" t="e">
        <f>VLOOKUP(A234,'SAC''s'!B:V,21,0)</f>
        <v>#N/A</v>
      </c>
      <c r="C234" s="3" t="s">
        <v>124</v>
      </c>
    </row>
    <row r="235" spans="1:3" ht="15" x14ac:dyDescent="0.25">
      <c r="A235" s="176">
        <v>1583262</v>
      </c>
      <c r="B235" s="3" t="e">
        <f>VLOOKUP(A235,'SAC''s'!B:V,21,0)</f>
        <v>#N/A</v>
      </c>
      <c r="C235" s="3" t="s">
        <v>124</v>
      </c>
    </row>
    <row r="236" spans="1:3" ht="15" x14ac:dyDescent="0.25">
      <c r="A236" s="176">
        <v>1648354</v>
      </c>
      <c r="B236" s="3" t="e">
        <f>VLOOKUP(A236,'SAC''s'!B:V,21,0)</f>
        <v>#N/A</v>
      </c>
      <c r="C236" s="3" t="s">
        <v>124</v>
      </c>
    </row>
    <row r="237" spans="1:3" ht="15" x14ac:dyDescent="0.25">
      <c r="A237" s="176">
        <v>1643146</v>
      </c>
      <c r="B237" s="3" t="e">
        <f>VLOOKUP(A237,'SAC''s'!B:V,21,0)</f>
        <v>#N/A</v>
      </c>
      <c r="C237" s="3" t="s">
        <v>124</v>
      </c>
    </row>
    <row r="238" spans="1:3" ht="15" x14ac:dyDescent="0.25">
      <c r="A238" s="176">
        <v>1642626</v>
      </c>
      <c r="B238" s="3" t="e">
        <f>VLOOKUP(A238,'SAC''s'!B:V,21,0)</f>
        <v>#N/A</v>
      </c>
      <c r="C238" s="3" t="s">
        <v>124</v>
      </c>
    </row>
    <row r="239" spans="1:3" ht="15" x14ac:dyDescent="0.25">
      <c r="A239" s="176">
        <v>1642674</v>
      </c>
      <c r="B239" s="3" t="e">
        <f>VLOOKUP(A239,'SAC''s'!B:V,21,0)</f>
        <v>#N/A</v>
      </c>
      <c r="C239" s="3" t="s">
        <v>124</v>
      </c>
    </row>
    <row r="240" spans="1:3" ht="15" x14ac:dyDescent="0.25">
      <c r="A240" s="176">
        <v>1512361</v>
      </c>
      <c r="B240" s="3" t="e">
        <f>VLOOKUP(A240,'SAC''s'!B:V,21,0)</f>
        <v>#N/A</v>
      </c>
      <c r="C240" s="3" t="s">
        <v>124</v>
      </c>
    </row>
    <row r="241" spans="1:3" ht="15" x14ac:dyDescent="0.25">
      <c r="A241" s="176">
        <v>1646305</v>
      </c>
      <c r="B241" s="3" t="e">
        <f>VLOOKUP(A241,'SAC''s'!B:V,21,0)</f>
        <v>#N/A</v>
      </c>
      <c r="C241" s="3" t="s">
        <v>124</v>
      </c>
    </row>
    <row r="242" spans="1:3" ht="15" x14ac:dyDescent="0.25">
      <c r="A242" s="176">
        <v>1651894</v>
      </c>
      <c r="B242" s="3" t="e">
        <f>VLOOKUP(A242,'SAC''s'!B:V,21,0)</f>
        <v>#N/A</v>
      </c>
      <c r="C242" s="3" t="s">
        <v>124</v>
      </c>
    </row>
    <row r="243" spans="1:3" ht="15" x14ac:dyDescent="0.25">
      <c r="A243" s="176">
        <v>1651886</v>
      </c>
      <c r="B243" s="3" t="e">
        <f>VLOOKUP(A243,'SAC''s'!B:V,21,0)</f>
        <v>#N/A</v>
      </c>
      <c r="C243" s="3" t="s">
        <v>124</v>
      </c>
    </row>
    <row r="244" spans="1:3" ht="15" x14ac:dyDescent="0.25">
      <c r="A244" s="176">
        <v>1653446</v>
      </c>
      <c r="B244" s="3" t="e">
        <f>VLOOKUP(A244,'SAC''s'!B:V,21,0)</f>
        <v>#N/A</v>
      </c>
      <c r="C244" s="3" t="s">
        <v>124</v>
      </c>
    </row>
    <row r="245" spans="1:3" ht="15" x14ac:dyDescent="0.25">
      <c r="A245" s="176">
        <v>1653920</v>
      </c>
      <c r="B245" s="3" t="e">
        <f>VLOOKUP(A245,'SAC''s'!B:V,21,0)</f>
        <v>#N/A</v>
      </c>
      <c r="C245" s="3" t="s">
        <v>124</v>
      </c>
    </row>
    <row r="246" spans="1:3" ht="15" x14ac:dyDescent="0.25">
      <c r="A246" s="176">
        <v>1710243</v>
      </c>
      <c r="B246" s="3" t="e">
        <f>VLOOKUP(A246,'SAC''s'!B:V,21,0)</f>
        <v>#N/A</v>
      </c>
      <c r="C246" s="3" t="s">
        <v>125</v>
      </c>
    </row>
    <row r="247" spans="1:3" ht="15" x14ac:dyDescent="0.25">
      <c r="A247" s="176">
        <v>1703801</v>
      </c>
      <c r="B247" s="3" t="e">
        <f>VLOOKUP(A247,'SAC''s'!B:V,21,0)</f>
        <v>#N/A</v>
      </c>
      <c r="C247" s="3" t="s">
        <v>125</v>
      </c>
    </row>
    <row r="248" spans="1:3" ht="15" x14ac:dyDescent="0.25">
      <c r="A248" s="176">
        <v>1710228</v>
      </c>
      <c r="B248" s="3" t="e">
        <f>VLOOKUP(A248,'SAC''s'!B:V,21,0)</f>
        <v>#N/A</v>
      </c>
      <c r="C248" s="3" t="s">
        <v>125</v>
      </c>
    </row>
    <row r="249" spans="1:3" ht="15" x14ac:dyDescent="0.25">
      <c r="A249" s="176">
        <v>1703422</v>
      </c>
      <c r="B249" s="3" t="e">
        <f>VLOOKUP(A249,'SAC''s'!B:V,21,0)</f>
        <v>#N/A</v>
      </c>
      <c r="C249" s="3" t="s">
        <v>125</v>
      </c>
    </row>
    <row r="250" spans="1:3" ht="15" x14ac:dyDescent="0.25">
      <c r="A250" s="176">
        <v>1710244</v>
      </c>
      <c r="B250" s="3" t="e">
        <f>VLOOKUP(A250,'SAC''s'!B:V,21,0)</f>
        <v>#N/A</v>
      </c>
      <c r="C250" s="3" t="s">
        <v>125</v>
      </c>
    </row>
    <row r="251" spans="1:3" ht="15" x14ac:dyDescent="0.25">
      <c r="A251" s="176">
        <v>1689536</v>
      </c>
      <c r="B251" s="3" t="e">
        <f>VLOOKUP(A251,'SAC''s'!B:V,21,0)</f>
        <v>#N/A</v>
      </c>
      <c r="C251" s="3" t="s">
        <v>125</v>
      </c>
    </row>
    <row r="252" spans="1:3" ht="15" x14ac:dyDescent="0.25">
      <c r="A252" s="176">
        <v>1705541</v>
      </c>
      <c r="B252" s="3" t="e">
        <f>VLOOKUP(A252,'SAC''s'!B:V,21,0)</f>
        <v>#N/A</v>
      </c>
      <c r="C252" s="3" t="s">
        <v>125</v>
      </c>
    </row>
    <row r="253" spans="1:3" ht="15" x14ac:dyDescent="0.25">
      <c r="A253" s="176">
        <v>1705549</v>
      </c>
      <c r="B253" s="3" t="e">
        <f>VLOOKUP(A253,'SAC''s'!B:V,21,0)</f>
        <v>#N/A</v>
      </c>
      <c r="C253" s="3" t="s">
        <v>125</v>
      </c>
    </row>
    <row r="254" spans="1:3" ht="15" x14ac:dyDescent="0.25">
      <c r="A254" s="176">
        <v>1705551</v>
      </c>
      <c r="B254" s="3" t="e">
        <f>VLOOKUP(A254,'SAC''s'!B:V,21,0)</f>
        <v>#N/A</v>
      </c>
      <c r="C254" s="3" t="s">
        <v>125</v>
      </c>
    </row>
    <row r="255" spans="1:3" ht="15" x14ac:dyDescent="0.25">
      <c r="A255" s="176">
        <v>1705593</v>
      </c>
      <c r="B255" s="3" t="e">
        <f>VLOOKUP(A255,'SAC''s'!B:V,21,0)</f>
        <v>#N/A</v>
      </c>
      <c r="C255" s="3" t="s">
        <v>125</v>
      </c>
    </row>
    <row r="256" spans="1:3" ht="15" x14ac:dyDescent="0.25">
      <c r="A256" s="176">
        <v>1705597</v>
      </c>
      <c r="B256" s="3" t="e">
        <f>VLOOKUP(A256,'SAC''s'!B:V,21,0)</f>
        <v>#N/A</v>
      </c>
      <c r="C256" s="3" t="s">
        <v>125</v>
      </c>
    </row>
    <row r="257" spans="1:3" ht="15" x14ac:dyDescent="0.25">
      <c r="A257" s="176">
        <v>1705600</v>
      </c>
      <c r="B257" s="3" t="e">
        <f>VLOOKUP(A257,'SAC''s'!B:V,21,0)</f>
        <v>#N/A</v>
      </c>
      <c r="C257" s="3" t="s">
        <v>125</v>
      </c>
    </row>
    <row r="258" spans="1:3" ht="15" x14ac:dyDescent="0.25">
      <c r="A258" s="176">
        <v>1705622</v>
      </c>
      <c r="B258" s="3" t="e">
        <f>VLOOKUP(A258,'SAC''s'!B:V,21,0)</f>
        <v>#N/A</v>
      </c>
      <c r="C258" s="3" t="s">
        <v>125</v>
      </c>
    </row>
    <row r="259" spans="1:3" ht="15" x14ac:dyDescent="0.25">
      <c r="A259" s="176">
        <v>1707796</v>
      </c>
      <c r="B259" s="3" t="e">
        <f>VLOOKUP(A259,'SAC''s'!B:V,21,0)</f>
        <v>#N/A</v>
      </c>
      <c r="C259" s="3" t="s">
        <v>125</v>
      </c>
    </row>
    <row r="260" spans="1:3" ht="15" x14ac:dyDescent="0.25">
      <c r="A260" s="176">
        <v>1705628</v>
      </c>
      <c r="B260" s="3" t="e">
        <f>VLOOKUP(A260,'SAC''s'!B:V,21,0)</f>
        <v>#N/A</v>
      </c>
      <c r="C260" s="3" t="s">
        <v>125</v>
      </c>
    </row>
    <row r="261" spans="1:3" ht="15" x14ac:dyDescent="0.25">
      <c r="A261" s="176">
        <v>1667610</v>
      </c>
      <c r="B261" s="3" t="e">
        <f>VLOOKUP(A261,'SAC''s'!B:V,21,0)</f>
        <v>#N/A</v>
      </c>
      <c r="C261" s="3" t="s">
        <v>125</v>
      </c>
    </row>
    <row r="262" spans="1:3" ht="15" x14ac:dyDescent="0.25">
      <c r="A262" s="176">
        <v>1707601</v>
      </c>
      <c r="B262" s="3" t="e">
        <f>VLOOKUP(A262,'SAC''s'!B:V,21,0)</f>
        <v>#N/A</v>
      </c>
      <c r="C262" s="3" t="s">
        <v>125</v>
      </c>
    </row>
    <row r="263" spans="1:3" ht="15" x14ac:dyDescent="0.25">
      <c r="A263" s="176">
        <v>1707605</v>
      </c>
      <c r="B263" s="3" t="e">
        <f>VLOOKUP(A263,'SAC''s'!B:V,21,0)</f>
        <v>#N/A</v>
      </c>
      <c r="C263" s="3" t="s">
        <v>125</v>
      </c>
    </row>
    <row r="264" spans="1:3" ht="15" x14ac:dyDescent="0.25">
      <c r="A264" s="176">
        <v>1707684</v>
      </c>
      <c r="B264" s="3" t="e">
        <f>VLOOKUP(A264,'SAC''s'!B:V,21,0)</f>
        <v>#N/A</v>
      </c>
      <c r="C264" s="3" t="s">
        <v>125</v>
      </c>
    </row>
    <row r="265" spans="1:3" ht="15" x14ac:dyDescent="0.25">
      <c r="A265" s="176">
        <v>1707677</v>
      </c>
      <c r="B265" s="3" t="e">
        <f>VLOOKUP(A265,'SAC''s'!B:V,21,0)</f>
        <v>#N/A</v>
      </c>
      <c r="C265" s="3" t="s">
        <v>125</v>
      </c>
    </row>
    <row r="266" spans="1:3" ht="15" x14ac:dyDescent="0.25">
      <c r="A266" s="176">
        <v>1707679</v>
      </c>
      <c r="B266" s="3" t="e">
        <f>VLOOKUP(A266,'SAC''s'!B:V,21,0)</f>
        <v>#N/A</v>
      </c>
      <c r="C266" s="3" t="s">
        <v>125</v>
      </c>
    </row>
    <row r="267" spans="1:3" ht="15" x14ac:dyDescent="0.25">
      <c r="A267" s="176">
        <v>1708791</v>
      </c>
      <c r="B267" s="3" t="e">
        <f>VLOOKUP(A267,'SAC''s'!B:V,21,0)</f>
        <v>#N/A</v>
      </c>
      <c r="C267" s="3" t="s">
        <v>125</v>
      </c>
    </row>
    <row r="268" spans="1:3" ht="15" x14ac:dyDescent="0.25">
      <c r="A268" s="176">
        <v>1708797</v>
      </c>
      <c r="B268" s="3" t="e">
        <f>VLOOKUP(A268,'SAC''s'!B:V,21,0)</f>
        <v>#N/A</v>
      </c>
      <c r="C268" s="3" t="s">
        <v>125</v>
      </c>
    </row>
    <row r="269" spans="1:3" ht="15" x14ac:dyDescent="0.25">
      <c r="A269" s="176">
        <v>1708801</v>
      </c>
      <c r="B269" s="3" t="e">
        <f>VLOOKUP(A269,'SAC''s'!B:V,21,0)</f>
        <v>#N/A</v>
      </c>
      <c r="C269" s="3" t="s">
        <v>125</v>
      </c>
    </row>
    <row r="270" spans="1:3" ht="15" x14ac:dyDescent="0.25">
      <c r="A270" s="176">
        <v>1708811</v>
      </c>
      <c r="B270" s="3" t="e">
        <f>VLOOKUP(A270,'SAC''s'!B:V,21,0)</f>
        <v>#N/A</v>
      </c>
      <c r="C270" s="3" t="s">
        <v>125</v>
      </c>
    </row>
    <row r="271" spans="1:3" ht="15" x14ac:dyDescent="0.25">
      <c r="A271" s="176">
        <v>1708812</v>
      </c>
      <c r="B271" s="3" t="e">
        <f>VLOOKUP(A271,'SAC''s'!B:V,21,0)</f>
        <v>#N/A</v>
      </c>
      <c r="C271" s="3" t="s">
        <v>125</v>
      </c>
    </row>
    <row r="272" spans="1:3" ht="15" x14ac:dyDescent="0.25">
      <c r="A272" s="176">
        <v>1708816</v>
      </c>
      <c r="B272" s="3" t="e">
        <f>VLOOKUP(A272,'SAC''s'!B:V,21,0)</f>
        <v>#N/A</v>
      </c>
      <c r="C272" s="3" t="s">
        <v>125</v>
      </c>
    </row>
    <row r="273" spans="1:3" ht="15" x14ac:dyDescent="0.25">
      <c r="A273" s="176">
        <v>1708820</v>
      </c>
      <c r="B273" s="3" t="e">
        <f>VLOOKUP(A273,'SAC''s'!B:V,21,0)</f>
        <v>#N/A</v>
      </c>
      <c r="C273" s="3" t="s">
        <v>125</v>
      </c>
    </row>
    <row r="274" spans="1:3" ht="15" x14ac:dyDescent="0.25">
      <c r="A274" s="176">
        <v>1708822</v>
      </c>
      <c r="B274" s="3" t="e">
        <f>VLOOKUP(A274,'SAC''s'!B:V,21,0)</f>
        <v>#N/A</v>
      </c>
      <c r="C274" s="3" t="s">
        <v>125</v>
      </c>
    </row>
    <row r="275" spans="1:3" ht="15" x14ac:dyDescent="0.25">
      <c r="A275" s="176">
        <v>1708823</v>
      </c>
      <c r="B275" s="3" t="e">
        <f>VLOOKUP(A275,'SAC''s'!B:V,21,0)</f>
        <v>#N/A</v>
      </c>
      <c r="C275" s="3" t="s">
        <v>125</v>
      </c>
    </row>
    <row r="276" spans="1:3" ht="15" x14ac:dyDescent="0.25">
      <c r="A276" s="176">
        <v>1708825</v>
      </c>
      <c r="B276" s="3" t="e">
        <f>VLOOKUP(A276,'SAC''s'!B:V,21,0)</f>
        <v>#N/A</v>
      </c>
      <c r="C276" s="3" t="s">
        <v>125</v>
      </c>
    </row>
    <row r="277" spans="1:3" ht="15" x14ac:dyDescent="0.25">
      <c r="A277" s="176">
        <v>1708827</v>
      </c>
      <c r="B277" s="3" t="e">
        <f>VLOOKUP(A277,'SAC''s'!B:V,21,0)</f>
        <v>#N/A</v>
      </c>
      <c r="C277" s="3" t="s">
        <v>125</v>
      </c>
    </row>
    <row r="278" spans="1:3" ht="15" x14ac:dyDescent="0.25">
      <c r="A278" s="176">
        <v>1708908</v>
      </c>
      <c r="B278" s="3" t="e">
        <f>VLOOKUP(A278,'SAC''s'!B:V,21,0)</f>
        <v>#N/A</v>
      </c>
      <c r="C278" s="3" t="s">
        <v>125</v>
      </c>
    </row>
    <row r="279" spans="1:3" ht="15" x14ac:dyDescent="0.25">
      <c r="A279" s="176">
        <v>1708873</v>
      </c>
      <c r="B279" s="3" t="e">
        <f>VLOOKUP(A279,'SAC''s'!B:V,21,0)</f>
        <v>#N/A</v>
      </c>
      <c r="C279" s="3" t="s">
        <v>125</v>
      </c>
    </row>
    <row r="280" spans="1:3" ht="15" x14ac:dyDescent="0.25">
      <c r="A280" s="176">
        <v>1708832</v>
      </c>
      <c r="B280" s="3" t="e">
        <f>VLOOKUP(A280,'SAC''s'!B:V,21,0)</f>
        <v>#N/A</v>
      </c>
      <c r="C280" s="3" t="s">
        <v>125</v>
      </c>
    </row>
    <row r="281" spans="1:3" ht="15" x14ac:dyDescent="0.25">
      <c r="A281" s="176">
        <v>1708849</v>
      </c>
      <c r="B281" s="3" t="e">
        <f>VLOOKUP(A281,'SAC''s'!B:V,21,0)</f>
        <v>#N/A</v>
      </c>
      <c r="C281" s="3" t="s">
        <v>125</v>
      </c>
    </row>
    <row r="282" spans="1:3" ht="15" x14ac:dyDescent="0.25">
      <c r="A282" s="176">
        <v>1701944</v>
      </c>
      <c r="B282" s="3" t="e">
        <f>VLOOKUP(A282,'SAC''s'!B:V,21,0)</f>
        <v>#N/A</v>
      </c>
      <c r="C282" s="3" t="s">
        <v>125</v>
      </c>
    </row>
    <row r="283" spans="1:3" ht="15" x14ac:dyDescent="0.25">
      <c r="A283" s="176">
        <v>1701980</v>
      </c>
      <c r="B283" s="3" t="e">
        <f>VLOOKUP(A283,'SAC''s'!B:V,21,0)</f>
        <v>#N/A</v>
      </c>
      <c r="C283" s="3" t="s">
        <v>125</v>
      </c>
    </row>
    <row r="284" spans="1:3" ht="15" x14ac:dyDescent="0.25">
      <c r="A284" s="176">
        <v>1385461</v>
      </c>
      <c r="B284" s="3" t="e">
        <f>VLOOKUP(A284,'SAC''s'!B:V,21,0)</f>
        <v>#N/A</v>
      </c>
      <c r="C284" s="3" t="s">
        <v>125</v>
      </c>
    </row>
    <row r="285" spans="1:3" ht="15" x14ac:dyDescent="0.25">
      <c r="A285" s="176">
        <v>1702012</v>
      </c>
      <c r="B285" s="3" t="e">
        <f>VLOOKUP(A285,'SAC''s'!B:V,21,0)</f>
        <v>#N/A</v>
      </c>
      <c r="C285" s="3" t="s">
        <v>125</v>
      </c>
    </row>
    <row r="286" spans="1:3" ht="15" x14ac:dyDescent="0.25">
      <c r="A286" s="176">
        <v>1702049</v>
      </c>
      <c r="B286" s="3" t="e">
        <f>VLOOKUP(A286,'SAC''s'!B:V,21,0)</f>
        <v>#N/A</v>
      </c>
      <c r="C286" s="3" t="s">
        <v>125</v>
      </c>
    </row>
    <row r="287" spans="1:3" ht="15" x14ac:dyDescent="0.25">
      <c r="A287" s="176">
        <v>1702060</v>
      </c>
      <c r="B287" s="3" t="e">
        <f>VLOOKUP(A287,'SAC''s'!B:V,21,0)</f>
        <v>#N/A</v>
      </c>
      <c r="C287" s="3" t="s">
        <v>125</v>
      </c>
    </row>
    <row r="288" spans="1:3" ht="15" x14ac:dyDescent="0.25">
      <c r="A288" s="176">
        <v>1702003</v>
      </c>
      <c r="B288" s="3" t="e">
        <f>VLOOKUP(A288,'SAC''s'!B:V,21,0)</f>
        <v>#N/A</v>
      </c>
      <c r="C288" s="3" t="s">
        <v>125</v>
      </c>
    </row>
    <row r="289" spans="1:3" ht="15" x14ac:dyDescent="0.25">
      <c r="A289" s="176">
        <v>1654912</v>
      </c>
      <c r="B289" s="3" t="e">
        <f>VLOOKUP(A289,'SAC''s'!B:V,21,0)</f>
        <v>#N/A</v>
      </c>
      <c r="C289" s="3" t="s">
        <v>125</v>
      </c>
    </row>
    <row r="290" spans="1:3" ht="15" x14ac:dyDescent="0.25">
      <c r="A290" s="176">
        <v>1709739</v>
      </c>
      <c r="B290" s="3" t="e">
        <f>VLOOKUP(A290,'SAC''s'!B:V,21,0)</f>
        <v>#N/A</v>
      </c>
      <c r="C290" s="3" t="s">
        <v>125</v>
      </c>
    </row>
    <row r="291" spans="1:3" ht="15" x14ac:dyDescent="0.25">
      <c r="A291" s="176">
        <v>1722954</v>
      </c>
      <c r="B291" s="3" t="e">
        <f>VLOOKUP(A291,'SAC''s'!B:V,21,0)</f>
        <v>#N/A</v>
      </c>
      <c r="C291" s="3" t="s">
        <v>125</v>
      </c>
    </row>
    <row r="292" spans="1:3" ht="15" x14ac:dyDescent="0.25">
      <c r="A292" s="176">
        <v>1699217</v>
      </c>
      <c r="B292" s="3" t="e">
        <f>VLOOKUP(A292,'SAC''s'!B:V,21,0)</f>
        <v>#N/A</v>
      </c>
      <c r="C292" s="3" t="s">
        <v>125</v>
      </c>
    </row>
    <row r="293" spans="1:3" ht="15" x14ac:dyDescent="0.25">
      <c r="A293" s="176">
        <v>1702495</v>
      </c>
      <c r="B293" s="267" t="e">
        <f>VLOOKUP(A293,'SAC''s'!B:V,21,0)</f>
        <v>#N/A</v>
      </c>
      <c r="C293" s="3" t="s">
        <v>125</v>
      </c>
    </row>
    <row r="294" spans="1:3" ht="15" x14ac:dyDescent="0.25">
      <c r="A294" s="176">
        <v>1702506</v>
      </c>
      <c r="B294" s="267" t="e">
        <f>VLOOKUP(A294,'SAC''s'!B:V,21,0)</f>
        <v>#N/A</v>
      </c>
      <c r="C294" s="3" t="s">
        <v>125</v>
      </c>
    </row>
    <row r="295" spans="1:3" ht="15" x14ac:dyDescent="0.25">
      <c r="A295" s="176">
        <v>1702541</v>
      </c>
      <c r="B295" s="267" t="e">
        <f>VLOOKUP(A295,'SAC''s'!B:V,21,0)</f>
        <v>#N/A</v>
      </c>
      <c r="C295" s="3" t="s">
        <v>125</v>
      </c>
    </row>
    <row r="296" spans="1:3" ht="15" x14ac:dyDescent="0.25">
      <c r="A296" s="176">
        <v>1702554</v>
      </c>
      <c r="B296" s="267" t="e">
        <f>VLOOKUP(A296,'SAC''s'!B:V,21,0)</f>
        <v>#N/A</v>
      </c>
      <c r="C296" s="3" t="s">
        <v>125</v>
      </c>
    </row>
    <row r="297" spans="1:3" ht="15" x14ac:dyDescent="0.25">
      <c r="A297" s="176">
        <v>1702561</v>
      </c>
      <c r="B297" s="267" t="e">
        <f>VLOOKUP(A297,'SAC''s'!B:V,21,0)</f>
        <v>#N/A</v>
      </c>
      <c r="C297" s="3" t="s">
        <v>125</v>
      </c>
    </row>
    <row r="298" spans="1:3" ht="15" x14ac:dyDescent="0.25">
      <c r="A298" s="176">
        <v>1702568</v>
      </c>
      <c r="B298" s="267" t="e">
        <f>VLOOKUP(A298,'SAC''s'!B:V,21,0)</f>
        <v>#N/A</v>
      </c>
      <c r="C298" s="3" t="s">
        <v>125</v>
      </c>
    </row>
    <row r="299" spans="1:3" ht="15" x14ac:dyDescent="0.25">
      <c r="A299" s="176">
        <v>1440194</v>
      </c>
      <c r="B299" s="267" t="e">
        <f>VLOOKUP(A299,'SAC''s'!B:V,21,0)</f>
        <v>#N/A</v>
      </c>
      <c r="C299" s="3" t="s">
        <v>125</v>
      </c>
    </row>
    <row r="300" spans="1:3" ht="15" x14ac:dyDescent="0.25">
      <c r="A300" s="176">
        <v>1702577</v>
      </c>
      <c r="B300" s="267" t="e">
        <f>VLOOKUP(A300,'SAC''s'!B:V,21,0)</f>
        <v>#N/A</v>
      </c>
      <c r="C300" s="3" t="s">
        <v>125</v>
      </c>
    </row>
    <row r="301" spans="1:3" ht="15" x14ac:dyDescent="0.25">
      <c r="A301" s="176">
        <v>1644502</v>
      </c>
      <c r="B301" s="267" t="e">
        <f>VLOOKUP(A301,'SAC''s'!B:V,21,0)</f>
        <v>#N/A</v>
      </c>
      <c r="C301" s="3" t="s">
        <v>125</v>
      </c>
    </row>
    <row r="302" spans="1:3" ht="15" x14ac:dyDescent="0.25">
      <c r="A302" s="176">
        <v>1721347</v>
      </c>
      <c r="B302" s="267" t="e">
        <f>VLOOKUP(A302,'SAC''s'!B:V,21,0)</f>
        <v>#N/A</v>
      </c>
      <c r="C302" s="3" t="s">
        <v>125</v>
      </c>
    </row>
    <row r="303" spans="1:3" ht="15" x14ac:dyDescent="0.25">
      <c r="A303" s="176">
        <v>1709171</v>
      </c>
      <c r="B303" s="267" t="e">
        <f>VLOOKUP(A303,'SAC''s'!B:V,21,0)</f>
        <v>#N/A</v>
      </c>
      <c r="C303" s="3" t="s">
        <v>125</v>
      </c>
    </row>
    <row r="304" spans="1:3" ht="15" x14ac:dyDescent="0.25">
      <c r="A304" s="176">
        <v>1709176</v>
      </c>
      <c r="B304" s="267" t="e">
        <f>VLOOKUP(A304,'SAC''s'!B:V,21,0)</f>
        <v>#N/A</v>
      </c>
      <c r="C304" s="3" t="s">
        <v>125</v>
      </c>
    </row>
    <row r="305" spans="1:3" ht="15" x14ac:dyDescent="0.25">
      <c r="A305" s="176">
        <v>1709183</v>
      </c>
      <c r="B305" s="267" t="e">
        <f>VLOOKUP(A305,'SAC''s'!B:V,21,0)</f>
        <v>#N/A</v>
      </c>
      <c r="C305" s="3" t="s">
        <v>125</v>
      </c>
    </row>
    <row r="306" spans="1:3" ht="15" x14ac:dyDescent="0.25">
      <c r="A306" s="176">
        <v>1709187</v>
      </c>
      <c r="B306" s="267" t="e">
        <f>VLOOKUP(A306,'SAC''s'!B:V,21,0)</f>
        <v>#N/A</v>
      </c>
      <c r="C306" s="3" t="s">
        <v>125</v>
      </c>
    </row>
    <row r="307" spans="1:3" ht="15" x14ac:dyDescent="0.25">
      <c r="A307" s="176">
        <v>1709190</v>
      </c>
      <c r="B307" s="267" t="e">
        <f>VLOOKUP(A307,'SAC''s'!B:V,21,0)</f>
        <v>#N/A</v>
      </c>
      <c r="C307" s="3" t="s">
        <v>125</v>
      </c>
    </row>
    <row r="308" spans="1:3" ht="15" x14ac:dyDescent="0.25">
      <c r="A308" s="176">
        <v>1709195</v>
      </c>
      <c r="B308" s="267" t="e">
        <f>VLOOKUP(A308,'SAC''s'!B:V,21,0)</f>
        <v>#N/A</v>
      </c>
      <c r="C308" s="3" t="s">
        <v>125</v>
      </c>
    </row>
    <row r="309" spans="1:3" ht="15" x14ac:dyDescent="0.25">
      <c r="A309" s="176">
        <v>1709196</v>
      </c>
      <c r="B309" s="267" t="e">
        <f>VLOOKUP(A309,'SAC''s'!B:V,21,0)</f>
        <v>#N/A</v>
      </c>
      <c r="C309" s="3" t="s">
        <v>125</v>
      </c>
    </row>
    <row r="310" spans="1:3" ht="15" x14ac:dyDescent="0.25">
      <c r="A310" s="176">
        <v>1710968</v>
      </c>
      <c r="B310" s="267" t="e">
        <f>VLOOKUP(A310,'SAC''s'!B:V,21,0)</f>
        <v>#N/A</v>
      </c>
      <c r="C310" s="3" t="s">
        <v>125</v>
      </c>
    </row>
    <row r="311" spans="1:3" ht="15" x14ac:dyDescent="0.25">
      <c r="A311" s="176">
        <v>1709286</v>
      </c>
      <c r="B311" s="267" t="e">
        <f>VLOOKUP(A311,'SAC''s'!B:V,21,0)</f>
        <v>#N/A</v>
      </c>
      <c r="C311" s="3" t="s">
        <v>125</v>
      </c>
    </row>
    <row r="312" spans="1:3" ht="15" x14ac:dyDescent="0.25">
      <c r="A312" s="176">
        <v>1709303</v>
      </c>
      <c r="B312" s="267" t="e">
        <f>VLOOKUP(A312,'SAC''s'!B:V,21,0)</f>
        <v>#N/A</v>
      </c>
      <c r="C312" s="3" t="s">
        <v>125</v>
      </c>
    </row>
    <row r="313" spans="1:3" ht="15" x14ac:dyDescent="0.25">
      <c r="A313" s="176">
        <v>1709312</v>
      </c>
      <c r="B313" s="267" t="e">
        <f>VLOOKUP(A313,'SAC''s'!B:V,21,0)</f>
        <v>#N/A</v>
      </c>
      <c r="C313" s="3" t="s">
        <v>125</v>
      </c>
    </row>
    <row r="314" spans="1:3" ht="15" x14ac:dyDescent="0.25">
      <c r="A314" s="176">
        <v>1709326</v>
      </c>
      <c r="B314" s="267" t="e">
        <f>VLOOKUP(A314,'SAC''s'!B:V,21,0)</f>
        <v>#N/A</v>
      </c>
      <c r="C314" s="3" t="s">
        <v>125</v>
      </c>
    </row>
    <row r="315" spans="1:3" ht="15" x14ac:dyDescent="0.25">
      <c r="A315" s="176">
        <v>1709332</v>
      </c>
      <c r="B315" s="267" t="e">
        <f>VLOOKUP(A315,'SAC''s'!B:V,21,0)</f>
        <v>#N/A</v>
      </c>
      <c r="C315" s="3" t="s">
        <v>125</v>
      </c>
    </row>
    <row r="316" spans="1:3" ht="15" x14ac:dyDescent="0.25">
      <c r="A316" s="176">
        <v>1709342</v>
      </c>
      <c r="B316" s="267" t="e">
        <f>VLOOKUP(A316,'SAC''s'!B:V,21,0)</f>
        <v>#N/A</v>
      </c>
      <c r="C316" s="3" t="s">
        <v>125</v>
      </c>
    </row>
    <row r="317" spans="1:3" ht="15" x14ac:dyDescent="0.25">
      <c r="A317" s="176">
        <v>1709350</v>
      </c>
      <c r="B317" s="267" t="e">
        <f>VLOOKUP(A317,'SAC''s'!B:V,21,0)</f>
        <v>#N/A</v>
      </c>
      <c r="C317" s="3" t="s">
        <v>125</v>
      </c>
    </row>
    <row r="318" spans="1:3" ht="15" x14ac:dyDescent="0.25">
      <c r="A318" s="176">
        <v>1709987</v>
      </c>
      <c r="B318" s="267" t="e">
        <f>VLOOKUP(A318,'SAC''s'!B:V,21,0)</f>
        <v>#N/A</v>
      </c>
      <c r="C318" s="3" t="s">
        <v>125</v>
      </c>
    </row>
    <row r="319" spans="1:3" ht="15" x14ac:dyDescent="0.25">
      <c r="A319" s="176">
        <v>1697379</v>
      </c>
      <c r="B319" s="267" t="e">
        <f>VLOOKUP(A319,'SAC''s'!B:V,21,0)</f>
        <v>#N/A</v>
      </c>
      <c r="C319" s="3" t="s">
        <v>125</v>
      </c>
    </row>
    <row r="320" spans="1:3" ht="15" x14ac:dyDescent="0.25">
      <c r="A320" s="176">
        <v>1697382</v>
      </c>
      <c r="B320" s="267" t="e">
        <f>VLOOKUP(A320,'SAC''s'!B:V,21,0)</f>
        <v>#N/A</v>
      </c>
      <c r="C320" s="3" t="s">
        <v>125</v>
      </c>
    </row>
    <row r="321" spans="1:3" ht="15" x14ac:dyDescent="0.25">
      <c r="A321" s="176">
        <v>1697386</v>
      </c>
      <c r="B321" s="267" t="e">
        <f>VLOOKUP(A321,'SAC''s'!B:V,21,0)</f>
        <v>#N/A</v>
      </c>
      <c r="C321" s="3" t="s">
        <v>125</v>
      </c>
    </row>
    <row r="322" spans="1:3" ht="15" x14ac:dyDescent="0.25">
      <c r="A322" s="176">
        <v>1697390</v>
      </c>
      <c r="B322" s="267" t="e">
        <f>VLOOKUP(A322,'SAC''s'!B:V,21,0)</f>
        <v>#N/A</v>
      </c>
      <c r="C322" s="3" t="s">
        <v>125</v>
      </c>
    </row>
    <row r="323" spans="1:3" ht="15" x14ac:dyDescent="0.25">
      <c r="A323" s="176">
        <v>1697394</v>
      </c>
      <c r="B323" s="267" t="e">
        <f>VLOOKUP(A323,'SAC''s'!B:V,21,0)</f>
        <v>#N/A</v>
      </c>
      <c r="C323" s="3" t="s">
        <v>125</v>
      </c>
    </row>
    <row r="324" spans="1:3" ht="15" x14ac:dyDescent="0.25">
      <c r="A324" s="176">
        <v>1711589</v>
      </c>
      <c r="B324" s="267" t="e">
        <f>VLOOKUP(A324,'SAC''s'!B:V,21,0)</f>
        <v>#N/A</v>
      </c>
      <c r="C324" s="3" t="s">
        <v>125</v>
      </c>
    </row>
    <row r="325" spans="1:3" ht="15" x14ac:dyDescent="0.25">
      <c r="A325" s="176">
        <v>1711595</v>
      </c>
      <c r="B325" s="267" t="e">
        <f>VLOOKUP(A325,'SAC''s'!B:V,21,0)</f>
        <v>#N/A</v>
      </c>
      <c r="C325" s="3" t="s">
        <v>125</v>
      </c>
    </row>
    <row r="326" spans="1:3" ht="15" x14ac:dyDescent="0.25">
      <c r="A326" s="176">
        <v>1709167</v>
      </c>
      <c r="B326" s="267" t="e">
        <f>VLOOKUP(A326,'SAC''s'!B:V,21,0)</f>
        <v>#N/A</v>
      </c>
      <c r="C326" s="3" t="s">
        <v>125</v>
      </c>
    </row>
    <row r="327" spans="1:3" ht="15" x14ac:dyDescent="0.25">
      <c r="A327" s="176">
        <v>1713891</v>
      </c>
      <c r="B327" s="267" t="e">
        <f>VLOOKUP(A327,'SAC''s'!B:V,21,0)</f>
        <v>#N/A</v>
      </c>
      <c r="C327" s="3" t="s">
        <v>125</v>
      </c>
    </row>
    <row r="328" spans="1:3" ht="15" x14ac:dyDescent="0.25">
      <c r="A328" s="176">
        <v>1713885</v>
      </c>
      <c r="B328" s="267" t="e">
        <f>VLOOKUP(A328,'SAC''s'!B:V,21,0)</f>
        <v>#N/A</v>
      </c>
      <c r="C328" s="3" t="s">
        <v>125</v>
      </c>
    </row>
    <row r="329" spans="1:3" ht="15" x14ac:dyDescent="0.25">
      <c r="A329" s="176">
        <v>1714142</v>
      </c>
      <c r="B329" s="267" t="e">
        <f>VLOOKUP(A329,'SAC''s'!B:V,21,0)</f>
        <v>#N/A</v>
      </c>
      <c r="C329" s="3" t="s">
        <v>125</v>
      </c>
    </row>
    <row r="330" spans="1:3" ht="15" x14ac:dyDescent="0.25">
      <c r="A330" s="176">
        <v>1711546</v>
      </c>
      <c r="B330" s="267" t="e">
        <f>VLOOKUP(A330,'SAC''s'!B:V,21,0)</f>
        <v>#N/A</v>
      </c>
      <c r="C330" s="3" t="s">
        <v>125</v>
      </c>
    </row>
    <row r="331" spans="1:3" ht="15" x14ac:dyDescent="0.25">
      <c r="A331" s="176">
        <v>1711769</v>
      </c>
      <c r="B331" s="267" t="e">
        <f>VLOOKUP(A331,'SAC''s'!B:V,21,0)</f>
        <v>#N/A</v>
      </c>
      <c r="C331" s="3" t="s">
        <v>125</v>
      </c>
    </row>
    <row r="332" spans="1:3" ht="15" x14ac:dyDescent="0.25">
      <c r="A332" s="176">
        <v>1692833</v>
      </c>
      <c r="B332" s="267" t="e">
        <f>VLOOKUP(A332,'SAC''s'!B:V,21,0)</f>
        <v>#N/A</v>
      </c>
      <c r="C332" s="3" t="s">
        <v>125</v>
      </c>
    </row>
    <row r="333" spans="1:3" ht="15" x14ac:dyDescent="0.25">
      <c r="A333" s="176">
        <v>1712956</v>
      </c>
      <c r="B333" s="267" t="e">
        <f>VLOOKUP(A333,'SAC''s'!B:V,21,0)</f>
        <v>#N/A</v>
      </c>
      <c r="C333" s="3" t="s">
        <v>125</v>
      </c>
    </row>
    <row r="334" spans="1:3" ht="15" x14ac:dyDescent="0.25">
      <c r="A334" s="176">
        <v>1694999</v>
      </c>
      <c r="B334" s="267" t="e">
        <f>VLOOKUP(A334,'SAC''s'!B:V,21,0)</f>
        <v>#N/A</v>
      </c>
      <c r="C334" s="3" t="s">
        <v>125</v>
      </c>
    </row>
    <row r="335" spans="1:3" ht="15" x14ac:dyDescent="0.25">
      <c r="A335" s="176">
        <v>1713800</v>
      </c>
      <c r="B335" s="267" t="e">
        <f>VLOOKUP(A335,'SAC''s'!B:V,21,0)</f>
        <v>#N/A</v>
      </c>
      <c r="C335" s="3" t="s">
        <v>125</v>
      </c>
    </row>
    <row r="336" spans="1:3" ht="15" x14ac:dyDescent="0.25">
      <c r="A336" s="176">
        <v>1712991</v>
      </c>
      <c r="B336" s="267" t="e">
        <f>VLOOKUP(A336,'SAC''s'!B:V,21,0)</f>
        <v>#N/A</v>
      </c>
      <c r="C336" s="3" t="s">
        <v>125</v>
      </c>
    </row>
    <row r="337" spans="1:3" ht="15" x14ac:dyDescent="0.25">
      <c r="A337" s="176">
        <v>1641150</v>
      </c>
      <c r="B337" s="267" t="e">
        <f>VLOOKUP(A337,'SAC''s'!B:V,21,0)</f>
        <v>#N/A</v>
      </c>
      <c r="C337" s="3" t="s">
        <v>125</v>
      </c>
    </row>
    <row r="338" spans="1:3" ht="15" x14ac:dyDescent="0.25">
      <c r="A338" s="176">
        <v>1641171</v>
      </c>
      <c r="B338" s="267" t="e">
        <f>VLOOKUP(A338,'SAC''s'!B:V,21,0)</f>
        <v>#N/A</v>
      </c>
      <c r="C338" s="3" t="s">
        <v>125</v>
      </c>
    </row>
    <row r="339" spans="1:3" ht="15" x14ac:dyDescent="0.25">
      <c r="A339" s="176">
        <v>1641204</v>
      </c>
      <c r="B339" s="267" t="e">
        <f>VLOOKUP(A339,'SAC''s'!B:V,21,0)</f>
        <v>#N/A</v>
      </c>
      <c r="C339" s="3" t="s">
        <v>125</v>
      </c>
    </row>
    <row r="340" spans="1:3" ht="15" x14ac:dyDescent="0.25">
      <c r="A340" s="176">
        <v>1642316</v>
      </c>
      <c r="B340" s="267" t="e">
        <f>VLOOKUP(A340,'SAC''s'!B:V,21,0)</f>
        <v>#N/A</v>
      </c>
      <c r="C340" s="3" t="s">
        <v>125</v>
      </c>
    </row>
    <row r="341" spans="1:3" ht="15" x14ac:dyDescent="0.25">
      <c r="A341" s="176">
        <v>1642317</v>
      </c>
      <c r="B341" s="267" t="e">
        <f>VLOOKUP(A341,'SAC''s'!B:V,21,0)</f>
        <v>#N/A</v>
      </c>
      <c r="C341" s="3" t="s">
        <v>125</v>
      </c>
    </row>
    <row r="342" spans="1:3" ht="15" x14ac:dyDescent="0.25">
      <c r="A342" s="176">
        <v>1642318</v>
      </c>
      <c r="B342" s="267" t="e">
        <f>VLOOKUP(A342,'SAC''s'!B:V,21,0)</f>
        <v>#N/A</v>
      </c>
      <c r="C342" s="3" t="s">
        <v>125</v>
      </c>
    </row>
    <row r="343" spans="1:3" ht="15" x14ac:dyDescent="0.25">
      <c r="A343" s="176">
        <v>1642410</v>
      </c>
      <c r="B343" s="267" t="e">
        <f>VLOOKUP(A343,'SAC''s'!B:V,21,0)</f>
        <v>#N/A</v>
      </c>
      <c r="C343" s="3" t="s">
        <v>125</v>
      </c>
    </row>
    <row r="344" spans="1:3" ht="15" x14ac:dyDescent="0.25">
      <c r="A344" s="176">
        <v>1642411</v>
      </c>
      <c r="B344" s="267" t="e">
        <f>VLOOKUP(A344,'SAC''s'!B:V,21,0)</f>
        <v>#N/A</v>
      </c>
      <c r="C344" s="3" t="s">
        <v>125</v>
      </c>
    </row>
    <row r="345" spans="1:3" ht="15" x14ac:dyDescent="0.25">
      <c r="A345" s="176">
        <v>1642412</v>
      </c>
      <c r="B345" s="267" t="e">
        <f>VLOOKUP(A345,'SAC''s'!B:V,21,0)</f>
        <v>#N/A</v>
      </c>
      <c r="C345" s="3" t="s">
        <v>125</v>
      </c>
    </row>
    <row r="346" spans="1:3" ht="15" x14ac:dyDescent="0.25">
      <c r="A346" s="176">
        <v>1641294</v>
      </c>
      <c r="B346" s="267" t="e">
        <f>VLOOKUP(A346,'SAC''s'!B:V,21,0)</f>
        <v>#N/A</v>
      </c>
      <c r="C346" s="3" t="s">
        <v>125</v>
      </c>
    </row>
    <row r="347" spans="1:3" ht="15" x14ac:dyDescent="0.25">
      <c r="A347" s="176">
        <v>1715884</v>
      </c>
      <c r="B347" s="267" t="e">
        <f>VLOOKUP(A347,'SAC''s'!B:V,21,0)</f>
        <v>#N/A</v>
      </c>
      <c r="C347" s="3" t="s">
        <v>125</v>
      </c>
    </row>
    <row r="348" spans="1:3" ht="15" x14ac:dyDescent="0.25">
      <c r="A348" s="176">
        <v>1717189</v>
      </c>
      <c r="B348" s="267" t="e">
        <f>VLOOKUP(A348,'SAC''s'!B:V,21,0)</f>
        <v>#N/A</v>
      </c>
      <c r="C348" s="3" t="s">
        <v>125</v>
      </c>
    </row>
    <row r="349" spans="1:3" ht="15" x14ac:dyDescent="0.25">
      <c r="A349" s="176">
        <v>1717198</v>
      </c>
      <c r="B349" s="267" t="e">
        <f>VLOOKUP(A349,'SAC''s'!B:V,21,0)</f>
        <v>#N/A</v>
      </c>
      <c r="C349" s="3" t="s">
        <v>125</v>
      </c>
    </row>
    <row r="350" spans="1:3" ht="15" x14ac:dyDescent="0.25">
      <c r="A350" s="176">
        <v>1717208</v>
      </c>
      <c r="B350" s="267" t="e">
        <f>VLOOKUP(A350,'SAC''s'!B:V,21,0)</f>
        <v>#N/A</v>
      </c>
      <c r="C350" s="3" t="s">
        <v>125</v>
      </c>
    </row>
    <row r="351" spans="1:3" ht="15" x14ac:dyDescent="0.25">
      <c r="A351" s="176">
        <v>1717226</v>
      </c>
      <c r="B351" s="267" t="e">
        <f>VLOOKUP(A351,'SAC''s'!B:V,21,0)</f>
        <v>#N/A</v>
      </c>
      <c r="C351" s="3" t="s">
        <v>125</v>
      </c>
    </row>
    <row r="352" spans="1:3" ht="15" x14ac:dyDescent="0.25">
      <c r="A352" s="176">
        <v>1672311</v>
      </c>
      <c r="B352" s="267" t="e">
        <f>VLOOKUP(A352,'SAC''s'!B:V,21,0)</f>
        <v>#N/A</v>
      </c>
      <c r="C352" s="3" t="s">
        <v>125</v>
      </c>
    </row>
    <row r="353" spans="1:3" ht="15" x14ac:dyDescent="0.25">
      <c r="A353" s="176">
        <v>1665800</v>
      </c>
      <c r="B353" s="267" t="e">
        <f>VLOOKUP(A353,'SAC''s'!B:V,21,0)</f>
        <v>#N/A</v>
      </c>
      <c r="C353" s="3" t="s">
        <v>125</v>
      </c>
    </row>
    <row r="354" spans="1:3" ht="15" x14ac:dyDescent="0.25">
      <c r="A354" s="176">
        <v>1717581</v>
      </c>
      <c r="B354" s="267" t="e">
        <f>VLOOKUP(A354,'SAC''s'!B:V,21,0)</f>
        <v>#N/A</v>
      </c>
      <c r="C354" s="3" t="s">
        <v>125</v>
      </c>
    </row>
    <row r="355" spans="1:3" ht="15" x14ac:dyDescent="0.25">
      <c r="A355" s="176">
        <v>1720560</v>
      </c>
      <c r="B355" s="267" t="e">
        <f>VLOOKUP(A355,'SAC''s'!B:V,21,0)</f>
        <v>#N/A</v>
      </c>
      <c r="C355" s="3" t="s">
        <v>125</v>
      </c>
    </row>
    <row r="356" spans="1:3" ht="15" x14ac:dyDescent="0.25">
      <c r="A356" s="176">
        <v>1711426</v>
      </c>
      <c r="B356" s="267" t="e">
        <f>VLOOKUP(A356,'SAC''s'!B:V,21,0)</f>
        <v>#N/A</v>
      </c>
      <c r="C356" s="3" t="s">
        <v>125</v>
      </c>
    </row>
    <row r="357" spans="1:3" ht="15" x14ac:dyDescent="0.25">
      <c r="A357" s="176">
        <v>1720592</v>
      </c>
      <c r="B357" s="267" t="e">
        <f>VLOOKUP(A357,'SAC''s'!B:V,21,0)</f>
        <v>#N/A</v>
      </c>
      <c r="C357" s="3" t="s">
        <v>125</v>
      </c>
    </row>
    <row r="358" spans="1:3" ht="15" x14ac:dyDescent="0.25">
      <c r="A358" s="176">
        <v>1713531</v>
      </c>
      <c r="B358" s="267" t="e">
        <f>VLOOKUP(A358,'SAC''s'!B:V,21,0)</f>
        <v>#N/A</v>
      </c>
      <c r="C358" s="3" t="s">
        <v>125</v>
      </c>
    </row>
    <row r="359" spans="1:3" ht="15" x14ac:dyDescent="0.25">
      <c r="A359" s="176">
        <v>1714545</v>
      </c>
      <c r="B359" s="267" t="e">
        <f>VLOOKUP(A359,'SAC''s'!B:V,21,0)</f>
        <v>#N/A</v>
      </c>
      <c r="C359" s="3" t="s">
        <v>125</v>
      </c>
    </row>
    <row r="360" spans="1:3" ht="15" x14ac:dyDescent="0.25">
      <c r="A360" s="176">
        <v>1721209</v>
      </c>
      <c r="B360" s="267" t="e">
        <f>VLOOKUP(A360,'SAC''s'!B:V,21,0)</f>
        <v>#N/A</v>
      </c>
      <c r="C360" s="3" t="s">
        <v>125</v>
      </c>
    </row>
    <row r="361" spans="1:3" ht="15" x14ac:dyDescent="0.25">
      <c r="A361" s="176">
        <v>1721505</v>
      </c>
      <c r="B361" s="267" t="e">
        <f>VLOOKUP(A361,'SAC''s'!B:V,21,0)</f>
        <v>#N/A</v>
      </c>
      <c r="C361" s="3" t="s">
        <v>125</v>
      </c>
    </row>
    <row r="362" spans="1:3" ht="15" x14ac:dyDescent="0.25">
      <c r="A362" s="176">
        <v>1701494</v>
      </c>
      <c r="B362" s="267" t="e">
        <f>VLOOKUP(A362,'SAC''s'!B:V,21,0)</f>
        <v>#N/A</v>
      </c>
      <c r="C362" s="3" t="s">
        <v>125</v>
      </c>
    </row>
    <row r="363" spans="1:3" ht="15" x14ac:dyDescent="0.25">
      <c r="A363" s="176">
        <v>1720326</v>
      </c>
      <c r="B363" s="267" t="e">
        <f>VLOOKUP(A363,'SAC''s'!B:V,21,0)</f>
        <v>#N/A</v>
      </c>
      <c r="C363" s="3" t="s">
        <v>125</v>
      </c>
    </row>
    <row r="364" spans="1:3" ht="15" x14ac:dyDescent="0.25">
      <c r="A364" s="176">
        <v>1717238</v>
      </c>
      <c r="B364" s="267" t="e">
        <f>VLOOKUP(A364,'SAC''s'!B:V,21,0)</f>
        <v>#N/A</v>
      </c>
      <c r="C364" s="3" t="s">
        <v>125</v>
      </c>
    </row>
    <row r="365" spans="1:3" ht="15" x14ac:dyDescent="0.25">
      <c r="A365" s="176">
        <v>1717263</v>
      </c>
      <c r="B365" s="267" t="e">
        <f>VLOOKUP(A365,'SAC''s'!B:V,21,0)</f>
        <v>#N/A</v>
      </c>
      <c r="C365" s="3" t="s">
        <v>125</v>
      </c>
    </row>
    <row r="366" spans="1:3" ht="15" x14ac:dyDescent="0.25">
      <c r="A366" s="176">
        <v>1717278</v>
      </c>
      <c r="B366" s="267" t="e">
        <f>VLOOKUP(A366,'SAC''s'!B:V,21,0)</f>
        <v>#N/A</v>
      </c>
      <c r="C366" s="3" t="s">
        <v>125</v>
      </c>
    </row>
    <row r="367" spans="1:3" ht="15" x14ac:dyDescent="0.25">
      <c r="A367" s="176">
        <v>1717300</v>
      </c>
      <c r="B367" s="267" t="e">
        <f>VLOOKUP(A367,'SAC''s'!B:V,21,0)</f>
        <v>#N/A</v>
      </c>
      <c r="C367" s="3" t="s">
        <v>125</v>
      </c>
    </row>
    <row r="368" spans="1:3" ht="15" x14ac:dyDescent="0.25">
      <c r="A368" s="176">
        <v>1717311</v>
      </c>
      <c r="B368" s="267" t="e">
        <f>VLOOKUP(A368,'SAC''s'!B:V,21,0)</f>
        <v>#N/A</v>
      </c>
      <c r="C368" s="3" t="s">
        <v>125</v>
      </c>
    </row>
    <row r="369" spans="1:3" ht="15" x14ac:dyDescent="0.25">
      <c r="A369" s="176">
        <v>1717315</v>
      </c>
      <c r="B369" s="267" t="e">
        <f>VLOOKUP(A369,'SAC''s'!B:V,21,0)</f>
        <v>#N/A</v>
      </c>
      <c r="C369" s="3" t="s">
        <v>125</v>
      </c>
    </row>
    <row r="370" spans="1:3" ht="15" x14ac:dyDescent="0.25">
      <c r="A370" s="176">
        <v>1720320</v>
      </c>
      <c r="B370" s="267" t="e">
        <f>VLOOKUP(A370,'SAC''s'!B:V,21,0)</f>
        <v>#N/A</v>
      </c>
      <c r="C370" s="3" t="s">
        <v>125</v>
      </c>
    </row>
    <row r="371" spans="1:3" ht="15" x14ac:dyDescent="0.25">
      <c r="A371" s="176">
        <v>1720319</v>
      </c>
      <c r="B371" s="267" t="e">
        <f>VLOOKUP(A371,'SAC''s'!B:V,21,0)</f>
        <v>#N/A</v>
      </c>
      <c r="C371" s="3" t="s">
        <v>125</v>
      </c>
    </row>
    <row r="372" spans="1:3" ht="15" x14ac:dyDescent="0.25">
      <c r="A372" s="176">
        <v>1720315</v>
      </c>
      <c r="B372" s="267" t="e">
        <f>VLOOKUP(A372,'SAC''s'!B:V,21,0)</f>
        <v>#N/A</v>
      </c>
      <c r="C372" s="3" t="s">
        <v>125</v>
      </c>
    </row>
    <row r="373" spans="1:3" ht="15" x14ac:dyDescent="0.25">
      <c r="A373" s="176">
        <v>1720314</v>
      </c>
      <c r="B373" s="267" t="e">
        <f>VLOOKUP(A373,'SAC''s'!B:V,21,0)</f>
        <v>#N/A</v>
      </c>
      <c r="C373" s="3" t="s">
        <v>125</v>
      </c>
    </row>
    <row r="374" spans="1:3" ht="15" x14ac:dyDescent="0.25">
      <c r="A374" s="176">
        <v>1726971</v>
      </c>
      <c r="B374" s="267" t="e">
        <f>VLOOKUP(A374,'SAC''s'!B:V,21,0)</f>
        <v>#N/A</v>
      </c>
      <c r="C374" s="3" t="s">
        <v>125</v>
      </c>
    </row>
    <row r="375" spans="1:3" ht="15" x14ac:dyDescent="0.25">
      <c r="A375" s="176">
        <v>1690084</v>
      </c>
      <c r="B375" s="267" t="e">
        <f>VLOOKUP(A375,'SAC''s'!B:V,21,0)</f>
        <v>#N/A</v>
      </c>
      <c r="C375" s="3" t="s">
        <v>125</v>
      </c>
    </row>
    <row r="376" spans="1:3" ht="15" x14ac:dyDescent="0.25">
      <c r="A376" s="176">
        <v>1725390</v>
      </c>
      <c r="B376" s="267" t="e">
        <f>VLOOKUP(A376,'SAC''s'!B:V,21,0)</f>
        <v>#N/A</v>
      </c>
      <c r="C376" s="3" t="s">
        <v>125</v>
      </c>
    </row>
    <row r="377" spans="1:3" ht="15" x14ac:dyDescent="0.25">
      <c r="A377" s="176">
        <v>1725479</v>
      </c>
      <c r="B377" s="267" t="e">
        <f>VLOOKUP(A377,'SAC''s'!B:V,21,0)</f>
        <v>#N/A</v>
      </c>
      <c r="C377" s="20" t="s">
        <v>125</v>
      </c>
    </row>
    <row r="378" spans="1:3" ht="15" x14ac:dyDescent="0.25">
      <c r="A378" s="176">
        <v>1781833</v>
      </c>
      <c r="B378" s="267" t="e">
        <f>VLOOKUP(A378,'SAC''s'!B:V,21,0)</f>
        <v>#N/A</v>
      </c>
      <c r="C378" s="3" t="s">
        <v>126</v>
      </c>
    </row>
    <row r="379" spans="1:3" ht="15" x14ac:dyDescent="0.25">
      <c r="A379" s="176">
        <v>1781837</v>
      </c>
      <c r="B379" s="267" t="e">
        <f>VLOOKUP(A379,'SAC''s'!B:V,21,0)</f>
        <v>#N/A</v>
      </c>
      <c r="C379" s="3" t="s">
        <v>126</v>
      </c>
    </row>
    <row r="380" spans="1:3" ht="15" x14ac:dyDescent="0.25">
      <c r="A380" s="176">
        <v>1781845</v>
      </c>
      <c r="B380" s="267" t="e">
        <f>VLOOKUP(A380,'SAC''s'!B:V,21,0)</f>
        <v>#N/A</v>
      </c>
      <c r="C380" s="3" t="s">
        <v>126</v>
      </c>
    </row>
    <row r="381" spans="1:3" ht="15" x14ac:dyDescent="0.25">
      <c r="A381" s="176">
        <v>1781849</v>
      </c>
      <c r="B381" s="267" t="e">
        <f>VLOOKUP(A381,'SAC''s'!B:V,21,0)</f>
        <v>#N/A</v>
      </c>
      <c r="C381" s="3" t="s">
        <v>126</v>
      </c>
    </row>
    <row r="382" spans="1:3" ht="15" x14ac:dyDescent="0.25">
      <c r="A382" s="176">
        <v>1781851</v>
      </c>
      <c r="B382" s="267" t="e">
        <f>VLOOKUP(A382,'SAC''s'!B:V,21,0)</f>
        <v>#N/A</v>
      </c>
      <c r="C382" s="3" t="s">
        <v>126</v>
      </c>
    </row>
    <row r="383" spans="1:3" ht="15" x14ac:dyDescent="0.25">
      <c r="A383" s="176">
        <v>1781854</v>
      </c>
      <c r="B383" s="267" t="e">
        <f>VLOOKUP(A383,'SAC''s'!B:V,21,0)</f>
        <v>#N/A</v>
      </c>
      <c r="C383" s="3" t="s">
        <v>126</v>
      </c>
    </row>
    <row r="384" spans="1:3" ht="15" x14ac:dyDescent="0.25">
      <c r="A384" s="176">
        <v>1781861</v>
      </c>
      <c r="B384" s="267" t="e">
        <f>VLOOKUP(A384,'SAC''s'!B:V,21,0)</f>
        <v>#N/A</v>
      </c>
      <c r="C384" s="3" t="s">
        <v>126</v>
      </c>
    </row>
    <row r="385" spans="1:3" ht="15" x14ac:dyDescent="0.25">
      <c r="A385" s="176">
        <v>1781867</v>
      </c>
      <c r="B385" s="267" t="e">
        <f>VLOOKUP(A385,'SAC''s'!B:V,21,0)</f>
        <v>#N/A</v>
      </c>
      <c r="C385" s="3" t="s">
        <v>126</v>
      </c>
    </row>
    <row r="386" spans="1:3" ht="15" x14ac:dyDescent="0.25">
      <c r="A386" s="176">
        <v>1781870</v>
      </c>
      <c r="B386" s="267" t="e">
        <f>VLOOKUP(A386,'SAC''s'!B:V,21,0)</f>
        <v>#N/A</v>
      </c>
      <c r="C386" s="3" t="s">
        <v>126</v>
      </c>
    </row>
    <row r="387" spans="1:3" ht="15" x14ac:dyDescent="0.25">
      <c r="A387" s="176">
        <v>1781877</v>
      </c>
      <c r="B387" s="267" t="e">
        <f>VLOOKUP(A387,'SAC''s'!B:V,21,0)</f>
        <v>#N/A</v>
      </c>
      <c r="C387" s="3" t="s">
        <v>126</v>
      </c>
    </row>
    <row r="388" spans="1:3" ht="15" x14ac:dyDescent="0.25">
      <c r="A388" s="176">
        <v>1781882</v>
      </c>
      <c r="B388" s="267" t="e">
        <f>VLOOKUP(A388,'SAC''s'!B:V,21,0)</f>
        <v>#N/A</v>
      </c>
      <c r="C388" s="3" t="s">
        <v>126</v>
      </c>
    </row>
    <row r="389" spans="1:3" ht="15" x14ac:dyDescent="0.25">
      <c r="A389" s="176">
        <v>1781889</v>
      </c>
      <c r="B389" s="267" t="e">
        <f>VLOOKUP(A389,'SAC''s'!B:V,21,0)</f>
        <v>#N/A</v>
      </c>
      <c r="C389" s="3" t="s">
        <v>126</v>
      </c>
    </row>
    <row r="390" spans="1:3" ht="15" x14ac:dyDescent="0.25">
      <c r="A390" s="176">
        <v>1781890</v>
      </c>
      <c r="B390" s="267" t="e">
        <f>VLOOKUP(A390,'SAC''s'!B:V,21,0)</f>
        <v>#N/A</v>
      </c>
      <c r="C390" s="3" t="s">
        <v>126</v>
      </c>
    </row>
    <row r="391" spans="1:3" ht="15" x14ac:dyDescent="0.25">
      <c r="A391" s="176">
        <v>1781894</v>
      </c>
      <c r="B391" s="267" t="e">
        <f>VLOOKUP(A391,'SAC''s'!B:V,21,0)</f>
        <v>#N/A</v>
      </c>
      <c r="C391" s="3" t="s">
        <v>126</v>
      </c>
    </row>
    <row r="392" spans="1:3" ht="15" x14ac:dyDescent="0.25">
      <c r="A392" s="176">
        <v>1781898</v>
      </c>
      <c r="B392" s="267" t="e">
        <f>VLOOKUP(A392,'SAC''s'!B:V,21,0)</f>
        <v>#N/A</v>
      </c>
      <c r="C392" s="3" t="s">
        <v>126</v>
      </c>
    </row>
    <row r="393" spans="1:3" ht="15" x14ac:dyDescent="0.25">
      <c r="A393" s="176">
        <v>1781805</v>
      </c>
      <c r="B393" s="267" t="e">
        <f>VLOOKUP(A393,'SAC''s'!B:V,21,0)</f>
        <v>#N/A</v>
      </c>
      <c r="C393" s="3" t="s">
        <v>126</v>
      </c>
    </row>
    <row r="394" spans="1:3" ht="15" x14ac:dyDescent="0.25">
      <c r="A394" s="176">
        <v>1781834</v>
      </c>
      <c r="B394" s="267" t="e">
        <f>VLOOKUP(A394,'SAC''s'!B:V,21,0)</f>
        <v>#N/A</v>
      </c>
      <c r="C394" s="3" t="s">
        <v>126</v>
      </c>
    </row>
    <row r="395" spans="1:3" ht="15" x14ac:dyDescent="0.25">
      <c r="A395" s="176">
        <v>1781840</v>
      </c>
      <c r="B395" s="267" t="e">
        <f>VLOOKUP(A395,'SAC''s'!B:V,21,0)</f>
        <v>#N/A</v>
      </c>
      <c r="C395" s="3" t="s">
        <v>126</v>
      </c>
    </row>
    <row r="396" spans="1:3" ht="15" x14ac:dyDescent="0.25">
      <c r="A396" s="176">
        <v>1781848</v>
      </c>
      <c r="B396" s="267" t="e">
        <f>VLOOKUP(A396,'SAC''s'!B:V,21,0)</f>
        <v>#N/A</v>
      </c>
      <c r="C396" s="3" t="s">
        <v>126</v>
      </c>
    </row>
    <row r="397" spans="1:3" ht="15" x14ac:dyDescent="0.25">
      <c r="A397" s="176">
        <v>1781862</v>
      </c>
      <c r="B397" s="267" t="e">
        <f>VLOOKUP(A397,'SAC''s'!B:V,21,0)</f>
        <v>#N/A</v>
      </c>
      <c r="C397" s="3" t="s">
        <v>126</v>
      </c>
    </row>
    <row r="398" spans="1:3" ht="15" x14ac:dyDescent="0.25">
      <c r="A398" s="176">
        <v>1781871</v>
      </c>
      <c r="B398" s="267" t="e">
        <f>VLOOKUP(A398,'SAC''s'!B:V,21,0)</f>
        <v>#N/A</v>
      </c>
      <c r="C398" s="3" t="s">
        <v>126</v>
      </c>
    </row>
    <row r="399" spans="1:3" ht="15" x14ac:dyDescent="0.25">
      <c r="A399" s="176">
        <v>1781876</v>
      </c>
      <c r="B399" s="267" t="e">
        <f>VLOOKUP(A399,'SAC''s'!B:V,21,0)</f>
        <v>#N/A</v>
      </c>
      <c r="C399" s="3" t="s">
        <v>126</v>
      </c>
    </row>
    <row r="400" spans="1:3" ht="15" x14ac:dyDescent="0.25">
      <c r="A400" s="176">
        <v>1781888</v>
      </c>
      <c r="B400" s="267" t="e">
        <f>VLOOKUP(A400,'SAC''s'!B:V,21,0)</f>
        <v>#N/A</v>
      </c>
      <c r="C400" s="3" t="s">
        <v>126</v>
      </c>
    </row>
    <row r="401" spans="1:3" ht="15" x14ac:dyDescent="0.25">
      <c r="A401" s="176">
        <v>1781900</v>
      </c>
      <c r="B401" s="267" t="e">
        <f>VLOOKUP(A401,'SAC''s'!B:V,21,0)</f>
        <v>#N/A</v>
      </c>
      <c r="C401" s="3" t="s">
        <v>126</v>
      </c>
    </row>
    <row r="402" spans="1:3" ht="15" x14ac:dyDescent="0.25">
      <c r="A402" s="176">
        <v>1767927</v>
      </c>
      <c r="B402" s="267" t="e">
        <f>VLOOKUP(A402,'SAC''s'!B:V,21,0)</f>
        <v>#N/A</v>
      </c>
      <c r="C402" s="3" t="s">
        <v>126</v>
      </c>
    </row>
    <row r="403" spans="1:3" ht="15" x14ac:dyDescent="0.25">
      <c r="A403" s="176">
        <v>1767939</v>
      </c>
      <c r="B403" s="267" t="e">
        <f>VLOOKUP(A403,'SAC''s'!B:V,21,0)</f>
        <v>#N/A</v>
      </c>
      <c r="C403" s="3" t="s">
        <v>126</v>
      </c>
    </row>
    <row r="404" spans="1:3" ht="15" x14ac:dyDescent="0.25">
      <c r="A404" s="176">
        <v>1759807</v>
      </c>
      <c r="B404" s="267" t="e">
        <f>VLOOKUP(A404,'SAC''s'!B:V,21,0)</f>
        <v>#N/A</v>
      </c>
      <c r="C404" s="3" t="s">
        <v>126</v>
      </c>
    </row>
    <row r="405" spans="1:3" ht="15" x14ac:dyDescent="0.25">
      <c r="A405" s="176">
        <v>1783752</v>
      </c>
      <c r="B405" s="267" t="e">
        <f>VLOOKUP(A405,'SAC''s'!B:V,21,0)</f>
        <v>#N/A</v>
      </c>
      <c r="C405" s="3" t="s">
        <v>126</v>
      </c>
    </row>
    <row r="406" spans="1:3" ht="15" x14ac:dyDescent="0.25">
      <c r="A406" s="176">
        <v>1786791</v>
      </c>
      <c r="B406" s="267" t="e">
        <f>VLOOKUP(A406,'SAC''s'!B:V,21,0)</f>
        <v>#N/A</v>
      </c>
      <c r="C406" s="3" t="s">
        <v>126</v>
      </c>
    </row>
    <row r="407" spans="1:3" ht="15" x14ac:dyDescent="0.25">
      <c r="A407" s="176">
        <v>1786799</v>
      </c>
      <c r="B407" s="267" t="e">
        <f>VLOOKUP(A407,'SAC''s'!B:V,21,0)</f>
        <v>#N/A</v>
      </c>
      <c r="C407" s="3" t="s">
        <v>126</v>
      </c>
    </row>
    <row r="408" spans="1:3" ht="15" x14ac:dyDescent="0.25">
      <c r="A408" s="176">
        <v>1795928</v>
      </c>
      <c r="B408" s="267" t="e">
        <f>VLOOKUP(A408,'SAC''s'!B:V,21,0)</f>
        <v>#N/A</v>
      </c>
      <c r="C408" s="3" t="s">
        <v>126</v>
      </c>
    </row>
    <row r="409" spans="1:3" ht="15" x14ac:dyDescent="0.25">
      <c r="A409" s="176">
        <v>1791561</v>
      </c>
      <c r="B409" s="267" t="e">
        <f>VLOOKUP(A409,'SAC''s'!B:V,21,0)</f>
        <v>#N/A</v>
      </c>
      <c r="C409" s="3" t="s">
        <v>126</v>
      </c>
    </row>
    <row r="410" spans="1:3" ht="15" x14ac:dyDescent="0.25">
      <c r="A410" s="176">
        <v>1740363</v>
      </c>
      <c r="B410" s="267" t="e">
        <f>VLOOKUP(A410,'SAC''s'!B:V,21,0)</f>
        <v>#N/A</v>
      </c>
      <c r="C410" s="3" t="s">
        <v>126</v>
      </c>
    </row>
    <row r="411" spans="1:3" ht="15" x14ac:dyDescent="0.25">
      <c r="A411" s="176">
        <v>1795654</v>
      </c>
      <c r="B411" s="267" t="e">
        <f>VLOOKUP(A411,'SAC''s'!B:V,21,0)</f>
        <v>#N/A</v>
      </c>
      <c r="C411" s="3" t="s">
        <v>126</v>
      </c>
    </row>
    <row r="412" spans="1:3" ht="15" x14ac:dyDescent="0.25">
      <c r="A412" s="176">
        <v>1796036</v>
      </c>
      <c r="B412" s="267" t="e">
        <f>VLOOKUP(A412,'SAC''s'!B:V,21,0)</f>
        <v>#N/A</v>
      </c>
      <c r="C412" s="3" t="s">
        <v>126</v>
      </c>
    </row>
    <row r="413" spans="1:3" ht="15" x14ac:dyDescent="0.25">
      <c r="A413" s="176">
        <v>1789154</v>
      </c>
      <c r="B413" s="267" t="e">
        <f>VLOOKUP(A413,'SAC''s'!B:V,21,0)</f>
        <v>#N/A</v>
      </c>
      <c r="C413" s="3" t="s">
        <v>126</v>
      </c>
    </row>
    <row r="414" spans="1:3" ht="15" x14ac:dyDescent="0.25">
      <c r="A414" s="176">
        <v>1692253</v>
      </c>
      <c r="B414" s="267" t="e">
        <f>VLOOKUP(A414,'SAC''s'!B:V,21,0)</f>
        <v>#N/A</v>
      </c>
      <c r="C414" s="3" t="s">
        <v>126</v>
      </c>
    </row>
    <row r="415" spans="1:3" ht="15" x14ac:dyDescent="0.25">
      <c r="A415" s="176">
        <v>1777372</v>
      </c>
      <c r="B415" s="267" t="e">
        <f>VLOOKUP(A415,'SAC''s'!B:V,21,0)</f>
        <v>#N/A</v>
      </c>
      <c r="C415" s="3" t="s">
        <v>126</v>
      </c>
    </row>
    <row r="416" spans="1:3" ht="15" x14ac:dyDescent="0.25">
      <c r="A416" s="176">
        <v>1776816</v>
      </c>
      <c r="B416" s="267" t="e">
        <f>VLOOKUP(A416,'SAC''s'!B:V,21,0)</f>
        <v>#N/A</v>
      </c>
      <c r="C416" s="3" t="s">
        <v>126</v>
      </c>
    </row>
    <row r="417" spans="1:3" ht="15" x14ac:dyDescent="0.25">
      <c r="A417" s="176">
        <v>1789168</v>
      </c>
      <c r="B417" s="267" t="e">
        <f>VLOOKUP(A417,'SAC''s'!B:V,21,0)</f>
        <v>#N/A</v>
      </c>
      <c r="C417" s="3" t="s">
        <v>126</v>
      </c>
    </row>
    <row r="418" spans="1:3" ht="15" x14ac:dyDescent="0.25">
      <c r="A418" s="176">
        <v>1780897</v>
      </c>
      <c r="B418" s="267" t="e">
        <f>VLOOKUP(A418,'SAC''s'!B:V,21,0)</f>
        <v>#N/A</v>
      </c>
      <c r="C418" s="3" t="s">
        <v>126</v>
      </c>
    </row>
    <row r="419" spans="1:3" ht="15" x14ac:dyDescent="0.25">
      <c r="A419" s="176">
        <v>1780835</v>
      </c>
      <c r="B419" s="267" t="e">
        <f>VLOOKUP(A419,'SAC''s'!B:V,21,0)</f>
        <v>#N/A</v>
      </c>
      <c r="C419" s="3" t="s">
        <v>126</v>
      </c>
    </row>
    <row r="420" spans="1:3" ht="15" x14ac:dyDescent="0.25">
      <c r="A420" s="176">
        <v>1780842</v>
      </c>
      <c r="B420" s="267" t="e">
        <f>VLOOKUP(A420,'SAC''s'!B:V,21,0)</f>
        <v>#N/A</v>
      </c>
      <c r="C420" s="3" t="s">
        <v>126</v>
      </c>
    </row>
    <row r="421" spans="1:3" ht="15" x14ac:dyDescent="0.25">
      <c r="A421" s="176">
        <v>1780844</v>
      </c>
      <c r="B421" s="267" t="e">
        <f>VLOOKUP(A421,'SAC''s'!B:V,21,0)</f>
        <v>#N/A</v>
      </c>
      <c r="C421" s="3" t="s">
        <v>126</v>
      </c>
    </row>
    <row r="422" spans="1:3" ht="15" x14ac:dyDescent="0.25">
      <c r="A422" s="176">
        <v>1780850</v>
      </c>
      <c r="B422" s="267" t="e">
        <f>VLOOKUP(A422,'SAC''s'!B:V,21,0)</f>
        <v>#N/A</v>
      </c>
      <c r="C422" s="3" t="s">
        <v>126</v>
      </c>
    </row>
    <row r="423" spans="1:3" ht="15" x14ac:dyDescent="0.25">
      <c r="A423" s="176">
        <v>1780861</v>
      </c>
      <c r="B423" s="267" t="e">
        <f>VLOOKUP(A423,'SAC''s'!B:V,21,0)</f>
        <v>#N/A</v>
      </c>
      <c r="C423" s="3" t="s">
        <v>126</v>
      </c>
    </row>
    <row r="424" spans="1:3" ht="15" x14ac:dyDescent="0.25">
      <c r="A424" s="176">
        <v>1780865</v>
      </c>
      <c r="B424" s="267" t="e">
        <f>VLOOKUP(A424,'SAC''s'!B:V,21,0)</f>
        <v>#N/A</v>
      </c>
      <c r="C424" s="3" t="s">
        <v>126</v>
      </c>
    </row>
    <row r="425" spans="1:3" ht="15" x14ac:dyDescent="0.25">
      <c r="A425" s="176">
        <v>1780869</v>
      </c>
      <c r="B425" s="267" t="e">
        <f>VLOOKUP(A425,'SAC''s'!B:V,21,0)</f>
        <v>#N/A</v>
      </c>
      <c r="C425" s="3" t="s">
        <v>126</v>
      </c>
    </row>
    <row r="426" spans="1:3" ht="15" x14ac:dyDescent="0.25">
      <c r="A426" s="176">
        <v>1780871</v>
      </c>
      <c r="B426" s="267" t="e">
        <f>VLOOKUP(A426,'SAC''s'!B:V,21,0)</f>
        <v>#N/A</v>
      </c>
      <c r="C426" s="3" t="s">
        <v>126</v>
      </c>
    </row>
    <row r="427" spans="1:3" ht="15" x14ac:dyDescent="0.25">
      <c r="A427" s="176">
        <v>1780890</v>
      </c>
      <c r="B427" s="267" t="e">
        <f>VLOOKUP(A427,'SAC''s'!B:V,21,0)</f>
        <v>#N/A</v>
      </c>
      <c r="C427" s="3" t="s">
        <v>126</v>
      </c>
    </row>
    <row r="428" spans="1:3" ht="15" x14ac:dyDescent="0.25">
      <c r="A428" s="176">
        <v>1780895</v>
      </c>
      <c r="B428" s="267" t="e">
        <f>VLOOKUP(A428,'SAC''s'!B:V,21,0)</f>
        <v>#N/A</v>
      </c>
      <c r="C428" s="3" t="s">
        <v>126</v>
      </c>
    </row>
    <row r="429" spans="1:3" ht="15" x14ac:dyDescent="0.25">
      <c r="A429" s="176">
        <v>1780902</v>
      </c>
      <c r="B429" s="267" t="e">
        <f>VLOOKUP(A429,'SAC''s'!B:V,21,0)</f>
        <v>#N/A</v>
      </c>
      <c r="C429" s="3" t="s">
        <v>126</v>
      </c>
    </row>
    <row r="430" spans="1:3" ht="15" x14ac:dyDescent="0.25">
      <c r="A430" s="176">
        <v>1781040</v>
      </c>
      <c r="B430" s="267" t="e">
        <f>VLOOKUP(A430,'SAC''s'!B:V,21,0)</f>
        <v>#N/A</v>
      </c>
      <c r="C430" s="3" t="s">
        <v>126</v>
      </c>
    </row>
    <row r="431" spans="1:3" ht="15" x14ac:dyDescent="0.25">
      <c r="A431" s="176">
        <v>1781887</v>
      </c>
      <c r="B431" s="267" t="e">
        <f>VLOOKUP(A431,'SAC''s'!B:V,21,0)</f>
        <v>#N/A</v>
      </c>
      <c r="C431" s="3" t="s">
        <v>126</v>
      </c>
    </row>
    <row r="432" spans="1:3" ht="15" x14ac:dyDescent="0.25">
      <c r="A432" s="176">
        <v>1780743</v>
      </c>
      <c r="B432" s="267" t="e">
        <f>VLOOKUP(A432,'SAC''s'!B:V,21,0)</f>
        <v>#N/A</v>
      </c>
      <c r="C432" s="3" t="s">
        <v>126</v>
      </c>
    </row>
    <row r="433" spans="1:3" ht="15" x14ac:dyDescent="0.25">
      <c r="A433" s="176">
        <v>1780745</v>
      </c>
      <c r="B433" s="267" t="e">
        <f>VLOOKUP(A433,'SAC''s'!B:V,21,0)</f>
        <v>#N/A</v>
      </c>
      <c r="C433" s="3" t="s">
        <v>126</v>
      </c>
    </row>
    <row r="434" spans="1:3" ht="15" x14ac:dyDescent="0.25">
      <c r="A434" s="176">
        <v>1780595</v>
      </c>
      <c r="B434" s="267" t="e">
        <f>VLOOKUP(A434,'SAC''s'!B:V,21,0)</f>
        <v>#N/A</v>
      </c>
      <c r="C434" s="3" t="s">
        <v>126</v>
      </c>
    </row>
    <row r="435" spans="1:3" ht="15" x14ac:dyDescent="0.25">
      <c r="A435" s="176">
        <v>1780598</v>
      </c>
      <c r="B435" s="267" t="e">
        <f>VLOOKUP(A435,'SAC''s'!B:V,21,0)</f>
        <v>#N/A</v>
      </c>
      <c r="C435" s="3" t="s">
        <v>126</v>
      </c>
    </row>
    <row r="436" spans="1:3" ht="15" x14ac:dyDescent="0.25">
      <c r="A436" s="176">
        <v>1780600</v>
      </c>
      <c r="B436" s="267" t="e">
        <f>VLOOKUP(A436,'SAC''s'!B:V,21,0)</f>
        <v>#N/A</v>
      </c>
      <c r="C436" s="3" t="s">
        <v>126</v>
      </c>
    </row>
    <row r="437" spans="1:3" ht="15" x14ac:dyDescent="0.25">
      <c r="A437" s="176">
        <v>1780603</v>
      </c>
      <c r="B437" s="267" t="e">
        <f>VLOOKUP(A437,'SAC''s'!B:V,21,0)</f>
        <v>#N/A</v>
      </c>
      <c r="C437" s="3" t="s">
        <v>126</v>
      </c>
    </row>
    <row r="438" spans="1:3" ht="15" x14ac:dyDescent="0.25">
      <c r="A438" s="176">
        <v>1780607</v>
      </c>
      <c r="B438" s="267" t="e">
        <f>VLOOKUP(A438,'SAC''s'!B:V,21,0)</f>
        <v>#N/A</v>
      </c>
      <c r="C438" s="3" t="s">
        <v>126</v>
      </c>
    </row>
    <row r="439" spans="1:3" ht="15" x14ac:dyDescent="0.25">
      <c r="A439" s="176">
        <v>1780687</v>
      </c>
      <c r="B439" s="267" t="e">
        <f>VLOOKUP(A439,'SAC''s'!B:V,21,0)</f>
        <v>#N/A</v>
      </c>
      <c r="C439" s="3" t="s">
        <v>126</v>
      </c>
    </row>
    <row r="440" spans="1:3" ht="15" x14ac:dyDescent="0.25">
      <c r="A440" s="176">
        <v>1780689</v>
      </c>
      <c r="B440" s="267" t="e">
        <f>VLOOKUP(A440,'SAC''s'!B:V,21,0)</f>
        <v>#N/A</v>
      </c>
      <c r="C440" s="3" t="s">
        <v>126</v>
      </c>
    </row>
    <row r="441" spans="1:3" ht="15" x14ac:dyDescent="0.25">
      <c r="A441" s="176">
        <v>1780692</v>
      </c>
      <c r="B441" s="267" t="e">
        <f>VLOOKUP(A441,'SAC''s'!B:V,21,0)</f>
        <v>#N/A</v>
      </c>
      <c r="C441" s="3" t="s">
        <v>126</v>
      </c>
    </row>
    <row r="442" spans="1:3" ht="15" x14ac:dyDescent="0.25">
      <c r="A442" s="176">
        <v>1780761</v>
      </c>
      <c r="B442" s="267" t="e">
        <f>VLOOKUP(A442,'SAC''s'!B:V,21,0)</f>
        <v>#N/A</v>
      </c>
      <c r="C442" s="3" t="s">
        <v>126</v>
      </c>
    </row>
    <row r="443" spans="1:3" ht="15" x14ac:dyDescent="0.25">
      <c r="A443" s="176">
        <v>1780762</v>
      </c>
      <c r="B443" s="267" t="e">
        <f>VLOOKUP(A443,'SAC''s'!B:V,21,0)</f>
        <v>#N/A</v>
      </c>
      <c r="C443" s="3" t="s">
        <v>126</v>
      </c>
    </row>
    <row r="444" spans="1:3" ht="15" x14ac:dyDescent="0.25">
      <c r="A444" s="176">
        <v>1780763</v>
      </c>
      <c r="B444" s="267" t="e">
        <f>VLOOKUP(A444,'SAC''s'!B:V,21,0)</f>
        <v>#N/A</v>
      </c>
      <c r="C444" s="3" t="s">
        <v>126</v>
      </c>
    </row>
    <row r="445" spans="1:3" ht="15" x14ac:dyDescent="0.25">
      <c r="A445" s="176">
        <v>1386463</v>
      </c>
      <c r="B445" s="267" t="e">
        <f>VLOOKUP(A445,'SAC''s'!B:V,21,0)</f>
        <v>#N/A</v>
      </c>
      <c r="C445" s="3" t="s">
        <v>126</v>
      </c>
    </row>
    <row r="446" spans="1:3" ht="15" x14ac:dyDescent="0.25">
      <c r="A446" s="176">
        <v>1780694</v>
      </c>
      <c r="B446" s="267" t="e">
        <f>VLOOKUP(A446,'SAC''s'!B:V,21,0)</f>
        <v>#N/A</v>
      </c>
      <c r="C446" s="3" t="s">
        <v>126</v>
      </c>
    </row>
    <row r="447" spans="1:3" ht="15" x14ac:dyDescent="0.25">
      <c r="A447" s="176">
        <v>1780750</v>
      </c>
      <c r="B447" s="267" t="e">
        <f>VLOOKUP(A447,'SAC''s'!B:V,21,0)</f>
        <v>#N/A</v>
      </c>
      <c r="C447" s="3" t="s">
        <v>126</v>
      </c>
    </row>
    <row r="448" spans="1:3" ht="15" x14ac:dyDescent="0.25">
      <c r="A448" s="176">
        <v>1780751</v>
      </c>
      <c r="B448" s="267" t="e">
        <f>VLOOKUP(A448,'SAC''s'!B:V,21,0)</f>
        <v>#N/A</v>
      </c>
      <c r="C448" s="3" t="s">
        <v>126</v>
      </c>
    </row>
    <row r="449" spans="1:3" ht="15" x14ac:dyDescent="0.25">
      <c r="A449" s="176">
        <v>1780754</v>
      </c>
      <c r="B449" s="267" t="e">
        <f>VLOOKUP(A449,'SAC''s'!B:V,21,0)</f>
        <v>#N/A</v>
      </c>
      <c r="C449" s="3" t="s">
        <v>126</v>
      </c>
    </row>
    <row r="450" spans="1:3" ht="15" x14ac:dyDescent="0.25">
      <c r="A450" s="176">
        <v>1780755</v>
      </c>
      <c r="B450" s="267" t="e">
        <f>VLOOKUP(A450,'SAC''s'!B:V,21,0)</f>
        <v>#N/A</v>
      </c>
      <c r="C450" s="3" t="s">
        <v>126</v>
      </c>
    </row>
    <row r="451" spans="1:3" ht="15" x14ac:dyDescent="0.25">
      <c r="A451" s="176">
        <v>1781053</v>
      </c>
      <c r="B451" s="267" t="e">
        <f>VLOOKUP(A451,'SAC''s'!B:V,21,0)</f>
        <v>#N/A</v>
      </c>
      <c r="C451" s="3" t="s">
        <v>126</v>
      </c>
    </row>
    <row r="452" spans="1:3" ht="15" x14ac:dyDescent="0.25">
      <c r="A452" s="176">
        <v>1781355</v>
      </c>
      <c r="B452" s="267" t="e">
        <f>VLOOKUP(A452,'SAC''s'!B:V,21,0)</f>
        <v>#N/A</v>
      </c>
      <c r="C452" s="3" t="s">
        <v>126</v>
      </c>
    </row>
    <row r="453" spans="1:3" ht="15" x14ac:dyDescent="0.25">
      <c r="A453" s="176">
        <v>1781697</v>
      </c>
      <c r="B453" s="267" t="e">
        <f>VLOOKUP(A453,'SAC''s'!B:V,21,0)</f>
        <v>#N/A</v>
      </c>
      <c r="C453" s="3" t="s">
        <v>126</v>
      </c>
    </row>
    <row r="454" spans="1:3" ht="15" x14ac:dyDescent="0.25">
      <c r="A454" s="176">
        <v>1781699</v>
      </c>
      <c r="B454" s="267" t="e">
        <f>VLOOKUP(A454,'SAC''s'!B:V,21,0)</f>
        <v>#N/A</v>
      </c>
      <c r="C454" s="3" t="s">
        <v>126</v>
      </c>
    </row>
    <row r="455" spans="1:3" ht="15" x14ac:dyDescent="0.25">
      <c r="A455" s="176">
        <v>1781702</v>
      </c>
      <c r="B455" s="267" t="e">
        <f>VLOOKUP(A455,'SAC''s'!B:V,21,0)</f>
        <v>#N/A</v>
      </c>
      <c r="C455" s="3" t="s">
        <v>126</v>
      </c>
    </row>
    <row r="456" spans="1:3" ht="15" x14ac:dyDescent="0.25">
      <c r="A456" s="176">
        <v>1781707</v>
      </c>
      <c r="B456" s="267" t="e">
        <f>VLOOKUP(A456,'SAC''s'!B:V,21,0)</f>
        <v>#N/A</v>
      </c>
      <c r="C456" s="3" t="s">
        <v>126</v>
      </c>
    </row>
    <row r="457" spans="1:3" ht="15" x14ac:dyDescent="0.25">
      <c r="A457" s="176">
        <v>1781710</v>
      </c>
      <c r="B457" s="267" t="e">
        <f>VLOOKUP(A457,'SAC''s'!B:V,21,0)</f>
        <v>#N/A</v>
      </c>
      <c r="C457" s="3" t="s">
        <v>126</v>
      </c>
    </row>
    <row r="458" spans="1:3" ht="15" x14ac:dyDescent="0.25">
      <c r="A458" s="176">
        <v>1781714</v>
      </c>
      <c r="B458" s="267" t="e">
        <f>VLOOKUP(A458,'SAC''s'!B:V,21,0)</f>
        <v>#N/A</v>
      </c>
      <c r="C458" s="3" t="s">
        <v>126</v>
      </c>
    </row>
    <row r="459" spans="1:3" ht="15" x14ac:dyDescent="0.25">
      <c r="A459" s="176">
        <v>1781717</v>
      </c>
      <c r="B459" s="267" t="e">
        <f>VLOOKUP(A459,'SAC''s'!B:V,21,0)</f>
        <v>#N/A</v>
      </c>
      <c r="C459" s="3" t="s">
        <v>126</v>
      </c>
    </row>
    <row r="460" spans="1:3" ht="15" x14ac:dyDescent="0.25">
      <c r="A460" s="176">
        <v>1781721</v>
      </c>
      <c r="B460" s="267" t="e">
        <f>VLOOKUP(A460,'SAC''s'!B:V,21,0)</f>
        <v>#N/A</v>
      </c>
      <c r="C460" s="3" t="s">
        <v>126</v>
      </c>
    </row>
    <row r="461" spans="1:3" ht="15" x14ac:dyDescent="0.25">
      <c r="A461" s="176">
        <v>1781724</v>
      </c>
      <c r="B461" s="267" t="e">
        <f>VLOOKUP(A461,'SAC''s'!B:V,21,0)</f>
        <v>#N/A</v>
      </c>
      <c r="C461" s="3" t="s">
        <v>126</v>
      </c>
    </row>
    <row r="462" spans="1:3" ht="15" x14ac:dyDescent="0.25">
      <c r="A462" s="176">
        <v>1781725</v>
      </c>
      <c r="B462" s="267" t="e">
        <f>VLOOKUP(A462,'SAC''s'!B:V,21,0)</f>
        <v>#N/A</v>
      </c>
      <c r="C462" s="3" t="s">
        <v>126</v>
      </c>
    </row>
    <row r="463" spans="1:3" ht="15" x14ac:dyDescent="0.25">
      <c r="A463" s="176">
        <v>1781728</v>
      </c>
      <c r="B463" s="267" t="e">
        <f>VLOOKUP(A463,'SAC''s'!B:V,21,0)</f>
        <v>#N/A</v>
      </c>
      <c r="C463" s="3" t="s">
        <v>126</v>
      </c>
    </row>
    <row r="464" spans="1:3" ht="15" x14ac:dyDescent="0.25">
      <c r="A464" s="176">
        <v>1781731</v>
      </c>
      <c r="B464" s="267" t="e">
        <f>VLOOKUP(A464,'SAC''s'!B:V,21,0)</f>
        <v>#N/A</v>
      </c>
      <c r="C464" s="3" t="s">
        <v>126</v>
      </c>
    </row>
    <row r="465" spans="1:3" ht="15" x14ac:dyDescent="0.25">
      <c r="A465" s="176">
        <v>1781735</v>
      </c>
      <c r="B465" s="267" t="e">
        <f>VLOOKUP(A465,'SAC''s'!B:V,21,0)</f>
        <v>#N/A</v>
      </c>
      <c r="C465" s="3" t="s">
        <v>126</v>
      </c>
    </row>
    <row r="466" spans="1:3" ht="15" x14ac:dyDescent="0.25">
      <c r="A466" s="176">
        <v>1781736</v>
      </c>
      <c r="B466" s="267" t="e">
        <f>VLOOKUP(A466,'SAC''s'!B:V,21,0)</f>
        <v>#N/A</v>
      </c>
      <c r="C466" s="3" t="s">
        <v>126</v>
      </c>
    </row>
    <row r="467" spans="1:3" ht="15" x14ac:dyDescent="0.25">
      <c r="A467" s="176">
        <v>1781743</v>
      </c>
      <c r="B467" s="267" t="e">
        <f>VLOOKUP(A467,'SAC''s'!B:V,21,0)</f>
        <v>#N/A</v>
      </c>
      <c r="C467" s="3" t="s">
        <v>126</v>
      </c>
    </row>
    <row r="468" spans="1:3" ht="15" x14ac:dyDescent="0.25">
      <c r="A468" s="176">
        <v>1781744</v>
      </c>
      <c r="B468" s="267" t="e">
        <f>VLOOKUP(A468,'SAC''s'!B:V,21,0)</f>
        <v>#N/A</v>
      </c>
      <c r="C468" s="3" t="s">
        <v>126</v>
      </c>
    </row>
    <row r="469" spans="1:3" ht="15" x14ac:dyDescent="0.25">
      <c r="A469" s="176">
        <v>1781747</v>
      </c>
      <c r="B469" s="267" t="e">
        <f>VLOOKUP(A469,'SAC''s'!B:V,21,0)</f>
        <v>#N/A</v>
      </c>
      <c r="C469" s="3" t="s">
        <v>126</v>
      </c>
    </row>
    <row r="470" spans="1:3" ht="15" x14ac:dyDescent="0.25">
      <c r="A470" s="176">
        <v>1789453</v>
      </c>
      <c r="B470" s="267" t="e">
        <f>VLOOKUP(A470,'SAC''s'!B:V,21,0)</f>
        <v>#N/A</v>
      </c>
      <c r="C470" s="3" t="s">
        <v>126</v>
      </c>
    </row>
    <row r="471" spans="1:3" ht="15" x14ac:dyDescent="0.25">
      <c r="A471" s="176">
        <v>1781752</v>
      </c>
      <c r="B471" s="267" t="e">
        <f>VLOOKUP(A471,'SAC''s'!B:V,21,0)</f>
        <v>#N/A</v>
      </c>
      <c r="C471" s="3" t="s">
        <v>126</v>
      </c>
    </row>
    <row r="472" spans="1:3" ht="15" x14ac:dyDescent="0.25">
      <c r="A472" s="176">
        <v>1781753</v>
      </c>
      <c r="B472" s="267" t="e">
        <f>VLOOKUP(A472,'SAC''s'!B:V,21,0)</f>
        <v>#N/A</v>
      </c>
      <c r="C472" s="3" t="s">
        <v>126</v>
      </c>
    </row>
    <row r="473" spans="1:3" ht="15" x14ac:dyDescent="0.25">
      <c r="A473" s="176">
        <v>1781759</v>
      </c>
      <c r="B473" s="267" t="e">
        <f>VLOOKUP(A473,'SAC''s'!B:V,21,0)</f>
        <v>#N/A</v>
      </c>
      <c r="C473" s="3" t="s">
        <v>126</v>
      </c>
    </row>
    <row r="474" spans="1:3" ht="15" x14ac:dyDescent="0.25">
      <c r="A474" s="176">
        <v>1787715</v>
      </c>
      <c r="B474" s="267" t="e">
        <f>VLOOKUP(A474,'SAC''s'!B:V,21,0)</f>
        <v>#N/A</v>
      </c>
      <c r="C474" s="3" t="s">
        <v>126</v>
      </c>
    </row>
    <row r="475" spans="1:3" ht="15" x14ac:dyDescent="0.25">
      <c r="A475" s="176">
        <v>1788592</v>
      </c>
      <c r="B475" s="267" t="e">
        <f>VLOOKUP(A475,'SAC''s'!B:V,21,0)</f>
        <v>#N/A</v>
      </c>
      <c r="C475" s="3" t="s">
        <v>126</v>
      </c>
    </row>
    <row r="476" spans="1:3" ht="15" x14ac:dyDescent="0.25">
      <c r="A476" s="176">
        <v>1788806</v>
      </c>
      <c r="B476" s="267" t="e">
        <f>VLOOKUP(A476,'SAC''s'!B:V,21,0)</f>
        <v>#N/A</v>
      </c>
      <c r="C476" s="3" t="s">
        <v>126</v>
      </c>
    </row>
    <row r="477" spans="1:3" ht="15" x14ac:dyDescent="0.25">
      <c r="A477" s="176">
        <v>1788815</v>
      </c>
      <c r="B477" s="267" t="e">
        <f>VLOOKUP(A477,'SAC''s'!B:V,21,0)</f>
        <v>#N/A</v>
      </c>
      <c r="C477" s="3" t="s">
        <v>126</v>
      </c>
    </row>
    <row r="478" spans="1:3" ht="15" x14ac:dyDescent="0.25">
      <c r="A478" s="176">
        <v>1788828</v>
      </c>
      <c r="B478" s="267" t="e">
        <f>VLOOKUP(A478,'SAC''s'!B:V,21,0)</f>
        <v>#N/A</v>
      </c>
      <c r="C478" s="3" t="s">
        <v>126</v>
      </c>
    </row>
    <row r="479" spans="1:3" ht="15" x14ac:dyDescent="0.25">
      <c r="A479" s="176">
        <v>1788608</v>
      </c>
      <c r="B479" s="267" t="e">
        <f>VLOOKUP(A479,'SAC''s'!B:V,21,0)</f>
        <v>#N/A</v>
      </c>
      <c r="C479" s="3" t="s">
        <v>126</v>
      </c>
    </row>
    <row r="480" spans="1:3" ht="15" x14ac:dyDescent="0.25">
      <c r="A480" s="176">
        <v>1788634</v>
      </c>
      <c r="B480" s="267" t="e">
        <f>VLOOKUP(A480,'SAC''s'!B:V,21,0)</f>
        <v>#N/A</v>
      </c>
      <c r="C480" s="3" t="s">
        <v>126</v>
      </c>
    </row>
    <row r="481" spans="1:3" ht="15" x14ac:dyDescent="0.25">
      <c r="A481" s="176">
        <v>1056806</v>
      </c>
      <c r="B481" s="267" t="e">
        <f>VLOOKUP(A481,'SAC''s'!B:V,21,0)</f>
        <v>#N/A</v>
      </c>
      <c r="C481" s="3" t="s">
        <v>126</v>
      </c>
    </row>
    <row r="482" spans="1:3" ht="15" x14ac:dyDescent="0.25">
      <c r="A482" s="176">
        <v>1722571</v>
      </c>
      <c r="B482" s="267" t="e">
        <f>VLOOKUP(A482,'SAC''s'!B:V,21,0)</f>
        <v>#N/A</v>
      </c>
      <c r="C482" s="3" t="s">
        <v>126</v>
      </c>
    </row>
    <row r="483" spans="1:3" ht="15" x14ac:dyDescent="0.25">
      <c r="A483" s="176">
        <v>1787429</v>
      </c>
      <c r="B483" s="267" t="e">
        <f>VLOOKUP(A483,'SAC''s'!B:V,21,0)</f>
        <v>#N/A</v>
      </c>
      <c r="C483" s="3" t="s">
        <v>126</v>
      </c>
    </row>
    <row r="484" spans="1:3" ht="15" x14ac:dyDescent="0.25">
      <c r="A484" s="176">
        <v>1737184</v>
      </c>
      <c r="B484" s="267" t="e">
        <f>VLOOKUP(A484,'SAC''s'!B:V,21,0)</f>
        <v>#N/A</v>
      </c>
      <c r="C484" s="3" t="s">
        <v>126</v>
      </c>
    </row>
    <row r="485" spans="1:3" ht="15" x14ac:dyDescent="0.25">
      <c r="A485" s="176">
        <v>1786751</v>
      </c>
      <c r="B485" s="267" t="e">
        <f>VLOOKUP(A485,'SAC''s'!B:V,21,0)</f>
        <v>#N/A</v>
      </c>
      <c r="C485" s="3" t="s">
        <v>126</v>
      </c>
    </row>
    <row r="486" spans="1:3" ht="15" x14ac:dyDescent="0.25">
      <c r="A486" s="176">
        <v>1739444</v>
      </c>
      <c r="B486" s="267" t="e">
        <f>VLOOKUP(A486,'SAC''s'!B:V,21,0)</f>
        <v>#N/A</v>
      </c>
      <c r="C486" s="3" t="s">
        <v>126</v>
      </c>
    </row>
    <row r="487" spans="1:3" ht="15" x14ac:dyDescent="0.25">
      <c r="A487" s="176">
        <v>1776240</v>
      </c>
      <c r="B487" s="267" t="e">
        <f>VLOOKUP(A487,'SAC''s'!B:V,21,0)</f>
        <v>#N/A</v>
      </c>
      <c r="C487" s="3" t="s">
        <v>126</v>
      </c>
    </row>
    <row r="488" spans="1:3" ht="15" x14ac:dyDescent="0.25">
      <c r="A488" s="176">
        <v>1783866</v>
      </c>
      <c r="B488" s="267" t="e">
        <f>VLOOKUP(A488,'SAC''s'!B:V,21,0)</f>
        <v>#N/A</v>
      </c>
      <c r="C488" s="3" t="s">
        <v>126</v>
      </c>
    </row>
    <row r="489" spans="1:3" ht="15" x14ac:dyDescent="0.25">
      <c r="A489" s="176">
        <v>1692973</v>
      </c>
      <c r="B489" s="267" t="e">
        <f>VLOOKUP(A489,'SAC''s'!B:V,21,0)</f>
        <v>#N/A</v>
      </c>
      <c r="C489" s="3" t="s">
        <v>126</v>
      </c>
    </row>
    <row r="490" spans="1:3" ht="15" x14ac:dyDescent="0.25">
      <c r="A490" s="176">
        <v>1783102</v>
      </c>
      <c r="B490" s="267" t="e">
        <f>VLOOKUP(A490,'SAC''s'!B:V,21,0)</f>
        <v>#N/A</v>
      </c>
      <c r="C490" s="3" t="s">
        <v>126</v>
      </c>
    </row>
    <row r="491" spans="1:3" ht="15" x14ac:dyDescent="0.25">
      <c r="A491" s="176">
        <v>1790544</v>
      </c>
      <c r="B491" s="267" t="e">
        <f>VLOOKUP(A491,'SAC''s'!B:V,21,0)</f>
        <v>#N/A</v>
      </c>
      <c r="C491" s="3" t="s">
        <v>126</v>
      </c>
    </row>
    <row r="492" spans="1:3" ht="15" x14ac:dyDescent="0.25">
      <c r="A492" s="176">
        <v>1793156</v>
      </c>
      <c r="B492" s="267" t="e">
        <f>VLOOKUP(A492,'SAC''s'!B:V,21,0)</f>
        <v>#N/A</v>
      </c>
      <c r="C492" s="3" t="s">
        <v>126</v>
      </c>
    </row>
    <row r="493" spans="1:3" ht="15" x14ac:dyDescent="0.25">
      <c r="A493" s="176">
        <v>1792389</v>
      </c>
      <c r="B493" s="267" t="e">
        <f>VLOOKUP(A493,'SAC''s'!B:V,21,0)</f>
        <v>#N/A</v>
      </c>
      <c r="C493" s="3" t="s">
        <v>126</v>
      </c>
    </row>
    <row r="494" spans="1:3" ht="15" x14ac:dyDescent="0.25">
      <c r="A494" s="176">
        <v>1794229</v>
      </c>
      <c r="B494" s="267" t="e">
        <f>VLOOKUP(A494,'SAC''s'!B:V,21,0)</f>
        <v>#N/A</v>
      </c>
      <c r="C494" s="3" t="s">
        <v>126</v>
      </c>
    </row>
    <row r="495" spans="1:3" ht="15" x14ac:dyDescent="0.25">
      <c r="A495" s="176">
        <v>1795863</v>
      </c>
      <c r="B495" s="267" t="e">
        <f>VLOOKUP(A495,'SAC''s'!B:V,21,0)</f>
        <v>#N/A</v>
      </c>
      <c r="C495" s="3" t="s">
        <v>126</v>
      </c>
    </row>
    <row r="496" spans="1:3" ht="15" x14ac:dyDescent="0.25">
      <c r="A496" s="176">
        <v>1795895</v>
      </c>
      <c r="B496" s="267" t="e">
        <f>VLOOKUP(A496,'SAC''s'!B:V,21,0)</f>
        <v>#N/A</v>
      </c>
      <c r="C496" s="3" t="s">
        <v>126</v>
      </c>
    </row>
    <row r="497" spans="1:3" ht="15" x14ac:dyDescent="0.25">
      <c r="A497" s="176">
        <v>1792121</v>
      </c>
      <c r="B497" s="267" t="e">
        <f>VLOOKUP(A497,'SAC''s'!B:V,21,0)</f>
        <v>#N/A</v>
      </c>
      <c r="C497" s="3" t="s">
        <v>126</v>
      </c>
    </row>
    <row r="498" spans="1:3" ht="15" x14ac:dyDescent="0.25">
      <c r="A498" s="176">
        <v>1791994</v>
      </c>
      <c r="B498" s="267" t="e">
        <f>VLOOKUP(A498,'SAC''s'!B:V,21,0)</f>
        <v>#N/A</v>
      </c>
      <c r="C498" s="3" t="s">
        <v>126</v>
      </c>
    </row>
    <row r="499" spans="1:3" ht="15" x14ac:dyDescent="0.25">
      <c r="A499" s="176">
        <v>1792002</v>
      </c>
      <c r="B499" s="267" t="e">
        <f>VLOOKUP(A499,'SAC''s'!B:V,21,0)</f>
        <v>#N/A</v>
      </c>
      <c r="C499" s="3" t="s">
        <v>126</v>
      </c>
    </row>
    <row r="500" spans="1:3" ht="15" x14ac:dyDescent="0.25">
      <c r="A500" s="176">
        <v>1792017</v>
      </c>
      <c r="B500" s="267" t="e">
        <f>VLOOKUP(A500,'SAC''s'!B:V,21,0)</f>
        <v>#N/A</v>
      </c>
      <c r="C500" s="3" t="s">
        <v>126</v>
      </c>
    </row>
    <row r="504" spans="1:3" ht="15" x14ac:dyDescent="0.25">
      <c r="B504" s="271"/>
    </row>
  </sheetData>
  <autoFilter ref="A1:C504" xr:uid="{77FED194-C516-4216-80F9-1972433E4DF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AB75-2C91-4360-B4B2-FC1968DB9E0A}">
  <sheetPr>
    <tabColor rgb="FFFF00FF"/>
  </sheetPr>
  <dimension ref="A1:K292"/>
  <sheetViews>
    <sheetView workbookViewId="0">
      <pane ySplit="1" topLeftCell="A79" activePane="bottomLeft" state="frozen"/>
      <selection pane="bottomLeft" activeCell="H4" sqref="H4"/>
    </sheetView>
  </sheetViews>
  <sheetFormatPr defaultRowHeight="12" x14ac:dyDescent="0.2"/>
  <cols>
    <col min="1" max="1" width="11.6640625" style="59" customWidth="1"/>
    <col min="2" max="2" width="14.1640625" style="96" customWidth="1"/>
    <col min="3" max="3" width="11.5" style="96" bestFit="1" customWidth="1"/>
    <col min="6" max="6" width="19.33203125" customWidth="1"/>
    <col min="10" max="10" width="10.83203125" bestFit="1" customWidth="1"/>
  </cols>
  <sheetData>
    <row r="1" spans="1:11" ht="10.5" customHeight="1" x14ac:dyDescent="0.2">
      <c r="A1" s="89" t="s">
        <v>122</v>
      </c>
      <c r="B1" s="90" t="s">
        <v>127</v>
      </c>
      <c r="C1" s="90" t="s">
        <v>127</v>
      </c>
      <c r="F1" s="47" t="s">
        <v>128</v>
      </c>
    </row>
    <row r="2" spans="1:11" ht="12.75" x14ac:dyDescent="0.2">
      <c r="A2" s="60">
        <v>1087942</v>
      </c>
      <c r="B2" s="246" t="s">
        <v>129</v>
      </c>
      <c r="C2" s="91">
        <v>23</v>
      </c>
      <c r="D2">
        <v>5</v>
      </c>
      <c r="E2">
        <v>2022</v>
      </c>
      <c r="F2" s="3" t="s">
        <v>130</v>
      </c>
      <c r="I2">
        <v>5</v>
      </c>
      <c r="J2" t="s">
        <v>131</v>
      </c>
      <c r="K2">
        <f t="shared" ref="K2:K8" si="0">COUNTIF(D:D,I2)</f>
        <v>47</v>
      </c>
    </row>
    <row r="3" spans="1:11" ht="12.75" x14ac:dyDescent="0.2">
      <c r="A3" s="60">
        <v>1200334</v>
      </c>
      <c r="B3" s="246" t="s">
        <v>129</v>
      </c>
      <c r="C3" s="91">
        <v>23</v>
      </c>
      <c r="D3">
        <v>5</v>
      </c>
      <c r="E3">
        <v>2022</v>
      </c>
      <c r="F3" s="3" t="s">
        <v>132</v>
      </c>
      <c r="I3">
        <v>6</v>
      </c>
      <c r="J3" t="s">
        <v>133</v>
      </c>
      <c r="K3">
        <f t="shared" si="0"/>
        <v>26</v>
      </c>
    </row>
    <row r="4" spans="1:11" ht="12.75" x14ac:dyDescent="0.2">
      <c r="A4" s="60">
        <v>1221443</v>
      </c>
      <c r="B4" s="246" t="s">
        <v>129</v>
      </c>
      <c r="C4" s="91">
        <v>23</v>
      </c>
      <c r="D4">
        <v>5</v>
      </c>
      <c r="E4">
        <v>2022</v>
      </c>
      <c r="F4" s="3" t="s">
        <v>134</v>
      </c>
      <c r="I4">
        <v>7</v>
      </c>
      <c r="J4" t="s">
        <v>135</v>
      </c>
      <c r="K4">
        <f t="shared" si="0"/>
        <v>7</v>
      </c>
    </row>
    <row r="5" spans="1:11" x14ac:dyDescent="0.2">
      <c r="A5" s="62">
        <v>895047</v>
      </c>
      <c r="B5" s="246" t="s">
        <v>136</v>
      </c>
      <c r="C5" s="91">
        <v>30</v>
      </c>
      <c r="D5">
        <v>5</v>
      </c>
      <c r="E5">
        <v>2022</v>
      </c>
      <c r="I5">
        <v>8</v>
      </c>
      <c r="J5" t="s">
        <v>137</v>
      </c>
      <c r="K5">
        <f t="shared" si="0"/>
        <v>45</v>
      </c>
    </row>
    <row r="6" spans="1:11" x14ac:dyDescent="0.2">
      <c r="A6" s="62">
        <v>936820</v>
      </c>
      <c r="B6" s="246" t="s">
        <v>136</v>
      </c>
      <c r="C6" s="91">
        <v>30</v>
      </c>
      <c r="D6">
        <v>5</v>
      </c>
      <c r="E6">
        <v>2022</v>
      </c>
      <c r="I6">
        <v>9</v>
      </c>
      <c r="J6" t="s">
        <v>138</v>
      </c>
      <c r="K6">
        <f t="shared" si="0"/>
        <v>34</v>
      </c>
    </row>
    <row r="7" spans="1:11" x14ac:dyDescent="0.2">
      <c r="A7" s="62">
        <v>936831</v>
      </c>
      <c r="B7" s="246" t="s">
        <v>136</v>
      </c>
      <c r="C7" s="91">
        <v>30</v>
      </c>
      <c r="D7">
        <v>5</v>
      </c>
      <c r="E7">
        <v>2022</v>
      </c>
      <c r="I7">
        <v>10</v>
      </c>
      <c r="J7" t="s">
        <v>139</v>
      </c>
      <c r="K7">
        <f t="shared" si="0"/>
        <v>9</v>
      </c>
    </row>
    <row r="8" spans="1:11" x14ac:dyDescent="0.2">
      <c r="A8" s="62">
        <v>936840</v>
      </c>
      <c r="B8" s="246" t="s">
        <v>136</v>
      </c>
      <c r="C8" s="91">
        <v>30</v>
      </c>
      <c r="D8">
        <v>5</v>
      </c>
      <c r="E8">
        <v>2022</v>
      </c>
      <c r="I8">
        <v>11</v>
      </c>
      <c r="J8" t="s">
        <v>140</v>
      </c>
      <c r="K8">
        <f t="shared" si="0"/>
        <v>20</v>
      </c>
    </row>
    <row r="9" spans="1:11" x14ac:dyDescent="0.2">
      <c r="A9" s="62">
        <v>959561</v>
      </c>
      <c r="B9" s="246" t="s">
        <v>136</v>
      </c>
      <c r="C9" s="91">
        <v>30</v>
      </c>
      <c r="D9">
        <v>5</v>
      </c>
      <c r="E9">
        <v>2022</v>
      </c>
    </row>
    <row r="10" spans="1:11" x14ac:dyDescent="0.2">
      <c r="A10" s="62">
        <v>1093550</v>
      </c>
      <c r="B10" s="246" t="s">
        <v>136</v>
      </c>
      <c r="C10" s="91">
        <v>30</v>
      </c>
      <c r="D10">
        <v>5</v>
      </c>
      <c r="E10">
        <v>2022</v>
      </c>
      <c r="I10">
        <v>1</v>
      </c>
      <c r="J10" t="s">
        <v>141</v>
      </c>
      <c r="K10">
        <f>COUNTIF(D:D,I10)</f>
        <v>10</v>
      </c>
    </row>
    <row r="11" spans="1:11" x14ac:dyDescent="0.2">
      <c r="A11" s="62">
        <v>1200334</v>
      </c>
      <c r="B11" s="246" t="s">
        <v>136</v>
      </c>
      <c r="C11" s="91">
        <v>30</v>
      </c>
      <c r="D11">
        <v>5</v>
      </c>
      <c r="E11">
        <v>2022</v>
      </c>
      <c r="I11">
        <v>2</v>
      </c>
      <c r="J11" t="s">
        <v>142</v>
      </c>
      <c r="K11">
        <f>COUNTIF(D:D,I11)</f>
        <v>6</v>
      </c>
    </row>
    <row r="12" spans="1:11" x14ac:dyDescent="0.2">
      <c r="A12" s="62">
        <v>1221443</v>
      </c>
      <c r="B12" s="246" t="s">
        <v>136</v>
      </c>
      <c r="C12" s="91">
        <v>30</v>
      </c>
      <c r="D12">
        <v>5</v>
      </c>
      <c r="E12">
        <v>2022</v>
      </c>
      <c r="I12">
        <v>3</v>
      </c>
      <c r="J12" t="s">
        <v>143</v>
      </c>
      <c r="K12">
        <f>COUNTIF(D:D,I12)</f>
        <v>19</v>
      </c>
    </row>
    <row r="13" spans="1:11" x14ac:dyDescent="0.2">
      <c r="A13" s="62">
        <v>1153677</v>
      </c>
      <c r="B13" s="246" t="s">
        <v>144</v>
      </c>
      <c r="C13" s="91">
        <v>8</v>
      </c>
      <c r="D13">
        <v>6</v>
      </c>
      <c r="E13">
        <v>2022</v>
      </c>
      <c r="I13">
        <v>4</v>
      </c>
      <c r="J13" t="s">
        <v>145</v>
      </c>
      <c r="K13">
        <f>COUNTIF(D:D,I13)</f>
        <v>14</v>
      </c>
    </row>
    <row r="14" spans="1:11" x14ac:dyDescent="0.2">
      <c r="A14" s="62">
        <v>1200334</v>
      </c>
      <c r="B14" s="246" t="s">
        <v>144</v>
      </c>
      <c r="C14" s="91">
        <v>8</v>
      </c>
      <c r="D14">
        <v>6</v>
      </c>
      <c r="E14">
        <v>2022</v>
      </c>
      <c r="I14">
        <v>5</v>
      </c>
      <c r="J14" t="s">
        <v>131</v>
      </c>
      <c r="K14">
        <v>9</v>
      </c>
    </row>
    <row r="15" spans="1:11" x14ac:dyDescent="0.2">
      <c r="A15" s="62">
        <v>1221443</v>
      </c>
      <c r="B15" s="246" t="s">
        <v>144</v>
      </c>
      <c r="C15" s="91">
        <v>8</v>
      </c>
      <c r="D15">
        <v>6</v>
      </c>
      <c r="E15">
        <v>2022</v>
      </c>
      <c r="I15">
        <v>6</v>
      </c>
      <c r="J15" t="s">
        <v>133</v>
      </c>
      <c r="K15">
        <v>7</v>
      </c>
    </row>
    <row r="16" spans="1:11" x14ac:dyDescent="0.2">
      <c r="A16" s="62">
        <v>1201966</v>
      </c>
      <c r="B16" s="246" t="s">
        <v>144</v>
      </c>
      <c r="C16" s="91">
        <v>8</v>
      </c>
      <c r="D16">
        <v>6</v>
      </c>
      <c r="E16">
        <v>2022</v>
      </c>
      <c r="I16">
        <v>7</v>
      </c>
      <c r="J16" t="s">
        <v>135</v>
      </c>
      <c r="K16">
        <v>1</v>
      </c>
    </row>
    <row r="17" spans="1:11" x14ac:dyDescent="0.2">
      <c r="A17" s="62">
        <v>895047</v>
      </c>
      <c r="B17" s="246" t="s">
        <v>144</v>
      </c>
      <c r="C17" s="91">
        <v>8</v>
      </c>
      <c r="D17">
        <v>6</v>
      </c>
      <c r="E17">
        <v>2022</v>
      </c>
      <c r="I17">
        <v>8</v>
      </c>
      <c r="J17" t="s">
        <v>137</v>
      </c>
      <c r="K17">
        <v>6</v>
      </c>
    </row>
    <row r="18" spans="1:11" x14ac:dyDescent="0.2">
      <c r="A18" s="62">
        <v>936831</v>
      </c>
      <c r="B18" s="246" t="s">
        <v>144</v>
      </c>
      <c r="C18" s="91">
        <v>8</v>
      </c>
      <c r="D18">
        <v>6</v>
      </c>
      <c r="E18">
        <v>2022</v>
      </c>
      <c r="I18">
        <v>9</v>
      </c>
      <c r="J18" t="s">
        <v>138</v>
      </c>
      <c r="K18">
        <v>1</v>
      </c>
    </row>
    <row r="19" spans="1:11" x14ac:dyDescent="0.2">
      <c r="A19" s="62">
        <v>959561</v>
      </c>
      <c r="B19" s="246" t="s">
        <v>144</v>
      </c>
      <c r="C19" s="91">
        <v>8</v>
      </c>
      <c r="D19">
        <v>6</v>
      </c>
      <c r="E19">
        <v>2022</v>
      </c>
    </row>
    <row r="20" spans="1:11" x14ac:dyDescent="0.2">
      <c r="A20" s="62">
        <v>936820</v>
      </c>
      <c r="B20" s="246" t="s">
        <v>144</v>
      </c>
      <c r="C20" s="91">
        <v>8</v>
      </c>
      <c r="D20">
        <v>6</v>
      </c>
      <c r="E20">
        <v>2022</v>
      </c>
    </row>
    <row r="21" spans="1:11" x14ac:dyDescent="0.2">
      <c r="A21" s="62">
        <v>1093550</v>
      </c>
      <c r="B21" s="246" t="s">
        <v>144</v>
      </c>
      <c r="C21" s="91">
        <v>8</v>
      </c>
      <c r="D21">
        <v>6</v>
      </c>
      <c r="E21">
        <v>2022</v>
      </c>
    </row>
    <row r="22" spans="1:11" x14ac:dyDescent="0.2">
      <c r="A22" s="62">
        <v>936840</v>
      </c>
      <c r="B22" s="246" t="s">
        <v>144</v>
      </c>
      <c r="C22" s="91">
        <v>8</v>
      </c>
      <c r="D22">
        <v>6</v>
      </c>
      <c r="E22">
        <v>2022</v>
      </c>
    </row>
    <row r="23" spans="1:11" x14ac:dyDescent="0.2">
      <c r="A23" s="62">
        <v>1087942</v>
      </c>
      <c r="B23" s="246" t="s">
        <v>144</v>
      </c>
      <c r="C23" s="91">
        <v>8</v>
      </c>
      <c r="D23">
        <v>6</v>
      </c>
      <c r="E23">
        <v>2022</v>
      </c>
    </row>
    <row r="24" spans="1:11" x14ac:dyDescent="0.2">
      <c r="A24" s="62">
        <v>895047</v>
      </c>
      <c r="B24" s="246" t="s">
        <v>146</v>
      </c>
      <c r="C24" s="91">
        <v>31</v>
      </c>
      <c r="D24">
        <v>5</v>
      </c>
      <c r="E24">
        <v>2022</v>
      </c>
    </row>
    <row r="25" spans="1:11" x14ac:dyDescent="0.2">
      <c r="A25" s="62">
        <v>936820</v>
      </c>
      <c r="B25" s="246" t="s">
        <v>146</v>
      </c>
      <c r="C25" s="91">
        <v>31</v>
      </c>
      <c r="D25">
        <v>5</v>
      </c>
      <c r="E25">
        <v>2022</v>
      </c>
    </row>
    <row r="26" spans="1:11" x14ac:dyDescent="0.2">
      <c r="A26" s="62">
        <v>936831</v>
      </c>
      <c r="B26" s="246" t="s">
        <v>146</v>
      </c>
      <c r="C26" s="91">
        <v>31</v>
      </c>
      <c r="D26">
        <v>5</v>
      </c>
      <c r="E26">
        <v>2022</v>
      </c>
    </row>
    <row r="27" spans="1:11" x14ac:dyDescent="0.2">
      <c r="A27" s="62">
        <v>936840</v>
      </c>
      <c r="B27" s="246" t="s">
        <v>146</v>
      </c>
      <c r="C27" s="91">
        <v>31</v>
      </c>
      <c r="D27">
        <v>5</v>
      </c>
      <c r="E27">
        <v>2022</v>
      </c>
    </row>
    <row r="28" spans="1:11" x14ac:dyDescent="0.2">
      <c r="A28" s="62">
        <v>959561</v>
      </c>
      <c r="B28" s="246" t="s">
        <v>146</v>
      </c>
      <c r="C28" s="91">
        <v>31</v>
      </c>
      <c r="D28">
        <v>5</v>
      </c>
      <c r="E28">
        <v>2022</v>
      </c>
    </row>
    <row r="29" spans="1:11" x14ac:dyDescent="0.2">
      <c r="A29" s="62">
        <v>1093550</v>
      </c>
      <c r="B29" s="246" t="s">
        <v>146</v>
      </c>
      <c r="C29" s="91">
        <v>31</v>
      </c>
      <c r="D29">
        <v>5</v>
      </c>
      <c r="E29">
        <v>2022</v>
      </c>
    </row>
    <row r="30" spans="1:11" x14ac:dyDescent="0.2">
      <c r="A30" s="62">
        <v>1200334</v>
      </c>
      <c r="B30" s="246" t="s">
        <v>146</v>
      </c>
      <c r="C30" s="91">
        <v>31</v>
      </c>
      <c r="D30">
        <v>5</v>
      </c>
      <c r="E30">
        <v>2022</v>
      </c>
    </row>
    <row r="31" spans="1:11" x14ac:dyDescent="0.2">
      <c r="A31" s="62">
        <v>1221443</v>
      </c>
      <c r="B31" s="246" t="s">
        <v>146</v>
      </c>
      <c r="C31" s="91">
        <v>31</v>
      </c>
      <c r="D31">
        <v>5</v>
      </c>
      <c r="E31">
        <v>2022</v>
      </c>
    </row>
    <row r="32" spans="1:11" x14ac:dyDescent="0.2">
      <c r="A32" s="48">
        <v>1237940</v>
      </c>
      <c r="B32" s="246" t="s">
        <v>147</v>
      </c>
      <c r="C32" s="91">
        <v>22</v>
      </c>
      <c r="D32">
        <v>6</v>
      </c>
      <c r="E32">
        <v>2022</v>
      </c>
    </row>
    <row r="33" spans="1:5" x14ac:dyDescent="0.2">
      <c r="A33" s="48">
        <v>1109722</v>
      </c>
      <c r="B33" s="245" t="s">
        <v>148</v>
      </c>
      <c r="C33" s="92">
        <v>29</v>
      </c>
      <c r="D33">
        <v>6</v>
      </c>
      <c r="E33">
        <v>2022</v>
      </c>
    </row>
    <row r="34" spans="1:5" x14ac:dyDescent="0.2">
      <c r="A34" s="48">
        <v>1130634</v>
      </c>
      <c r="B34" s="245" t="s">
        <v>148</v>
      </c>
      <c r="C34" s="92">
        <v>29</v>
      </c>
      <c r="D34">
        <v>6</v>
      </c>
      <c r="E34">
        <v>2022</v>
      </c>
    </row>
    <row r="35" spans="1:5" x14ac:dyDescent="0.2">
      <c r="A35" s="48">
        <v>1253333</v>
      </c>
      <c r="B35" s="245" t="s">
        <v>148</v>
      </c>
      <c r="C35" s="92">
        <v>29</v>
      </c>
      <c r="D35">
        <v>6</v>
      </c>
      <c r="E35">
        <v>2022</v>
      </c>
    </row>
    <row r="36" spans="1:5" x14ac:dyDescent="0.2">
      <c r="A36" s="62">
        <v>1201874</v>
      </c>
      <c r="B36" s="245" t="s">
        <v>149</v>
      </c>
      <c r="C36" s="92">
        <v>6</v>
      </c>
      <c r="D36">
        <v>7</v>
      </c>
      <c r="E36">
        <v>2022</v>
      </c>
    </row>
    <row r="37" spans="1:5" x14ac:dyDescent="0.2">
      <c r="A37" s="50">
        <v>626759</v>
      </c>
      <c r="B37" s="245" t="s">
        <v>149</v>
      </c>
      <c r="C37" s="92">
        <v>6</v>
      </c>
      <c r="D37">
        <v>7</v>
      </c>
      <c r="E37">
        <v>2022</v>
      </c>
    </row>
    <row r="38" spans="1:5" x14ac:dyDescent="0.2">
      <c r="A38" s="50">
        <v>1095126</v>
      </c>
      <c r="B38" s="245" t="s">
        <v>149</v>
      </c>
      <c r="C38" s="92">
        <v>6</v>
      </c>
      <c r="D38">
        <v>7</v>
      </c>
      <c r="E38">
        <v>2022</v>
      </c>
    </row>
    <row r="39" spans="1:5" x14ac:dyDescent="0.2">
      <c r="A39" s="87">
        <v>1268713</v>
      </c>
      <c r="B39" s="247" t="s">
        <v>150</v>
      </c>
      <c r="C39" s="93">
        <v>8</v>
      </c>
      <c r="D39">
        <v>8</v>
      </c>
      <c r="E39">
        <v>2022</v>
      </c>
    </row>
    <row r="40" spans="1:5" x14ac:dyDescent="0.2">
      <c r="A40" s="86">
        <v>1226183</v>
      </c>
      <c r="B40" s="245" t="s">
        <v>151</v>
      </c>
      <c r="C40" s="92">
        <v>11</v>
      </c>
      <c r="D40">
        <v>8</v>
      </c>
      <c r="E40">
        <v>2022</v>
      </c>
    </row>
    <row r="41" spans="1:5" ht="12.75" x14ac:dyDescent="0.2">
      <c r="A41" s="61">
        <v>1087942</v>
      </c>
      <c r="B41" s="248" t="s">
        <v>129</v>
      </c>
      <c r="C41" s="94">
        <v>23</v>
      </c>
      <c r="D41">
        <v>5</v>
      </c>
      <c r="E41">
        <v>2022</v>
      </c>
    </row>
    <row r="42" spans="1:5" ht="12.75" x14ac:dyDescent="0.2">
      <c r="A42" s="61">
        <v>1200334</v>
      </c>
      <c r="B42" s="248" t="s">
        <v>129</v>
      </c>
      <c r="C42" s="94">
        <v>23</v>
      </c>
      <c r="D42">
        <v>5</v>
      </c>
      <c r="E42">
        <v>2022</v>
      </c>
    </row>
    <row r="43" spans="1:5" ht="12.75" x14ac:dyDescent="0.2">
      <c r="A43" s="61">
        <v>1221443</v>
      </c>
      <c r="B43" s="248" t="s">
        <v>129</v>
      </c>
      <c r="C43" s="94">
        <v>23</v>
      </c>
      <c r="D43">
        <v>5</v>
      </c>
      <c r="E43">
        <v>2022</v>
      </c>
    </row>
    <row r="44" spans="1:5" x14ac:dyDescent="0.2">
      <c r="A44" s="63">
        <v>895047</v>
      </c>
      <c r="B44" s="248" t="s">
        <v>136</v>
      </c>
      <c r="C44" s="94">
        <v>30</v>
      </c>
      <c r="D44">
        <v>5</v>
      </c>
      <c r="E44">
        <v>2022</v>
      </c>
    </row>
    <row r="45" spans="1:5" x14ac:dyDescent="0.2">
      <c r="A45" s="63">
        <v>936820</v>
      </c>
      <c r="B45" s="248" t="s">
        <v>136</v>
      </c>
      <c r="C45" s="94">
        <v>30</v>
      </c>
      <c r="D45">
        <v>5</v>
      </c>
      <c r="E45">
        <v>2022</v>
      </c>
    </row>
    <row r="46" spans="1:5" x14ac:dyDescent="0.2">
      <c r="A46" s="63">
        <v>936831</v>
      </c>
      <c r="B46" s="248" t="s">
        <v>136</v>
      </c>
      <c r="C46" s="94">
        <v>30</v>
      </c>
      <c r="D46">
        <v>5</v>
      </c>
      <c r="E46">
        <v>2022</v>
      </c>
    </row>
    <row r="47" spans="1:5" x14ac:dyDescent="0.2">
      <c r="A47" s="63">
        <v>936840</v>
      </c>
      <c r="B47" s="248" t="s">
        <v>136</v>
      </c>
      <c r="C47" s="94">
        <v>30</v>
      </c>
      <c r="D47">
        <v>5</v>
      </c>
      <c r="E47">
        <v>2022</v>
      </c>
    </row>
    <row r="48" spans="1:5" x14ac:dyDescent="0.2">
      <c r="A48" s="63">
        <v>959561</v>
      </c>
      <c r="B48" s="248" t="s">
        <v>136</v>
      </c>
      <c r="C48" s="94">
        <v>30</v>
      </c>
      <c r="D48">
        <v>5</v>
      </c>
      <c r="E48">
        <v>2022</v>
      </c>
    </row>
    <row r="49" spans="1:5" x14ac:dyDescent="0.2">
      <c r="A49" s="63">
        <v>1093550</v>
      </c>
      <c r="B49" s="248" t="s">
        <v>136</v>
      </c>
      <c r="C49" s="94">
        <v>30</v>
      </c>
      <c r="D49">
        <v>5</v>
      </c>
      <c r="E49">
        <v>2022</v>
      </c>
    </row>
    <row r="50" spans="1:5" x14ac:dyDescent="0.2">
      <c r="A50" s="63">
        <v>1200334</v>
      </c>
      <c r="B50" s="248" t="s">
        <v>136</v>
      </c>
      <c r="C50" s="94">
        <v>30</v>
      </c>
      <c r="D50">
        <v>5</v>
      </c>
      <c r="E50">
        <v>2022</v>
      </c>
    </row>
    <row r="51" spans="1:5" x14ac:dyDescent="0.2">
      <c r="A51" s="63">
        <v>1221443</v>
      </c>
      <c r="B51" s="248" t="s">
        <v>136</v>
      </c>
      <c r="C51" s="94">
        <v>30</v>
      </c>
      <c r="D51">
        <v>5</v>
      </c>
      <c r="E51">
        <v>2022</v>
      </c>
    </row>
    <row r="52" spans="1:5" x14ac:dyDescent="0.2">
      <c r="A52" s="63">
        <v>1153677</v>
      </c>
      <c r="B52" s="248" t="s">
        <v>152</v>
      </c>
      <c r="C52" s="94">
        <v>6</v>
      </c>
      <c r="D52">
        <v>8</v>
      </c>
      <c r="E52">
        <v>2022</v>
      </c>
    </row>
    <row r="53" spans="1:5" x14ac:dyDescent="0.2">
      <c r="A53" s="63">
        <v>1200334</v>
      </c>
      <c r="B53" s="248" t="s">
        <v>152</v>
      </c>
      <c r="C53" s="94">
        <v>6</v>
      </c>
      <c r="D53">
        <v>8</v>
      </c>
      <c r="E53">
        <v>2022</v>
      </c>
    </row>
    <row r="54" spans="1:5" x14ac:dyDescent="0.2">
      <c r="A54" s="63">
        <v>1221443</v>
      </c>
      <c r="B54" s="248" t="s">
        <v>152</v>
      </c>
      <c r="C54" s="94">
        <v>6</v>
      </c>
      <c r="D54">
        <v>8</v>
      </c>
      <c r="E54">
        <v>2022</v>
      </c>
    </row>
    <row r="55" spans="1:5" x14ac:dyDescent="0.2">
      <c r="A55" s="63">
        <v>1201966</v>
      </c>
      <c r="B55" s="248" t="s">
        <v>152</v>
      </c>
      <c r="C55" s="94">
        <v>6</v>
      </c>
      <c r="D55">
        <v>8</v>
      </c>
      <c r="E55">
        <v>2022</v>
      </c>
    </row>
    <row r="56" spans="1:5" x14ac:dyDescent="0.2">
      <c r="A56" s="63">
        <v>895047</v>
      </c>
      <c r="B56" s="248" t="s">
        <v>152</v>
      </c>
      <c r="C56" s="94">
        <v>6</v>
      </c>
      <c r="D56">
        <v>8</v>
      </c>
      <c r="E56">
        <v>2022</v>
      </c>
    </row>
    <row r="57" spans="1:5" x14ac:dyDescent="0.2">
      <c r="A57" s="63">
        <v>936831</v>
      </c>
      <c r="B57" s="248" t="s">
        <v>152</v>
      </c>
      <c r="C57" s="94">
        <v>6</v>
      </c>
      <c r="D57">
        <v>8</v>
      </c>
      <c r="E57">
        <v>2022</v>
      </c>
    </row>
    <row r="58" spans="1:5" x14ac:dyDescent="0.2">
      <c r="A58" s="63">
        <v>959561</v>
      </c>
      <c r="B58" s="248" t="s">
        <v>152</v>
      </c>
      <c r="C58" s="94">
        <v>6</v>
      </c>
      <c r="D58">
        <v>8</v>
      </c>
      <c r="E58">
        <v>2022</v>
      </c>
    </row>
    <row r="59" spans="1:5" x14ac:dyDescent="0.2">
      <c r="A59" s="63">
        <v>936820</v>
      </c>
      <c r="B59" s="248" t="s">
        <v>152</v>
      </c>
      <c r="C59" s="94">
        <v>6</v>
      </c>
      <c r="D59">
        <v>8</v>
      </c>
      <c r="E59">
        <v>2022</v>
      </c>
    </row>
    <row r="60" spans="1:5" x14ac:dyDescent="0.2">
      <c r="A60" s="64">
        <v>1093550</v>
      </c>
      <c r="B60" s="248" t="s">
        <v>152</v>
      </c>
      <c r="C60" s="94">
        <v>6</v>
      </c>
      <c r="D60">
        <v>8</v>
      </c>
      <c r="E60">
        <v>2022</v>
      </c>
    </row>
    <row r="61" spans="1:5" x14ac:dyDescent="0.2">
      <c r="A61" s="64">
        <v>936840</v>
      </c>
      <c r="B61" s="248" t="s">
        <v>152</v>
      </c>
      <c r="C61" s="94">
        <v>6</v>
      </c>
      <c r="D61">
        <v>8</v>
      </c>
      <c r="E61">
        <v>2022</v>
      </c>
    </row>
    <row r="62" spans="1:5" x14ac:dyDescent="0.2">
      <c r="A62" s="64">
        <v>1087942</v>
      </c>
      <c r="B62" s="248" t="s">
        <v>152</v>
      </c>
      <c r="C62" s="94">
        <v>6</v>
      </c>
      <c r="D62">
        <v>8</v>
      </c>
      <c r="E62">
        <v>2022</v>
      </c>
    </row>
    <row r="63" spans="1:5" x14ac:dyDescent="0.2">
      <c r="A63" s="64">
        <v>895047</v>
      </c>
      <c r="B63" s="249" t="s">
        <v>146</v>
      </c>
      <c r="C63" s="95">
        <v>31</v>
      </c>
      <c r="D63">
        <v>5</v>
      </c>
      <c r="E63">
        <v>2022</v>
      </c>
    </row>
    <row r="64" spans="1:5" x14ac:dyDescent="0.2">
      <c r="A64" s="64">
        <v>936820</v>
      </c>
      <c r="B64" s="249" t="s">
        <v>146</v>
      </c>
      <c r="C64" s="95">
        <v>31</v>
      </c>
      <c r="D64">
        <v>5</v>
      </c>
      <c r="E64">
        <v>2022</v>
      </c>
    </row>
    <row r="65" spans="1:5" x14ac:dyDescent="0.2">
      <c r="A65" s="64">
        <v>936831</v>
      </c>
      <c r="B65" s="249" t="s">
        <v>146</v>
      </c>
      <c r="C65" s="95">
        <v>31</v>
      </c>
      <c r="D65">
        <v>5</v>
      </c>
      <c r="E65">
        <v>2022</v>
      </c>
    </row>
    <row r="66" spans="1:5" x14ac:dyDescent="0.2">
      <c r="A66" s="64">
        <v>936840</v>
      </c>
      <c r="B66" s="249" t="s">
        <v>146</v>
      </c>
      <c r="C66" s="95">
        <v>31</v>
      </c>
      <c r="D66">
        <v>5</v>
      </c>
      <c r="E66">
        <v>2022</v>
      </c>
    </row>
    <row r="67" spans="1:5" x14ac:dyDescent="0.2">
      <c r="A67" s="64">
        <v>959561</v>
      </c>
      <c r="B67" s="249" t="s">
        <v>146</v>
      </c>
      <c r="C67" s="95">
        <v>31</v>
      </c>
      <c r="D67">
        <v>5</v>
      </c>
      <c r="E67">
        <v>2022</v>
      </c>
    </row>
    <row r="68" spans="1:5" x14ac:dyDescent="0.2">
      <c r="A68" s="64">
        <v>1093550</v>
      </c>
      <c r="B68" s="249" t="s">
        <v>146</v>
      </c>
      <c r="C68" s="95">
        <v>31</v>
      </c>
      <c r="D68">
        <v>5</v>
      </c>
      <c r="E68">
        <v>2022</v>
      </c>
    </row>
    <row r="69" spans="1:5" x14ac:dyDescent="0.2">
      <c r="A69" s="64">
        <v>1200334</v>
      </c>
      <c r="B69" s="249" t="s">
        <v>146</v>
      </c>
      <c r="C69" s="95">
        <v>31</v>
      </c>
      <c r="D69">
        <v>5</v>
      </c>
      <c r="E69">
        <v>2022</v>
      </c>
    </row>
    <row r="70" spans="1:5" x14ac:dyDescent="0.2">
      <c r="A70" s="64">
        <v>1221443</v>
      </c>
      <c r="B70" s="249" t="s">
        <v>146</v>
      </c>
      <c r="C70" s="95">
        <v>31</v>
      </c>
      <c r="D70">
        <v>5</v>
      </c>
      <c r="E70">
        <v>2022</v>
      </c>
    </row>
    <row r="71" spans="1:5" x14ac:dyDescent="0.2">
      <c r="A71" s="64">
        <v>1237940</v>
      </c>
      <c r="B71" s="249" t="s">
        <v>147</v>
      </c>
      <c r="C71" s="95">
        <v>22</v>
      </c>
      <c r="D71">
        <v>6</v>
      </c>
      <c r="E71">
        <v>2022</v>
      </c>
    </row>
    <row r="72" spans="1:5" x14ac:dyDescent="0.2">
      <c r="A72" s="64">
        <v>1109722</v>
      </c>
      <c r="B72" s="249" t="s">
        <v>148</v>
      </c>
      <c r="C72" s="95">
        <v>29</v>
      </c>
      <c r="D72">
        <v>6</v>
      </c>
      <c r="E72">
        <v>2022</v>
      </c>
    </row>
    <row r="73" spans="1:5" x14ac:dyDescent="0.2">
      <c r="A73" s="64">
        <v>1130634</v>
      </c>
      <c r="B73" s="249" t="s">
        <v>148</v>
      </c>
      <c r="C73" s="95">
        <v>29</v>
      </c>
      <c r="D73">
        <v>6</v>
      </c>
      <c r="E73">
        <v>2022</v>
      </c>
    </row>
    <row r="74" spans="1:5" x14ac:dyDescent="0.2">
      <c r="A74" s="64">
        <v>1253333</v>
      </c>
      <c r="B74" s="249" t="s">
        <v>148</v>
      </c>
      <c r="C74" s="95">
        <v>29</v>
      </c>
      <c r="D74">
        <v>6</v>
      </c>
      <c r="E74">
        <v>2022</v>
      </c>
    </row>
    <row r="75" spans="1:5" x14ac:dyDescent="0.2">
      <c r="A75" s="64">
        <v>1201874</v>
      </c>
      <c r="B75" s="249" t="s">
        <v>149</v>
      </c>
      <c r="C75" s="95">
        <v>6</v>
      </c>
      <c r="D75">
        <v>7</v>
      </c>
      <c r="E75">
        <v>2022</v>
      </c>
    </row>
    <row r="76" spans="1:5" x14ac:dyDescent="0.2">
      <c r="A76" s="65">
        <v>626759</v>
      </c>
      <c r="B76" s="249" t="s">
        <v>149</v>
      </c>
      <c r="C76" s="95">
        <v>6</v>
      </c>
      <c r="D76">
        <v>7</v>
      </c>
      <c r="E76">
        <v>2022</v>
      </c>
    </row>
    <row r="77" spans="1:5" x14ac:dyDescent="0.2">
      <c r="A77" s="66">
        <v>1095126</v>
      </c>
      <c r="B77" s="250" t="s">
        <v>149</v>
      </c>
      <c r="C77" s="95">
        <v>6</v>
      </c>
      <c r="D77">
        <v>7</v>
      </c>
      <c r="E77">
        <v>2022</v>
      </c>
    </row>
    <row r="78" spans="1:5" x14ac:dyDescent="0.2">
      <c r="A78" s="100">
        <v>1279821</v>
      </c>
      <c r="B78" s="245" t="s">
        <v>153</v>
      </c>
      <c r="D78">
        <v>8</v>
      </c>
      <c r="E78">
        <v>2022</v>
      </c>
    </row>
    <row r="79" spans="1:5" x14ac:dyDescent="0.2">
      <c r="A79" s="100">
        <v>1241766</v>
      </c>
      <c r="B79" s="245" t="s">
        <v>153</v>
      </c>
      <c r="D79">
        <v>8</v>
      </c>
      <c r="E79">
        <v>2022</v>
      </c>
    </row>
    <row r="80" spans="1:5" x14ac:dyDescent="0.2">
      <c r="A80" s="100">
        <v>1264344</v>
      </c>
      <c r="B80" s="245" t="s">
        <v>153</v>
      </c>
      <c r="D80">
        <v>8</v>
      </c>
      <c r="E80">
        <v>2022</v>
      </c>
    </row>
    <row r="81" spans="1:5" x14ac:dyDescent="0.2">
      <c r="A81" s="101">
        <v>991531</v>
      </c>
      <c r="B81" s="245" t="s">
        <v>153</v>
      </c>
      <c r="D81">
        <v>8</v>
      </c>
      <c r="E81">
        <v>2022</v>
      </c>
    </row>
    <row r="82" spans="1:5" x14ac:dyDescent="0.2">
      <c r="A82" s="102">
        <v>1300365</v>
      </c>
      <c r="B82" s="245" t="s">
        <v>153</v>
      </c>
      <c r="D82">
        <v>8</v>
      </c>
      <c r="E82">
        <v>2022</v>
      </c>
    </row>
    <row r="83" spans="1:5" x14ac:dyDescent="0.2">
      <c r="A83" s="103">
        <v>1198323</v>
      </c>
      <c r="B83" s="245" t="s">
        <v>153</v>
      </c>
      <c r="D83">
        <v>8</v>
      </c>
      <c r="E83">
        <v>2022</v>
      </c>
    </row>
    <row r="84" spans="1:5" x14ac:dyDescent="0.2">
      <c r="A84" s="104">
        <v>1198333</v>
      </c>
      <c r="B84" s="245" t="s">
        <v>153</v>
      </c>
      <c r="D84">
        <v>8</v>
      </c>
      <c r="E84">
        <v>2022</v>
      </c>
    </row>
    <row r="85" spans="1:5" x14ac:dyDescent="0.2">
      <c r="A85" s="104">
        <v>1260026</v>
      </c>
      <c r="B85" s="245" t="s">
        <v>153</v>
      </c>
      <c r="D85">
        <v>8</v>
      </c>
      <c r="E85">
        <v>2022</v>
      </c>
    </row>
    <row r="86" spans="1:5" x14ac:dyDescent="0.2">
      <c r="A86" s="104">
        <v>1268676</v>
      </c>
      <c r="B86" s="245" t="s">
        <v>153</v>
      </c>
      <c r="D86">
        <v>8</v>
      </c>
      <c r="E86">
        <v>2022</v>
      </c>
    </row>
    <row r="87" spans="1:5" x14ac:dyDescent="0.2">
      <c r="A87" s="104">
        <v>1268683</v>
      </c>
      <c r="B87" s="245" t="s">
        <v>153</v>
      </c>
      <c r="D87">
        <v>8</v>
      </c>
      <c r="E87">
        <v>2022</v>
      </c>
    </row>
    <row r="88" spans="1:5" x14ac:dyDescent="0.2">
      <c r="A88" s="104">
        <v>1273195</v>
      </c>
      <c r="B88" s="245" t="s">
        <v>153</v>
      </c>
      <c r="D88">
        <v>8</v>
      </c>
      <c r="E88">
        <v>2022</v>
      </c>
    </row>
    <row r="89" spans="1:5" x14ac:dyDescent="0.2">
      <c r="A89" s="103">
        <v>1302509</v>
      </c>
      <c r="B89" s="245" t="s">
        <v>153</v>
      </c>
      <c r="D89">
        <v>8</v>
      </c>
      <c r="E89">
        <v>2022</v>
      </c>
    </row>
    <row r="90" spans="1:5" x14ac:dyDescent="0.2">
      <c r="A90" s="103">
        <v>1283845</v>
      </c>
      <c r="B90" s="245" t="s">
        <v>153</v>
      </c>
      <c r="D90">
        <v>8</v>
      </c>
      <c r="E90">
        <v>2022</v>
      </c>
    </row>
    <row r="91" spans="1:5" x14ac:dyDescent="0.2">
      <c r="A91" s="104">
        <v>1270683</v>
      </c>
      <c r="B91" s="245" t="s">
        <v>153</v>
      </c>
      <c r="D91">
        <v>8</v>
      </c>
      <c r="E91">
        <v>2022</v>
      </c>
    </row>
    <row r="92" spans="1:5" x14ac:dyDescent="0.2">
      <c r="A92" s="104">
        <v>901351</v>
      </c>
      <c r="B92" s="245" t="s">
        <v>153</v>
      </c>
      <c r="D92">
        <v>8</v>
      </c>
      <c r="E92">
        <v>2022</v>
      </c>
    </row>
    <row r="93" spans="1:5" x14ac:dyDescent="0.2">
      <c r="A93" s="104">
        <v>1039555</v>
      </c>
      <c r="B93" s="245" t="s">
        <v>153</v>
      </c>
      <c r="D93">
        <v>8</v>
      </c>
      <c r="E93">
        <v>2022</v>
      </c>
    </row>
    <row r="94" spans="1:5" x14ac:dyDescent="0.2">
      <c r="A94" s="104">
        <v>1268062</v>
      </c>
      <c r="B94" s="245" t="s">
        <v>153</v>
      </c>
      <c r="D94">
        <v>8</v>
      </c>
      <c r="E94">
        <v>2022</v>
      </c>
    </row>
    <row r="95" spans="1:5" x14ac:dyDescent="0.2">
      <c r="A95" s="104">
        <v>1259389</v>
      </c>
      <c r="B95" s="245" t="s">
        <v>153</v>
      </c>
      <c r="D95">
        <v>8</v>
      </c>
      <c r="E95">
        <v>2022</v>
      </c>
    </row>
    <row r="96" spans="1:5" x14ac:dyDescent="0.2">
      <c r="A96" s="104">
        <v>1267363</v>
      </c>
      <c r="B96" s="245" t="s">
        <v>153</v>
      </c>
      <c r="D96">
        <v>8</v>
      </c>
      <c r="E96">
        <v>2022</v>
      </c>
    </row>
    <row r="97" spans="1:5" x14ac:dyDescent="0.2">
      <c r="A97" s="105">
        <v>1277793</v>
      </c>
      <c r="B97" s="245" t="s">
        <v>153</v>
      </c>
      <c r="D97">
        <v>8</v>
      </c>
      <c r="E97">
        <v>2022</v>
      </c>
    </row>
    <row r="98" spans="1:5" x14ac:dyDescent="0.2">
      <c r="A98" s="106">
        <v>1288499</v>
      </c>
      <c r="B98" s="245" t="s">
        <v>153</v>
      </c>
      <c r="D98">
        <v>8</v>
      </c>
      <c r="E98">
        <v>2022</v>
      </c>
    </row>
    <row r="99" spans="1:5" x14ac:dyDescent="0.2">
      <c r="A99" s="104">
        <v>1281139</v>
      </c>
      <c r="B99" s="245" t="s">
        <v>153</v>
      </c>
      <c r="D99">
        <v>8</v>
      </c>
      <c r="E99">
        <v>2022</v>
      </c>
    </row>
    <row r="100" spans="1:5" x14ac:dyDescent="0.2">
      <c r="A100" s="104">
        <v>1285152</v>
      </c>
      <c r="B100" s="245" t="s">
        <v>153</v>
      </c>
      <c r="D100">
        <v>8</v>
      </c>
      <c r="E100">
        <v>2022</v>
      </c>
    </row>
    <row r="101" spans="1:5" x14ac:dyDescent="0.2">
      <c r="A101" s="104">
        <v>1286755</v>
      </c>
      <c r="B101" s="245" t="s">
        <v>153</v>
      </c>
      <c r="D101">
        <v>8</v>
      </c>
      <c r="E101">
        <v>2022</v>
      </c>
    </row>
    <row r="102" spans="1:5" x14ac:dyDescent="0.2">
      <c r="A102" s="104">
        <v>1293267</v>
      </c>
      <c r="B102" s="245" t="s">
        <v>153</v>
      </c>
      <c r="D102">
        <v>8</v>
      </c>
      <c r="E102">
        <v>2022</v>
      </c>
    </row>
    <row r="103" spans="1:5" x14ac:dyDescent="0.2">
      <c r="A103" s="108">
        <v>1272368</v>
      </c>
      <c r="B103" s="245" t="s">
        <v>153</v>
      </c>
      <c r="D103">
        <v>8</v>
      </c>
      <c r="E103">
        <v>2022</v>
      </c>
    </row>
    <row r="104" spans="1:5" x14ac:dyDescent="0.2">
      <c r="A104" s="107">
        <v>1123302</v>
      </c>
      <c r="B104" s="251">
        <v>44601</v>
      </c>
      <c r="D104">
        <v>9</v>
      </c>
      <c r="E104">
        <v>2022</v>
      </c>
    </row>
    <row r="105" spans="1:5" x14ac:dyDescent="0.2">
      <c r="A105" s="109">
        <v>1269980</v>
      </c>
      <c r="B105" s="252">
        <v>44690</v>
      </c>
      <c r="D105">
        <v>9</v>
      </c>
      <c r="E105">
        <v>2022</v>
      </c>
    </row>
    <row r="106" spans="1:5" x14ac:dyDescent="0.2">
      <c r="A106" s="106">
        <v>1272176</v>
      </c>
      <c r="B106" s="245" t="s">
        <v>154</v>
      </c>
      <c r="D106">
        <v>9</v>
      </c>
      <c r="E106">
        <v>2022</v>
      </c>
    </row>
    <row r="107" spans="1:5" x14ac:dyDescent="0.2">
      <c r="A107" s="104">
        <v>1115206</v>
      </c>
      <c r="B107" s="245" t="s">
        <v>154</v>
      </c>
      <c r="D107">
        <v>9</v>
      </c>
      <c r="E107">
        <v>2022</v>
      </c>
    </row>
    <row r="108" spans="1:5" x14ac:dyDescent="0.2">
      <c r="A108" s="104">
        <v>1184163</v>
      </c>
      <c r="B108" s="245" t="s">
        <v>154</v>
      </c>
      <c r="D108">
        <v>9</v>
      </c>
      <c r="E108">
        <v>2022</v>
      </c>
    </row>
    <row r="109" spans="1:5" x14ac:dyDescent="0.2">
      <c r="A109" s="104">
        <v>1273195</v>
      </c>
      <c r="B109" s="245" t="s">
        <v>154</v>
      </c>
      <c r="D109">
        <v>9</v>
      </c>
      <c r="E109">
        <v>2022</v>
      </c>
    </row>
    <row r="110" spans="1:5" x14ac:dyDescent="0.2">
      <c r="A110" s="104">
        <v>1273200</v>
      </c>
      <c r="B110" s="245" t="s">
        <v>154</v>
      </c>
      <c r="D110">
        <v>9</v>
      </c>
      <c r="E110">
        <v>2022</v>
      </c>
    </row>
    <row r="111" spans="1:5" x14ac:dyDescent="0.2">
      <c r="A111" s="104">
        <v>1302509</v>
      </c>
      <c r="B111" s="245" t="s">
        <v>154</v>
      </c>
      <c r="D111">
        <v>9</v>
      </c>
      <c r="E111">
        <v>2022</v>
      </c>
    </row>
    <row r="112" spans="1:5" x14ac:dyDescent="0.2">
      <c r="A112" s="104">
        <v>1310959</v>
      </c>
      <c r="B112" s="245" t="s">
        <v>154</v>
      </c>
      <c r="D112">
        <v>9</v>
      </c>
      <c r="E112">
        <v>2022</v>
      </c>
    </row>
    <row r="113" spans="1:5" x14ac:dyDescent="0.2">
      <c r="A113" s="104">
        <v>1283845</v>
      </c>
      <c r="B113" s="245" t="s">
        <v>154</v>
      </c>
      <c r="D113">
        <v>9</v>
      </c>
      <c r="E113">
        <v>2022</v>
      </c>
    </row>
    <row r="114" spans="1:5" x14ac:dyDescent="0.2">
      <c r="A114" s="103">
        <v>1270863</v>
      </c>
      <c r="B114" s="245" t="s">
        <v>154</v>
      </c>
      <c r="D114">
        <v>9</v>
      </c>
      <c r="E114">
        <v>2022</v>
      </c>
    </row>
    <row r="115" spans="1:5" x14ac:dyDescent="0.2">
      <c r="A115" s="103">
        <v>1270300</v>
      </c>
      <c r="B115" s="245" t="s">
        <v>154</v>
      </c>
      <c r="D115">
        <v>9</v>
      </c>
      <c r="E115">
        <v>2022</v>
      </c>
    </row>
    <row r="116" spans="1:5" x14ac:dyDescent="0.2">
      <c r="A116" s="103">
        <v>1281139</v>
      </c>
      <c r="B116" s="245" t="s">
        <v>154</v>
      </c>
      <c r="D116">
        <v>9</v>
      </c>
      <c r="E116">
        <v>2022</v>
      </c>
    </row>
    <row r="117" spans="1:5" x14ac:dyDescent="0.2">
      <c r="A117" s="103">
        <v>1285152</v>
      </c>
      <c r="B117" s="247" t="s">
        <v>154</v>
      </c>
      <c r="D117">
        <v>9</v>
      </c>
      <c r="E117">
        <v>2022</v>
      </c>
    </row>
    <row r="118" spans="1:5" x14ac:dyDescent="0.2">
      <c r="A118" s="100">
        <v>853821</v>
      </c>
      <c r="B118" s="245" t="s">
        <v>155</v>
      </c>
      <c r="D118">
        <v>9</v>
      </c>
      <c r="E118">
        <v>2022</v>
      </c>
    </row>
    <row r="119" spans="1:5" x14ac:dyDescent="0.2">
      <c r="A119" s="100">
        <v>853831</v>
      </c>
      <c r="B119" s="245" t="s">
        <v>155</v>
      </c>
      <c r="D119">
        <v>9</v>
      </c>
      <c r="E119">
        <v>2022</v>
      </c>
    </row>
    <row r="120" spans="1:5" x14ac:dyDescent="0.2">
      <c r="A120" s="102">
        <v>1273124</v>
      </c>
      <c r="B120" s="245" t="s">
        <v>155</v>
      </c>
      <c r="D120">
        <v>9</v>
      </c>
      <c r="E120">
        <v>2022</v>
      </c>
    </row>
    <row r="121" spans="1:5" x14ac:dyDescent="0.2">
      <c r="A121" s="103">
        <v>1273134</v>
      </c>
      <c r="B121" s="245" t="s">
        <v>155</v>
      </c>
      <c r="D121">
        <v>9</v>
      </c>
      <c r="E121">
        <v>2022</v>
      </c>
    </row>
    <row r="122" spans="1:5" x14ac:dyDescent="0.2">
      <c r="A122" s="115">
        <v>1273141</v>
      </c>
      <c r="B122" s="245" t="s">
        <v>155</v>
      </c>
      <c r="D122">
        <v>9</v>
      </c>
      <c r="E122">
        <v>2022</v>
      </c>
    </row>
    <row r="123" spans="1:5" x14ac:dyDescent="0.2">
      <c r="A123" s="114">
        <v>1111063</v>
      </c>
      <c r="B123" s="251" t="s">
        <v>155</v>
      </c>
      <c r="D123">
        <v>9</v>
      </c>
      <c r="E123">
        <v>2022</v>
      </c>
    </row>
    <row r="124" spans="1:5" x14ac:dyDescent="0.2">
      <c r="A124" s="114">
        <v>1274887</v>
      </c>
      <c r="B124" s="251" t="s">
        <v>155</v>
      </c>
      <c r="D124">
        <v>9</v>
      </c>
      <c r="E124">
        <v>2022</v>
      </c>
    </row>
    <row r="125" spans="1:5" x14ac:dyDescent="0.2">
      <c r="A125" s="114">
        <v>1273147</v>
      </c>
      <c r="B125" s="251" t="s">
        <v>155</v>
      </c>
      <c r="D125">
        <v>9</v>
      </c>
      <c r="E125">
        <v>2022</v>
      </c>
    </row>
    <row r="126" spans="1:5" x14ac:dyDescent="0.2">
      <c r="A126" s="114">
        <v>544870</v>
      </c>
      <c r="B126" s="252" t="s">
        <v>155</v>
      </c>
      <c r="D126">
        <v>9</v>
      </c>
      <c r="E126">
        <v>2022</v>
      </c>
    </row>
    <row r="127" spans="1:5" x14ac:dyDescent="0.2">
      <c r="A127" s="102">
        <v>1111063</v>
      </c>
      <c r="B127" s="245" t="s">
        <v>156</v>
      </c>
      <c r="D127">
        <v>9</v>
      </c>
      <c r="E127">
        <v>2022</v>
      </c>
    </row>
    <row r="128" spans="1:5" x14ac:dyDescent="0.2">
      <c r="A128" s="103">
        <v>1310642</v>
      </c>
      <c r="B128" s="245" t="s">
        <v>156</v>
      </c>
      <c r="D128">
        <v>9</v>
      </c>
      <c r="E128">
        <v>2022</v>
      </c>
    </row>
    <row r="129" spans="1:5" x14ac:dyDescent="0.2">
      <c r="A129" s="115">
        <v>1316693</v>
      </c>
      <c r="B129" s="245" t="s">
        <v>156</v>
      </c>
      <c r="D129">
        <v>9</v>
      </c>
      <c r="E129">
        <v>2022</v>
      </c>
    </row>
    <row r="130" spans="1:5" x14ac:dyDescent="0.2">
      <c r="A130" s="87">
        <v>1241421</v>
      </c>
      <c r="B130" s="252">
        <v>44630</v>
      </c>
      <c r="D130">
        <v>10</v>
      </c>
      <c r="E130">
        <v>2022</v>
      </c>
    </row>
    <row r="131" spans="1:5" x14ac:dyDescent="0.2">
      <c r="A131" s="114">
        <v>1283870</v>
      </c>
      <c r="B131" s="245" t="s">
        <v>157</v>
      </c>
      <c r="D131">
        <v>10</v>
      </c>
      <c r="E131">
        <v>2022</v>
      </c>
    </row>
    <row r="132" spans="1:5" x14ac:dyDescent="0.2">
      <c r="A132" s="114">
        <v>1240819</v>
      </c>
      <c r="B132" s="245" t="s">
        <v>157</v>
      </c>
      <c r="D132">
        <v>10</v>
      </c>
      <c r="E132">
        <v>2022</v>
      </c>
    </row>
    <row r="133" spans="1:5" x14ac:dyDescent="0.2">
      <c r="A133" s="87">
        <v>1240820</v>
      </c>
      <c r="B133" s="247" t="s">
        <v>157</v>
      </c>
      <c r="D133">
        <v>10</v>
      </c>
      <c r="E133">
        <v>2022</v>
      </c>
    </row>
    <row r="134" spans="1:5" x14ac:dyDescent="0.2">
      <c r="A134" s="87">
        <v>1316096</v>
      </c>
      <c r="B134" s="247" t="s">
        <v>158</v>
      </c>
      <c r="D134">
        <v>10</v>
      </c>
      <c r="E134">
        <v>2022</v>
      </c>
    </row>
    <row r="135" spans="1:5" x14ac:dyDescent="0.2">
      <c r="A135" s="114">
        <v>1332084</v>
      </c>
      <c r="B135" s="245" t="s">
        <v>159</v>
      </c>
      <c r="D135">
        <v>10</v>
      </c>
      <c r="E135">
        <v>2022</v>
      </c>
    </row>
    <row r="136" spans="1:5" x14ac:dyDescent="0.2">
      <c r="A136" s="114">
        <v>1337451</v>
      </c>
      <c r="B136" s="245" t="s">
        <v>159</v>
      </c>
      <c r="D136">
        <v>10</v>
      </c>
      <c r="E136">
        <v>2022</v>
      </c>
    </row>
    <row r="137" spans="1:5" x14ac:dyDescent="0.2">
      <c r="A137" s="114">
        <v>1264538</v>
      </c>
      <c r="B137" s="245" t="s">
        <v>159</v>
      </c>
      <c r="D137">
        <v>10</v>
      </c>
      <c r="E137">
        <v>2022</v>
      </c>
    </row>
    <row r="138" spans="1:5" x14ac:dyDescent="0.2">
      <c r="A138" s="87">
        <v>1330816</v>
      </c>
      <c r="B138" s="247" t="s">
        <v>159</v>
      </c>
      <c r="D138">
        <v>10</v>
      </c>
      <c r="E138">
        <v>2022</v>
      </c>
    </row>
    <row r="139" spans="1:5" x14ac:dyDescent="0.2">
      <c r="A139" s="114">
        <v>1326407</v>
      </c>
      <c r="B139" s="247">
        <v>44572</v>
      </c>
      <c r="D139">
        <v>11</v>
      </c>
      <c r="E139">
        <v>2022</v>
      </c>
    </row>
    <row r="140" spans="1:5" x14ac:dyDescent="0.2">
      <c r="A140" s="87">
        <v>1340777</v>
      </c>
      <c r="B140" s="247">
        <v>44572</v>
      </c>
      <c r="D140">
        <v>11</v>
      </c>
      <c r="E140">
        <v>2022</v>
      </c>
    </row>
    <row r="141" spans="1:5" x14ac:dyDescent="0.2">
      <c r="A141" s="117">
        <v>1340668</v>
      </c>
      <c r="B141" s="245">
        <v>44631</v>
      </c>
      <c r="D141">
        <v>11</v>
      </c>
      <c r="E141">
        <v>2022</v>
      </c>
    </row>
    <row r="142" spans="1:5" x14ac:dyDescent="0.2">
      <c r="A142" s="117">
        <v>1340777</v>
      </c>
      <c r="B142" s="245">
        <v>44631</v>
      </c>
      <c r="D142">
        <v>11</v>
      </c>
      <c r="E142">
        <v>2022</v>
      </c>
    </row>
    <row r="143" spans="1:5" x14ac:dyDescent="0.2">
      <c r="A143" s="117">
        <v>1326407</v>
      </c>
      <c r="B143" s="245">
        <v>44631</v>
      </c>
      <c r="D143">
        <v>11</v>
      </c>
      <c r="E143">
        <v>2022</v>
      </c>
    </row>
    <row r="144" spans="1:5" x14ac:dyDescent="0.2">
      <c r="A144" s="117">
        <v>1258110</v>
      </c>
      <c r="B144" s="245">
        <v>44631</v>
      </c>
      <c r="D144">
        <v>11</v>
      </c>
      <c r="E144">
        <v>2022</v>
      </c>
    </row>
    <row r="145" spans="1:5" x14ac:dyDescent="0.2">
      <c r="A145" s="117">
        <v>1345127</v>
      </c>
      <c r="B145" s="245">
        <v>44631</v>
      </c>
      <c r="D145">
        <v>11</v>
      </c>
      <c r="E145">
        <v>2022</v>
      </c>
    </row>
    <row r="146" spans="1:5" x14ac:dyDescent="0.2">
      <c r="A146" s="117">
        <v>1343037</v>
      </c>
      <c r="B146" s="245">
        <v>44631</v>
      </c>
      <c r="D146">
        <v>11</v>
      </c>
      <c r="E146">
        <v>2022</v>
      </c>
    </row>
    <row r="147" spans="1:5" x14ac:dyDescent="0.2">
      <c r="A147" s="118">
        <v>1258106</v>
      </c>
      <c r="B147" s="247">
        <v>44631</v>
      </c>
      <c r="D147">
        <v>11</v>
      </c>
      <c r="E147">
        <v>2022</v>
      </c>
    </row>
    <row r="148" spans="1:5" x14ac:dyDescent="0.2">
      <c r="A148" s="114">
        <v>1323663</v>
      </c>
      <c r="B148" s="245">
        <v>44753</v>
      </c>
      <c r="D148">
        <v>11</v>
      </c>
      <c r="E148">
        <v>2022</v>
      </c>
    </row>
    <row r="149" spans="1:5" x14ac:dyDescent="0.2">
      <c r="A149" s="87">
        <v>1323663</v>
      </c>
      <c r="B149" s="247">
        <v>44784</v>
      </c>
      <c r="D149">
        <v>11</v>
      </c>
      <c r="E149">
        <v>2022</v>
      </c>
    </row>
    <row r="150" spans="1:5" x14ac:dyDescent="0.2">
      <c r="A150" s="114">
        <v>1345993</v>
      </c>
      <c r="B150" s="245" t="s">
        <v>160</v>
      </c>
      <c r="D150">
        <v>11</v>
      </c>
      <c r="E150">
        <v>2022</v>
      </c>
    </row>
    <row r="151" spans="1:5" x14ac:dyDescent="0.2">
      <c r="A151" s="114">
        <v>1312528</v>
      </c>
      <c r="B151" s="245" t="s">
        <v>160</v>
      </c>
      <c r="D151">
        <v>11</v>
      </c>
      <c r="E151">
        <v>2022</v>
      </c>
    </row>
    <row r="152" spans="1:5" x14ac:dyDescent="0.2">
      <c r="A152" s="114">
        <v>1304848</v>
      </c>
      <c r="B152" s="245" t="s">
        <v>160</v>
      </c>
      <c r="D152">
        <v>11</v>
      </c>
      <c r="E152">
        <v>2022</v>
      </c>
    </row>
    <row r="153" spans="1:5" x14ac:dyDescent="0.2">
      <c r="A153" s="114">
        <v>1304850</v>
      </c>
      <c r="B153" s="245" t="s">
        <v>160</v>
      </c>
      <c r="D153">
        <v>11</v>
      </c>
      <c r="E153">
        <v>2022</v>
      </c>
    </row>
    <row r="154" spans="1:5" x14ac:dyDescent="0.2">
      <c r="A154" s="114">
        <v>1304855</v>
      </c>
      <c r="B154" s="245" t="s">
        <v>160</v>
      </c>
      <c r="D154">
        <v>11</v>
      </c>
      <c r="E154">
        <v>2022</v>
      </c>
    </row>
    <row r="155" spans="1:5" x14ac:dyDescent="0.2">
      <c r="A155" s="114">
        <v>1304860</v>
      </c>
      <c r="B155" s="245" t="s">
        <v>160</v>
      </c>
      <c r="D155">
        <v>11</v>
      </c>
      <c r="E155">
        <v>2022</v>
      </c>
    </row>
    <row r="156" spans="1:5" x14ac:dyDescent="0.2">
      <c r="A156" s="87">
        <v>1306131</v>
      </c>
      <c r="B156" s="247" t="s">
        <v>160</v>
      </c>
      <c r="D156">
        <v>11</v>
      </c>
      <c r="E156">
        <v>2022</v>
      </c>
    </row>
    <row r="157" spans="1:5" x14ac:dyDescent="0.2">
      <c r="A157" s="114">
        <v>1342732</v>
      </c>
      <c r="B157" s="245" t="s">
        <v>161</v>
      </c>
      <c r="D157">
        <v>11</v>
      </c>
      <c r="E157">
        <v>2022</v>
      </c>
    </row>
    <row r="158" spans="1:5" x14ac:dyDescent="0.2">
      <c r="A158" s="87">
        <v>1321533</v>
      </c>
      <c r="B158" s="247" t="s">
        <v>161</v>
      </c>
      <c r="D158">
        <v>11</v>
      </c>
      <c r="E158">
        <v>2022</v>
      </c>
    </row>
    <row r="159" spans="1:5" x14ac:dyDescent="0.2">
      <c r="A159" s="114">
        <v>1051485</v>
      </c>
      <c r="B159" s="245">
        <v>45261</v>
      </c>
      <c r="D159">
        <v>1</v>
      </c>
      <c r="E159">
        <v>2023</v>
      </c>
    </row>
    <row r="160" spans="1:5" x14ac:dyDescent="0.2">
      <c r="A160" s="114">
        <v>1393432</v>
      </c>
      <c r="B160" s="245" t="s">
        <v>162</v>
      </c>
      <c r="D160">
        <v>1</v>
      </c>
      <c r="E160">
        <v>2023</v>
      </c>
    </row>
    <row r="161" spans="1:5" x14ac:dyDescent="0.2">
      <c r="A161" s="114">
        <v>1381307</v>
      </c>
      <c r="B161" s="245" t="s">
        <v>162</v>
      </c>
      <c r="D161">
        <v>1</v>
      </c>
      <c r="E161">
        <v>2023</v>
      </c>
    </row>
    <row r="162" spans="1:5" x14ac:dyDescent="0.2">
      <c r="A162" s="114">
        <v>1373669</v>
      </c>
      <c r="B162" s="245" t="s">
        <v>163</v>
      </c>
      <c r="D162">
        <v>1</v>
      </c>
      <c r="E162">
        <v>2023</v>
      </c>
    </row>
    <row r="163" spans="1:5" x14ac:dyDescent="0.2">
      <c r="A163" s="114">
        <v>1387543</v>
      </c>
      <c r="B163" s="245" t="s">
        <v>163</v>
      </c>
      <c r="D163">
        <v>1</v>
      </c>
      <c r="E163">
        <v>2023</v>
      </c>
    </row>
    <row r="164" spans="1:5" x14ac:dyDescent="0.2">
      <c r="A164" s="114">
        <v>1387566</v>
      </c>
      <c r="B164" s="245" t="s">
        <v>163</v>
      </c>
      <c r="D164">
        <v>1</v>
      </c>
      <c r="E164">
        <v>2023</v>
      </c>
    </row>
    <row r="165" spans="1:5" x14ac:dyDescent="0.2">
      <c r="A165" s="114">
        <v>1387574</v>
      </c>
      <c r="B165" s="245" t="s">
        <v>163</v>
      </c>
      <c r="D165">
        <v>1</v>
      </c>
      <c r="E165">
        <v>2023</v>
      </c>
    </row>
    <row r="166" spans="1:5" x14ac:dyDescent="0.2">
      <c r="A166" s="114">
        <v>1384595</v>
      </c>
      <c r="B166" s="245" t="s">
        <v>163</v>
      </c>
      <c r="D166">
        <v>1</v>
      </c>
      <c r="E166">
        <v>2023</v>
      </c>
    </row>
    <row r="167" spans="1:5" x14ac:dyDescent="0.2">
      <c r="A167" s="114">
        <v>1386682</v>
      </c>
      <c r="B167" s="245" t="s">
        <v>163</v>
      </c>
      <c r="D167">
        <v>1</v>
      </c>
      <c r="E167">
        <v>2023</v>
      </c>
    </row>
    <row r="168" spans="1:5" x14ac:dyDescent="0.2">
      <c r="A168" s="114">
        <v>1389628</v>
      </c>
      <c r="B168" s="247" t="s">
        <v>163</v>
      </c>
      <c r="D168">
        <v>1</v>
      </c>
      <c r="E168">
        <v>2023</v>
      </c>
    </row>
    <row r="169" spans="1:5" x14ac:dyDescent="0.2">
      <c r="A169" s="143">
        <v>1382029</v>
      </c>
      <c r="B169" s="247">
        <v>44959</v>
      </c>
      <c r="D169">
        <v>2</v>
      </c>
      <c r="E169">
        <v>2023</v>
      </c>
    </row>
    <row r="170" spans="1:5" x14ac:dyDescent="0.2">
      <c r="A170" s="144">
        <v>1381674</v>
      </c>
      <c r="B170" s="247">
        <v>44959</v>
      </c>
      <c r="D170">
        <v>2</v>
      </c>
      <c r="E170">
        <v>2023</v>
      </c>
    </row>
    <row r="171" spans="1:5" x14ac:dyDescent="0.2">
      <c r="A171" s="148">
        <v>1382630</v>
      </c>
      <c r="B171" s="247">
        <v>44959</v>
      </c>
      <c r="D171">
        <v>2</v>
      </c>
      <c r="E171">
        <v>2023</v>
      </c>
    </row>
    <row r="172" spans="1:5" x14ac:dyDescent="0.2">
      <c r="A172" s="114">
        <v>1384514</v>
      </c>
      <c r="B172" s="245">
        <v>45109</v>
      </c>
      <c r="D172">
        <v>2</v>
      </c>
      <c r="E172">
        <v>2023</v>
      </c>
    </row>
    <row r="173" spans="1:5" x14ac:dyDescent="0.2">
      <c r="A173" s="87">
        <v>1400945</v>
      </c>
      <c r="B173" s="247">
        <v>45109</v>
      </c>
      <c r="D173">
        <v>2</v>
      </c>
      <c r="E173">
        <v>2023</v>
      </c>
    </row>
    <row r="174" spans="1:5" x14ac:dyDescent="0.2">
      <c r="A174" s="87">
        <v>1408721</v>
      </c>
      <c r="B174" s="247">
        <v>45140</v>
      </c>
      <c r="D174">
        <v>2</v>
      </c>
      <c r="E174">
        <v>2023</v>
      </c>
    </row>
    <row r="175" spans="1:5" x14ac:dyDescent="0.2">
      <c r="A175" s="114">
        <v>1381542</v>
      </c>
      <c r="B175" s="245">
        <v>44929</v>
      </c>
      <c r="D175">
        <v>3</v>
      </c>
      <c r="E175">
        <v>2023</v>
      </c>
    </row>
    <row r="176" spans="1:5" x14ac:dyDescent="0.2">
      <c r="A176" s="114">
        <v>1381545</v>
      </c>
      <c r="B176" s="245">
        <v>44929</v>
      </c>
      <c r="D176">
        <v>3</v>
      </c>
      <c r="E176">
        <v>2023</v>
      </c>
    </row>
    <row r="177" spans="1:5" x14ac:dyDescent="0.2">
      <c r="A177" s="114">
        <v>1388601</v>
      </c>
      <c r="B177" s="245">
        <v>44929</v>
      </c>
      <c r="D177">
        <v>3</v>
      </c>
      <c r="E177">
        <v>2023</v>
      </c>
    </row>
    <row r="178" spans="1:5" x14ac:dyDescent="0.2">
      <c r="A178" s="114">
        <v>1422293</v>
      </c>
      <c r="B178" s="247">
        <v>44929</v>
      </c>
      <c r="D178">
        <v>3</v>
      </c>
      <c r="E178">
        <v>2023</v>
      </c>
    </row>
    <row r="179" spans="1:5" x14ac:dyDescent="0.2">
      <c r="A179" s="102">
        <v>1426398</v>
      </c>
      <c r="B179" s="245">
        <v>45202</v>
      </c>
      <c r="D179">
        <v>3</v>
      </c>
      <c r="E179">
        <v>2023</v>
      </c>
    </row>
    <row r="180" spans="1:5" x14ac:dyDescent="0.2">
      <c r="A180" s="103">
        <v>1381542</v>
      </c>
      <c r="B180" s="245">
        <v>45202</v>
      </c>
      <c r="D180">
        <v>3</v>
      </c>
      <c r="E180">
        <v>2023</v>
      </c>
    </row>
    <row r="181" spans="1:5" x14ac:dyDescent="0.2">
      <c r="A181" s="103">
        <v>1381545</v>
      </c>
      <c r="B181" s="245">
        <v>45202</v>
      </c>
      <c r="D181">
        <v>3</v>
      </c>
      <c r="E181">
        <v>2023</v>
      </c>
    </row>
    <row r="182" spans="1:5" x14ac:dyDescent="0.2">
      <c r="A182" s="103">
        <v>1388601</v>
      </c>
      <c r="B182" s="245">
        <v>45202</v>
      </c>
      <c r="D182">
        <v>3</v>
      </c>
      <c r="E182">
        <v>2023</v>
      </c>
    </row>
    <row r="183" spans="1:5" x14ac:dyDescent="0.2">
      <c r="A183" s="103">
        <v>1422293</v>
      </c>
      <c r="B183" s="245">
        <v>45202</v>
      </c>
      <c r="D183">
        <v>3</v>
      </c>
      <c r="E183">
        <v>2023</v>
      </c>
    </row>
    <row r="184" spans="1:5" x14ac:dyDescent="0.2">
      <c r="A184" s="115">
        <v>1426563</v>
      </c>
      <c r="B184" s="247">
        <v>45202</v>
      </c>
      <c r="D184">
        <v>3</v>
      </c>
      <c r="E184">
        <v>2023</v>
      </c>
    </row>
    <row r="185" spans="1:5" x14ac:dyDescent="0.2">
      <c r="A185" s="114">
        <v>1428702</v>
      </c>
      <c r="B185" s="245" t="s">
        <v>164</v>
      </c>
      <c r="D185">
        <v>3</v>
      </c>
      <c r="E185">
        <v>2023</v>
      </c>
    </row>
    <row r="186" spans="1:5" x14ac:dyDescent="0.2">
      <c r="A186" s="114">
        <v>1346610</v>
      </c>
      <c r="B186" s="245" t="s">
        <v>164</v>
      </c>
      <c r="D186">
        <v>3</v>
      </c>
      <c r="E186">
        <v>2023</v>
      </c>
    </row>
    <row r="187" spans="1:5" x14ac:dyDescent="0.2">
      <c r="A187" s="114">
        <v>1346606</v>
      </c>
      <c r="B187" s="245" t="s">
        <v>164</v>
      </c>
      <c r="D187">
        <v>3</v>
      </c>
      <c r="E187">
        <v>2023</v>
      </c>
    </row>
    <row r="188" spans="1:5" x14ac:dyDescent="0.2">
      <c r="A188" s="114">
        <v>1346607</v>
      </c>
      <c r="B188" s="245" t="s">
        <v>164</v>
      </c>
      <c r="D188">
        <v>3</v>
      </c>
      <c r="E188">
        <v>2023</v>
      </c>
    </row>
    <row r="189" spans="1:5" x14ac:dyDescent="0.2">
      <c r="A189" s="87">
        <v>1348795</v>
      </c>
      <c r="B189" s="247" t="s">
        <v>164</v>
      </c>
      <c r="D189">
        <v>3</v>
      </c>
      <c r="E189">
        <v>2023</v>
      </c>
    </row>
    <row r="190" spans="1:5" x14ac:dyDescent="0.2">
      <c r="A190" s="114">
        <v>1427810</v>
      </c>
      <c r="B190" s="245" t="s">
        <v>165</v>
      </c>
      <c r="D190">
        <v>3</v>
      </c>
      <c r="E190">
        <v>2023</v>
      </c>
    </row>
    <row r="191" spans="1:5" x14ac:dyDescent="0.2">
      <c r="A191" s="87">
        <v>1385615</v>
      </c>
      <c r="B191" s="247" t="s">
        <v>165</v>
      </c>
      <c r="D191">
        <v>3</v>
      </c>
      <c r="E191">
        <v>2023</v>
      </c>
    </row>
    <row r="192" spans="1:5" x14ac:dyDescent="0.2">
      <c r="A192" s="114">
        <v>1426375</v>
      </c>
      <c r="B192" s="245" t="s">
        <v>166</v>
      </c>
      <c r="D192">
        <v>3</v>
      </c>
      <c r="E192">
        <v>2023</v>
      </c>
    </row>
    <row r="193" spans="1:5" x14ac:dyDescent="0.2">
      <c r="A193" s="87">
        <v>1430641</v>
      </c>
      <c r="B193" s="247" t="s">
        <v>166</v>
      </c>
      <c r="D193">
        <v>3</v>
      </c>
      <c r="E193">
        <v>2023</v>
      </c>
    </row>
    <row r="194" spans="1:5" x14ac:dyDescent="0.2">
      <c r="A194" s="114">
        <v>1428702</v>
      </c>
      <c r="B194" s="245">
        <v>45020</v>
      </c>
      <c r="D194">
        <v>4</v>
      </c>
      <c r="E194">
        <v>2023</v>
      </c>
    </row>
    <row r="195" spans="1:5" x14ac:dyDescent="0.2">
      <c r="A195" s="114">
        <v>1437496</v>
      </c>
      <c r="B195" s="245">
        <v>45020</v>
      </c>
      <c r="D195">
        <v>4</v>
      </c>
      <c r="E195">
        <v>2023</v>
      </c>
    </row>
    <row r="196" spans="1:5" x14ac:dyDescent="0.2">
      <c r="A196" s="114">
        <v>1431682</v>
      </c>
      <c r="B196" s="245" t="s">
        <v>167</v>
      </c>
      <c r="D196">
        <v>4</v>
      </c>
      <c r="E196">
        <v>2023</v>
      </c>
    </row>
    <row r="197" spans="1:5" x14ac:dyDescent="0.2">
      <c r="A197" s="87">
        <v>1431881</v>
      </c>
      <c r="B197" s="247" t="s">
        <v>167</v>
      </c>
      <c r="D197">
        <v>4</v>
      </c>
      <c r="E197">
        <v>2023</v>
      </c>
    </row>
    <row r="198" spans="1:5" x14ac:dyDescent="0.2">
      <c r="A198" s="114">
        <v>1439799</v>
      </c>
      <c r="B198" s="245" t="s">
        <v>168</v>
      </c>
      <c r="D198">
        <v>4</v>
      </c>
      <c r="E198">
        <v>2023</v>
      </c>
    </row>
    <row r="199" spans="1:5" x14ac:dyDescent="0.2">
      <c r="A199" s="114">
        <v>1346602</v>
      </c>
      <c r="B199" s="245" t="s">
        <v>168</v>
      </c>
      <c r="D199">
        <v>4</v>
      </c>
      <c r="E199">
        <v>2023</v>
      </c>
    </row>
    <row r="200" spans="1:5" x14ac:dyDescent="0.2">
      <c r="A200" s="114">
        <v>1428241</v>
      </c>
      <c r="B200" s="245" t="s">
        <v>168</v>
      </c>
      <c r="D200">
        <v>4</v>
      </c>
      <c r="E200">
        <v>2023</v>
      </c>
    </row>
    <row r="201" spans="1:5" x14ac:dyDescent="0.2">
      <c r="A201" s="87">
        <v>1430985</v>
      </c>
      <c r="B201" s="247" t="s">
        <v>168</v>
      </c>
      <c r="D201">
        <v>4</v>
      </c>
      <c r="E201">
        <v>2023</v>
      </c>
    </row>
    <row r="202" spans="1:5" x14ac:dyDescent="0.2">
      <c r="A202" s="114">
        <v>1428702</v>
      </c>
      <c r="B202" s="245" t="s">
        <v>169</v>
      </c>
      <c r="D202">
        <v>4</v>
      </c>
      <c r="E202">
        <v>2023</v>
      </c>
    </row>
    <row r="203" spans="1:5" x14ac:dyDescent="0.2">
      <c r="A203" s="114">
        <v>1437496</v>
      </c>
      <c r="B203" s="245" t="s">
        <v>169</v>
      </c>
      <c r="D203">
        <v>4</v>
      </c>
      <c r="E203">
        <v>2023</v>
      </c>
    </row>
    <row r="204" spans="1:5" x14ac:dyDescent="0.2">
      <c r="A204" s="87">
        <v>1448063</v>
      </c>
      <c r="B204" s="247" t="s">
        <v>169</v>
      </c>
      <c r="D204">
        <v>4</v>
      </c>
      <c r="E204">
        <v>2023</v>
      </c>
    </row>
    <row r="205" spans="1:5" x14ac:dyDescent="0.2">
      <c r="A205" s="114">
        <v>1403797</v>
      </c>
      <c r="B205" s="245" t="s">
        <v>170</v>
      </c>
      <c r="D205">
        <v>4</v>
      </c>
      <c r="E205">
        <v>2023</v>
      </c>
    </row>
    <row r="206" spans="1:5" x14ac:dyDescent="0.2">
      <c r="A206" s="114">
        <v>1440848</v>
      </c>
      <c r="B206" s="245" t="s">
        <v>170</v>
      </c>
      <c r="D206">
        <v>4</v>
      </c>
      <c r="E206">
        <v>2023</v>
      </c>
    </row>
    <row r="207" spans="1:5" x14ac:dyDescent="0.2">
      <c r="A207" s="87">
        <v>1458712</v>
      </c>
      <c r="B207" s="247" t="s">
        <v>170</v>
      </c>
      <c r="D207">
        <v>4</v>
      </c>
      <c r="E207">
        <v>2023</v>
      </c>
    </row>
    <row r="208" spans="1:5" x14ac:dyDescent="0.2">
      <c r="A208" s="87">
        <v>1460971</v>
      </c>
      <c r="B208" s="247" t="s">
        <v>171</v>
      </c>
      <c r="D208">
        <v>5</v>
      </c>
      <c r="E208">
        <v>2023</v>
      </c>
    </row>
    <row r="209" spans="1:5" x14ac:dyDescent="0.2">
      <c r="A209" s="114">
        <v>1386601</v>
      </c>
      <c r="B209" s="245" t="s">
        <v>172</v>
      </c>
      <c r="D209">
        <v>5</v>
      </c>
      <c r="E209">
        <v>2023</v>
      </c>
    </row>
    <row r="210" spans="1:5" x14ac:dyDescent="0.2">
      <c r="A210" s="114">
        <v>1386602</v>
      </c>
      <c r="B210" s="245" t="s">
        <v>172</v>
      </c>
      <c r="D210">
        <v>5</v>
      </c>
      <c r="E210">
        <v>2023</v>
      </c>
    </row>
    <row r="211" spans="1:5" x14ac:dyDescent="0.2">
      <c r="A211" s="87">
        <v>1386619</v>
      </c>
      <c r="B211" s="247" t="s">
        <v>172</v>
      </c>
      <c r="D211">
        <v>5</v>
      </c>
      <c r="E211">
        <v>2023</v>
      </c>
    </row>
    <row r="212" spans="1:5" x14ac:dyDescent="0.2">
      <c r="A212" s="114">
        <v>1386721</v>
      </c>
      <c r="B212" s="245" t="s">
        <v>173</v>
      </c>
      <c r="D212">
        <v>5</v>
      </c>
      <c r="E212">
        <v>2023</v>
      </c>
    </row>
    <row r="213" spans="1:5" x14ac:dyDescent="0.2">
      <c r="A213" s="114">
        <v>1450683</v>
      </c>
      <c r="B213" s="245" t="s">
        <v>173</v>
      </c>
      <c r="D213">
        <v>5</v>
      </c>
      <c r="E213">
        <v>2023</v>
      </c>
    </row>
    <row r="214" spans="1:5" x14ac:dyDescent="0.2">
      <c r="A214" s="114">
        <v>1390271</v>
      </c>
      <c r="B214" s="245" t="s">
        <v>173</v>
      </c>
      <c r="D214">
        <v>5</v>
      </c>
      <c r="E214">
        <v>2023</v>
      </c>
    </row>
    <row r="215" spans="1:5" x14ac:dyDescent="0.2">
      <c r="A215" s="114">
        <v>1397276</v>
      </c>
      <c r="B215" s="245" t="s">
        <v>173</v>
      </c>
      <c r="D215">
        <v>5</v>
      </c>
      <c r="E215">
        <v>2023</v>
      </c>
    </row>
    <row r="216" spans="1:5" x14ac:dyDescent="0.2">
      <c r="A216" s="87">
        <v>1397306</v>
      </c>
      <c r="B216" s="247" t="s">
        <v>173</v>
      </c>
      <c r="D216">
        <v>5</v>
      </c>
      <c r="E216">
        <v>2023</v>
      </c>
    </row>
    <row r="217" spans="1:5" x14ac:dyDescent="0.2">
      <c r="A217" s="114">
        <v>1449921</v>
      </c>
      <c r="B217" s="245" t="s">
        <v>174</v>
      </c>
      <c r="D217">
        <v>6</v>
      </c>
      <c r="E217">
        <v>2023</v>
      </c>
    </row>
    <row r="218" spans="1:5" x14ac:dyDescent="0.2">
      <c r="A218" s="114">
        <v>1483541</v>
      </c>
      <c r="B218" s="245" t="s">
        <v>174</v>
      </c>
      <c r="D218">
        <v>6</v>
      </c>
      <c r="E218">
        <v>2023</v>
      </c>
    </row>
    <row r="219" spans="1:5" x14ac:dyDescent="0.2">
      <c r="A219" s="114">
        <v>1424482</v>
      </c>
      <c r="B219" s="245" t="s">
        <v>174</v>
      </c>
      <c r="D219">
        <v>6</v>
      </c>
      <c r="E219">
        <v>2023</v>
      </c>
    </row>
    <row r="220" spans="1:5" x14ac:dyDescent="0.2">
      <c r="A220" s="114">
        <v>1504014</v>
      </c>
      <c r="B220" s="245" t="s">
        <v>174</v>
      </c>
      <c r="D220">
        <v>6</v>
      </c>
      <c r="E220">
        <v>2023</v>
      </c>
    </row>
    <row r="221" spans="1:5" x14ac:dyDescent="0.2">
      <c r="A221" s="114">
        <v>1407193</v>
      </c>
      <c r="B221" s="245" t="s">
        <v>174</v>
      </c>
      <c r="D221">
        <v>6</v>
      </c>
      <c r="E221">
        <v>2023</v>
      </c>
    </row>
    <row r="222" spans="1:5" x14ac:dyDescent="0.2">
      <c r="A222" s="114">
        <v>1497386</v>
      </c>
      <c r="B222" s="245" t="s">
        <v>174</v>
      </c>
      <c r="D222">
        <v>6</v>
      </c>
      <c r="E222">
        <v>2023</v>
      </c>
    </row>
    <row r="223" spans="1:5" x14ac:dyDescent="0.2">
      <c r="A223" s="114">
        <v>1503493</v>
      </c>
      <c r="B223" s="247" t="s">
        <v>174</v>
      </c>
      <c r="D223">
        <v>6</v>
      </c>
      <c r="E223">
        <v>2023</v>
      </c>
    </row>
    <row r="224" spans="1:5" x14ac:dyDescent="0.2">
      <c r="A224" s="237">
        <v>1503256</v>
      </c>
      <c r="B224" s="247" t="s">
        <v>175</v>
      </c>
      <c r="D224">
        <v>7</v>
      </c>
      <c r="E224">
        <v>2023</v>
      </c>
    </row>
    <row r="225" spans="1:5" x14ac:dyDescent="0.2">
      <c r="A225" s="114">
        <v>1502860</v>
      </c>
      <c r="B225" s="245" t="s">
        <v>176</v>
      </c>
      <c r="D225">
        <v>8</v>
      </c>
      <c r="E225">
        <v>2023</v>
      </c>
    </row>
    <row r="226" spans="1:5" x14ac:dyDescent="0.2">
      <c r="A226" s="114">
        <v>1509414</v>
      </c>
      <c r="B226" s="245" t="s">
        <v>176</v>
      </c>
      <c r="D226">
        <v>8</v>
      </c>
      <c r="E226">
        <v>2023</v>
      </c>
    </row>
    <row r="227" spans="1:5" x14ac:dyDescent="0.2">
      <c r="A227" s="114">
        <v>1543695</v>
      </c>
      <c r="B227" s="245" t="s">
        <v>176</v>
      </c>
      <c r="D227">
        <v>8</v>
      </c>
      <c r="E227">
        <v>2023</v>
      </c>
    </row>
    <row r="228" spans="1:5" x14ac:dyDescent="0.2">
      <c r="A228" s="114">
        <v>1540902</v>
      </c>
      <c r="B228" s="247" t="s">
        <v>176</v>
      </c>
      <c r="D228">
        <v>8</v>
      </c>
      <c r="E228">
        <v>2023</v>
      </c>
    </row>
    <row r="229" spans="1:5" x14ac:dyDescent="0.2">
      <c r="A229" s="114">
        <v>1533072</v>
      </c>
      <c r="B229" s="245" t="s">
        <v>176</v>
      </c>
      <c r="D229">
        <v>8</v>
      </c>
      <c r="E229">
        <v>2023</v>
      </c>
    </row>
    <row r="230" spans="1:5" x14ac:dyDescent="0.2">
      <c r="A230" s="114">
        <v>1547241</v>
      </c>
      <c r="B230" s="247" t="s">
        <v>177</v>
      </c>
      <c r="D230">
        <v>8</v>
      </c>
      <c r="E230">
        <v>2023</v>
      </c>
    </row>
    <row r="231" spans="1:5" x14ac:dyDescent="0.2">
      <c r="A231" s="114">
        <v>1514865</v>
      </c>
      <c r="B231" s="247">
        <v>45086</v>
      </c>
      <c r="D231">
        <v>9</v>
      </c>
      <c r="E231">
        <v>2023</v>
      </c>
    </row>
    <row r="232" spans="1:5" x14ac:dyDescent="0.2">
      <c r="A232" s="114">
        <v>1522643</v>
      </c>
      <c r="B232" s="245" t="s">
        <v>178</v>
      </c>
      <c r="D232">
        <v>9</v>
      </c>
      <c r="E232">
        <v>2023</v>
      </c>
    </row>
    <row r="233" spans="1:5" x14ac:dyDescent="0.2">
      <c r="A233" s="114">
        <v>1528465</v>
      </c>
      <c r="B233" s="245" t="s">
        <v>178</v>
      </c>
      <c r="D233">
        <v>9</v>
      </c>
      <c r="E233">
        <v>2023</v>
      </c>
    </row>
    <row r="234" spans="1:5" x14ac:dyDescent="0.2">
      <c r="A234" s="114">
        <v>1501605</v>
      </c>
      <c r="B234" s="245" t="s">
        <v>178</v>
      </c>
      <c r="D234">
        <v>9</v>
      </c>
      <c r="E234">
        <v>2023</v>
      </c>
    </row>
    <row r="235" spans="1:5" x14ac:dyDescent="0.2">
      <c r="A235" s="114">
        <v>1537101</v>
      </c>
      <c r="B235" s="245" t="s">
        <v>178</v>
      </c>
      <c r="D235">
        <v>9</v>
      </c>
      <c r="E235">
        <v>2023</v>
      </c>
    </row>
    <row r="236" spans="1:5" x14ac:dyDescent="0.2">
      <c r="A236" s="114">
        <v>1559891</v>
      </c>
      <c r="B236" s="245" t="s">
        <v>178</v>
      </c>
      <c r="D236">
        <v>9</v>
      </c>
      <c r="E236">
        <v>2023</v>
      </c>
    </row>
    <row r="237" spans="1:5" x14ac:dyDescent="0.2">
      <c r="A237" s="114">
        <v>1508655</v>
      </c>
      <c r="B237" s="245" t="s">
        <v>178</v>
      </c>
      <c r="D237">
        <v>9</v>
      </c>
      <c r="E237">
        <v>2023</v>
      </c>
    </row>
    <row r="238" spans="1:5" x14ac:dyDescent="0.2">
      <c r="A238" s="50">
        <v>1565245</v>
      </c>
      <c r="B238" s="244" t="s">
        <v>178</v>
      </c>
      <c r="D238">
        <v>9</v>
      </c>
      <c r="E238">
        <v>2023</v>
      </c>
    </row>
    <row r="239" spans="1:5" x14ac:dyDescent="0.2">
      <c r="B239" s="244"/>
    </row>
    <row r="240" spans="1:5" x14ac:dyDescent="0.2">
      <c r="B240" s="244"/>
    </row>
    <row r="241" spans="2:2" x14ac:dyDescent="0.2">
      <c r="B241" s="244"/>
    </row>
    <row r="242" spans="2:2" x14ac:dyDescent="0.2">
      <c r="B242" s="244"/>
    </row>
    <row r="243" spans="2:2" x14ac:dyDescent="0.2">
      <c r="B243" s="244"/>
    </row>
    <row r="244" spans="2:2" x14ac:dyDescent="0.2">
      <c r="B244" s="244"/>
    </row>
    <row r="245" spans="2:2" x14ac:dyDescent="0.2">
      <c r="B245" s="244"/>
    </row>
    <row r="246" spans="2:2" x14ac:dyDescent="0.2">
      <c r="B246" s="244"/>
    </row>
    <row r="247" spans="2:2" x14ac:dyDescent="0.2">
      <c r="B247" s="244"/>
    </row>
    <row r="248" spans="2:2" x14ac:dyDescent="0.2">
      <c r="B248" s="244"/>
    </row>
    <row r="249" spans="2:2" x14ac:dyDescent="0.2">
      <c r="B249" s="244"/>
    </row>
    <row r="250" spans="2:2" x14ac:dyDescent="0.2">
      <c r="B250" s="244"/>
    </row>
    <row r="251" spans="2:2" x14ac:dyDescent="0.2">
      <c r="B251" s="244"/>
    </row>
    <row r="252" spans="2:2" x14ac:dyDescent="0.2">
      <c r="B252" s="244"/>
    </row>
    <row r="253" spans="2:2" x14ac:dyDescent="0.2">
      <c r="B253" s="244"/>
    </row>
    <row r="254" spans="2:2" x14ac:dyDescent="0.2">
      <c r="B254" s="244"/>
    </row>
    <row r="255" spans="2:2" x14ac:dyDescent="0.2">
      <c r="B255" s="244"/>
    </row>
    <row r="256" spans="2:2" x14ac:dyDescent="0.2">
      <c r="B256" s="244"/>
    </row>
    <row r="257" spans="2:2" x14ac:dyDescent="0.2">
      <c r="B257" s="244"/>
    </row>
    <row r="258" spans="2:2" x14ac:dyDescent="0.2">
      <c r="B258" s="244"/>
    </row>
    <row r="259" spans="2:2" x14ac:dyDescent="0.2">
      <c r="B259" s="244"/>
    </row>
    <row r="260" spans="2:2" x14ac:dyDescent="0.2">
      <c r="B260" s="244"/>
    </row>
    <row r="261" spans="2:2" x14ac:dyDescent="0.2">
      <c r="B261" s="244"/>
    </row>
    <row r="262" spans="2:2" x14ac:dyDescent="0.2">
      <c r="B262" s="244"/>
    </row>
    <row r="263" spans="2:2" x14ac:dyDescent="0.2">
      <c r="B263" s="244"/>
    </row>
    <row r="264" spans="2:2" x14ac:dyDescent="0.2">
      <c r="B264" s="244"/>
    </row>
    <row r="265" spans="2:2" x14ac:dyDescent="0.2">
      <c r="B265" s="244"/>
    </row>
    <row r="266" spans="2:2" x14ac:dyDescent="0.2">
      <c r="B266" s="244"/>
    </row>
    <row r="267" spans="2:2" x14ac:dyDescent="0.2">
      <c r="B267" s="244"/>
    </row>
    <row r="268" spans="2:2" x14ac:dyDescent="0.2">
      <c r="B268" s="244"/>
    </row>
    <row r="269" spans="2:2" x14ac:dyDescent="0.2">
      <c r="B269" s="244"/>
    </row>
    <row r="270" spans="2:2" x14ac:dyDescent="0.2">
      <c r="B270" s="244"/>
    </row>
    <row r="271" spans="2:2" x14ac:dyDescent="0.2">
      <c r="B271" s="244"/>
    </row>
    <row r="272" spans="2:2" x14ac:dyDescent="0.2">
      <c r="B272" s="244"/>
    </row>
    <row r="273" spans="2:2" x14ac:dyDescent="0.2">
      <c r="B273" s="244"/>
    </row>
    <row r="274" spans="2:2" x14ac:dyDescent="0.2">
      <c r="B274" s="244"/>
    </row>
    <row r="275" spans="2:2" x14ac:dyDescent="0.2">
      <c r="B275" s="244"/>
    </row>
    <row r="276" spans="2:2" x14ac:dyDescent="0.2">
      <c r="B276" s="244"/>
    </row>
    <row r="277" spans="2:2" x14ac:dyDescent="0.2">
      <c r="B277" s="244"/>
    </row>
    <row r="278" spans="2:2" x14ac:dyDescent="0.2">
      <c r="B278" s="244"/>
    </row>
    <row r="279" spans="2:2" x14ac:dyDescent="0.2">
      <c r="B279" s="244"/>
    </row>
    <row r="280" spans="2:2" x14ac:dyDescent="0.2">
      <c r="B280" s="244"/>
    </row>
    <row r="281" spans="2:2" x14ac:dyDescent="0.2">
      <c r="B281" s="244"/>
    </row>
    <row r="282" spans="2:2" x14ac:dyDescent="0.2">
      <c r="B282" s="244"/>
    </row>
    <row r="283" spans="2:2" x14ac:dyDescent="0.2">
      <c r="B283" s="244"/>
    </row>
    <row r="284" spans="2:2" x14ac:dyDescent="0.2">
      <c r="B284" s="244"/>
    </row>
    <row r="285" spans="2:2" x14ac:dyDescent="0.2">
      <c r="B285" s="244"/>
    </row>
    <row r="286" spans="2:2" x14ac:dyDescent="0.2">
      <c r="B286" s="244"/>
    </row>
    <row r="287" spans="2:2" x14ac:dyDescent="0.2">
      <c r="B287" s="244"/>
    </row>
    <row r="288" spans="2:2" x14ac:dyDescent="0.2">
      <c r="B288" s="244"/>
    </row>
    <row r="289" spans="2:2" x14ac:dyDescent="0.2">
      <c r="B289" s="244"/>
    </row>
    <row r="290" spans="2:2" x14ac:dyDescent="0.2">
      <c r="B290" s="244"/>
    </row>
    <row r="291" spans="2:2" x14ac:dyDescent="0.2">
      <c r="B291" s="244"/>
    </row>
    <row r="292" spans="2:2" x14ac:dyDescent="0.2">
      <c r="B292" s="244"/>
    </row>
  </sheetData>
  <autoFilter ref="A1:F237" xr:uid="{DD16AB75-2C91-4360-B4B2-FC1968DB9E0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M549"/>
  <sheetViews>
    <sheetView workbookViewId="0">
      <selection activeCell="F18" sqref="F18"/>
    </sheetView>
  </sheetViews>
  <sheetFormatPr defaultColWidth="9.33203125" defaultRowHeight="12" x14ac:dyDescent="0.2"/>
  <cols>
    <col min="1" max="1" width="9.5" customWidth="1"/>
    <col min="2" max="2" width="23.1640625" customWidth="1"/>
    <col min="3" max="3" width="18" customWidth="1"/>
    <col min="4" max="4" width="21.1640625" customWidth="1"/>
    <col min="5" max="5" width="16.5" customWidth="1"/>
    <col min="6" max="6" width="28.33203125" customWidth="1"/>
    <col min="7" max="7" width="19.5" customWidth="1"/>
    <col min="8" max="8" width="9.33203125" customWidth="1"/>
    <col min="9" max="9" width="19.33203125" customWidth="1"/>
    <col min="10" max="10" width="32.1640625" customWidth="1"/>
    <col min="11" max="11" width="4.33203125" customWidth="1"/>
    <col min="12" max="12" width="29.33203125" customWidth="1"/>
    <col min="13" max="13" width="25.6640625" customWidth="1"/>
    <col min="16384" max="16384" width="10.6640625" customWidth="1"/>
  </cols>
  <sheetData>
    <row r="2" spans="1:8" ht="39" customHeight="1" x14ac:dyDescent="0.2">
      <c r="A2" s="4"/>
      <c r="B2" s="382" t="s">
        <v>179</v>
      </c>
      <c r="C2" s="382"/>
      <c r="D2" s="382"/>
      <c r="E2" s="382"/>
      <c r="F2" s="382"/>
      <c r="G2" s="382"/>
      <c r="H2" s="4"/>
    </row>
    <row r="3" spans="1:8" x14ac:dyDescent="0.2">
      <c r="A3" s="4"/>
      <c r="B3" s="4"/>
      <c r="C3" s="4"/>
      <c r="D3" s="4"/>
      <c r="E3" s="4"/>
      <c r="F3" s="4"/>
      <c r="G3" s="4"/>
      <c r="H3" s="4"/>
    </row>
    <row r="4" spans="1:8" ht="15" customHeight="1" x14ac:dyDescent="0.2">
      <c r="A4" s="4"/>
      <c r="B4" s="29" t="s">
        <v>3</v>
      </c>
      <c r="C4" s="30" t="s">
        <v>180</v>
      </c>
      <c r="D4" s="31" t="s">
        <v>181</v>
      </c>
      <c r="E4" s="31" t="s">
        <v>182</v>
      </c>
      <c r="F4" s="32" t="s">
        <v>183</v>
      </c>
      <c r="G4" s="33" t="s">
        <v>182</v>
      </c>
      <c r="H4" s="4"/>
    </row>
    <row r="5" spans="1:8" ht="15" customHeight="1" x14ac:dyDescent="0.2">
      <c r="A5" s="4"/>
      <c r="B5" s="34" t="s">
        <v>184</v>
      </c>
      <c r="C5" s="22">
        <f>COUNTIF('SAC''s'!A:A,Painel!B5)</f>
        <v>0</v>
      </c>
      <c r="D5" s="326">
        <f>COUNTIF(Unico!C:C,Painel!B5)</f>
        <v>0</v>
      </c>
      <c r="E5" s="324">
        <f>COUNTIF(Priorizados!B:B,Painel!B5)</f>
        <v>0</v>
      </c>
      <c r="F5" s="21">
        <f>D5</f>
        <v>0</v>
      </c>
      <c r="G5" s="35">
        <f>E5</f>
        <v>0</v>
      </c>
      <c r="H5" s="4"/>
    </row>
    <row r="6" spans="1:8" ht="15" customHeight="1" x14ac:dyDescent="0.2">
      <c r="A6" s="4"/>
      <c r="B6" s="129" t="s">
        <v>185</v>
      </c>
      <c r="C6" s="132">
        <f>COUNTIF('SAC''s'!A:A,Painel!B6)</f>
        <v>0</v>
      </c>
      <c r="D6" s="325">
        <f>COUNTIF(Unico!C:C,Painel!B6)</f>
        <v>0</v>
      </c>
      <c r="E6" s="133">
        <f>COUNTIF(Priorizados!B:B,Painel!B6)</f>
        <v>0</v>
      </c>
      <c r="F6" s="394">
        <f>SUM(D6:D9)</f>
        <v>16</v>
      </c>
      <c r="G6" s="397">
        <f>SUM(E6:E9)</f>
        <v>0</v>
      </c>
      <c r="H6" s="4"/>
    </row>
    <row r="7" spans="1:8" ht="15" customHeight="1" x14ac:dyDescent="0.2">
      <c r="A7" s="4"/>
      <c r="B7" s="129" t="s">
        <v>186</v>
      </c>
      <c r="C7" s="132">
        <f>COUNTIF('SAC''s'!A:A,Painel!B7)</f>
        <v>0</v>
      </c>
      <c r="D7" s="131">
        <f>COUNTIF(Unico!C:C,Painel!B7)</f>
        <v>0</v>
      </c>
      <c r="E7" s="133">
        <f>COUNTIF(Priorizados!B:B,Painel!B7)</f>
        <v>0</v>
      </c>
      <c r="F7" s="395"/>
      <c r="G7" s="398"/>
      <c r="H7" s="4"/>
    </row>
    <row r="8" spans="1:8" ht="15" customHeight="1" x14ac:dyDescent="0.2">
      <c r="A8" s="4"/>
      <c r="B8" s="126" t="s">
        <v>187</v>
      </c>
      <c r="C8" s="132">
        <f>COUNTIF('SAC''s'!A:A,Painel!B8)</f>
        <v>45</v>
      </c>
      <c r="D8" s="131">
        <f>COUNTIF(Unico!C:C,Painel!B8)</f>
        <v>3</v>
      </c>
      <c r="E8" s="133">
        <f>COUNTIF(Priorizados!B:B,Painel!B8)</f>
        <v>0</v>
      </c>
      <c r="F8" s="395"/>
      <c r="G8" s="398"/>
      <c r="H8" s="388"/>
    </row>
    <row r="9" spans="1:8" ht="15" customHeight="1" x14ac:dyDescent="0.2">
      <c r="A9" s="4" t="s">
        <v>188</v>
      </c>
      <c r="B9" s="127" t="s">
        <v>189</v>
      </c>
      <c r="C9" s="15">
        <f>COUNTIF('SAC''s'!A:A,Painel!B9)</f>
        <v>27</v>
      </c>
      <c r="D9" s="130">
        <f>COUNTIF(Unico!C:C,Painel!B9)</f>
        <v>13</v>
      </c>
      <c r="E9" s="130">
        <f>COUNTIF(Priorizados!B:B,Painel!B9)</f>
        <v>0</v>
      </c>
      <c r="F9" s="396"/>
      <c r="G9" s="399"/>
      <c r="H9" s="388"/>
    </row>
    <row r="10" spans="1:8" ht="15" customHeight="1" x14ac:dyDescent="0.2">
      <c r="A10" s="4"/>
      <c r="B10" s="36" t="s">
        <v>190</v>
      </c>
      <c r="C10" s="204">
        <f>COUNTIF('SAC''s'!A:A,Painel!B10)</f>
        <v>0</v>
      </c>
      <c r="D10" s="16">
        <f>COUNTIF(Unico!C:C,Painel!B10)</f>
        <v>0</v>
      </c>
      <c r="E10" s="14">
        <f>COUNTIF(Priorizados!B:B,Painel!B10)</f>
        <v>0</v>
      </c>
      <c r="F10" s="383">
        <f>SUM(D10:D11)</f>
        <v>46</v>
      </c>
      <c r="G10" s="389">
        <f>SUM(E10:E11)</f>
        <v>0</v>
      </c>
      <c r="H10" s="388"/>
    </row>
    <row r="11" spans="1:8" ht="15" customHeight="1" x14ac:dyDescent="0.2">
      <c r="A11" s="4"/>
      <c r="B11" s="205" t="s">
        <v>191</v>
      </c>
      <c r="C11" s="23">
        <f>COUNTIF('SAC''s'!A:A,Painel!B11)</f>
        <v>138</v>
      </c>
      <c r="D11" s="17">
        <f>COUNTIF(Unico!C:C,Painel!B11)</f>
        <v>46</v>
      </c>
      <c r="E11" s="12">
        <f>COUNTIF(Priorizados!B:B,Painel!B11)</f>
        <v>0</v>
      </c>
      <c r="F11" s="384"/>
      <c r="G11" s="390"/>
      <c r="H11" s="388"/>
    </row>
    <row r="12" spans="1:8" ht="15" customHeight="1" x14ac:dyDescent="0.2">
      <c r="A12" s="4"/>
      <c r="B12" s="37" t="s">
        <v>192</v>
      </c>
      <c r="C12" s="26">
        <f>COUNTIF('SAC''s'!A:A,Painel!B12)</f>
        <v>0</v>
      </c>
      <c r="D12" s="18">
        <f>COUNTIF(Unico!C:C,Painel!B12)</f>
        <v>0</v>
      </c>
      <c r="E12" s="13">
        <f>COUNTIF(Priorizados!B:B,Painel!B12)</f>
        <v>0</v>
      </c>
      <c r="F12" s="385">
        <f>SUM(D12:D14)</f>
        <v>4</v>
      </c>
      <c r="G12" s="391">
        <f>SUM(E12:E14)</f>
        <v>0</v>
      </c>
      <c r="H12" s="388"/>
    </row>
    <row r="13" spans="1:8" ht="15" customHeight="1" x14ac:dyDescent="0.2">
      <c r="A13" s="4"/>
      <c r="B13" s="128" t="s">
        <v>193</v>
      </c>
      <c r="C13" s="27">
        <f>COUNTIF('SAC''s'!A:A,Painel!B13)</f>
        <v>8</v>
      </c>
      <c r="D13" s="19">
        <f>COUNTIF(Unico!C:C,Painel!B13)</f>
        <v>3</v>
      </c>
      <c r="E13" s="11">
        <f>COUNTIF(Priorizados!B:B,Painel!B13)</f>
        <v>0</v>
      </c>
      <c r="F13" s="386"/>
      <c r="G13" s="392"/>
      <c r="H13" s="388"/>
    </row>
    <row r="14" spans="1:8" ht="15" customHeight="1" x14ac:dyDescent="0.2">
      <c r="A14" s="4"/>
      <c r="B14" s="38" t="s">
        <v>194</v>
      </c>
      <c r="C14" s="28">
        <f>COUNTIF('SAC''s'!A:A,Painel!B14)</f>
        <v>38</v>
      </c>
      <c r="D14" s="24">
        <f>COUNTIF(Unico!C:C,Painel!B14)</f>
        <v>1</v>
      </c>
      <c r="E14" s="25">
        <f>COUNTIF(Priorizados!B:B,Painel!B14)</f>
        <v>0</v>
      </c>
      <c r="F14" s="387"/>
      <c r="G14" s="393"/>
      <c r="H14" s="388"/>
    </row>
    <row r="15" spans="1:8" ht="15" customHeight="1" x14ac:dyDescent="0.2">
      <c r="A15" s="4"/>
      <c r="B15" s="39" t="s">
        <v>195</v>
      </c>
      <c r="C15" s="40">
        <f>SUM(C5:C14)</f>
        <v>256</v>
      </c>
      <c r="D15" s="41">
        <f>SUM(D5:D14)</f>
        <v>66</v>
      </c>
      <c r="E15" s="42">
        <f>SUM(E5:E14)</f>
        <v>0</v>
      </c>
      <c r="F15" s="40">
        <f>SUM(F5:F14)</f>
        <v>66</v>
      </c>
      <c r="G15" s="43">
        <f>SUM(G5:G14)</f>
        <v>0</v>
      </c>
      <c r="H15" s="4"/>
    </row>
    <row r="17" spans="9:13" ht="18" customHeight="1" x14ac:dyDescent="0.2">
      <c r="I17" s="380" t="s">
        <v>196</v>
      </c>
      <c r="J17" s="381"/>
      <c r="K17" s="4"/>
      <c r="L17" s="380" t="s">
        <v>182</v>
      </c>
      <c r="M17" s="381"/>
    </row>
    <row r="18" spans="9:13" ht="18" customHeight="1" x14ac:dyDescent="0.2">
      <c r="I18" s="70" t="s">
        <v>197</v>
      </c>
      <c r="J18" s="71" t="s">
        <v>198</v>
      </c>
      <c r="K18" s="4"/>
      <c r="L18" s="68" t="s">
        <v>199</v>
      </c>
      <c r="M18" s="69" t="s">
        <v>198</v>
      </c>
    </row>
    <row r="19" spans="9:13" ht="18" customHeight="1" x14ac:dyDescent="0.2">
      <c r="I19" s="72" t="s">
        <v>200</v>
      </c>
      <c r="J19" s="73">
        <f>F5</f>
        <v>0</v>
      </c>
      <c r="K19" s="4"/>
      <c r="L19" s="80" t="s">
        <v>200</v>
      </c>
      <c r="M19" s="81">
        <f>G5</f>
        <v>0</v>
      </c>
    </row>
    <row r="20" spans="9:13" ht="18" customHeight="1" x14ac:dyDescent="0.2">
      <c r="I20" s="78" t="s">
        <v>201</v>
      </c>
      <c r="J20" s="79">
        <f>F6</f>
        <v>16</v>
      </c>
      <c r="K20" s="4"/>
      <c r="L20" s="78" t="s">
        <v>201</v>
      </c>
      <c r="M20" s="79">
        <f>G6</f>
        <v>0</v>
      </c>
    </row>
    <row r="21" spans="9:13" ht="18" customHeight="1" x14ac:dyDescent="0.2">
      <c r="I21" s="76" t="s">
        <v>202</v>
      </c>
      <c r="J21" s="77">
        <f>F10</f>
        <v>46</v>
      </c>
      <c r="K21" s="4"/>
      <c r="L21" s="83" t="s">
        <v>202</v>
      </c>
      <c r="M21" s="84">
        <f>G10</f>
        <v>0</v>
      </c>
    </row>
    <row r="22" spans="9:13" ht="18" customHeight="1" x14ac:dyDescent="0.2">
      <c r="I22" s="74" t="s">
        <v>203</v>
      </c>
      <c r="J22" s="75">
        <f>F12</f>
        <v>4</v>
      </c>
      <c r="K22" s="4"/>
      <c r="L22" s="82" t="s">
        <v>203</v>
      </c>
      <c r="M22" s="88">
        <f>G12</f>
        <v>0</v>
      </c>
    </row>
    <row r="549" spans="8:8" x14ac:dyDescent="0.2">
      <c r="H549">
        <v>0</v>
      </c>
    </row>
  </sheetData>
  <mergeCells count="12">
    <mergeCell ref="L17:M17"/>
    <mergeCell ref="B2:G2"/>
    <mergeCell ref="F10:F11"/>
    <mergeCell ref="F12:F14"/>
    <mergeCell ref="I17:J17"/>
    <mergeCell ref="H8:H9"/>
    <mergeCell ref="H10:H11"/>
    <mergeCell ref="H12:H14"/>
    <mergeCell ref="G10:G11"/>
    <mergeCell ref="G12:G14"/>
    <mergeCell ref="F6:F9"/>
    <mergeCell ref="G6:G9"/>
  </mergeCells>
  <phoneticPr fontId="5" type="noConversion"/>
  <conditionalFormatting sqref="I22">
    <cfRule type="cellIs" dxfId="51" priority="6" stopIfTrue="1" operator="equal">
      <formula>"Já estava em Produção"</formula>
    </cfRule>
    <cfRule type="cellIs" dxfId="50" priority="7" stopIfTrue="1" operator="equal">
      <formula>"Enviado para produção"</formula>
    </cfRule>
    <cfRule type="cellIs" dxfId="49" priority="8" stopIfTrue="1" operator="equal">
      <formula>"Voltou de Produção"</formula>
    </cfRule>
    <cfRule type="cellIs" dxfId="48" priority="9" stopIfTrue="1" operator="equal">
      <formula>"Impedido a mais de um CAB"</formula>
    </cfRule>
    <cfRule type="cellIs" dxfId="47" priority="10" stopIfTrue="1" operator="equal">
      <formula>"Impedido"</formula>
    </cfRule>
  </conditionalFormatting>
  <conditionalFormatting sqref="I21:J21">
    <cfRule type="cellIs" dxfId="46" priority="11" stopIfTrue="1" operator="equal">
      <formula>"Já estava em Produção"</formula>
    </cfRule>
    <cfRule type="cellIs" dxfId="45" priority="12" stopIfTrue="1" operator="equal">
      <formula>"Enviado para produção"</formula>
    </cfRule>
    <cfRule type="cellIs" dxfId="44" priority="13" stopIfTrue="1" operator="equal">
      <formula>"Voltou de Produção"</formula>
    </cfRule>
    <cfRule type="cellIs" dxfId="43" priority="14" stopIfTrue="1" operator="equal">
      <formula>"Impedido a mais de um CAB"</formula>
    </cfRule>
    <cfRule type="cellIs" dxfId="42" priority="15" stopIfTrue="1" operator="equal">
      <formula>"Impedido"</formula>
    </cfRule>
  </conditionalFormatting>
  <conditionalFormatting sqref="L22">
    <cfRule type="cellIs" dxfId="41" priority="16" stopIfTrue="1" operator="equal">
      <formula>"Já estava em Produção"</formula>
    </cfRule>
    <cfRule type="cellIs" dxfId="40" priority="17" stopIfTrue="1" operator="equal">
      <formula>"Enviado para produção"</formula>
    </cfRule>
    <cfRule type="cellIs" dxfId="39" priority="18" stopIfTrue="1" operator="equal">
      <formula>"Voltou de Produção"</formula>
    </cfRule>
    <cfRule type="cellIs" dxfId="38" priority="19" stopIfTrue="1" operator="equal">
      <formula>"Impedido a mais de um CAB"</formula>
    </cfRule>
    <cfRule type="cellIs" dxfId="37" priority="20" stopIfTrue="1" operator="equal">
      <formula>"Impedido"</formula>
    </cfRule>
  </conditionalFormatting>
  <conditionalFormatting sqref="L21:M21">
    <cfRule type="cellIs" dxfId="36" priority="26" stopIfTrue="1" operator="equal">
      <formula>"Já estava em Produção"</formula>
    </cfRule>
    <cfRule type="cellIs" dxfId="35" priority="27" stopIfTrue="1" operator="equal">
      <formula>"Enviado para produção"</formula>
    </cfRule>
    <cfRule type="cellIs" dxfId="34" priority="28" stopIfTrue="1" operator="equal">
      <formula>"Voltou de Produção"</formula>
    </cfRule>
    <cfRule type="cellIs" dxfId="33" priority="29" stopIfTrue="1" operator="equal">
      <formula>"Impedido a mais de um CAB"</formula>
    </cfRule>
    <cfRule type="cellIs" dxfId="32" priority="30" stopIfTrue="1" operator="equal">
      <formula>"Impedido"</formula>
    </cfRule>
  </conditionalFormatting>
  <pageMargins left="0.511811024" right="0.511811024" top="0.78740157499999996" bottom="0.78740157499999996" header="0.31496062000000002" footer="0.3149606200000000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31CD-CE00-4494-8F70-8AE2A82A8B3B}">
  <sheetPr>
    <tabColor rgb="FF00B0F0"/>
  </sheetPr>
  <dimension ref="A1:AK257"/>
  <sheetViews>
    <sheetView tabSelected="1" zoomScale="120" zoomScaleNormal="120" workbookViewId="0">
      <pane ySplit="1" topLeftCell="A2" activePane="bottomLeft" state="frozen"/>
      <selection activeCell="A2" sqref="A2"/>
      <selection pane="bottomLeft" activeCell="E6" sqref="E6"/>
    </sheetView>
  </sheetViews>
  <sheetFormatPr defaultColWidth="9.33203125" defaultRowHeight="17.25" customHeight="1" x14ac:dyDescent="0.2"/>
  <cols>
    <col min="1" max="1" width="31.1640625" customWidth="1"/>
    <col min="2" max="2" width="18.6640625" style="44" customWidth="1"/>
    <col min="3" max="3" width="18" style="46" customWidth="1"/>
    <col min="4" max="4" width="21.33203125" style="46" customWidth="1"/>
    <col min="5" max="5" width="54.33203125" style="278" bestFit="1" customWidth="1"/>
    <col min="6" max="6" width="18.83203125" style="277" customWidth="1"/>
    <col min="7" max="7" width="77.5" style="276" bestFit="1" customWidth="1"/>
    <col min="8" max="8" width="51.33203125" style="46" bestFit="1" customWidth="1"/>
    <col min="9" max="10" width="39.33203125" style="46" bestFit="1" customWidth="1"/>
    <col min="11" max="11" width="45.1640625" style="46" bestFit="1" customWidth="1"/>
    <col min="12" max="12" width="30.5" style="46" bestFit="1" customWidth="1"/>
    <col min="13" max="13" width="143.83203125" style="46" bestFit="1" customWidth="1"/>
    <col min="14" max="14" width="114" style="46" bestFit="1" customWidth="1"/>
    <col min="15" max="15" width="13.6640625" style="46" bestFit="1" customWidth="1"/>
    <col min="16" max="16" width="10.33203125" style="49" bestFit="1" customWidth="1"/>
    <col min="17" max="17" width="17" style="46" bestFit="1" customWidth="1"/>
    <col min="18" max="18" width="14.83203125" style="46" bestFit="1" customWidth="1"/>
    <col min="19" max="19" width="13.33203125" style="46" bestFit="1" customWidth="1"/>
    <col min="20" max="20" width="16.6640625" style="46" bestFit="1" customWidth="1"/>
    <col min="21" max="21" width="13.6640625" style="46" bestFit="1" customWidth="1"/>
    <col min="22" max="22" width="22" style="46" bestFit="1" customWidth="1"/>
    <col min="23" max="24" width="126" bestFit="1" customWidth="1"/>
    <col min="25" max="25" width="30.1640625" bestFit="1" customWidth="1"/>
    <col min="26" max="26" width="35.83203125" style="46" bestFit="1" customWidth="1"/>
    <col min="27" max="27" width="15.5" style="1" bestFit="1" customWidth="1"/>
    <col min="28" max="28" width="20.6640625" style="1" bestFit="1" customWidth="1"/>
    <col min="29" max="29" width="13.5" style="1" bestFit="1" customWidth="1"/>
    <col min="30" max="30" width="17.83203125" style="1" bestFit="1" customWidth="1"/>
    <col min="31" max="31" width="17.33203125" style="1" bestFit="1" customWidth="1"/>
    <col min="32" max="32" width="26.1640625" style="1" bestFit="1" customWidth="1"/>
    <col min="33" max="33" width="17.33203125" style="1" bestFit="1" customWidth="1"/>
    <col min="34" max="34" width="25.6640625" style="1" bestFit="1" customWidth="1"/>
    <col min="35" max="35" width="28.6640625" bestFit="1" customWidth="1"/>
    <col min="36" max="37" width="16.83203125" bestFit="1" customWidth="1"/>
  </cols>
  <sheetData>
    <row r="1" spans="1:37" ht="32.25" customHeight="1" x14ac:dyDescent="0.2">
      <c r="A1" s="319" t="s">
        <v>128</v>
      </c>
      <c r="B1" s="303" t="s">
        <v>0</v>
      </c>
      <c r="C1" s="303" t="s">
        <v>204</v>
      </c>
      <c r="D1" s="303" t="s">
        <v>71</v>
      </c>
      <c r="E1" s="303" t="s">
        <v>205</v>
      </c>
      <c r="F1" s="303" t="s">
        <v>206</v>
      </c>
      <c r="G1" s="303" t="s">
        <v>207</v>
      </c>
      <c r="H1" s="303" t="s">
        <v>208</v>
      </c>
      <c r="I1" s="303" t="s">
        <v>209</v>
      </c>
      <c r="J1" s="304" t="s">
        <v>210</v>
      </c>
      <c r="K1" s="304" t="s">
        <v>211</v>
      </c>
      <c r="L1" s="304" t="s">
        <v>212</v>
      </c>
      <c r="M1" s="304" t="s">
        <v>4</v>
      </c>
      <c r="N1" s="305" t="s">
        <v>213</v>
      </c>
      <c r="O1" s="305" t="s">
        <v>214</v>
      </c>
      <c r="P1" s="305" t="s">
        <v>206</v>
      </c>
      <c r="Q1" s="305" t="s">
        <v>215</v>
      </c>
      <c r="R1" s="305" t="s">
        <v>216</v>
      </c>
      <c r="S1" s="305" t="s">
        <v>217</v>
      </c>
      <c r="T1" s="306" t="s">
        <v>218</v>
      </c>
      <c r="U1" s="304" t="s">
        <v>219</v>
      </c>
      <c r="V1" s="304" t="s">
        <v>220</v>
      </c>
      <c r="W1" s="306" t="s">
        <v>221</v>
      </c>
      <c r="X1" s="306" t="s">
        <v>222</v>
      </c>
      <c r="Y1" s="306" t="s">
        <v>223</v>
      </c>
      <c r="Z1" s="307" t="s">
        <v>224</v>
      </c>
      <c r="AA1" s="307" t="s">
        <v>225</v>
      </c>
      <c r="AB1" s="307" t="s">
        <v>226</v>
      </c>
      <c r="AC1" s="307" t="s">
        <v>227</v>
      </c>
      <c r="AD1" s="307" t="s">
        <v>228</v>
      </c>
      <c r="AE1" s="307" t="s">
        <v>229</v>
      </c>
      <c r="AF1" s="307" t="s">
        <v>230</v>
      </c>
      <c r="AG1" s="307" t="s">
        <v>231</v>
      </c>
      <c r="AH1" s="307" t="s">
        <v>232</v>
      </c>
      <c r="AI1" s="307" t="s">
        <v>233</v>
      </c>
      <c r="AJ1" s="308" t="s">
        <v>234</v>
      </c>
      <c r="AK1" s="309" t="s">
        <v>235</v>
      </c>
    </row>
    <row r="2" spans="1:37" ht="17.25" customHeight="1" x14ac:dyDescent="0.2">
      <c r="A2" s="3" t="s">
        <v>189</v>
      </c>
      <c r="B2" s="45">
        <v>1842622</v>
      </c>
      <c r="C2" s="10">
        <v>1877885</v>
      </c>
      <c r="D2" s="10" t="s">
        <v>75</v>
      </c>
      <c r="E2" s="318" t="s">
        <v>236</v>
      </c>
      <c r="F2" s="321" t="s">
        <v>237</v>
      </c>
      <c r="G2" s="111" t="s">
        <v>238</v>
      </c>
      <c r="H2" s="10" t="s">
        <v>41</v>
      </c>
      <c r="I2" s="10" t="s">
        <v>41</v>
      </c>
      <c r="J2" s="314" t="str">
        <f>IFERROR(VLOOKUP(I2,Squad!A:D,2,0),"Não Atribuído")</f>
        <v>JOSE MINAU</v>
      </c>
      <c r="K2" s="315" t="str">
        <f>VLOOKUP(I2,Squad!A:E,5,0)</f>
        <v>ASSISTENCIAL</v>
      </c>
      <c r="L2" s="67" t="s">
        <v>108</v>
      </c>
      <c r="M2" s="10" t="s">
        <v>239</v>
      </c>
      <c r="N2" s="221" t="str">
        <f t="shared" ref="N2" si="0">CONCATENATE(TRIM(G2),"\",TRIM(E2))</f>
        <v>\HUMASTER_INSTALL\PACKAGE_BODY\PK_T7302</v>
      </c>
      <c r="O2" s="221">
        <f t="shared" ref="O2:O33" si="1">COUNTIFS(N:N,N2,A:A,"Candidato Diária") + COUNTIFS(N:N,N2,A:A,"Publicação Semanal")</f>
        <v>0</v>
      </c>
      <c r="P2" s="224">
        <f t="shared" ref="P2" si="2">IF(F2="",0,SUBSTITUTE(SUBSTITUTE(F2,"1.",""),"1,","") + 0)</f>
        <v>4</v>
      </c>
      <c r="Q2" s="221">
        <f t="shared" ref="Q2:Q33" si="3">MAX(_xlfn.MAXIFS(P:P, N:N, N2,A:A, "Candidato Diária"),_xlfn.MAXIFS(P:P, N:N, N2,A:A, "Publicação Semanal"))</f>
        <v>0</v>
      </c>
      <c r="R2" s="221" t="b">
        <f t="shared" ref="R2" si="4">AND(OR(A2="Candidato Diária",A2="Publicação Semanal"),O2&gt;1,P2=Q2,Q2&gt;0)</f>
        <v>0</v>
      </c>
      <c r="S2" s="311" t="b">
        <f t="shared" ref="S2" si="5">AND(OR(A2="Candidato Diária",A2="Publicação Semanal"),O2&gt;1,NOT(R2), Q2&gt;0)</f>
        <v>0</v>
      </c>
      <c r="T2" s="145">
        <v>45393</v>
      </c>
      <c r="U2" s="221" t="str">
        <f>IF(ISERROR(VLOOKUP(B2,Priorizados!A:A,1,0)),"NÃO","SIM")</f>
        <v>NÃO</v>
      </c>
      <c r="V2" s="221" t="str">
        <f t="shared" ref="V2" si="6">A2</f>
        <v>Já estava em produção</v>
      </c>
      <c r="W2" s="221" t="str">
        <f t="shared" ref="W2" si="7">CONCATENATE(B2,G2,"\",E2,F2)</f>
        <v>1842622\HUMASTER_INSTALL\PACKAGE_BODY\PK_T73021.4</v>
      </c>
      <c r="X2" s="221" t="str">
        <f>IFERROR(VLOOKUP(W2,Abastecimento!I:I,1,0), "Objeto não encontrado")</f>
        <v>1842622\HUMASTER_INSTALL\PACKAGE_BODY\PK_T73021.4</v>
      </c>
      <c r="Y2" s="221">
        <f>IFERROR(VLOOKUP(B2,Abastecimento!A:A,1,0), "SAC não encontrado")</f>
        <v>1842622</v>
      </c>
      <c r="Z2" s="223" t="str">
        <f t="shared" ref="Z2" si="8">IF(Y2="SAC não encontrado", "Deletar", IF(X2="Objeto não encontrado", "Houve alteração no SAC - investigar", "Manter"))</f>
        <v>Manter</v>
      </c>
      <c r="AA2" s="221" t="str">
        <f>IFERROR(VLOOKUP(B2,EMERGENCIAIS!A:D,2,0),"Não")</f>
        <v>Não</v>
      </c>
      <c r="AB2" s="221">
        <f t="shared" ref="AB2" si="9">IF(AA2="Não",0,1)</f>
        <v>0</v>
      </c>
      <c r="AC2" s="225" t="str">
        <f t="shared" ref="AC2:AC33" si="10">IF(COUNTIF(W:W,W2)=1,"Não","Sim")</f>
        <v>Não</v>
      </c>
      <c r="AD2" s="222" t="str">
        <f t="shared" ref="AD2" si="11">IF(AND(P2&lt;=Q2,NOT(OR(A2="Publicação Semanal",OR(A2="Candidato Diária",
OR(A2="Enviado Semanal", OR(A2="Enviado Diária",OR(A2="Enviado Emergencial",A2="Já estava em Produção")))
)))),"Sim","Não")</f>
        <v>Não</v>
      </c>
      <c r="AE2" s="222" t="str">
        <f t="shared" ref="AE2:AE33" si="12">IF((COUNTIF(B:B,B2)-COUNTIFS(B:B,B2,A:A,A2))=0,"Sim","Não")</f>
        <v>Sim</v>
      </c>
      <c r="AF2" s="222" t="str">
        <f t="shared" ref="AF2" si="13">IF(OR(A2="",OR(B2="",OR(C2="",OR(D2="",OR(E2="",OR(F2="",OR(G2="",OR(H2="",OR(I2="",OR(J2="",OR(J2="",OR(K2="",L2="")))))))))))),"Não","Sim")</f>
        <v>Sim</v>
      </c>
      <c r="AG2" s="222" t="str">
        <f>IFERROR(VLOOKUP(D2,Nomenclatura!A:B,2,0),"Não Cadastrada")</f>
        <v>PK</v>
      </c>
      <c r="AH2" s="222" t="str">
        <f t="shared" ref="AH2" si="14">IF(
    OR(
        AG2="Não Cadastrada",
        OR(
            LEFT(E2,LEN(AG2))=AG2),
            AND(
                D2="Tabela",
                LEFT(E2,2)="TT"
            ),
            AND(
                D2="Tabela",
                LEFT(E2,2)="AU"
            ),
            AND(
                D2="Package",
                LEFT(E2,3)="WEB"
            ),
            AND(
                D2="Package Body",
                LEFT(E2,3)="WEB"
            )
        ), "OK", "ERRO"
    )</f>
        <v>OK</v>
      </c>
      <c r="AI2" s="221" t="str">
        <f t="shared" ref="AI2" si="15">IF(OR(N2="",OR(O2="",OR(P2="",OR(Q2="",OR(R2="",OR(S2="",OR(T2="",OR(U2="",OR(V2="",OR(W2="",OR(X2="",Y2=""))))))))))),"Não","Sim")</f>
        <v>Sim</v>
      </c>
      <c r="AJ2" s="225" t="str">
        <f t="shared" ref="AJ2:AJ33" si="16">IF(AND(AND(COUNTIF(B:B,B2)=1, D2="Script SQL/Web"),OR(A2="Publicação Semanal","Candidato Diária")),"SIM", "NÃO")</f>
        <v>NÃO</v>
      </c>
      <c r="AK2" s="221" t="b">
        <f t="shared" ref="AK2" si="17">RIGHT(F2,1) = "0"</f>
        <v>0</v>
      </c>
    </row>
    <row r="3" spans="1:37" ht="17.25" customHeight="1" x14ac:dyDescent="0.2">
      <c r="A3" s="3" t="s">
        <v>193</v>
      </c>
      <c r="B3" s="45">
        <v>1940536</v>
      </c>
      <c r="C3" s="10">
        <v>1970267</v>
      </c>
      <c r="D3" s="10" t="s">
        <v>240</v>
      </c>
      <c r="E3" s="97" t="s">
        <v>241</v>
      </c>
      <c r="F3" s="266" t="s">
        <v>242</v>
      </c>
      <c r="G3" s="111" t="s">
        <v>243</v>
      </c>
      <c r="H3" s="10" t="s">
        <v>244</v>
      </c>
      <c r="I3" s="10" t="s">
        <v>244</v>
      </c>
      <c r="J3" s="10" t="str">
        <f>IFERROR(VLOOKUP(I3,Squad!A:D,2,0),"Não Atribuído")</f>
        <v>MARINES SALES - PROFECTUM</v>
      </c>
      <c r="K3" s="10" t="str">
        <f>VLOOKUP(I3,Squad!A:E,5,0)</f>
        <v>ASSISTENCIAL</v>
      </c>
      <c r="L3" s="10" t="s">
        <v>105</v>
      </c>
      <c r="M3" s="10" t="s">
        <v>245</v>
      </c>
      <c r="N3" s="221" t="str">
        <f t="shared" ref="N3:N4" si="18">CONCATENATE(TRIM(G3),"\",TRIM(E3))</f>
        <v>\PROJETOS\COMPATIBILIZAR_SISTEMA\APLICACAO\FRONTEND\PROTOVIEW-HOSPITALAR</v>
      </c>
      <c r="O3" s="221">
        <f t="shared" si="1"/>
        <v>0</v>
      </c>
      <c r="P3" s="224">
        <f t="shared" ref="P3:P4" si="19">IF(F3="",0,SUBSTITUTE(SUBSTITUTE(F3,"1.",""),"1,","") + 0)</f>
        <v>111</v>
      </c>
      <c r="Q3" s="221">
        <f t="shared" si="3"/>
        <v>0</v>
      </c>
      <c r="R3" s="221" t="b">
        <f t="shared" ref="R3:R4" si="20">AND(OR(A3="Candidato Diária",A3="Publicação Semanal"),O3&gt;1,P3=Q3,Q3&gt;0)</f>
        <v>0</v>
      </c>
      <c r="S3" s="221" t="b">
        <f t="shared" ref="S3:S4" si="21">AND(OR(A3="Candidato Diária",A3="Publicação Semanal"),O3&gt;1,NOT(R3), Q3&gt;0)</f>
        <v>0</v>
      </c>
      <c r="T3" s="141" t="s">
        <v>246</v>
      </c>
      <c r="U3" s="221" t="str">
        <f>IF(ISERROR(VLOOKUP(B3,Priorizados!A:A,1,0)),"NÃO","SIM")</f>
        <v>NÃO</v>
      </c>
      <c r="V3" s="221" t="str">
        <f t="shared" ref="V3:V4" si="22">A3</f>
        <v>Impedido</v>
      </c>
      <c r="W3" s="221" t="str">
        <f t="shared" ref="W3:W4" si="23">CONCATENATE(B3,G3,"\",E3,F3)</f>
        <v>1940536\PROJETOS\COMPATIBILIZAR_SISTEMA\APLICACAO\FRONTEND\PROTOVIEW-HOSPITALAR1.111</v>
      </c>
      <c r="X3" s="221" t="str">
        <f>IFERROR(VLOOKUP(W3,Abastecimento!I:I,1,0), "Objeto não encontrado")</f>
        <v>1940536\PROJETOS\COMPATIBILIZAR_SISTEMA\APLICACAO\FRONTEND\PROTOVIEW-HOSPITALAR1.111</v>
      </c>
      <c r="Y3" s="221">
        <f>IFERROR(VLOOKUP(B3,Abastecimento!A:A,1,0), "SAC não encontrado")</f>
        <v>1940536</v>
      </c>
      <c r="Z3" s="223" t="str">
        <f t="shared" ref="Z3:Z4" si="24">IF(Y3="SAC não encontrado", "Deletar", IF(X3="Objeto não encontrado", "Houve alteração no SAC - investigar", "Manter"))</f>
        <v>Manter</v>
      </c>
      <c r="AA3" s="221" t="str">
        <f>IFERROR(VLOOKUP(B3,EMERGENCIAIS!A:D,2,0),"Não")</f>
        <v>Não</v>
      </c>
      <c r="AB3" s="221">
        <f t="shared" ref="AB3:AB4" si="25">IF(AA3="Não",0,1)</f>
        <v>0</v>
      </c>
      <c r="AC3" s="225" t="str">
        <f t="shared" si="10"/>
        <v>Não</v>
      </c>
      <c r="AD3" s="222" t="str">
        <f t="shared" ref="AD3:AD4" si="26">IF(AND(P3&lt;=Q3,NOT(OR(A3="Publicação Semanal",OR(A3="Candidato Diária",
OR(A3="Enviado Semanal", OR(A3="Enviado Diária",OR(A3="Enviado Emergencial",A3="Já estava em Produção")))
)))),"Sim","Não")</f>
        <v>Não</v>
      </c>
      <c r="AE3" s="222" t="str">
        <f t="shared" si="12"/>
        <v>Sim</v>
      </c>
      <c r="AF3" s="222" t="str">
        <f t="shared" ref="AF3:AF4" si="27">IF(OR(A3="",OR(B3="",OR(C3="",OR(D3="",OR(E3="",OR(F3="",OR(G3="",OR(H3="",OR(I3="",OR(J3="",OR(J3="",OR(K3="",L3="")))))))))))),"Não","Sim")</f>
        <v>Sim</v>
      </c>
      <c r="AG3" s="222" t="str">
        <f>IFERROR(VLOOKUP(D3,Nomenclatura!A:B,2,0),"Não Cadastrada")</f>
        <v>Não Cadastrada</v>
      </c>
      <c r="AH3" s="222" t="str">
        <f t="shared" ref="AH3:AH4" si="28">IF(
    OR(
        AG3="Não Cadastrada",
        OR(
            LEFT(E3,LEN(AG3))=AG3),
            AND(
                D3="Tabela",
                LEFT(E3,2)="TT"
            ),
            AND(
                D3="Tabela",
                LEFT(E3,2)="AU"
            ),
            AND(
                D3="Package",
                LEFT(E3,3)="WEB"
            ),
            AND(
                D3="Package Body",
                LEFT(E3,3)="WEB"
            )
        ), "OK", "ERRO"
    )</f>
        <v>OK</v>
      </c>
      <c r="AI3" s="221" t="str">
        <f t="shared" ref="AI3:AI4" si="29">IF(OR(N3="",OR(O3="",OR(P3="",OR(Q3="",OR(R3="",OR(S3="",OR(T3="",OR(U3="",OR(V3="",OR(W3="",OR(X3="",Y3=""))))))))))),"Não","Sim")</f>
        <v>Sim</v>
      </c>
      <c r="AJ3" s="225" t="str">
        <f t="shared" si="16"/>
        <v>NÃO</v>
      </c>
      <c r="AK3" s="221" t="b">
        <f t="shared" ref="AK3:AK4" si="30">RIGHT(F3,1) = "0"</f>
        <v>0</v>
      </c>
    </row>
    <row r="4" spans="1:37" ht="17.25" customHeight="1" x14ac:dyDescent="0.2">
      <c r="A4" s="3" t="s">
        <v>193</v>
      </c>
      <c r="B4" s="45">
        <v>1940536</v>
      </c>
      <c r="C4" s="10">
        <v>1970267</v>
      </c>
      <c r="D4" s="10" t="s">
        <v>247</v>
      </c>
      <c r="E4" s="97" t="s">
        <v>248</v>
      </c>
      <c r="F4" s="266" t="s">
        <v>249</v>
      </c>
      <c r="G4" s="111" t="s">
        <v>250</v>
      </c>
      <c r="H4" s="10" t="s">
        <v>244</v>
      </c>
      <c r="I4" s="10" t="s">
        <v>244</v>
      </c>
      <c r="J4" s="10" t="str">
        <f>IFERROR(VLOOKUP(I4,Squad!A:D,2,0),"Não Atribuído")</f>
        <v>MARINES SALES - PROFECTUM</v>
      </c>
      <c r="K4" s="10" t="str">
        <f>VLOOKUP(I4,Squad!A:E,5,0)</f>
        <v>ASSISTENCIAL</v>
      </c>
      <c r="L4" s="10" t="s">
        <v>105</v>
      </c>
      <c r="M4" s="46" t="s">
        <v>251</v>
      </c>
      <c r="N4" s="221" t="str">
        <f t="shared" si="18"/>
        <v>\PROJETOS\COMPATIBILIZAR_SISTEMA\APLICACAO\BACKEND\HOSPITALAR\PROTOCORE-HOSPITALAR</v>
      </c>
      <c r="O4" s="221">
        <f t="shared" si="1"/>
        <v>0</v>
      </c>
      <c r="P4" s="224">
        <f t="shared" si="19"/>
        <v>118</v>
      </c>
      <c r="Q4" s="221">
        <f t="shared" si="3"/>
        <v>0</v>
      </c>
      <c r="R4" s="221" t="b">
        <f t="shared" si="20"/>
        <v>0</v>
      </c>
      <c r="S4" s="221" t="b">
        <f t="shared" si="21"/>
        <v>0</v>
      </c>
      <c r="T4" s="141" t="s">
        <v>246</v>
      </c>
      <c r="U4" s="221" t="str">
        <f>IF(ISERROR(VLOOKUP(B4,Priorizados!A:A,1,0)),"NÃO","SIM")</f>
        <v>NÃO</v>
      </c>
      <c r="V4" s="221" t="str">
        <f t="shared" si="22"/>
        <v>Impedido</v>
      </c>
      <c r="W4" s="221" t="str">
        <f t="shared" si="23"/>
        <v>1940536\PROJETOS\COMPATIBILIZAR_SISTEMA\APLICACAO\BACKEND\HOSPITALAR\PROTOCORE-HOSPITALAR1.118</v>
      </c>
      <c r="X4" s="221" t="str">
        <f>IFERROR(VLOOKUP(W4,Abastecimento!I:I,1,0), "Objeto não encontrado")</f>
        <v>1940536\PROJETOS\COMPATIBILIZAR_SISTEMA\APLICACAO\BACKEND\HOSPITALAR\PROTOCORE-HOSPITALAR1.118</v>
      </c>
      <c r="Y4" s="221">
        <f>IFERROR(VLOOKUP(B4,Abastecimento!A:A,1,0), "SAC não encontrado")</f>
        <v>1940536</v>
      </c>
      <c r="Z4" s="223" t="str">
        <f t="shared" si="24"/>
        <v>Manter</v>
      </c>
      <c r="AA4" s="221" t="str">
        <f>IFERROR(VLOOKUP(B4,EMERGENCIAIS!A:D,2,0),"Não")</f>
        <v>Não</v>
      </c>
      <c r="AB4" s="221">
        <f t="shared" si="25"/>
        <v>0</v>
      </c>
      <c r="AC4" s="225" t="str">
        <f t="shared" si="10"/>
        <v>Não</v>
      </c>
      <c r="AD4" s="222" t="str">
        <f t="shared" si="26"/>
        <v>Não</v>
      </c>
      <c r="AE4" s="222" t="str">
        <f t="shared" si="12"/>
        <v>Sim</v>
      </c>
      <c r="AF4" s="222" t="str">
        <f t="shared" si="27"/>
        <v>Sim</v>
      </c>
      <c r="AG4" s="222" t="str">
        <f>IFERROR(VLOOKUP(D4,Nomenclatura!A:B,2,0),"Não Cadastrada")</f>
        <v>Não Cadastrada</v>
      </c>
      <c r="AH4" s="222" t="str">
        <f t="shared" si="28"/>
        <v>OK</v>
      </c>
      <c r="AI4" s="221" t="str">
        <f t="shared" si="29"/>
        <v>Sim</v>
      </c>
      <c r="AJ4" s="225" t="str">
        <f t="shared" si="16"/>
        <v>NÃO</v>
      </c>
      <c r="AK4" s="221" t="b">
        <f t="shared" si="30"/>
        <v>0</v>
      </c>
    </row>
    <row r="5" spans="1:37" ht="17.25" customHeight="1" x14ac:dyDescent="0.2">
      <c r="A5" s="3" t="s">
        <v>191</v>
      </c>
      <c r="B5" s="45">
        <v>1986410</v>
      </c>
      <c r="C5" s="10">
        <v>1989542</v>
      </c>
      <c r="D5" s="10" t="s">
        <v>73</v>
      </c>
      <c r="E5" s="97" t="s">
        <v>252</v>
      </c>
      <c r="F5" s="266" t="s">
        <v>253</v>
      </c>
      <c r="G5" s="111" t="s">
        <v>254</v>
      </c>
      <c r="H5" s="10" t="s">
        <v>35</v>
      </c>
      <c r="I5" s="10" t="s">
        <v>35</v>
      </c>
      <c r="J5" s="189" t="str">
        <f>IFERROR(VLOOKUP(I5,Squad!A:D,2,0),"Não Atribuído")</f>
        <v>CAMILA ALEXANDRE GENTIL</v>
      </c>
      <c r="K5" s="10" t="str">
        <f>VLOOKUP(I5,Squad!A:E,5,0)</f>
        <v>ASSISTENCIAL</v>
      </c>
      <c r="L5" s="10" t="s">
        <v>108</v>
      </c>
      <c r="M5" s="10"/>
      <c r="N5" s="221" t="str">
        <f t="shared" ref="N5:N7" si="31">CONCATENATE(TRIM(G5),"\",TRIM(E5))</f>
        <v>\HEALTH_INSTALL\SCRIPTS\SC_SACTI_1986410</v>
      </c>
      <c r="O5" s="221">
        <f t="shared" si="1"/>
        <v>1</v>
      </c>
      <c r="P5" s="224">
        <f t="shared" ref="P5:P7" si="32">IF(F5="",0,SUBSTITUTE(SUBSTITUTE(F5,"1.",""),"1,","") + 0)</f>
        <v>1</v>
      </c>
      <c r="Q5" s="221">
        <f t="shared" si="3"/>
        <v>1</v>
      </c>
      <c r="R5" s="221" t="b">
        <f t="shared" ref="R5:R7" si="33">AND(OR(A5="Candidato Diária",A5="Publicação Semanal"),O5&gt;1,P5=Q5,Q5&gt;0)</f>
        <v>0</v>
      </c>
      <c r="S5" s="221" t="b">
        <f t="shared" ref="S5:S7" si="34">AND(OR(A5="Candidato Diária",A5="Publicação Semanal"),O5&gt;1,NOT(R5), Q5&gt;0)</f>
        <v>0</v>
      </c>
      <c r="T5" s="145" t="s">
        <v>255</v>
      </c>
      <c r="U5" s="221" t="str">
        <f>IF(ISERROR(VLOOKUP(B5,Priorizados!A:A,1,0)),"NÃO","SIM")</f>
        <v>NÃO</v>
      </c>
      <c r="V5" s="221" t="str">
        <f t="shared" ref="V5:V7" si="35">A5</f>
        <v>Publicação Semanal</v>
      </c>
      <c r="W5" s="221" t="str">
        <f t="shared" ref="W5:W7" si="36">CONCATENATE(B5,G5,"\",E5,F5)</f>
        <v>1986410\HEALTH_INSTALL\SCRIPTS\SC_SACTI_19864101.1</v>
      </c>
      <c r="X5" s="221" t="str">
        <f>IFERROR(VLOOKUP(W5,Abastecimento!I:I,1,0), "Objeto não encontrado")</f>
        <v>1986410\HEALTH_INSTALL\SCRIPTS\SC_SACTI_19864101.1</v>
      </c>
      <c r="Y5" s="221">
        <f>IFERROR(VLOOKUP(B5,Abastecimento!A:A,1,0), "SAC não encontrado")</f>
        <v>1986410</v>
      </c>
      <c r="Z5" s="223" t="str">
        <f t="shared" ref="Z5:Z7" si="37">IF(Y5="SAC não encontrado", "Deletar", IF(X5="Objeto não encontrado", "Houve alteração no SAC - investigar", "Manter"))</f>
        <v>Manter</v>
      </c>
      <c r="AA5" s="221" t="str">
        <f>IFERROR(VLOOKUP(B5,EMERGENCIAIS!A:D,2,0),"Não")</f>
        <v>CHG000029749</v>
      </c>
      <c r="AB5" s="221">
        <f t="shared" ref="AB5:AB7" si="38">IF(AA5="Não",0,1)</f>
        <v>1</v>
      </c>
      <c r="AC5" s="225" t="str">
        <f t="shared" si="10"/>
        <v>Não</v>
      </c>
      <c r="AD5" s="222" t="str">
        <f t="shared" ref="AD5:AD7" si="39">IF(AND(P5&lt;=Q5,NOT(OR(A5="Publicação Semanal",OR(A5="Candidato Diária",
OR(A5="Enviado Semanal", OR(A5="Enviado Diária",OR(A5="Enviado Emergencial",A5="Já estava em Produção")))
)))),"Sim","Não")</f>
        <v>Não</v>
      </c>
      <c r="AE5" s="222" t="str">
        <f t="shared" si="12"/>
        <v>Sim</v>
      </c>
      <c r="AF5" s="222" t="str">
        <f t="shared" ref="AF5:AF7" si="40">IF(OR(A5="",OR(B5="",OR(C5="",OR(D5="",OR(E5="",OR(F5="",OR(G5="",OR(H5="",OR(I5="",OR(J5="",OR(J5="",OR(K5="",L5="")))))))))))),"Não","Sim")</f>
        <v>Sim</v>
      </c>
      <c r="AG5" s="222" t="str">
        <f>IFERROR(VLOOKUP(D5,Nomenclatura!A:B,2,0),"Não Cadastrada")</f>
        <v>SC</v>
      </c>
      <c r="AH5" s="222" t="str">
        <f t="shared" ref="AH5:AH7" si="41">IF(
    OR(
        AG5="Não Cadastrada",
        OR(
            LEFT(E5,LEN(AG5))=AG5),
            AND(
                D5="Tabela",
                LEFT(E5,2)="TT"
            ),
            AND(
                D5="Tabela",
                LEFT(E5,2)="AU"
            ),
            AND(
                D5="Package",
                LEFT(E5,3)="WEB"
            ),
            AND(
                D5="Package Body",
                LEFT(E5,3)="WEB"
            )
        ), "OK", "ERRO"
    )</f>
        <v>OK</v>
      </c>
      <c r="AI5" s="221" t="str">
        <f t="shared" ref="AI5:AI7" si="42">IF(OR(N5="",OR(O5="",OR(P5="",OR(Q5="",OR(R5="",OR(S5="",OR(T5="",OR(U5="",OR(V5="",OR(W5="",OR(X5="",Y5=""))))))))))),"Não","Sim")</f>
        <v>Sim</v>
      </c>
      <c r="AJ5" s="225" t="str">
        <f t="shared" si="16"/>
        <v>NÃO</v>
      </c>
      <c r="AK5" s="221" t="b">
        <f t="shared" ref="AK5:AK7" si="43">RIGHT(F5,1) = "0"</f>
        <v>0</v>
      </c>
    </row>
    <row r="6" spans="1:37" ht="17.25" customHeight="1" x14ac:dyDescent="0.2">
      <c r="A6" s="3" t="s">
        <v>191</v>
      </c>
      <c r="B6" s="45">
        <v>1986410</v>
      </c>
      <c r="C6" s="10">
        <v>1989542</v>
      </c>
      <c r="D6" s="10" t="s">
        <v>90</v>
      </c>
      <c r="E6" s="97" t="s">
        <v>256</v>
      </c>
      <c r="F6" s="266" t="s">
        <v>253</v>
      </c>
      <c r="G6" s="111" t="s">
        <v>257</v>
      </c>
      <c r="H6" s="10" t="s">
        <v>35</v>
      </c>
      <c r="I6" s="10" t="s">
        <v>35</v>
      </c>
      <c r="J6" s="189" t="str">
        <f>IFERROR(VLOOKUP(I6,Squad!A:D,2,0),"Não Atribuído")</f>
        <v>CAMILA ALEXANDRE GENTIL</v>
      </c>
      <c r="K6" s="10" t="str">
        <f>VLOOKUP(I6,Squad!A:E,5,0)</f>
        <v>ASSISTENCIAL</v>
      </c>
      <c r="L6" s="10" t="s">
        <v>108</v>
      </c>
      <c r="M6" s="10"/>
      <c r="N6" s="221" t="str">
        <f t="shared" si="31"/>
        <v>\HEALTH_INSTALL\VIEW\VW_PORTAL_BENEFICIARIO_DET</v>
      </c>
      <c r="O6" s="221">
        <f t="shared" si="1"/>
        <v>1</v>
      </c>
      <c r="P6" s="224">
        <f t="shared" si="32"/>
        <v>1</v>
      </c>
      <c r="Q6" s="221">
        <f t="shared" si="3"/>
        <v>1</v>
      </c>
      <c r="R6" s="221" t="b">
        <f t="shared" si="33"/>
        <v>0</v>
      </c>
      <c r="S6" s="221" t="b">
        <f t="shared" si="34"/>
        <v>0</v>
      </c>
      <c r="T6" s="145" t="s">
        <v>255</v>
      </c>
      <c r="U6" s="221" t="str">
        <f>IF(ISERROR(VLOOKUP(B6,Priorizados!A:A,1,0)),"NÃO","SIM")</f>
        <v>NÃO</v>
      </c>
      <c r="V6" s="221" t="str">
        <f t="shared" si="35"/>
        <v>Publicação Semanal</v>
      </c>
      <c r="W6" s="221" t="str">
        <f t="shared" si="36"/>
        <v>1986410\HEALTH_INSTALL\VIEW\VW_PORTAL_BENEFICIARIO_DET1.1</v>
      </c>
      <c r="X6" s="221" t="str">
        <f>IFERROR(VLOOKUP(W6,Abastecimento!I:I,1,0), "Objeto não encontrado")</f>
        <v>1986410\HEALTH_INSTALL\VIEW\VW_PORTAL_BENEFICIARIO_DET1.1</v>
      </c>
      <c r="Y6" s="221">
        <f>IFERROR(VLOOKUP(B6,Abastecimento!A:A,1,0), "SAC não encontrado")</f>
        <v>1986410</v>
      </c>
      <c r="Z6" s="223" t="str">
        <f t="shared" si="37"/>
        <v>Manter</v>
      </c>
      <c r="AA6" s="221" t="str">
        <f>IFERROR(VLOOKUP(B6,EMERGENCIAIS!A:D,2,0),"Não")</f>
        <v>CHG000029749</v>
      </c>
      <c r="AB6" s="221">
        <f t="shared" si="38"/>
        <v>1</v>
      </c>
      <c r="AC6" s="225" t="str">
        <f t="shared" si="10"/>
        <v>Não</v>
      </c>
      <c r="AD6" s="222" t="str">
        <f t="shared" si="39"/>
        <v>Não</v>
      </c>
      <c r="AE6" s="222" t="str">
        <f t="shared" si="12"/>
        <v>Sim</v>
      </c>
      <c r="AF6" s="222" t="str">
        <f t="shared" si="40"/>
        <v>Sim</v>
      </c>
      <c r="AG6" s="222" t="str">
        <f>IFERROR(VLOOKUP(D6,Nomenclatura!A:B,2,0),"Não Cadastrada")</f>
        <v>VW</v>
      </c>
      <c r="AH6" s="222" t="str">
        <f t="shared" si="41"/>
        <v>OK</v>
      </c>
      <c r="AI6" s="221" t="str">
        <f t="shared" si="42"/>
        <v>Sim</v>
      </c>
      <c r="AJ6" s="225" t="str">
        <f t="shared" si="16"/>
        <v>NÃO</v>
      </c>
      <c r="AK6" s="221" t="b">
        <f t="shared" si="43"/>
        <v>0</v>
      </c>
    </row>
    <row r="7" spans="1:37" ht="17.25" customHeight="1" x14ac:dyDescent="0.2">
      <c r="A7" s="3" t="s">
        <v>191</v>
      </c>
      <c r="B7" s="45">
        <v>1986410</v>
      </c>
      <c r="C7" s="10">
        <v>1989542</v>
      </c>
      <c r="D7" s="10" t="s">
        <v>90</v>
      </c>
      <c r="E7" s="97" t="s">
        <v>258</v>
      </c>
      <c r="F7" s="266" t="s">
        <v>253</v>
      </c>
      <c r="G7" s="111" t="s">
        <v>257</v>
      </c>
      <c r="H7" s="10" t="s">
        <v>35</v>
      </c>
      <c r="I7" s="10" t="s">
        <v>35</v>
      </c>
      <c r="J7" s="189" t="str">
        <f>IFERROR(VLOOKUP(I7,Squad!A:D,2,0),"Não Atribuído")</f>
        <v>CAMILA ALEXANDRE GENTIL</v>
      </c>
      <c r="K7" s="10" t="str">
        <f>VLOOKUP(I7,Squad!A:E,5,0)</f>
        <v>ASSISTENCIAL</v>
      </c>
      <c r="L7" s="10" t="s">
        <v>108</v>
      </c>
      <c r="M7" s="10"/>
      <c r="N7" s="221" t="str">
        <f t="shared" si="31"/>
        <v>\HEALTH_INSTALL\VIEW\VW_PORTAL_BENEFICIARIO</v>
      </c>
      <c r="O7" s="221">
        <f t="shared" si="1"/>
        <v>1</v>
      </c>
      <c r="P7" s="224">
        <f t="shared" si="32"/>
        <v>1</v>
      </c>
      <c r="Q7" s="221">
        <f t="shared" si="3"/>
        <v>1</v>
      </c>
      <c r="R7" s="221" t="b">
        <f t="shared" si="33"/>
        <v>0</v>
      </c>
      <c r="S7" s="221" t="b">
        <f t="shared" si="34"/>
        <v>0</v>
      </c>
      <c r="T7" s="145" t="s">
        <v>255</v>
      </c>
      <c r="U7" s="221" t="str">
        <f>IF(ISERROR(VLOOKUP(B7,Priorizados!A:A,1,0)),"NÃO","SIM")</f>
        <v>NÃO</v>
      </c>
      <c r="V7" s="221" t="str">
        <f t="shared" si="35"/>
        <v>Publicação Semanal</v>
      </c>
      <c r="W7" s="221" t="str">
        <f t="shared" si="36"/>
        <v>1986410\HEALTH_INSTALL\VIEW\VW_PORTAL_BENEFICIARIO1.1</v>
      </c>
      <c r="X7" s="221" t="str">
        <f>IFERROR(VLOOKUP(W7,Abastecimento!I:I,1,0), "Objeto não encontrado")</f>
        <v>1986410\HEALTH_INSTALL\VIEW\VW_PORTAL_BENEFICIARIO1.1</v>
      </c>
      <c r="Y7" s="221">
        <f>IFERROR(VLOOKUP(B7,Abastecimento!A:A,1,0), "SAC não encontrado")</f>
        <v>1986410</v>
      </c>
      <c r="Z7" s="223" t="str">
        <f t="shared" si="37"/>
        <v>Manter</v>
      </c>
      <c r="AA7" s="221" t="str">
        <f>IFERROR(VLOOKUP(B7,EMERGENCIAIS!A:D,2,0),"Não")</f>
        <v>CHG000029749</v>
      </c>
      <c r="AB7" s="221">
        <f t="shared" si="38"/>
        <v>1</v>
      </c>
      <c r="AC7" s="225" t="str">
        <f t="shared" si="10"/>
        <v>Não</v>
      </c>
      <c r="AD7" s="222" t="str">
        <f t="shared" si="39"/>
        <v>Não</v>
      </c>
      <c r="AE7" s="222" t="str">
        <f t="shared" si="12"/>
        <v>Sim</v>
      </c>
      <c r="AF7" s="222" t="str">
        <f t="shared" si="40"/>
        <v>Sim</v>
      </c>
      <c r="AG7" s="222" t="str">
        <f>IFERROR(VLOOKUP(D7,Nomenclatura!A:B,2,0),"Não Cadastrada")</f>
        <v>VW</v>
      </c>
      <c r="AH7" s="222" t="str">
        <f t="shared" si="41"/>
        <v>OK</v>
      </c>
      <c r="AI7" s="221" t="str">
        <f t="shared" si="42"/>
        <v>Sim</v>
      </c>
      <c r="AJ7" s="225" t="str">
        <f t="shared" si="16"/>
        <v>NÃO</v>
      </c>
      <c r="AK7" s="221" t="b">
        <f t="shared" si="43"/>
        <v>0</v>
      </c>
    </row>
    <row r="8" spans="1:37" ht="17.25" customHeight="1" x14ac:dyDescent="0.2">
      <c r="A8" s="3" t="s">
        <v>193</v>
      </c>
      <c r="B8" s="45">
        <v>1996985</v>
      </c>
      <c r="C8" s="10">
        <v>2005073</v>
      </c>
      <c r="D8" s="10" t="s">
        <v>75</v>
      </c>
      <c r="E8" s="97" t="s">
        <v>259</v>
      </c>
      <c r="F8" s="266" t="s">
        <v>260</v>
      </c>
      <c r="G8" s="111" t="s">
        <v>261</v>
      </c>
      <c r="H8" s="10" t="s">
        <v>49</v>
      </c>
      <c r="I8" s="10" t="s">
        <v>49</v>
      </c>
      <c r="J8" s="189" t="str">
        <f>IFERROR(VLOOKUP(I8,Squad!A:D,2,0),"Não Atribuído")</f>
        <v>GABRIELA SUPRIMIO</v>
      </c>
      <c r="K8" s="10" t="str">
        <f>VLOOKUP(I8,Squad!A:E,5,0)</f>
        <v>OPERADORA</v>
      </c>
      <c r="L8" s="10" t="s">
        <v>108</v>
      </c>
      <c r="M8" s="10" t="s">
        <v>262</v>
      </c>
      <c r="N8" s="221" t="str">
        <f t="shared" ref="N8" si="44">CONCATENATE(TRIM(G8),"\",TRIM(E8))</f>
        <v>\HEALTH_INSTALL\PACKAGE_BODY\PR_GERA_IR_USUARIO</v>
      </c>
      <c r="O8" s="221">
        <f t="shared" si="1"/>
        <v>0</v>
      </c>
      <c r="P8" s="224">
        <f t="shared" ref="P8" si="45">IF(F8="",0,SUBSTITUTE(SUBSTITUTE(F8,"1.",""),"1,","") + 0)</f>
        <v>129</v>
      </c>
      <c r="Q8" s="221">
        <f t="shared" si="3"/>
        <v>0</v>
      </c>
      <c r="R8" s="221" t="b">
        <f t="shared" ref="R8" si="46">AND(OR(A8="Candidato Diária",A8="Publicação Semanal"),O8&gt;1,P8=Q8,Q8&gt;0)</f>
        <v>0</v>
      </c>
      <c r="S8" s="221" t="b">
        <f t="shared" ref="S8" si="47">AND(OR(A8="Candidato Diária",A8="Publicação Semanal"),O8&gt;1,NOT(R8), Q8&gt;0)</f>
        <v>0</v>
      </c>
      <c r="T8" s="10" t="s">
        <v>263</v>
      </c>
      <c r="U8" s="221" t="str">
        <f>IF(ISERROR(VLOOKUP(B8,Priorizados!A:A,1,0)),"NÃO","SIM")</f>
        <v>NÃO</v>
      </c>
      <c r="V8" s="221" t="str">
        <f t="shared" ref="V8" si="48">A8</f>
        <v>Impedido</v>
      </c>
      <c r="W8" s="221" t="str">
        <f t="shared" ref="W8" si="49">CONCATENATE(B8,G8,"\",E8,F8)</f>
        <v>1996985\HEALTH_INSTALL\PACKAGE_BODY\PR_GERA_IR_USUARIO1.129</v>
      </c>
      <c r="X8" s="221" t="str">
        <f>IFERROR(VLOOKUP(W8,Abastecimento!I:I,1,0), "Objeto não encontrado")</f>
        <v>1996985\HEALTH_INSTALL\PACKAGE_BODY\PR_GERA_IR_USUARIO1.129</v>
      </c>
      <c r="Y8" s="221">
        <f>IFERROR(VLOOKUP(B8,Abastecimento!A:A,1,0), "SAC não encontrado")</f>
        <v>1996985</v>
      </c>
      <c r="Z8" s="223" t="str">
        <f t="shared" ref="Z8" si="50">IF(Y8="SAC não encontrado", "Deletar", IF(X8="Objeto não encontrado", "Houve alteração no SAC - investigar", "Manter"))</f>
        <v>Manter</v>
      </c>
      <c r="AA8" s="221" t="str">
        <f>IFERROR(VLOOKUP(B8,EMERGENCIAIS!A:D,2,0),"Não")</f>
        <v>Não</v>
      </c>
      <c r="AB8" s="221">
        <f t="shared" ref="AB8" si="51">IF(AA8="Não",0,1)</f>
        <v>0</v>
      </c>
      <c r="AC8" s="225" t="str">
        <f t="shared" si="10"/>
        <v>Não</v>
      </c>
      <c r="AD8" s="222" t="str">
        <f t="shared" ref="AD8" si="52">IF(AND(P8&lt;=Q8,NOT(OR(A8="Publicação Semanal",OR(A8="Candidato Diária",
OR(A8="Enviado Semanal", OR(A8="Enviado Diária",OR(A8="Enviado Emergencial",A8="Já estava em Produção")))
)))),"Sim","Não")</f>
        <v>Não</v>
      </c>
      <c r="AE8" s="222" t="str">
        <f t="shared" si="12"/>
        <v>Sim</v>
      </c>
      <c r="AF8" s="222" t="str">
        <f t="shared" ref="AF8" si="53">IF(OR(A8="",OR(B8="",OR(C8="",OR(D8="",OR(E8="",OR(F8="",OR(G8="",OR(H8="",OR(I8="",OR(J8="",OR(J8="",OR(K8="",L8="")))))))))))),"Não","Sim")</f>
        <v>Sim</v>
      </c>
      <c r="AG8" s="222" t="str">
        <f>IFERROR(VLOOKUP(D8,Nomenclatura!A:B,2,0),"Não Cadastrada")</f>
        <v>PK</v>
      </c>
      <c r="AH8" s="222" t="str">
        <f t="shared" ref="AH8" si="54">IF(
    OR(
        AG8="Não Cadastrada",
        OR(
            LEFT(E8,LEN(AG8))=AG8),
            AND(
                D8="Tabela",
                LEFT(E8,2)="TT"
            ),
            AND(
                D8="Tabela",
                LEFT(E8,2)="AU"
            ),
            AND(
                D8="Package",
                LEFT(E8,3)="WEB"
            ),
            AND(
                D8="Package Body",
                LEFT(E8,3)="WEB"
            )
        ), "OK", "ERRO"
    )</f>
        <v>ERRO</v>
      </c>
      <c r="AI8" s="221" t="str">
        <f t="shared" ref="AI8" si="55">IF(OR(N8="",OR(O8="",OR(P8="",OR(Q8="",OR(R8="",OR(S8="",OR(T8="",OR(U8="",OR(V8="",OR(W8="",OR(X8="",Y8=""))))))))))),"Não","Sim")</f>
        <v>Sim</v>
      </c>
      <c r="AJ8" s="225" t="str">
        <f t="shared" si="16"/>
        <v>NÃO</v>
      </c>
      <c r="AK8" s="221" t="b">
        <f t="shared" ref="AK8" si="56">RIGHT(F8,1) = "0"</f>
        <v>0</v>
      </c>
    </row>
    <row r="9" spans="1:37" ht="17.25" customHeight="1" x14ac:dyDescent="0.2">
      <c r="A9" s="3" t="s">
        <v>191</v>
      </c>
      <c r="B9" s="45">
        <v>2003916</v>
      </c>
      <c r="C9" s="10">
        <v>2004496</v>
      </c>
      <c r="D9" s="10" t="s">
        <v>264</v>
      </c>
      <c r="E9" s="97" t="s">
        <v>265</v>
      </c>
      <c r="F9" s="266" t="s">
        <v>266</v>
      </c>
      <c r="G9" s="111" t="s">
        <v>267</v>
      </c>
      <c r="H9" s="10" t="s">
        <v>268</v>
      </c>
      <c r="I9" s="10" t="s">
        <v>268</v>
      </c>
      <c r="J9" s="189" t="str">
        <f>IFERROR(VLOOKUP(I9,Squad!A:D,2,0),"Não Atribuído")</f>
        <v>Não Atribuído</v>
      </c>
      <c r="K9" s="10" t="e">
        <f>VLOOKUP(I9,Squad!A:E,5,0)</f>
        <v>#N/A</v>
      </c>
      <c r="L9" s="10" t="s">
        <v>108</v>
      </c>
      <c r="M9" s="10"/>
      <c r="N9" s="221" t="str">
        <f t="shared" ref="N9" si="57">CONCATENATE(TRIM(G9),"\",TRIM(E9))</f>
        <v>\PROJETOS\AUTORIZADOR_TISS_SISTEMA\APLICACAO\TISS-API</v>
      </c>
      <c r="O9" s="221">
        <f t="shared" si="1"/>
        <v>1</v>
      </c>
      <c r="P9" s="224">
        <f t="shared" ref="P9" si="58">IF(F9="",0,SUBSTITUTE(SUBSTITUTE(F9,"1.",""),"1,","") + 0)</f>
        <v>62</v>
      </c>
      <c r="Q9" s="221">
        <f t="shared" si="3"/>
        <v>62</v>
      </c>
      <c r="R9" s="221" t="b">
        <f t="shared" ref="R9" si="59">AND(OR(A9="Candidato Diária",A9="Publicação Semanal"),O9&gt;1,P9=Q9,Q9&gt;0)</f>
        <v>0</v>
      </c>
      <c r="S9" s="221" t="b">
        <f t="shared" ref="S9" si="60">AND(OR(A9="Candidato Diária",A9="Publicação Semanal"),O9&gt;1,NOT(R9), Q9&gt;0)</f>
        <v>0</v>
      </c>
      <c r="T9" s="10" t="s">
        <v>269</v>
      </c>
      <c r="U9" s="221" t="str">
        <f>IF(ISERROR(VLOOKUP(B9,Priorizados!A:A,1,0)),"NÃO","SIM")</f>
        <v>NÃO</v>
      </c>
      <c r="V9" s="221" t="str">
        <f t="shared" ref="V9" si="61">A9</f>
        <v>Publicação Semanal</v>
      </c>
      <c r="W9" s="221" t="str">
        <f t="shared" ref="W9" si="62">CONCATENATE(B9,G9,"\",E9,F9)</f>
        <v>2003916\PROJETOS\AUTORIZADOR_TISS_SISTEMA\APLICACAO\TISS-API1.62</v>
      </c>
      <c r="X9" s="221" t="str">
        <f>IFERROR(VLOOKUP(W9,Abastecimento!I:I,1,0), "Objeto não encontrado")</f>
        <v>2003916\PROJETOS\AUTORIZADOR_TISS_SISTEMA\APLICACAO\TISS-API1.62</v>
      </c>
      <c r="Y9" s="221">
        <f>IFERROR(VLOOKUP(B9,Abastecimento!A:A,1,0), "SAC não encontrado")</f>
        <v>2003916</v>
      </c>
      <c r="Z9" s="223" t="str">
        <f t="shared" ref="Z9" si="63">IF(Y9="SAC não encontrado", "Deletar", IF(X9="Objeto não encontrado", "Houve alteração no SAC - investigar", "Manter"))</f>
        <v>Manter</v>
      </c>
      <c r="AA9" s="221" t="str">
        <f>IFERROR(VLOOKUP(B9,EMERGENCIAIS!A:D,2,0),"Não")</f>
        <v>Não</v>
      </c>
      <c r="AB9" s="221">
        <f t="shared" ref="AB9" si="64">IF(AA9="Não",0,1)</f>
        <v>0</v>
      </c>
      <c r="AC9" s="225" t="str">
        <f t="shared" si="10"/>
        <v>Não</v>
      </c>
      <c r="AD9" s="222" t="str">
        <f t="shared" ref="AD9" si="65">IF(AND(P9&lt;=Q9,NOT(OR(A9="Publicação Semanal",OR(A9="Candidato Diária",
OR(A9="Enviado Semanal", OR(A9="Enviado Diária",OR(A9="Enviado Emergencial",A9="Já estava em Produção")))
)))),"Sim","Não")</f>
        <v>Não</v>
      </c>
      <c r="AE9" s="222" t="str">
        <f t="shared" si="12"/>
        <v>Sim</v>
      </c>
      <c r="AF9" s="222" t="e">
        <f t="shared" ref="AF9" si="66">IF(OR(A9="",OR(B9="",OR(C9="",OR(D9="",OR(E9="",OR(F9="",OR(G9="",OR(H9="",OR(I9="",OR(J9="",OR(J9="",OR(K9="",L9="")))))))))))),"Não","Sim")</f>
        <v>#N/A</v>
      </c>
      <c r="AG9" s="222" t="str">
        <f>IFERROR(VLOOKUP(D9,Nomenclatura!A:B,2,0),"Não Cadastrada")</f>
        <v>Não Cadastrada</v>
      </c>
      <c r="AH9" s="222" t="str">
        <f t="shared" ref="AH9" si="67">IF(
    OR(
        AG9="Não Cadastrada",
        OR(
            LEFT(E9,LEN(AG9))=AG9),
            AND(
                D9="Tabela",
                LEFT(E9,2)="TT"
            ),
            AND(
                D9="Tabela",
                LEFT(E9,2)="AU"
            ),
            AND(
                D9="Package",
                LEFT(E9,3)="WEB"
            ),
            AND(
                D9="Package Body",
                LEFT(E9,3)="WEB"
            )
        ), "OK", "ERRO"
    )</f>
        <v>OK</v>
      </c>
      <c r="AI9" s="221" t="str">
        <f t="shared" ref="AI9" si="68">IF(OR(N9="",OR(O9="",OR(P9="",OR(Q9="",OR(R9="",OR(S9="",OR(T9="",OR(U9="",OR(V9="",OR(W9="",OR(X9="",Y9=""))))))))))),"Não","Sim")</f>
        <v>Sim</v>
      </c>
      <c r="AJ9" s="225" t="str">
        <f t="shared" si="16"/>
        <v>NÃO</v>
      </c>
      <c r="AK9" s="221" t="b">
        <f t="shared" ref="AK9" si="69">RIGHT(F9,1) = "0"</f>
        <v>0</v>
      </c>
    </row>
    <row r="10" spans="1:37" ht="17.25" customHeight="1" x14ac:dyDescent="0.2">
      <c r="A10" s="3" t="s">
        <v>191</v>
      </c>
      <c r="B10" s="45">
        <v>1999273</v>
      </c>
      <c r="C10" s="10">
        <v>2019099</v>
      </c>
      <c r="D10" s="10" t="s">
        <v>270</v>
      </c>
      <c r="E10" s="97" t="s">
        <v>271</v>
      </c>
      <c r="F10" s="266" t="s">
        <v>253</v>
      </c>
      <c r="G10" s="111" t="s">
        <v>272</v>
      </c>
      <c r="H10" s="10" t="s">
        <v>273</v>
      </c>
      <c r="I10" s="10" t="s">
        <v>273</v>
      </c>
      <c r="J10" s="189" t="str">
        <f>IFERROR(VLOOKUP(I10,Squad!A:D,2,0),"Não Atribuído")</f>
        <v>DANIELLE GARCEZ CAMPOS</v>
      </c>
      <c r="K10" s="10" t="str">
        <f>VLOOKUP(I10,Squad!A:E,5,0)</f>
        <v>OPERADORA</v>
      </c>
      <c r="L10" s="10" t="s">
        <v>108</v>
      </c>
      <c r="M10" s="85"/>
      <c r="N10" s="221" t="str">
        <f t="shared" ref="N10:N14" si="70">CONCATENATE(TRIM(G10),"\",TRIM(E10))</f>
        <v>\PROJETOS\LOGOMARCA_SIGO\\NDI</v>
      </c>
      <c r="O10" s="221">
        <f t="shared" si="1"/>
        <v>1</v>
      </c>
      <c r="P10" s="224">
        <f t="shared" ref="P10:P14" si="71">IF(F10="",0,SUBSTITUTE(SUBSTITUTE(F10,"1.",""),"1,","") + 0)</f>
        <v>1</v>
      </c>
      <c r="Q10" s="221">
        <f t="shared" si="3"/>
        <v>1</v>
      </c>
      <c r="R10" s="221" t="b">
        <f t="shared" ref="R10:R14" si="72">AND(OR(A10="Candidato Diária",A10="Publicação Semanal"),O10&gt;1,P10=Q10,Q10&gt;0)</f>
        <v>0</v>
      </c>
      <c r="S10" s="221" t="b">
        <f t="shared" ref="S10:S14" si="73">AND(OR(A10="Candidato Diária",A10="Publicação Semanal"),O10&gt;1,NOT(R10), Q10&gt;0)</f>
        <v>0</v>
      </c>
      <c r="T10" s="145" t="s">
        <v>274</v>
      </c>
      <c r="U10" s="221" t="str">
        <f>IF(ISERROR(VLOOKUP(B10,Priorizados!A:A,1,0)),"NÃO","SIM")</f>
        <v>NÃO</v>
      </c>
      <c r="V10" s="221" t="str">
        <f t="shared" ref="V10:V14" si="74">A10</f>
        <v>Publicação Semanal</v>
      </c>
      <c r="W10" s="221" t="str">
        <f t="shared" ref="W10:W14" si="75">CONCATENATE(B10,G10,"\",E10,F10)</f>
        <v>1999273\PROJETOS\LOGOMARCA_SIGO\\NDI1.1</v>
      </c>
      <c r="X10" s="221" t="str">
        <f>IFERROR(VLOOKUP(W10,Abastecimento!I:I,1,0), "Objeto não encontrado")</f>
        <v>1999273\PROJETOS\LOGOMARCA_SIGO\\NDI1.1</v>
      </c>
      <c r="Y10" s="221">
        <f>IFERROR(VLOOKUP(B10,Abastecimento!A:A,1,0), "SAC não encontrado")</f>
        <v>1999273</v>
      </c>
      <c r="Z10" s="223" t="str">
        <f t="shared" ref="Z10:Z14" si="76">IF(Y10="SAC não encontrado", "Deletar", IF(X10="Objeto não encontrado", "Houve alteração no SAC - investigar", "Manter"))</f>
        <v>Manter</v>
      </c>
      <c r="AA10" s="221" t="str">
        <f>IFERROR(VLOOKUP(B10,EMERGENCIAIS!A:D,2,0),"Não")</f>
        <v>CHG000032036</v>
      </c>
      <c r="AB10" s="221">
        <f t="shared" ref="AB10:AB14" si="77">IF(AA10="Não",0,1)</f>
        <v>1</v>
      </c>
      <c r="AC10" s="225" t="str">
        <f t="shared" si="10"/>
        <v>Não</v>
      </c>
      <c r="AD10" s="222" t="str">
        <f t="shared" ref="AD10:AD14" si="78">IF(AND(P10&lt;=Q10,NOT(OR(A10="Publicação Semanal",OR(A10="Candidato Diária",
OR(A10="Enviado Semanal", OR(A10="Enviado Diária",OR(A10="Enviado Emergencial",A10="Já estava em Produção")))
)))),"Sim","Não")</f>
        <v>Não</v>
      </c>
      <c r="AE10" s="222" t="str">
        <f t="shared" si="12"/>
        <v>Sim</v>
      </c>
      <c r="AF10" s="222" t="str">
        <f t="shared" ref="AF10:AF14" si="79">IF(OR(A10="",OR(B10="",OR(C10="",OR(D10="",OR(E10="",OR(F10="",OR(G10="",OR(H10="",OR(I10="",OR(J10="",OR(J10="",OR(K10="",L10="")))))))))))),"Não","Sim")</f>
        <v>Sim</v>
      </c>
      <c r="AG10" s="222" t="str">
        <f>IFERROR(VLOOKUP(D10,Nomenclatura!A:B,2,0),"Não Cadastrada")</f>
        <v>Não Cadastrada</v>
      </c>
      <c r="AH10" s="222" t="str">
        <f t="shared" ref="AH10:AH14" si="80">IF(
    OR(
        AG10="Não Cadastrada",
        OR(
            LEFT(E10,LEN(AG10))=AG10),
            AND(
                D10="Tabela",
                LEFT(E10,2)="TT"
            ),
            AND(
                D10="Tabela",
                LEFT(E10,2)="AU"
            ),
            AND(
                D10="Package",
                LEFT(E10,3)="WEB"
            ),
            AND(
                D10="Package Body",
                LEFT(E10,3)="WEB"
            )
        ), "OK", "ERRO"
    )</f>
        <v>OK</v>
      </c>
      <c r="AI10" s="221" t="str">
        <f t="shared" ref="AI10:AI14" si="81">IF(OR(N10="",OR(O10="",OR(P10="",OR(Q10="",OR(R10="",OR(S10="",OR(T10="",OR(U10="",OR(V10="",OR(W10="",OR(X10="",Y10=""))))))))))),"Não","Sim")</f>
        <v>Sim</v>
      </c>
      <c r="AJ10" s="225" t="str">
        <f t="shared" si="16"/>
        <v>NÃO</v>
      </c>
      <c r="AK10" s="221" t="b">
        <f t="shared" ref="AK10:AK14" si="82">RIGHT(F10,1) = "0"</f>
        <v>0</v>
      </c>
    </row>
    <row r="11" spans="1:37" ht="17.25" customHeight="1" x14ac:dyDescent="0.2">
      <c r="A11" s="3" t="s">
        <v>191</v>
      </c>
      <c r="B11" s="45">
        <v>1999273</v>
      </c>
      <c r="C11" s="10">
        <v>2019099</v>
      </c>
      <c r="D11" s="10" t="s">
        <v>270</v>
      </c>
      <c r="E11" s="97" t="s">
        <v>275</v>
      </c>
      <c r="F11" s="266" t="s">
        <v>253</v>
      </c>
      <c r="G11" s="111" t="s">
        <v>272</v>
      </c>
      <c r="H11" s="10" t="s">
        <v>273</v>
      </c>
      <c r="I11" s="10" t="s">
        <v>273</v>
      </c>
      <c r="J11" s="189" t="str">
        <f>IFERROR(VLOOKUP(I11,Squad!A:D,2,0),"Não Atribuído")</f>
        <v>DANIELLE GARCEZ CAMPOS</v>
      </c>
      <c r="K11" s="10" t="str">
        <f>VLOOKUP(I11,Squad!A:E,5,0)</f>
        <v>OPERADORA</v>
      </c>
      <c r="L11" s="10" t="s">
        <v>108</v>
      </c>
      <c r="M11" s="85"/>
      <c r="N11" s="221" t="str">
        <f t="shared" si="70"/>
        <v>\PROJETOS\LOGOMARCA_SIGO\\HAPVIDA</v>
      </c>
      <c r="O11" s="221">
        <f t="shared" si="1"/>
        <v>1</v>
      </c>
      <c r="P11" s="224">
        <f t="shared" si="71"/>
        <v>1</v>
      </c>
      <c r="Q11" s="221">
        <f t="shared" si="3"/>
        <v>1</v>
      </c>
      <c r="R11" s="221" t="b">
        <f t="shared" si="72"/>
        <v>0</v>
      </c>
      <c r="S11" s="221" t="b">
        <f t="shared" si="73"/>
        <v>0</v>
      </c>
      <c r="T11" s="145" t="s">
        <v>274</v>
      </c>
      <c r="U11" s="221" t="str">
        <f>IF(ISERROR(VLOOKUP(B11,Priorizados!A:A,1,0)),"NÃO","SIM")</f>
        <v>NÃO</v>
      </c>
      <c r="V11" s="221" t="str">
        <f t="shared" si="74"/>
        <v>Publicação Semanal</v>
      </c>
      <c r="W11" s="221" t="str">
        <f t="shared" si="75"/>
        <v>1999273\PROJETOS\LOGOMARCA_SIGO\\HAPVIDA1.1</v>
      </c>
      <c r="X11" s="221" t="str">
        <f>IFERROR(VLOOKUP(W11,Abastecimento!I:I,1,0), "Objeto não encontrado")</f>
        <v>1999273\PROJETOS\LOGOMARCA_SIGO\\HAPVIDA1.1</v>
      </c>
      <c r="Y11" s="221">
        <f>IFERROR(VLOOKUP(B11,Abastecimento!A:A,1,0), "SAC não encontrado")</f>
        <v>1999273</v>
      </c>
      <c r="Z11" s="223" t="str">
        <f t="shared" si="76"/>
        <v>Manter</v>
      </c>
      <c r="AA11" s="221" t="str">
        <f>IFERROR(VLOOKUP(B11,EMERGENCIAIS!A:D,2,0),"Não")</f>
        <v>CHG000032036</v>
      </c>
      <c r="AB11" s="221">
        <f t="shared" si="77"/>
        <v>1</v>
      </c>
      <c r="AC11" s="225" t="str">
        <f t="shared" si="10"/>
        <v>Não</v>
      </c>
      <c r="AD11" s="222" t="str">
        <f t="shared" si="78"/>
        <v>Não</v>
      </c>
      <c r="AE11" s="222" t="str">
        <f t="shared" si="12"/>
        <v>Sim</v>
      </c>
      <c r="AF11" s="222" t="str">
        <f t="shared" si="79"/>
        <v>Sim</v>
      </c>
      <c r="AG11" s="222" t="str">
        <f>IFERROR(VLOOKUP(D11,Nomenclatura!A:B,2,0),"Não Cadastrada")</f>
        <v>Não Cadastrada</v>
      </c>
      <c r="AH11" s="222" t="str">
        <f t="shared" si="80"/>
        <v>OK</v>
      </c>
      <c r="AI11" s="221" t="str">
        <f t="shared" si="81"/>
        <v>Sim</v>
      </c>
      <c r="AJ11" s="225" t="str">
        <f t="shared" si="16"/>
        <v>NÃO</v>
      </c>
      <c r="AK11" s="221" t="b">
        <f t="shared" si="82"/>
        <v>0</v>
      </c>
    </row>
    <row r="12" spans="1:37" ht="17.25" customHeight="1" x14ac:dyDescent="0.2">
      <c r="A12" s="3" t="s">
        <v>191</v>
      </c>
      <c r="B12" s="45">
        <v>1999273</v>
      </c>
      <c r="C12" s="10">
        <v>2019099</v>
      </c>
      <c r="D12" s="10" t="s">
        <v>270</v>
      </c>
      <c r="E12" s="97" t="s">
        <v>276</v>
      </c>
      <c r="F12" s="266" t="s">
        <v>253</v>
      </c>
      <c r="G12" s="111" t="s">
        <v>272</v>
      </c>
      <c r="H12" s="10" t="s">
        <v>273</v>
      </c>
      <c r="I12" s="10" t="s">
        <v>273</v>
      </c>
      <c r="J12" s="189" t="str">
        <f>IFERROR(VLOOKUP(I12,Squad!A:D,2,0),"Não Atribuído")</f>
        <v>DANIELLE GARCEZ CAMPOS</v>
      </c>
      <c r="K12" s="10" t="str">
        <f>VLOOKUP(I12,Squad!A:E,5,0)</f>
        <v>OPERADORA</v>
      </c>
      <c r="L12" s="10" t="s">
        <v>108</v>
      </c>
      <c r="M12" s="85"/>
      <c r="N12" s="221" t="str">
        <f t="shared" si="70"/>
        <v>\PROJETOS\LOGOMARCA_SIGO\\CLINIPAM</v>
      </c>
      <c r="O12" s="221">
        <f t="shared" si="1"/>
        <v>1</v>
      </c>
      <c r="P12" s="224">
        <f t="shared" si="71"/>
        <v>1</v>
      </c>
      <c r="Q12" s="221">
        <f t="shared" si="3"/>
        <v>1</v>
      </c>
      <c r="R12" s="221" t="b">
        <f t="shared" si="72"/>
        <v>0</v>
      </c>
      <c r="S12" s="221" t="b">
        <f t="shared" si="73"/>
        <v>0</v>
      </c>
      <c r="T12" s="145" t="s">
        <v>274</v>
      </c>
      <c r="U12" s="221" t="str">
        <f>IF(ISERROR(VLOOKUP(B12,Priorizados!A:A,1,0)),"NÃO","SIM")</f>
        <v>NÃO</v>
      </c>
      <c r="V12" s="221" t="str">
        <f t="shared" si="74"/>
        <v>Publicação Semanal</v>
      </c>
      <c r="W12" s="221" t="str">
        <f t="shared" si="75"/>
        <v>1999273\PROJETOS\LOGOMARCA_SIGO\\CLINIPAM1.1</v>
      </c>
      <c r="X12" s="221" t="str">
        <f>IFERROR(VLOOKUP(W12,Abastecimento!I:I,1,0), "Objeto não encontrado")</f>
        <v>1999273\PROJETOS\LOGOMARCA_SIGO\\CLINIPAM1.1</v>
      </c>
      <c r="Y12" s="221">
        <f>IFERROR(VLOOKUP(B12,Abastecimento!A:A,1,0), "SAC não encontrado")</f>
        <v>1999273</v>
      </c>
      <c r="Z12" s="223" t="str">
        <f t="shared" si="76"/>
        <v>Manter</v>
      </c>
      <c r="AA12" s="221" t="str">
        <f>IFERROR(VLOOKUP(B12,EMERGENCIAIS!A:D,2,0),"Não")</f>
        <v>CHG000032036</v>
      </c>
      <c r="AB12" s="221">
        <f t="shared" si="77"/>
        <v>1</v>
      </c>
      <c r="AC12" s="225" t="str">
        <f t="shared" si="10"/>
        <v>Não</v>
      </c>
      <c r="AD12" s="222" t="str">
        <f t="shared" si="78"/>
        <v>Não</v>
      </c>
      <c r="AE12" s="222" t="str">
        <f t="shared" si="12"/>
        <v>Sim</v>
      </c>
      <c r="AF12" s="222" t="str">
        <f t="shared" si="79"/>
        <v>Sim</v>
      </c>
      <c r="AG12" s="222" t="str">
        <f>IFERROR(VLOOKUP(D12,Nomenclatura!A:B,2,0),"Não Cadastrada")</f>
        <v>Não Cadastrada</v>
      </c>
      <c r="AH12" s="222" t="str">
        <f t="shared" si="80"/>
        <v>OK</v>
      </c>
      <c r="AI12" s="221" t="str">
        <f t="shared" si="81"/>
        <v>Sim</v>
      </c>
      <c r="AJ12" s="225" t="str">
        <f t="shared" si="16"/>
        <v>NÃO</v>
      </c>
      <c r="AK12" s="221" t="b">
        <f t="shared" si="82"/>
        <v>0</v>
      </c>
    </row>
    <row r="13" spans="1:37" ht="17.25" customHeight="1" x14ac:dyDescent="0.2">
      <c r="A13" s="3" t="s">
        <v>191</v>
      </c>
      <c r="B13" s="45">
        <v>1999273</v>
      </c>
      <c r="C13" s="10">
        <v>2019099</v>
      </c>
      <c r="D13" s="10" t="s">
        <v>270</v>
      </c>
      <c r="E13" s="97" t="s">
        <v>277</v>
      </c>
      <c r="F13" s="266" t="s">
        <v>253</v>
      </c>
      <c r="G13" s="111" t="s">
        <v>272</v>
      </c>
      <c r="H13" s="10" t="s">
        <v>273</v>
      </c>
      <c r="I13" s="10" t="s">
        <v>273</v>
      </c>
      <c r="J13" s="189" t="str">
        <f>IFERROR(VLOOKUP(I13,Squad!A:D,2,0),"Não Atribuído")</f>
        <v>DANIELLE GARCEZ CAMPOS</v>
      </c>
      <c r="K13" s="10" t="str">
        <f>VLOOKUP(I13,Squad!A:E,5,0)</f>
        <v>OPERADORA</v>
      </c>
      <c r="L13" s="10" t="s">
        <v>108</v>
      </c>
      <c r="M13" s="85"/>
      <c r="N13" s="221" t="str">
        <f t="shared" si="70"/>
        <v>\PROJETOS\LOGOMARCA_SIGO\\CCG</v>
      </c>
      <c r="O13" s="221">
        <f t="shared" si="1"/>
        <v>1</v>
      </c>
      <c r="P13" s="224">
        <f t="shared" si="71"/>
        <v>1</v>
      </c>
      <c r="Q13" s="221">
        <f t="shared" si="3"/>
        <v>1</v>
      </c>
      <c r="R13" s="221" t="b">
        <f t="shared" si="72"/>
        <v>0</v>
      </c>
      <c r="S13" s="221" t="b">
        <f t="shared" si="73"/>
        <v>0</v>
      </c>
      <c r="T13" s="145" t="s">
        <v>274</v>
      </c>
      <c r="U13" s="221" t="str">
        <f>IF(ISERROR(VLOOKUP(B13,Priorizados!A:A,1,0)),"NÃO","SIM")</f>
        <v>NÃO</v>
      </c>
      <c r="V13" s="221" t="str">
        <f t="shared" si="74"/>
        <v>Publicação Semanal</v>
      </c>
      <c r="W13" s="221" t="str">
        <f t="shared" si="75"/>
        <v>1999273\PROJETOS\LOGOMARCA_SIGO\\CCG1.1</v>
      </c>
      <c r="X13" s="221" t="str">
        <f>IFERROR(VLOOKUP(W13,Abastecimento!I:I,1,0), "Objeto não encontrado")</f>
        <v>1999273\PROJETOS\LOGOMARCA_SIGO\\CCG1.1</v>
      </c>
      <c r="Y13" s="221">
        <f>IFERROR(VLOOKUP(B13,Abastecimento!A:A,1,0), "SAC não encontrado")</f>
        <v>1999273</v>
      </c>
      <c r="Z13" s="223" t="str">
        <f t="shared" si="76"/>
        <v>Manter</v>
      </c>
      <c r="AA13" s="221" t="str">
        <f>IFERROR(VLOOKUP(B13,EMERGENCIAIS!A:D,2,0),"Não")</f>
        <v>CHG000032036</v>
      </c>
      <c r="AB13" s="221">
        <f t="shared" si="77"/>
        <v>1</v>
      </c>
      <c r="AC13" s="225" t="str">
        <f t="shared" si="10"/>
        <v>Não</v>
      </c>
      <c r="AD13" s="222" t="str">
        <f t="shared" si="78"/>
        <v>Não</v>
      </c>
      <c r="AE13" s="222" t="str">
        <f t="shared" si="12"/>
        <v>Sim</v>
      </c>
      <c r="AF13" s="222" t="str">
        <f t="shared" si="79"/>
        <v>Sim</v>
      </c>
      <c r="AG13" s="222" t="str">
        <f>IFERROR(VLOOKUP(D13,Nomenclatura!A:B,2,0),"Não Cadastrada")</f>
        <v>Não Cadastrada</v>
      </c>
      <c r="AH13" s="222" t="str">
        <f t="shared" si="80"/>
        <v>OK</v>
      </c>
      <c r="AI13" s="221" t="str">
        <f t="shared" si="81"/>
        <v>Sim</v>
      </c>
      <c r="AJ13" s="225" t="str">
        <f t="shared" si="16"/>
        <v>NÃO</v>
      </c>
      <c r="AK13" s="221" t="b">
        <f t="shared" si="82"/>
        <v>0</v>
      </c>
    </row>
    <row r="14" spans="1:37" ht="17.25" customHeight="1" x14ac:dyDescent="0.2">
      <c r="A14" s="3" t="s">
        <v>191</v>
      </c>
      <c r="B14" s="45">
        <v>1999273</v>
      </c>
      <c r="C14" s="10">
        <v>2019099</v>
      </c>
      <c r="D14" s="10" t="s">
        <v>270</v>
      </c>
      <c r="E14" s="97" t="s">
        <v>278</v>
      </c>
      <c r="F14" s="266" t="s">
        <v>253</v>
      </c>
      <c r="G14" s="111" t="s">
        <v>272</v>
      </c>
      <c r="H14" s="10" t="s">
        <v>273</v>
      </c>
      <c r="I14" s="10" t="s">
        <v>273</v>
      </c>
      <c r="J14" s="189" t="str">
        <f>IFERROR(VLOOKUP(I14,Squad!A:D,2,0),"Não Atribuído")</f>
        <v>DANIELLE GARCEZ CAMPOS</v>
      </c>
      <c r="K14" s="10" t="str">
        <f>VLOOKUP(I14,Squad!A:E,5,0)</f>
        <v>OPERADORA</v>
      </c>
      <c r="L14" s="10" t="s">
        <v>108</v>
      </c>
      <c r="M14" s="85"/>
      <c r="N14" s="221" t="str">
        <f t="shared" si="70"/>
        <v>\PROJETOS\LOGOMARCA_SIGO\\NDIMINAS</v>
      </c>
      <c r="O14" s="221">
        <f t="shared" si="1"/>
        <v>1</v>
      </c>
      <c r="P14" s="224">
        <f t="shared" si="71"/>
        <v>1</v>
      </c>
      <c r="Q14" s="221">
        <f t="shared" si="3"/>
        <v>1</v>
      </c>
      <c r="R14" s="221" t="b">
        <f t="shared" si="72"/>
        <v>0</v>
      </c>
      <c r="S14" s="221" t="b">
        <f t="shared" si="73"/>
        <v>0</v>
      </c>
      <c r="T14" s="145" t="s">
        <v>274</v>
      </c>
      <c r="U14" s="221" t="str">
        <f>IF(ISERROR(VLOOKUP(B14,Priorizados!A:A,1,0)),"NÃO","SIM")</f>
        <v>NÃO</v>
      </c>
      <c r="V14" s="221" t="str">
        <f t="shared" si="74"/>
        <v>Publicação Semanal</v>
      </c>
      <c r="W14" s="221" t="str">
        <f t="shared" si="75"/>
        <v>1999273\PROJETOS\LOGOMARCA_SIGO\\NDIMINAS1.1</v>
      </c>
      <c r="X14" s="221" t="str">
        <f>IFERROR(VLOOKUP(W14,Abastecimento!I:I,1,0), "Objeto não encontrado")</f>
        <v>1999273\PROJETOS\LOGOMARCA_SIGO\\NDIMINAS1.1</v>
      </c>
      <c r="Y14" s="221">
        <f>IFERROR(VLOOKUP(B14,Abastecimento!A:A,1,0), "SAC não encontrado")</f>
        <v>1999273</v>
      </c>
      <c r="Z14" s="223" t="str">
        <f t="shared" si="76"/>
        <v>Manter</v>
      </c>
      <c r="AA14" s="221" t="str">
        <f>IFERROR(VLOOKUP(B14,EMERGENCIAIS!A:D,2,0),"Não")</f>
        <v>CHG000032036</v>
      </c>
      <c r="AB14" s="221">
        <f t="shared" si="77"/>
        <v>1</v>
      </c>
      <c r="AC14" s="225" t="str">
        <f t="shared" si="10"/>
        <v>Não</v>
      </c>
      <c r="AD14" s="222" t="str">
        <f t="shared" si="78"/>
        <v>Não</v>
      </c>
      <c r="AE14" s="222" t="str">
        <f t="shared" si="12"/>
        <v>Sim</v>
      </c>
      <c r="AF14" s="222" t="str">
        <f t="shared" si="79"/>
        <v>Sim</v>
      </c>
      <c r="AG14" s="222" t="str">
        <f>IFERROR(VLOOKUP(D14,Nomenclatura!A:B,2,0),"Não Cadastrada")</f>
        <v>Não Cadastrada</v>
      </c>
      <c r="AH14" s="222" t="str">
        <f t="shared" si="80"/>
        <v>OK</v>
      </c>
      <c r="AI14" s="221" t="str">
        <f t="shared" si="81"/>
        <v>Sim</v>
      </c>
      <c r="AJ14" s="225" t="str">
        <f t="shared" si="16"/>
        <v>NÃO</v>
      </c>
      <c r="AK14" s="221" t="b">
        <f t="shared" si="82"/>
        <v>0</v>
      </c>
    </row>
    <row r="15" spans="1:37" ht="17.25" customHeight="1" x14ac:dyDescent="0.2">
      <c r="A15" s="3" t="s">
        <v>189</v>
      </c>
      <c r="B15" s="45">
        <v>2020947</v>
      </c>
      <c r="C15" s="10">
        <v>2021447</v>
      </c>
      <c r="D15" s="10" t="s">
        <v>83</v>
      </c>
      <c r="E15" s="97" t="s">
        <v>279</v>
      </c>
      <c r="F15" s="266" t="s">
        <v>280</v>
      </c>
      <c r="G15" s="111" t="s">
        <v>281</v>
      </c>
      <c r="H15" s="10" t="s">
        <v>41</v>
      </c>
      <c r="I15" s="10" t="s">
        <v>41</v>
      </c>
      <c r="J15" s="189" t="str">
        <f>IFERROR(VLOOKUP(I15,Squad!A:D,2,0),"Não Atribuído")</f>
        <v>JOSE MINAU</v>
      </c>
      <c r="K15" s="10" t="str">
        <f>VLOOKUP(I15,Squad!A:E,5,0)</f>
        <v>ASSISTENCIAL</v>
      </c>
      <c r="L15" s="10" t="s">
        <v>108</v>
      </c>
      <c r="M15" s="85" t="s">
        <v>282</v>
      </c>
      <c r="N15" s="221" t="str">
        <f t="shared" ref="N15" si="83">CONCATENATE(TRIM(G15),"\",TRIM(E15))</f>
        <v>\WEB_10G\FMB\DIAG\T7306</v>
      </c>
      <c r="O15" s="221">
        <f t="shared" si="1"/>
        <v>1</v>
      </c>
      <c r="P15" s="224">
        <f t="shared" ref="P15" si="84">IF(F15="",0,SUBSTITUTE(SUBSTITUTE(F15,"1.",""),"1,","") + 0)</f>
        <v>33</v>
      </c>
      <c r="Q15" s="221">
        <f t="shared" si="3"/>
        <v>38</v>
      </c>
      <c r="R15" s="221" t="b">
        <f t="shared" ref="R15" si="85">AND(OR(A15="Candidato Diária",A15="Publicação Semanal"),O15&gt;1,P15=Q15,Q15&gt;0)</f>
        <v>0</v>
      </c>
      <c r="S15" s="221" t="b">
        <f t="shared" ref="S15" si="86">AND(OR(A15="Candidato Diária",A15="Publicação Semanal"),O15&gt;1,NOT(R15), Q15&gt;0)</f>
        <v>0</v>
      </c>
      <c r="T15" s="145" t="s">
        <v>274</v>
      </c>
      <c r="U15" s="221" t="str">
        <f>IF(ISERROR(VLOOKUP(B15,Priorizados!A:A,1,0)),"NÃO","SIM")</f>
        <v>NÃO</v>
      </c>
      <c r="V15" s="221" t="str">
        <f t="shared" ref="V15" si="87">A15</f>
        <v>Já estava em produção</v>
      </c>
      <c r="W15" s="221" t="str">
        <f t="shared" ref="W15" si="88">CONCATENATE(B15,G15,"\",E15,F15)</f>
        <v>2020947\WEB_10G\FMB\DIAG\T73061.33</v>
      </c>
      <c r="X15" s="221" t="str">
        <f>IFERROR(VLOOKUP(W15,Abastecimento!I:I,1,0), "Objeto não encontrado")</f>
        <v>2020947\WEB_10G\FMB\DIAG\T73061.33</v>
      </c>
      <c r="Y15" s="221">
        <f>IFERROR(VLOOKUP(B15,Abastecimento!A:A,1,0), "SAC não encontrado")</f>
        <v>2020947</v>
      </c>
      <c r="Z15" s="223" t="str">
        <f t="shared" ref="Z15" si="89">IF(Y15="SAC não encontrado", "Deletar", IF(X15="Objeto não encontrado", "Houve alteração no SAC - investigar", "Manter"))</f>
        <v>Manter</v>
      </c>
      <c r="AA15" s="221" t="str">
        <f>IFERROR(VLOOKUP(B15,EMERGENCIAIS!A:D,2,0),"Não")</f>
        <v>Não</v>
      </c>
      <c r="AB15" s="221">
        <f t="shared" ref="AB15" si="90">IF(AA15="Não",0,1)</f>
        <v>0</v>
      </c>
      <c r="AC15" s="225" t="str">
        <f t="shared" si="10"/>
        <v>Não</v>
      </c>
      <c r="AD15" s="222" t="str">
        <f t="shared" ref="AD15" si="91">IF(AND(P15&lt;=Q15,NOT(OR(A15="Publicação Semanal",OR(A15="Candidato Diária",
OR(A15="Enviado Semanal", OR(A15="Enviado Diária",OR(A15="Enviado Emergencial",A15="Já estava em Produção")))
)))),"Sim","Não")</f>
        <v>Não</v>
      </c>
      <c r="AE15" s="222" t="str">
        <f t="shared" si="12"/>
        <v>Sim</v>
      </c>
      <c r="AF15" s="222" t="str">
        <f t="shared" ref="AF15" si="92">IF(OR(A15="",OR(B15="",OR(C15="",OR(D15="",OR(E15="",OR(F15="",OR(G15="",OR(H15="",OR(I15="",OR(J15="",OR(J15="",OR(K15="",L15="")))))))))))),"Não","Sim")</f>
        <v>Sim</v>
      </c>
      <c r="AG15" s="222" t="str">
        <f>IFERROR(VLOOKUP(D15,Nomenclatura!A:B,2,0),"Não Cadastrada")</f>
        <v>T</v>
      </c>
      <c r="AH15" s="222" t="str">
        <f t="shared" ref="AH15" si="93">IF(
    OR(
        AG15="Não Cadastrada",
        OR(
            LEFT(E15,LEN(AG15))=AG15),
            AND(
                D15="Tabela",
                LEFT(E15,2)="TT"
            ),
            AND(
                D15="Tabela",
                LEFT(E15,2)="AU"
            ),
            AND(
                D15="Package",
                LEFT(E15,3)="WEB"
            ),
            AND(
                D15="Package Body",
                LEFT(E15,3)="WEB"
            )
        ), "OK", "ERRO"
    )</f>
        <v>OK</v>
      </c>
      <c r="AI15" s="221" t="str">
        <f t="shared" ref="AI15" si="94">IF(OR(N15="",OR(O15="",OR(P15="",OR(Q15="",OR(R15="",OR(S15="",OR(T15="",OR(U15="",OR(V15="",OR(W15="",OR(X15="",Y15=""))))))))))),"Não","Sim")</f>
        <v>Sim</v>
      </c>
      <c r="AJ15" s="225" t="str">
        <f t="shared" si="16"/>
        <v>NÃO</v>
      </c>
      <c r="AK15" s="221" t="b">
        <f t="shared" ref="AK15" si="95">RIGHT(F15,1) = "0"</f>
        <v>0</v>
      </c>
    </row>
    <row r="16" spans="1:37" ht="17.25" customHeight="1" x14ac:dyDescent="0.2">
      <c r="A16" s="3" t="s">
        <v>189</v>
      </c>
      <c r="B16" s="45">
        <v>2032481</v>
      </c>
      <c r="C16" s="10">
        <v>2033129</v>
      </c>
      <c r="D16" s="10" t="s">
        <v>283</v>
      </c>
      <c r="E16" s="97" t="s">
        <v>284</v>
      </c>
      <c r="F16" s="266" t="s">
        <v>253</v>
      </c>
      <c r="G16" s="111" t="s">
        <v>285</v>
      </c>
      <c r="H16" s="10" t="s">
        <v>286</v>
      </c>
      <c r="I16" s="10" t="s">
        <v>286</v>
      </c>
      <c r="J16" s="189" t="str">
        <f>IFERROR(VLOOKUP(I16,Squad!A:D,2,0),"Não Atribuído")</f>
        <v>RAFAEL FERREIRA MIRANDA</v>
      </c>
      <c r="K16" s="10" t="str">
        <f>VLOOKUP(I16,Squad!A:E,5,0)</f>
        <v>INSIGHTS</v>
      </c>
      <c r="L16" s="10" t="s">
        <v>108</v>
      </c>
      <c r="M16" s="85"/>
      <c r="N16" s="221" t="str">
        <f t="shared" ref="N16:N17" si="96">CONCATENATE(TRIM(G16),"\",TRIM(E16))</f>
        <v>\BI\SENSE\TRANSFORMAÇÃO\\ETL - MONITORAMENTO DE PROGRAMAS PREVENTIVOS_T8000.QVF</v>
      </c>
      <c r="O16" s="221">
        <f t="shared" si="1"/>
        <v>0</v>
      </c>
      <c r="P16" s="224">
        <f t="shared" ref="P16:P17" si="97">IF(F16="",0,SUBSTITUTE(SUBSTITUTE(F16,"1.",""),"1,","") + 0)</f>
        <v>1</v>
      </c>
      <c r="Q16" s="221">
        <f t="shared" si="3"/>
        <v>0</v>
      </c>
      <c r="R16" s="221" t="b">
        <f t="shared" ref="R16:R17" si="98">AND(OR(A16="Candidato Diária",A16="Publicação Semanal"),O16&gt;1,P16=Q16,Q16&gt;0)</f>
        <v>0</v>
      </c>
      <c r="S16" s="221" t="b">
        <f t="shared" ref="S16:S17" si="99">AND(OR(A16="Candidato Diária",A16="Publicação Semanal"),O16&gt;1,NOT(R16), Q16&gt;0)</f>
        <v>0</v>
      </c>
      <c r="T16" s="145" t="s">
        <v>287</v>
      </c>
      <c r="U16" s="221" t="str">
        <f>IF(ISERROR(VLOOKUP(B16,Priorizados!A:A,1,0)),"NÃO","SIM")</f>
        <v>NÃO</v>
      </c>
      <c r="V16" s="221" t="str">
        <f t="shared" ref="V16:V17" si="100">A16</f>
        <v>Já estava em produção</v>
      </c>
      <c r="W16" s="221" t="str">
        <f t="shared" ref="W16:W17" si="101">CONCATENATE(B16,G16,"\",E16,F16)</f>
        <v>2032481\BI\SENSE\TRANSFORMAÇÃO\\ETL - MONITORAMENTO DE PROGRAMAS PREVENTIVOS_T8000.QVF1.1</v>
      </c>
      <c r="X16" s="221" t="str">
        <f>IFERROR(VLOOKUP(W16,Abastecimento!I:I,1,0), "Objeto não encontrado")</f>
        <v>2032481\BI\SENSE\TRANSFORMAÇÃO\\ETL - MONITORAMENTO DE PROGRAMAS PREVENTIVOS_T8000.QVF1.1</v>
      </c>
      <c r="Y16" s="221">
        <f>IFERROR(VLOOKUP(B16,Abastecimento!A:A,1,0), "SAC não encontrado")</f>
        <v>2032481</v>
      </c>
      <c r="Z16" s="223" t="str">
        <f t="shared" ref="Z16:Z17" si="102">IF(Y16="SAC não encontrado", "Deletar", IF(X16="Objeto não encontrado", "Houve alteração no SAC - investigar", "Manter"))</f>
        <v>Manter</v>
      </c>
      <c r="AA16" s="221" t="str">
        <f>IFERROR(VLOOKUP(B16,EMERGENCIAIS!A:D,2,0),"Não")</f>
        <v>Não</v>
      </c>
      <c r="AB16" s="221">
        <f t="shared" ref="AB16:AB17" si="103">IF(AA16="Não",0,1)</f>
        <v>0</v>
      </c>
      <c r="AC16" s="225" t="str">
        <f t="shared" si="10"/>
        <v>Não</v>
      </c>
      <c r="AD16" s="222" t="str">
        <f t="shared" ref="AD16:AD17" si="104">IF(AND(P16&lt;=Q16,NOT(OR(A16="Publicação Semanal",OR(A16="Candidato Diária",
OR(A16="Enviado Semanal", OR(A16="Enviado Diária",OR(A16="Enviado Emergencial",A16="Já estava em Produção")))
)))),"Sim","Não")</f>
        <v>Não</v>
      </c>
      <c r="AE16" s="222" t="str">
        <f t="shared" si="12"/>
        <v>Sim</v>
      </c>
      <c r="AF16" s="222" t="str">
        <f t="shared" ref="AF16:AF17" si="105">IF(OR(A16="",OR(B16="",OR(C16="",OR(D16="",OR(E16="",OR(F16="",OR(G16="",OR(H16="",OR(I16="",OR(J16="",OR(J16="",OR(K16="",L16="")))))))))))),"Não","Sim")</f>
        <v>Sim</v>
      </c>
      <c r="AG16" s="222" t="str">
        <f>IFERROR(VLOOKUP(D16,Nomenclatura!A:B,2,0),"Não Cadastrada")</f>
        <v>Não Cadastrada</v>
      </c>
      <c r="AH16" s="222" t="str">
        <f t="shared" ref="AH16:AH17" si="106">IF(
    OR(
        AG16="Não Cadastrada",
        OR(
            LEFT(E16,LEN(AG16))=AG16),
            AND(
                D16="Tabela",
                LEFT(E16,2)="TT"
            ),
            AND(
                D16="Tabela",
                LEFT(E16,2)="AU"
            ),
            AND(
                D16="Package",
                LEFT(E16,3)="WEB"
            ),
            AND(
                D16="Package Body",
                LEFT(E16,3)="WEB"
            )
        ), "OK", "ERRO"
    )</f>
        <v>OK</v>
      </c>
      <c r="AI16" s="221" t="str">
        <f t="shared" ref="AI16:AI17" si="107">IF(OR(N16="",OR(O16="",OR(P16="",OR(Q16="",OR(R16="",OR(S16="",OR(T16="",OR(U16="",OR(V16="",OR(W16="",OR(X16="",Y16=""))))))))))),"Não","Sim")</f>
        <v>Sim</v>
      </c>
      <c r="AJ16" s="225" t="str">
        <f t="shared" si="16"/>
        <v>NÃO</v>
      </c>
      <c r="AK16" s="221" t="b">
        <f t="shared" ref="AK16:AK17" si="108">RIGHT(F16,1) = "0"</f>
        <v>0</v>
      </c>
    </row>
    <row r="17" spans="1:37" ht="17.25" customHeight="1" x14ac:dyDescent="0.2">
      <c r="A17" s="3" t="s">
        <v>189</v>
      </c>
      <c r="B17" s="45">
        <v>2032481</v>
      </c>
      <c r="C17" s="10">
        <v>2033129</v>
      </c>
      <c r="D17" s="10" t="s">
        <v>283</v>
      </c>
      <c r="E17" s="97" t="s">
        <v>288</v>
      </c>
      <c r="F17" s="266" t="s">
        <v>237</v>
      </c>
      <c r="G17" s="111" t="s">
        <v>289</v>
      </c>
      <c r="H17" s="10" t="s">
        <v>286</v>
      </c>
      <c r="I17" s="10" t="s">
        <v>286</v>
      </c>
      <c r="J17" s="189" t="str">
        <f>IFERROR(VLOOKUP(I17,Squad!A:D,2,0),"Não Atribuído")</f>
        <v>RAFAEL FERREIRA MIRANDA</v>
      </c>
      <c r="K17" s="10" t="str">
        <f>VLOOKUP(I17,Squad!A:E,5,0)</f>
        <v>INSIGHTS</v>
      </c>
      <c r="L17" s="10" t="s">
        <v>108</v>
      </c>
      <c r="M17" s="85"/>
      <c r="N17" s="221" t="str">
        <f t="shared" si="96"/>
        <v>\BI\SENSE\FRONT END\\MONITORAMENTO DE PROGRAMAS PREVENTIVOS.QVF</v>
      </c>
      <c r="O17" s="221">
        <f t="shared" si="1"/>
        <v>0</v>
      </c>
      <c r="P17" s="224">
        <f t="shared" si="97"/>
        <v>4</v>
      </c>
      <c r="Q17" s="221">
        <f t="shared" si="3"/>
        <v>0</v>
      </c>
      <c r="R17" s="221" t="b">
        <f t="shared" si="98"/>
        <v>0</v>
      </c>
      <c r="S17" s="221" t="b">
        <f t="shared" si="99"/>
        <v>0</v>
      </c>
      <c r="T17" s="145" t="s">
        <v>287</v>
      </c>
      <c r="U17" s="221" t="str">
        <f>IF(ISERROR(VLOOKUP(B17,Priorizados!A:A,1,0)),"NÃO","SIM")</f>
        <v>NÃO</v>
      </c>
      <c r="V17" s="221" t="str">
        <f t="shared" si="100"/>
        <v>Já estava em produção</v>
      </c>
      <c r="W17" s="221" t="str">
        <f t="shared" si="101"/>
        <v>2032481\BI\SENSE\FRONT END\\MONITORAMENTO DE PROGRAMAS PREVENTIVOS.QVF1.4</v>
      </c>
      <c r="X17" s="221" t="str">
        <f>IFERROR(VLOOKUP(W17,Abastecimento!I:I,1,0), "Objeto não encontrado")</f>
        <v>2032481\BI\SENSE\FRONT END\\MONITORAMENTO DE PROGRAMAS PREVENTIVOS.QVF1.4</v>
      </c>
      <c r="Y17" s="221">
        <f>IFERROR(VLOOKUP(B17,Abastecimento!A:A,1,0), "SAC não encontrado")</f>
        <v>2032481</v>
      </c>
      <c r="Z17" s="223" t="str">
        <f t="shared" si="102"/>
        <v>Manter</v>
      </c>
      <c r="AA17" s="221" t="str">
        <f>IFERROR(VLOOKUP(B17,EMERGENCIAIS!A:D,2,0),"Não")</f>
        <v>Não</v>
      </c>
      <c r="AB17" s="221">
        <f t="shared" si="103"/>
        <v>0</v>
      </c>
      <c r="AC17" s="225" t="str">
        <f t="shared" si="10"/>
        <v>Não</v>
      </c>
      <c r="AD17" s="222" t="str">
        <f t="shared" si="104"/>
        <v>Não</v>
      </c>
      <c r="AE17" s="222" t="str">
        <f t="shared" si="12"/>
        <v>Sim</v>
      </c>
      <c r="AF17" s="222" t="str">
        <f t="shared" si="105"/>
        <v>Sim</v>
      </c>
      <c r="AG17" s="222" t="str">
        <f>IFERROR(VLOOKUP(D17,Nomenclatura!A:B,2,0),"Não Cadastrada")</f>
        <v>Não Cadastrada</v>
      </c>
      <c r="AH17" s="222" t="str">
        <f t="shared" si="106"/>
        <v>OK</v>
      </c>
      <c r="AI17" s="221" t="str">
        <f t="shared" si="107"/>
        <v>Sim</v>
      </c>
      <c r="AJ17" s="225" t="str">
        <f t="shared" si="16"/>
        <v>NÃO</v>
      </c>
      <c r="AK17" s="221" t="b">
        <f t="shared" si="108"/>
        <v>0</v>
      </c>
    </row>
    <row r="18" spans="1:37" ht="17.25" customHeight="1" x14ac:dyDescent="0.2">
      <c r="A18" s="3" t="s">
        <v>191</v>
      </c>
      <c r="B18" s="45">
        <v>1995087</v>
      </c>
      <c r="C18" s="10">
        <v>2035122</v>
      </c>
      <c r="D18" s="10" t="s">
        <v>270</v>
      </c>
      <c r="E18" s="97" t="s">
        <v>290</v>
      </c>
      <c r="F18" s="266" t="s">
        <v>291</v>
      </c>
      <c r="G18" s="111" t="s">
        <v>292</v>
      </c>
      <c r="H18" s="10" t="s">
        <v>293</v>
      </c>
      <c r="I18" s="10" t="s">
        <v>293</v>
      </c>
      <c r="J18" s="189" t="str">
        <f>IFERROR(VLOOKUP(I18,Squad!A:D,2,0),"Não Atribuído")</f>
        <v>ANNE MADELEINE</v>
      </c>
      <c r="K18" s="10" t="str">
        <f>VLOOKUP(I18,Squad!A:E,5,0)</f>
        <v>DIGITAL</v>
      </c>
      <c r="L18" s="10" t="s">
        <v>108</v>
      </c>
      <c r="M18" s="85"/>
      <c r="N18" s="221" t="str">
        <f t="shared" ref="N18:N20" si="109">CONCATENATE(TRIM(G18),"\",TRIM(E18))</f>
        <v>\SITES\HAPVIDA\WEBHAP\HOME_CARE\IMG\LOGO_CCG</v>
      </c>
      <c r="O18" s="221">
        <f t="shared" si="1"/>
        <v>1</v>
      </c>
      <c r="P18" s="224">
        <f t="shared" ref="P18:P20" si="110">IF(F18="",0,SUBSTITUTE(SUBSTITUTE(F18,"1.",""),"1,","") + 0)</f>
        <v>2</v>
      </c>
      <c r="Q18" s="221">
        <f t="shared" si="3"/>
        <v>2</v>
      </c>
      <c r="R18" s="221" t="b">
        <f t="shared" ref="R18:R20" si="111">AND(OR(A18="Candidato Diária",A18="Publicação Semanal"),O18&gt;1,P18=Q18,Q18&gt;0)</f>
        <v>0</v>
      </c>
      <c r="S18" s="221" t="b">
        <f t="shared" ref="S18:S20" si="112">AND(OR(A18="Candidato Diária",A18="Publicação Semanal"),O18&gt;1,NOT(R18), Q18&gt;0)</f>
        <v>0</v>
      </c>
      <c r="T18" s="145" t="s">
        <v>287</v>
      </c>
      <c r="U18" s="221" t="str">
        <f>IF(ISERROR(VLOOKUP(B18,Priorizados!A:A,1,0)),"NÃO","SIM")</f>
        <v>NÃO</v>
      </c>
      <c r="V18" s="221" t="str">
        <f t="shared" ref="V18:V20" si="113">A18</f>
        <v>Publicação Semanal</v>
      </c>
      <c r="W18" s="221" t="str">
        <f t="shared" ref="W18:W20" si="114">CONCATENATE(B18,G18,"\",E18,F18)</f>
        <v>1995087\SITES\HAPVIDA\WEBHAP\HOME_CARE\IMG\LOGO_CCG1.2</v>
      </c>
      <c r="X18" s="221" t="str">
        <f>IFERROR(VLOOKUP(W18,Abastecimento!I:I,1,0), "Objeto não encontrado")</f>
        <v>1995087\SITES\HAPVIDA\WEBHAP\HOME_CARE\IMG\LOGO_CCG1.2</v>
      </c>
      <c r="Y18" s="221">
        <f>IFERROR(VLOOKUP(B18,Abastecimento!A:A,1,0), "SAC não encontrado")</f>
        <v>1995087</v>
      </c>
      <c r="Z18" s="223" t="str">
        <f t="shared" ref="Z18:Z20" si="115">IF(Y18="SAC não encontrado", "Deletar", IF(X18="Objeto não encontrado", "Houve alteração no SAC - investigar", "Manter"))</f>
        <v>Manter</v>
      </c>
      <c r="AA18" s="221" t="str">
        <f>IFERROR(VLOOKUP(B18,EMERGENCIAIS!A:D,2,0),"Não")</f>
        <v>Não</v>
      </c>
      <c r="AB18" s="221">
        <f t="shared" ref="AB18:AB20" si="116">IF(AA18="Não",0,1)</f>
        <v>0</v>
      </c>
      <c r="AC18" s="225" t="str">
        <f t="shared" si="10"/>
        <v>Não</v>
      </c>
      <c r="AD18" s="222" t="str">
        <f t="shared" ref="AD18:AD20" si="117">IF(AND(P18&lt;=Q18,NOT(OR(A18="Publicação Semanal",OR(A18="Candidato Diária",
OR(A18="Enviado Semanal", OR(A18="Enviado Diária",OR(A18="Enviado Emergencial",A18="Já estava em Produção")))
)))),"Sim","Não")</f>
        <v>Não</v>
      </c>
      <c r="AE18" s="222" t="str">
        <f t="shared" si="12"/>
        <v>Sim</v>
      </c>
      <c r="AF18" s="222" t="str">
        <f t="shared" ref="AF18:AF20" si="118">IF(OR(A18="",OR(B18="",OR(C18="",OR(D18="",OR(E18="",OR(F18="",OR(G18="",OR(H18="",OR(I18="",OR(J18="",OR(J18="",OR(K18="",L18="")))))))))))),"Não","Sim")</f>
        <v>Sim</v>
      </c>
      <c r="AG18" s="222" t="str">
        <f>IFERROR(VLOOKUP(D18,Nomenclatura!A:B,2,0),"Não Cadastrada")</f>
        <v>Não Cadastrada</v>
      </c>
      <c r="AH18" s="222" t="str">
        <f t="shared" ref="AH18:AH20" si="119">IF(
    OR(
        AG18="Não Cadastrada",
        OR(
            LEFT(E18,LEN(AG18))=AG18),
            AND(
                D18="Tabela",
                LEFT(E18,2)="TT"
            ),
            AND(
                D18="Tabela",
                LEFT(E18,2)="AU"
            ),
            AND(
                D18="Package",
                LEFT(E18,3)="WEB"
            ),
            AND(
                D18="Package Body",
                LEFT(E18,3)="WEB"
            )
        ), "OK", "ERRO"
    )</f>
        <v>OK</v>
      </c>
      <c r="AI18" s="221" t="str">
        <f t="shared" ref="AI18:AI20" si="120">IF(OR(N18="",OR(O18="",OR(P18="",OR(Q18="",OR(R18="",OR(S18="",OR(T18="",OR(U18="",OR(V18="",OR(W18="",OR(X18="",Y18=""))))))))))),"Não","Sim")</f>
        <v>Sim</v>
      </c>
      <c r="AJ18" s="225" t="str">
        <f t="shared" si="16"/>
        <v>NÃO</v>
      </c>
      <c r="AK18" s="221" t="b">
        <f t="shared" ref="AK18:AK20" si="121">RIGHT(F18,1) = "0"</f>
        <v>0</v>
      </c>
    </row>
    <row r="19" spans="1:37" ht="17.25" customHeight="1" x14ac:dyDescent="0.2">
      <c r="A19" s="3" t="s">
        <v>191</v>
      </c>
      <c r="B19" s="45">
        <v>1995087</v>
      </c>
      <c r="C19" s="10">
        <v>2035122</v>
      </c>
      <c r="D19" s="10" t="s">
        <v>270</v>
      </c>
      <c r="E19" s="97" t="s">
        <v>294</v>
      </c>
      <c r="F19" s="266" t="s">
        <v>291</v>
      </c>
      <c r="G19" s="111" t="s">
        <v>292</v>
      </c>
      <c r="H19" s="10" t="s">
        <v>293</v>
      </c>
      <c r="I19" s="10" t="s">
        <v>293</v>
      </c>
      <c r="J19" s="189" t="str">
        <f>IFERROR(VLOOKUP(I19,Squad!A:D,2,0),"Não Atribuído")</f>
        <v>ANNE MADELEINE</v>
      </c>
      <c r="K19" s="10" t="str">
        <f>VLOOKUP(I19,Squad!A:E,5,0)</f>
        <v>DIGITAL</v>
      </c>
      <c r="L19" s="10" t="s">
        <v>108</v>
      </c>
      <c r="M19" s="85"/>
      <c r="N19" s="221" t="str">
        <f t="shared" si="109"/>
        <v>\SITES\HAPVIDA\WEBHAP\HOME_CARE\IMG\LOGO_HAPVIDA</v>
      </c>
      <c r="O19" s="221">
        <f t="shared" si="1"/>
        <v>1</v>
      </c>
      <c r="P19" s="224">
        <f t="shared" si="110"/>
        <v>2</v>
      </c>
      <c r="Q19" s="221">
        <f t="shared" si="3"/>
        <v>2</v>
      </c>
      <c r="R19" s="221" t="b">
        <f t="shared" si="111"/>
        <v>0</v>
      </c>
      <c r="S19" s="221" t="b">
        <f t="shared" si="112"/>
        <v>0</v>
      </c>
      <c r="T19" s="145" t="s">
        <v>287</v>
      </c>
      <c r="U19" s="221" t="str">
        <f>IF(ISERROR(VLOOKUP(B19,Priorizados!A:A,1,0)),"NÃO","SIM")</f>
        <v>NÃO</v>
      </c>
      <c r="V19" s="221" t="str">
        <f t="shared" si="113"/>
        <v>Publicação Semanal</v>
      </c>
      <c r="W19" s="221" t="str">
        <f t="shared" si="114"/>
        <v>1995087\SITES\HAPVIDA\WEBHAP\HOME_CARE\IMG\LOGO_HAPVIDA1.2</v>
      </c>
      <c r="X19" s="221" t="str">
        <f>IFERROR(VLOOKUP(W19,Abastecimento!I:I,1,0), "Objeto não encontrado")</f>
        <v>1995087\SITES\HAPVIDA\WEBHAP\HOME_CARE\IMG\LOGO_HAPVIDA1.2</v>
      </c>
      <c r="Y19" s="221">
        <f>IFERROR(VLOOKUP(B19,Abastecimento!A:A,1,0), "SAC não encontrado")</f>
        <v>1995087</v>
      </c>
      <c r="Z19" s="223" t="str">
        <f t="shared" si="115"/>
        <v>Manter</v>
      </c>
      <c r="AA19" s="221" t="str">
        <f>IFERROR(VLOOKUP(B19,EMERGENCIAIS!A:D,2,0),"Não")</f>
        <v>Não</v>
      </c>
      <c r="AB19" s="221">
        <f t="shared" si="116"/>
        <v>0</v>
      </c>
      <c r="AC19" s="225" t="str">
        <f t="shared" si="10"/>
        <v>Não</v>
      </c>
      <c r="AD19" s="222" t="str">
        <f t="shared" si="117"/>
        <v>Não</v>
      </c>
      <c r="AE19" s="222" t="str">
        <f t="shared" si="12"/>
        <v>Sim</v>
      </c>
      <c r="AF19" s="222" t="str">
        <f t="shared" si="118"/>
        <v>Sim</v>
      </c>
      <c r="AG19" s="222" t="str">
        <f>IFERROR(VLOOKUP(D19,Nomenclatura!A:B,2,0),"Não Cadastrada")</f>
        <v>Não Cadastrada</v>
      </c>
      <c r="AH19" s="222" t="str">
        <f t="shared" si="119"/>
        <v>OK</v>
      </c>
      <c r="AI19" s="221" t="str">
        <f t="shared" si="120"/>
        <v>Sim</v>
      </c>
      <c r="AJ19" s="225" t="str">
        <f t="shared" si="16"/>
        <v>NÃO</v>
      </c>
      <c r="AK19" s="221" t="b">
        <f t="shared" si="121"/>
        <v>0</v>
      </c>
    </row>
    <row r="20" spans="1:37" ht="17.25" customHeight="1" x14ac:dyDescent="0.2">
      <c r="A20" s="3" t="s">
        <v>191</v>
      </c>
      <c r="B20" s="45">
        <v>1995087</v>
      </c>
      <c r="C20" s="10">
        <v>2035122</v>
      </c>
      <c r="D20" s="10" t="s">
        <v>270</v>
      </c>
      <c r="E20" s="97" t="s">
        <v>295</v>
      </c>
      <c r="F20" s="266" t="s">
        <v>291</v>
      </c>
      <c r="G20" s="111" t="s">
        <v>292</v>
      </c>
      <c r="H20" s="10" t="s">
        <v>293</v>
      </c>
      <c r="I20" s="10" t="s">
        <v>293</v>
      </c>
      <c r="J20" s="189" t="str">
        <f>IFERROR(VLOOKUP(I20,Squad!A:D,2,0),"Não Atribuído")</f>
        <v>ANNE MADELEINE</v>
      </c>
      <c r="K20" s="10" t="str">
        <f>VLOOKUP(I20,Squad!A:E,5,0)</f>
        <v>DIGITAL</v>
      </c>
      <c r="L20" s="10" t="s">
        <v>108</v>
      </c>
      <c r="M20" s="85"/>
      <c r="N20" s="221" t="str">
        <f t="shared" si="109"/>
        <v>\SITES\HAPVIDA\WEBHAP\HOME_CARE\IMG\LOGO_CLINIPAM</v>
      </c>
      <c r="O20" s="221">
        <f t="shared" si="1"/>
        <v>1</v>
      </c>
      <c r="P20" s="224">
        <f t="shared" si="110"/>
        <v>2</v>
      </c>
      <c r="Q20" s="221">
        <f t="shared" si="3"/>
        <v>2</v>
      </c>
      <c r="R20" s="221" t="b">
        <f t="shared" si="111"/>
        <v>0</v>
      </c>
      <c r="S20" s="221" t="b">
        <f t="shared" si="112"/>
        <v>0</v>
      </c>
      <c r="T20" s="145" t="s">
        <v>287</v>
      </c>
      <c r="U20" s="221" t="str">
        <f>IF(ISERROR(VLOOKUP(B20,Priorizados!A:A,1,0)),"NÃO","SIM")</f>
        <v>NÃO</v>
      </c>
      <c r="V20" s="221" t="str">
        <f t="shared" si="113"/>
        <v>Publicação Semanal</v>
      </c>
      <c r="W20" s="221" t="str">
        <f t="shared" si="114"/>
        <v>1995087\SITES\HAPVIDA\WEBHAP\HOME_CARE\IMG\LOGO_CLINIPAM1.2</v>
      </c>
      <c r="X20" s="221" t="str">
        <f>IFERROR(VLOOKUP(W20,Abastecimento!I:I,1,0), "Objeto não encontrado")</f>
        <v>1995087\SITES\HAPVIDA\WEBHAP\HOME_CARE\IMG\LOGO_CLINIPAM1.2</v>
      </c>
      <c r="Y20" s="221">
        <f>IFERROR(VLOOKUP(B20,Abastecimento!A:A,1,0), "SAC não encontrado")</f>
        <v>1995087</v>
      </c>
      <c r="Z20" s="223" t="str">
        <f t="shared" si="115"/>
        <v>Manter</v>
      </c>
      <c r="AA20" s="221" t="str">
        <f>IFERROR(VLOOKUP(B20,EMERGENCIAIS!A:D,2,0),"Não")</f>
        <v>Não</v>
      </c>
      <c r="AB20" s="221">
        <f t="shared" si="116"/>
        <v>0</v>
      </c>
      <c r="AC20" s="225" t="str">
        <f t="shared" si="10"/>
        <v>Não</v>
      </c>
      <c r="AD20" s="222" t="str">
        <f t="shared" si="117"/>
        <v>Não</v>
      </c>
      <c r="AE20" s="222" t="str">
        <f t="shared" si="12"/>
        <v>Sim</v>
      </c>
      <c r="AF20" s="222" t="str">
        <f t="shared" si="118"/>
        <v>Sim</v>
      </c>
      <c r="AG20" s="222" t="str">
        <f>IFERROR(VLOOKUP(D20,Nomenclatura!A:B,2,0),"Não Cadastrada")</f>
        <v>Não Cadastrada</v>
      </c>
      <c r="AH20" s="222" t="str">
        <f t="shared" si="119"/>
        <v>OK</v>
      </c>
      <c r="AI20" s="221" t="str">
        <f t="shared" si="120"/>
        <v>Sim</v>
      </c>
      <c r="AJ20" s="225" t="str">
        <f t="shared" si="16"/>
        <v>NÃO</v>
      </c>
      <c r="AK20" s="221" t="b">
        <f t="shared" si="121"/>
        <v>0</v>
      </c>
    </row>
    <row r="21" spans="1:37" ht="17.25" customHeight="1" x14ac:dyDescent="0.2">
      <c r="A21" s="3" t="s">
        <v>189</v>
      </c>
      <c r="B21" s="45">
        <v>2030879</v>
      </c>
      <c r="C21" s="10">
        <v>2034668</v>
      </c>
      <c r="D21" s="10" t="s">
        <v>75</v>
      </c>
      <c r="E21" s="360" t="s">
        <v>296</v>
      </c>
      <c r="F21" s="266" t="s">
        <v>297</v>
      </c>
      <c r="G21" s="111" t="s">
        <v>298</v>
      </c>
      <c r="H21" s="10" t="s">
        <v>299</v>
      </c>
      <c r="I21" s="10" t="s">
        <v>300</v>
      </c>
      <c r="J21" s="189" t="str">
        <f>IFERROR(VLOOKUP(I21,Squad!A:D,2,0),"Não Atribuído")</f>
        <v>ACACIA GURGEL</v>
      </c>
      <c r="K21" s="10" t="str">
        <f>VLOOKUP(I21,Squad!A:E,5,0)</f>
        <v>OPERADORA</v>
      </c>
      <c r="L21" s="10" t="s">
        <v>108</v>
      </c>
      <c r="M21" s="85"/>
      <c r="N21" s="221" t="str">
        <f t="shared" ref="N21" si="122">CONCATENATE(TRIM(G21),"\",TRIM(E21))</f>
        <v>\WEBHAP\PACKAGE_BODY\WEBNEWCADASTROUSUARIO</v>
      </c>
      <c r="O21" s="221">
        <f t="shared" si="1"/>
        <v>1</v>
      </c>
      <c r="P21" s="224">
        <f t="shared" ref="P21" si="123">IF(F21="",0,SUBSTITUTE(SUBSTITUTE(F21,"1.",""),"1,","") + 0)</f>
        <v>1400</v>
      </c>
      <c r="Q21" s="221">
        <f t="shared" si="3"/>
        <v>1411</v>
      </c>
      <c r="R21" s="221" t="b">
        <f t="shared" ref="R21" si="124">AND(OR(A21="Candidato Diária",A21="Publicação Semanal"),O21&gt;1,P21=Q21,Q21&gt;0)</f>
        <v>0</v>
      </c>
      <c r="S21" s="221" t="b">
        <f t="shared" ref="S21" si="125">AND(OR(A21="Candidato Diária",A21="Publicação Semanal"),O21&gt;1,NOT(R21), Q21&gt;0)</f>
        <v>0</v>
      </c>
      <c r="T21" s="145" t="s">
        <v>287</v>
      </c>
      <c r="U21" s="221" t="str">
        <f>IF(ISERROR(VLOOKUP(B21,Priorizados!A:A,1,0)),"NÃO","SIM")</f>
        <v>NÃO</v>
      </c>
      <c r="V21" s="221" t="str">
        <f t="shared" ref="V21" si="126">A21</f>
        <v>Já estava em produção</v>
      </c>
      <c r="W21" s="221" t="str">
        <f t="shared" ref="W21" si="127">CONCATENATE(B21,G21,"\",E21,F21)</f>
        <v>2030879\WEBHAP\PACKAGE_BODY\WEBNEWCADASTROUSUARIO1.1400</v>
      </c>
      <c r="X21" s="221" t="str">
        <f>IFERROR(VLOOKUP(W21,Abastecimento!I:I,1,0), "Objeto não encontrado")</f>
        <v>2030879\WEBHAP\PACKAGE_BODY\WEBNEWCADASTROUSUARIO1.1400</v>
      </c>
      <c r="Y21" s="221">
        <f>IFERROR(VLOOKUP(B21,Abastecimento!A:A,1,0), "SAC não encontrado")</f>
        <v>2030879</v>
      </c>
      <c r="Z21" s="223" t="str">
        <f t="shared" ref="Z21" si="128">IF(Y21="SAC não encontrado", "Deletar", IF(X21="Objeto não encontrado", "Houve alteração no SAC - investigar", "Manter"))</f>
        <v>Manter</v>
      </c>
      <c r="AA21" s="221" t="str">
        <f>IFERROR(VLOOKUP(B21,EMERGENCIAIS!A:D,2,0),"Não")</f>
        <v>Não</v>
      </c>
      <c r="AB21" s="221">
        <f t="shared" ref="AB21" si="129">IF(AA21="Não",0,1)</f>
        <v>0</v>
      </c>
      <c r="AC21" s="225" t="str">
        <f t="shared" si="10"/>
        <v>Não</v>
      </c>
      <c r="AD21" s="222" t="str">
        <f t="shared" ref="AD21" si="130">IF(AND(P21&lt;=Q21,NOT(OR(A21="Publicação Semanal",OR(A21="Candidato Diária",
OR(A21="Enviado Semanal", OR(A21="Enviado Diária",OR(A21="Enviado Emergencial",A21="Já estava em Produção")))
)))),"Sim","Não")</f>
        <v>Não</v>
      </c>
      <c r="AE21" s="222" t="str">
        <f t="shared" si="12"/>
        <v>Sim</v>
      </c>
      <c r="AF21" s="222" t="str">
        <f t="shared" ref="AF21" si="131">IF(OR(A21="",OR(B21="",OR(C21="",OR(D21="",OR(E21="",OR(F21="",OR(G21="",OR(H21="",OR(I21="",OR(J21="",OR(J21="",OR(K21="",L21="")))))))))))),"Não","Sim")</f>
        <v>Sim</v>
      </c>
      <c r="AG21" s="222" t="str">
        <f>IFERROR(VLOOKUP(D21,Nomenclatura!A:B,2,0),"Não Cadastrada")</f>
        <v>PK</v>
      </c>
      <c r="AH21" s="222" t="str">
        <f t="shared" ref="AH21" si="132">IF(
    OR(
        AG21="Não Cadastrada",
        OR(
            LEFT(E21,LEN(AG21))=AG21),
            AND(
                D21="Tabela",
                LEFT(E21,2)="TT"
            ),
            AND(
                D21="Tabela",
                LEFT(E21,2)="AU"
            ),
            AND(
                D21="Package",
                LEFT(E21,3)="WEB"
            ),
            AND(
                D21="Package Body",
                LEFT(E21,3)="WEB"
            )
        ), "OK", "ERRO"
    )</f>
        <v>OK</v>
      </c>
      <c r="AI21" s="221" t="str">
        <f t="shared" ref="AI21" si="133">IF(OR(N21="",OR(O21="",OR(P21="",OR(Q21="",OR(R21="",OR(S21="",OR(T21="",OR(U21="",OR(V21="",OR(W21="",OR(X21="",Y21=""))))))))))),"Não","Sim")</f>
        <v>Sim</v>
      </c>
      <c r="AJ21" s="225" t="str">
        <f t="shared" si="16"/>
        <v>NÃO</v>
      </c>
      <c r="AK21" s="221" t="b">
        <f t="shared" ref="AK21" si="134">RIGHT(F21,1) = "0"</f>
        <v>1</v>
      </c>
    </row>
    <row r="22" spans="1:37" ht="17.25" customHeight="1" x14ac:dyDescent="0.2">
      <c r="A22" s="3" t="s">
        <v>189</v>
      </c>
      <c r="B22" s="45">
        <v>2022845</v>
      </c>
      <c r="C22" s="10">
        <v>2026784</v>
      </c>
      <c r="D22" s="10" t="s">
        <v>87</v>
      </c>
      <c r="E22" s="97" t="s">
        <v>301</v>
      </c>
      <c r="F22" s="266" t="s">
        <v>302</v>
      </c>
      <c r="G22" s="111" t="s">
        <v>303</v>
      </c>
      <c r="H22" s="10" t="s">
        <v>304</v>
      </c>
      <c r="I22" s="10" t="s">
        <v>304</v>
      </c>
      <c r="J22" s="189" t="str">
        <f>IFERROR(VLOOKUP(I22,Squad!A:D,2,0),"Não Atribuído")</f>
        <v>DJALMA PONTE</v>
      </c>
      <c r="K22" s="10" t="str">
        <f>VLOOKUP(I22,Squad!A:E,5,0)</f>
        <v>ASSISTENCIAL</v>
      </c>
      <c r="L22" s="10" t="s">
        <v>108</v>
      </c>
      <c r="M22" s="85" t="s">
        <v>305</v>
      </c>
      <c r="N22" s="221" t="str">
        <f t="shared" ref="N22:N69" si="135">CONCATENATE(TRIM(G22),"\",TRIM(E22))</f>
        <v>\HUMASTER_INSTALL\TRIGGER\TG_EVOLUCAO_A</v>
      </c>
      <c r="O22" s="221">
        <f t="shared" si="1"/>
        <v>0</v>
      </c>
      <c r="P22" s="224">
        <f t="shared" ref="P22:P69" si="136">IF(F22="",0,SUBSTITUTE(SUBSTITUTE(F22,"1.",""),"1,","") + 0)</f>
        <v>40</v>
      </c>
      <c r="Q22" s="221">
        <f t="shared" si="3"/>
        <v>0</v>
      </c>
      <c r="R22" s="221" t="b">
        <f t="shared" ref="R22:R69" si="137">AND(OR(A22="Candidato Diária",A22="Publicação Semanal"),O22&gt;1,P22=Q22,Q22&gt;0)</f>
        <v>0</v>
      </c>
      <c r="S22" s="221" t="b">
        <f t="shared" ref="S22:S69" si="138">AND(OR(A22="Candidato Diária",A22="Publicação Semanal"),O22&gt;1,NOT(R22), Q22&gt;0)</f>
        <v>0</v>
      </c>
      <c r="T22" s="145" t="s">
        <v>287</v>
      </c>
      <c r="U22" s="221" t="str">
        <f>IF(ISERROR(VLOOKUP(B22,Priorizados!A:A,1,0)),"NÃO","SIM")</f>
        <v>NÃO</v>
      </c>
      <c r="V22" s="221" t="str">
        <f t="shared" ref="V22:V69" si="139">A22</f>
        <v>Já estava em produção</v>
      </c>
      <c r="W22" s="221" t="str">
        <f t="shared" ref="W22:W69" si="140">CONCATENATE(B22,G22,"\",E22,F22)</f>
        <v>2022845\HUMASTER_INSTALL\TRIGGER\TG_EVOLUCAO_A1.40</v>
      </c>
      <c r="X22" s="221" t="str">
        <f>IFERROR(VLOOKUP(W22,Abastecimento!I:I,1,0), "Objeto não encontrado")</f>
        <v>2022845\HUMASTER_INSTALL\TRIGGER\TG_EVOLUCAO_A1.40</v>
      </c>
      <c r="Y22" s="221">
        <f>IFERROR(VLOOKUP(B22,Abastecimento!A:A,1,0), "SAC não encontrado")</f>
        <v>2022845</v>
      </c>
      <c r="Z22" s="223" t="str">
        <f t="shared" ref="Z22:Z69" si="141">IF(Y22="SAC não encontrado", "Deletar", IF(X22="Objeto não encontrado", "Houve alteração no SAC - investigar", "Manter"))</f>
        <v>Manter</v>
      </c>
      <c r="AA22" s="221" t="str">
        <f>IFERROR(VLOOKUP(B22,EMERGENCIAIS!A:D,2,0),"Não")</f>
        <v>Não</v>
      </c>
      <c r="AB22" s="221">
        <f t="shared" ref="AB22:AB69" si="142">IF(AA22="Não",0,1)</f>
        <v>0</v>
      </c>
      <c r="AC22" s="225" t="str">
        <f t="shared" si="10"/>
        <v>Não</v>
      </c>
      <c r="AD22" s="222" t="str">
        <f t="shared" ref="AD22:AD69" si="143">IF(AND(P22&lt;=Q22,NOT(OR(A22="Publicação Semanal",OR(A22="Candidato Diária",
OR(A22="Enviado Semanal", OR(A22="Enviado Diária",OR(A22="Enviado Emergencial",A22="Já estava em Produção")))
)))),"Sim","Não")</f>
        <v>Não</v>
      </c>
      <c r="AE22" s="222" t="str">
        <f t="shared" si="12"/>
        <v>Sim</v>
      </c>
      <c r="AF22" s="222" t="str">
        <f t="shared" ref="AF22:AF69" si="144">IF(OR(A22="",OR(B22="",OR(C22="",OR(D22="",OR(E22="",OR(F22="",OR(G22="",OR(H22="",OR(I22="",OR(J22="",OR(J22="",OR(K22="",L22="")))))))))))),"Não","Sim")</f>
        <v>Sim</v>
      </c>
      <c r="AG22" s="222" t="str">
        <f>IFERROR(VLOOKUP(D22,Nomenclatura!A:B,2,0),"Não Cadastrada")</f>
        <v>TG</v>
      </c>
      <c r="AH22" s="222" t="str">
        <f t="shared" ref="AH22:AH69" si="145">IF(
    OR(
        AG22="Não Cadastrada",
        OR(
            LEFT(E22,LEN(AG22))=AG22),
            AND(
                D22="Tabela",
                LEFT(E22,2)="TT"
            ),
            AND(
                D22="Tabela",
                LEFT(E22,2)="AU"
            ),
            AND(
                D22="Package",
                LEFT(E22,3)="WEB"
            ),
            AND(
                D22="Package Body",
                LEFT(E22,3)="WEB"
            )
        ), "OK", "ERRO"
    )</f>
        <v>OK</v>
      </c>
      <c r="AI22" s="221" t="str">
        <f t="shared" ref="AI22:AI69" si="146">IF(OR(N22="",OR(O22="",OR(P22="",OR(Q22="",OR(R22="",OR(S22="",OR(T22="",OR(U22="",OR(V22="",OR(W22="",OR(X22="",Y22=""))))))))))),"Não","Sim")</f>
        <v>Sim</v>
      </c>
      <c r="AJ22" s="225" t="str">
        <f t="shared" si="16"/>
        <v>NÃO</v>
      </c>
      <c r="AK22" s="221" t="b">
        <f t="shared" ref="AK22:AK69" si="147">RIGHT(F22,1) = "0"</f>
        <v>1</v>
      </c>
    </row>
    <row r="23" spans="1:37" ht="17.25" customHeight="1" x14ac:dyDescent="0.2">
      <c r="A23" s="3" t="s">
        <v>189</v>
      </c>
      <c r="B23" s="45">
        <v>2022845</v>
      </c>
      <c r="C23" s="10">
        <v>2026783</v>
      </c>
      <c r="D23" s="10" t="s">
        <v>81</v>
      </c>
      <c r="E23" s="97" t="s">
        <v>306</v>
      </c>
      <c r="F23" s="266" t="s">
        <v>291</v>
      </c>
      <c r="G23" s="111" t="s">
        <v>307</v>
      </c>
      <c r="H23" s="10" t="s">
        <v>304</v>
      </c>
      <c r="I23" s="10" t="s">
        <v>304</v>
      </c>
      <c r="J23" s="189" t="str">
        <f>IFERROR(VLOOKUP(I23,Squad!A:D,2,0),"Não Atribuído")</f>
        <v>DJALMA PONTE</v>
      </c>
      <c r="K23" s="10" t="str">
        <f>VLOOKUP(I23,Squad!A:E,5,0)</f>
        <v>ASSISTENCIAL</v>
      </c>
      <c r="L23" s="10" t="s">
        <v>108</v>
      </c>
      <c r="M23" s="85" t="s">
        <v>305</v>
      </c>
      <c r="N23" s="221" t="str">
        <f t="shared" si="135"/>
        <v>\HUMASTER_INSTALL\TABLE\TB_REGISTRO_AUDITORIA_MEDICA</v>
      </c>
      <c r="O23" s="221">
        <f t="shared" si="1"/>
        <v>0</v>
      </c>
      <c r="P23" s="224">
        <f t="shared" si="136"/>
        <v>2</v>
      </c>
      <c r="Q23" s="221">
        <f t="shared" si="3"/>
        <v>0</v>
      </c>
      <c r="R23" s="221" t="b">
        <f t="shared" si="137"/>
        <v>0</v>
      </c>
      <c r="S23" s="221" t="b">
        <f t="shared" si="138"/>
        <v>0</v>
      </c>
      <c r="T23" s="145" t="s">
        <v>287</v>
      </c>
      <c r="U23" s="221" t="str">
        <f>IF(ISERROR(VLOOKUP(B23,Priorizados!A:A,1,0)),"NÃO","SIM")</f>
        <v>NÃO</v>
      </c>
      <c r="V23" s="221" t="str">
        <f t="shared" si="139"/>
        <v>Já estava em produção</v>
      </c>
      <c r="W23" s="221" t="str">
        <f t="shared" si="140"/>
        <v>2022845\HUMASTER_INSTALL\TABLE\TB_REGISTRO_AUDITORIA_MEDICA1.2</v>
      </c>
      <c r="X23" s="221" t="str">
        <f>IFERROR(VLOOKUP(W23,Abastecimento!I:I,1,0), "Objeto não encontrado")</f>
        <v>2022845\HUMASTER_INSTALL\TABLE\TB_REGISTRO_AUDITORIA_MEDICA1.2</v>
      </c>
      <c r="Y23" s="221">
        <f>IFERROR(VLOOKUP(B23,Abastecimento!A:A,1,0), "SAC não encontrado")</f>
        <v>2022845</v>
      </c>
      <c r="Z23" s="223" t="str">
        <f t="shared" si="141"/>
        <v>Manter</v>
      </c>
      <c r="AA23" s="221" t="str">
        <f>IFERROR(VLOOKUP(B23,EMERGENCIAIS!A:D,2,0),"Não")</f>
        <v>Não</v>
      </c>
      <c r="AB23" s="221">
        <f t="shared" si="142"/>
        <v>0</v>
      </c>
      <c r="AC23" s="225" t="str">
        <f t="shared" si="10"/>
        <v>Não</v>
      </c>
      <c r="AD23" s="222" t="str">
        <f t="shared" si="143"/>
        <v>Não</v>
      </c>
      <c r="AE23" s="222" t="str">
        <f t="shared" si="12"/>
        <v>Sim</v>
      </c>
      <c r="AF23" s="222" t="str">
        <f t="shared" si="144"/>
        <v>Sim</v>
      </c>
      <c r="AG23" s="222" t="str">
        <f>IFERROR(VLOOKUP(D23,Nomenclatura!A:B,2,0),"Não Cadastrada")</f>
        <v>TB</v>
      </c>
      <c r="AH23" s="222" t="str">
        <f t="shared" si="145"/>
        <v>OK</v>
      </c>
      <c r="AI23" s="221" t="str">
        <f t="shared" si="146"/>
        <v>Sim</v>
      </c>
      <c r="AJ23" s="225" t="str">
        <f t="shared" si="16"/>
        <v>NÃO</v>
      </c>
      <c r="AK23" s="221" t="b">
        <f t="shared" si="147"/>
        <v>0</v>
      </c>
    </row>
    <row r="24" spans="1:37" ht="17.25" customHeight="1" x14ac:dyDescent="0.2">
      <c r="A24" s="3" t="s">
        <v>189</v>
      </c>
      <c r="B24" s="45">
        <v>2022845</v>
      </c>
      <c r="C24" s="10">
        <v>2035074</v>
      </c>
      <c r="D24" s="10" t="s">
        <v>79</v>
      </c>
      <c r="E24" s="97" t="s">
        <v>308</v>
      </c>
      <c r="F24" s="266" t="s">
        <v>309</v>
      </c>
      <c r="G24" s="111" t="s">
        <v>310</v>
      </c>
      <c r="H24" s="10" t="s">
        <v>304</v>
      </c>
      <c r="I24" s="10" t="s">
        <v>304</v>
      </c>
      <c r="J24" s="189" t="str">
        <f>IFERROR(VLOOKUP(I24,Squad!A:D,2,0),"Não Atribuído")</f>
        <v>DJALMA PONTE</v>
      </c>
      <c r="K24" s="10" t="str">
        <f>VLOOKUP(I24,Squad!A:E,5,0)</f>
        <v>ASSISTENCIAL</v>
      </c>
      <c r="L24" s="10" t="s">
        <v>108</v>
      </c>
      <c r="M24" s="85" t="s">
        <v>305</v>
      </c>
      <c r="N24" s="221" t="str">
        <f t="shared" si="135"/>
        <v>\HUMASTER_INSTALL\PROCEDURE\PR_TPM_RESPONDER_SOL_PARECER</v>
      </c>
      <c r="O24" s="221">
        <f t="shared" si="1"/>
        <v>0</v>
      </c>
      <c r="P24" s="224">
        <f t="shared" si="136"/>
        <v>6</v>
      </c>
      <c r="Q24" s="221">
        <f t="shared" si="3"/>
        <v>0</v>
      </c>
      <c r="R24" s="221" t="b">
        <f t="shared" si="137"/>
        <v>0</v>
      </c>
      <c r="S24" s="221" t="b">
        <f t="shared" si="138"/>
        <v>0</v>
      </c>
      <c r="T24" s="145" t="s">
        <v>287</v>
      </c>
      <c r="U24" s="221" t="str">
        <f>IF(ISERROR(VLOOKUP(B24,Priorizados!A:A,1,0)),"NÃO","SIM")</f>
        <v>NÃO</v>
      </c>
      <c r="V24" s="221" t="str">
        <f t="shared" si="139"/>
        <v>Já estava em produção</v>
      </c>
      <c r="W24" s="221" t="str">
        <f t="shared" si="140"/>
        <v>2022845\HUMASTER_INSTALL\PROCEDURE\PR_TPM_RESPONDER_SOL_PARECER1.6</v>
      </c>
      <c r="X24" s="221" t="str">
        <f>IFERROR(VLOOKUP(W24,Abastecimento!I:I,1,0), "Objeto não encontrado")</f>
        <v>2022845\HUMASTER_INSTALL\PROCEDURE\PR_TPM_RESPONDER_SOL_PARECER1.6</v>
      </c>
      <c r="Y24" s="221">
        <f>IFERROR(VLOOKUP(B24,Abastecimento!A:A,1,0), "SAC não encontrado")</f>
        <v>2022845</v>
      </c>
      <c r="Z24" s="223" t="str">
        <f t="shared" si="141"/>
        <v>Manter</v>
      </c>
      <c r="AA24" s="221" t="str">
        <f>IFERROR(VLOOKUP(B24,EMERGENCIAIS!A:D,2,0),"Não")</f>
        <v>Não</v>
      </c>
      <c r="AB24" s="221">
        <f t="shared" si="142"/>
        <v>0</v>
      </c>
      <c r="AC24" s="225" t="str">
        <f t="shared" si="10"/>
        <v>Não</v>
      </c>
      <c r="AD24" s="222" t="str">
        <f t="shared" si="143"/>
        <v>Não</v>
      </c>
      <c r="AE24" s="222" t="str">
        <f t="shared" si="12"/>
        <v>Sim</v>
      </c>
      <c r="AF24" s="222" t="str">
        <f t="shared" si="144"/>
        <v>Sim</v>
      </c>
      <c r="AG24" s="222" t="str">
        <f>IFERROR(VLOOKUP(D24,Nomenclatura!A:B,2,0),"Não Cadastrada")</f>
        <v>PR</v>
      </c>
      <c r="AH24" s="222" t="str">
        <f t="shared" si="145"/>
        <v>OK</v>
      </c>
      <c r="AI24" s="221" t="str">
        <f t="shared" si="146"/>
        <v>Sim</v>
      </c>
      <c r="AJ24" s="225" t="str">
        <f t="shared" si="16"/>
        <v>NÃO</v>
      </c>
      <c r="AK24" s="221" t="b">
        <f t="shared" si="147"/>
        <v>0</v>
      </c>
    </row>
    <row r="25" spans="1:37" ht="17.25" customHeight="1" x14ac:dyDescent="0.2">
      <c r="A25" s="3" t="s">
        <v>189</v>
      </c>
      <c r="B25" s="45">
        <v>2022845</v>
      </c>
      <c r="C25" s="10">
        <v>2031201</v>
      </c>
      <c r="D25" s="10" t="s">
        <v>79</v>
      </c>
      <c r="E25" s="97" t="s">
        <v>311</v>
      </c>
      <c r="F25" s="266" t="s">
        <v>253</v>
      </c>
      <c r="G25" s="111" t="s">
        <v>310</v>
      </c>
      <c r="H25" s="10" t="s">
        <v>304</v>
      </c>
      <c r="I25" s="10" t="s">
        <v>304</v>
      </c>
      <c r="J25" s="189" t="str">
        <f>IFERROR(VLOOKUP(I25,Squad!A:D,2,0),"Não Atribuído")</f>
        <v>DJALMA PONTE</v>
      </c>
      <c r="K25" s="10" t="str">
        <f>VLOOKUP(I25,Squad!A:E,5,0)</f>
        <v>ASSISTENCIAL</v>
      </c>
      <c r="L25" s="10" t="s">
        <v>108</v>
      </c>
      <c r="M25" s="85" t="s">
        <v>305</v>
      </c>
      <c r="N25" s="221" t="str">
        <f t="shared" si="135"/>
        <v>\HUMASTER_INSTALL\PROCEDURE\PR_IDT_CAD_RAPIDO</v>
      </c>
      <c r="O25" s="221">
        <f t="shared" si="1"/>
        <v>0</v>
      </c>
      <c r="P25" s="224">
        <f t="shared" si="136"/>
        <v>1</v>
      </c>
      <c r="Q25" s="221">
        <f t="shared" si="3"/>
        <v>0</v>
      </c>
      <c r="R25" s="221" t="b">
        <f t="shared" si="137"/>
        <v>0</v>
      </c>
      <c r="S25" s="221" t="b">
        <f t="shared" si="138"/>
        <v>0</v>
      </c>
      <c r="T25" s="145" t="s">
        <v>287</v>
      </c>
      <c r="U25" s="221" t="str">
        <f>IF(ISERROR(VLOOKUP(B25,Priorizados!A:A,1,0)),"NÃO","SIM")</f>
        <v>NÃO</v>
      </c>
      <c r="V25" s="221" t="str">
        <f t="shared" si="139"/>
        <v>Já estava em produção</v>
      </c>
      <c r="W25" s="221" t="str">
        <f t="shared" si="140"/>
        <v>2022845\HUMASTER_INSTALL\PROCEDURE\PR_IDT_CAD_RAPIDO1.1</v>
      </c>
      <c r="X25" s="221" t="str">
        <f>IFERROR(VLOOKUP(W25,Abastecimento!I:I,1,0), "Objeto não encontrado")</f>
        <v>2022845\HUMASTER_INSTALL\PROCEDURE\PR_IDT_CAD_RAPIDO1.1</v>
      </c>
      <c r="Y25" s="221">
        <f>IFERROR(VLOOKUP(B25,Abastecimento!A:A,1,0), "SAC não encontrado")</f>
        <v>2022845</v>
      </c>
      <c r="Z25" s="223" t="str">
        <f t="shared" si="141"/>
        <v>Manter</v>
      </c>
      <c r="AA25" s="221" t="str">
        <f>IFERROR(VLOOKUP(B25,EMERGENCIAIS!A:D,2,0),"Não")</f>
        <v>Não</v>
      </c>
      <c r="AB25" s="221">
        <f t="shared" si="142"/>
        <v>0</v>
      </c>
      <c r="AC25" s="225" t="str">
        <f t="shared" si="10"/>
        <v>Não</v>
      </c>
      <c r="AD25" s="222" t="str">
        <f t="shared" si="143"/>
        <v>Não</v>
      </c>
      <c r="AE25" s="222" t="str">
        <f t="shared" si="12"/>
        <v>Sim</v>
      </c>
      <c r="AF25" s="222" t="str">
        <f t="shared" si="144"/>
        <v>Sim</v>
      </c>
      <c r="AG25" s="222" t="str">
        <f>IFERROR(VLOOKUP(D25,Nomenclatura!A:B,2,0),"Não Cadastrada")</f>
        <v>PR</v>
      </c>
      <c r="AH25" s="222" t="str">
        <f t="shared" si="145"/>
        <v>OK</v>
      </c>
      <c r="AI25" s="221" t="str">
        <f t="shared" si="146"/>
        <v>Sim</v>
      </c>
      <c r="AJ25" s="225" t="str">
        <f t="shared" si="16"/>
        <v>NÃO</v>
      </c>
      <c r="AK25" s="221" t="b">
        <f t="shared" si="147"/>
        <v>0</v>
      </c>
    </row>
    <row r="26" spans="1:37" ht="17.25" customHeight="1" x14ac:dyDescent="0.2">
      <c r="A26" s="3" t="s">
        <v>189</v>
      </c>
      <c r="B26" s="45">
        <v>2022845</v>
      </c>
      <c r="C26" s="10">
        <v>2026774</v>
      </c>
      <c r="D26" s="10" t="s">
        <v>73</v>
      </c>
      <c r="E26" s="97" t="s">
        <v>312</v>
      </c>
      <c r="F26" s="266" t="s">
        <v>313</v>
      </c>
      <c r="G26" s="111" t="s">
        <v>314</v>
      </c>
      <c r="H26" s="10" t="s">
        <v>304</v>
      </c>
      <c r="I26" s="10" t="s">
        <v>304</v>
      </c>
      <c r="J26" s="189" t="str">
        <f>IFERROR(VLOOKUP(I26,Squad!A:D,2,0),"Não Atribuído")</f>
        <v>DJALMA PONTE</v>
      </c>
      <c r="K26" s="10" t="str">
        <f>VLOOKUP(I26,Squad!A:E,5,0)</f>
        <v>ASSISTENCIAL</v>
      </c>
      <c r="L26" s="10" t="s">
        <v>108</v>
      </c>
      <c r="M26" s="85" t="s">
        <v>305</v>
      </c>
      <c r="N26" s="221" t="str">
        <f t="shared" si="135"/>
        <v>\HUMASTER_INSTALL\SCRIPT\SC_GRANT_RL_SIGAH_ASS_PRM</v>
      </c>
      <c r="O26" s="221">
        <f t="shared" si="1"/>
        <v>0</v>
      </c>
      <c r="P26" s="224">
        <f t="shared" si="136"/>
        <v>57</v>
      </c>
      <c r="Q26" s="221">
        <f t="shared" si="3"/>
        <v>0</v>
      </c>
      <c r="R26" s="221" t="b">
        <f t="shared" si="137"/>
        <v>0</v>
      </c>
      <c r="S26" s="221" t="b">
        <f t="shared" si="138"/>
        <v>0</v>
      </c>
      <c r="T26" s="145" t="s">
        <v>287</v>
      </c>
      <c r="U26" s="221" t="str">
        <f>IF(ISERROR(VLOOKUP(B26,Priorizados!A:A,1,0)),"NÃO","SIM")</f>
        <v>NÃO</v>
      </c>
      <c r="V26" s="221" t="str">
        <f t="shared" si="139"/>
        <v>Já estava em produção</v>
      </c>
      <c r="W26" s="221" t="str">
        <f t="shared" si="140"/>
        <v>2022845\HUMASTER_INSTALL\SCRIPT\SC_GRANT_RL_SIGAH_ASS_PRM1.57</v>
      </c>
      <c r="X26" s="221" t="str">
        <f>IFERROR(VLOOKUP(W26,Abastecimento!I:I,1,0), "Objeto não encontrado")</f>
        <v>2022845\HUMASTER_INSTALL\SCRIPT\SC_GRANT_RL_SIGAH_ASS_PRM1.57</v>
      </c>
      <c r="Y26" s="221">
        <f>IFERROR(VLOOKUP(B26,Abastecimento!A:A,1,0), "SAC não encontrado")</f>
        <v>2022845</v>
      </c>
      <c r="Z26" s="223" t="str">
        <f t="shared" si="141"/>
        <v>Manter</v>
      </c>
      <c r="AA26" s="221" t="str">
        <f>IFERROR(VLOOKUP(B26,EMERGENCIAIS!A:D,2,0),"Não")</f>
        <v>Não</v>
      </c>
      <c r="AB26" s="221">
        <f t="shared" si="142"/>
        <v>0</v>
      </c>
      <c r="AC26" s="225" t="str">
        <f t="shared" si="10"/>
        <v>Não</v>
      </c>
      <c r="AD26" s="222" t="str">
        <f t="shared" si="143"/>
        <v>Não</v>
      </c>
      <c r="AE26" s="222" t="str">
        <f t="shared" si="12"/>
        <v>Sim</v>
      </c>
      <c r="AF26" s="222" t="str">
        <f t="shared" si="144"/>
        <v>Sim</v>
      </c>
      <c r="AG26" s="222" t="str">
        <f>IFERROR(VLOOKUP(D26,Nomenclatura!A:B,2,0),"Não Cadastrada")</f>
        <v>SC</v>
      </c>
      <c r="AH26" s="222" t="str">
        <f t="shared" si="145"/>
        <v>OK</v>
      </c>
      <c r="AI26" s="221" t="str">
        <f t="shared" si="146"/>
        <v>Sim</v>
      </c>
      <c r="AJ26" s="225" t="str">
        <f t="shared" si="16"/>
        <v>NÃO</v>
      </c>
      <c r="AK26" s="221" t="b">
        <f t="shared" si="147"/>
        <v>0</v>
      </c>
    </row>
    <row r="27" spans="1:37" ht="17.25" customHeight="1" x14ac:dyDescent="0.2">
      <c r="A27" s="3" t="s">
        <v>189</v>
      </c>
      <c r="B27" s="45">
        <v>2022845</v>
      </c>
      <c r="C27" s="10">
        <v>2035722</v>
      </c>
      <c r="D27" s="10" t="s">
        <v>73</v>
      </c>
      <c r="E27" s="97" t="s">
        <v>315</v>
      </c>
      <c r="F27" s="266" t="s">
        <v>291</v>
      </c>
      <c r="G27" s="111" t="s">
        <v>314</v>
      </c>
      <c r="H27" s="10" t="s">
        <v>304</v>
      </c>
      <c r="I27" s="10" t="s">
        <v>304</v>
      </c>
      <c r="J27" s="189" t="str">
        <f>IFERROR(VLOOKUP(I27,Squad!A:D,2,0),"Não Atribuído")</f>
        <v>DJALMA PONTE</v>
      </c>
      <c r="K27" s="10" t="str">
        <f>VLOOKUP(I27,Squad!A:E,5,0)</f>
        <v>ASSISTENCIAL</v>
      </c>
      <c r="L27" s="10" t="s">
        <v>108</v>
      </c>
      <c r="M27" s="85" t="s">
        <v>305</v>
      </c>
      <c r="N27" s="221" t="str">
        <f t="shared" si="135"/>
        <v>\HUMASTER_INSTALL\SCRIPT\SC_GRANT_RL_SIGA_ASS_AUD</v>
      </c>
      <c r="O27" s="221">
        <f t="shared" si="1"/>
        <v>0</v>
      </c>
      <c r="P27" s="224">
        <f t="shared" si="136"/>
        <v>2</v>
      </c>
      <c r="Q27" s="221">
        <f t="shared" si="3"/>
        <v>0</v>
      </c>
      <c r="R27" s="221" t="b">
        <f t="shared" si="137"/>
        <v>0</v>
      </c>
      <c r="S27" s="221" t="b">
        <f t="shared" si="138"/>
        <v>0</v>
      </c>
      <c r="T27" s="145" t="s">
        <v>287</v>
      </c>
      <c r="U27" s="221" t="str">
        <f>IF(ISERROR(VLOOKUP(B27,Priorizados!A:A,1,0)),"NÃO","SIM")</f>
        <v>NÃO</v>
      </c>
      <c r="V27" s="221" t="str">
        <f t="shared" si="139"/>
        <v>Já estava em produção</v>
      </c>
      <c r="W27" s="221" t="str">
        <f t="shared" si="140"/>
        <v>2022845\HUMASTER_INSTALL\SCRIPT\SC_GRANT_RL_SIGA_ASS_AUD1.2</v>
      </c>
      <c r="X27" s="221" t="str">
        <f>IFERROR(VLOOKUP(W27,Abastecimento!I:I,1,0), "Objeto não encontrado")</f>
        <v>2022845\HUMASTER_INSTALL\SCRIPT\SC_GRANT_RL_SIGA_ASS_AUD1.2</v>
      </c>
      <c r="Y27" s="221">
        <f>IFERROR(VLOOKUP(B27,Abastecimento!A:A,1,0), "SAC não encontrado")</f>
        <v>2022845</v>
      </c>
      <c r="Z27" s="223" t="str">
        <f t="shared" si="141"/>
        <v>Manter</v>
      </c>
      <c r="AA27" s="221" t="str">
        <f>IFERROR(VLOOKUP(B27,EMERGENCIAIS!A:D,2,0),"Não")</f>
        <v>Não</v>
      </c>
      <c r="AB27" s="221">
        <f t="shared" si="142"/>
        <v>0</v>
      </c>
      <c r="AC27" s="225" t="str">
        <f t="shared" si="10"/>
        <v>Não</v>
      </c>
      <c r="AD27" s="222" t="str">
        <f t="shared" si="143"/>
        <v>Não</v>
      </c>
      <c r="AE27" s="222" t="str">
        <f t="shared" si="12"/>
        <v>Sim</v>
      </c>
      <c r="AF27" s="222" t="str">
        <f t="shared" si="144"/>
        <v>Sim</v>
      </c>
      <c r="AG27" s="222" t="str">
        <f>IFERROR(VLOOKUP(D27,Nomenclatura!A:B,2,0),"Não Cadastrada")</f>
        <v>SC</v>
      </c>
      <c r="AH27" s="222" t="str">
        <f t="shared" si="145"/>
        <v>OK</v>
      </c>
      <c r="AI27" s="221" t="str">
        <f t="shared" si="146"/>
        <v>Sim</v>
      </c>
      <c r="AJ27" s="225" t="str">
        <f t="shared" si="16"/>
        <v>NÃO</v>
      </c>
      <c r="AK27" s="221" t="b">
        <f t="shared" si="147"/>
        <v>0</v>
      </c>
    </row>
    <row r="28" spans="1:37" ht="17.25" customHeight="1" x14ac:dyDescent="0.2">
      <c r="A28" s="3" t="s">
        <v>189</v>
      </c>
      <c r="B28" s="45">
        <v>2036622</v>
      </c>
      <c r="C28" s="10">
        <v>2038197</v>
      </c>
      <c r="D28" s="10" t="s">
        <v>83</v>
      </c>
      <c r="E28" s="97" t="s">
        <v>316</v>
      </c>
      <c r="F28" s="266" t="s">
        <v>317</v>
      </c>
      <c r="G28" s="111" t="s">
        <v>281</v>
      </c>
      <c r="H28" s="10" t="s">
        <v>318</v>
      </c>
      <c r="I28" s="10" t="s">
        <v>35</v>
      </c>
      <c r="J28" s="189" t="str">
        <f>IFERROR(VLOOKUP(I28,Squad!A:D,2,0),"Não Atribuído")</f>
        <v>CAMILA ALEXANDRE GENTIL</v>
      </c>
      <c r="K28" s="10" t="str">
        <f>VLOOKUP(I28,Squad!A:E,5,0)</f>
        <v>ASSISTENCIAL</v>
      </c>
      <c r="L28" s="10" t="s">
        <v>108</v>
      </c>
      <c r="M28" s="85" t="s">
        <v>305</v>
      </c>
      <c r="N28" s="221" t="str">
        <f t="shared" si="135"/>
        <v>\WEB_10G\FMB\DIAG\T7204R8</v>
      </c>
      <c r="O28" s="221">
        <f t="shared" si="1"/>
        <v>0</v>
      </c>
      <c r="P28" s="224">
        <f t="shared" si="136"/>
        <v>11</v>
      </c>
      <c r="Q28" s="221">
        <f t="shared" si="3"/>
        <v>0</v>
      </c>
      <c r="R28" s="221" t="b">
        <f t="shared" si="137"/>
        <v>0</v>
      </c>
      <c r="S28" s="221" t="b">
        <f t="shared" si="138"/>
        <v>0</v>
      </c>
      <c r="T28" s="145" t="s">
        <v>287</v>
      </c>
      <c r="U28" s="221" t="str">
        <f>IF(ISERROR(VLOOKUP(B28,Priorizados!A:A,1,0)),"NÃO","SIM")</f>
        <v>NÃO</v>
      </c>
      <c r="V28" s="221" t="str">
        <f t="shared" si="139"/>
        <v>Já estava em produção</v>
      </c>
      <c r="W28" s="221" t="str">
        <f t="shared" si="140"/>
        <v>2036622\WEB_10G\FMB\DIAG\T7204R81.11</v>
      </c>
      <c r="X28" s="221" t="str">
        <f>IFERROR(VLOOKUP(W28,Abastecimento!I:I,1,0), "Objeto não encontrado")</f>
        <v>2036622\WEB_10G\FMB\DIAG\T7204R81.11</v>
      </c>
      <c r="Y28" s="221">
        <f>IFERROR(VLOOKUP(B28,Abastecimento!A:A,1,0), "SAC não encontrado")</f>
        <v>2036622</v>
      </c>
      <c r="Z28" s="223" t="str">
        <f t="shared" si="141"/>
        <v>Manter</v>
      </c>
      <c r="AA28" s="221" t="str">
        <f>IFERROR(VLOOKUP(B28,EMERGENCIAIS!A:D,2,0),"Não")</f>
        <v>Não</v>
      </c>
      <c r="AB28" s="221">
        <f t="shared" si="142"/>
        <v>0</v>
      </c>
      <c r="AC28" s="225" t="str">
        <f t="shared" si="10"/>
        <v>Não</v>
      </c>
      <c r="AD28" s="222" t="str">
        <f t="shared" si="143"/>
        <v>Não</v>
      </c>
      <c r="AE28" s="222" t="str">
        <f t="shared" si="12"/>
        <v>Sim</v>
      </c>
      <c r="AF28" s="222" t="str">
        <f t="shared" si="144"/>
        <v>Sim</v>
      </c>
      <c r="AG28" s="222" t="str">
        <f>IFERROR(VLOOKUP(D28,Nomenclatura!A:B,2,0),"Não Cadastrada")</f>
        <v>T</v>
      </c>
      <c r="AH28" s="222" t="str">
        <f t="shared" si="145"/>
        <v>OK</v>
      </c>
      <c r="AI28" s="221" t="str">
        <f t="shared" si="146"/>
        <v>Sim</v>
      </c>
      <c r="AJ28" s="225" t="str">
        <f t="shared" si="16"/>
        <v>NÃO</v>
      </c>
      <c r="AK28" s="221" t="b">
        <f t="shared" si="147"/>
        <v>0</v>
      </c>
    </row>
    <row r="29" spans="1:37" ht="17.25" customHeight="1" x14ac:dyDescent="0.2">
      <c r="A29" s="3" t="s">
        <v>189</v>
      </c>
      <c r="B29" s="45">
        <v>2036614</v>
      </c>
      <c r="C29" s="10">
        <v>2039021</v>
      </c>
      <c r="D29" s="10" t="s">
        <v>79</v>
      </c>
      <c r="E29" s="97" t="s">
        <v>259</v>
      </c>
      <c r="F29" s="266" t="s">
        <v>313</v>
      </c>
      <c r="G29" s="111" t="s">
        <v>319</v>
      </c>
      <c r="H29" s="10" t="s">
        <v>49</v>
      </c>
      <c r="I29" s="10" t="s">
        <v>49</v>
      </c>
      <c r="J29" s="189" t="str">
        <f>IFERROR(VLOOKUP(I29,Squad!A:D,2,0),"Não Atribuído")</f>
        <v>GABRIELA SUPRIMIO</v>
      </c>
      <c r="K29" s="10" t="str">
        <f>VLOOKUP(I29,Squad!A:E,5,0)</f>
        <v>OPERADORA</v>
      </c>
      <c r="L29" s="10" t="s">
        <v>108</v>
      </c>
      <c r="M29" s="85" t="s">
        <v>305</v>
      </c>
      <c r="N29" s="221" t="str">
        <f t="shared" si="135"/>
        <v>\HEALTH_INSTALL\PROCEDURE\PR_GERA_IR_USUARIO</v>
      </c>
      <c r="O29" s="221">
        <f t="shared" si="1"/>
        <v>0</v>
      </c>
      <c r="P29" s="224">
        <f t="shared" si="136"/>
        <v>57</v>
      </c>
      <c r="Q29" s="221">
        <f t="shared" si="3"/>
        <v>0</v>
      </c>
      <c r="R29" s="221" t="b">
        <f t="shared" si="137"/>
        <v>0</v>
      </c>
      <c r="S29" s="221" t="b">
        <f t="shared" si="138"/>
        <v>0</v>
      </c>
      <c r="T29" s="145" t="s">
        <v>287</v>
      </c>
      <c r="U29" s="221" t="str">
        <f>IF(ISERROR(VLOOKUP(B29,Priorizados!A:A,1,0)),"NÃO","SIM")</f>
        <v>NÃO</v>
      </c>
      <c r="V29" s="221" t="str">
        <f t="shared" si="139"/>
        <v>Já estava em produção</v>
      </c>
      <c r="W29" s="221" t="str">
        <f t="shared" si="140"/>
        <v>2036614\HEALTH_INSTALL\PROCEDURE\PR_GERA_IR_USUARIO1.57</v>
      </c>
      <c r="X29" s="221" t="str">
        <f>IFERROR(VLOOKUP(W29,Abastecimento!I:I,1,0), "Objeto não encontrado")</f>
        <v>2036614\HEALTH_INSTALL\PROCEDURE\PR_GERA_IR_USUARIO1.57</v>
      </c>
      <c r="Y29" s="221">
        <f>IFERROR(VLOOKUP(B29,Abastecimento!A:A,1,0), "SAC não encontrado")</f>
        <v>2036614</v>
      </c>
      <c r="Z29" s="223" t="str">
        <f t="shared" si="141"/>
        <v>Manter</v>
      </c>
      <c r="AA29" s="221" t="str">
        <f>IFERROR(VLOOKUP(B29,EMERGENCIAIS!A:D,2,0),"Não")</f>
        <v>CHG000032512</v>
      </c>
      <c r="AB29" s="221">
        <f t="shared" si="142"/>
        <v>1</v>
      </c>
      <c r="AC29" s="225" t="str">
        <f t="shared" si="10"/>
        <v>Não</v>
      </c>
      <c r="AD29" s="222" t="str">
        <f t="shared" si="143"/>
        <v>Não</v>
      </c>
      <c r="AE29" s="222" t="str">
        <f t="shared" si="12"/>
        <v>Sim</v>
      </c>
      <c r="AF29" s="222" t="str">
        <f t="shared" si="144"/>
        <v>Sim</v>
      </c>
      <c r="AG29" s="222" t="str">
        <f>IFERROR(VLOOKUP(D29,Nomenclatura!A:B,2,0),"Não Cadastrada")</f>
        <v>PR</v>
      </c>
      <c r="AH29" s="222" t="str">
        <f t="shared" si="145"/>
        <v>OK</v>
      </c>
      <c r="AI29" s="221" t="str">
        <f t="shared" si="146"/>
        <v>Sim</v>
      </c>
      <c r="AJ29" s="225" t="str">
        <f t="shared" si="16"/>
        <v>NÃO</v>
      </c>
      <c r="AK29" s="221" t="b">
        <f t="shared" si="147"/>
        <v>0</v>
      </c>
    </row>
    <row r="30" spans="1:37" ht="17.25" customHeight="1" x14ac:dyDescent="0.2">
      <c r="A30" s="3" t="s">
        <v>189</v>
      </c>
      <c r="B30" s="45">
        <v>2036614</v>
      </c>
      <c r="C30" s="10">
        <v>2038962</v>
      </c>
      <c r="D30" s="10" t="s">
        <v>75</v>
      </c>
      <c r="E30" s="97" t="s">
        <v>320</v>
      </c>
      <c r="F30" s="266" t="s">
        <v>321</v>
      </c>
      <c r="G30" s="111" t="s">
        <v>298</v>
      </c>
      <c r="H30" s="10" t="s">
        <v>49</v>
      </c>
      <c r="I30" s="10" t="s">
        <v>49</v>
      </c>
      <c r="J30" s="189" t="str">
        <f>IFERROR(VLOOKUP(I30,Squad!A:D,2,0),"Não Atribuído")</f>
        <v>GABRIELA SUPRIMIO</v>
      </c>
      <c r="K30" s="10" t="str">
        <f>VLOOKUP(I30,Squad!A:E,5,0)</f>
        <v>OPERADORA</v>
      </c>
      <c r="L30" s="10" t="s">
        <v>108</v>
      </c>
      <c r="M30" s="85" t="s">
        <v>305</v>
      </c>
      <c r="N30" s="221" t="str">
        <f t="shared" si="135"/>
        <v>\WEBHAP\PACKAGE_BODY\PK_SUPERAPP_IR</v>
      </c>
      <c r="O30" s="221">
        <f t="shared" si="1"/>
        <v>0</v>
      </c>
      <c r="P30" s="224">
        <f t="shared" si="136"/>
        <v>39</v>
      </c>
      <c r="Q30" s="221">
        <f t="shared" si="3"/>
        <v>0</v>
      </c>
      <c r="R30" s="221" t="b">
        <f t="shared" si="137"/>
        <v>0</v>
      </c>
      <c r="S30" s="221" t="b">
        <f t="shared" si="138"/>
        <v>0</v>
      </c>
      <c r="T30" s="145" t="s">
        <v>287</v>
      </c>
      <c r="U30" s="221" t="str">
        <f>IF(ISERROR(VLOOKUP(B30,Priorizados!A:A,1,0)),"NÃO","SIM")</f>
        <v>NÃO</v>
      </c>
      <c r="V30" s="221" t="str">
        <f t="shared" si="139"/>
        <v>Já estava em produção</v>
      </c>
      <c r="W30" s="221" t="str">
        <f t="shared" si="140"/>
        <v>2036614\WEBHAP\PACKAGE_BODY\PK_SUPERAPP_IR1.39</v>
      </c>
      <c r="X30" s="221" t="str">
        <f>IFERROR(VLOOKUP(W30,Abastecimento!I:I,1,0), "Objeto não encontrado")</f>
        <v>2036614\WEBHAP\PACKAGE_BODY\PK_SUPERAPP_IR1.39</v>
      </c>
      <c r="Y30" s="221">
        <f>IFERROR(VLOOKUP(B30,Abastecimento!A:A,1,0), "SAC não encontrado")</f>
        <v>2036614</v>
      </c>
      <c r="Z30" s="223" t="str">
        <f t="shared" si="141"/>
        <v>Manter</v>
      </c>
      <c r="AA30" s="221" t="str">
        <f>IFERROR(VLOOKUP(B30,EMERGENCIAIS!A:D,2,0),"Não")</f>
        <v>CHG000032512</v>
      </c>
      <c r="AB30" s="221">
        <f t="shared" si="142"/>
        <v>1</v>
      </c>
      <c r="AC30" s="225" t="str">
        <f t="shared" si="10"/>
        <v>Não</v>
      </c>
      <c r="AD30" s="222" t="str">
        <f t="shared" si="143"/>
        <v>Não</v>
      </c>
      <c r="AE30" s="222" t="str">
        <f t="shared" si="12"/>
        <v>Sim</v>
      </c>
      <c r="AF30" s="222" t="str">
        <f t="shared" si="144"/>
        <v>Sim</v>
      </c>
      <c r="AG30" s="222" t="str">
        <f>IFERROR(VLOOKUP(D30,Nomenclatura!A:B,2,0),"Não Cadastrada")</f>
        <v>PK</v>
      </c>
      <c r="AH30" s="222" t="str">
        <f t="shared" si="145"/>
        <v>OK</v>
      </c>
      <c r="AI30" s="221" t="str">
        <f t="shared" si="146"/>
        <v>Sim</v>
      </c>
      <c r="AJ30" s="225" t="str">
        <f t="shared" si="16"/>
        <v>NÃO</v>
      </c>
      <c r="AK30" s="221" t="b">
        <f t="shared" si="147"/>
        <v>0</v>
      </c>
    </row>
    <row r="31" spans="1:37" ht="17.25" customHeight="1" x14ac:dyDescent="0.2">
      <c r="A31" s="3" t="s">
        <v>189</v>
      </c>
      <c r="B31" s="45">
        <v>2036614</v>
      </c>
      <c r="C31" s="10">
        <v>2039021</v>
      </c>
      <c r="D31" s="10" t="s">
        <v>75</v>
      </c>
      <c r="E31" s="97" t="s">
        <v>322</v>
      </c>
      <c r="F31" s="266" t="s">
        <v>323</v>
      </c>
      <c r="G31" s="111" t="s">
        <v>298</v>
      </c>
      <c r="H31" s="10" t="s">
        <v>49</v>
      </c>
      <c r="I31" s="10" t="s">
        <v>49</v>
      </c>
      <c r="J31" s="189" t="str">
        <f>IFERROR(VLOOKUP(I31,Squad!A:D,2,0),"Não Atribuído")</f>
        <v>GABRIELA SUPRIMIO</v>
      </c>
      <c r="K31" s="10" t="str">
        <f>VLOOKUP(I31,Squad!A:E,5,0)</f>
        <v>OPERADORA</v>
      </c>
      <c r="L31" s="10" t="s">
        <v>108</v>
      </c>
      <c r="M31" s="85" t="s">
        <v>305</v>
      </c>
      <c r="N31" s="221" t="str">
        <f t="shared" si="135"/>
        <v>\WEBHAP\PACKAGE_BODY\WEBNEWIRUSUARIO</v>
      </c>
      <c r="O31" s="221">
        <f t="shared" si="1"/>
        <v>0</v>
      </c>
      <c r="P31" s="224">
        <f t="shared" si="136"/>
        <v>192</v>
      </c>
      <c r="Q31" s="221">
        <f t="shared" si="3"/>
        <v>0</v>
      </c>
      <c r="R31" s="221" t="b">
        <f t="shared" si="137"/>
        <v>0</v>
      </c>
      <c r="S31" s="221" t="b">
        <f t="shared" si="138"/>
        <v>0</v>
      </c>
      <c r="T31" s="145" t="s">
        <v>287</v>
      </c>
      <c r="U31" s="221" t="str">
        <f>IF(ISERROR(VLOOKUP(B31,Priorizados!A:A,1,0)),"NÃO","SIM")</f>
        <v>NÃO</v>
      </c>
      <c r="V31" s="221" t="str">
        <f t="shared" si="139"/>
        <v>Já estava em produção</v>
      </c>
      <c r="W31" s="221" t="str">
        <f t="shared" si="140"/>
        <v>2036614\WEBHAP\PACKAGE_BODY\WEBNEWIRUSUARIO1.192</v>
      </c>
      <c r="X31" s="221" t="str">
        <f>IFERROR(VLOOKUP(W31,Abastecimento!I:I,1,0), "Objeto não encontrado")</f>
        <v>2036614\WEBHAP\PACKAGE_BODY\WEBNEWIRUSUARIO1.192</v>
      </c>
      <c r="Y31" s="221">
        <f>IFERROR(VLOOKUP(B31,Abastecimento!A:A,1,0), "SAC não encontrado")</f>
        <v>2036614</v>
      </c>
      <c r="Z31" s="223" t="str">
        <f t="shared" si="141"/>
        <v>Manter</v>
      </c>
      <c r="AA31" s="221" t="str">
        <f>IFERROR(VLOOKUP(B31,EMERGENCIAIS!A:D,2,0),"Não")</f>
        <v>CHG000032512</v>
      </c>
      <c r="AB31" s="221">
        <f t="shared" si="142"/>
        <v>1</v>
      </c>
      <c r="AC31" s="225" t="str">
        <f t="shared" si="10"/>
        <v>Não</v>
      </c>
      <c r="AD31" s="222" t="str">
        <f t="shared" si="143"/>
        <v>Não</v>
      </c>
      <c r="AE31" s="222" t="str">
        <f t="shared" si="12"/>
        <v>Sim</v>
      </c>
      <c r="AF31" s="222" t="str">
        <f t="shared" si="144"/>
        <v>Sim</v>
      </c>
      <c r="AG31" s="222" t="str">
        <f>IFERROR(VLOOKUP(D31,Nomenclatura!A:B,2,0),"Não Cadastrada")</f>
        <v>PK</v>
      </c>
      <c r="AH31" s="222" t="str">
        <f t="shared" si="145"/>
        <v>OK</v>
      </c>
      <c r="AI31" s="221" t="str">
        <f t="shared" si="146"/>
        <v>Sim</v>
      </c>
      <c r="AJ31" s="225" t="str">
        <f t="shared" si="16"/>
        <v>NÃO</v>
      </c>
      <c r="AK31" s="221" t="b">
        <f t="shared" si="147"/>
        <v>0</v>
      </c>
    </row>
    <row r="32" spans="1:37" ht="17.25" customHeight="1" x14ac:dyDescent="0.2">
      <c r="A32" s="3" t="s">
        <v>194</v>
      </c>
      <c r="B32" s="45">
        <v>1528125</v>
      </c>
      <c r="C32" s="10">
        <v>2024732</v>
      </c>
      <c r="D32" s="10" t="s">
        <v>90</v>
      </c>
      <c r="E32" s="318" t="s">
        <v>324</v>
      </c>
      <c r="F32" s="266" t="s">
        <v>325</v>
      </c>
      <c r="G32" s="111" t="s">
        <v>326</v>
      </c>
      <c r="H32" s="10" t="s">
        <v>327</v>
      </c>
      <c r="I32" s="10" t="s">
        <v>54</v>
      </c>
      <c r="J32" s="189" t="str">
        <f>IFERROR(VLOOKUP(I32,Squad!A:D,2,0),"Não Atribuído")</f>
        <v>HENRIQUE OLIVA</v>
      </c>
      <c r="K32" s="10" t="str">
        <f>VLOOKUP(I32,Squad!A:E,5,0)</f>
        <v>ASSISTENCIAL</v>
      </c>
      <c r="L32" s="10" t="s">
        <v>108</v>
      </c>
      <c r="M32" s="85" t="s">
        <v>328</v>
      </c>
      <c r="N32" s="221" t="str">
        <f t="shared" si="135"/>
        <v>\HUMASTER_INSTALL\VIEW\VW_SAM_MED_ALTA_VIGILANCIA</v>
      </c>
      <c r="O32" s="221">
        <f t="shared" si="1"/>
        <v>0</v>
      </c>
      <c r="P32" s="224">
        <f t="shared" si="136"/>
        <v>12</v>
      </c>
      <c r="Q32" s="221">
        <f t="shared" si="3"/>
        <v>0</v>
      </c>
      <c r="R32" s="221" t="b">
        <f t="shared" si="137"/>
        <v>0</v>
      </c>
      <c r="S32" s="221" t="b">
        <f t="shared" si="138"/>
        <v>0</v>
      </c>
      <c r="T32" s="145" t="s">
        <v>287</v>
      </c>
      <c r="U32" s="221" t="str">
        <f>IF(ISERROR(VLOOKUP(B32,Priorizados!A:A,1,0)),"NÃO","SIM")</f>
        <v>NÃO</v>
      </c>
      <c r="V32" s="221" t="str">
        <f t="shared" si="139"/>
        <v>Impedido no CAB</v>
      </c>
      <c r="W32" s="221" t="str">
        <f t="shared" si="140"/>
        <v>1528125\HUMASTER_INSTALL\VIEW\VW_SAM_MED_ALTA_VIGILANCIA1.12</v>
      </c>
      <c r="X32" s="221" t="str">
        <f>IFERROR(VLOOKUP(W32,Abastecimento!I:I,1,0), "Objeto não encontrado")</f>
        <v>1528125\HUMASTER_INSTALL\VIEW\VW_SAM_MED_ALTA_VIGILANCIA1.12</v>
      </c>
      <c r="Y32" s="221">
        <f>IFERROR(VLOOKUP(B32,Abastecimento!A:A,1,0), "SAC não encontrado")</f>
        <v>1528125</v>
      </c>
      <c r="Z32" s="223" t="str">
        <f t="shared" si="141"/>
        <v>Manter</v>
      </c>
      <c r="AA32" s="221" t="str">
        <f>IFERROR(VLOOKUP(B32,EMERGENCIAIS!A:D,2,0),"Não")</f>
        <v>Não</v>
      </c>
      <c r="AB32" s="221">
        <f t="shared" si="142"/>
        <v>0</v>
      </c>
      <c r="AC32" s="225" t="str">
        <f t="shared" si="10"/>
        <v>Não</v>
      </c>
      <c r="AD32" s="222" t="str">
        <f t="shared" si="143"/>
        <v>Não</v>
      </c>
      <c r="AE32" s="222" t="str">
        <f t="shared" si="12"/>
        <v>Sim</v>
      </c>
      <c r="AF32" s="222" t="str">
        <f t="shared" si="144"/>
        <v>Sim</v>
      </c>
      <c r="AG32" s="222" t="str">
        <f>IFERROR(VLOOKUP(D32,Nomenclatura!A:B,2,0),"Não Cadastrada")</f>
        <v>VW</v>
      </c>
      <c r="AH32" s="222" t="str">
        <f t="shared" si="145"/>
        <v>OK</v>
      </c>
      <c r="AI32" s="221" t="str">
        <f t="shared" si="146"/>
        <v>Sim</v>
      </c>
      <c r="AJ32" s="225" t="str">
        <f t="shared" si="16"/>
        <v>NÃO</v>
      </c>
      <c r="AK32" s="221" t="b">
        <f t="shared" si="147"/>
        <v>0</v>
      </c>
    </row>
    <row r="33" spans="1:37" ht="17.25" customHeight="1" x14ac:dyDescent="0.2">
      <c r="A33" s="3" t="s">
        <v>194</v>
      </c>
      <c r="B33" s="45">
        <v>1528125</v>
      </c>
      <c r="C33" s="10">
        <v>2042666</v>
      </c>
      <c r="D33" s="10" t="s">
        <v>90</v>
      </c>
      <c r="E33" s="318" t="s">
        <v>329</v>
      </c>
      <c r="F33" s="266" t="s">
        <v>330</v>
      </c>
      <c r="G33" s="111" t="s">
        <v>326</v>
      </c>
      <c r="H33" s="10" t="s">
        <v>327</v>
      </c>
      <c r="I33" s="10" t="s">
        <v>54</v>
      </c>
      <c r="J33" s="189" t="str">
        <f>IFERROR(VLOOKUP(I33,Squad!A:D,2,0),"Não Atribuído")</f>
        <v>HENRIQUE OLIVA</v>
      </c>
      <c r="K33" s="10" t="str">
        <f>VLOOKUP(I33,Squad!A:E,5,0)</f>
        <v>ASSISTENCIAL</v>
      </c>
      <c r="L33" s="10" t="s">
        <v>108</v>
      </c>
      <c r="M33" s="85" t="s">
        <v>328</v>
      </c>
      <c r="N33" s="221" t="str">
        <f t="shared" si="135"/>
        <v>\HUMASTER_INSTALL\VIEW\VW_SAM_MEDICAMENTOS_PADRAO</v>
      </c>
      <c r="O33" s="221">
        <f t="shared" si="1"/>
        <v>0</v>
      </c>
      <c r="P33" s="224">
        <f t="shared" si="136"/>
        <v>10</v>
      </c>
      <c r="Q33" s="221">
        <f t="shared" si="3"/>
        <v>0</v>
      </c>
      <c r="R33" s="221" t="b">
        <f t="shared" si="137"/>
        <v>0</v>
      </c>
      <c r="S33" s="221" t="b">
        <f t="shared" si="138"/>
        <v>0</v>
      </c>
      <c r="T33" s="145" t="s">
        <v>287</v>
      </c>
      <c r="U33" s="221" t="str">
        <f>IF(ISERROR(VLOOKUP(B33,Priorizados!A:A,1,0)),"NÃO","SIM")</f>
        <v>NÃO</v>
      </c>
      <c r="V33" s="221" t="str">
        <f t="shared" si="139"/>
        <v>Impedido no CAB</v>
      </c>
      <c r="W33" s="221" t="str">
        <f t="shared" si="140"/>
        <v>1528125\HUMASTER_INSTALL\VIEW\VW_SAM_MEDICAMENTOS_PADRAO1.10</v>
      </c>
      <c r="X33" s="221" t="str">
        <f>IFERROR(VLOOKUP(W33,Abastecimento!I:I,1,0), "Objeto não encontrado")</f>
        <v>1528125\HUMASTER_INSTALL\VIEW\VW_SAM_MEDICAMENTOS_PADRAO1.10</v>
      </c>
      <c r="Y33" s="221">
        <f>IFERROR(VLOOKUP(B33,Abastecimento!A:A,1,0), "SAC não encontrado")</f>
        <v>1528125</v>
      </c>
      <c r="Z33" s="223" t="str">
        <f t="shared" si="141"/>
        <v>Manter</v>
      </c>
      <c r="AA33" s="221" t="str">
        <f>IFERROR(VLOOKUP(B33,EMERGENCIAIS!A:D,2,0),"Não")</f>
        <v>Não</v>
      </c>
      <c r="AB33" s="221">
        <f t="shared" si="142"/>
        <v>0</v>
      </c>
      <c r="AC33" s="225" t="str">
        <f t="shared" si="10"/>
        <v>Não</v>
      </c>
      <c r="AD33" s="222" t="str">
        <f t="shared" si="143"/>
        <v>Não</v>
      </c>
      <c r="AE33" s="222" t="str">
        <f t="shared" si="12"/>
        <v>Sim</v>
      </c>
      <c r="AF33" s="222" t="str">
        <f t="shared" si="144"/>
        <v>Sim</v>
      </c>
      <c r="AG33" s="222" t="str">
        <f>IFERROR(VLOOKUP(D33,Nomenclatura!A:B,2,0),"Não Cadastrada")</f>
        <v>VW</v>
      </c>
      <c r="AH33" s="222" t="str">
        <f t="shared" si="145"/>
        <v>OK</v>
      </c>
      <c r="AI33" s="221" t="str">
        <f t="shared" si="146"/>
        <v>Sim</v>
      </c>
      <c r="AJ33" s="225" t="str">
        <f t="shared" si="16"/>
        <v>NÃO</v>
      </c>
      <c r="AK33" s="221" t="b">
        <f t="shared" si="147"/>
        <v>1</v>
      </c>
    </row>
    <row r="34" spans="1:37" ht="17.25" customHeight="1" x14ac:dyDescent="0.2">
      <c r="A34" s="3" t="s">
        <v>194</v>
      </c>
      <c r="B34" s="45">
        <v>1528125</v>
      </c>
      <c r="C34" s="10">
        <v>2041988</v>
      </c>
      <c r="D34" s="10" t="s">
        <v>240</v>
      </c>
      <c r="E34" s="318" t="s">
        <v>331</v>
      </c>
      <c r="F34" s="266" t="s">
        <v>332</v>
      </c>
      <c r="G34" s="111" t="s">
        <v>333</v>
      </c>
      <c r="H34" s="10" t="s">
        <v>327</v>
      </c>
      <c r="I34" s="10" t="s">
        <v>54</v>
      </c>
      <c r="J34" s="189" t="str">
        <f>IFERROR(VLOOKUP(I34,Squad!A:D,2,0),"Não Atribuído")</f>
        <v>HENRIQUE OLIVA</v>
      </c>
      <c r="K34" s="10" t="str">
        <f>VLOOKUP(I34,Squad!A:E,5,0)</f>
        <v>ASSISTENCIAL</v>
      </c>
      <c r="L34" s="10" t="s">
        <v>108</v>
      </c>
      <c r="M34" s="85" t="s">
        <v>328</v>
      </c>
      <c r="N34" s="221" t="str">
        <f t="shared" si="135"/>
        <v>\PROJETOS\PEPSAM_SISTEMA\APLICACAO\FRONTEND\SAM-WEB.ZIP</v>
      </c>
      <c r="O34" s="221">
        <f t="shared" ref="O34:O65" si="148">COUNTIFS(N:N,N34,A:A,"Candidato Diária") + COUNTIFS(N:N,N34,A:A,"Publicação Semanal")</f>
        <v>0</v>
      </c>
      <c r="P34" s="224">
        <f t="shared" si="136"/>
        <v>354</v>
      </c>
      <c r="Q34" s="221">
        <f t="shared" ref="Q34:Q65" si="149">MAX(_xlfn.MAXIFS(P:P, N:N, N34,A:A, "Candidato Diária"),_xlfn.MAXIFS(P:P, N:N, N34,A:A, "Publicação Semanal"))</f>
        <v>0</v>
      </c>
      <c r="R34" s="221" t="b">
        <f t="shared" si="137"/>
        <v>0</v>
      </c>
      <c r="S34" s="221" t="b">
        <f t="shared" si="138"/>
        <v>0</v>
      </c>
      <c r="T34" s="145" t="s">
        <v>287</v>
      </c>
      <c r="U34" s="221" t="str">
        <f>IF(ISERROR(VLOOKUP(B34,Priorizados!A:A,1,0)),"NÃO","SIM")</f>
        <v>NÃO</v>
      </c>
      <c r="V34" s="221" t="str">
        <f t="shared" si="139"/>
        <v>Impedido no CAB</v>
      </c>
      <c r="W34" s="221" t="str">
        <f t="shared" si="140"/>
        <v>1528125\PROJETOS\PEPSAM_SISTEMA\APLICACAO\FRONTEND\SAM-WEB.ZIP1.354</v>
      </c>
      <c r="X34" s="221" t="str">
        <f>IFERROR(VLOOKUP(W34,Abastecimento!I:I,1,0), "Objeto não encontrado")</f>
        <v>1528125\PROJETOS\PEPSAM_SISTEMA\APLICACAO\FRONTEND\SAM-WEB.ZIP1.354</v>
      </c>
      <c r="Y34" s="221">
        <f>IFERROR(VLOOKUP(B34,Abastecimento!A:A,1,0), "SAC não encontrado")</f>
        <v>1528125</v>
      </c>
      <c r="Z34" s="223" t="str">
        <f t="shared" si="141"/>
        <v>Manter</v>
      </c>
      <c r="AA34" s="221" t="str">
        <f>IFERROR(VLOOKUP(B34,EMERGENCIAIS!A:D,2,0),"Não")</f>
        <v>Não</v>
      </c>
      <c r="AB34" s="221">
        <f t="shared" si="142"/>
        <v>0</v>
      </c>
      <c r="AC34" s="225" t="str">
        <f t="shared" ref="AC34:AC65" si="150">IF(COUNTIF(W:W,W34)=1,"Não","Sim")</f>
        <v>Não</v>
      </c>
      <c r="AD34" s="222" t="str">
        <f t="shared" si="143"/>
        <v>Não</v>
      </c>
      <c r="AE34" s="222" t="str">
        <f t="shared" ref="AE34:AE65" si="151">IF((COUNTIF(B:B,B34)-COUNTIFS(B:B,B34,A:A,A34))=0,"Sim","Não")</f>
        <v>Sim</v>
      </c>
      <c r="AF34" s="222" t="str">
        <f t="shared" si="144"/>
        <v>Sim</v>
      </c>
      <c r="AG34" s="222" t="str">
        <f>IFERROR(VLOOKUP(D34,Nomenclatura!A:B,2,0),"Não Cadastrada")</f>
        <v>Não Cadastrada</v>
      </c>
      <c r="AH34" s="222" t="str">
        <f t="shared" si="145"/>
        <v>OK</v>
      </c>
      <c r="AI34" s="221" t="str">
        <f t="shared" si="146"/>
        <v>Sim</v>
      </c>
      <c r="AJ34" s="225" t="str">
        <f t="shared" ref="AJ34:AJ65" si="152">IF(AND(AND(COUNTIF(B:B,B34)=1, D34="Script SQL/Web"),OR(A34="Publicação Semanal","Candidato Diária")),"SIM", "NÃO")</f>
        <v>NÃO</v>
      </c>
      <c r="AK34" s="221" t="b">
        <f t="shared" si="147"/>
        <v>0</v>
      </c>
    </row>
    <row r="35" spans="1:37" ht="17.25" customHeight="1" x14ac:dyDescent="0.2">
      <c r="A35" s="3" t="s">
        <v>194</v>
      </c>
      <c r="B35" s="45">
        <v>1528125</v>
      </c>
      <c r="C35" s="10">
        <v>2040965</v>
      </c>
      <c r="D35" s="10" t="s">
        <v>90</v>
      </c>
      <c r="E35" s="318" t="s">
        <v>334</v>
      </c>
      <c r="F35" s="266" t="s">
        <v>335</v>
      </c>
      <c r="G35" s="111" t="s">
        <v>326</v>
      </c>
      <c r="H35" s="10" t="s">
        <v>327</v>
      </c>
      <c r="I35" s="10" t="s">
        <v>54</v>
      </c>
      <c r="J35" s="189" t="str">
        <f>IFERROR(VLOOKUP(I35,Squad!A:D,2,0),"Não Atribuído")</f>
        <v>HENRIQUE OLIVA</v>
      </c>
      <c r="K35" s="10" t="str">
        <f>VLOOKUP(I35,Squad!A:E,5,0)</f>
        <v>ASSISTENCIAL</v>
      </c>
      <c r="L35" s="10" t="s">
        <v>108</v>
      </c>
      <c r="M35" s="85" t="s">
        <v>328</v>
      </c>
      <c r="N35" s="221" t="str">
        <f t="shared" si="135"/>
        <v>\HUMASTER_INSTALL\VIEW\VW_OBS_LEITO_AEROSSOL</v>
      </c>
      <c r="O35" s="221">
        <f t="shared" si="148"/>
        <v>0</v>
      </c>
      <c r="P35" s="224">
        <f t="shared" si="136"/>
        <v>7</v>
      </c>
      <c r="Q35" s="221">
        <f t="shared" si="149"/>
        <v>0</v>
      </c>
      <c r="R35" s="221" t="b">
        <f t="shared" si="137"/>
        <v>0</v>
      </c>
      <c r="S35" s="221" t="b">
        <f t="shared" si="138"/>
        <v>0</v>
      </c>
      <c r="T35" s="145" t="s">
        <v>287</v>
      </c>
      <c r="U35" s="221" t="str">
        <f>IF(ISERROR(VLOOKUP(B35,Priorizados!A:A,1,0)),"NÃO","SIM")</f>
        <v>NÃO</v>
      </c>
      <c r="V35" s="221" t="str">
        <f t="shared" si="139"/>
        <v>Impedido no CAB</v>
      </c>
      <c r="W35" s="221" t="str">
        <f t="shared" si="140"/>
        <v>1528125\HUMASTER_INSTALL\VIEW\VW_OBS_LEITO_AEROSSOL1.7</v>
      </c>
      <c r="X35" s="221" t="str">
        <f>IFERROR(VLOOKUP(W35,Abastecimento!I:I,1,0), "Objeto não encontrado")</f>
        <v>1528125\HUMASTER_INSTALL\VIEW\VW_OBS_LEITO_AEROSSOL1.7</v>
      </c>
      <c r="Y35" s="221">
        <f>IFERROR(VLOOKUP(B35,Abastecimento!A:A,1,0), "SAC não encontrado")</f>
        <v>1528125</v>
      </c>
      <c r="Z35" s="223" t="str">
        <f t="shared" si="141"/>
        <v>Manter</v>
      </c>
      <c r="AA35" s="221" t="str">
        <f>IFERROR(VLOOKUP(B35,EMERGENCIAIS!A:D,2,0),"Não")</f>
        <v>Não</v>
      </c>
      <c r="AB35" s="221">
        <f t="shared" si="142"/>
        <v>0</v>
      </c>
      <c r="AC35" s="225" t="str">
        <f t="shared" si="150"/>
        <v>Não</v>
      </c>
      <c r="AD35" s="222" t="str">
        <f t="shared" si="143"/>
        <v>Não</v>
      </c>
      <c r="AE35" s="222" t="str">
        <f t="shared" si="151"/>
        <v>Sim</v>
      </c>
      <c r="AF35" s="222" t="str">
        <f t="shared" si="144"/>
        <v>Sim</v>
      </c>
      <c r="AG35" s="222" t="str">
        <f>IFERROR(VLOOKUP(D35,Nomenclatura!A:B,2,0),"Não Cadastrada")</f>
        <v>VW</v>
      </c>
      <c r="AH35" s="222" t="str">
        <f t="shared" si="145"/>
        <v>OK</v>
      </c>
      <c r="AI35" s="221" t="str">
        <f t="shared" si="146"/>
        <v>Sim</v>
      </c>
      <c r="AJ35" s="225" t="str">
        <f t="shared" si="152"/>
        <v>NÃO</v>
      </c>
      <c r="AK35" s="221" t="b">
        <f t="shared" si="147"/>
        <v>0</v>
      </c>
    </row>
    <row r="36" spans="1:37" ht="17.25" customHeight="1" x14ac:dyDescent="0.2">
      <c r="A36" s="3" t="s">
        <v>194</v>
      </c>
      <c r="B36" s="45">
        <v>1528125</v>
      </c>
      <c r="C36" s="10">
        <v>2041484</v>
      </c>
      <c r="D36" s="10" t="s">
        <v>90</v>
      </c>
      <c r="E36" s="318" t="s">
        <v>336</v>
      </c>
      <c r="F36" s="266" t="s">
        <v>335</v>
      </c>
      <c r="G36" s="111" t="s">
        <v>326</v>
      </c>
      <c r="H36" s="10" t="s">
        <v>327</v>
      </c>
      <c r="I36" s="10" t="s">
        <v>54</v>
      </c>
      <c r="J36" s="189" t="str">
        <f>IFERROR(VLOOKUP(I36,Squad!A:D,2,0),"Não Atribuído")</f>
        <v>HENRIQUE OLIVA</v>
      </c>
      <c r="K36" s="10" t="str">
        <f>VLOOKUP(I36,Squad!A:E,5,0)</f>
        <v>ASSISTENCIAL</v>
      </c>
      <c r="L36" s="10" t="s">
        <v>108</v>
      </c>
      <c r="M36" s="85" t="s">
        <v>328</v>
      </c>
      <c r="N36" s="221" t="str">
        <f t="shared" si="135"/>
        <v>\HUMASTER_INSTALL\VIEW\VW_SAM_MEDICAMENTO_PRESCRICAO</v>
      </c>
      <c r="O36" s="221">
        <f t="shared" si="148"/>
        <v>0</v>
      </c>
      <c r="P36" s="224">
        <f t="shared" si="136"/>
        <v>7</v>
      </c>
      <c r="Q36" s="221">
        <f t="shared" si="149"/>
        <v>0</v>
      </c>
      <c r="R36" s="221" t="b">
        <f t="shared" si="137"/>
        <v>0</v>
      </c>
      <c r="S36" s="221" t="b">
        <f t="shared" si="138"/>
        <v>0</v>
      </c>
      <c r="T36" s="145" t="s">
        <v>287</v>
      </c>
      <c r="U36" s="221" t="str">
        <f>IF(ISERROR(VLOOKUP(B36,Priorizados!A:A,1,0)),"NÃO","SIM")</f>
        <v>NÃO</v>
      </c>
      <c r="V36" s="221" t="str">
        <f t="shared" si="139"/>
        <v>Impedido no CAB</v>
      </c>
      <c r="W36" s="221" t="str">
        <f t="shared" si="140"/>
        <v>1528125\HUMASTER_INSTALL\VIEW\VW_SAM_MEDICAMENTO_PRESCRICAO1.7</v>
      </c>
      <c r="X36" s="221" t="str">
        <f>IFERROR(VLOOKUP(W36,Abastecimento!I:I,1,0), "Objeto não encontrado")</f>
        <v>1528125\HUMASTER_INSTALL\VIEW\VW_SAM_MEDICAMENTO_PRESCRICAO1.7</v>
      </c>
      <c r="Y36" s="221">
        <f>IFERROR(VLOOKUP(B36,Abastecimento!A:A,1,0), "SAC não encontrado")</f>
        <v>1528125</v>
      </c>
      <c r="Z36" s="223" t="str">
        <f t="shared" si="141"/>
        <v>Manter</v>
      </c>
      <c r="AA36" s="221" t="str">
        <f>IFERROR(VLOOKUP(B36,EMERGENCIAIS!A:D,2,0),"Não")</f>
        <v>Não</v>
      </c>
      <c r="AB36" s="221">
        <f t="shared" si="142"/>
        <v>0</v>
      </c>
      <c r="AC36" s="225" t="str">
        <f t="shared" si="150"/>
        <v>Não</v>
      </c>
      <c r="AD36" s="222" t="str">
        <f t="shared" si="143"/>
        <v>Não</v>
      </c>
      <c r="AE36" s="222" t="str">
        <f t="shared" si="151"/>
        <v>Sim</v>
      </c>
      <c r="AF36" s="222" t="str">
        <f t="shared" si="144"/>
        <v>Sim</v>
      </c>
      <c r="AG36" s="222" t="str">
        <f>IFERROR(VLOOKUP(D36,Nomenclatura!A:B,2,0),"Não Cadastrada")</f>
        <v>VW</v>
      </c>
      <c r="AH36" s="222" t="str">
        <f t="shared" si="145"/>
        <v>OK</v>
      </c>
      <c r="AI36" s="221" t="str">
        <f t="shared" si="146"/>
        <v>Sim</v>
      </c>
      <c r="AJ36" s="225" t="str">
        <f t="shared" si="152"/>
        <v>NÃO</v>
      </c>
      <c r="AK36" s="221" t="b">
        <f t="shared" si="147"/>
        <v>0</v>
      </c>
    </row>
    <row r="37" spans="1:37" ht="17.25" customHeight="1" x14ac:dyDescent="0.2">
      <c r="A37" s="3" t="s">
        <v>194</v>
      </c>
      <c r="B37" s="45">
        <v>1528125</v>
      </c>
      <c r="C37" s="10">
        <v>2038937</v>
      </c>
      <c r="D37" s="10" t="s">
        <v>90</v>
      </c>
      <c r="E37" s="318" t="s">
        <v>337</v>
      </c>
      <c r="F37" s="266" t="s">
        <v>335</v>
      </c>
      <c r="G37" s="111" t="s">
        <v>326</v>
      </c>
      <c r="H37" s="10" t="s">
        <v>327</v>
      </c>
      <c r="I37" s="10" t="s">
        <v>54</v>
      </c>
      <c r="J37" s="189" t="str">
        <f>IFERROR(VLOOKUP(I37,Squad!A:D,2,0),"Não Atribuído")</f>
        <v>HENRIQUE OLIVA</v>
      </c>
      <c r="K37" s="10" t="str">
        <f>VLOOKUP(I37,Squad!A:E,5,0)</f>
        <v>ASSISTENCIAL</v>
      </c>
      <c r="L37" s="10" t="s">
        <v>108</v>
      </c>
      <c r="M37" s="85" t="s">
        <v>328</v>
      </c>
      <c r="N37" s="221" t="str">
        <f t="shared" si="135"/>
        <v>\HUMASTER_INSTALL\VIEW\VW_OBS_LEITO_MEDICAMENTOS</v>
      </c>
      <c r="O37" s="221">
        <f t="shared" si="148"/>
        <v>0</v>
      </c>
      <c r="P37" s="224">
        <f t="shared" si="136"/>
        <v>7</v>
      </c>
      <c r="Q37" s="221">
        <f t="shared" si="149"/>
        <v>0</v>
      </c>
      <c r="R37" s="221" t="b">
        <f t="shared" si="137"/>
        <v>0</v>
      </c>
      <c r="S37" s="221" t="b">
        <f t="shared" si="138"/>
        <v>0</v>
      </c>
      <c r="T37" s="145" t="s">
        <v>287</v>
      </c>
      <c r="U37" s="221" t="str">
        <f>IF(ISERROR(VLOOKUP(B37,Priorizados!A:A,1,0)),"NÃO","SIM")</f>
        <v>NÃO</v>
      </c>
      <c r="V37" s="221" t="str">
        <f t="shared" si="139"/>
        <v>Impedido no CAB</v>
      </c>
      <c r="W37" s="221" t="str">
        <f t="shared" si="140"/>
        <v>1528125\HUMASTER_INSTALL\VIEW\VW_OBS_LEITO_MEDICAMENTOS1.7</v>
      </c>
      <c r="X37" s="221" t="str">
        <f>IFERROR(VLOOKUP(W37,Abastecimento!I:I,1,0), "Objeto não encontrado")</f>
        <v>1528125\HUMASTER_INSTALL\VIEW\VW_OBS_LEITO_MEDICAMENTOS1.7</v>
      </c>
      <c r="Y37" s="221">
        <f>IFERROR(VLOOKUP(B37,Abastecimento!A:A,1,0), "SAC não encontrado")</f>
        <v>1528125</v>
      </c>
      <c r="Z37" s="223" t="str">
        <f t="shared" si="141"/>
        <v>Manter</v>
      </c>
      <c r="AA37" s="221" t="str">
        <f>IFERROR(VLOOKUP(B37,EMERGENCIAIS!A:D,2,0),"Não")</f>
        <v>Não</v>
      </c>
      <c r="AB37" s="221">
        <f t="shared" si="142"/>
        <v>0</v>
      </c>
      <c r="AC37" s="225" t="str">
        <f t="shared" si="150"/>
        <v>Não</v>
      </c>
      <c r="AD37" s="222" t="str">
        <f t="shared" si="143"/>
        <v>Não</v>
      </c>
      <c r="AE37" s="222" t="str">
        <f t="shared" si="151"/>
        <v>Sim</v>
      </c>
      <c r="AF37" s="222" t="str">
        <f t="shared" si="144"/>
        <v>Sim</v>
      </c>
      <c r="AG37" s="222" t="str">
        <f>IFERROR(VLOOKUP(D37,Nomenclatura!A:B,2,0),"Não Cadastrada")</f>
        <v>VW</v>
      </c>
      <c r="AH37" s="222" t="str">
        <f t="shared" si="145"/>
        <v>OK</v>
      </c>
      <c r="AI37" s="221" t="str">
        <f t="shared" si="146"/>
        <v>Sim</v>
      </c>
      <c r="AJ37" s="225" t="str">
        <f t="shared" si="152"/>
        <v>NÃO</v>
      </c>
      <c r="AK37" s="221" t="b">
        <f t="shared" si="147"/>
        <v>0</v>
      </c>
    </row>
    <row r="38" spans="1:37" ht="17.25" customHeight="1" x14ac:dyDescent="0.2">
      <c r="A38" s="3" t="s">
        <v>194</v>
      </c>
      <c r="B38" s="45">
        <v>1528125</v>
      </c>
      <c r="C38" s="10">
        <v>2038937</v>
      </c>
      <c r="D38" s="10" t="s">
        <v>87</v>
      </c>
      <c r="E38" s="318" t="s">
        <v>338</v>
      </c>
      <c r="F38" s="266" t="s">
        <v>339</v>
      </c>
      <c r="G38" s="111" t="s">
        <v>303</v>
      </c>
      <c r="H38" s="10" t="s">
        <v>327</v>
      </c>
      <c r="I38" s="10" t="s">
        <v>54</v>
      </c>
      <c r="J38" s="189" t="str">
        <f>IFERROR(VLOOKUP(I38,Squad!A:D,2,0),"Não Atribuído")</f>
        <v>HENRIQUE OLIVA</v>
      </c>
      <c r="K38" s="10" t="str">
        <f>VLOOKUP(I38,Squad!A:E,5,0)</f>
        <v>ASSISTENCIAL</v>
      </c>
      <c r="L38" s="10" t="s">
        <v>108</v>
      </c>
      <c r="M38" s="85" t="s">
        <v>328</v>
      </c>
      <c r="N38" s="221" t="str">
        <f t="shared" si="135"/>
        <v>\HUMASTER_INSTALL\TRIGGER\TG_PRESCRICAO_PLANO_A</v>
      </c>
      <c r="O38" s="221">
        <f t="shared" si="148"/>
        <v>0</v>
      </c>
      <c r="P38" s="224">
        <f t="shared" si="136"/>
        <v>65</v>
      </c>
      <c r="Q38" s="221">
        <f t="shared" si="149"/>
        <v>0</v>
      </c>
      <c r="R38" s="221" t="b">
        <f t="shared" si="137"/>
        <v>0</v>
      </c>
      <c r="S38" s="221" t="b">
        <f t="shared" si="138"/>
        <v>0</v>
      </c>
      <c r="T38" s="145" t="s">
        <v>287</v>
      </c>
      <c r="U38" s="221" t="str">
        <f>IF(ISERROR(VLOOKUP(B38,Priorizados!A:A,1,0)),"NÃO","SIM")</f>
        <v>NÃO</v>
      </c>
      <c r="V38" s="221" t="str">
        <f t="shared" si="139"/>
        <v>Impedido no CAB</v>
      </c>
      <c r="W38" s="221" t="str">
        <f t="shared" si="140"/>
        <v>1528125\HUMASTER_INSTALL\TRIGGER\TG_PRESCRICAO_PLANO_A1.65</v>
      </c>
      <c r="X38" s="221" t="str">
        <f>IFERROR(VLOOKUP(W38,Abastecimento!I:I,1,0), "Objeto não encontrado")</f>
        <v>1528125\HUMASTER_INSTALL\TRIGGER\TG_PRESCRICAO_PLANO_A1.65</v>
      </c>
      <c r="Y38" s="221">
        <f>IFERROR(VLOOKUP(B38,Abastecimento!A:A,1,0), "SAC não encontrado")</f>
        <v>1528125</v>
      </c>
      <c r="Z38" s="223" t="str">
        <f t="shared" si="141"/>
        <v>Manter</v>
      </c>
      <c r="AA38" s="221" t="str">
        <f>IFERROR(VLOOKUP(B38,EMERGENCIAIS!A:D,2,0),"Não")</f>
        <v>Não</v>
      </c>
      <c r="AB38" s="221">
        <f t="shared" si="142"/>
        <v>0</v>
      </c>
      <c r="AC38" s="225" t="str">
        <f t="shared" si="150"/>
        <v>Não</v>
      </c>
      <c r="AD38" s="222" t="str">
        <f t="shared" si="143"/>
        <v>Não</v>
      </c>
      <c r="AE38" s="222" t="str">
        <f t="shared" si="151"/>
        <v>Sim</v>
      </c>
      <c r="AF38" s="222" t="str">
        <f t="shared" si="144"/>
        <v>Sim</v>
      </c>
      <c r="AG38" s="222" t="str">
        <f>IFERROR(VLOOKUP(D38,Nomenclatura!A:B,2,0),"Não Cadastrada")</f>
        <v>TG</v>
      </c>
      <c r="AH38" s="222" t="str">
        <f t="shared" si="145"/>
        <v>OK</v>
      </c>
      <c r="AI38" s="221" t="str">
        <f t="shared" si="146"/>
        <v>Sim</v>
      </c>
      <c r="AJ38" s="225" t="str">
        <f t="shared" si="152"/>
        <v>NÃO</v>
      </c>
      <c r="AK38" s="221" t="b">
        <f t="shared" si="147"/>
        <v>0</v>
      </c>
    </row>
    <row r="39" spans="1:37" ht="17.25" customHeight="1" x14ac:dyDescent="0.2">
      <c r="A39" s="3" t="s">
        <v>194</v>
      </c>
      <c r="B39" s="45">
        <v>1528125</v>
      </c>
      <c r="C39" s="10">
        <v>2039268</v>
      </c>
      <c r="D39" s="10" t="s">
        <v>75</v>
      </c>
      <c r="E39" s="318" t="s">
        <v>340</v>
      </c>
      <c r="F39" s="266" t="s">
        <v>341</v>
      </c>
      <c r="G39" s="111" t="s">
        <v>238</v>
      </c>
      <c r="H39" s="10" t="s">
        <v>327</v>
      </c>
      <c r="I39" s="10" t="s">
        <v>54</v>
      </c>
      <c r="J39" s="189" t="str">
        <f>IFERROR(VLOOKUP(I39,Squad!A:D,2,0),"Não Atribuído")</f>
        <v>HENRIQUE OLIVA</v>
      </c>
      <c r="K39" s="10" t="str">
        <f>VLOOKUP(I39,Squad!A:E,5,0)</f>
        <v>ASSISTENCIAL</v>
      </c>
      <c r="L39" s="10" t="s">
        <v>108</v>
      </c>
      <c r="M39" s="85" t="s">
        <v>328</v>
      </c>
      <c r="N39" s="221" t="str">
        <f t="shared" si="135"/>
        <v>\HUMASTER_INSTALL\PACKAGE_BODY\PK_PEPSAM_PRESCRICAO</v>
      </c>
      <c r="O39" s="221">
        <f t="shared" si="148"/>
        <v>0</v>
      </c>
      <c r="P39" s="224">
        <f t="shared" si="136"/>
        <v>61</v>
      </c>
      <c r="Q39" s="221">
        <f t="shared" si="149"/>
        <v>0</v>
      </c>
      <c r="R39" s="221" t="b">
        <f t="shared" si="137"/>
        <v>0</v>
      </c>
      <c r="S39" s="221" t="b">
        <f t="shared" si="138"/>
        <v>0</v>
      </c>
      <c r="T39" s="145" t="s">
        <v>287</v>
      </c>
      <c r="U39" s="221" t="str">
        <f>IF(ISERROR(VLOOKUP(B39,Priorizados!A:A,1,0)),"NÃO","SIM")</f>
        <v>NÃO</v>
      </c>
      <c r="V39" s="221" t="str">
        <f t="shared" si="139"/>
        <v>Impedido no CAB</v>
      </c>
      <c r="W39" s="221" t="str">
        <f t="shared" si="140"/>
        <v>1528125\HUMASTER_INSTALL\PACKAGE_BODY\PK_PEPSAM_PRESCRICAO1.61</v>
      </c>
      <c r="X39" s="221" t="str">
        <f>IFERROR(VLOOKUP(W39,Abastecimento!I:I,1,0), "Objeto não encontrado")</f>
        <v>1528125\HUMASTER_INSTALL\PACKAGE_BODY\PK_PEPSAM_PRESCRICAO1.61</v>
      </c>
      <c r="Y39" s="221">
        <f>IFERROR(VLOOKUP(B39,Abastecimento!A:A,1,0), "SAC não encontrado")</f>
        <v>1528125</v>
      </c>
      <c r="Z39" s="223" t="str">
        <f t="shared" si="141"/>
        <v>Manter</v>
      </c>
      <c r="AA39" s="221" t="str">
        <f>IFERROR(VLOOKUP(B39,EMERGENCIAIS!A:D,2,0),"Não")</f>
        <v>Não</v>
      </c>
      <c r="AB39" s="221">
        <f t="shared" si="142"/>
        <v>0</v>
      </c>
      <c r="AC39" s="225" t="str">
        <f t="shared" si="150"/>
        <v>Não</v>
      </c>
      <c r="AD39" s="222" t="str">
        <f t="shared" si="143"/>
        <v>Não</v>
      </c>
      <c r="AE39" s="222" t="str">
        <f t="shared" si="151"/>
        <v>Sim</v>
      </c>
      <c r="AF39" s="222" t="str">
        <f t="shared" si="144"/>
        <v>Sim</v>
      </c>
      <c r="AG39" s="222" t="str">
        <f>IFERROR(VLOOKUP(D39,Nomenclatura!A:B,2,0),"Não Cadastrada")</f>
        <v>PK</v>
      </c>
      <c r="AH39" s="222" t="str">
        <f t="shared" si="145"/>
        <v>OK</v>
      </c>
      <c r="AI39" s="221" t="str">
        <f t="shared" si="146"/>
        <v>Sim</v>
      </c>
      <c r="AJ39" s="225" t="str">
        <f t="shared" si="152"/>
        <v>NÃO</v>
      </c>
      <c r="AK39" s="221" t="b">
        <f t="shared" si="147"/>
        <v>0</v>
      </c>
    </row>
    <row r="40" spans="1:37" ht="17.25" customHeight="1" x14ac:dyDescent="0.2">
      <c r="A40" s="3" t="s">
        <v>194</v>
      </c>
      <c r="B40" s="45">
        <v>1528125</v>
      </c>
      <c r="C40" s="10">
        <v>2024732</v>
      </c>
      <c r="D40" s="10" t="s">
        <v>75</v>
      </c>
      <c r="E40" s="318" t="s">
        <v>342</v>
      </c>
      <c r="F40" s="266" t="s">
        <v>343</v>
      </c>
      <c r="G40" s="111" t="s">
        <v>238</v>
      </c>
      <c r="H40" s="10" t="s">
        <v>327</v>
      </c>
      <c r="I40" s="10" t="s">
        <v>54</v>
      </c>
      <c r="J40" s="189" t="str">
        <f>IFERROR(VLOOKUP(I40,Squad!A:D,2,0),"Não Atribuído")</f>
        <v>HENRIQUE OLIVA</v>
      </c>
      <c r="K40" s="10" t="str">
        <f>VLOOKUP(I40,Squad!A:E,5,0)</f>
        <v>ASSISTENCIAL</v>
      </c>
      <c r="L40" s="10" t="s">
        <v>108</v>
      </c>
      <c r="M40" s="85" t="s">
        <v>328</v>
      </c>
      <c r="N40" s="221" t="str">
        <f t="shared" si="135"/>
        <v>\HUMASTER_INSTALL\PACKAGE_BODY\PK_PEPSAM_PRESC_MED</v>
      </c>
      <c r="O40" s="221">
        <f t="shared" si="148"/>
        <v>0</v>
      </c>
      <c r="P40" s="224">
        <f t="shared" si="136"/>
        <v>27</v>
      </c>
      <c r="Q40" s="221">
        <f t="shared" si="149"/>
        <v>0</v>
      </c>
      <c r="R40" s="221" t="b">
        <f t="shared" si="137"/>
        <v>0</v>
      </c>
      <c r="S40" s="221" t="b">
        <f t="shared" si="138"/>
        <v>0</v>
      </c>
      <c r="T40" s="145" t="s">
        <v>287</v>
      </c>
      <c r="U40" s="221" t="str">
        <f>IF(ISERROR(VLOOKUP(B40,Priorizados!A:A,1,0)),"NÃO","SIM")</f>
        <v>NÃO</v>
      </c>
      <c r="V40" s="221" t="str">
        <f t="shared" si="139"/>
        <v>Impedido no CAB</v>
      </c>
      <c r="W40" s="221" t="str">
        <f t="shared" si="140"/>
        <v>1528125\HUMASTER_INSTALL\PACKAGE_BODY\PK_PEPSAM_PRESC_MED1.27</v>
      </c>
      <c r="X40" s="221" t="str">
        <f>IFERROR(VLOOKUP(W40,Abastecimento!I:I,1,0), "Objeto não encontrado")</f>
        <v>1528125\HUMASTER_INSTALL\PACKAGE_BODY\PK_PEPSAM_PRESC_MED1.27</v>
      </c>
      <c r="Y40" s="221">
        <f>IFERROR(VLOOKUP(B40,Abastecimento!A:A,1,0), "SAC não encontrado")</f>
        <v>1528125</v>
      </c>
      <c r="Z40" s="223" t="str">
        <f t="shared" si="141"/>
        <v>Manter</v>
      </c>
      <c r="AA40" s="221" t="str">
        <f>IFERROR(VLOOKUP(B40,EMERGENCIAIS!A:D,2,0),"Não")</f>
        <v>Não</v>
      </c>
      <c r="AB40" s="221">
        <f t="shared" si="142"/>
        <v>0</v>
      </c>
      <c r="AC40" s="225" t="str">
        <f t="shared" si="150"/>
        <v>Não</v>
      </c>
      <c r="AD40" s="222" t="str">
        <f t="shared" si="143"/>
        <v>Não</v>
      </c>
      <c r="AE40" s="222" t="str">
        <f t="shared" si="151"/>
        <v>Sim</v>
      </c>
      <c r="AF40" s="222" t="str">
        <f t="shared" si="144"/>
        <v>Sim</v>
      </c>
      <c r="AG40" s="222" t="str">
        <f>IFERROR(VLOOKUP(D40,Nomenclatura!A:B,2,0),"Não Cadastrada")</f>
        <v>PK</v>
      </c>
      <c r="AH40" s="222" t="str">
        <f t="shared" si="145"/>
        <v>OK</v>
      </c>
      <c r="AI40" s="221" t="str">
        <f t="shared" si="146"/>
        <v>Sim</v>
      </c>
      <c r="AJ40" s="225" t="str">
        <f t="shared" si="152"/>
        <v>NÃO</v>
      </c>
      <c r="AK40" s="221" t="b">
        <f t="shared" si="147"/>
        <v>0</v>
      </c>
    </row>
    <row r="41" spans="1:37" ht="17.25" customHeight="1" x14ac:dyDescent="0.2">
      <c r="A41" s="3" t="s">
        <v>194</v>
      </c>
      <c r="B41" s="45">
        <v>1528125</v>
      </c>
      <c r="C41" s="10">
        <v>2024732</v>
      </c>
      <c r="D41" s="10" t="s">
        <v>89</v>
      </c>
      <c r="E41" s="318" t="s">
        <v>344</v>
      </c>
      <c r="F41" s="266" t="s">
        <v>253</v>
      </c>
      <c r="G41" s="111" t="s">
        <v>345</v>
      </c>
      <c r="H41" s="10" t="s">
        <v>327</v>
      </c>
      <c r="I41" s="10" t="s">
        <v>54</v>
      </c>
      <c r="J41" s="189" t="str">
        <f>IFERROR(VLOOKUP(I41,Squad!A:D,2,0),"Não Atribuído")</f>
        <v>HENRIQUE OLIVA</v>
      </c>
      <c r="K41" s="10" t="str">
        <f>VLOOKUP(I41,Squad!A:E,5,0)</f>
        <v>ASSISTENCIAL</v>
      </c>
      <c r="L41" s="10" t="s">
        <v>108</v>
      </c>
      <c r="M41" s="85" t="s">
        <v>328</v>
      </c>
      <c r="N41" s="221" t="str">
        <f t="shared" si="135"/>
        <v>\HUMASTER_INSTALL\PACKAGE\PK_PRESCR_NAO_PADRAO</v>
      </c>
      <c r="O41" s="221">
        <f t="shared" si="148"/>
        <v>0</v>
      </c>
      <c r="P41" s="224">
        <f t="shared" si="136"/>
        <v>1</v>
      </c>
      <c r="Q41" s="221">
        <f t="shared" si="149"/>
        <v>0</v>
      </c>
      <c r="R41" s="221" t="b">
        <f t="shared" si="137"/>
        <v>0</v>
      </c>
      <c r="S41" s="221" t="b">
        <f t="shared" si="138"/>
        <v>0</v>
      </c>
      <c r="T41" s="145" t="s">
        <v>287</v>
      </c>
      <c r="U41" s="221" t="str">
        <f>IF(ISERROR(VLOOKUP(B41,Priorizados!A:A,1,0)),"NÃO","SIM")</f>
        <v>NÃO</v>
      </c>
      <c r="V41" s="221" t="str">
        <f t="shared" si="139"/>
        <v>Impedido no CAB</v>
      </c>
      <c r="W41" s="221" t="str">
        <f t="shared" si="140"/>
        <v>1528125\HUMASTER_INSTALL\PACKAGE\PK_PRESCR_NAO_PADRAO1.1</v>
      </c>
      <c r="X41" s="221" t="str">
        <f>IFERROR(VLOOKUP(W41,Abastecimento!I:I,1,0), "Objeto não encontrado")</f>
        <v>1528125\HUMASTER_INSTALL\PACKAGE\PK_PRESCR_NAO_PADRAO1.1</v>
      </c>
      <c r="Y41" s="221">
        <f>IFERROR(VLOOKUP(B41,Abastecimento!A:A,1,0), "SAC não encontrado")</f>
        <v>1528125</v>
      </c>
      <c r="Z41" s="223" t="str">
        <f t="shared" si="141"/>
        <v>Manter</v>
      </c>
      <c r="AA41" s="221" t="str">
        <f>IFERROR(VLOOKUP(B41,EMERGENCIAIS!A:D,2,0),"Não")</f>
        <v>Não</v>
      </c>
      <c r="AB41" s="221">
        <f t="shared" si="142"/>
        <v>0</v>
      </c>
      <c r="AC41" s="225" t="str">
        <f t="shared" si="150"/>
        <v>Não</v>
      </c>
      <c r="AD41" s="222" t="str">
        <f t="shared" si="143"/>
        <v>Não</v>
      </c>
      <c r="AE41" s="222" t="str">
        <f t="shared" si="151"/>
        <v>Sim</v>
      </c>
      <c r="AF41" s="222" t="str">
        <f t="shared" si="144"/>
        <v>Sim</v>
      </c>
      <c r="AG41" s="222" t="str">
        <f>IFERROR(VLOOKUP(D41,Nomenclatura!A:B,2,0),"Não Cadastrada")</f>
        <v>PK</v>
      </c>
      <c r="AH41" s="222" t="str">
        <f t="shared" si="145"/>
        <v>OK</v>
      </c>
      <c r="AI41" s="221" t="str">
        <f t="shared" si="146"/>
        <v>Sim</v>
      </c>
      <c r="AJ41" s="225" t="str">
        <f t="shared" si="152"/>
        <v>NÃO</v>
      </c>
      <c r="AK41" s="221" t="b">
        <f t="shared" si="147"/>
        <v>0</v>
      </c>
    </row>
    <row r="42" spans="1:37" ht="17.25" customHeight="1" x14ac:dyDescent="0.2">
      <c r="A42" s="3" t="s">
        <v>194</v>
      </c>
      <c r="B42" s="45">
        <v>1528125</v>
      </c>
      <c r="C42" s="10">
        <v>2024732</v>
      </c>
      <c r="D42" s="10" t="s">
        <v>89</v>
      </c>
      <c r="E42" s="318" t="s">
        <v>340</v>
      </c>
      <c r="F42" s="266" t="s">
        <v>330</v>
      </c>
      <c r="G42" s="111" t="s">
        <v>345</v>
      </c>
      <c r="H42" s="10" t="s">
        <v>327</v>
      </c>
      <c r="I42" s="10" t="s">
        <v>54</v>
      </c>
      <c r="J42" s="189" t="str">
        <f>IFERROR(VLOOKUP(I42,Squad!A:D,2,0),"Não Atribuído")</f>
        <v>HENRIQUE OLIVA</v>
      </c>
      <c r="K42" s="10" t="str">
        <f>VLOOKUP(I42,Squad!A:E,5,0)</f>
        <v>ASSISTENCIAL</v>
      </c>
      <c r="L42" s="10" t="s">
        <v>108</v>
      </c>
      <c r="M42" s="85" t="s">
        <v>328</v>
      </c>
      <c r="N42" s="221" t="str">
        <f t="shared" si="135"/>
        <v>\HUMASTER_INSTALL\PACKAGE\PK_PEPSAM_PRESCRICAO</v>
      </c>
      <c r="O42" s="221">
        <f t="shared" si="148"/>
        <v>0</v>
      </c>
      <c r="P42" s="224">
        <f t="shared" si="136"/>
        <v>10</v>
      </c>
      <c r="Q42" s="221">
        <f t="shared" si="149"/>
        <v>0</v>
      </c>
      <c r="R42" s="221" t="b">
        <f t="shared" si="137"/>
        <v>0</v>
      </c>
      <c r="S42" s="221" t="b">
        <f t="shared" si="138"/>
        <v>0</v>
      </c>
      <c r="T42" s="145" t="s">
        <v>287</v>
      </c>
      <c r="U42" s="221" t="str">
        <f>IF(ISERROR(VLOOKUP(B42,Priorizados!A:A,1,0)),"NÃO","SIM")</f>
        <v>NÃO</v>
      </c>
      <c r="V42" s="221" t="str">
        <f t="shared" si="139"/>
        <v>Impedido no CAB</v>
      </c>
      <c r="W42" s="221" t="str">
        <f t="shared" si="140"/>
        <v>1528125\HUMASTER_INSTALL\PACKAGE\PK_PEPSAM_PRESCRICAO1.10</v>
      </c>
      <c r="X42" s="221" t="str">
        <f>IFERROR(VLOOKUP(W42,Abastecimento!I:I,1,0), "Objeto não encontrado")</f>
        <v>1528125\HUMASTER_INSTALL\PACKAGE\PK_PEPSAM_PRESCRICAO1.10</v>
      </c>
      <c r="Y42" s="221">
        <f>IFERROR(VLOOKUP(B42,Abastecimento!A:A,1,0), "SAC não encontrado")</f>
        <v>1528125</v>
      </c>
      <c r="Z42" s="223" t="str">
        <f t="shared" si="141"/>
        <v>Manter</v>
      </c>
      <c r="AA42" s="221" t="str">
        <f>IFERROR(VLOOKUP(B42,EMERGENCIAIS!A:D,2,0),"Não")</f>
        <v>Não</v>
      </c>
      <c r="AB42" s="221">
        <f t="shared" si="142"/>
        <v>0</v>
      </c>
      <c r="AC42" s="225" t="str">
        <f t="shared" si="150"/>
        <v>Não</v>
      </c>
      <c r="AD42" s="222" t="str">
        <f t="shared" si="143"/>
        <v>Não</v>
      </c>
      <c r="AE42" s="222" t="str">
        <f t="shared" si="151"/>
        <v>Sim</v>
      </c>
      <c r="AF42" s="222" t="str">
        <f t="shared" si="144"/>
        <v>Sim</v>
      </c>
      <c r="AG42" s="222" t="str">
        <f>IFERROR(VLOOKUP(D42,Nomenclatura!A:B,2,0),"Não Cadastrada")</f>
        <v>PK</v>
      </c>
      <c r="AH42" s="222" t="str">
        <f t="shared" si="145"/>
        <v>OK</v>
      </c>
      <c r="AI42" s="221" t="str">
        <f t="shared" si="146"/>
        <v>Sim</v>
      </c>
      <c r="AJ42" s="225" t="str">
        <f t="shared" si="152"/>
        <v>NÃO</v>
      </c>
      <c r="AK42" s="221" t="b">
        <f t="shared" si="147"/>
        <v>1</v>
      </c>
    </row>
    <row r="43" spans="1:37" ht="17.25" customHeight="1" x14ac:dyDescent="0.2">
      <c r="A43" s="3" t="s">
        <v>194</v>
      </c>
      <c r="B43" s="45">
        <v>1528125</v>
      </c>
      <c r="C43" s="10">
        <v>2024732</v>
      </c>
      <c r="D43" s="10" t="s">
        <v>77</v>
      </c>
      <c r="E43" s="318" t="s">
        <v>346</v>
      </c>
      <c r="F43" s="266" t="s">
        <v>253</v>
      </c>
      <c r="G43" s="111" t="s">
        <v>347</v>
      </c>
      <c r="H43" s="10" t="s">
        <v>327</v>
      </c>
      <c r="I43" s="10" t="s">
        <v>54</v>
      </c>
      <c r="J43" s="189" t="str">
        <f>IFERROR(VLOOKUP(I43,Squad!A:D,2,0),"Não Atribuído")</f>
        <v>HENRIQUE OLIVA</v>
      </c>
      <c r="K43" s="10" t="str">
        <f>VLOOKUP(I43,Squad!A:E,5,0)</f>
        <v>ASSISTENCIAL</v>
      </c>
      <c r="L43" s="10" t="s">
        <v>108</v>
      </c>
      <c r="M43" s="85" t="s">
        <v>328</v>
      </c>
      <c r="N43" s="221" t="str">
        <f t="shared" si="135"/>
        <v>\HUMASTER_INSTALL\FUNCTION\FN_GET_PRESC_UNIFICADA_ATIVO</v>
      </c>
      <c r="O43" s="221">
        <f t="shared" si="148"/>
        <v>0</v>
      </c>
      <c r="P43" s="224">
        <f t="shared" si="136"/>
        <v>1</v>
      </c>
      <c r="Q43" s="221">
        <f t="shared" si="149"/>
        <v>0</v>
      </c>
      <c r="R43" s="221" t="b">
        <f t="shared" si="137"/>
        <v>0</v>
      </c>
      <c r="S43" s="221" t="b">
        <f t="shared" si="138"/>
        <v>0</v>
      </c>
      <c r="T43" s="145" t="s">
        <v>287</v>
      </c>
      <c r="U43" s="221" t="str">
        <f>IF(ISERROR(VLOOKUP(B43,Priorizados!A:A,1,0)),"NÃO","SIM")</f>
        <v>NÃO</v>
      </c>
      <c r="V43" s="221" t="str">
        <f t="shared" si="139"/>
        <v>Impedido no CAB</v>
      </c>
      <c r="W43" s="221" t="str">
        <f t="shared" si="140"/>
        <v>1528125\HUMASTER_INSTALL\FUNCTION\FN_GET_PRESC_UNIFICADA_ATIVO1.1</v>
      </c>
      <c r="X43" s="221" t="str">
        <f>IFERROR(VLOOKUP(W43,Abastecimento!I:I,1,0), "Objeto não encontrado")</f>
        <v>1528125\HUMASTER_INSTALL\FUNCTION\FN_GET_PRESC_UNIFICADA_ATIVO1.1</v>
      </c>
      <c r="Y43" s="221">
        <f>IFERROR(VLOOKUP(B43,Abastecimento!A:A,1,0), "SAC não encontrado")</f>
        <v>1528125</v>
      </c>
      <c r="Z43" s="223" t="str">
        <f t="shared" si="141"/>
        <v>Manter</v>
      </c>
      <c r="AA43" s="221" t="str">
        <f>IFERROR(VLOOKUP(B43,EMERGENCIAIS!A:D,2,0),"Não")</f>
        <v>Não</v>
      </c>
      <c r="AB43" s="221">
        <f t="shared" si="142"/>
        <v>0</v>
      </c>
      <c r="AC43" s="225" t="str">
        <f t="shared" si="150"/>
        <v>Não</v>
      </c>
      <c r="AD43" s="222" t="str">
        <f t="shared" si="143"/>
        <v>Não</v>
      </c>
      <c r="AE43" s="222" t="str">
        <f t="shared" si="151"/>
        <v>Sim</v>
      </c>
      <c r="AF43" s="222" t="str">
        <f t="shared" si="144"/>
        <v>Sim</v>
      </c>
      <c r="AG43" s="222" t="str">
        <f>IFERROR(VLOOKUP(D43,Nomenclatura!A:B,2,0),"Não Cadastrada")</f>
        <v>FN</v>
      </c>
      <c r="AH43" s="222" t="str">
        <f t="shared" si="145"/>
        <v>OK</v>
      </c>
      <c r="AI43" s="221" t="str">
        <f t="shared" si="146"/>
        <v>Sim</v>
      </c>
      <c r="AJ43" s="225" t="str">
        <f t="shared" si="152"/>
        <v>NÃO</v>
      </c>
      <c r="AK43" s="221" t="b">
        <f t="shared" si="147"/>
        <v>0</v>
      </c>
    </row>
    <row r="44" spans="1:37" ht="17.25" customHeight="1" x14ac:dyDescent="0.2">
      <c r="A44" s="3" t="s">
        <v>194</v>
      </c>
      <c r="B44" s="45">
        <v>1528125</v>
      </c>
      <c r="C44" s="10">
        <v>2024732</v>
      </c>
      <c r="D44" s="10" t="s">
        <v>77</v>
      </c>
      <c r="E44" s="318" t="s">
        <v>348</v>
      </c>
      <c r="F44" s="266" t="s">
        <v>253</v>
      </c>
      <c r="G44" s="111" t="s">
        <v>347</v>
      </c>
      <c r="H44" s="10" t="s">
        <v>327</v>
      </c>
      <c r="I44" s="10" t="s">
        <v>54</v>
      </c>
      <c r="J44" s="189" t="str">
        <f>IFERROR(VLOOKUP(I44,Squad!A:D,2,0),"Não Atribuído")</f>
        <v>HENRIQUE OLIVA</v>
      </c>
      <c r="K44" s="10" t="str">
        <f>VLOOKUP(I44,Squad!A:E,5,0)</f>
        <v>ASSISTENCIAL</v>
      </c>
      <c r="L44" s="10" t="s">
        <v>108</v>
      </c>
      <c r="M44" s="85" t="s">
        <v>328</v>
      </c>
      <c r="N44" s="221" t="str">
        <f t="shared" si="135"/>
        <v>\HUMASTER_INSTALL\FUNCTION\FN_GET_MAT_PADRONIZADO_LOCAL</v>
      </c>
      <c r="O44" s="221">
        <f t="shared" si="148"/>
        <v>0</v>
      </c>
      <c r="P44" s="224">
        <f t="shared" si="136"/>
        <v>1</v>
      </c>
      <c r="Q44" s="221">
        <f t="shared" si="149"/>
        <v>0</v>
      </c>
      <c r="R44" s="221" t="b">
        <f t="shared" si="137"/>
        <v>0</v>
      </c>
      <c r="S44" s="221" t="b">
        <f t="shared" si="138"/>
        <v>0</v>
      </c>
      <c r="T44" s="145" t="s">
        <v>287</v>
      </c>
      <c r="U44" s="221" t="str">
        <f>IF(ISERROR(VLOOKUP(B44,Priorizados!A:A,1,0)),"NÃO","SIM")</f>
        <v>NÃO</v>
      </c>
      <c r="V44" s="221" t="str">
        <f t="shared" si="139"/>
        <v>Impedido no CAB</v>
      </c>
      <c r="W44" s="221" t="str">
        <f t="shared" si="140"/>
        <v>1528125\HUMASTER_INSTALL\FUNCTION\FN_GET_MAT_PADRONIZADO_LOCAL1.1</v>
      </c>
      <c r="X44" s="221" t="str">
        <f>IFERROR(VLOOKUP(W44,Abastecimento!I:I,1,0), "Objeto não encontrado")</f>
        <v>1528125\HUMASTER_INSTALL\FUNCTION\FN_GET_MAT_PADRONIZADO_LOCAL1.1</v>
      </c>
      <c r="Y44" s="221">
        <f>IFERROR(VLOOKUP(B44,Abastecimento!A:A,1,0), "SAC não encontrado")</f>
        <v>1528125</v>
      </c>
      <c r="Z44" s="223" t="str">
        <f t="shared" si="141"/>
        <v>Manter</v>
      </c>
      <c r="AA44" s="221" t="str">
        <f>IFERROR(VLOOKUP(B44,EMERGENCIAIS!A:D,2,0),"Não")</f>
        <v>Não</v>
      </c>
      <c r="AB44" s="221">
        <f t="shared" si="142"/>
        <v>0</v>
      </c>
      <c r="AC44" s="225" t="str">
        <f t="shared" si="150"/>
        <v>Não</v>
      </c>
      <c r="AD44" s="222" t="str">
        <f t="shared" si="143"/>
        <v>Não</v>
      </c>
      <c r="AE44" s="222" t="str">
        <f t="shared" si="151"/>
        <v>Sim</v>
      </c>
      <c r="AF44" s="222" t="str">
        <f t="shared" si="144"/>
        <v>Sim</v>
      </c>
      <c r="AG44" s="222" t="str">
        <f>IFERROR(VLOOKUP(D44,Nomenclatura!A:B,2,0),"Não Cadastrada")</f>
        <v>FN</v>
      </c>
      <c r="AH44" s="222" t="str">
        <f t="shared" si="145"/>
        <v>OK</v>
      </c>
      <c r="AI44" s="221" t="str">
        <f t="shared" si="146"/>
        <v>Sim</v>
      </c>
      <c r="AJ44" s="225" t="str">
        <f t="shared" si="152"/>
        <v>NÃO</v>
      </c>
      <c r="AK44" s="221" t="b">
        <f t="shared" si="147"/>
        <v>0</v>
      </c>
    </row>
    <row r="45" spans="1:37" ht="17.25" customHeight="1" x14ac:dyDescent="0.2">
      <c r="A45" s="3" t="s">
        <v>194</v>
      </c>
      <c r="B45" s="45">
        <v>1528125</v>
      </c>
      <c r="C45" s="10">
        <v>2024732</v>
      </c>
      <c r="D45" s="10" t="s">
        <v>77</v>
      </c>
      <c r="E45" s="318" t="s">
        <v>349</v>
      </c>
      <c r="F45" s="266" t="s">
        <v>253</v>
      </c>
      <c r="G45" s="111" t="s">
        <v>347</v>
      </c>
      <c r="H45" s="10" t="s">
        <v>327</v>
      </c>
      <c r="I45" s="10" t="s">
        <v>54</v>
      </c>
      <c r="J45" s="189" t="str">
        <f>IFERROR(VLOOKUP(I45,Squad!A:D,2,0),"Não Atribuído")</f>
        <v>HENRIQUE OLIVA</v>
      </c>
      <c r="K45" s="10" t="str">
        <f>VLOOKUP(I45,Squad!A:E,5,0)</f>
        <v>ASSISTENCIAL</v>
      </c>
      <c r="L45" s="10" t="s">
        <v>108</v>
      </c>
      <c r="M45" s="85" t="s">
        <v>328</v>
      </c>
      <c r="N45" s="221" t="str">
        <f t="shared" si="135"/>
        <v>\HUMASTER_INSTALL\FUNCTION\FN_GET_MAT_PADRONIZADO</v>
      </c>
      <c r="O45" s="221">
        <f t="shared" si="148"/>
        <v>0</v>
      </c>
      <c r="P45" s="224">
        <f t="shared" si="136"/>
        <v>1</v>
      </c>
      <c r="Q45" s="221">
        <f t="shared" si="149"/>
        <v>0</v>
      </c>
      <c r="R45" s="221" t="b">
        <f t="shared" si="137"/>
        <v>0</v>
      </c>
      <c r="S45" s="221" t="b">
        <f t="shared" si="138"/>
        <v>0</v>
      </c>
      <c r="T45" s="145" t="s">
        <v>287</v>
      </c>
      <c r="U45" s="221" t="str">
        <f>IF(ISERROR(VLOOKUP(B45,Priorizados!A:A,1,0)),"NÃO","SIM")</f>
        <v>NÃO</v>
      </c>
      <c r="V45" s="221" t="str">
        <f t="shared" si="139"/>
        <v>Impedido no CAB</v>
      </c>
      <c r="W45" s="221" t="str">
        <f t="shared" si="140"/>
        <v>1528125\HUMASTER_INSTALL\FUNCTION\FN_GET_MAT_PADRONIZADO1.1</v>
      </c>
      <c r="X45" s="221" t="str">
        <f>IFERROR(VLOOKUP(W45,Abastecimento!I:I,1,0), "Objeto não encontrado")</f>
        <v>1528125\HUMASTER_INSTALL\FUNCTION\FN_GET_MAT_PADRONIZADO1.1</v>
      </c>
      <c r="Y45" s="221">
        <f>IFERROR(VLOOKUP(B45,Abastecimento!A:A,1,0), "SAC não encontrado")</f>
        <v>1528125</v>
      </c>
      <c r="Z45" s="223" t="str">
        <f t="shared" si="141"/>
        <v>Manter</v>
      </c>
      <c r="AA45" s="221" t="str">
        <f>IFERROR(VLOOKUP(B45,EMERGENCIAIS!A:D,2,0),"Não")</f>
        <v>Não</v>
      </c>
      <c r="AB45" s="221">
        <f t="shared" si="142"/>
        <v>0</v>
      </c>
      <c r="AC45" s="225" t="str">
        <f t="shared" si="150"/>
        <v>Não</v>
      </c>
      <c r="AD45" s="222" t="str">
        <f t="shared" si="143"/>
        <v>Não</v>
      </c>
      <c r="AE45" s="222" t="str">
        <f t="shared" si="151"/>
        <v>Sim</v>
      </c>
      <c r="AF45" s="222" t="str">
        <f t="shared" si="144"/>
        <v>Sim</v>
      </c>
      <c r="AG45" s="222" t="str">
        <f>IFERROR(VLOOKUP(D45,Nomenclatura!A:B,2,0),"Não Cadastrada")</f>
        <v>FN</v>
      </c>
      <c r="AH45" s="222" t="str">
        <f t="shared" si="145"/>
        <v>OK</v>
      </c>
      <c r="AI45" s="221" t="str">
        <f t="shared" si="146"/>
        <v>Sim</v>
      </c>
      <c r="AJ45" s="225" t="str">
        <f t="shared" si="152"/>
        <v>NÃO</v>
      </c>
      <c r="AK45" s="221" t="b">
        <f t="shared" si="147"/>
        <v>0</v>
      </c>
    </row>
    <row r="46" spans="1:37" ht="17.25" customHeight="1" x14ac:dyDescent="0.2">
      <c r="A46" s="3" t="s">
        <v>194</v>
      </c>
      <c r="B46" s="45">
        <v>1528125</v>
      </c>
      <c r="C46" s="10">
        <v>2024732</v>
      </c>
      <c r="D46" s="10" t="s">
        <v>79</v>
      </c>
      <c r="E46" s="318" t="s">
        <v>350</v>
      </c>
      <c r="F46" s="266" t="s">
        <v>351</v>
      </c>
      <c r="G46" s="111" t="s">
        <v>310</v>
      </c>
      <c r="H46" s="10" t="s">
        <v>327</v>
      </c>
      <c r="I46" s="10" t="s">
        <v>54</v>
      </c>
      <c r="J46" s="189" t="str">
        <f>IFERROR(VLOOKUP(I46,Squad!A:D,2,0),"Não Atribuído")</f>
        <v>HENRIQUE OLIVA</v>
      </c>
      <c r="K46" s="10" t="str">
        <f>VLOOKUP(I46,Squad!A:E,5,0)</f>
        <v>ASSISTENCIAL</v>
      </c>
      <c r="L46" s="10" t="s">
        <v>108</v>
      </c>
      <c r="M46" s="85" t="s">
        <v>328</v>
      </c>
      <c r="N46" s="221" t="str">
        <f t="shared" si="135"/>
        <v>\HUMASTER_INSTALL\PROCEDURE\PR_VALIDA_PRESCRICAO_MEDICA</v>
      </c>
      <c r="O46" s="221">
        <f t="shared" si="148"/>
        <v>0</v>
      </c>
      <c r="P46" s="224">
        <f t="shared" si="136"/>
        <v>15</v>
      </c>
      <c r="Q46" s="221">
        <f t="shared" si="149"/>
        <v>0</v>
      </c>
      <c r="R46" s="221" t="b">
        <f t="shared" si="137"/>
        <v>0</v>
      </c>
      <c r="S46" s="221" t="b">
        <f t="shared" si="138"/>
        <v>0</v>
      </c>
      <c r="T46" s="145" t="s">
        <v>287</v>
      </c>
      <c r="U46" s="221" t="str">
        <f>IF(ISERROR(VLOOKUP(B46,Priorizados!A:A,1,0)),"NÃO","SIM")</f>
        <v>NÃO</v>
      </c>
      <c r="V46" s="221" t="str">
        <f t="shared" si="139"/>
        <v>Impedido no CAB</v>
      </c>
      <c r="W46" s="221" t="str">
        <f t="shared" si="140"/>
        <v>1528125\HUMASTER_INSTALL\PROCEDURE\PR_VALIDA_PRESCRICAO_MEDICA1.15</v>
      </c>
      <c r="X46" s="221" t="str">
        <f>IFERROR(VLOOKUP(W46,Abastecimento!I:I,1,0), "Objeto não encontrado")</f>
        <v>1528125\HUMASTER_INSTALL\PROCEDURE\PR_VALIDA_PRESCRICAO_MEDICA1.15</v>
      </c>
      <c r="Y46" s="221">
        <f>IFERROR(VLOOKUP(B46,Abastecimento!A:A,1,0), "SAC não encontrado")</f>
        <v>1528125</v>
      </c>
      <c r="Z46" s="223" t="str">
        <f t="shared" si="141"/>
        <v>Manter</v>
      </c>
      <c r="AA46" s="221" t="str">
        <f>IFERROR(VLOOKUP(B46,EMERGENCIAIS!A:D,2,0),"Não")</f>
        <v>Não</v>
      </c>
      <c r="AB46" s="221">
        <f t="shared" si="142"/>
        <v>0</v>
      </c>
      <c r="AC46" s="225" t="str">
        <f t="shared" si="150"/>
        <v>Não</v>
      </c>
      <c r="AD46" s="222" t="str">
        <f t="shared" si="143"/>
        <v>Não</v>
      </c>
      <c r="AE46" s="222" t="str">
        <f t="shared" si="151"/>
        <v>Sim</v>
      </c>
      <c r="AF46" s="222" t="str">
        <f t="shared" si="144"/>
        <v>Sim</v>
      </c>
      <c r="AG46" s="222" t="str">
        <f>IFERROR(VLOOKUP(D46,Nomenclatura!A:B,2,0),"Não Cadastrada")</f>
        <v>PR</v>
      </c>
      <c r="AH46" s="222" t="str">
        <f t="shared" si="145"/>
        <v>OK</v>
      </c>
      <c r="AI46" s="221" t="str">
        <f t="shared" si="146"/>
        <v>Sim</v>
      </c>
      <c r="AJ46" s="225" t="str">
        <f t="shared" si="152"/>
        <v>NÃO</v>
      </c>
      <c r="AK46" s="221" t="b">
        <f t="shared" si="147"/>
        <v>0</v>
      </c>
    </row>
    <row r="47" spans="1:37" ht="17.25" customHeight="1" x14ac:dyDescent="0.2">
      <c r="A47" s="3" t="s">
        <v>194</v>
      </c>
      <c r="B47" s="45">
        <v>1528125</v>
      </c>
      <c r="C47" s="10">
        <v>2024732</v>
      </c>
      <c r="D47" s="10" t="s">
        <v>81</v>
      </c>
      <c r="E47" s="318" t="s">
        <v>352</v>
      </c>
      <c r="F47" s="266" t="s">
        <v>237</v>
      </c>
      <c r="G47" s="111" t="s">
        <v>307</v>
      </c>
      <c r="H47" s="10" t="s">
        <v>327</v>
      </c>
      <c r="I47" s="10" t="s">
        <v>54</v>
      </c>
      <c r="J47" s="189" t="str">
        <f>IFERROR(VLOOKUP(I47,Squad!A:D,2,0),"Não Atribuído")</f>
        <v>HENRIQUE OLIVA</v>
      </c>
      <c r="K47" s="10" t="str">
        <f>VLOOKUP(I47,Squad!A:E,5,0)</f>
        <v>ASSISTENCIAL</v>
      </c>
      <c r="L47" s="10" t="s">
        <v>108</v>
      </c>
      <c r="M47" s="85" t="s">
        <v>328</v>
      </c>
      <c r="N47" s="221" t="str">
        <f t="shared" si="135"/>
        <v>\HUMASTER_INSTALL\TABLE\TB_PRESC_MEDICA_ITEM_NAOPADRAO</v>
      </c>
      <c r="O47" s="221">
        <f t="shared" si="148"/>
        <v>0</v>
      </c>
      <c r="P47" s="224">
        <f t="shared" si="136"/>
        <v>4</v>
      </c>
      <c r="Q47" s="221">
        <f t="shared" si="149"/>
        <v>0</v>
      </c>
      <c r="R47" s="221" t="b">
        <f t="shared" si="137"/>
        <v>0</v>
      </c>
      <c r="S47" s="221" t="b">
        <f t="shared" si="138"/>
        <v>0</v>
      </c>
      <c r="T47" s="145" t="s">
        <v>287</v>
      </c>
      <c r="U47" s="221" t="str">
        <f>IF(ISERROR(VLOOKUP(B47,Priorizados!A:A,1,0)),"NÃO","SIM")</f>
        <v>NÃO</v>
      </c>
      <c r="V47" s="221" t="str">
        <f t="shared" si="139"/>
        <v>Impedido no CAB</v>
      </c>
      <c r="W47" s="221" t="str">
        <f t="shared" si="140"/>
        <v>1528125\HUMASTER_INSTALL\TABLE\TB_PRESC_MEDICA_ITEM_NAOPADRAO1.4</v>
      </c>
      <c r="X47" s="221" t="str">
        <f>IFERROR(VLOOKUP(W47,Abastecimento!I:I,1,0), "Objeto não encontrado")</f>
        <v>1528125\HUMASTER_INSTALL\TABLE\TB_PRESC_MEDICA_ITEM_NAOPADRAO1.4</v>
      </c>
      <c r="Y47" s="221">
        <f>IFERROR(VLOOKUP(B47,Abastecimento!A:A,1,0), "SAC não encontrado")</f>
        <v>1528125</v>
      </c>
      <c r="Z47" s="223" t="str">
        <f t="shared" si="141"/>
        <v>Manter</v>
      </c>
      <c r="AA47" s="221" t="str">
        <f>IFERROR(VLOOKUP(B47,EMERGENCIAIS!A:D,2,0),"Não")</f>
        <v>Não</v>
      </c>
      <c r="AB47" s="221">
        <f t="shared" si="142"/>
        <v>0</v>
      </c>
      <c r="AC47" s="225" t="str">
        <f t="shared" si="150"/>
        <v>Não</v>
      </c>
      <c r="AD47" s="222" t="str">
        <f t="shared" si="143"/>
        <v>Não</v>
      </c>
      <c r="AE47" s="222" t="str">
        <f t="shared" si="151"/>
        <v>Sim</v>
      </c>
      <c r="AF47" s="222" t="str">
        <f t="shared" si="144"/>
        <v>Sim</v>
      </c>
      <c r="AG47" s="222" t="str">
        <f>IFERROR(VLOOKUP(D47,Nomenclatura!A:B,2,0),"Não Cadastrada")</f>
        <v>TB</v>
      </c>
      <c r="AH47" s="222" t="str">
        <f t="shared" si="145"/>
        <v>OK</v>
      </c>
      <c r="AI47" s="221" t="str">
        <f t="shared" si="146"/>
        <v>Sim</v>
      </c>
      <c r="AJ47" s="225" t="str">
        <f t="shared" si="152"/>
        <v>NÃO</v>
      </c>
      <c r="AK47" s="221" t="b">
        <f t="shared" si="147"/>
        <v>0</v>
      </c>
    </row>
    <row r="48" spans="1:37" ht="17.25" customHeight="1" x14ac:dyDescent="0.2">
      <c r="A48" s="3" t="s">
        <v>194</v>
      </c>
      <c r="B48" s="45">
        <v>1528125</v>
      </c>
      <c r="C48" s="10">
        <v>2024732</v>
      </c>
      <c r="D48" s="10" t="s">
        <v>81</v>
      </c>
      <c r="E48" s="318" t="s">
        <v>353</v>
      </c>
      <c r="F48" s="266" t="s">
        <v>354</v>
      </c>
      <c r="G48" s="111" t="s">
        <v>307</v>
      </c>
      <c r="H48" s="10" t="s">
        <v>327</v>
      </c>
      <c r="I48" s="10" t="s">
        <v>54</v>
      </c>
      <c r="J48" s="189" t="str">
        <f>IFERROR(VLOOKUP(I48,Squad!A:D,2,0),"Não Atribuído")</f>
        <v>HENRIQUE OLIVA</v>
      </c>
      <c r="K48" s="10" t="str">
        <f>VLOOKUP(I48,Squad!A:E,5,0)</f>
        <v>ASSISTENCIAL</v>
      </c>
      <c r="L48" s="10" t="s">
        <v>108</v>
      </c>
      <c r="M48" s="85" t="s">
        <v>328</v>
      </c>
      <c r="N48" s="221" t="str">
        <f t="shared" si="135"/>
        <v>\HUMASTER_INSTALL\TABLE\TB_PROJETO_CENTRAL_CHEFIA</v>
      </c>
      <c r="O48" s="221">
        <f t="shared" si="148"/>
        <v>0</v>
      </c>
      <c r="P48" s="224">
        <f t="shared" si="136"/>
        <v>18</v>
      </c>
      <c r="Q48" s="221">
        <f t="shared" si="149"/>
        <v>0</v>
      </c>
      <c r="R48" s="221" t="b">
        <f t="shared" si="137"/>
        <v>0</v>
      </c>
      <c r="S48" s="221" t="b">
        <f t="shared" si="138"/>
        <v>0</v>
      </c>
      <c r="T48" s="145" t="s">
        <v>287</v>
      </c>
      <c r="U48" s="221" t="str">
        <f>IF(ISERROR(VLOOKUP(B48,Priorizados!A:A,1,0)),"NÃO","SIM")</f>
        <v>NÃO</v>
      </c>
      <c r="V48" s="221" t="str">
        <f t="shared" si="139"/>
        <v>Impedido no CAB</v>
      </c>
      <c r="W48" s="221" t="str">
        <f t="shared" si="140"/>
        <v>1528125\HUMASTER_INSTALL\TABLE\TB_PROJETO_CENTRAL_CHEFIA1.18</v>
      </c>
      <c r="X48" s="221" t="str">
        <f>IFERROR(VLOOKUP(W48,Abastecimento!I:I,1,0), "Objeto não encontrado")</f>
        <v>1528125\HUMASTER_INSTALL\TABLE\TB_PROJETO_CENTRAL_CHEFIA1.18</v>
      </c>
      <c r="Y48" s="221">
        <f>IFERROR(VLOOKUP(B48,Abastecimento!A:A,1,0), "SAC não encontrado")</f>
        <v>1528125</v>
      </c>
      <c r="Z48" s="223" t="str">
        <f t="shared" si="141"/>
        <v>Manter</v>
      </c>
      <c r="AA48" s="221" t="str">
        <f>IFERROR(VLOOKUP(B48,EMERGENCIAIS!A:D,2,0),"Não")</f>
        <v>Não</v>
      </c>
      <c r="AB48" s="221">
        <f t="shared" si="142"/>
        <v>0</v>
      </c>
      <c r="AC48" s="225" t="str">
        <f t="shared" si="150"/>
        <v>Não</v>
      </c>
      <c r="AD48" s="222" t="str">
        <f t="shared" si="143"/>
        <v>Não</v>
      </c>
      <c r="AE48" s="222" t="str">
        <f t="shared" si="151"/>
        <v>Sim</v>
      </c>
      <c r="AF48" s="222" t="str">
        <f t="shared" si="144"/>
        <v>Sim</v>
      </c>
      <c r="AG48" s="222" t="str">
        <f>IFERROR(VLOOKUP(D48,Nomenclatura!A:B,2,0),"Não Cadastrada")</f>
        <v>TB</v>
      </c>
      <c r="AH48" s="222" t="str">
        <f t="shared" si="145"/>
        <v>OK</v>
      </c>
      <c r="AI48" s="221" t="str">
        <f t="shared" si="146"/>
        <v>Sim</v>
      </c>
      <c r="AJ48" s="225" t="str">
        <f t="shared" si="152"/>
        <v>NÃO</v>
      </c>
      <c r="AK48" s="221" t="b">
        <f t="shared" si="147"/>
        <v>0</v>
      </c>
    </row>
    <row r="49" spans="1:37" ht="17.25" customHeight="1" x14ac:dyDescent="0.2">
      <c r="A49" s="3" t="s">
        <v>194</v>
      </c>
      <c r="B49" s="45">
        <v>1528125</v>
      </c>
      <c r="C49" s="10">
        <v>2024732</v>
      </c>
      <c r="D49" s="10" t="s">
        <v>90</v>
      </c>
      <c r="E49" s="318" t="s">
        <v>355</v>
      </c>
      <c r="F49" s="266" t="s">
        <v>237</v>
      </c>
      <c r="G49" s="111" t="s">
        <v>326</v>
      </c>
      <c r="H49" s="10" t="s">
        <v>327</v>
      </c>
      <c r="I49" s="10" t="s">
        <v>54</v>
      </c>
      <c r="J49" s="189" t="str">
        <f>IFERROR(VLOOKUP(I49,Squad!A:D,2,0),"Não Atribuído")</f>
        <v>HENRIQUE OLIVA</v>
      </c>
      <c r="K49" s="10" t="str">
        <f>VLOOKUP(I49,Squad!A:E,5,0)</f>
        <v>ASSISTENCIAL</v>
      </c>
      <c r="L49" s="10" t="s">
        <v>108</v>
      </c>
      <c r="M49" s="85" t="s">
        <v>328</v>
      </c>
      <c r="N49" s="221" t="str">
        <f t="shared" si="135"/>
        <v>\HUMASTER_INSTALL\VIEW\VW_ITEM_PRESC_HD</v>
      </c>
      <c r="O49" s="221">
        <f t="shared" si="148"/>
        <v>0</v>
      </c>
      <c r="P49" s="224">
        <f t="shared" si="136"/>
        <v>4</v>
      </c>
      <c r="Q49" s="221">
        <f t="shared" si="149"/>
        <v>0</v>
      </c>
      <c r="R49" s="221" t="b">
        <f t="shared" si="137"/>
        <v>0</v>
      </c>
      <c r="S49" s="221" t="b">
        <f t="shared" si="138"/>
        <v>0</v>
      </c>
      <c r="T49" s="145" t="s">
        <v>287</v>
      </c>
      <c r="U49" s="221" t="str">
        <f>IF(ISERROR(VLOOKUP(B49,Priorizados!A:A,1,0)),"NÃO","SIM")</f>
        <v>NÃO</v>
      </c>
      <c r="V49" s="221" t="str">
        <f t="shared" si="139"/>
        <v>Impedido no CAB</v>
      </c>
      <c r="W49" s="221" t="str">
        <f t="shared" si="140"/>
        <v>1528125\HUMASTER_INSTALL\VIEW\VW_ITEM_PRESC_HD1.4</v>
      </c>
      <c r="X49" s="221" t="str">
        <f>IFERROR(VLOOKUP(W49,Abastecimento!I:I,1,0), "Objeto não encontrado")</f>
        <v>1528125\HUMASTER_INSTALL\VIEW\VW_ITEM_PRESC_HD1.4</v>
      </c>
      <c r="Y49" s="221">
        <f>IFERROR(VLOOKUP(B49,Abastecimento!A:A,1,0), "SAC não encontrado")</f>
        <v>1528125</v>
      </c>
      <c r="Z49" s="223" t="str">
        <f t="shared" si="141"/>
        <v>Manter</v>
      </c>
      <c r="AA49" s="221" t="str">
        <f>IFERROR(VLOOKUP(B49,EMERGENCIAIS!A:D,2,0),"Não")</f>
        <v>Não</v>
      </c>
      <c r="AB49" s="221">
        <f t="shared" si="142"/>
        <v>0</v>
      </c>
      <c r="AC49" s="225" t="str">
        <f t="shared" si="150"/>
        <v>Não</v>
      </c>
      <c r="AD49" s="222" t="str">
        <f t="shared" si="143"/>
        <v>Não</v>
      </c>
      <c r="AE49" s="222" t="str">
        <f t="shared" si="151"/>
        <v>Sim</v>
      </c>
      <c r="AF49" s="222" t="str">
        <f t="shared" si="144"/>
        <v>Sim</v>
      </c>
      <c r="AG49" s="222" t="str">
        <f>IFERROR(VLOOKUP(D49,Nomenclatura!A:B,2,0),"Não Cadastrada")</f>
        <v>VW</v>
      </c>
      <c r="AH49" s="222" t="str">
        <f t="shared" si="145"/>
        <v>OK</v>
      </c>
      <c r="AI49" s="221" t="str">
        <f t="shared" si="146"/>
        <v>Sim</v>
      </c>
      <c r="AJ49" s="225" t="str">
        <f t="shared" si="152"/>
        <v>NÃO</v>
      </c>
      <c r="AK49" s="221" t="b">
        <f t="shared" si="147"/>
        <v>0</v>
      </c>
    </row>
    <row r="50" spans="1:37" ht="17.25" customHeight="1" x14ac:dyDescent="0.2">
      <c r="A50" s="3" t="s">
        <v>194</v>
      </c>
      <c r="B50" s="45">
        <v>1528125</v>
      </c>
      <c r="C50" s="10">
        <v>2024732</v>
      </c>
      <c r="D50" s="10" t="s">
        <v>90</v>
      </c>
      <c r="E50" s="318" t="s">
        <v>356</v>
      </c>
      <c r="F50" s="266" t="s">
        <v>357</v>
      </c>
      <c r="G50" s="111" t="s">
        <v>326</v>
      </c>
      <c r="H50" s="10" t="s">
        <v>327</v>
      </c>
      <c r="I50" s="10" t="s">
        <v>54</v>
      </c>
      <c r="J50" s="189" t="str">
        <f>IFERROR(VLOOKUP(I50,Squad!A:D,2,0),"Não Atribuído")</f>
        <v>HENRIQUE OLIVA</v>
      </c>
      <c r="K50" s="10" t="str">
        <f>VLOOKUP(I50,Squad!A:E,5,0)</f>
        <v>ASSISTENCIAL</v>
      </c>
      <c r="L50" s="10" t="s">
        <v>108</v>
      </c>
      <c r="M50" s="85" t="s">
        <v>328</v>
      </c>
      <c r="N50" s="221" t="str">
        <f t="shared" si="135"/>
        <v>\HUMASTER_INSTALL\VIEW\VW_SAM_PRESC_DIETA_COMP</v>
      </c>
      <c r="O50" s="221">
        <f t="shared" si="148"/>
        <v>0</v>
      </c>
      <c r="P50" s="224">
        <f t="shared" si="136"/>
        <v>3</v>
      </c>
      <c r="Q50" s="221">
        <f t="shared" si="149"/>
        <v>0</v>
      </c>
      <c r="R50" s="221" t="b">
        <f t="shared" si="137"/>
        <v>0</v>
      </c>
      <c r="S50" s="221" t="b">
        <f t="shared" si="138"/>
        <v>0</v>
      </c>
      <c r="T50" s="145" t="s">
        <v>287</v>
      </c>
      <c r="U50" s="221" t="str">
        <f>IF(ISERROR(VLOOKUP(B50,Priorizados!A:A,1,0)),"NÃO","SIM")</f>
        <v>NÃO</v>
      </c>
      <c r="V50" s="221" t="str">
        <f t="shared" si="139"/>
        <v>Impedido no CAB</v>
      </c>
      <c r="W50" s="221" t="str">
        <f t="shared" si="140"/>
        <v>1528125\HUMASTER_INSTALL\VIEW\VW_SAM_PRESC_DIETA_COMP1.3</v>
      </c>
      <c r="X50" s="221" t="str">
        <f>IFERROR(VLOOKUP(W50,Abastecimento!I:I,1,0), "Objeto não encontrado")</f>
        <v>1528125\HUMASTER_INSTALL\VIEW\VW_SAM_PRESC_DIETA_COMP1.3</v>
      </c>
      <c r="Y50" s="221">
        <f>IFERROR(VLOOKUP(B50,Abastecimento!A:A,1,0), "SAC não encontrado")</f>
        <v>1528125</v>
      </c>
      <c r="Z50" s="223" t="str">
        <f t="shared" si="141"/>
        <v>Manter</v>
      </c>
      <c r="AA50" s="221" t="str">
        <f>IFERROR(VLOOKUP(B50,EMERGENCIAIS!A:D,2,0),"Não")</f>
        <v>Não</v>
      </c>
      <c r="AB50" s="221">
        <f t="shared" si="142"/>
        <v>0</v>
      </c>
      <c r="AC50" s="225" t="str">
        <f t="shared" si="150"/>
        <v>Não</v>
      </c>
      <c r="AD50" s="222" t="str">
        <f t="shared" si="143"/>
        <v>Não</v>
      </c>
      <c r="AE50" s="222" t="str">
        <f t="shared" si="151"/>
        <v>Sim</v>
      </c>
      <c r="AF50" s="222" t="str">
        <f t="shared" si="144"/>
        <v>Sim</v>
      </c>
      <c r="AG50" s="222" t="str">
        <f>IFERROR(VLOOKUP(D50,Nomenclatura!A:B,2,0),"Não Cadastrada")</f>
        <v>VW</v>
      </c>
      <c r="AH50" s="222" t="str">
        <f t="shared" si="145"/>
        <v>OK</v>
      </c>
      <c r="AI50" s="221" t="str">
        <f t="shared" si="146"/>
        <v>Sim</v>
      </c>
      <c r="AJ50" s="225" t="str">
        <f t="shared" si="152"/>
        <v>NÃO</v>
      </c>
      <c r="AK50" s="221" t="b">
        <f t="shared" si="147"/>
        <v>0</v>
      </c>
    </row>
    <row r="51" spans="1:37" ht="17.25" customHeight="1" x14ac:dyDescent="0.2">
      <c r="A51" s="3" t="s">
        <v>194</v>
      </c>
      <c r="B51" s="45">
        <v>1528125</v>
      </c>
      <c r="C51" s="10">
        <v>2024732</v>
      </c>
      <c r="D51" s="10" t="s">
        <v>90</v>
      </c>
      <c r="E51" s="318" t="s">
        <v>358</v>
      </c>
      <c r="F51" s="266" t="s">
        <v>325</v>
      </c>
      <c r="G51" s="111" t="s">
        <v>326</v>
      </c>
      <c r="H51" s="10" t="s">
        <v>327</v>
      </c>
      <c r="I51" s="10" t="s">
        <v>54</v>
      </c>
      <c r="J51" s="189" t="str">
        <f>IFERROR(VLOOKUP(I51,Squad!A:D,2,0),"Não Atribuído")</f>
        <v>HENRIQUE OLIVA</v>
      </c>
      <c r="K51" s="10" t="str">
        <f>VLOOKUP(I51,Squad!A:E,5,0)</f>
        <v>ASSISTENCIAL</v>
      </c>
      <c r="L51" s="10" t="s">
        <v>108</v>
      </c>
      <c r="M51" s="85" t="s">
        <v>328</v>
      </c>
      <c r="N51" s="221" t="str">
        <f t="shared" si="135"/>
        <v>\HUMASTER_INSTALL\VIEW\VW_SAM_ITEM_PRESC_MED</v>
      </c>
      <c r="O51" s="221">
        <f t="shared" si="148"/>
        <v>0</v>
      </c>
      <c r="P51" s="224">
        <f t="shared" si="136"/>
        <v>12</v>
      </c>
      <c r="Q51" s="221">
        <f t="shared" si="149"/>
        <v>0</v>
      </c>
      <c r="R51" s="221" t="b">
        <f t="shared" si="137"/>
        <v>0</v>
      </c>
      <c r="S51" s="221" t="b">
        <f t="shared" si="138"/>
        <v>0</v>
      </c>
      <c r="T51" s="145" t="s">
        <v>287</v>
      </c>
      <c r="U51" s="221" t="str">
        <f>IF(ISERROR(VLOOKUP(B51,Priorizados!A:A,1,0)),"NÃO","SIM")</f>
        <v>NÃO</v>
      </c>
      <c r="V51" s="221" t="str">
        <f t="shared" si="139"/>
        <v>Impedido no CAB</v>
      </c>
      <c r="W51" s="221" t="str">
        <f t="shared" si="140"/>
        <v>1528125\HUMASTER_INSTALL\VIEW\VW_SAM_ITEM_PRESC_MED1.12</v>
      </c>
      <c r="X51" s="221" t="str">
        <f>IFERROR(VLOOKUP(W51,Abastecimento!I:I,1,0), "Objeto não encontrado")</f>
        <v>1528125\HUMASTER_INSTALL\VIEW\VW_SAM_ITEM_PRESC_MED1.12</v>
      </c>
      <c r="Y51" s="221">
        <f>IFERROR(VLOOKUP(B51,Abastecimento!A:A,1,0), "SAC não encontrado")</f>
        <v>1528125</v>
      </c>
      <c r="Z51" s="223" t="str">
        <f t="shared" si="141"/>
        <v>Manter</v>
      </c>
      <c r="AA51" s="221" t="str">
        <f>IFERROR(VLOOKUP(B51,EMERGENCIAIS!A:D,2,0),"Não")</f>
        <v>Não</v>
      </c>
      <c r="AB51" s="221">
        <f t="shared" si="142"/>
        <v>0</v>
      </c>
      <c r="AC51" s="225" t="str">
        <f t="shared" si="150"/>
        <v>Não</v>
      </c>
      <c r="AD51" s="222" t="str">
        <f t="shared" si="143"/>
        <v>Não</v>
      </c>
      <c r="AE51" s="222" t="str">
        <f t="shared" si="151"/>
        <v>Sim</v>
      </c>
      <c r="AF51" s="222" t="str">
        <f t="shared" si="144"/>
        <v>Sim</v>
      </c>
      <c r="AG51" s="222" t="str">
        <f>IFERROR(VLOOKUP(D51,Nomenclatura!A:B,2,0),"Não Cadastrada")</f>
        <v>VW</v>
      </c>
      <c r="AH51" s="222" t="str">
        <f t="shared" si="145"/>
        <v>OK</v>
      </c>
      <c r="AI51" s="221" t="str">
        <f t="shared" si="146"/>
        <v>Sim</v>
      </c>
      <c r="AJ51" s="225" t="str">
        <f t="shared" si="152"/>
        <v>NÃO</v>
      </c>
      <c r="AK51" s="221" t="b">
        <f t="shared" si="147"/>
        <v>0</v>
      </c>
    </row>
    <row r="52" spans="1:37" ht="17.25" customHeight="1" x14ac:dyDescent="0.2">
      <c r="A52" s="3" t="s">
        <v>194</v>
      </c>
      <c r="B52" s="45">
        <v>1528125</v>
      </c>
      <c r="C52" s="10">
        <v>2024732</v>
      </c>
      <c r="D52" s="10" t="s">
        <v>90</v>
      </c>
      <c r="E52" s="318" t="s">
        <v>359</v>
      </c>
      <c r="F52" s="266" t="s">
        <v>335</v>
      </c>
      <c r="G52" s="111" t="s">
        <v>326</v>
      </c>
      <c r="H52" s="10" t="s">
        <v>327</v>
      </c>
      <c r="I52" s="10" t="s">
        <v>54</v>
      </c>
      <c r="J52" s="189" t="str">
        <f>IFERROR(VLOOKUP(I52,Squad!A:D,2,0),"Não Atribuído")</f>
        <v>HENRIQUE OLIVA</v>
      </c>
      <c r="K52" s="10" t="str">
        <f>VLOOKUP(I52,Squad!A:E,5,0)</f>
        <v>ASSISTENCIAL</v>
      </c>
      <c r="L52" s="10" t="s">
        <v>108</v>
      </c>
      <c r="M52" s="85" t="s">
        <v>328</v>
      </c>
      <c r="N52" s="221" t="str">
        <f t="shared" si="135"/>
        <v>\HUMASTER_INSTALL\VIEW\VW_SAM_PRESCRICAO_MEDICA</v>
      </c>
      <c r="O52" s="221">
        <f t="shared" si="148"/>
        <v>0</v>
      </c>
      <c r="P52" s="224">
        <f t="shared" si="136"/>
        <v>7</v>
      </c>
      <c r="Q52" s="221">
        <f t="shared" si="149"/>
        <v>0</v>
      </c>
      <c r="R52" s="221" t="b">
        <f t="shared" si="137"/>
        <v>0</v>
      </c>
      <c r="S52" s="221" t="b">
        <f t="shared" si="138"/>
        <v>0</v>
      </c>
      <c r="T52" s="145" t="s">
        <v>287</v>
      </c>
      <c r="U52" s="221" t="str">
        <f>IF(ISERROR(VLOOKUP(B52,Priorizados!A:A,1,0)),"NÃO","SIM")</f>
        <v>NÃO</v>
      </c>
      <c r="V52" s="221" t="str">
        <f t="shared" si="139"/>
        <v>Impedido no CAB</v>
      </c>
      <c r="W52" s="221" t="str">
        <f t="shared" si="140"/>
        <v>1528125\HUMASTER_INSTALL\VIEW\VW_SAM_PRESCRICAO_MEDICA1.7</v>
      </c>
      <c r="X52" s="221" t="str">
        <f>IFERROR(VLOOKUP(W52,Abastecimento!I:I,1,0), "Objeto não encontrado")</f>
        <v>1528125\HUMASTER_INSTALL\VIEW\VW_SAM_PRESCRICAO_MEDICA1.7</v>
      </c>
      <c r="Y52" s="221">
        <f>IFERROR(VLOOKUP(B52,Abastecimento!A:A,1,0), "SAC não encontrado")</f>
        <v>1528125</v>
      </c>
      <c r="Z52" s="223" t="str">
        <f t="shared" si="141"/>
        <v>Manter</v>
      </c>
      <c r="AA52" s="221" t="str">
        <f>IFERROR(VLOOKUP(B52,EMERGENCIAIS!A:D,2,0),"Não")</f>
        <v>Não</v>
      </c>
      <c r="AB52" s="221">
        <f t="shared" si="142"/>
        <v>0</v>
      </c>
      <c r="AC52" s="225" t="str">
        <f t="shared" si="150"/>
        <v>Não</v>
      </c>
      <c r="AD52" s="222" t="str">
        <f t="shared" si="143"/>
        <v>Não</v>
      </c>
      <c r="AE52" s="222" t="str">
        <f t="shared" si="151"/>
        <v>Sim</v>
      </c>
      <c r="AF52" s="222" t="str">
        <f t="shared" si="144"/>
        <v>Sim</v>
      </c>
      <c r="AG52" s="222" t="str">
        <f>IFERROR(VLOOKUP(D52,Nomenclatura!A:B,2,0),"Não Cadastrada")</f>
        <v>VW</v>
      </c>
      <c r="AH52" s="222" t="str">
        <f t="shared" si="145"/>
        <v>OK</v>
      </c>
      <c r="AI52" s="221" t="str">
        <f t="shared" si="146"/>
        <v>Sim</v>
      </c>
      <c r="AJ52" s="225" t="str">
        <f t="shared" si="152"/>
        <v>NÃO</v>
      </c>
      <c r="AK52" s="221" t="b">
        <f t="shared" si="147"/>
        <v>0</v>
      </c>
    </row>
    <row r="53" spans="1:37" ht="17.25" customHeight="1" x14ac:dyDescent="0.2">
      <c r="A53" s="3" t="s">
        <v>194</v>
      </c>
      <c r="B53" s="45">
        <v>1528125</v>
      </c>
      <c r="C53" s="10">
        <v>2024732</v>
      </c>
      <c r="D53" s="10" t="s">
        <v>90</v>
      </c>
      <c r="E53" s="318" t="s">
        <v>360</v>
      </c>
      <c r="F53" s="266" t="s">
        <v>253</v>
      </c>
      <c r="G53" s="111" t="s">
        <v>326</v>
      </c>
      <c r="H53" s="10" t="s">
        <v>327</v>
      </c>
      <c r="I53" s="10" t="s">
        <v>54</v>
      </c>
      <c r="J53" s="189" t="str">
        <f>IFERROR(VLOOKUP(I53,Squad!A:D,2,0),"Não Atribuído")</f>
        <v>HENRIQUE OLIVA</v>
      </c>
      <c r="K53" s="10" t="str">
        <f>VLOOKUP(I53,Squad!A:E,5,0)</f>
        <v>ASSISTENCIAL</v>
      </c>
      <c r="L53" s="10" t="s">
        <v>108</v>
      </c>
      <c r="M53" s="85" t="s">
        <v>328</v>
      </c>
      <c r="N53" s="221" t="str">
        <f t="shared" si="135"/>
        <v>\HUMASTER_INSTALL\VIEW\VW_ITEM_PRESC_MED_NAO_PADRAO</v>
      </c>
      <c r="O53" s="221">
        <f t="shared" si="148"/>
        <v>0</v>
      </c>
      <c r="P53" s="224">
        <f t="shared" si="136"/>
        <v>1</v>
      </c>
      <c r="Q53" s="221">
        <f t="shared" si="149"/>
        <v>0</v>
      </c>
      <c r="R53" s="221" t="b">
        <f t="shared" si="137"/>
        <v>0</v>
      </c>
      <c r="S53" s="221" t="b">
        <f t="shared" si="138"/>
        <v>0</v>
      </c>
      <c r="T53" s="145" t="s">
        <v>287</v>
      </c>
      <c r="U53" s="221" t="str">
        <f>IF(ISERROR(VLOOKUP(B53,Priorizados!A:A,1,0)),"NÃO","SIM")</f>
        <v>NÃO</v>
      </c>
      <c r="V53" s="221" t="str">
        <f t="shared" si="139"/>
        <v>Impedido no CAB</v>
      </c>
      <c r="W53" s="221" t="str">
        <f t="shared" si="140"/>
        <v>1528125\HUMASTER_INSTALL\VIEW\VW_ITEM_PRESC_MED_NAO_PADRAO1.1</v>
      </c>
      <c r="X53" s="221" t="str">
        <f>IFERROR(VLOOKUP(W53,Abastecimento!I:I,1,0), "Objeto não encontrado")</f>
        <v>1528125\HUMASTER_INSTALL\VIEW\VW_ITEM_PRESC_MED_NAO_PADRAO1.1</v>
      </c>
      <c r="Y53" s="221">
        <f>IFERROR(VLOOKUP(B53,Abastecimento!A:A,1,0), "SAC não encontrado")</f>
        <v>1528125</v>
      </c>
      <c r="Z53" s="223" t="str">
        <f t="shared" si="141"/>
        <v>Manter</v>
      </c>
      <c r="AA53" s="221" t="str">
        <f>IFERROR(VLOOKUP(B53,EMERGENCIAIS!A:D,2,0),"Não")</f>
        <v>Não</v>
      </c>
      <c r="AB53" s="221">
        <f t="shared" si="142"/>
        <v>0</v>
      </c>
      <c r="AC53" s="225" t="str">
        <f t="shared" si="150"/>
        <v>Não</v>
      </c>
      <c r="AD53" s="222" t="str">
        <f t="shared" si="143"/>
        <v>Não</v>
      </c>
      <c r="AE53" s="222" t="str">
        <f t="shared" si="151"/>
        <v>Sim</v>
      </c>
      <c r="AF53" s="222" t="str">
        <f t="shared" si="144"/>
        <v>Sim</v>
      </c>
      <c r="AG53" s="222" t="str">
        <f>IFERROR(VLOOKUP(D53,Nomenclatura!A:B,2,0),"Não Cadastrada")</f>
        <v>VW</v>
      </c>
      <c r="AH53" s="222" t="str">
        <f t="shared" si="145"/>
        <v>OK</v>
      </c>
      <c r="AI53" s="221" t="str">
        <f t="shared" si="146"/>
        <v>Sim</v>
      </c>
      <c r="AJ53" s="225" t="str">
        <f t="shared" si="152"/>
        <v>NÃO</v>
      </c>
      <c r="AK53" s="221" t="b">
        <f t="shared" si="147"/>
        <v>0</v>
      </c>
    </row>
    <row r="54" spans="1:37" ht="17.25" customHeight="1" x14ac:dyDescent="0.2">
      <c r="A54" s="3" t="s">
        <v>194</v>
      </c>
      <c r="B54" s="45">
        <v>1528125</v>
      </c>
      <c r="C54" s="10">
        <v>2024732</v>
      </c>
      <c r="D54" s="10" t="s">
        <v>90</v>
      </c>
      <c r="E54" s="318" t="s">
        <v>361</v>
      </c>
      <c r="F54" s="266" t="s">
        <v>253</v>
      </c>
      <c r="G54" s="111" t="s">
        <v>326</v>
      </c>
      <c r="H54" s="10" t="s">
        <v>327</v>
      </c>
      <c r="I54" s="10" t="s">
        <v>54</v>
      </c>
      <c r="J54" s="189" t="str">
        <f>IFERROR(VLOOKUP(I54,Squad!A:D,2,0),"Não Atribuído")</f>
        <v>HENRIQUE OLIVA</v>
      </c>
      <c r="K54" s="10" t="str">
        <f>VLOOKUP(I54,Squad!A:E,5,0)</f>
        <v>ASSISTENCIAL</v>
      </c>
      <c r="L54" s="10" t="s">
        <v>108</v>
      </c>
      <c r="M54" s="85" t="s">
        <v>328</v>
      </c>
      <c r="N54" s="221" t="str">
        <f t="shared" si="135"/>
        <v>\HUMASTER_INSTALL\VIEW\VW_PRESC_MED_NAO_PADRAO</v>
      </c>
      <c r="O54" s="221">
        <f t="shared" si="148"/>
        <v>0</v>
      </c>
      <c r="P54" s="224">
        <f t="shared" si="136"/>
        <v>1</v>
      </c>
      <c r="Q54" s="221">
        <f t="shared" si="149"/>
        <v>0</v>
      </c>
      <c r="R54" s="221" t="b">
        <f t="shared" si="137"/>
        <v>0</v>
      </c>
      <c r="S54" s="221" t="b">
        <f t="shared" si="138"/>
        <v>0</v>
      </c>
      <c r="T54" s="145" t="s">
        <v>287</v>
      </c>
      <c r="U54" s="221" t="str">
        <f>IF(ISERROR(VLOOKUP(B54,Priorizados!A:A,1,0)),"NÃO","SIM")</f>
        <v>NÃO</v>
      </c>
      <c r="V54" s="221" t="str">
        <f t="shared" si="139"/>
        <v>Impedido no CAB</v>
      </c>
      <c r="W54" s="221" t="str">
        <f t="shared" si="140"/>
        <v>1528125\HUMASTER_INSTALL\VIEW\VW_PRESC_MED_NAO_PADRAO1.1</v>
      </c>
      <c r="X54" s="221" t="str">
        <f>IFERROR(VLOOKUP(W54,Abastecimento!I:I,1,0), "Objeto não encontrado")</f>
        <v>1528125\HUMASTER_INSTALL\VIEW\VW_PRESC_MED_NAO_PADRAO1.1</v>
      </c>
      <c r="Y54" s="221">
        <f>IFERROR(VLOOKUP(B54,Abastecimento!A:A,1,0), "SAC não encontrado")</f>
        <v>1528125</v>
      </c>
      <c r="Z54" s="223" t="str">
        <f t="shared" si="141"/>
        <v>Manter</v>
      </c>
      <c r="AA54" s="221" t="str">
        <f>IFERROR(VLOOKUP(B54,EMERGENCIAIS!A:D,2,0),"Não")</f>
        <v>Não</v>
      </c>
      <c r="AB54" s="221">
        <f t="shared" si="142"/>
        <v>0</v>
      </c>
      <c r="AC54" s="225" t="str">
        <f t="shared" si="150"/>
        <v>Não</v>
      </c>
      <c r="AD54" s="222" t="str">
        <f t="shared" si="143"/>
        <v>Não</v>
      </c>
      <c r="AE54" s="222" t="str">
        <f t="shared" si="151"/>
        <v>Sim</v>
      </c>
      <c r="AF54" s="222" t="str">
        <f t="shared" si="144"/>
        <v>Sim</v>
      </c>
      <c r="AG54" s="222" t="str">
        <f>IFERROR(VLOOKUP(D54,Nomenclatura!A:B,2,0),"Não Cadastrada")</f>
        <v>VW</v>
      </c>
      <c r="AH54" s="222" t="str">
        <f t="shared" si="145"/>
        <v>OK</v>
      </c>
      <c r="AI54" s="221" t="str">
        <f t="shared" si="146"/>
        <v>Sim</v>
      </c>
      <c r="AJ54" s="225" t="str">
        <f t="shared" si="152"/>
        <v>NÃO</v>
      </c>
      <c r="AK54" s="221" t="b">
        <f t="shared" si="147"/>
        <v>0</v>
      </c>
    </row>
    <row r="55" spans="1:37" ht="17.25" customHeight="1" x14ac:dyDescent="0.2">
      <c r="A55" s="3" t="s">
        <v>194</v>
      </c>
      <c r="B55" s="45">
        <v>1528125</v>
      </c>
      <c r="C55" s="10">
        <v>2024732</v>
      </c>
      <c r="D55" s="10" t="s">
        <v>92</v>
      </c>
      <c r="E55" s="318" t="s">
        <v>362</v>
      </c>
      <c r="F55" s="266" t="s">
        <v>357</v>
      </c>
      <c r="G55" s="111" t="s">
        <v>363</v>
      </c>
      <c r="H55" s="10" t="s">
        <v>327</v>
      </c>
      <c r="I55" s="10" t="s">
        <v>54</v>
      </c>
      <c r="J55" s="189" t="str">
        <f>IFERROR(VLOOKUP(I55,Squad!A:D,2,0),"Não Atribuído")</f>
        <v>HENRIQUE OLIVA</v>
      </c>
      <c r="K55" s="10" t="str">
        <f>VLOOKUP(I55,Squad!A:E,5,0)</f>
        <v>ASSISTENCIAL</v>
      </c>
      <c r="L55" s="10" t="s">
        <v>108</v>
      </c>
      <c r="M55" s="85" t="s">
        <v>328</v>
      </c>
      <c r="N55" s="221" t="str">
        <f t="shared" si="135"/>
        <v>\WEB_10G\REPS\PEP\FICHANP</v>
      </c>
      <c r="O55" s="221">
        <f t="shared" si="148"/>
        <v>0</v>
      </c>
      <c r="P55" s="224">
        <f t="shared" si="136"/>
        <v>3</v>
      </c>
      <c r="Q55" s="221">
        <f t="shared" si="149"/>
        <v>0</v>
      </c>
      <c r="R55" s="221" t="b">
        <f t="shared" si="137"/>
        <v>0</v>
      </c>
      <c r="S55" s="221" t="b">
        <f t="shared" si="138"/>
        <v>0</v>
      </c>
      <c r="T55" s="145" t="s">
        <v>287</v>
      </c>
      <c r="U55" s="221" t="str">
        <f>IF(ISERROR(VLOOKUP(B55,Priorizados!A:A,1,0)),"NÃO","SIM")</f>
        <v>NÃO</v>
      </c>
      <c r="V55" s="221" t="str">
        <f t="shared" si="139"/>
        <v>Impedido no CAB</v>
      </c>
      <c r="W55" s="221" t="str">
        <f t="shared" si="140"/>
        <v>1528125\WEB_10G\REPS\PEP\FICHANP1.3</v>
      </c>
      <c r="X55" s="221" t="str">
        <f>IFERROR(VLOOKUP(W55,Abastecimento!I:I,1,0), "Objeto não encontrado")</f>
        <v>1528125\WEB_10G\REPS\PEP\FICHANP1.3</v>
      </c>
      <c r="Y55" s="221">
        <f>IFERROR(VLOOKUP(B55,Abastecimento!A:A,1,0), "SAC não encontrado")</f>
        <v>1528125</v>
      </c>
      <c r="Z55" s="223" t="str">
        <f t="shared" si="141"/>
        <v>Manter</v>
      </c>
      <c r="AA55" s="221" t="str">
        <f>IFERROR(VLOOKUP(B55,EMERGENCIAIS!A:D,2,0),"Não")</f>
        <v>Não</v>
      </c>
      <c r="AB55" s="221">
        <f t="shared" si="142"/>
        <v>0</v>
      </c>
      <c r="AC55" s="225" t="str">
        <f t="shared" si="150"/>
        <v>Não</v>
      </c>
      <c r="AD55" s="222" t="str">
        <f t="shared" si="143"/>
        <v>Não</v>
      </c>
      <c r="AE55" s="222" t="str">
        <f t="shared" si="151"/>
        <v>Sim</v>
      </c>
      <c r="AF55" s="222" t="str">
        <f t="shared" si="144"/>
        <v>Sim</v>
      </c>
      <c r="AG55" s="222" t="str">
        <f>IFERROR(VLOOKUP(D55,Nomenclatura!A:B,2,0),"Não Cadastrada")</f>
        <v>R</v>
      </c>
      <c r="AH55" s="222" t="str">
        <f t="shared" si="145"/>
        <v>ERRO</v>
      </c>
      <c r="AI55" s="221" t="str">
        <f t="shared" si="146"/>
        <v>Sim</v>
      </c>
      <c r="AJ55" s="225" t="str">
        <f t="shared" si="152"/>
        <v>NÃO</v>
      </c>
      <c r="AK55" s="221" t="b">
        <f t="shared" si="147"/>
        <v>0</v>
      </c>
    </row>
    <row r="56" spans="1:37" ht="17.25" customHeight="1" x14ac:dyDescent="0.2">
      <c r="A56" s="3" t="s">
        <v>194</v>
      </c>
      <c r="B56" s="45">
        <v>1528125</v>
      </c>
      <c r="C56" s="10">
        <v>2024732</v>
      </c>
      <c r="D56" s="10" t="s">
        <v>83</v>
      </c>
      <c r="E56" s="318" t="s">
        <v>364</v>
      </c>
      <c r="F56" s="266" t="s">
        <v>365</v>
      </c>
      <c r="G56" s="111" t="s">
        <v>366</v>
      </c>
      <c r="H56" s="10" t="s">
        <v>327</v>
      </c>
      <c r="I56" s="10" t="s">
        <v>54</v>
      </c>
      <c r="J56" s="189" t="str">
        <f>IFERROR(VLOOKUP(I56,Squad!A:D,2,0),"Não Atribuído")</f>
        <v>HENRIQUE OLIVA</v>
      </c>
      <c r="K56" s="10" t="str">
        <f>VLOOKUP(I56,Squad!A:E,5,0)</f>
        <v>ASSISTENCIAL</v>
      </c>
      <c r="L56" s="10" t="s">
        <v>108</v>
      </c>
      <c r="M56" s="85" t="s">
        <v>328</v>
      </c>
      <c r="N56" s="221" t="str">
        <f t="shared" si="135"/>
        <v>\WEB_10G\FMB\HOSP\T4901CTR</v>
      </c>
      <c r="O56" s="221">
        <f t="shared" si="148"/>
        <v>0</v>
      </c>
      <c r="P56" s="224">
        <f t="shared" si="136"/>
        <v>34</v>
      </c>
      <c r="Q56" s="221">
        <f t="shared" si="149"/>
        <v>0</v>
      </c>
      <c r="R56" s="221" t="b">
        <f t="shared" si="137"/>
        <v>0</v>
      </c>
      <c r="S56" s="221" t="b">
        <f t="shared" si="138"/>
        <v>0</v>
      </c>
      <c r="T56" s="145" t="s">
        <v>287</v>
      </c>
      <c r="U56" s="221" t="str">
        <f>IF(ISERROR(VLOOKUP(B56,Priorizados!A:A,1,0)),"NÃO","SIM")</f>
        <v>NÃO</v>
      </c>
      <c r="V56" s="221" t="str">
        <f t="shared" si="139"/>
        <v>Impedido no CAB</v>
      </c>
      <c r="W56" s="221" t="str">
        <f t="shared" si="140"/>
        <v>1528125\WEB_10G\FMB\HOSP\T4901CTR1.34</v>
      </c>
      <c r="X56" s="221" t="str">
        <f>IFERROR(VLOOKUP(W56,Abastecimento!I:I,1,0), "Objeto não encontrado")</f>
        <v>1528125\WEB_10G\FMB\HOSP\T4901CTR1.34</v>
      </c>
      <c r="Y56" s="221">
        <f>IFERROR(VLOOKUP(B56,Abastecimento!A:A,1,0), "SAC não encontrado")</f>
        <v>1528125</v>
      </c>
      <c r="Z56" s="223" t="str">
        <f t="shared" si="141"/>
        <v>Manter</v>
      </c>
      <c r="AA56" s="221" t="str">
        <f>IFERROR(VLOOKUP(B56,EMERGENCIAIS!A:D,2,0),"Não")</f>
        <v>Não</v>
      </c>
      <c r="AB56" s="221">
        <f t="shared" si="142"/>
        <v>0</v>
      </c>
      <c r="AC56" s="225" t="str">
        <f t="shared" si="150"/>
        <v>Não</v>
      </c>
      <c r="AD56" s="222" t="str">
        <f t="shared" si="143"/>
        <v>Não</v>
      </c>
      <c r="AE56" s="222" t="str">
        <f t="shared" si="151"/>
        <v>Sim</v>
      </c>
      <c r="AF56" s="222" t="str">
        <f t="shared" si="144"/>
        <v>Sim</v>
      </c>
      <c r="AG56" s="222" t="str">
        <f>IFERROR(VLOOKUP(D56,Nomenclatura!A:B,2,0),"Não Cadastrada")</f>
        <v>T</v>
      </c>
      <c r="AH56" s="222" t="str">
        <f t="shared" si="145"/>
        <v>OK</v>
      </c>
      <c r="AI56" s="221" t="str">
        <f t="shared" si="146"/>
        <v>Sim</v>
      </c>
      <c r="AJ56" s="225" t="str">
        <f t="shared" si="152"/>
        <v>NÃO</v>
      </c>
      <c r="AK56" s="221" t="b">
        <f t="shared" si="147"/>
        <v>0</v>
      </c>
    </row>
    <row r="57" spans="1:37" ht="17.25" customHeight="1" x14ac:dyDescent="0.2">
      <c r="A57" s="3" t="s">
        <v>194</v>
      </c>
      <c r="B57" s="45">
        <v>1528125</v>
      </c>
      <c r="C57" s="10">
        <v>2035279</v>
      </c>
      <c r="D57" s="10" t="s">
        <v>87</v>
      </c>
      <c r="E57" s="318" t="s">
        <v>367</v>
      </c>
      <c r="F57" s="266" t="s">
        <v>325</v>
      </c>
      <c r="G57" s="111" t="s">
        <v>303</v>
      </c>
      <c r="H57" s="10" t="s">
        <v>327</v>
      </c>
      <c r="I57" s="10" t="s">
        <v>54</v>
      </c>
      <c r="J57" s="189" t="str">
        <f>IFERROR(VLOOKUP(I57,Squad!A:D,2,0),"Não Atribuído")</f>
        <v>HENRIQUE OLIVA</v>
      </c>
      <c r="K57" s="10" t="str">
        <f>VLOOKUP(I57,Squad!A:E,5,0)</f>
        <v>ASSISTENCIAL</v>
      </c>
      <c r="L57" s="10" t="s">
        <v>108</v>
      </c>
      <c r="M57" s="85" t="s">
        <v>328</v>
      </c>
      <c r="N57" s="221" t="str">
        <f t="shared" si="135"/>
        <v>\HUMASTER_INSTALL\TRIGGER\TG_PROJETO_CENTRAL_CHEFIA_A</v>
      </c>
      <c r="O57" s="221">
        <f t="shared" si="148"/>
        <v>0</v>
      </c>
      <c r="P57" s="224">
        <f t="shared" si="136"/>
        <v>12</v>
      </c>
      <c r="Q57" s="221">
        <f t="shared" si="149"/>
        <v>0</v>
      </c>
      <c r="R57" s="221" t="b">
        <f t="shared" si="137"/>
        <v>0</v>
      </c>
      <c r="S57" s="221" t="b">
        <f t="shared" si="138"/>
        <v>0</v>
      </c>
      <c r="T57" s="145" t="s">
        <v>287</v>
      </c>
      <c r="U57" s="221" t="str">
        <f>IF(ISERROR(VLOOKUP(B57,Priorizados!A:A,1,0)),"NÃO","SIM")</f>
        <v>NÃO</v>
      </c>
      <c r="V57" s="221" t="str">
        <f t="shared" si="139"/>
        <v>Impedido no CAB</v>
      </c>
      <c r="W57" s="221" t="str">
        <f t="shared" si="140"/>
        <v>1528125\HUMASTER_INSTALL\TRIGGER\TG_PROJETO_CENTRAL_CHEFIA_A1.12</v>
      </c>
      <c r="X57" s="221" t="str">
        <f>IFERROR(VLOOKUP(W57,Abastecimento!I:I,1,0), "Objeto não encontrado")</f>
        <v>1528125\HUMASTER_INSTALL\TRIGGER\TG_PROJETO_CENTRAL_CHEFIA_A1.12</v>
      </c>
      <c r="Y57" s="221">
        <f>IFERROR(VLOOKUP(B57,Abastecimento!A:A,1,0), "SAC não encontrado")</f>
        <v>1528125</v>
      </c>
      <c r="Z57" s="223" t="str">
        <f t="shared" si="141"/>
        <v>Manter</v>
      </c>
      <c r="AA57" s="221" t="str">
        <f>IFERROR(VLOOKUP(B57,EMERGENCIAIS!A:D,2,0),"Não")</f>
        <v>Não</v>
      </c>
      <c r="AB57" s="221">
        <f t="shared" si="142"/>
        <v>0</v>
      </c>
      <c r="AC57" s="225" t="str">
        <f t="shared" si="150"/>
        <v>Não</v>
      </c>
      <c r="AD57" s="222" t="str">
        <f t="shared" si="143"/>
        <v>Não</v>
      </c>
      <c r="AE57" s="222" t="str">
        <f t="shared" si="151"/>
        <v>Sim</v>
      </c>
      <c r="AF57" s="222" t="str">
        <f t="shared" si="144"/>
        <v>Sim</v>
      </c>
      <c r="AG57" s="222" t="str">
        <f>IFERROR(VLOOKUP(D57,Nomenclatura!A:B,2,0),"Não Cadastrada")</f>
        <v>TG</v>
      </c>
      <c r="AH57" s="222" t="str">
        <f t="shared" si="145"/>
        <v>OK</v>
      </c>
      <c r="AI57" s="221" t="str">
        <f t="shared" si="146"/>
        <v>Sim</v>
      </c>
      <c r="AJ57" s="225" t="str">
        <f t="shared" si="152"/>
        <v>NÃO</v>
      </c>
      <c r="AK57" s="221" t="b">
        <f t="shared" si="147"/>
        <v>0</v>
      </c>
    </row>
    <row r="58" spans="1:37" ht="17.25" customHeight="1" x14ac:dyDescent="0.2">
      <c r="A58" s="3" t="s">
        <v>194</v>
      </c>
      <c r="B58" s="45">
        <v>1528125</v>
      </c>
      <c r="C58" s="10">
        <v>2035279</v>
      </c>
      <c r="D58" s="10" t="s">
        <v>81</v>
      </c>
      <c r="E58" s="318" t="s">
        <v>368</v>
      </c>
      <c r="F58" s="266" t="s">
        <v>325</v>
      </c>
      <c r="G58" s="111" t="s">
        <v>307</v>
      </c>
      <c r="H58" s="10" t="s">
        <v>327</v>
      </c>
      <c r="I58" s="10" t="s">
        <v>54</v>
      </c>
      <c r="J58" s="189" t="str">
        <f>IFERROR(VLOOKUP(I58,Squad!A:D,2,0),"Não Atribuído")</f>
        <v>HENRIQUE OLIVA</v>
      </c>
      <c r="K58" s="10" t="str">
        <f>VLOOKUP(I58,Squad!A:E,5,0)</f>
        <v>ASSISTENCIAL</v>
      </c>
      <c r="L58" s="10" t="s">
        <v>108</v>
      </c>
      <c r="M58" s="85" t="s">
        <v>328</v>
      </c>
      <c r="N58" s="221" t="str">
        <f t="shared" si="135"/>
        <v>\HUMASTER_INSTALL\TABLE\AU_PROJETO_CENTRAL_CHEFIA</v>
      </c>
      <c r="O58" s="221">
        <f t="shared" si="148"/>
        <v>0</v>
      </c>
      <c r="P58" s="224">
        <f t="shared" si="136"/>
        <v>12</v>
      </c>
      <c r="Q58" s="221">
        <f t="shared" si="149"/>
        <v>0</v>
      </c>
      <c r="R58" s="221" t="b">
        <f t="shared" si="137"/>
        <v>0</v>
      </c>
      <c r="S58" s="221" t="b">
        <f t="shared" si="138"/>
        <v>0</v>
      </c>
      <c r="T58" s="145" t="s">
        <v>287</v>
      </c>
      <c r="U58" s="221" t="str">
        <f>IF(ISERROR(VLOOKUP(B58,Priorizados!A:A,1,0)),"NÃO","SIM")</f>
        <v>NÃO</v>
      </c>
      <c r="V58" s="221" t="str">
        <f t="shared" si="139"/>
        <v>Impedido no CAB</v>
      </c>
      <c r="W58" s="221" t="str">
        <f t="shared" si="140"/>
        <v>1528125\HUMASTER_INSTALL\TABLE\AU_PROJETO_CENTRAL_CHEFIA1.12</v>
      </c>
      <c r="X58" s="221" t="str">
        <f>IFERROR(VLOOKUP(W58,Abastecimento!I:I,1,0), "Objeto não encontrado")</f>
        <v>1528125\HUMASTER_INSTALL\TABLE\AU_PROJETO_CENTRAL_CHEFIA1.12</v>
      </c>
      <c r="Y58" s="221">
        <f>IFERROR(VLOOKUP(B58,Abastecimento!A:A,1,0), "SAC não encontrado")</f>
        <v>1528125</v>
      </c>
      <c r="Z58" s="223" t="str">
        <f t="shared" si="141"/>
        <v>Manter</v>
      </c>
      <c r="AA58" s="221" t="str">
        <f>IFERROR(VLOOKUP(B58,EMERGENCIAIS!A:D,2,0),"Não")</f>
        <v>Não</v>
      </c>
      <c r="AB58" s="221">
        <f t="shared" si="142"/>
        <v>0</v>
      </c>
      <c r="AC58" s="225" t="str">
        <f t="shared" si="150"/>
        <v>Não</v>
      </c>
      <c r="AD58" s="222" t="str">
        <f t="shared" si="143"/>
        <v>Não</v>
      </c>
      <c r="AE58" s="222" t="str">
        <f t="shared" si="151"/>
        <v>Sim</v>
      </c>
      <c r="AF58" s="222" t="str">
        <f t="shared" si="144"/>
        <v>Sim</v>
      </c>
      <c r="AG58" s="222" t="str">
        <f>IFERROR(VLOOKUP(D58,Nomenclatura!A:B,2,0),"Não Cadastrada")</f>
        <v>TB</v>
      </c>
      <c r="AH58" s="222" t="str">
        <f t="shared" si="145"/>
        <v>OK</v>
      </c>
      <c r="AI58" s="221" t="str">
        <f t="shared" si="146"/>
        <v>Sim</v>
      </c>
      <c r="AJ58" s="225" t="str">
        <f t="shared" si="152"/>
        <v>NÃO</v>
      </c>
      <c r="AK58" s="221" t="b">
        <f t="shared" si="147"/>
        <v>0</v>
      </c>
    </row>
    <row r="59" spans="1:37" ht="17.25" customHeight="1" x14ac:dyDescent="0.2">
      <c r="A59" s="3" t="s">
        <v>194</v>
      </c>
      <c r="B59" s="45">
        <v>1528125</v>
      </c>
      <c r="C59" s="10">
        <v>2035088</v>
      </c>
      <c r="D59" s="10" t="s">
        <v>90</v>
      </c>
      <c r="E59" s="318" t="s">
        <v>369</v>
      </c>
      <c r="F59" s="266" t="s">
        <v>370</v>
      </c>
      <c r="G59" s="111" t="s">
        <v>326</v>
      </c>
      <c r="H59" s="10" t="s">
        <v>327</v>
      </c>
      <c r="I59" s="10" t="s">
        <v>54</v>
      </c>
      <c r="J59" s="189" t="str">
        <f>IFERROR(VLOOKUP(I59,Squad!A:D,2,0),"Não Atribuído")</f>
        <v>HENRIQUE OLIVA</v>
      </c>
      <c r="K59" s="10" t="str">
        <f>VLOOKUP(I59,Squad!A:E,5,0)</f>
        <v>ASSISTENCIAL</v>
      </c>
      <c r="L59" s="10" t="s">
        <v>108</v>
      </c>
      <c r="M59" s="85" t="s">
        <v>328</v>
      </c>
      <c r="N59" s="221" t="str">
        <f t="shared" si="135"/>
        <v>\HUMASTER_INSTALL\VIEW\VW_SAM_MAV_PRESC</v>
      </c>
      <c r="O59" s="221">
        <f t="shared" si="148"/>
        <v>0</v>
      </c>
      <c r="P59" s="224">
        <f t="shared" si="136"/>
        <v>21</v>
      </c>
      <c r="Q59" s="221">
        <f t="shared" si="149"/>
        <v>0</v>
      </c>
      <c r="R59" s="221" t="b">
        <f t="shared" si="137"/>
        <v>0</v>
      </c>
      <c r="S59" s="221" t="b">
        <f t="shared" si="138"/>
        <v>0</v>
      </c>
      <c r="T59" s="145" t="s">
        <v>287</v>
      </c>
      <c r="U59" s="221" t="str">
        <f>IF(ISERROR(VLOOKUP(B59,Priorizados!A:A,1,0)),"NÃO","SIM")</f>
        <v>NÃO</v>
      </c>
      <c r="V59" s="221" t="str">
        <f t="shared" si="139"/>
        <v>Impedido no CAB</v>
      </c>
      <c r="W59" s="221" t="str">
        <f t="shared" si="140"/>
        <v>1528125\HUMASTER_INSTALL\VIEW\VW_SAM_MAV_PRESC1.21</v>
      </c>
      <c r="X59" s="221" t="str">
        <f>IFERROR(VLOOKUP(W59,Abastecimento!I:I,1,0), "Objeto não encontrado")</f>
        <v>1528125\HUMASTER_INSTALL\VIEW\VW_SAM_MAV_PRESC1.21</v>
      </c>
      <c r="Y59" s="221">
        <f>IFERROR(VLOOKUP(B59,Abastecimento!A:A,1,0), "SAC não encontrado")</f>
        <v>1528125</v>
      </c>
      <c r="Z59" s="223" t="str">
        <f t="shared" si="141"/>
        <v>Manter</v>
      </c>
      <c r="AA59" s="221" t="str">
        <f>IFERROR(VLOOKUP(B59,EMERGENCIAIS!A:D,2,0),"Não")</f>
        <v>Não</v>
      </c>
      <c r="AB59" s="221">
        <f t="shared" si="142"/>
        <v>0</v>
      </c>
      <c r="AC59" s="225" t="str">
        <f t="shared" si="150"/>
        <v>Não</v>
      </c>
      <c r="AD59" s="222" t="str">
        <f t="shared" si="143"/>
        <v>Não</v>
      </c>
      <c r="AE59" s="222" t="str">
        <f t="shared" si="151"/>
        <v>Sim</v>
      </c>
      <c r="AF59" s="222" t="str">
        <f t="shared" si="144"/>
        <v>Sim</v>
      </c>
      <c r="AG59" s="222" t="str">
        <f>IFERROR(VLOOKUP(D59,Nomenclatura!A:B,2,0),"Não Cadastrada")</f>
        <v>VW</v>
      </c>
      <c r="AH59" s="222" t="str">
        <f t="shared" si="145"/>
        <v>OK</v>
      </c>
      <c r="AI59" s="221" t="str">
        <f t="shared" si="146"/>
        <v>Sim</v>
      </c>
      <c r="AJ59" s="225" t="str">
        <f t="shared" si="152"/>
        <v>NÃO</v>
      </c>
      <c r="AK59" s="221" t="b">
        <f t="shared" si="147"/>
        <v>0</v>
      </c>
    </row>
    <row r="60" spans="1:37" ht="17.25" customHeight="1" x14ac:dyDescent="0.2">
      <c r="A60" s="3" t="s">
        <v>194</v>
      </c>
      <c r="B60" s="45">
        <v>1528125</v>
      </c>
      <c r="C60" s="10">
        <v>2035088</v>
      </c>
      <c r="D60" s="10" t="s">
        <v>90</v>
      </c>
      <c r="E60" s="318" t="s">
        <v>371</v>
      </c>
      <c r="F60" s="266" t="s">
        <v>237</v>
      </c>
      <c r="G60" s="111" t="s">
        <v>326</v>
      </c>
      <c r="H60" s="10" t="s">
        <v>327</v>
      </c>
      <c r="I60" s="10" t="s">
        <v>54</v>
      </c>
      <c r="J60" s="189" t="str">
        <f>IFERROR(VLOOKUP(I60,Squad!A:D,2,0),"Não Atribuído")</f>
        <v>HENRIQUE OLIVA</v>
      </c>
      <c r="K60" s="10" t="str">
        <f>VLOOKUP(I60,Squad!A:E,5,0)</f>
        <v>ASSISTENCIAL</v>
      </c>
      <c r="L60" s="10" t="s">
        <v>108</v>
      </c>
      <c r="M60" s="85" t="s">
        <v>328</v>
      </c>
      <c r="N60" s="221" t="str">
        <f t="shared" si="135"/>
        <v>\HUMASTER_INSTALL\VIEW\VW_ITEM_PRESC_CORR_HIDROELETRO</v>
      </c>
      <c r="O60" s="221">
        <f t="shared" si="148"/>
        <v>0</v>
      </c>
      <c r="P60" s="224">
        <f t="shared" si="136"/>
        <v>4</v>
      </c>
      <c r="Q60" s="221">
        <f t="shared" si="149"/>
        <v>0</v>
      </c>
      <c r="R60" s="221" t="b">
        <f t="shared" si="137"/>
        <v>0</v>
      </c>
      <c r="S60" s="221" t="b">
        <f t="shared" si="138"/>
        <v>0</v>
      </c>
      <c r="T60" s="145" t="s">
        <v>287</v>
      </c>
      <c r="U60" s="221" t="str">
        <f>IF(ISERROR(VLOOKUP(B60,Priorizados!A:A,1,0)),"NÃO","SIM")</f>
        <v>NÃO</v>
      </c>
      <c r="V60" s="221" t="str">
        <f t="shared" si="139"/>
        <v>Impedido no CAB</v>
      </c>
      <c r="W60" s="221" t="str">
        <f t="shared" si="140"/>
        <v>1528125\HUMASTER_INSTALL\VIEW\VW_ITEM_PRESC_CORR_HIDROELETRO1.4</v>
      </c>
      <c r="X60" s="221" t="str">
        <f>IFERROR(VLOOKUP(W60,Abastecimento!I:I,1,0), "Objeto não encontrado")</f>
        <v>1528125\HUMASTER_INSTALL\VIEW\VW_ITEM_PRESC_CORR_HIDROELETRO1.4</v>
      </c>
      <c r="Y60" s="221">
        <f>IFERROR(VLOOKUP(B60,Abastecimento!A:A,1,0), "SAC não encontrado")</f>
        <v>1528125</v>
      </c>
      <c r="Z60" s="223" t="str">
        <f t="shared" si="141"/>
        <v>Manter</v>
      </c>
      <c r="AA60" s="221" t="str">
        <f>IFERROR(VLOOKUP(B60,EMERGENCIAIS!A:D,2,0),"Não")</f>
        <v>Não</v>
      </c>
      <c r="AB60" s="221">
        <f t="shared" si="142"/>
        <v>0</v>
      </c>
      <c r="AC60" s="225" t="str">
        <f t="shared" si="150"/>
        <v>Não</v>
      </c>
      <c r="AD60" s="222" t="str">
        <f t="shared" si="143"/>
        <v>Não</v>
      </c>
      <c r="AE60" s="222" t="str">
        <f t="shared" si="151"/>
        <v>Sim</v>
      </c>
      <c r="AF60" s="222" t="str">
        <f t="shared" si="144"/>
        <v>Sim</v>
      </c>
      <c r="AG60" s="222" t="str">
        <f>IFERROR(VLOOKUP(D60,Nomenclatura!A:B,2,0),"Não Cadastrada")</f>
        <v>VW</v>
      </c>
      <c r="AH60" s="222" t="str">
        <f t="shared" si="145"/>
        <v>OK</v>
      </c>
      <c r="AI60" s="221" t="str">
        <f t="shared" si="146"/>
        <v>Sim</v>
      </c>
      <c r="AJ60" s="225" t="str">
        <f t="shared" si="152"/>
        <v>NÃO</v>
      </c>
      <c r="AK60" s="221" t="b">
        <f t="shared" si="147"/>
        <v>0</v>
      </c>
    </row>
    <row r="61" spans="1:37" ht="17.25" customHeight="1" x14ac:dyDescent="0.2">
      <c r="A61" s="3" t="s">
        <v>194</v>
      </c>
      <c r="B61" s="45">
        <v>1528125</v>
      </c>
      <c r="C61" s="10">
        <v>2035088</v>
      </c>
      <c r="D61" s="10" t="s">
        <v>75</v>
      </c>
      <c r="E61" s="318" t="s">
        <v>344</v>
      </c>
      <c r="F61" s="266" t="s">
        <v>237</v>
      </c>
      <c r="G61" s="111" t="s">
        <v>238</v>
      </c>
      <c r="H61" s="10" t="s">
        <v>327</v>
      </c>
      <c r="I61" s="10" t="s">
        <v>54</v>
      </c>
      <c r="J61" s="189" t="str">
        <f>IFERROR(VLOOKUP(I61,Squad!A:D,2,0),"Não Atribuído")</f>
        <v>HENRIQUE OLIVA</v>
      </c>
      <c r="K61" s="10" t="str">
        <f>VLOOKUP(I61,Squad!A:E,5,0)</f>
        <v>ASSISTENCIAL</v>
      </c>
      <c r="L61" s="10" t="s">
        <v>108</v>
      </c>
      <c r="M61" s="85" t="s">
        <v>328</v>
      </c>
      <c r="N61" s="221" t="str">
        <f t="shared" si="135"/>
        <v>\HUMASTER_INSTALL\PACKAGE_BODY\PK_PRESCR_NAO_PADRAO</v>
      </c>
      <c r="O61" s="221">
        <f t="shared" si="148"/>
        <v>0</v>
      </c>
      <c r="P61" s="224">
        <f t="shared" si="136"/>
        <v>4</v>
      </c>
      <c r="Q61" s="221">
        <f t="shared" si="149"/>
        <v>0</v>
      </c>
      <c r="R61" s="221" t="b">
        <f t="shared" si="137"/>
        <v>0</v>
      </c>
      <c r="S61" s="221" t="b">
        <f t="shared" si="138"/>
        <v>0</v>
      </c>
      <c r="T61" s="145" t="s">
        <v>287</v>
      </c>
      <c r="U61" s="221" t="str">
        <f>IF(ISERROR(VLOOKUP(B61,Priorizados!A:A,1,0)),"NÃO","SIM")</f>
        <v>NÃO</v>
      </c>
      <c r="V61" s="221" t="str">
        <f t="shared" si="139"/>
        <v>Impedido no CAB</v>
      </c>
      <c r="W61" s="221" t="str">
        <f t="shared" si="140"/>
        <v>1528125\HUMASTER_INSTALL\PACKAGE_BODY\PK_PRESCR_NAO_PADRAO1.4</v>
      </c>
      <c r="X61" s="221" t="str">
        <f>IFERROR(VLOOKUP(W61,Abastecimento!I:I,1,0), "Objeto não encontrado")</f>
        <v>1528125\HUMASTER_INSTALL\PACKAGE_BODY\PK_PRESCR_NAO_PADRAO1.4</v>
      </c>
      <c r="Y61" s="221">
        <f>IFERROR(VLOOKUP(B61,Abastecimento!A:A,1,0), "SAC não encontrado")</f>
        <v>1528125</v>
      </c>
      <c r="Z61" s="223" t="str">
        <f t="shared" si="141"/>
        <v>Manter</v>
      </c>
      <c r="AA61" s="221" t="str">
        <f>IFERROR(VLOOKUP(B61,EMERGENCIAIS!A:D,2,0),"Não")</f>
        <v>Não</v>
      </c>
      <c r="AB61" s="221">
        <f t="shared" si="142"/>
        <v>0</v>
      </c>
      <c r="AC61" s="225" t="str">
        <f t="shared" si="150"/>
        <v>Não</v>
      </c>
      <c r="AD61" s="222" t="str">
        <f t="shared" si="143"/>
        <v>Não</v>
      </c>
      <c r="AE61" s="222" t="str">
        <f t="shared" si="151"/>
        <v>Sim</v>
      </c>
      <c r="AF61" s="222" t="str">
        <f t="shared" si="144"/>
        <v>Sim</v>
      </c>
      <c r="AG61" s="222" t="str">
        <f>IFERROR(VLOOKUP(D61,Nomenclatura!A:B,2,0),"Não Cadastrada")</f>
        <v>PK</v>
      </c>
      <c r="AH61" s="222" t="str">
        <f t="shared" si="145"/>
        <v>OK</v>
      </c>
      <c r="AI61" s="221" t="str">
        <f t="shared" si="146"/>
        <v>Sim</v>
      </c>
      <c r="AJ61" s="225" t="str">
        <f t="shared" si="152"/>
        <v>NÃO</v>
      </c>
      <c r="AK61" s="221" t="b">
        <f t="shared" si="147"/>
        <v>0</v>
      </c>
    </row>
    <row r="62" spans="1:37" ht="17.25" customHeight="1" x14ac:dyDescent="0.2">
      <c r="A62" s="3" t="s">
        <v>194</v>
      </c>
      <c r="B62" s="45">
        <v>1528125</v>
      </c>
      <c r="C62" s="10">
        <v>2035101</v>
      </c>
      <c r="D62" s="10" t="s">
        <v>90</v>
      </c>
      <c r="E62" s="318" t="s">
        <v>372</v>
      </c>
      <c r="F62" s="266" t="s">
        <v>351</v>
      </c>
      <c r="G62" s="111" t="s">
        <v>326</v>
      </c>
      <c r="H62" s="10" t="s">
        <v>327</v>
      </c>
      <c r="I62" s="10" t="s">
        <v>54</v>
      </c>
      <c r="J62" s="189" t="str">
        <f>IFERROR(VLOOKUP(I62,Squad!A:D,2,0),"Não Atribuído")</f>
        <v>HENRIQUE OLIVA</v>
      </c>
      <c r="K62" s="10" t="str">
        <f>VLOOKUP(I62,Squad!A:E,5,0)</f>
        <v>ASSISTENCIAL</v>
      </c>
      <c r="L62" s="10" t="s">
        <v>108</v>
      </c>
      <c r="M62" s="85" t="s">
        <v>328</v>
      </c>
      <c r="N62" s="221" t="str">
        <f t="shared" si="135"/>
        <v>\HUMASTER_INSTALL\VIEW\VW_PRESC_MED_VASO_ADRENALINA</v>
      </c>
      <c r="O62" s="221">
        <f t="shared" si="148"/>
        <v>0</v>
      </c>
      <c r="P62" s="224">
        <f t="shared" si="136"/>
        <v>15</v>
      </c>
      <c r="Q62" s="221">
        <f t="shared" si="149"/>
        <v>0</v>
      </c>
      <c r="R62" s="221" t="b">
        <f t="shared" si="137"/>
        <v>0</v>
      </c>
      <c r="S62" s="221" t="b">
        <f t="shared" si="138"/>
        <v>0</v>
      </c>
      <c r="T62" s="145" t="s">
        <v>287</v>
      </c>
      <c r="U62" s="221" t="str">
        <f>IF(ISERROR(VLOOKUP(B62,Priorizados!A:A,1,0)),"NÃO","SIM")</f>
        <v>NÃO</v>
      </c>
      <c r="V62" s="221" t="str">
        <f t="shared" si="139"/>
        <v>Impedido no CAB</v>
      </c>
      <c r="W62" s="221" t="str">
        <f t="shared" si="140"/>
        <v>1528125\HUMASTER_INSTALL\VIEW\VW_PRESC_MED_VASO_ADRENALINA1.15</v>
      </c>
      <c r="X62" s="221" t="str">
        <f>IFERROR(VLOOKUP(W62,Abastecimento!I:I,1,0), "Objeto não encontrado")</f>
        <v>1528125\HUMASTER_INSTALL\VIEW\VW_PRESC_MED_VASO_ADRENALINA1.15</v>
      </c>
      <c r="Y62" s="221">
        <f>IFERROR(VLOOKUP(B62,Abastecimento!A:A,1,0), "SAC não encontrado")</f>
        <v>1528125</v>
      </c>
      <c r="Z62" s="223" t="str">
        <f t="shared" si="141"/>
        <v>Manter</v>
      </c>
      <c r="AA62" s="221" t="str">
        <f>IFERROR(VLOOKUP(B62,EMERGENCIAIS!A:D,2,0),"Não")</f>
        <v>Não</v>
      </c>
      <c r="AB62" s="221">
        <f t="shared" si="142"/>
        <v>0</v>
      </c>
      <c r="AC62" s="225" t="str">
        <f t="shared" si="150"/>
        <v>Não</v>
      </c>
      <c r="AD62" s="222" t="str">
        <f t="shared" si="143"/>
        <v>Não</v>
      </c>
      <c r="AE62" s="222" t="str">
        <f t="shared" si="151"/>
        <v>Sim</v>
      </c>
      <c r="AF62" s="222" t="str">
        <f t="shared" si="144"/>
        <v>Sim</v>
      </c>
      <c r="AG62" s="222" t="str">
        <f>IFERROR(VLOOKUP(D62,Nomenclatura!A:B,2,0),"Não Cadastrada")</f>
        <v>VW</v>
      </c>
      <c r="AH62" s="222" t="str">
        <f t="shared" si="145"/>
        <v>OK</v>
      </c>
      <c r="AI62" s="221" t="str">
        <f t="shared" si="146"/>
        <v>Sim</v>
      </c>
      <c r="AJ62" s="225" t="str">
        <f t="shared" si="152"/>
        <v>NÃO</v>
      </c>
      <c r="AK62" s="221" t="b">
        <f t="shared" si="147"/>
        <v>0</v>
      </c>
    </row>
    <row r="63" spans="1:37" ht="17.25" customHeight="1" x14ac:dyDescent="0.2">
      <c r="A63" s="3" t="s">
        <v>194</v>
      </c>
      <c r="B63" s="45">
        <v>1528125</v>
      </c>
      <c r="C63" s="10">
        <v>2035101</v>
      </c>
      <c r="D63" s="10" t="s">
        <v>90</v>
      </c>
      <c r="E63" s="318" t="s">
        <v>373</v>
      </c>
      <c r="F63" s="266" t="s">
        <v>374</v>
      </c>
      <c r="G63" s="111" t="s">
        <v>326</v>
      </c>
      <c r="H63" s="10" t="s">
        <v>327</v>
      </c>
      <c r="I63" s="10" t="s">
        <v>54</v>
      </c>
      <c r="J63" s="189" t="str">
        <f>IFERROR(VLOOKUP(I63,Squad!A:D,2,0),"Não Atribuído")</f>
        <v>HENRIQUE OLIVA</v>
      </c>
      <c r="K63" s="10" t="str">
        <f>VLOOKUP(I63,Squad!A:E,5,0)</f>
        <v>ASSISTENCIAL</v>
      </c>
      <c r="L63" s="10" t="s">
        <v>108</v>
      </c>
      <c r="M63" s="85" t="s">
        <v>328</v>
      </c>
      <c r="N63" s="221" t="str">
        <f t="shared" si="135"/>
        <v>\HUMASTER_INSTALL\VIEW\VW_ALT_VIG_PED_PRESC_MED_BOLUS</v>
      </c>
      <c r="O63" s="221">
        <f t="shared" si="148"/>
        <v>0</v>
      </c>
      <c r="P63" s="224">
        <f t="shared" si="136"/>
        <v>20</v>
      </c>
      <c r="Q63" s="221">
        <f t="shared" si="149"/>
        <v>0</v>
      </c>
      <c r="R63" s="221" t="b">
        <f t="shared" si="137"/>
        <v>0</v>
      </c>
      <c r="S63" s="221" t="b">
        <f t="shared" si="138"/>
        <v>0</v>
      </c>
      <c r="T63" s="145" t="s">
        <v>287</v>
      </c>
      <c r="U63" s="221" t="str">
        <f>IF(ISERROR(VLOOKUP(B63,Priorizados!A:A,1,0)),"NÃO","SIM")</f>
        <v>NÃO</v>
      </c>
      <c r="V63" s="221" t="str">
        <f t="shared" si="139"/>
        <v>Impedido no CAB</v>
      </c>
      <c r="W63" s="221" t="str">
        <f t="shared" si="140"/>
        <v>1528125\HUMASTER_INSTALL\VIEW\VW_ALT_VIG_PED_PRESC_MED_BOLUS1.20</v>
      </c>
      <c r="X63" s="221" t="str">
        <f>IFERROR(VLOOKUP(W63,Abastecimento!I:I,1,0), "Objeto não encontrado")</f>
        <v>1528125\HUMASTER_INSTALL\VIEW\VW_ALT_VIG_PED_PRESC_MED_BOLUS1.20</v>
      </c>
      <c r="Y63" s="221">
        <f>IFERROR(VLOOKUP(B63,Abastecimento!A:A,1,0), "SAC não encontrado")</f>
        <v>1528125</v>
      </c>
      <c r="Z63" s="223" t="str">
        <f t="shared" si="141"/>
        <v>Manter</v>
      </c>
      <c r="AA63" s="221" t="str">
        <f>IFERROR(VLOOKUP(B63,EMERGENCIAIS!A:D,2,0),"Não")</f>
        <v>Não</v>
      </c>
      <c r="AB63" s="221">
        <f t="shared" si="142"/>
        <v>0</v>
      </c>
      <c r="AC63" s="225" t="str">
        <f t="shared" si="150"/>
        <v>Não</v>
      </c>
      <c r="AD63" s="222" t="str">
        <f t="shared" si="143"/>
        <v>Não</v>
      </c>
      <c r="AE63" s="222" t="str">
        <f t="shared" si="151"/>
        <v>Sim</v>
      </c>
      <c r="AF63" s="222" t="str">
        <f t="shared" si="144"/>
        <v>Sim</v>
      </c>
      <c r="AG63" s="222" t="str">
        <f>IFERROR(VLOOKUP(D63,Nomenclatura!A:B,2,0),"Não Cadastrada")</f>
        <v>VW</v>
      </c>
      <c r="AH63" s="222" t="str">
        <f t="shared" si="145"/>
        <v>OK</v>
      </c>
      <c r="AI63" s="221" t="str">
        <f t="shared" si="146"/>
        <v>Sim</v>
      </c>
      <c r="AJ63" s="225" t="str">
        <f t="shared" si="152"/>
        <v>NÃO</v>
      </c>
      <c r="AK63" s="221" t="b">
        <f t="shared" si="147"/>
        <v>1</v>
      </c>
    </row>
    <row r="64" spans="1:37" ht="17.25" customHeight="1" x14ac:dyDescent="0.2">
      <c r="A64" s="3" t="s">
        <v>194</v>
      </c>
      <c r="B64" s="45">
        <v>1528125</v>
      </c>
      <c r="C64" s="10">
        <v>2035101</v>
      </c>
      <c r="D64" s="10" t="s">
        <v>90</v>
      </c>
      <c r="E64" s="318" t="s">
        <v>375</v>
      </c>
      <c r="F64" s="266" t="s">
        <v>309</v>
      </c>
      <c r="G64" s="111" t="s">
        <v>326</v>
      </c>
      <c r="H64" s="10" t="s">
        <v>327</v>
      </c>
      <c r="I64" s="10" t="s">
        <v>54</v>
      </c>
      <c r="J64" s="189" t="str">
        <f>IFERROR(VLOOKUP(I64,Squad!A:D,2,0),"Não Atribuído")</f>
        <v>HENRIQUE OLIVA</v>
      </c>
      <c r="K64" s="10" t="str">
        <f>VLOOKUP(I64,Squad!A:E,5,0)</f>
        <v>ASSISTENCIAL</v>
      </c>
      <c r="L64" s="10" t="s">
        <v>108</v>
      </c>
      <c r="M64" s="85" t="s">
        <v>328</v>
      </c>
      <c r="N64" s="221" t="str">
        <f t="shared" si="135"/>
        <v>\HUMASTER_INSTALL\VIEW\VW_ALT_VIG_PED_ITEM_SODIO_GF</v>
      </c>
      <c r="O64" s="221">
        <f t="shared" si="148"/>
        <v>0</v>
      </c>
      <c r="P64" s="224">
        <f t="shared" si="136"/>
        <v>6</v>
      </c>
      <c r="Q64" s="221">
        <f t="shared" si="149"/>
        <v>0</v>
      </c>
      <c r="R64" s="221" t="b">
        <f t="shared" si="137"/>
        <v>0</v>
      </c>
      <c r="S64" s="221" t="b">
        <f t="shared" si="138"/>
        <v>0</v>
      </c>
      <c r="T64" s="145" t="s">
        <v>287</v>
      </c>
      <c r="U64" s="221" t="str">
        <f>IF(ISERROR(VLOOKUP(B64,Priorizados!A:A,1,0)),"NÃO","SIM")</f>
        <v>NÃO</v>
      </c>
      <c r="V64" s="221" t="str">
        <f t="shared" si="139"/>
        <v>Impedido no CAB</v>
      </c>
      <c r="W64" s="221" t="str">
        <f t="shared" si="140"/>
        <v>1528125\HUMASTER_INSTALL\VIEW\VW_ALT_VIG_PED_ITEM_SODIO_GF1.6</v>
      </c>
      <c r="X64" s="221" t="str">
        <f>IFERROR(VLOOKUP(W64,Abastecimento!I:I,1,0), "Objeto não encontrado")</f>
        <v>1528125\HUMASTER_INSTALL\VIEW\VW_ALT_VIG_PED_ITEM_SODIO_GF1.6</v>
      </c>
      <c r="Y64" s="221">
        <f>IFERROR(VLOOKUP(B64,Abastecimento!A:A,1,0), "SAC não encontrado")</f>
        <v>1528125</v>
      </c>
      <c r="Z64" s="223" t="str">
        <f t="shared" si="141"/>
        <v>Manter</v>
      </c>
      <c r="AA64" s="221" t="str">
        <f>IFERROR(VLOOKUP(B64,EMERGENCIAIS!A:D,2,0),"Não")</f>
        <v>Não</v>
      </c>
      <c r="AB64" s="221">
        <f t="shared" si="142"/>
        <v>0</v>
      </c>
      <c r="AC64" s="225" t="str">
        <f t="shared" si="150"/>
        <v>Não</v>
      </c>
      <c r="AD64" s="222" t="str">
        <f t="shared" si="143"/>
        <v>Não</v>
      </c>
      <c r="AE64" s="222" t="str">
        <f t="shared" si="151"/>
        <v>Sim</v>
      </c>
      <c r="AF64" s="222" t="str">
        <f t="shared" si="144"/>
        <v>Sim</v>
      </c>
      <c r="AG64" s="222" t="str">
        <f>IFERROR(VLOOKUP(D64,Nomenclatura!A:B,2,0),"Não Cadastrada")</f>
        <v>VW</v>
      </c>
      <c r="AH64" s="222" t="str">
        <f t="shared" si="145"/>
        <v>OK</v>
      </c>
      <c r="AI64" s="221" t="str">
        <f t="shared" si="146"/>
        <v>Sim</v>
      </c>
      <c r="AJ64" s="225" t="str">
        <f t="shared" si="152"/>
        <v>NÃO</v>
      </c>
      <c r="AK64" s="221" t="b">
        <f t="shared" si="147"/>
        <v>0</v>
      </c>
    </row>
    <row r="65" spans="1:37" ht="17.25" customHeight="1" x14ac:dyDescent="0.2">
      <c r="A65" s="3" t="s">
        <v>194</v>
      </c>
      <c r="B65" s="45">
        <v>1528125</v>
      </c>
      <c r="C65" s="10">
        <v>2035101</v>
      </c>
      <c r="D65" s="10" t="s">
        <v>90</v>
      </c>
      <c r="E65" s="318" t="s">
        <v>376</v>
      </c>
      <c r="F65" s="266" t="s">
        <v>335</v>
      </c>
      <c r="G65" s="111" t="s">
        <v>326</v>
      </c>
      <c r="H65" s="10" t="s">
        <v>327</v>
      </c>
      <c r="I65" s="10" t="s">
        <v>54</v>
      </c>
      <c r="J65" s="189" t="str">
        <f>IFERROR(VLOOKUP(I65,Squad!A:D,2,0),"Não Atribuído")</f>
        <v>HENRIQUE OLIVA</v>
      </c>
      <c r="K65" s="10" t="str">
        <f>VLOOKUP(I65,Squad!A:E,5,0)</f>
        <v>ASSISTENCIAL</v>
      </c>
      <c r="L65" s="10" t="s">
        <v>108</v>
      </c>
      <c r="M65" s="85" t="s">
        <v>328</v>
      </c>
      <c r="N65" s="221" t="str">
        <f t="shared" si="135"/>
        <v>\HUMASTER_INSTALL\VIEW\VW_ITEM_PRESC_CORR_HIDR_PED</v>
      </c>
      <c r="O65" s="221">
        <f t="shared" si="148"/>
        <v>0</v>
      </c>
      <c r="P65" s="224">
        <f t="shared" si="136"/>
        <v>7</v>
      </c>
      <c r="Q65" s="221">
        <f t="shared" si="149"/>
        <v>0</v>
      </c>
      <c r="R65" s="221" t="b">
        <f t="shared" si="137"/>
        <v>0</v>
      </c>
      <c r="S65" s="221" t="b">
        <f t="shared" si="138"/>
        <v>0</v>
      </c>
      <c r="T65" s="145" t="s">
        <v>287</v>
      </c>
      <c r="U65" s="221" t="str">
        <f>IF(ISERROR(VLOOKUP(B65,Priorizados!A:A,1,0)),"NÃO","SIM")</f>
        <v>NÃO</v>
      </c>
      <c r="V65" s="221" t="str">
        <f t="shared" si="139"/>
        <v>Impedido no CAB</v>
      </c>
      <c r="W65" s="221" t="str">
        <f t="shared" si="140"/>
        <v>1528125\HUMASTER_INSTALL\VIEW\VW_ITEM_PRESC_CORR_HIDR_PED1.7</v>
      </c>
      <c r="X65" s="221" t="str">
        <f>IFERROR(VLOOKUP(W65,Abastecimento!I:I,1,0), "Objeto não encontrado")</f>
        <v>1528125\HUMASTER_INSTALL\VIEW\VW_ITEM_PRESC_CORR_HIDR_PED1.7</v>
      </c>
      <c r="Y65" s="221">
        <f>IFERROR(VLOOKUP(B65,Abastecimento!A:A,1,0), "SAC não encontrado")</f>
        <v>1528125</v>
      </c>
      <c r="Z65" s="223" t="str">
        <f t="shared" si="141"/>
        <v>Manter</v>
      </c>
      <c r="AA65" s="221" t="str">
        <f>IFERROR(VLOOKUP(B65,EMERGENCIAIS!A:D,2,0),"Não")</f>
        <v>Não</v>
      </c>
      <c r="AB65" s="221">
        <f t="shared" si="142"/>
        <v>0</v>
      </c>
      <c r="AC65" s="225" t="str">
        <f t="shared" si="150"/>
        <v>Não</v>
      </c>
      <c r="AD65" s="222" t="str">
        <f t="shared" si="143"/>
        <v>Não</v>
      </c>
      <c r="AE65" s="222" t="str">
        <f t="shared" si="151"/>
        <v>Sim</v>
      </c>
      <c r="AF65" s="222" t="str">
        <f t="shared" si="144"/>
        <v>Sim</v>
      </c>
      <c r="AG65" s="222" t="str">
        <f>IFERROR(VLOOKUP(D65,Nomenclatura!A:B,2,0),"Não Cadastrada")</f>
        <v>VW</v>
      </c>
      <c r="AH65" s="222" t="str">
        <f t="shared" si="145"/>
        <v>OK</v>
      </c>
      <c r="AI65" s="221" t="str">
        <f t="shared" si="146"/>
        <v>Sim</v>
      </c>
      <c r="AJ65" s="225" t="str">
        <f t="shared" si="152"/>
        <v>NÃO</v>
      </c>
      <c r="AK65" s="221" t="b">
        <f t="shared" si="147"/>
        <v>0</v>
      </c>
    </row>
    <row r="66" spans="1:37" ht="17.25" customHeight="1" x14ac:dyDescent="0.2">
      <c r="A66" s="3" t="s">
        <v>194</v>
      </c>
      <c r="B66" s="45">
        <v>1528125</v>
      </c>
      <c r="C66" s="10">
        <v>2035101</v>
      </c>
      <c r="D66" s="10" t="s">
        <v>90</v>
      </c>
      <c r="E66" s="318" t="s">
        <v>377</v>
      </c>
      <c r="F66" s="266" t="s">
        <v>378</v>
      </c>
      <c r="G66" s="111" t="s">
        <v>326</v>
      </c>
      <c r="H66" s="10" t="s">
        <v>327</v>
      </c>
      <c r="I66" s="10" t="s">
        <v>54</v>
      </c>
      <c r="J66" s="189" t="str">
        <f>IFERROR(VLOOKUP(I66,Squad!A:D,2,0),"Não Atribuído")</f>
        <v>HENRIQUE OLIVA</v>
      </c>
      <c r="K66" s="10" t="str">
        <f>VLOOKUP(I66,Squad!A:E,5,0)</f>
        <v>ASSISTENCIAL</v>
      </c>
      <c r="L66" s="10" t="s">
        <v>108</v>
      </c>
      <c r="M66" s="85" t="s">
        <v>328</v>
      </c>
      <c r="N66" s="221" t="str">
        <f t="shared" si="135"/>
        <v>\HUMASTER_INSTALL\VIEW\VW_ALT_VIG_PED_ITEM_SODIO_HT</v>
      </c>
      <c r="O66" s="221">
        <f t="shared" ref="O66:O97" si="153">COUNTIFS(N:N,N66,A:A,"Candidato Diária") + COUNTIFS(N:N,N66,A:A,"Publicação Semanal")</f>
        <v>0</v>
      </c>
      <c r="P66" s="224">
        <f t="shared" si="136"/>
        <v>5</v>
      </c>
      <c r="Q66" s="221">
        <f t="shared" ref="Q66:Q97" si="154">MAX(_xlfn.MAXIFS(P:P, N:N, N66,A:A, "Candidato Diária"),_xlfn.MAXIFS(P:P, N:N, N66,A:A, "Publicação Semanal"))</f>
        <v>0</v>
      </c>
      <c r="R66" s="221" t="b">
        <f t="shared" si="137"/>
        <v>0</v>
      </c>
      <c r="S66" s="221" t="b">
        <f t="shared" si="138"/>
        <v>0</v>
      </c>
      <c r="T66" s="145" t="s">
        <v>287</v>
      </c>
      <c r="U66" s="221" t="str">
        <f>IF(ISERROR(VLOOKUP(B66,Priorizados!A:A,1,0)),"NÃO","SIM")</f>
        <v>NÃO</v>
      </c>
      <c r="V66" s="221" t="str">
        <f t="shared" si="139"/>
        <v>Impedido no CAB</v>
      </c>
      <c r="W66" s="221" t="str">
        <f t="shared" si="140"/>
        <v>1528125\HUMASTER_INSTALL\VIEW\VW_ALT_VIG_PED_ITEM_SODIO_HT1.5</v>
      </c>
      <c r="X66" s="221" t="str">
        <f>IFERROR(VLOOKUP(W66,Abastecimento!I:I,1,0), "Objeto não encontrado")</f>
        <v>1528125\HUMASTER_INSTALL\VIEW\VW_ALT_VIG_PED_ITEM_SODIO_HT1.5</v>
      </c>
      <c r="Y66" s="221">
        <f>IFERROR(VLOOKUP(B66,Abastecimento!A:A,1,0), "SAC não encontrado")</f>
        <v>1528125</v>
      </c>
      <c r="Z66" s="223" t="str">
        <f t="shared" si="141"/>
        <v>Manter</v>
      </c>
      <c r="AA66" s="221" t="str">
        <f>IFERROR(VLOOKUP(B66,EMERGENCIAIS!A:D,2,0),"Não")</f>
        <v>Não</v>
      </c>
      <c r="AB66" s="221">
        <f t="shared" si="142"/>
        <v>0</v>
      </c>
      <c r="AC66" s="225" t="str">
        <f t="shared" ref="AC66:AC97" si="155">IF(COUNTIF(W:W,W66)=1,"Não","Sim")</f>
        <v>Não</v>
      </c>
      <c r="AD66" s="222" t="str">
        <f t="shared" si="143"/>
        <v>Não</v>
      </c>
      <c r="AE66" s="222" t="str">
        <f t="shared" ref="AE66:AE97" si="156">IF((COUNTIF(B:B,B66)-COUNTIFS(B:B,B66,A:A,A66))=0,"Sim","Não")</f>
        <v>Sim</v>
      </c>
      <c r="AF66" s="222" t="str">
        <f t="shared" si="144"/>
        <v>Sim</v>
      </c>
      <c r="AG66" s="222" t="str">
        <f>IFERROR(VLOOKUP(D66,Nomenclatura!A:B,2,0),"Não Cadastrada")</f>
        <v>VW</v>
      </c>
      <c r="AH66" s="222" t="str">
        <f t="shared" si="145"/>
        <v>OK</v>
      </c>
      <c r="AI66" s="221" t="str">
        <f t="shared" si="146"/>
        <v>Sim</v>
      </c>
      <c r="AJ66" s="225" t="str">
        <f t="shared" ref="AJ66:AJ97" si="157">IF(AND(AND(COUNTIF(B:B,B66)=1, D66="Script SQL/Web"),OR(A66="Publicação Semanal","Candidato Diária")),"SIM", "NÃO")</f>
        <v>NÃO</v>
      </c>
      <c r="AK66" s="221" t="b">
        <f t="shared" si="147"/>
        <v>0</v>
      </c>
    </row>
    <row r="67" spans="1:37" ht="17.25" customHeight="1" x14ac:dyDescent="0.2">
      <c r="A67" s="3" t="s">
        <v>194</v>
      </c>
      <c r="B67" s="45">
        <v>1528125</v>
      </c>
      <c r="C67" s="10">
        <v>2034616</v>
      </c>
      <c r="D67" s="10" t="s">
        <v>90</v>
      </c>
      <c r="E67" s="318" t="s">
        <v>379</v>
      </c>
      <c r="F67" s="266" t="s">
        <v>378</v>
      </c>
      <c r="G67" s="111" t="s">
        <v>326</v>
      </c>
      <c r="H67" s="10" t="s">
        <v>327</v>
      </c>
      <c r="I67" s="10" t="s">
        <v>54</v>
      </c>
      <c r="J67" s="189" t="str">
        <f>IFERROR(VLOOKUP(I67,Squad!A:D,2,0),"Não Atribuído")</f>
        <v>HENRIQUE OLIVA</v>
      </c>
      <c r="K67" s="10" t="str">
        <f>VLOOKUP(I67,Squad!A:E,5,0)</f>
        <v>ASSISTENCIAL</v>
      </c>
      <c r="L67" s="10" t="s">
        <v>108</v>
      </c>
      <c r="M67" s="85" t="s">
        <v>328</v>
      </c>
      <c r="N67" s="221" t="str">
        <f t="shared" si="135"/>
        <v>\HUMASTER_INSTALL\VIEW\VW_ITEM_PRESC_HV_MED</v>
      </c>
      <c r="O67" s="221">
        <f t="shared" si="153"/>
        <v>0</v>
      </c>
      <c r="P67" s="224">
        <f t="shared" si="136"/>
        <v>5</v>
      </c>
      <c r="Q67" s="221">
        <f t="shared" si="154"/>
        <v>0</v>
      </c>
      <c r="R67" s="221" t="b">
        <f t="shared" si="137"/>
        <v>0</v>
      </c>
      <c r="S67" s="221" t="b">
        <f t="shared" si="138"/>
        <v>0</v>
      </c>
      <c r="T67" s="145" t="s">
        <v>287</v>
      </c>
      <c r="U67" s="221" t="str">
        <f>IF(ISERROR(VLOOKUP(B67,Priorizados!A:A,1,0)),"NÃO","SIM")</f>
        <v>NÃO</v>
      </c>
      <c r="V67" s="221" t="str">
        <f t="shared" si="139"/>
        <v>Impedido no CAB</v>
      </c>
      <c r="W67" s="221" t="str">
        <f t="shared" si="140"/>
        <v>1528125\HUMASTER_INSTALL\VIEW\VW_ITEM_PRESC_HV_MED1.5</v>
      </c>
      <c r="X67" s="221" t="str">
        <f>IFERROR(VLOOKUP(W67,Abastecimento!I:I,1,0), "Objeto não encontrado")</f>
        <v>1528125\HUMASTER_INSTALL\VIEW\VW_ITEM_PRESC_HV_MED1.5</v>
      </c>
      <c r="Y67" s="221">
        <f>IFERROR(VLOOKUP(B67,Abastecimento!A:A,1,0), "SAC não encontrado")</f>
        <v>1528125</v>
      </c>
      <c r="Z67" s="223" t="str">
        <f t="shared" si="141"/>
        <v>Manter</v>
      </c>
      <c r="AA67" s="221" t="str">
        <f>IFERROR(VLOOKUP(B67,EMERGENCIAIS!A:D,2,0),"Não")</f>
        <v>Não</v>
      </c>
      <c r="AB67" s="221">
        <f t="shared" si="142"/>
        <v>0</v>
      </c>
      <c r="AC67" s="225" t="str">
        <f t="shared" si="155"/>
        <v>Não</v>
      </c>
      <c r="AD67" s="222" t="str">
        <f t="shared" si="143"/>
        <v>Não</v>
      </c>
      <c r="AE67" s="222" t="str">
        <f t="shared" si="156"/>
        <v>Sim</v>
      </c>
      <c r="AF67" s="222" t="str">
        <f t="shared" si="144"/>
        <v>Sim</v>
      </c>
      <c r="AG67" s="222" t="str">
        <f>IFERROR(VLOOKUP(D67,Nomenclatura!A:B,2,0),"Não Cadastrada")</f>
        <v>VW</v>
      </c>
      <c r="AH67" s="222" t="str">
        <f t="shared" si="145"/>
        <v>OK</v>
      </c>
      <c r="AI67" s="221" t="str">
        <f t="shared" si="146"/>
        <v>Sim</v>
      </c>
      <c r="AJ67" s="225" t="str">
        <f t="shared" si="157"/>
        <v>NÃO</v>
      </c>
      <c r="AK67" s="221" t="b">
        <f t="shared" si="147"/>
        <v>0</v>
      </c>
    </row>
    <row r="68" spans="1:37" ht="17.25" customHeight="1" x14ac:dyDescent="0.2">
      <c r="A68" s="3" t="s">
        <v>194</v>
      </c>
      <c r="B68" s="45">
        <v>1528125</v>
      </c>
      <c r="C68" s="10">
        <v>2034996</v>
      </c>
      <c r="D68" s="10" t="s">
        <v>90</v>
      </c>
      <c r="E68" s="318" t="s">
        <v>380</v>
      </c>
      <c r="F68" s="266" t="s">
        <v>309</v>
      </c>
      <c r="G68" s="111" t="s">
        <v>326</v>
      </c>
      <c r="H68" s="10" t="s">
        <v>327</v>
      </c>
      <c r="I68" s="10" t="s">
        <v>54</v>
      </c>
      <c r="J68" s="189" t="str">
        <f>IFERROR(VLOOKUP(I68,Squad!A:D,2,0),"Não Atribuído")</f>
        <v>HENRIQUE OLIVA</v>
      </c>
      <c r="K68" s="10" t="str">
        <f>VLOOKUP(I68,Squad!A:E,5,0)</f>
        <v>ASSISTENCIAL</v>
      </c>
      <c r="L68" s="10" t="s">
        <v>108</v>
      </c>
      <c r="M68" s="85" t="s">
        <v>328</v>
      </c>
      <c r="N68" s="221" t="str">
        <f t="shared" si="135"/>
        <v>\HUMASTER_INSTALL\VIEW\VW_SAM_AEROSSOL_MED</v>
      </c>
      <c r="O68" s="221">
        <f t="shared" si="153"/>
        <v>0</v>
      </c>
      <c r="P68" s="224">
        <f t="shared" si="136"/>
        <v>6</v>
      </c>
      <c r="Q68" s="221">
        <f t="shared" si="154"/>
        <v>0</v>
      </c>
      <c r="R68" s="221" t="b">
        <f t="shared" si="137"/>
        <v>0</v>
      </c>
      <c r="S68" s="221" t="b">
        <f t="shared" si="138"/>
        <v>0</v>
      </c>
      <c r="T68" s="145" t="s">
        <v>287</v>
      </c>
      <c r="U68" s="221" t="str">
        <f>IF(ISERROR(VLOOKUP(B68,Priorizados!A:A,1,0)),"NÃO","SIM")</f>
        <v>NÃO</v>
      </c>
      <c r="V68" s="221" t="str">
        <f t="shared" si="139"/>
        <v>Impedido no CAB</v>
      </c>
      <c r="W68" s="221" t="str">
        <f t="shared" si="140"/>
        <v>1528125\HUMASTER_INSTALL\VIEW\VW_SAM_AEROSSOL_MED1.6</v>
      </c>
      <c r="X68" s="221" t="str">
        <f>IFERROR(VLOOKUP(W68,Abastecimento!I:I,1,0), "Objeto não encontrado")</f>
        <v>1528125\HUMASTER_INSTALL\VIEW\VW_SAM_AEROSSOL_MED1.6</v>
      </c>
      <c r="Y68" s="221">
        <f>IFERROR(VLOOKUP(B68,Abastecimento!A:A,1,0), "SAC não encontrado")</f>
        <v>1528125</v>
      </c>
      <c r="Z68" s="223" t="str">
        <f t="shared" si="141"/>
        <v>Manter</v>
      </c>
      <c r="AA68" s="221" t="str">
        <f>IFERROR(VLOOKUP(B68,EMERGENCIAIS!A:D,2,0),"Não")</f>
        <v>Não</v>
      </c>
      <c r="AB68" s="221">
        <f t="shared" si="142"/>
        <v>0</v>
      </c>
      <c r="AC68" s="225" t="str">
        <f t="shared" si="155"/>
        <v>Não</v>
      </c>
      <c r="AD68" s="222" t="str">
        <f t="shared" si="143"/>
        <v>Não</v>
      </c>
      <c r="AE68" s="222" t="str">
        <f t="shared" si="156"/>
        <v>Sim</v>
      </c>
      <c r="AF68" s="222" t="str">
        <f t="shared" si="144"/>
        <v>Sim</v>
      </c>
      <c r="AG68" s="222" t="str">
        <f>IFERROR(VLOOKUP(D68,Nomenclatura!A:B,2,0),"Não Cadastrada")</f>
        <v>VW</v>
      </c>
      <c r="AH68" s="222" t="str">
        <f t="shared" si="145"/>
        <v>OK</v>
      </c>
      <c r="AI68" s="221" t="str">
        <f t="shared" si="146"/>
        <v>Sim</v>
      </c>
      <c r="AJ68" s="225" t="str">
        <f t="shared" si="157"/>
        <v>NÃO</v>
      </c>
      <c r="AK68" s="221" t="b">
        <f t="shared" si="147"/>
        <v>0</v>
      </c>
    </row>
    <row r="69" spans="1:37" ht="17.25" customHeight="1" x14ac:dyDescent="0.2">
      <c r="A69" s="3" t="s">
        <v>194</v>
      </c>
      <c r="B69" s="45">
        <v>1528125</v>
      </c>
      <c r="C69" s="10">
        <v>2041710</v>
      </c>
      <c r="D69" s="10" t="s">
        <v>90</v>
      </c>
      <c r="E69" s="318" t="s">
        <v>381</v>
      </c>
      <c r="F69" s="266" t="s">
        <v>335</v>
      </c>
      <c r="G69" s="111" t="s">
        <v>326</v>
      </c>
      <c r="H69" s="10" t="s">
        <v>327</v>
      </c>
      <c r="I69" s="10" t="s">
        <v>54</v>
      </c>
      <c r="J69" s="189" t="str">
        <f>IFERROR(VLOOKUP(I69,Squad!A:D,2,0),"Não Atribuído")</f>
        <v>HENRIQUE OLIVA</v>
      </c>
      <c r="K69" s="10" t="str">
        <f>VLOOKUP(I69,Squad!A:E,5,0)</f>
        <v>ASSISTENCIAL</v>
      </c>
      <c r="L69" s="10" t="s">
        <v>108</v>
      </c>
      <c r="M69" s="85" t="s">
        <v>328</v>
      </c>
      <c r="N69" s="221" t="str">
        <f t="shared" si="135"/>
        <v>\HUMASTER_INSTALL\VIEW\VW_SAM_PRESC_PADRAO_AEROSOL</v>
      </c>
      <c r="O69" s="221">
        <f t="shared" si="153"/>
        <v>0</v>
      </c>
      <c r="P69" s="224">
        <f t="shared" si="136"/>
        <v>7</v>
      </c>
      <c r="Q69" s="221">
        <f t="shared" si="154"/>
        <v>0</v>
      </c>
      <c r="R69" s="221" t="b">
        <f t="shared" si="137"/>
        <v>0</v>
      </c>
      <c r="S69" s="221" t="b">
        <f t="shared" si="138"/>
        <v>0</v>
      </c>
      <c r="T69" s="145" t="s">
        <v>287</v>
      </c>
      <c r="U69" s="221" t="str">
        <f>IF(ISERROR(VLOOKUP(B69,Priorizados!A:A,1,0)),"NÃO","SIM")</f>
        <v>NÃO</v>
      </c>
      <c r="V69" s="221" t="str">
        <f t="shared" si="139"/>
        <v>Impedido no CAB</v>
      </c>
      <c r="W69" s="221" t="str">
        <f t="shared" si="140"/>
        <v>1528125\HUMASTER_INSTALL\VIEW\VW_SAM_PRESC_PADRAO_AEROSOL1.7</v>
      </c>
      <c r="X69" s="221" t="str">
        <f>IFERROR(VLOOKUP(W69,Abastecimento!I:I,1,0), "Objeto não encontrado")</f>
        <v>1528125\HUMASTER_INSTALL\VIEW\VW_SAM_PRESC_PADRAO_AEROSOL1.7</v>
      </c>
      <c r="Y69" s="221">
        <f>IFERROR(VLOOKUP(B69,Abastecimento!A:A,1,0), "SAC não encontrado")</f>
        <v>1528125</v>
      </c>
      <c r="Z69" s="223" t="str">
        <f t="shared" si="141"/>
        <v>Manter</v>
      </c>
      <c r="AA69" s="221" t="str">
        <f>IFERROR(VLOOKUP(B69,EMERGENCIAIS!A:D,2,0),"Não")</f>
        <v>Não</v>
      </c>
      <c r="AB69" s="221">
        <f t="shared" si="142"/>
        <v>0</v>
      </c>
      <c r="AC69" s="225" t="str">
        <f t="shared" si="155"/>
        <v>Não</v>
      </c>
      <c r="AD69" s="222" t="str">
        <f t="shared" si="143"/>
        <v>Não</v>
      </c>
      <c r="AE69" s="222" t="str">
        <f t="shared" si="156"/>
        <v>Sim</v>
      </c>
      <c r="AF69" s="222" t="str">
        <f t="shared" si="144"/>
        <v>Sim</v>
      </c>
      <c r="AG69" s="222" t="str">
        <f>IFERROR(VLOOKUP(D69,Nomenclatura!A:B,2,0),"Não Cadastrada")</f>
        <v>VW</v>
      </c>
      <c r="AH69" s="222" t="str">
        <f t="shared" si="145"/>
        <v>OK</v>
      </c>
      <c r="AI69" s="221" t="str">
        <f t="shared" si="146"/>
        <v>Sim</v>
      </c>
      <c r="AJ69" s="225" t="str">
        <f t="shared" si="157"/>
        <v>NÃO</v>
      </c>
      <c r="AK69" s="221" t="b">
        <f t="shared" si="147"/>
        <v>0</v>
      </c>
    </row>
    <row r="70" spans="1:37" ht="17.25" customHeight="1" x14ac:dyDescent="0.2">
      <c r="A70" s="3" t="s">
        <v>189</v>
      </c>
      <c r="B70" s="45">
        <v>2027983</v>
      </c>
      <c r="C70" s="10">
        <v>2037931</v>
      </c>
      <c r="D70" s="10" t="s">
        <v>83</v>
      </c>
      <c r="E70" s="97" t="s">
        <v>382</v>
      </c>
      <c r="F70" s="266" t="s">
        <v>383</v>
      </c>
      <c r="G70" s="111" t="s">
        <v>384</v>
      </c>
      <c r="H70" s="10" t="s">
        <v>385</v>
      </c>
      <c r="I70" s="10" t="s">
        <v>385</v>
      </c>
      <c r="J70" s="189" t="str">
        <f>IFERROR(VLOOKUP(I70,Squad!A:D,2,0),"Não Atribuído")</f>
        <v>SANDRA APARECIDA ZAPAROLI FERREIRA</v>
      </c>
      <c r="K70" s="10" t="str">
        <f>VLOOKUP(I70,Squad!A:E,5,0)</f>
        <v>OPERADORA</v>
      </c>
      <c r="L70" s="10" t="s">
        <v>108</v>
      </c>
      <c r="M70" s="85" t="s">
        <v>305</v>
      </c>
      <c r="N70" s="221" t="str">
        <f t="shared" ref="N70" si="158">CONCATENATE(TRIM(G70),"\",TRIM(E70))</f>
        <v>\WEB_10G\FMB\PLN\T2212</v>
      </c>
      <c r="O70" s="221">
        <f t="shared" si="153"/>
        <v>0</v>
      </c>
      <c r="P70" s="224">
        <f t="shared" ref="P70" si="159">IF(F70="",0,SUBSTITUTE(SUBSTITUTE(F70,"1.",""),"1,","") + 0)</f>
        <v>939</v>
      </c>
      <c r="Q70" s="221">
        <f t="shared" si="154"/>
        <v>0</v>
      </c>
      <c r="R70" s="221" t="b">
        <f t="shared" ref="R70" si="160">AND(OR(A70="Candidato Diária",A70="Publicação Semanal"),O70&gt;1,P70=Q70,Q70&gt;0)</f>
        <v>0</v>
      </c>
      <c r="S70" s="221" t="b">
        <f t="shared" ref="S70" si="161">AND(OR(A70="Candidato Diária",A70="Publicação Semanal"),O70&gt;1,NOT(R70), Q70&gt;0)</f>
        <v>0</v>
      </c>
      <c r="T70" s="145" t="s">
        <v>287</v>
      </c>
      <c r="U70" s="221" t="str">
        <f>IF(ISERROR(VLOOKUP(B70,Priorizados!A:A,1,0)),"NÃO","SIM")</f>
        <v>NÃO</v>
      </c>
      <c r="V70" s="221" t="str">
        <f t="shared" ref="V70" si="162">A70</f>
        <v>Já estava em produção</v>
      </c>
      <c r="W70" s="221" t="str">
        <f t="shared" ref="W70" si="163">CONCATENATE(B70,G70,"\",E70,F70)</f>
        <v>2027983\WEB_10G\FMB\PLN\T22121.939</v>
      </c>
      <c r="X70" s="221" t="str">
        <f>IFERROR(VLOOKUP(W70,Abastecimento!I:I,1,0), "Objeto não encontrado")</f>
        <v>2027983\WEB_10G\FMB\PLN\T22121.939</v>
      </c>
      <c r="Y70" s="221">
        <f>IFERROR(VLOOKUP(B70,Abastecimento!A:A,1,0), "SAC não encontrado")</f>
        <v>2027983</v>
      </c>
      <c r="Z70" s="223" t="str">
        <f t="shared" ref="Z70" si="164">IF(Y70="SAC não encontrado", "Deletar", IF(X70="Objeto não encontrado", "Houve alteração no SAC - investigar", "Manter"))</f>
        <v>Manter</v>
      </c>
      <c r="AA70" s="221" t="str">
        <f>IFERROR(VLOOKUP(B70,EMERGENCIAIS!A:D,2,0),"Não")</f>
        <v>Não</v>
      </c>
      <c r="AB70" s="221">
        <f t="shared" ref="AB70" si="165">IF(AA70="Não",0,1)</f>
        <v>0</v>
      </c>
      <c r="AC70" s="225" t="str">
        <f t="shared" si="155"/>
        <v>Não</v>
      </c>
      <c r="AD70" s="222" t="str">
        <f t="shared" ref="AD70" si="166">IF(AND(P70&lt;=Q70,NOT(OR(A70="Publicação Semanal",OR(A70="Candidato Diária",
OR(A70="Enviado Semanal", OR(A70="Enviado Diária",OR(A70="Enviado Emergencial",A70="Já estava em Produção")))
)))),"Sim","Não")</f>
        <v>Não</v>
      </c>
      <c r="AE70" s="222" t="str">
        <f t="shared" si="156"/>
        <v>Sim</v>
      </c>
      <c r="AF70" s="222" t="str">
        <f t="shared" ref="AF70" si="167">IF(OR(A70="",OR(B70="",OR(C70="",OR(D70="",OR(E70="",OR(F70="",OR(G70="",OR(H70="",OR(I70="",OR(J70="",OR(J70="",OR(K70="",L70="")))))))))))),"Não","Sim")</f>
        <v>Sim</v>
      </c>
      <c r="AG70" s="222" t="str">
        <f>IFERROR(VLOOKUP(D70,Nomenclatura!A:B,2,0),"Não Cadastrada")</f>
        <v>T</v>
      </c>
      <c r="AH70" s="222" t="str">
        <f t="shared" ref="AH70" si="168">IF(
    OR(
        AG70="Não Cadastrada",
        OR(
            LEFT(E70,LEN(AG70))=AG70),
            AND(
                D70="Tabela",
                LEFT(E70,2)="TT"
            ),
            AND(
                D70="Tabela",
                LEFT(E70,2)="AU"
            ),
            AND(
                D70="Package",
                LEFT(E70,3)="WEB"
            ),
            AND(
                D70="Package Body",
                LEFT(E70,3)="WEB"
            )
        ), "OK", "ERRO"
    )</f>
        <v>OK</v>
      </c>
      <c r="AI70" s="221" t="str">
        <f t="shared" ref="AI70" si="169">IF(OR(N70="",OR(O70="",OR(P70="",OR(Q70="",OR(R70="",OR(S70="",OR(T70="",OR(U70="",OR(V70="",OR(W70="",OR(X70="",Y70=""))))))))))),"Não","Sim")</f>
        <v>Sim</v>
      </c>
      <c r="AJ70" s="225" t="str">
        <f t="shared" si="157"/>
        <v>NÃO</v>
      </c>
      <c r="AK70" s="221" t="b">
        <f t="shared" ref="AK70" si="170">RIGHT(F70,1) = "0"</f>
        <v>0</v>
      </c>
    </row>
    <row r="71" spans="1:37" ht="17.25" customHeight="1" x14ac:dyDescent="0.2">
      <c r="A71" s="3" t="s">
        <v>191</v>
      </c>
      <c r="B71" s="45">
        <v>1952469</v>
      </c>
      <c r="C71" s="10">
        <v>2035863</v>
      </c>
      <c r="D71" s="10" t="s">
        <v>83</v>
      </c>
      <c r="E71" s="97" t="s">
        <v>386</v>
      </c>
      <c r="F71" s="266" t="s">
        <v>387</v>
      </c>
      <c r="G71" s="111" t="s">
        <v>281</v>
      </c>
      <c r="H71" s="10" t="s">
        <v>388</v>
      </c>
      <c r="I71" s="10" t="s">
        <v>41</v>
      </c>
      <c r="J71" s="189" t="str">
        <f>IFERROR(VLOOKUP(I71,Squad!A:D,2,0),"Não Atribuído")</f>
        <v>JOSE MINAU</v>
      </c>
      <c r="K71" s="10" t="str">
        <f>VLOOKUP(I71,Squad!A:E,5,0)</f>
        <v>ASSISTENCIAL</v>
      </c>
      <c r="L71" s="10" t="s">
        <v>108</v>
      </c>
      <c r="M71" s="85"/>
      <c r="N71" s="221" t="str">
        <f t="shared" ref="N71:N110" si="171">CONCATENATE(TRIM(G71),"\",TRIM(E71))</f>
        <v>\WEB_10G\FMB\DIAG\T720A</v>
      </c>
      <c r="O71" s="221">
        <f t="shared" si="153"/>
        <v>1</v>
      </c>
      <c r="P71" s="224">
        <f t="shared" ref="P71:P110" si="172">IF(F71="",0,SUBSTITUTE(SUBSTITUTE(F71,"1.",""),"1,","") + 0)</f>
        <v>250</v>
      </c>
      <c r="Q71" s="221">
        <f t="shared" si="154"/>
        <v>250</v>
      </c>
      <c r="R71" s="221" t="b">
        <f t="shared" ref="R71:R110" si="173">AND(OR(A71="Candidato Diária",A71="Publicação Semanal"),O71&gt;1,P71=Q71,Q71&gt;0)</f>
        <v>0</v>
      </c>
      <c r="S71" s="221" t="b">
        <f t="shared" ref="S71:S110" si="174">AND(OR(A71="Candidato Diária",A71="Publicação Semanal"),O71&gt;1,NOT(R71), Q71&gt;0)</f>
        <v>0</v>
      </c>
      <c r="T71" s="145" t="s">
        <v>287</v>
      </c>
      <c r="U71" s="221" t="str">
        <f>IF(ISERROR(VLOOKUP(B71,Priorizados!A:A,1,0)),"NÃO","SIM")</f>
        <v>NÃO</v>
      </c>
      <c r="V71" s="221" t="str">
        <f t="shared" ref="V71:V110" si="175">A71</f>
        <v>Publicação Semanal</v>
      </c>
      <c r="W71" s="221" t="str">
        <f t="shared" ref="W71:W110" si="176">CONCATENATE(B71,G71,"\",E71,F71)</f>
        <v>1952469\WEB_10G\FMB\DIAG\T720A1.250</v>
      </c>
      <c r="X71" s="221" t="str">
        <f>IFERROR(VLOOKUP(W71,Abastecimento!I:I,1,0), "Objeto não encontrado")</f>
        <v>1952469\WEB_10G\FMB\DIAG\T720A1.250</v>
      </c>
      <c r="Y71" s="221">
        <f>IFERROR(VLOOKUP(B71,Abastecimento!A:A,1,0), "SAC não encontrado")</f>
        <v>1952469</v>
      </c>
      <c r="Z71" s="223" t="str">
        <f t="shared" ref="Z71:Z110" si="177">IF(Y71="SAC não encontrado", "Deletar", IF(X71="Objeto não encontrado", "Houve alteração no SAC - investigar", "Manter"))</f>
        <v>Manter</v>
      </c>
      <c r="AA71" s="221" t="str">
        <f>IFERROR(VLOOKUP(B71,EMERGENCIAIS!A:D,2,0),"Não")</f>
        <v>Não</v>
      </c>
      <c r="AB71" s="221">
        <f t="shared" ref="AB71:AB110" si="178">IF(AA71="Não",0,1)</f>
        <v>0</v>
      </c>
      <c r="AC71" s="225" t="str">
        <f t="shared" si="155"/>
        <v>Não</v>
      </c>
      <c r="AD71" s="222" t="str">
        <f t="shared" ref="AD71:AD110" si="179">IF(AND(P71&lt;=Q71,NOT(OR(A71="Publicação Semanal",OR(A71="Candidato Diária",
OR(A71="Enviado Semanal", OR(A71="Enviado Diária",OR(A71="Enviado Emergencial",A71="Já estava em Produção")))
)))),"Sim","Não")</f>
        <v>Não</v>
      </c>
      <c r="AE71" s="222" t="str">
        <f t="shared" si="156"/>
        <v>Sim</v>
      </c>
      <c r="AF71" s="222" t="str">
        <f t="shared" ref="AF71:AF110" si="180">IF(OR(A71="",OR(B71="",OR(C71="",OR(D71="",OR(E71="",OR(F71="",OR(G71="",OR(H71="",OR(I71="",OR(J71="",OR(J71="",OR(K71="",L71="")))))))))))),"Não","Sim")</f>
        <v>Sim</v>
      </c>
      <c r="AG71" s="222" t="str">
        <f>IFERROR(VLOOKUP(D71,Nomenclatura!A:B,2,0),"Não Cadastrada")</f>
        <v>T</v>
      </c>
      <c r="AH71" s="222" t="str">
        <f t="shared" ref="AH71:AH110" si="181">IF(
    OR(
        AG71="Não Cadastrada",
        OR(
            LEFT(E71,LEN(AG71))=AG71),
            AND(
                D71="Tabela",
                LEFT(E71,2)="TT"
            ),
            AND(
                D71="Tabela",
                LEFT(E71,2)="AU"
            ),
            AND(
                D71="Package",
                LEFT(E71,3)="WEB"
            ),
            AND(
                D71="Package Body",
                LEFT(E71,3)="WEB"
            )
        ), "OK", "ERRO"
    )</f>
        <v>OK</v>
      </c>
      <c r="AI71" s="221" t="str">
        <f t="shared" ref="AI71:AI110" si="182">IF(OR(N71="",OR(O71="",OR(P71="",OR(Q71="",OR(R71="",OR(S71="",OR(T71="",OR(U71="",OR(V71="",OR(W71="",OR(X71="",Y71=""))))))))))),"Não","Sim")</f>
        <v>Sim</v>
      </c>
      <c r="AJ71" s="225" t="str">
        <f t="shared" si="157"/>
        <v>NÃO</v>
      </c>
      <c r="AK71" s="221" t="b">
        <f t="shared" ref="AK71:AK110" si="183">RIGHT(F71,1) = "0"</f>
        <v>1</v>
      </c>
    </row>
    <row r="72" spans="1:37" ht="17.25" customHeight="1" x14ac:dyDescent="0.2">
      <c r="A72" s="3" t="s">
        <v>191</v>
      </c>
      <c r="B72" s="45">
        <v>1952469</v>
      </c>
      <c r="C72" s="10">
        <v>2042943</v>
      </c>
      <c r="D72" s="10" t="s">
        <v>83</v>
      </c>
      <c r="E72" s="97" t="s">
        <v>279</v>
      </c>
      <c r="F72" s="266" t="s">
        <v>389</v>
      </c>
      <c r="G72" s="111" t="s">
        <v>281</v>
      </c>
      <c r="H72" s="10" t="s">
        <v>388</v>
      </c>
      <c r="I72" s="10" t="s">
        <v>41</v>
      </c>
      <c r="J72" s="189" t="str">
        <f>IFERROR(VLOOKUP(I72,Squad!A:D,2,0),"Não Atribuído")</f>
        <v>JOSE MINAU</v>
      </c>
      <c r="K72" s="10" t="str">
        <f>VLOOKUP(I72,Squad!A:E,5,0)</f>
        <v>ASSISTENCIAL</v>
      </c>
      <c r="L72" s="10" t="s">
        <v>108</v>
      </c>
      <c r="M72" s="85"/>
      <c r="N72" s="221" t="str">
        <f t="shared" si="171"/>
        <v>\WEB_10G\FMB\DIAG\T7306</v>
      </c>
      <c r="O72" s="221">
        <f t="shared" si="153"/>
        <v>1</v>
      </c>
      <c r="P72" s="224">
        <f t="shared" si="172"/>
        <v>38</v>
      </c>
      <c r="Q72" s="221">
        <f t="shared" si="154"/>
        <v>38</v>
      </c>
      <c r="R72" s="221" t="b">
        <f t="shared" si="173"/>
        <v>0</v>
      </c>
      <c r="S72" s="221" t="b">
        <f t="shared" si="174"/>
        <v>0</v>
      </c>
      <c r="T72" s="145" t="s">
        <v>287</v>
      </c>
      <c r="U72" s="221" t="str">
        <f>IF(ISERROR(VLOOKUP(B72,Priorizados!A:A,1,0)),"NÃO","SIM")</f>
        <v>NÃO</v>
      </c>
      <c r="V72" s="221" t="str">
        <f t="shared" si="175"/>
        <v>Publicação Semanal</v>
      </c>
      <c r="W72" s="221" t="str">
        <f t="shared" si="176"/>
        <v>1952469\WEB_10G\FMB\DIAG\T73061.38</v>
      </c>
      <c r="X72" s="221" t="str">
        <f>IFERROR(VLOOKUP(W72,Abastecimento!I:I,1,0), "Objeto não encontrado")</f>
        <v>1952469\WEB_10G\FMB\DIAG\T73061.38</v>
      </c>
      <c r="Y72" s="221">
        <f>IFERROR(VLOOKUP(B72,Abastecimento!A:A,1,0), "SAC não encontrado")</f>
        <v>1952469</v>
      </c>
      <c r="Z72" s="223" t="str">
        <f t="shared" si="177"/>
        <v>Manter</v>
      </c>
      <c r="AA72" s="221" t="str">
        <f>IFERROR(VLOOKUP(B72,EMERGENCIAIS!A:D,2,0),"Não")</f>
        <v>Não</v>
      </c>
      <c r="AB72" s="221">
        <f t="shared" si="178"/>
        <v>0</v>
      </c>
      <c r="AC72" s="225" t="str">
        <f t="shared" si="155"/>
        <v>Não</v>
      </c>
      <c r="AD72" s="222" t="str">
        <f t="shared" si="179"/>
        <v>Não</v>
      </c>
      <c r="AE72" s="222" t="str">
        <f t="shared" si="156"/>
        <v>Sim</v>
      </c>
      <c r="AF72" s="222" t="str">
        <f t="shared" si="180"/>
        <v>Sim</v>
      </c>
      <c r="AG72" s="222" t="str">
        <f>IFERROR(VLOOKUP(D72,Nomenclatura!A:B,2,0),"Não Cadastrada")</f>
        <v>T</v>
      </c>
      <c r="AH72" s="222" t="str">
        <f t="shared" si="181"/>
        <v>OK</v>
      </c>
      <c r="AI72" s="221" t="str">
        <f t="shared" si="182"/>
        <v>Sim</v>
      </c>
      <c r="AJ72" s="225" t="str">
        <f t="shared" si="157"/>
        <v>NÃO</v>
      </c>
      <c r="AK72" s="221" t="b">
        <f t="shared" si="183"/>
        <v>0</v>
      </c>
    </row>
    <row r="73" spans="1:37" ht="17.25" customHeight="1" x14ac:dyDescent="0.2">
      <c r="A73" s="3" t="s">
        <v>191</v>
      </c>
      <c r="B73" s="45">
        <v>2046672</v>
      </c>
      <c r="C73" s="10">
        <v>2047446</v>
      </c>
      <c r="D73" s="10" t="s">
        <v>81</v>
      </c>
      <c r="E73" s="97" t="s">
        <v>390</v>
      </c>
      <c r="F73" s="266" t="s">
        <v>291</v>
      </c>
      <c r="G73" s="111" t="s">
        <v>307</v>
      </c>
      <c r="H73" s="10" t="s">
        <v>391</v>
      </c>
      <c r="I73" s="10" t="s">
        <v>41</v>
      </c>
      <c r="J73" s="189" t="str">
        <f>IFERROR(VLOOKUP(I73,Squad!A:D,2,0),"Não Atribuído")</f>
        <v>JOSE MINAU</v>
      </c>
      <c r="K73" s="10" t="str">
        <f>VLOOKUP(I73,Squad!A:E,5,0)</f>
        <v>ASSISTENCIAL</v>
      </c>
      <c r="L73" s="10" t="s">
        <v>108</v>
      </c>
      <c r="M73" s="85" t="s">
        <v>392</v>
      </c>
      <c r="N73" s="221" t="str">
        <f t="shared" si="171"/>
        <v>\HUMASTER_INSTALL\TABLE\TB_HIST_IMPRESSAO_PACIENTE</v>
      </c>
      <c r="O73" s="221">
        <f t="shared" si="153"/>
        <v>1</v>
      </c>
      <c r="P73" s="224">
        <f t="shared" si="172"/>
        <v>2</v>
      </c>
      <c r="Q73" s="221">
        <f t="shared" si="154"/>
        <v>2</v>
      </c>
      <c r="R73" s="221" t="b">
        <f t="shared" si="173"/>
        <v>0</v>
      </c>
      <c r="S73" s="221" t="b">
        <f t="shared" si="174"/>
        <v>0</v>
      </c>
      <c r="T73" s="145" t="s">
        <v>287</v>
      </c>
      <c r="U73" s="221" t="str">
        <f>IF(ISERROR(VLOOKUP(B73,Priorizados!A:A,1,0)),"NÃO","SIM")</f>
        <v>NÃO</v>
      </c>
      <c r="V73" s="221" t="str">
        <f t="shared" si="175"/>
        <v>Publicação Semanal</v>
      </c>
      <c r="W73" s="221" t="str">
        <f t="shared" si="176"/>
        <v>2046672\HUMASTER_INSTALL\TABLE\TB_HIST_IMPRESSAO_PACIENTE1.2</v>
      </c>
      <c r="X73" s="221" t="str">
        <f>IFERROR(VLOOKUP(W73,Abastecimento!I:I,1,0), "Objeto não encontrado")</f>
        <v>2046672\HUMASTER_INSTALL\TABLE\TB_HIST_IMPRESSAO_PACIENTE1.2</v>
      </c>
      <c r="Y73" s="221">
        <f>IFERROR(VLOOKUP(B73,Abastecimento!A:A,1,0), "SAC não encontrado")</f>
        <v>2046672</v>
      </c>
      <c r="Z73" s="223" t="str">
        <f t="shared" si="177"/>
        <v>Manter</v>
      </c>
      <c r="AA73" s="221" t="str">
        <f>IFERROR(VLOOKUP(B73,EMERGENCIAIS!A:D,2,0),"Não")</f>
        <v>Não</v>
      </c>
      <c r="AB73" s="221">
        <f t="shared" si="178"/>
        <v>0</v>
      </c>
      <c r="AC73" s="225" t="str">
        <f t="shared" si="155"/>
        <v>Não</v>
      </c>
      <c r="AD73" s="222" t="str">
        <f t="shared" si="179"/>
        <v>Não</v>
      </c>
      <c r="AE73" s="222" t="str">
        <f t="shared" si="156"/>
        <v>Sim</v>
      </c>
      <c r="AF73" s="222" t="str">
        <f t="shared" si="180"/>
        <v>Sim</v>
      </c>
      <c r="AG73" s="222" t="str">
        <f>IFERROR(VLOOKUP(D73,Nomenclatura!A:B,2,0),"Não Cadastrada")</f>
        <v>TB</v>
      </c>
      <c r="AH73" s="222" t="str">
        <f t="shared" si="181"/>
        <v>OK</v>
      </c>
      <c r="AI73" s="221" t="str">
        <f t="shared" si="182"/>
        <v>Sim</v>
      </c>
      <c r="AJ73" s="225" t="str">
        <f t="shared" si="157"/>
        <v>NÃO</v>
      </c>
      <c r="AK73" s="221" t="b">
        <f t="shared" si="183"/>
        <v>0</v>
      </c>
    </row>
    <row r="74" spans="1:37" ht="17.25" customHeight="1" x14ac:dyDescent="0.2">
      <c r="A74" s="3" t="s">
        <v>191</v>
      </c>
      <c r="B74" s="45">
        <v>2046672</v>
      </c>
      <c r="C74" s="10">
        <v>2047446</v>
      </c>
      <c r="D74" s="10" t="s">
        <v>83</v>
      </c>
      <c r="E74" s="97" t="s">
        <v>393</v>
      </c>
      <c r="F74" s="266" t="s">
        <v>291</v>
      </c>
      <c r="G74" s="111" t="s">
        <v>366</v>
      </c>
      <c r="H74" s="10" t="s">
        <v>391</v>
      </c>
      <c r="I74" s="10" t="s">
        <v>41</v>
      </c>
      <c r="J74" s="189" t="str">
        <f>IFERROR(VLOOKUP(I74,Squad!A:D,2,0),"Não Atribuído")</f>
        <v>JOSE MINAU</v>
      </c>
      <c r="K74" s="10" t="str">
        <f>VLOOKUP(I74,Squad!A:E,5,0)</f>
        <v>ASSISTENCIAL</v>
      </c>
      <c r="L74" s="10" t="s">
        <v>108</v>
      </c>
      <c r="M74" s="85"/>
      <c r="N74" s="221" t="str">
        <f t="shared" si="171"/>
        <v>\WEB_10G\FMB\HOSP\T4316</v>
      </c>
      <c r="O74" s="221">
        <f t="shared" si="153"/>
        <v>1</v>
      </c>
      <c r="P74" s="224">
        <f t="shared" si="172"/>
        <v>2</v>
      </c>
      <c r="Q74" s="221">
        <f t="shared" si="154"/>
        <v>2</v>
      </c>
      <c r="R74" s="221" t="b">
        <f t="shared" si="173"/>
        <v>0</v>
      </c>
      <c r="S74" s="221" t="b">
        <f t="shared" si="174"/>
        <v>0</v>
      </c>
      <c r="T74" s="145" t="s">
        <v>287</v>
      </c>
      <c r="U74" s="221" t="str">
        <f>IF(ISERROR(VLOOKUP(B74,Priorizados!A:A,1,0)),"NÃO","SIM")</f>
        <v>NÃO</v>
      </c>
      <c r="V74" s="221" t="str">
        <f t="shared" si="175"/>
        <v>Publicação Semanal</v>
      </c>
      <c r="W74" s="221" t="str">
        <f t="shared" si="176"/>
        <v>2046672\WEB_10G\FMB\HOSP\T43161.2</v>
      </c>
      <c r="X74" s="221" t="str">
        <f>IFERROR(VLOOKUP(W74,Abastecimento!I:I,1,0), "Objeto não encontrado")</f>
        <v>2046672\WEB_10G\FMB\HOSP\T43161.2</v>
      </c>
      <c r="Y74" s="221">
        <f>IFERROR(VLOOKUP(B74,Abastecimento!A:A,1,0), "SAC não encontrado")</f>
        <v>2046672</v>
      </c>
      <c r="Z74" s="223" t="str">
        <f t="shared" si="177"/>
        <v>Manter</v>
      </c>
      <c r="AA74" s="221" t="str">
        <f>IFERROR(VLOOKUP(B74,EMERGENCIAIS!A:D,2,0),"Não")</f>
        <v>Não</v>
      </c>
      <c r="AB74" s="221">
        <f t="shared" si="178"/>
        <v>0</v>
      </c>
      <c r="AC74" s="225" t="str">
        <f t="shared" si="155"/>
        <v>Não</v>
      </c>
      <c r="AD74" s="222" t="str">
        <f t="shared" si="179"/>
        <v>Não</v>
      </c>
      <c r="AE74" s="222" t="str">
        <f t="shared" si="156"/>
        <v>Sim</v>
      </c>
      <c r="AF74" s="222" t="str">
        <f t="shared" si="180"/>
        <v>Sim</v>
      </c>
      <c r="AG74" s="222" t="str">
        <f>IFERROR(VLOOKUP(D74,Nomenclatura!A:B,2,0),"Não Cadastrada")</f>
        <v>T</v>
      </c>
      <c r="AH74" s="222" t="str">
        <f t="shared" si="181"/>
        <v>OK</v>
      </c>
      <c r="AI74" s="221" t="str">
        <f t="shared" si="182"/>
        <v>Sim</v>
      </c>
      <c r="AJ74" s="225" t="str">
        <f t="shared" si="157"/>
        <v>NÃO</v>
      </c>
      <c r="AK74" s="221" t="b">
        <f t="shared" si="183"/>
        <v>0</v>
      </c>
    </row>
    <row r="75" spans="1:37" ht="17.25" customHeight="1" x14ac:dyDescent="0.2">
      <c r="A75" s="3" t="s">
        <v>191</v>
      </c>
      <c r="B75" s="45">
        <v>2046672</v>
      </c>
      <c r="C75" s="10">
        <v>2047446</v>
      </c>
      <c r="D75" s="10" t="s">
        <v>83</v>
      </c>
      <c r="E75" s="97" t="s">
        <v>394</v>
      </c>
      <c r="F75" s="266" t="s">
        <v>395</v>
      </c>
      <c r="G75" s="111" t="s">
        <v>366</v>
      </c>
      <c r="H75" s="10" t="s">
        <v>391</v>
      </c>
      <c r="I75" s="10" t="s">
        <v>41</v>
      </c>
      <c r="J75" s="189" t="str">
        <f>IFERROR(VLOOKUP(I75,Squad!A:D,2,0),"Não Atribuído")</f>
        <v>JOSE MINAU</v>
      </c>
      <c r="K75" s="10" t="str">
        <f>VLOOKUP(I75,Squad!A:E,5,0)</f>
        <v>ASSISTENCIAL</v>
      </c>
      <c r="L75" s="10" t="s">
        <v>108</v>
      </c>
      <c r="M75" s="85"/>
      <c r="N75" s="221" t="str">
        <f t="shared" si="171"/>
        <v>\WEB_10G\FMB\HOSP\T4310PIR</v>
      </c>
      <c r="O75" s="221">
        <f t="shared" si="153"/>
        <v>1</v>
      </c>
      <c r="P75" s="224">
        <f t="shared" si="172"/>
        <v>491</v>
      </c>
      <c r="Q75" s="221">
        <f t="shared" si="154"/>
        <v>491</v>
      </c>
      <c r="R75" s="221" t="b">
        <f t="shared" si="173"/>
        <v>0</v>
      </c>
      <c r="S75" s="221" t="b">
        <f t="shared" si="174"/>
        <v>0</v>
      </c>
      <c r="T75" s="145" t="s">
        <v>287</v>
      </c>
      <c r="U75" s="221" t="str">
        <f>IF(ISERROR(VLOOKUP(B75,Priorizados!A:A,1,0)),"NÃO","SIM")</f>
        <v>NÃO</v>
      </c>
      <c r="V75" s="221" t="str">
        <f t="shared" si="175"/>
        <v>Publicação Semanal</v>
      </c>
      <c r="W75" s="221" t="str">
        <f t="shared" si="176"/>
        <v>2046672\WEB_10G\FMB\HOSP\T4310PIR1.491</v>
      </c>
      <c r="X75" s="221" t="str">
        <f>IFERROR(VLOOKUP(W75,Abastecimento!I:I,1,0), "Objeto não encontrado")</f>
        <v>2046672\WEB_10G\FMB\HOSP\T4310PIR1.491</v>
      </c>
      <c r="Y75" s="221">
        <f>IFERROR(VLOOKUP(B75,Abastecimento!A:A,1,0), "SAC não encontrado")</f>
        <v>2046672</v>
      </c>
      <c r="Z75" s="223" t="str">
        <f t="shared" si="177"/>
        <v>Manter</v>
      </c>
      <c r="AA75" s="221" t="str">
        <f>IFERROR(VLOOKUP(B75,EMERGENCIAIS!A:D,2,0),"Não")</f>
        <v>Não</v>
      </c>
      <c r="AB75" s="221">
        <f t="shared" si="178"/>
        <v>0</v>
      </c>
      <c r="AC75" s="225" t="str">
        <f t="shared" si="155"/>
        <v>Não</v>
      </c>
      <c r="AD75" s="222" t="str">
        <f t="shared" si="179"/>
        <v>Não</v>
      </c>
      <c r="AE75" s="222" t="str">
        <f t="shared" si="156"/>
        <v>Sim</v>
      </c>
      <c r="AF75" s="222" t="str">
        <f t="shared" si="180"/>
        <v>Sim</v>
      </c>
      <c r="AG75" s="222" t="str">
        <f>IFERROR(VLOOKUP(D75,Nomenclatura!A:B,2,0),"Não Cadastrada")</f>
        <v>T</v>
      </c>
      <c r="AH75" s="222" t="str">
        <f t="shared" si="181"/>
        <v>OK</v>
      </c>
      <c r="AI75" s="221" t="str">
        <f t="shared" si="182"/>
        <v>Sim</v>
      </c>
      <c r="AJ75" s="225" t="str">
        <f t="shared" si="157"/>
        <v>NÃO</v>
      </c>
      <c r="AK75" s="221" t="b">
        <f t="shared" si="183"/>
        <v>0</v>
      </c>
    </row>
    <row r="76" spans="1:37" ht="17.25" customHeight="1" x14ac:dyDescent="0.2">
      <c r="A76" s="3" t="s">
        <v>189</v>
      </c>
      <c r="B76" s="45">
        <v>2047442</v>
      </c>
      <c r="C76" s="10">
        <v>2049654</v>
      </c>
      <c r="D76" s="10" t="s">
        <v>81</v>
      </c>
      <c r="E76" s="97" t="s">
        <v>396</v>
      </c>
      <c r="F76" s="266" t="s">
        <v>253</v>
      </c>
      <c r="G76" s="111" t="s">
        <v>397</v>
      </c>
      <c r="H76" s="10" t="s">
        <v>49</v>
      </c>
      <c r="I76" s="10" t="s">
        <v>49</v>
      </c>
      <c r="J76" s="189" t="str">
        <f>IFERROR(VLOOKUP(I76,Squad!A:D,2,0),"Não Atribuído")</f>
        <v>GABRIELA SUPRIMIO</v>
      </c>
      <c r="K76" s="10" t="str">
        <f>VLOOKUP(I76,Squad!A:E,5,0)</f>
        <v>OPERADORA</v>
      </c>
      <c r="L76" s="10" t="s">
        <v>108</v>
      </c>
      <c r="M76" s="85" t="s">
        <v>398</v>
      </c>
      <c r="N76" s="221" t="str">
        <f t="shared" si="171"/>
        <v>\HEALTH_INSTALL\TABLE\TB_IR_EMPRESA_EXCEPCIONAL</v>
      </c>
      <c r="O76" s="221">
        <f t="shared" si="153"/>
        <v>0</v>
      </c>
      <c r="P76" s="224">
        <f t="shared" si="172"/>
        <v>1</v>
      </c>
      <c r="Q76" s="221">
        <f t="shared" si="154"/>
        <v>0</v>
      </c>
      <c r="R76" s="221" t="b">
        <f t="shared" si="173"/>
        <v>0</v>
      </c>
      <c r="S76" s="221" t="b">
        <f t="shared" si="174"/>
        <v>0</v>
      </c>
      <c r="T76" s="145" t="s">
        <v>287</v>
      </c>
      <c r="U76" s="221" t="str">
        <f>IF(ISERROR(VLOOKUP(B76,Priorizados!A:A,1,0)),"NÃO","SIM")</f>
        <v>NÃO</v>
      </c>
      <c r="V76" s="221" t="str">
        <f t="shared" si="175"/>
        <v>Já estava em produção</v>
      </c>
      <c r="W76" s="221" t="str">
        <f t="shared" si="176"/>
        <v>2047442\HEALTH_INSTALL\TABLE\TB_IR_EMPRESA_EXCEPCIONAL1.1</v>
      </c>
      <c r="X76" s="221" t="str">
        <f>IFERROR(VLOOKUP(W76,Abastecimento!I:I,1,0), "Objeto não encontrado")</f>
        <v>2047442\HEALTH_INSTALL\TABLE\TB_IR_EMPRESA_EXCEPCIONAL1.1</v>
      </c>
      <c r="Y76" s="221">
        <f>IFERROR(VLOOKUP(B76,Abastecimento!A:A,1,0), "SAC não encontrado")</f>
        <v>2047442</v>
      </c>
      <c r="Z76" s="223" t="str">
        <f t="shared" si="177"/>
        <v>Manter</v>
      </c>
      <c r="AA76" s="221" t="str">
        <f>IFERROR(VLOOKUP(B76,EMERGENCIAIS!A:D,2,0),"Não")</f>
        <v>Não</v>
      </c>
      <c r="AB76" s="221">
        <f t="shared" si="178"/>
        <v>0</v>
      </c>
      <c r="AC76" s="225" t="str">
        <f t="shared" si="155"/>
        <v>Não</v>
      </c>
      <c r="AD76" s="222" t="str">
        <f t="shared" si="179"/>
        <v>Não</v>
      </c>
      <c r="AE76" s="222" t="str">
        <f t="shared" si="156"/>
        <v>Sim</v>
      </c>
      <c r="AF76" s="222" t="str">
        <f t="shared" si="180"/>
        <v>Sim</v>
      </c>
      <c r="AG76" s="222" t="str">
        <f>IFERROR(VLOOKUP(D76,Nomenclatura!A:B,2,0),"Não Cadastrada")</f>
        <v>TB</v>
      </c>
      <c r="AH76" s="222" t="str">
        <f t="shared" si="181"/>
        <v>OK</v>
      </c>
      <c r="AI76" s="221" t="str">
        <f t="shared" si="182"/>
        <v>Sim</v>
      </c>
      <c r="AJ76" s="225" t="str">
        <f t="shared" si="157"/>
        <v>NÃO</v>
      </c>
      <c r="AK76" s="221" t="b">
        <f t="shared" si="183"/>
        <v>0</v>
      </c>
    </row>
    <row r="77" spans="1:37" ht="17.25" customHeight="1" x14ac:dyDescent="0.2">
      <c r="A77" s="3" t="s">
        <v>189</v>
      </c>
      <c r="B77" s="45">
        <v>2047442</v>
      </c>
      <c r="C77" s="10">
        <v>2049654</v>
      </c>
      <c r="D77" s="10" t="s">
        <v>79</v>
      </c>
      <c r="E77" s="97" t="s">
        <v>399</v>
      </c>
      <c r="F77" s="266" t="s">
        <v>330</v>
      </c>
      <c r="G77" s="111" t="s">
        <v>319</v>
      </c>
      <c r="H77" s="10" t="s">
        <v>49</v>
      </c>
      <c r="I77" s="10" t="s">
        <v>49</v>
      </c>
      <c r="J77" s="189" t="str">
        <f>IFERROR(VLOOKUP(I77,Squad!A:D,2,0),"Não Atribuído")</f>
        <v>GABRIELA SUPRIMIO</v>
      </c>
      <c r="K77" s="10" t="str">
        <f>VLOOKUP(I77,Squad!A:E,5,0)</f>
        <v>OPERADORA</v>
      </c>
      <c r="L77" s="10" t="s">
        <v>108</v>
      </c>
      <c r="M77" s="85" t="s">
        <v>398</v>
      </c>
      <c r="N77" s="221" t="str">
        <f t="shared" si="171"/>
        <v>\HEALTH_INSTALL\PROCEDURE\PR_ANALISA_EXIBICAO</v>
      </c>
      <c r="O77" s="221">
        <f t="shared" si="153"/>
        <v>0</v>
      </c>
      <c r="P77" s="224">
        <f t="shared" si="172"/>
        <v>10</v>
      </c>
      <c r="Q77" s="221">
        <f t="shared" si="154"/>
        <v>0</v>
      </c>
      <c r="R77" s="221" t="b">
        <f t="shared" si="173"/>
        <v>0</v>
      </c>
      <c r="S77" s="221" t="b">
        <f t="shared" si="174"/>
        <v>0</v>
      </c>
      <c r="T77" s="145" t="s">
        <v>287</v>
      </c>
      <c r="U77" s="221" t="str">
        <f>IF(ISERROR(VLOOKUP(B77,Priorizados!A:A,1,0)),"NÃO","SIM")</f>
        <v>NÃO</v>
      </c>
      <c r="V77" s="221" t="str">
        <f t="shared" si="175"/>
        <v>Já estava em produção</v>
      </c>
      <c r="W77" s="221" t="str">
        <f t="shared" si="176"/>
        <v>2047442\HEALTH_INSTALL\PROCEDURE\PR_ANALISA_EXIBICAO1.10</v>
      </c>
      <c r="X77" s="221" t="str">
        <f>IFERROR(VLOOKUP(W77,Abastecimento!I:I,1,0), "Objeto não encontrado")</f>
        <v>2047442\HEALTH_INSTALL\PROCEDURE\PR_ANALISA_EXIBICAO1.10</v>
      </c>
      <c r="Y77" s="221">
        <f>IFERROR(VLOOKUP(B77,Abastecimento!A:A,1,0), "SAC não encontrado")</f>
        <v>2047442</v>
      </c>
      <c r="Z77" s="223" t="str">
        <f t="shared" si="177"/>
        <v>Manter</v>
      </c>
      <c r="AA77" s="221" t="str">
        <f>IFERROR(VLOOKUP(B77,EMERGENCIAIS!A:D,2,0),"Não")</f>
        <v>Não</v>
      </c>
      <c r="AB77" s="221">
        <f t="shared" si="178"/>
        <v>0</v>
      </c>
      <c r="AC77" s="225" t="str">
        <f t="shared" si="155"/>
        <v>Não</v>
      </c>
      <c r="AD77" s="222" t="str">
        <f t="shared" si="179"/>
        <v>Não</v>
      </c>
      <c r="AE77" s="222" t="str">
        <f t="shared" si="156"/>
        <v>Sim</v>
      </c>
      <c r="AF77" s="222" t="str">
        <f t="shared" si="180"/>
        <v>Sim</v>
      </c>
      <c r="AG77" s="222" t="str">
        <f>IFERROR(VLOOKUP(D77,Nomenclatura!A:B,2,0),"Não Cadastrada")</f>
        <v>PR</v>
      </c>
      <c r="AH77" s="222" t="str">
        <f t="shared" si="181"/>
        <v>OK</v>
      </c>
      <c r="AI77" s="221" t="str">
        <f t="shared" si="182"/>
        <v>Sim</v>
      </c>
      <c r="AJ77" s="225" t="str">
        <f t="shared" si="157"/>
        <v>NÃO</v>
      </c>
      <c r="AK77" s="221" t="b">
        <f t="shared" si="183"/>
        <v>1</v>
      </c>
    </row>
    <row r="78" spans="1:37" ht="17.25" customHeight="1" x14ac:dyDescent="0.2">
      <c r="A78" s="3" t="s">
        <v>189</v>
      </c>
      <c r="B78" s="45">
        <v>2047442</v>
      </c>
      <c r="C78" s="10">
        <v>2049631</v>
      </c>
      <c r="D78" s="10" t="s">
        <v>79</v>
      </c>
      <c r="E78" s="97" t="s">
        <v>259</v>
      </c>
      <c r="F78" s="266" t="s">
        <v>400</v>
      </c>
      <c r="G78" s="111" t="s">
        <v>319</v>
      </c>
      <c r="H78" s="10" t="s">
        <v>49</v>
      </c>
      <c r="I78" s="10" t="s">
        <v>49</v>
      </c>
      <c r="J78" s="189" t="str">
        <f>IFERROR(VLOOKUP(I78,Squad!A:D,2,0),"Não Atribuído")</f>
        <v>GABRIELA SUPRIMIO</v>
      </c>
      <c r="K78" s="10" t="str">
        <f>VLOOKUP(I78,Squad!A:E,5,0)</f>
        <v>OPERADORA</v>
      </c>
      <c r="L78" s="10" t="s">
        <v>108</v>
      </c>
      <c r="M78" s="85" t="s">
        <v>398</v>
      </c>
      <c r="N78" s="221" t="str">
        <f t="shared" si="171"/>
        <v>\HEALTH_INSTALL\PROCEDURE\PR_GERA_IR_USUARIO</v>
      </c>
      <c r="O78" s="221">
        <f t="shared" si="153"/>
        <v>0</v>
      </c>
      <c r="P78" s="224">
        <f t="shared" si="172"/>
        <v>59</v>
      </c>
      <c r="Q78" s="221">
        <f t="shared" si="154"/>
        <v>0</v>
      </c>
      <c r="R78" s="221" t="b">
        <f t="shared" si="173"/>
        <v>0</v>
      </c>
      <c r="S78" s="221" t="b">
        <f t="shared" si="174"/>
        <v>0</v>
      </c>
      <c r="T78" s="145" t="s">
        <v>287</v>
      </c>
      <c r="U78" s="221" t="str">
        <f>IF(ISERROR(VLOOKUP(B78,Priorizados!A:A,1,0)),"NÃO","SIM")</f>
        <v>NÃO</v>
      </c>
      <c r="V78" s="221" t="str">
        <f t="shared" si="175"/>
        <v>Já estava em produção</v>
      </c>
      <c r="W78" s="221" t="str">
        <f t="shared" si="176"/>
        <v>2047442\HEALTH_INSTALL\PROCEDURE\PR_GERA_IR_USUARIO1.59</v>
      </c>
      <c r="X78" s="221" t="str">
        <f>IFERROR(VLOOKUP(W78,Abastecimento!I:I,1,0), "Objeto não encontrado")</f>
        <v>2047442\HEALTH_INSTALL\PROCEDURE\PR_GERA_IR_USUARIO1.59</v>
      </c>
      <c r="Y78" s="221">
        <f>IFERROR(VLOOKUP(B78,Abastecimento!A:A,1,0), "SAC não encontrado")</f>
        <v>2047442</v>
      </c>
      <c r="Z78" s="223" t="str">
        <f t="shared" si="177"/>
        <v>Manter</v>
      </c>
      <c r="AA78" s="221" t="str">
        <f>IFERROR(VLOOKUP(B78,EMERGENCIAIS!A:D,2,0),"Não")</f>
        <v>Não</v>
      </c>
      <c r="AB78" s="221">
        <f t="shared" si="178"/>
        <v>0</v>
      </c>
      <c r="AC78" s="225" t="str">
        <f t="shared" si="155"/>
        <v>Não</v>
      </c>
      <c r="AD78" s="222" t="str">
        <f t="shared" si="179"/>
        <v>Não</v>
      </c>
      <c r="AE78" s="222" t="str">
        <f t="shared" si="156"/>
        <v>Sim</v>
      </c>
      <c r="AF78" s="222" t="str">
        <f t="shared" si="180"/>
        <v>Sim</v>
      </c>
      <c r="AG78" s="222" t="str">
        <f>IFERROR(VLOOKUP(D78,Nomenclatura!A:B,2,0),"Não Cadastrada")</f>
        <v>PR</v>
      </c>
      <c r="AH78" s="222" t="str">
        <f t="shared" si="181"/>
        <v>OK</v>
      </c>
      <c r="AI78" s="221" t="str">
        <f t="shared" si="182"/>
        <v>Sim</v>
      </c>
      <c r="AJ78" s="225" t="str">
        <f t="shared" si="157"/>
        <v>NÃO</v>
      </c>
      <c r="AK78" s="221" t="b">
        <f t="shared" si="183"/>
        <v>0</v>
      </c>
    </row>
    <row r="79" spans="1:37" ht="17.25" customHeight="1" x14ac:dyDescent="0.2">
      <c r="A79" s="3" t="s">
        <v>191</v>
      </c>
      <c r="B79" s="45">
        <v>1577585</v>
      </c>
      <c r="C79" s="10">
        <v>2039852</v>
      </c>
      <c r="D79" s="10" t="s">
        <v>83</v>
      </c>
      <c r="E79" s="97" t="s">
        <v>401</v>
      </c>
      <c r="F79" s="266" t="s">
        <v>317</v>
      </c>
      <c r="G79" s="111" t="s">
        <v>384</v>
      </c>
      <c r="H79" s="10" t="s">
        <v>402</v>
      </c>
      <c r="I79" s="10" t="s">
        <v>403</v>
      </c>
      <c r="J79" s="189" t="str">
        <f>IFERROR(VLOOKUP(I79,Squad!A:D,2,0),"Não Atribuído")</f>
        <v>SAVIA CAETANO (HAPVIDA)</v>
      </c>
      <c r="K79" s="10" t="str">
        <f>VLOOKUP(I79,Squad!A:E,5,0)</f>
        <v>OPERADORA</v>
      </c>
      <c r="L79" s="10" t="s">
        <v>108</v>
      </c>
      <c r="M79" s="85"/>
      <c r="N79" s="221" t="str">
        <f t="shared" si="171"/>
        <v>\WEB_10G\FMB\PLN\T9080</v>
      </c>
      <c r="O79" s="221">
        <f t="shared" si="153"/>
        <v>2</v>
      </c>
      <c r="P79" s="224">
        <f t="shared" si="172"/>
        <v>11</v>
      </c>
      <c r="Q79" s="221">
        <f t="shared" si="154"/>
        <v>11</v>
      </c>
      <c r="R79" s="221" t="b">
        <f t="shared" si="173"/>
        <v>1</v>
      </c>
      <c r="S79" s="221" t="b">
        <f t="shared" si="174"/>
        <v>0</v>
      </c>
      <c r="T79" s="145" t="s">
        <v>287</v>
      </c>
      <c r="U79" s="221" t="str">
        <f>IF(ISERROR(VLOOKUP(B79,Priorizados!A:A,1,0)),"NÃO","SIM")</f>
        <v>NÃO</v>
      </c>
      <c r="V79" s="221" t="str">
        <f t="shared" si="175"/>
        <v>Publicação Semanal</v>
      </c>
      <c r="W79" s="221" t="str">
        <f t="shared" si="176"/>
        <v>1577585\WEB_10G\FMB\PLN\T90801.11</v>
      </c>
      <c r="X79" s="221" t="str">
        <f>IFERROR(VLOOKUP(W79,Abastecimento!I:I,1,0), "Objeto não encontrado")</f>
        <v>1577585\WEB_10G\FMB\PLN\T90801.11</v>
      </c>
      <c r="Y79" s="221">
        <f>IFERROR(VLOOKUP(B79,Abastecimento!A:A,1,0), "SAC não encontrado")</f>
        <v>1577585</v>
      </c>
      <c r="Z79" s="223" t="str">
        <f t="shared" si="177"/>
        <v>Manter</v>
      </c>
      <c r="AA79" s="221" t="str">
        <f>IFERROR(VLOOKUP(B79,EMERGENCIAIS!A:D,2,0),"Não")</f>
        <v>Não</v>
      </c>
      <c r="AB79" s="221">
        <f t="shared" si="178"/>
        <v>0</v>
      </c>
      <c r="AC79" s="225" t="str">
        <f t="shared" si="155"/>
        <v>Não</v>
      </c>
      <c r="AD79" s="222" t="str">
        <f t="shared" si="179"/>
        <v>Não</v>
      </c>
      <c r="AE79" s="222" t="str">
        <f t="shared" si="156"/>
        <v>Sim</v>
      </c>
      <c r="AF79" s="222" t="str">
        <f t="shared" si="180"/>
        <v>Sim</v>
      </c>
      <c r="AG79" s="222" t="str">
        <f>IFERROR(VLOOKUP(D79,Nomenclatura!A:B,2,0),"Não Cadastrada")</f>
        <v>T</v>
      </c>
      <c r="AH79" s="222" t="str">
        <f t="shared" si="181"/>
        <v>OK</v>
      </c>
      <c r="AI79" s="221" t="str">
        <f t="shared" si="182"/>
        <v>Sim</v>
      </c>
      <c r="AJ79" s="225" t="str">
        <f t="shared" si="157"/>
        <v>NÃO</v>
      </c>
      <c r="AK79" s="221" t="b">
        <f t="shared" si="183"/>
        <v>0</v>
      </c>
    </row>
    <row r="80" spans="1:37" ht="17.25" customHeight="1" x14ac:dyDescent="0.2">
      <c r="A80" s="3" t="s">
        <v>193</v>
      </c>
      <c r="B80" s="45">
        <v>1888802</v>
      </c>
      <c r="C80" s="10">
        <v>2044444</v>
      </c>
      <c r="D80" s="10" t="s">
        <v>73</v>
      </c>
      <c r="E80" s="318" t="s">
        <v>404</v>
      </c>
      <c r="F80" s="266" t="s">
        <v>253</v>
      </c>
      <c r="G80" s="111" t="s">
        <v>254</v>
      </c>
      <c r="H80" s="10" t="s">
        <v>402</v>
      </c>
      <c r="I80" s="10" t="s">
        <v>403</v>
      </c>
      <c r="J80" s="189" t="str">
        <f>IFERROR(VLOOKUP(I80,Squad!A:D,2,0),"Não Atribuído")</f>
        <v>SAVIA CAETANO (HAPVIDA)</v>
      </c>
      <c r="K80" s="10" t="str">
        <f>VLOOKUP(I80,Squad!A:E,5,0)</f>
        <v>OPERADORA</v>
      </c>
      <c r="L80" s="10" t="s">
        <v>108</v>
      </c>
      <c r="M80" s="85"/>
      <c r="N80" s="221" t="str">
        <f t="shared" si="171"/>
        <v>\HEALTH_INSTALL\SCRIPTS\SC_FILTRO_CSV_SACTI_1888802</v>
      </c>
      <c r="O80" s="221">
        <f t="shared" si="153"/>
        <v>0</v>
      </c>
      <c r="P80" s="224">
        <f t="shared" si="172"/>
        <v>1</v>
      </c>
      <c r="Q80" s="221">
        <f t="shared" si="154"/>
        <v>0</v>
      </c>
      <c r="R80" s="221" t="b">
        <f t="shared" si="173"/>
        <v>0</v>
      </c>
      <c r="S80" s="221" t="b">
        <f t="shared" si="174"/>
        <v>0</v>
      </c>
      <c r="T80" s="145" t="s">
        <v>287</v>
      </c>
      <c r="U80" s="221" t="str">
        <f>IF(ISERROR(VLOOKUP(B80,Priorizados!A:A,1,0)),"NÃO","SIM")</f>
        <v>NÃO</v>
      </c>
      <c r="V80" s="221" t="str">
        <f t="shared" si="175"/>
        <v>Impedido</v>
      </c>
      <c r="W80" s="221" t="str">
        <f t="shared" si="176"/>
        <v>1888802\HEALTH_INSTALL\SCRIPTS\SC_FILTRO_CSV_SACTI_18888021.1</v>
      </c>
      <c r="X80" s="221" t="str">
        <f>IFERROR(VLOOKUP(W80,Abastecimento!I:I,1,0), "Objeto não encontrado")</f>
        <v>1888802\HEALTH_INSTALL\SCRIPTS\SC_FILTRO_CSV_SACTI_18888021.1</v>
      </c>
      <c r="Y80" s="221">
        <f>IFERROR(VLOOKUP(B80,Abastecimento!A:A,1,0), "SAC não encontrado")</f>
        <v>1888802</v>
      </c>
      <c r="Z80" s="223" t="str">
        <f t="shared" si="177"/>
        <v>Manter</v>
      </c>
      <c r="AA80" s="221" t="str">
        <f>IFERROR(VLOOKUP(B80,EMERGENCIAIS!A:D,2,0),"Não")</f>
        <v>Não</v>
      </c>
      <c r="AB80" s="221">
        <f t="shared" si="178"/>
        <v>0</v>
      </c>
      <c r="AC80" s="225" t="str">
        <f t="shared" si="155"/>
        <v>Não</v>
      </c>
      <c r="AD80" s="222" t="str">
        <f t="shared" si="179"/>
        <v>Não</v>
      </c>
      <c r="AE80" s="222" t="str">
        <f t="shared" si="156"/>
        <v>Sim</v>
      </c>
      <c r="AF80" s="222" t="str">
        <f t="shared" si="180"/>
        <v>Sim</v>
      </c>
      <c r="AG80" s="222" t="str">
        <f>IFERROR(VLOOKUP(D80,Nomenclatura!A:B,2,0),"Não Cadastrada")</f>
        <v>SC</v>
      </c>
      <c r="AH80" s="222" t="str">
        <f t="shared" si="181"/>
        <v>OK</v>
      </c>
      <c r="AI80" s="221" t="str">
        <f t="shared" si="182"/>
        <v>Sim</v>
      </c>
      <c r="AJ80" s="225" t="str">
        <f t="shared" si="157"/>
        <v>NÃO</v>
      </c>
      <c r="AK80" s="221" t="b">
        <f t="shared" si="183"/>
        <v>0</v>
      </c>
    </row>
    <row r="81" spans="1:37" ht="17.25" customHeight="1" x14ac:dyDescent="0.2">
      <c r="A81" s="3" t="s">
        <v>193</v>
      </c>
      <c r="B81" s="45">
        <v>1888802</v>
      </c>
      <c r="C81" s="10">
        <v>2044959</v>
      </c>
      <c r="D81" s="10" t="s">
        <v>73</v>
      </c>
      <c r="E81" s="318" t="s">
        <v>405</v>
      </c>
      <c r="F81" s="266" t="s">
        <v>291</v>
      </c>
      <c r="G81" s="111" t="s">
        <v>254</v>
      </c>
      <c r="H81" s="10" t="s">
        <v>402</v>
      </c>
      <c r="I81" s="10" t="s">
        <v>403</v>
      </c>
      <c r="J81" s="189" t="str">
        <f>IFERROR(VLOOKUP(I81,Squad!A:D,2,0),"Não Atribuído")</f>
        <v>SAVIA CAETANO (HAPVIDA)</v>
      </c>
      <c r="K81" s="10" t="str">
        <f>VLOOKUP(I81,Squad!A:E,5,0)</f>
        <v>OPERADORA</v>
      </c>
      <c r="L81" s="10" t="s">
        <v>108</v>
      </c>
      <c r="M81" s="85"/>
      <c r="N81" s="221" t="str">
        <f t="shared" si="171"/>
        <v>\HEALTH_INSTALL\SCRIPTS\SC_INS_GRUPOS_CANC_SACTI_1888802</v>
      </c>
      <c r="O81" s="221">
        <f t="shared" si="153"/>
        <v>0</v>
      </c>
      <c r="P81" s="224">
        <f t="shared" si="172"/>
        <v>2</v>
      </c>
      <c r="Q81" s="221">
        <f t="shared" si="154"/>
        <v>0</v>
      </c>
      <c r="R81" s="221" t="b">
        <f t="shared" si="173"/>
        <v>0</v>
      </c>
      <c r="S81" s="221" t="b">
        <f t="shared" si="174"/>
        <v>0</v>
      </c>
      <c r="T81" s="145" t="s">
        <v>287</v>
      </c>
      <c r="U81" s="221" t="str">
        <f>IF(ISERROR(VLOOKUP(B81,Priorizados!A:A,1,0)),"NÃO","SIM")</f>
        <v>NÃO</v>
      </c>
      <c r="V81" s="221" t="str">
        <f t="shared" si="175"/>
        <v>Impedido</v>
      </c>
      <c r="W81" s="221" t="str">
        <f t="shared" si="176"/>
        <v>1888802\HEALTH_INSTALL\SCRIPTS\SC_INS_GRUPOS_CANC_SACTI_18888021.2</v>
      </c>
      <c r="X81" s="221" t="str">
        <f>IFERROR(VLOOKUP(W81,Abastecimento!I:I,1,0), "Objeto não encontrado")</f>
        <v>1888802\HEALTH_INSTALL\SCRIPTS\SC_INS_GRUPOS_CANC_SACTI_18888021.2</v>
      </c>
      <c r="Y81" s="221">
        <f>IFERROR(VLOOKUP(B81,Abastecimento!A:A,1,0), "SAC não encontrado")</f>
        <v>1888802</v>
      </c>
      <c r="Z81" s="223" t="str">
        <f t="shared" si="177"/>
        <v>Manter</v>
      </c>
      <c r="AA81" s="221" t="str">
        <f>IFERROR(VLOOKUP(B81,EMERGENCIAIS!A:D,2,0),"Não")</f>
        <v>Não</v>
      </c>
      <c r="AB81" s="221">
        <f t="shared" si="178"/>
        <v>0</v>
      </c>
      <c r="AC81" s="225" t="str">
        <f t="shared" si="155"/>
        <v>Não</v>
      </c>
      <c r="AD81" s="222" t="str">
        <f t="shared" si="179"/>
        <v>Não</v>
      </c>
      <c r="AE81" s="222" t="str">
        <f t="shared" si="156"/>
        <v>Sim</v>
      </c>
      <c r="AF81" s="222" t="str">
        <f t="shared" si="180"/>
        <v>Sim</v>
      </c>
      <c r="AG81" s="222" t="str">
        <f>IFERROR(VLOOKUP(D81,Nomenclatura!A:B,2,0),"Não Cadastrada")</f>
        <v>SC</v>
      </c>
      <c r="AH81" s="222" t="str">
        <f t="shared" si="181"/>
        <v>OK</v>
      </c>
      <c r="AI81" s="221" t="str">
        <f t="shared" si="182"/>
        <v>Sim</v>
      </c>
      <c r="AJ81" s="225" t="str">
        <f t="shared" si="157"/>
        <v>NÃO</v>
      </c>
      <c r="AK81" s="221" t="b">
        <f t="shared" si="183"/>
        <v>0</v>
      </c>
    </row>
    <row r="82" spans="1:37" ht="17.25" customHeight="1" x14ac:dyDescent="0.2">
      <c r="A82" s="3" t="s">
        <v>193</v>
      </c>
      <c r="B82" s="45">
        <v>1888802</v>
      </c>
      <c r="C82" s="10">
        <v>2020884</v>
      </c>
      <c r="D82" s="10" t="s">
        <v>73</v>
      </c>
      <c r="E82" s="318" t="s">
        <v>406</v>
      </c>
      <c r="F82" s="266" t="s">
        <v>253</v>
      </c>
      <c r="G82" s="111" t="s">
        <v>254</v>
      </c>
      <c r="H82" s="10" t="s">
        <v>402</v>
      </c>
      <c r="I82" s="10" t="s">
        <v>403</v>
      </c>
      <c r="J82" s="189" t="str">
        <f>IFERROR(VLOOKUP(I82,Squad!A:D,2,0),"Não Atribuído")</f>
        <v>SAVIA CAETANO (HAPVIDA)</v>
      </c>
      <c r="K82" s="10" t="str">
        <f>VLOOKUP(I82,Squad!A:E,5,0)</f>
        <v>OPERADORA</v>
      </c>
      <c r="L82" s="10" t="s">
        <v>108</v>
      </c>
      <c r="M82" s="85"/>
      <c r="N82" s="221" t="str">
        <f t="shared" si="171"/>
        <v>\HEALTH_INSTALL\SCRIPTS\SC_INSERT_REINCIDENCIA_SACTI_1888802</v>
      </c>
      <c r="O82" s="221">
        <f t="shared" si="153"/>
        <v>0</v>
      </c>
      <c r="P82" s="224">
        <f t="shared" si="172"/>
        <v>1</v>
      </c>
      <c r="Q82" s="221">
        <f t="shared" si="154"/>
        <v>0</v>
      </c>
      <c r="R82" s="221" t="b">
        <f t="shared" si="173"/>
        <v>0</v>
      </c>
      <c r="S82" s="221" t="b">
        <f t="shared" si="174"/>
        <v>0</v>
      </c>
      <c r="T82" s="145" t="s">
        <v>287</v>
      </c>
      <c r="U82" s="221" t="str">
        <f>IF(ISERROR(VLOOKUP(B82,Priorizados!A:A,1,0)),"NÃO","SIM")</f>
        <v>NÃO</v>
      </c>
      <c r="V82" s="221" t="str">
        <f t="shared" si="175"/>
        <v>Impedido</v>
      </c>
      <c r="W82" s="221" t="str">
        <f t="shared" si="176"/>
        <v>1888802\HEALTH_INSTALL\SCRIPTS\SC_INSERT_REINCIDENCIA_SACTI_18888021.1</v>
      </c>
      <c r="X82" s="221" t="str">
        <f>IFERROR(VLOOKUP(W82,Abastecimento!I:I,1,0), "Objeto não encontrado")</f>
        <v>1888802\HEALTH_INSTALL\SCRIPTS\SC_INSERT_REINCIDENCIA_SACTI_18888021.1</v>
      </c>
      <c r="Y82" s="221">
        <f>IFERROR(VLOOKUP(B82,Abastecimento!A:A,1,0), "SAC não encontrado")</f>
        <v>1888802</v>
      </c>
      <c r="Z82" s="223" t="str">
        <f t="shared" si="177"/>
        <v>Manter</v>
      </c>
      <c r="AA82" s="221" t="str">
        <f>IFERROR(VLOOKUP(B82,EMERGENCIAIS!A:D,2,0),"Não")</f>
        <v>Não</v>
      </c>
      <c r="AB82" s="221">
        <f t="shared" si="178"/>
        <v>0</v>
      </c>
      <c r="AC82" s="225" t="str">
        <f t="shared" si="155"/>
        <v>Não</v>
      </c>
      <c r="AD82" s="222" t="str">
        <f t="shared" si="179"/>
        <v>Não</v>
      </c>
      <c r="AE82" s="222" t="str">
        <f t="shared" si="156"/>
        <v>Sim</v>
      </c>
      <c r="AF82" s="222" t="str">
        <f t="shared" si="180"/>
        <v>Sim</v>
      </c>
      <c r="AG82" s="222" t="str">
        <f>IFERROR(VLOOKUP(D82,Nomenclatura!A:B,2,0),"Não Cadastrada")</f>
        <v>SC</v>
      </c>
      <c r="AH82" s="222" t="str">
        <f t="shared" si="181"/>
        <v>OK</v>
      </c>
      <c r="AI82" s="221" t="str">
        <f t="shared" si="182"/>
        <v>Sim</v>
      </c>
      <c r="AJ82" s="225" t="str">
        <f t="shared" si="157"/>
        <v>NÃO</v>
      </c>
      <c r="AK82" s="221" t="b">
        <f t="shared" si="183"/>
        <v>0</v>
      </c>
    </row>
    <row r="83" spans="1:37" ht="17.25" customHeight="1" x14ac:dyDescent="0.2">
      <c r="A83" s="3" t="s">
        <v>193</v>
      </c>
      <c r="B83" s="45">
        <v>1888802</v>
      </c>
      <c r="C83" s="10">
        <v>2044959</v>
      </c>
      <c r="D83" s="10" t="s">
        <v>83</v>
      </c>
      <c r="E83" s="366" t="s">
        <v>407</v>
      </c>
      <c r="F83" s="266" t="s">
        <v>408</v>
      </c>
      <c r="G83" s="111" t="s">
        <v>384</v>
      </c>
      <c r="H83" s="10" t="s">
        <v>402</v>
      </c>
      <c r="I83" s="10" t="s">
        <v>403</v>
      </c>
      <c r="J83" s="189" t="str">
        <f>IFERROR(VLOOKUP(I83,Squad!A:D,2,0),"Não Atribuído")</f>
        <v>SAVIA CAETANO (HAPVIDA)</v>
      </c>
      <c r="K83" s="10" t="str">
        <f>VLOOKUP(I83,Squad!A:E,5,0)</f>
        <v>OPERADORA</v>
      </c>
      <c r="L83" s="10" t="s">
        <v>108</v>
      </c>
      <c r="M83" s="85" t="s">
        <v>409</v>
      </c>
      <c r="N83" s="221" t="str">
        <f t="shared" si="171"/>
        <v>\WEB_10G\FMB\PLN\T9081</v>
      </c>
      <c r="O83" s="221">
        <f t="shared" si="153"/>
        <v>0</v>
      </c>
      <c r="P83" s="224">
        <f t="shared" si="172"/>
        <v>17</v>
      </c>
      <c r="Q83" s="221">
        <f t="shared" si="154"/>
        <v>0</v>
      </c>
      <c r="R83" s="221" t="b">
        <f t="shared" si="173"/>
        <v>0</v>
      </c>
      <c r="S83" s="221" t="b">
        <f t="shared" si="174"/>
        <v>0</v>
      </c>
      <c r="T83" s="145" t="s">
        <v>287</v>
      </c>
      <c r="U83" s="221" t="str">
        <f>IF(ISERROR(VLOOKUP(B83,Priorizados!A:A,1,0)),"NÃO","SIM")</f>
        <v>NÃO</v>
      </c>
      <c r="V83" s="221" t="str">
        <f t="shared" si="175"/>
        <v>Impedido</v>
      </c>
      <c r="W83" s="221" t="str">
        <f t="shared" si="176"/>
        <v>1888802\WEB_10G\FMB\PLN\T90811.17</v>
      </c>
      <c r="X83" s="221" t="str">
        <f>IFERROR(VLOOKUP(W83,Abastecimento!I:I,1,0), "Objeto não encontrado")</f>
        <v>1888802\WEB_10G\FMB\PLN\T90811.17</v>
      </c>
      <c r="Y83" s="221">
        <f>IFERROR(VLOOKUP(B83,Abastecimento!A:A,1,0), "SAC não encontrado")</f>
        <v>1888802</v>
      </c>
      <c r="Z83" s="223" t="str">
        <f t="shared" si="177"/>
        <v>Manter</v>
      </c>
      <c r="AA83" s="221" t="str">
        <f>IFERROR(VLOOKUP(B83,EMERGENCIAIS!A:D,2,0),"Não")</f>
        <v>Não</v>
      </c>
      <c r="AB83" s="221">
        <f t="shared" si="178"/>
        <v>0</v>
      </c>
      <c r="AC83" s="225" t="str">
        <f t="shared" si="155"/>
        <v>Não</v>
      </c>
      <c r="AD83" s="222" t="str">
        <f t="shared" si="179"/>
        <v>Não</v>
      </c>
      <c r="AE83" s="222" t="str">
        <f t="shared" si="156"/>
        <v>Sim</v>
      </c>
      <c r="AF83" s="222" t="str">
        <f t="shared" si="180"/>
        <v>Sim</v>
      </c>
      <c r="AG83" s="222" t="str">
        <f>IFERROR(VLOOKUP(D83,Nomenclatura!A:B,2,0),"Não Cadastrada")</f>
        <v>T</v>
      </c>
      <c r="AH83" s="222" t="str">
        <f t="shared" si="181"/>
        <v>OK</v>
      </c>
      <c r="AI83" s="221" t="str">
        <f t="shared" si="182"/>
        <v>Sim</v>
      </c>
      <c r="AJ83" s="225" t="str">
        <f t="shared" si="157"/>
        <v>NÃO</v>
      </c>
      <c r="AK83" s="221" t="b">
        <f t="shared" si="183"/>
        <v>0</v>
      </c>
    </row>
    <row r="84" spans="1:37" ht="17.25" customHeight="1" x14ac:dyDescent="0.2">
      <c r="A84" s="3" t="s">
        <v>193</v>
      </c>
      <c r="B84" s="45">
        <v>1888802</v>
      </c>
      <c r="C84" s="10">
        <v>2020884</v>
      </c>
      <c r="D84" s="10" t="s">
        <v>73</v>
      </c>
      <c r="E84" s="318" t="s">
        <v>410</v>
      </c>
      <c r="F84" s="266" t="s">
        <v>253</v>
      </c>
      <c r="G84" s="111" t="s">
        <v>254</v>
      </c>
      <c r="H84" s="10" t="s">
        <v>402</v>
      </c>
      <c r="I84" s="10" t="s">
        <v>403</v>
      </c>
      <c r="J84" s="189" t="str">
        <f>IFERROR(VLOOKUP(I84,Squad!A:D,2,0),"Não Atribuído")</f>
        <v>SAVIA CAETANO (HAPVIDA)</v>
      </c>
      <c r="K84" s="10" t="str">
        <f>VLOOKUP(I84,Squad!A:E,5,0)</f>
        <v>OPERADORA</v>
      </c>
      <c r="L84" s="10" t="s">
        <v>108</v>
      </c>
      <c r="M84" s="85"/>
      <c r="N84" s="221" t="str">
        <f t="shared" si="171"/>
        <v>\HEALTH_INSTALL\SCRIPTS\SC_INSERT_LOGINS_SACTI_1888802</v>
      </c>
      <c r="O84" s="221">
        <f t="shared" si="153"/>
        <v>0</v>
      </c>
      <c r="P84" s="224">
        <f t="shared" si="172"/>
        <v>1</v>
      </c>
      <c r="Q84" s="221">
        <f t="shared" si="154"/>
        <v>0</v>
      </c>
      <c r="R84" s="221" t="b">
        <f t="shared" si="173"/>
        <v>0</v>
      </c>
      <c r="S84" s="221" t="b">
        <f t="shared" si="174"/>
        <v>0</v>
      </c>
      <c r="T84" s="145" t="s">
        <v>287</v>
      </c>
      <c r="U84" s="221" t="str">
        <f>IF(ISERROR(VLOOKUP(B84,Priorizados!A:A,1,0)),"NÃO","SIM")</f>
        <v>NÃO</v>
      </c>
      <c r="V84" s="221" t="str">
        <f t="shared" si="175"/>
        <v>Impedido</v>
      </c>
      <c r="W84" s="221" t="str">
        <f t="shared" si="176"/>
        <v>1888802\HEALTH_INSTALL\SCRIPTS\SC_INSERT_LOGINS_SACTI_18888021.1</v>
      </c>
      <c r="X84" s="221" t="str">
        <f>IFERROR(VLOOKUP(W84,Abastecimento!I:I,1,0), "Objeto não encontrado")</f>
        <v>1888802\HEALTH_INSTALL\SCRIPTS\SC_INSERT_LOGINS_SACTI_18888021.1</v>
      </c>
      <c r="Y84" s="221">
        <f>IFERROR(VLOOKUP(B84,Abastecimento!A:A,1,0), "SAC não encontrado")</f>
        <v>1888802</v>
      </c>
      <c r="Z84" s="223" t="str">
        <f t="shared" si="177"/>
        <v>Manter</v>
      </c>
      <c r="AA84" s="221" t="str">
        <f>IFERROR(VLOOKUP(B84,EMERGENCIAIS!A:D,2,0),"Não")</f>
        <v>Não</v>
      </c>
      <c r="AB84" s="221">
        <f t="shared" si="178"/>
        <v>0</v>
      </c>
      <c r="AC84" s="225" t="str">
        <f t="shared" si="155"/>
        <v>Não</v>
      </c>
      <c r="AD84" s="222" t="str">
        <f t="shared" si="179"/>
        <v>Não</v>
      </c>
      <c r="AE84" s="222" t="str">
        <f t="shared" si="156"/>
        <v>Sim</v>
      </c>
      <c r="AF84" s="222" t="str">
        <f t="shared" si="180"/>
        <v>Sim</v>
      </c>
      <c r="AG84" s="222" t="str">
        <f>IFERROR(VLOOKUP(D84,Nomenclatura!A:B,2,0),"Não Cadastrada")</f>
        <v>SC</v>
      </c>
      <c r="AH84" s="222" t="str">
        <f t="shared" si="181"/>
        <v>OK</v>
      </c>
      <c r="AI84" s="221" t="str">
        <f t="shared" si="182"/>
        <v>Sim</v>
      </c>
      <c r="AJ84" s="225" t="str">
        <f t="shared" si="157"/>
        <v>NÃO</v>
      </c>
      <c r="AK84" s="221" t="b">
        <f t="shared" si="183"/>
        <v>0</v>
      </c>
    </row>
    <row r="85" spans="1:37" ht="17.25" customHeight="1" x14ac:dyDescent="0.2">
      <c r="A85" s="3" t="s">
        <v>191</v>
      </c>
      <c r="B85" s="45">
        <v>2040521</v>
      </c>
      <c r="C85" s="10">
        <v>2044390</v>
      </c>
      <c r="D85" s="10" t="s">
        <v>77</v>
      </c>
      <c r="E85" s="97" t="s">
        <v>411</v>
      </c>
      <c r="F85" s="266" t="s">
        <v>309</v>
      </c>
      <c r="G85" s="111" t="s">
        <v>412</v>
      </c>
      <c r="H85" s="10" t="s">
        <v>413</v>
      </c>
      <c r="I85" s="10" t="s">
        <v>414</v>
      </c>
      <c r="J85" s="189" t="str">
        <f>IFERROR(VLOOKUP(I85,Squad!A:D,2,0),"Não Atribuído")</f>
        <v>GUILHERME FRANCO</v>
      </c>
      <c r="K85" s="10" t="str">
        <f>VLOOKUP(I85,Squad!A:E,5,0)</f>
        <v>OPERADORA</v>
      </c>
      <c r="L85" s="10" t="s">
        <v>108</v>
      </c>
      <c r="M85" s="85"/>
      <c r="N85" s="221" t="str">
        <f t="shared" si="171"/>
        <v>\HEALTH_INSTALL\FUNCTION\FN_PIM_DIGITAL_VENC</v>
      </c>
      <c r="O85" s="221">
        <f t="shared" si="153"/>
        <v>1</v>
      </c>
      <c r="P85" s="224">
        <f t="shared" si="172"/>
        <v>6</v>
      </c>
      <c r="Q85" s="221">
        <f t="shared" si="154"/>
        <v>6</v>
      </c>
      <c r="R85" s="221" t="b">
        <f t="shared" si="173"/>
        <v>0</v>
      </c>
      <c r="S85" s="221" t="b">
        <f t="shared" si="174"/>
        <v>0</v>
      </c>
      <c r="T85" s="145" t="s">
        <v>287</v>
      </c>
      <c r="U85" s="221" t="str">
        <f>IF(ISERROR(VLOOKUP(B85,Priorizados!A:A,1,0)),"NÃO","SIM")</f>
        <v>NÃO</v>
      </c>
      <c r="V85" s="221" t="str">
        <f t="shared" si="175"/>
        <v>Publicação Semanal</v>
      </c>
      <c r="W85" s="221" t="str">
        <f t="shared" si="176"/>
        <v>2040521\HEALTH_INSTALL\FUNCTION\FN_PIM_DIGITAL_VENC1.6</v>
      </c>
      <c r="X85" s="221" t="str">
        <f>IFERROR(VLOOKUP(W85,Abastecimento!I:I,1,0), "Objeto não encontrado")</f>
        <v>2040521\HEALTH_INSTALL\FUNCTION\FN_PIM_DIGITAL_VENC1.6</v>
      </c>
      <c r="Y85" s="221">
        <f>IFERROR(VLOOKUP(B85,Abastecimento!A:A,1,0), "SAC não encontrado")</f>
        <v>2040521</v>
      </c>
      <c r="Z85" s="223" t="str">
        <f t="shared" si="177"/>
        <v>Manter</v>
      </c>
      <c r="AA85" s="221" t="str">
        <f>IFERROR(VLOOKUP(B85,EMERGENCIAIS!A:D,2,0),"Não")</f>
        <v>Não</v>
      </c>
      <c r="AB85" s="221">
        <f t="shared" si="178"/>
        <v>0</v>
      </c>
      <c r="AC85" s="225" t="str">
        <f t="shared" si="155"/>
        <v>Não</v>
      </c>
      <c r="AD85" s="222" t="str">
        <f t="shared" si="179"/>
        <v>Não</v>
      </c>
      <c r="AE85" s="222" t="str">
        <f t="shared" si="156"/>
        <v>Sim</v>
      </c>
      <c r="AF85" s="222" t="str">
        <f t="shared" si="180"/>
        <v>Sim</v>
      </c>
      <c r="AG85" s="222" t="str">
        <f>IFERROR(VLOOKUP(D85,Nomenclatura!A:B,2,0),"Não Cadastrada")</f>
        <v>FN</v>
      </c>
      <c r="AH85" s="222" t="str">
        <f t="shared" si="181"/>
        <v>OK</v>
      </c>
      <c r="AI85" s="221" t="str">
        <f t="shared" si="182"/>
        <v>Sim</v>
      </c>
      <c r="AJ85" s="225" t="str">
        <f t="shared" si="157"/>
        <v>NÃO</v>
      </c>
      <c r="AK85" s="221" t="b">
        <f t="shared" si="183"/>
        <v>0</v>
      </c>
    </row>
    <row r="86" spans="1:37" ht="17.25" customHeight="1" x14ac:dyDescent="0.2">
      <c r="A86" s="3" t="s">
        <v>191</v>
      </c>
      <c r="B86" s="45">
        <v>2010577</v>
      </c>
      <c r="C86" s="10">
        <v>2011212</v>
      </c>
      <c r="D86" s="10" t="s">
        <v>83</v>
      </c>
      <c r="E86" s="318" t="s">
        <v>415</v>
      </c>
      <c r="F86" s="266" t="s">
        <v>416</v>
      </c>
      <c r="G86" s="111" t="s">
        <v>366</v>
      </c>
      <c r="H86" s="10" t="s">
        <v>41</v>
      </c>
      <c r="I86" s="10" t="s">
        <v>41</v>
      </c>
      <c r="J86" s="189" t="str">
        <f>IFERROR(VLOOKUP(I86,Squad!A:D,2,0),"Não Atribuído")</f>
        <v>JOSE MINAU</v>
      </c>
      <c r="K86" s="10" t="str">
        <f>VLOOKUP(I86,Squad!A:E,5,0)</f>
        <v>ASSISTENCIAL</v>
      </c>
      <c r="L86" s="10" t="s">
        <v>108</v>
      </c>
      <c r="M86" s="85" t="s">
        <v>417</v>
      </c>
      <c r="N86" s="221" t="str">
        <f t="shared" si="171"/>
        <v>\WEB_10G\FMB\HOSP\T4543PJ</v>
      </c>
      <c r="O86" s="221">
        <f t="shared" si="153"/>
        <v>1</v>
      </c>
      <c r="P86" s="224">
        <f t="shared" si="172"/>
        <v>22</v>
      </c>
      <c r="Q86" s="221">
        <f t="shared" si="154"/>
        <v>22</v>
      </c>
      <c r="R86" s="221" t="b">
        <f t="shared" si="173"/>
        <v>0</v>
      </c>
      <c r="S86" s="221" t="b">
        <f t="shared" si="174"/>
        <v>0</v>
      </c>
      <c r="T86" s="145" t="s">
        <v>287</v>
      </c>
      <c r="U86" s="221" t="str">
        <f>IF(ISERROR(VLOOKUP(B86,Priorizados!A:A,1,0)),"NÃO","SIM")</f>
        <v>NÃO</v>
      </c>
      <c r="V86" s="221" t="str">
        <f t="shared" si="175"/>
        <v>Publicação Semanal</v>
      </c>
      <c r="W86" s="221" t="str">
        <f t="shared" si="176"/>
        <v>2010577\WEB_10G\FMB\HOSP\T4543PJ1.22</v>
      </c>
      <c r="X86" s="221" t="str">
        <f>IFERROR(VLOOKUP(W86,Abastecimento!I:I,1,0), "Objeto não encontrado")</f>
        <v>2010577\WEB_10G\FMB\HOSP\T4543PJ1.22</v>
      </c>
      <c r="Y86" s="221">
        <f>IFERROR(VLOOKUP(B86,Abastecimento!A:A,1,0), "SAC não encontrado")</f>
        <v>2010577</v>
      </c>
      <c r="Z86" s="223" t="str">
        <f t="shared" si="177"/>
        <v>Manter</v>
      </c>
      <c r="AA86" s="221" t="str">
        <f>IFERROR(VLOOKUP(B86,EMERGENCIAIS!A:D,2,0),"Não")</f>
        <v>Não</v>
      </c>
      <c r="AB86" s="221">
        <f t="shared" si="178"/>
        <v>0</v>
      </c>
      <c r="AC86" s="225" t="str">
        <f t="shared" si="155"/>
        <v>Não</v>
      </c>
      <c r="AD86" s="222" t="str">
        <f t="shared" si="179"/>
        <v>Não</v>
      </c>
      <c r="AE86" s="222" t="str">
        <f t="shared" si="156"/>
        <v>Sim</v>
      </c>
      <c r="AF86" s="222" t="str">
        <f t="shared" si="180"/>
        <v>Sim</v>
      </c>
      <c r="AG86" s="222" t="str">
        <f>IFERROR(VLOOKUP(D86,Nomenclatura!A:B,2,0),"Não Cadastrada")</f>
        <v>T</v>
      </c>
      <c r="AH86" s="222" t="str">
        <f t="shared" si="181"/>
        <v>OK</v>
      </c>
      <c r="AI86" s="221" t="str">
        <f t="shared" si="182"/>
        <v>Sim</v>
      </c>
      <c r="AJ86" s="225" t="str">
        <f t="shared" si="157"/>
        <v>NÃO</v>
      </c>
      <c r="AK86" s="221" t="b">
        <f t="shared" si="183"/>
        <v>0</v>
      </c>
    </row>
    <row r="87" spans="1:37" ht="17.25" customHeight="1" x14ac:dyDescent="0.2">
      <c r="A87" s="3" t="s">
        <v>191</v>
      </c>
      <c r="B87" s="45">
        <v>2010577</v>
      </c>
      <c r="C87" s="10">
        <v>2029213</v>
      </c>
      <c r="D87" s="10" t="s">
        <v>83</v>
      </c>
      <c r="E87" s="318" t="s">
        <v>418</v>
      </c>
      <c r="F87" s="266" t="s">
        <v>419</v>
      </c>
      <c r="G87" s="111" t="s">
        <v>366</v>
      </c>
      <c r="H87" s="10" t="s">
        <v>41</v>
      </c>
      <c r="I87" s="10" t="s">
        <v>41</v>
      </c>
      <c r="J87" s="189" t="str">
        <f>IFERROR(VLOOKUP(I87,Squad!A:D,2,0),"Não Atribuído")</f>
        <v>JOSE MINAU</v>
      </c>
      <c r="K87" s="10" t="str">
        <f>VLOOKUP(I87,Squad!A:E,5,0)</f>
        <v>ASSISTENCIAL</v>
      </c>
      <c r="L87" s="10" t="s">
        <v>108</v>
      </c>
      <c r="M87" s="85" t="s">
        <v>417</v>
      </c>
      <c r="N87" s="221" t="str">
        <f t="shared" si="171"/>
        <v>\WEB_10G\FMB\HOSP\T4542</v>
      </c>
      <c r="O87" s="221">
        <f t="shared" si="153"/>
        <v>1</v>
      </c>
      <c r="P87" s="224">
        <f t="shared" si="172"/>
        <v>30</v>
      </c>
      <c r="Q87" s="221">
        <f t="shared" si="154"/>
        <v>30</v>
      </c>
      <c r="R87" s="221" t="b">
        <f t="shared" si="173"/>
        <v>0</v>
      </c>
      <c r="S87" s="221" t="b">
        <f t="shared" si="174"/>
        <v>0</v>
      </c>
      <c r="T87" s="145" t="s">
        <v>287</v>
      </c>
      <c r="U87" s="221" t="str">
        <f>IF(ISERROR(VLOOKUP(B87,Priorizados!A:A,1,0)),"NÃO","SIM")</f>
        <v>NÃO</v>
      </c>
      <c r="V87" s="221" t="str">
        <f t="shared" si="175"/>
        <v>Publicação Semanal</v>
      </c>
      <c r="W87" s="221" t="str">
        <f t="shared" si="176"/>
        <v>2010577\WEB_10G\FMB\HOSP\T45421.30</v>
      </c>
      <c r="X87" s="221" t="str">
        <f>IFERROR(VLOOKUP(W87,Abastecimento!I:I,1,0), "Objeto não encontrado")</f>
        <v>2010577\WEB_10G\FMB\HOSP\T45421.30</v>
      </c>
      <c r="Y87" s="221">
        <f>IFERROR(VLOOKUP(B87,Abastecimento!A:A,1,0), "SAC não encontrado")</f>
        <v>2010577</v>
      </c>
      <c r="Z87" s="223" t="str">
        <f t="shared" si="177"/>
        <v>Manter</v>
      </c>
      <c r="AA87" s="221" t="str">
        <f>IFERROR(VLOOKUP(B87,EMERGENCIAIS!A:D,2,0),"Não")</f>
        <v>Não</v>
      </c>
      <c r="AB87" s="221">
        <f t="shared" si="178"/>
        <v>0</v>
      </c>
      <c r="AC87" s="225" t="str">
        <f t="shared" si="155"/>
        <v>Não</v>
      </c>
      <c r="AD87" s="222" t="str">
        <f t="shared" si="179"/>
        <v>Não</v>
      </c>
      <c r="AE87" s="222" t="str">
        <f t="shared" si="156"/>
        <v>Sim</v>
      </c>
      <c r="AF87" s="222" t="str">
        <f t="shared" si="180"/>
        <v>Sim</v>
      </c>
      <c r="AG87" s="222" t="str">
        <f>IFERROR(VLOOKUP(D87,Nomenclatura!A:B,2,0),"Não Cadastrada")</f>
        <v>T</v>
      </c>
      <c r="AH87" s="222" t="str">
        <f t="shared" si="181"/>
        <v>OK</v>
      </c>
      <c r="AI87" s="221" t="str">
        <f t="shared" si="182"/>
        <v>Sim</v>
      </c>
      <c r="AJ87" s="225" t="str">
        <f t="shared" si="157"/>
        <v>NÃO</v>
      </c>
      <c r="AK87" s="221" t="b">
        <f t="shared" si="183"/>
        <v>1</v>
      </c>
    </row>
    <row r="88" spans="1:37" ht="17.25" customHeight="1" x14ac:dyDescent="0.2">
      <c r="A88" s="3" t="s">
        <v>191</v>
      </c>
      <c r="B88" s="45">
        <v>2010577</v>
      </c>
      <c r="C88" s="10">
        <v>2048937</v>
      </c>
      <c r="D88" s="10" t="s">
        <v>92</v>
      </c>
      <c r="E88" s="318" t="s">
        <v>420</v>
      </c>
      <c r="F88" s="266" t="s">
        <v>421</v>
      </c>
      <c r="G88" s="111" t="s">
        <v>422</v>
      </c>
      <c r="H88" s="10" t="s">
        <v>41</v>
      </c>
      <c r="I88" s="10" t="s">
        <v>41</v>
      </c>
      <c r="J88" s="189" t="str">
        <f>IFERROR(VLOOKUP(I88,Squad!A:D,2,0),"Não Atribuído")</f>
        <v>JOSE MINAU</v>
      </c>
      <c r="K88" s="10" t="str">
        <f>VLOOKUP(I88,Squad!A:E,5,0)</f>
        <v>ASSISTENCIAL</v>
      </c>
      <c r="L88" s="10" t="s">
        <v>108</v>
      </c>
      <c r="M88" s="85"/>
      <c r="N88" s="221" t="str">
        <f t="shared" si="171"/>
        <v>\WEB_10G\REPS\HOSP\R49EM</v>
      </c>
      <c r="O88" s="221">
        <f t="shared" si="153"/>
        <v>1</v>
      </c>
      <c r="P88" s="224">
        <f t="shared" si="172"/>
        <v>31</v>
      </c>
      <c r="Q88" s="221">
        <f t="shared" si="154"/>
        <v>31</v>
      </c>
      <c r="R88" s="221" t="b">
        <f t="shared" si="173"/>
        <v>0</v>
      </c>
      <c r="S88" s="221" t="b">
        <f t="shared" si="174"/>
        <v>0</v>
      </c>
      <c r="T88" s="145" t="s">
        <v>287</v>
      </c>
      <c r="U88" s="221" t="str">
        <f>IF(ISERROR(VLOOKUP(B88,Priorizados!A:A,1,0)),"NÃO","SIM")</f>
        <v>NÃO</v>
      </c>
      <c r="V88" s="221" t="str">
        <f t="shared" si="175"/>
        <v>Publicação Semanal</v>
      </c>
      <c r="W88" s="221" t="str">
        <f t="shared" si="176"/>
        <v>2010577\WEB_10G\REPS\HOSP\R49EM1.31</v>
      </c>
      <c r="X88" s="221" t="str">
        <f>IFERROR(VLOOKUP(W88,Abastecimento!I:I,1,0), "Objeto não encontrado")</f>
        <v>2010577\WEB_10G\REPS\HOSP\R49EM1.31</v>
      </c>
      <c r="Y88" s="221">
        <f>IFERROR(VLOOKUP(B88,Abastecimento!A:A,1,0), "SAC não encontrado")</f>
        <v>2010577</v>
      </c>
      <c r="Z88" s="223" t="str">
        <f t="shared" si="177"/>
        <v>Manter</v>
      </c>
      <c r="AA88" s="221" t="str">
        <f>IFERROR(VLOOKUP(B88,EMERGENCIAIS!A:D,2,0),"Não")</f>
        <v>Não</v>
      </c>
      <c r="AB88" s="221">
        <f t="shared" si="178"/>
        <v>0</v>
      </c>
      <c r="AC88" s="225" t="str">
        <f t="shared" si="155"/>
        <v>Não</v>
      </c>
      <c r="AD88" s="222" t="str">
        <f t="shared" si="179"/>
        <v>Não</v>
      </c>
      <c r="AE88" s="222" t="str">
        <f t="shared" si="156"/>
        <v>Sim</v>
      </c>
      <c r="AF88" s="222" t="str">
        <f t="shared" si="180"/>
        <v>Sim</v>
      </c>
      <c r="AG88" s="222" t="str">
        <f>IFERROR(VLOOKUP(D88,Nomenclatura!A:B,2,0),"Não Cadastrada")</f>
        <v>R</v>
      </c>
      <c r="AH88" s="222" t="str">
        <f t="shared" si="181"/>
        <v>OK</v>
      </c>
      <c r="AI88" s="221" t="str">
        <f t="shared" si="182"/>
        <v>Sim</v>
      </c>
      <c r="AJ88" s="225" t="str">
        <f t="shared" si="157"/>
        <v>NÃO</v>
      </c>
      <c r="AK88" s="221" t="b">
        <f t="shared" si="183"/>
        <v>0</v>
      </c>
    </row>
    <row r="89" spans="1:37" ht="17.25" customHeight="1" x14ac:dyDescent="0.2">
      <c r="A89" s="3" t="s">
        <v>191</v>
      </c>
      <c r="B89" s="45">
        <v>2010577</v>
      </c>
      <c r="C89" s="10">
        <v>2028254</v>
      </c>
      <c r="D89" s="10" t="s">
        <v>92</v>
      </c>
      <c r="E89" s="318" t="s">
        <v>423</v>
      </c>
      <c r="F89" s="266" t="s">
        <v>309</v>
      </c>
      <c r="G89" s="111" t="s">
        <v>422</v>
      </c>
      <c r="H89" s="10" t="s">
        <v>41</v>
      </c>
      <c r="I89" s="10" t="s">
        <v>41</v>
      </c>
      <c r="J89" s="189" t="str">
        <f>IFERROR(VLOOKUP(I89,Squad!A:D,2,0),"Não Atribuído")</f>
        <v>JOSE MINAU</v>
      </c>
      <c r="K89" s="10" t="str">
        <f>VLOOKUP(I89,Squad!A:E,5,0)</f>
        <v>ASSISTENCIAL</v>
      </c>
      <c r="L89" s="10" t="s">
        <v>108</v>
      </c>
      <c r="M89" s="85" t="s">
        <v>417</v>
      </c>
      <c r="N89" s="221" t="str">
        <f t="shared" si="171"/>
        <v>\WEB_10G\REPS\HOSP\R4545S</v>
      </c>
      <c r="O89" s="221">
        <f t="shared" si="153"/>
        <v>1</v>
      </c>
      <c r="P89" s="224">
        <f t="shared" si="172"/>
        <v>6</v>
      </c>
      <c r="Q89" s="221">
        <f t="shared" si="154"/>
        <v>6</v>
      </c>
      <c r="R89" s="221" t="b">
        <f t="shared" si="173"/>
        <v>0</v>
      </c>
      <c r="S89" s="221" t="b">
        <f t="shared" si="174"/>
        <v>0</v>
      </c>
      <c r="T89" s="145" t="s">
        <v>287</v>
      </c>
      <c r="U89" s="221" t="str">
        <f>IF(ISERROR(VLOOKUP(B89,Priorizados!A:A,1,0)),"NÃO","SIM")</f>
        <v>NÃO</v>
      </c>
      <c r="V89" s="221" t="str">
        <f t="shared" si="175"/>
        <v>Publicação Semanal</v>
      </c>
      <c r="W89" s="221" t="str">
        <f t="shared" si="176"/>
        <v>2010577\WEB_10G\REPS\HOSP\R4545S1.6</v>
      </c>
      <c r="X89" s="221" t="str">
        <f>IFERROR(VLOOKUP(W89,Abastecimento!I:I,1,0), "Objeto não encontrado")</f>
        <v>2010577\WEB_10G\REPS\HOSP\R4545S1.6</v>
      </c>
      <c r="Y89" s="221">
        <f>IFERROR(VLOOKUP(B89,Abastecimento!A:A,1,0), "SAC não encontrado")</f>
        <v>2010577</v>
      </c>
      <c r="Z89" s="223" t="str">
        <f t="shared" si="177"/>
        <v>Manter</v>
      </c>
      <c r="AA89" s="221" t="str">
        <f>IFERROR(VLOOKUP(B89,EMERGENCIAIS!A:D,2,0),"Não")</f>
        <v>Não</v>
      </c>
      <c r="AB89" s="221">
        <f t="shared" si="178"/>
        <v>0</v>
      </c>
      <c r="AC89" s="225" t="str">
        <f t="shared" si="155"/>
        <v>Não</v>
      </c>
      <c r="AD89" s="222" t="str">
        <f t="shared" si="179"/>
        <v>Não</v>
      </c>
      <c r="AE89" s="222" t="str">
        <f t="shared" si="156"/>
        <v>Sim</v>
      </c>
      <c r="AF89" s="222" t="str">
        <f t="shared" si="180"/>
        <v>Sim</v>
      </c>
      <c r="AG89" s="222" t="str">
        <f>IFERROR(VLOOKUP(D89,Nomenclatura!A:B,2,0),"Não Cadastrada")</f>
        <v>R</v>
      </c>
      <c r="AH89" s="222" t="str">
        <f t="shared" si="181"/>
        <v>OK</v>
      </c>
      <c r="AI89" s="221" t="str">
        <f t="shared" si="182"/>
        <v>Sim</v>
      </c>
      <c r="AJ89" s="225" t="str">
        <f t="shared" si="157"/>
        <v>NÃO</v>
      </c>
      <c r="AK89" s="221" t="b">
        <f t="shared" si="183"/>
        <v>0</v>
      </c>
    </row>
    <row r="90" spans="1:37" ht="17.25" customHeight="1" x14ac:dyDescent="0.2">
      <c r="A90" s="3" t="s">
        <v>191</v>
      </c>
      <c r="B90" s="45">
        <v>2010577</v>
      </c>
      <c r="C90" s="10">
        <v>2028254</v>
      </c>
      <c r="D90" s="10" t="s">
        <v>92</v>
      </c>
      <c r="E90" s="318" t="s">
        <v>424</v>
      </c>
      <c r="F90" s="266" t="s">
        <v>317</v>
      </c>
      <c r="G90" s="111" t="s">
        <v>422</v>
      </c>
      <c r="H90" s="10" t="s">
        <v>41</v>
      </c>
      <c r="I90" s="10" t="s">
        <v>41</v>
      </c>
      <c r="J90" s="189" t="str">
        <f>IFERROR(VLOOKUP(I90,Squad!A:D,2,0),"Não Atribuído")</f>
        <v>JOSE MINAU</v>
      </c>
      <c r="K90" s="10" t="str">
        <f>VLOOKUP(I90,Squad!A:E,5,0)</f>
        <v>ASSISTENCIAL</v>
      </c>
      <c r="L90" s="10" t="s">
        <v>108</v>
      </c>
      <c r="M90" s="85" t="s">
        <v>417</v>
      </c>
      <c r="N90" s="221" t="str">
        <f t="shared" si="171"/>
        <v>\WEB_10G\REPS\HOSP\R4548R</v>
      </c>
      <c r="O90" s="221">
        <f t="shared" si="153"/>
        <v>1</v>
      </c>
      <c r="P90" s="224">
        <f t="shared" si="172"/>
        <v>11</v>
      </c>
      <c r="Q90" s="221">
        <f t="shared" si="154"/>
        <v>11</v>
      </c>
      <c r="R90" s="221" t="b">
        <f t="shared" si="173"/>
        <v>0</v>
      </c>
      <c r="S90" s="221" t="b">
        <f t="shared" si="174"/>
        <v>0</v>
      </c>
      <c r="T90" s="145" t="s">
        <v>287</v>
      </c>
      <c r="U90" s="221" t="str">
        <f>IF(ISERROR(VLOOKUP(B90,Priorizados!A:A,1,0)),"NÃO","SIM")</f>
        <v>NÃO</v>
      </c>
      <c r="V90" s="221" t="str">
        <f t="shared" si="175"/>
        <v>Publicação Semanal</v>
      </c>
      <c r="W90" s="221" t="str">
        <f t="shared" si="176"/>
        <v>2010577\WEB_10G\REPS\HOSP\R4548R1.11</v>
      </c>
      <c r="X90" s="221" t="str">
        <f>IFERROR(VLOOKUP(W90,Abastecimento!I:I,1,0), "Objeto não encontrado")</f>
        <v>2010577\WEB_10G\REPS\HOSP\R4548R1.11</v>
      </c>
      <c r="Y90" s="221">
        <f>IFERROR(VLOOKUP(B90,Abastecimento!A:A,1,0), "SAC não encontrado")</f>
        <v>2010577</v>
      </c>
      <c r="Z90" s="223" t="str">
        <f t="shared" si="177"/>
        <v>Manter</v>
      </c>
      <c r="AA90" s="221" t="str">
        <f>IFERROR(VLOOKUP(B90,EMERGENCIAIS!A:D,2,0),"Não")</f>
        <v>Não</v>
      </c>
      <c r="AB90" s="221">
        <f t="shared" si="178"/>
        <v>0</v>
      </c>
      <c r="AC90" s="225" t="str">
        <f t="shared" si="155"/>
        <v>Não</v>
      </c>
      <c r="AD90" s="222" t="str">
        <f t="shared" si="179"/>
        <v>Não</v>
      </c>
      <c r="AE90" s="222" t="str">
        <f t="shared" si="156"/>
        <v>Sim</v>
      </c>
      <c r="AF90" s="222" t="str">
        <f t="shared" si="180"/>
        <v>Sim</v>
      </c>
      <c r="AG90" s="222" t="str">
        <f>IFERROR(VLOOKUP(D90,Nomenclatura!A:B,2,0),"Não Cadastrada")</f>
        <v>R</v>
      </c>
      <c r="AH90" s="222" t="str">
        <f t="shared" si="181"/>
        <v>OK</v>
      </c>
      <c r="AI90" s="221" t="str">
        <f t="shared" si="182"/>
        <v>Sim</v>
      </c>
      <c r="AJ90" s="225" t="str">
        <f t="shared" si="157"/>
        <v>NÃO</v>
      </c>
      <c r="AK90" s="221" t="b">
        <f t="shared" si="183"/>
        <v>0</v>
      </c>
    </row>
    <row r="91" spans="1:37" ht="17.25" customHeight="1" x14ac:dyDescent="0.2">
      <c r="A91" s="3" t="s">
        <v>191</v>
      </c>
      <c r="B91" s="45">
        <v>2010577</v>
      </c>
      <c r="C91" s="10">
        <v>2028254</v>
      </c>
      <c r="D91" s="10" t="s">
        <v>83</v>
      </c>
      <c r="E91" s="318" t="s">
        <v>425</v>
      </c>
      <c r="F91" s="266" t="s">
        <v>426</v>
      </c>
      <c r="G91" s="111" t="s">
        <v>366</v>
      </c>
      <c r="H91" s="10" t="s">
        <v>41</v>
      </c>
      <c r="I91" s="10" t="s">
        <v>41</v>
      </c>
      <c r="J91" s="189" t="str">
        <f>IFERROR(VLOOKUP(I91,Squad!A:D,2,0),"Não Atribuído")</f>
        <v>JOSE MINAU</v>
      </c>
      <c r="K91" s="10" t="str">
        <f>VLOOKUP(I91,Squad!A:E,5,0)</f>
        <v>ASSISTENCIAL</v>
      </c>
      <c r="L91" s="10" t="s">
        <v>108</v>
      </c>
      <c r="M91" s="85" t="s">
        <v>417</v>
      </c>
      <c r="N91" s="221" t="str">
        <f t="shared" si="171"/>
        <v>\WEB_10G\FMB\HOSP\T4548</v>
      </c>
      <c r="O91" s="221">
        <f t="shared" si="153"/>
        <v>1</v>
      </c>
      <c r="P91" s="224">
        <f t="shared" si="172"/>
        <v>13</v>
      </c>
      <c r="Q91" s="221">
        <f t="shared" si="154"/>
        <v>13</v>
      </c>
      <c r="R91" s="221" t="b">
        <f t="shared" si="173"/>
        <v>0</v>
      </c>
      <c r="S91" s="221" t="b">
        <f t="shared" si="174"/>
        <v>0</v>
      </c>
      <c r="T91" s="145" t="s">
        <v>287</v>
      </c>
      <c r="U91" s="221" t="str">
        <f>IF(ISERROR(VLOOKUP(B91,Priorizados!A:A,1,0)),"NÃO","SIM")</f>
        <v>NÃO</v>
      </c>
      <c r="V91" s="221" t="str">
        <f t="shared" si="175"/>
        <v>Publicação Semanal</v>
      </c>
      <c r="W91" s="221" t="str">
        <f t="shared" si="176"/>
        <v>2010577\WEB_10G\FMB\HOSP\T45481.13</v>
      </c>
      <c r="X91" s="221" t="str">
        <f>IFERROR(VLOOKUP(W91,Abastecimento!I:I,1,0), "Objeto não encontrado")</f>
        <v>2010577\WEB_10G\FMB\HOSP\T45481.13</v>
      </c>
      <c r="Y91" s="221">
        <f>IFERROR(VLOOKUP(B91,Abastecimento!A:A,1,0), "SAC não encontrado")</f>
        <v>2010577</v>
      </c>
      <c r="Z91" s="223" t="str">
        <f t="shared" si="177"/>
        <v>Manter</v>
      </c>
      <c r="AA91" s="221" t="str">
        <f>IFERROR(VLOOKUP(B91,EMERGENCIAIS!A:D,2,0),"Não")</f>
        <v>Não</v>
      </c>
      <c r="AB91" s="221">
        <f t="shared" si="178"/>
        <v>0</v>
      </c>
      <c r="AC91" s="225" t="str">
        <f t="shared" si="155"/>
        <v>Não</v>
      </c>
      <c r="AD91" s="222" t="str">
        <f t="shared" si="179"/>
        <v>Não</v>
      </c>
      <c r="AE91" s="222" t="str">
        <f t="shared" si="156"/>
        <v>Sim</v>
      </c>
      <c r="AF91" s="222" t="str">
        <f t="shared" si="180"/>
        <v>Sim</v>
      </c>
      <c r="AG91" s="222" t="str">
        <f>IFERROR(VLOOKUP(D91,Nomenclatura!A:B,2,0),"Não Cadastrada")</f>
        <v>T</v>
      </c>
      <c r="AH91" s="222" t="str">
        <f t="shared" si="181"/>
        <v>OK</v>
      </c>
      <c r="AI91" s="221" t="str">
        <f t="shared" si="182"/>
        <v>Sim</v>
      </c>
      <c r="AJ91" s="225" t="str">
        <f t="shared" si="157"/>
        <v>NÃO</v>
      </c>
      <c r="AK91" s="221" t="b">
        <f t="shared" si="183"/>
        <v>0</v>
      </c>
    </row>
    <row r="92" spans="1:37" ht="17.25" customHeight="1" x14ac:dyDescent="0.2">
      <c r="A92" s="3" t="s">
        <v>191</v>
      </c>
      <c r="B92" s="45">
        <v>2010577</v>
      </c>
      <c r="C92" s="10">
        <v>2028254</v>
      </c>
      <c r="D92" s="10" t="s">
        <v>83</v>
      </c>
      <c r="E92" s="318" t="s">
        <v>427</v>
      </c>
      <c r="F92" s="266" t="s">
        <v>426</v>
      </c>
      <c r="G92" s="111" t="s">
        <v>366</v>
      </c>
      <c r="H92" s="10" t="s">
        <v>41</v>
      </c>
      <c r="I92" s="10" t="s">
        <v>41</v>
      </c>
      <c r="J92" s="189" t="str">
        <f>IFERROR(VLOOKUP(I92,Squad!A:D,2,0),"Não Atribuído")</f>
        <v>JOSE MINAU</v>
      </c>
      <c r="K92" s="10" t="str">
        <f>VLOOKUP(I92,Squad!A:E,5,0)</f>
        <v>ASSISTENCIAL</v>
      </c>
      <c r="L92" s="10" t="s">
        <v>108</v>
      </c>
      <c r="M92" s="85" t="s">
        <v>417</v>
      </c>
      <c r="N92" s="221" t="str">
        <f t="shared" si="171"/>
        <v>\WEB_10G\FMB\HOSP\T4542C</v>
      </c>
      <c r="O92" s="221">
        <f t="shared" si="153"/>
        <v>1</v>
      </c>
      <c r="P92" s="224">
        <f t="shared" si="172"/>
        <v>13</v>
      </c>
      <c r="Q92" s="221">
        <f t="shared" si="154"/>
        <v>13</v>
      </c>
      <c r="R92" s="221" t="b">
        <f t="shared" si="173"/>
        <v>0</v>
      </c>
      <c r="S92" s="221" t="b">
        <f t="shared" si="174"/>
        <v>0</v>
      </c>
      <c r="T92" s="145" t="s">
        <v>287</v>
      </c>
      <c r="U92" s="221" t="str">
        <f>IF(ISERROR(VLOOKUP(B92,Priorizados!A:A,1,0)),"NÃO","SIM")</f>
        <v>NÃO</v>
      </c>
      <c r="V92" s="221" t="str">
        <f t="shared" si="175"/>
        <v>Publicação Semanal</v>
      </c>
      <c r="W92" s="221" t="str">
        <f t="shared" si="176"/>
        <v>2010577\WEB_10G\FMB\HOSP\T4542C1.13</v>
      </c>
      <c r="X92" s="221" t="str">
        <f>IFERROR(VLOOKUP(W92,Abastecimento!I:I,1,0), "Objeto não encontrado")</f>
        <v>2010577\WEB_10G\FMB\HOSP\T4542C1.13</v>
      </c>
      <c r="Y92" s="221">
        <f>IFERROR(VLOOKUP(B92,Abastecimento!A:A,1,0), "SAC não encontrado")</f>
        <v>2010577</v>
      </c>
      <c r="Z92" s="223" t="str">
        <f t="shared" si="177"/>
        <v>Manter</v>
      </c>
      <c r="AA92" s="221" t="str">
        <f>IFERROR(VLOOKUP(B92,EMERGENCIAIS!A:D,2,0),"Não")</f>
        <v>Não</v>
      </c>
      <c r="AB92" s="221">
        <f t="shared" si="178"/>
        <v>0</v>
      </c>
      <c r="AC92" s="225" t="str">
        <f t="shared" si="155"/>
        <v>Não</v>
      </c>
      <c r="AD92" s="222" t="str">
        <f t="shared" si="179"/>
        <v>Não</v>
      </c>
      <c r="AE92" s="222" t="str">
        <f t="shared" si="156"/>
        <v>Sim</v>
      </c>
      <c r="AF92" s="222" t="str">
        <f t="shared" si="180"/>
        <v>Sim</v>
      </c>
      <c r="AG92" s="222" t="str">
        <f>IFERROR(VLOOKUP(D92,Nomenclatura!A:B,2,0),"Não Cadastrada")</f>
        <v>T</v>
      </c>
      <c r="AH92" s="222" t="str">
        <f t="shared" si="181"/>
        <v>OK</v>
      </c>
      <c r="AI92" s="221" t="str">
        <f t="shared" si="182"/>
        <v>Sim</v>
      </c>
      <c r="AJ92" s="225" t="str">
        <f t="shared" si="157"/>
        <v>NÃO</v>
      </c>
      <c r="AK92" s="221" t="b">
        <f t="shared" si="183"/>
        <v>0</v>
      </c>
    </row>
    <row r="93" spans="1:37" ht="17.25" customHeight="1" x14ac:dyDescent="0.2">
      <c r="A93" s="3" t="s">
        <v>191</v>
      </c>
      <c r="B93" s="45">
        <v>2010577</v>
      </c>
      <c r="C93" s="10">
        <v>2028254</v>
      </c>
      <c r="D93" s="10" t="s">
        <v>83</v>
      </c>
      <c r="E93" s="318" t="s">
        <v>428</v>
      </c>
      <c r="F93" s="266" t="s">
        <v>429</v>
      </c>
      <c r="G93" s="111" t="s">
        <v>366</v>
      </c>
      <c r="H93" s="10" t="s">
        <v>41</v>
      </c>
      <c r="I93" s="10" t="s">
        <v>41</v>
      </c>
      <c r="J93" s="189" t="str">
        <f>IFERROR(VLOOKUP(I93,Squad!A:D,2,0),"Não Atribuído")</f>
        <v>JOSE MINAU</v>
      </c>
      <c r="K93" s="10" t="str">
        <f>VLOOKUP(I93,Squad!A:E,5,0)</f>
        <v>ASSISTENCIAL</v>
      </c>
      <c r="L93" s="10" t="s">
        <v>108</v>
      </c>
      <c r="M93" s="85" t="s">
        <v>417</v>
      </c>
      <c r="N93" s="221" t="str">
        <f t="shared" si="171"/>
        <v>\WEB_10G\FMB\HOSP\T4543</v>
      </c>
      <c r="O93" s="221">
        <f t="shared" si="153"/>
        <v>1</v>
      </c>
      <c r="P93" s="224">
        <f t="shared" si="172"/>
        <v>9</v>
      </c>
      <c r="Q93" s="221">
        <f t="shared" si="154"/>
        <v>9</v>
      </c>
      <c r="R93" s="221" t="b">
        <f t="shared" si="173"/>
        <v>0</v>
      </c>
      <c r="S93" s="221" t="b">
        <f t="shared" si="174"/>
        <v>0</v>
      </c>
      <c r="T93" s="145" t="s">
        <v>287</v>
      </c>
      <c r="U93" s="221" t="str">
        <f>IF(ISERROR(VLOOKUP(B93,Priorizados!A:A,1,0)),"NÃO","SIM")</f>
        <v>NÃO</v>
      </c>
      <c r="V93" s="221" t="str">
        <f t="shared" si="175"/>
        <v>Publicação Semanal</v>
      </c>
      <c r="W93" s="221" t="str">
        <f t="shared" si="176"/>
        <v>2010577\WEB_10G\FMB\HOSP\T45431.9</v>
      </c>
      <c r="X93" s="221" t="str">
        <f>IFERROR(VLOOKUP(W93,Abastecimento!I:I,1,0), "Objeto não encontrado")</f>
        <v>2010577\WEB_10G\FMB\HOSP\T45431.9</v>
      </c>
      <c r="Y93" s="221">
        <f>IFERROR(VLOOKUP(B93,Abastecimento!A:A,1,0), "SAC não encontrado")</f>
        <v>2010577</v>
      </c>
      <c r="Z93" s="223" t="str">
        <f t="shared" si="177"/>
        <v>Manter</v>
      </c>
      <c r="AA93" s="221" t="str">
        <f>IFERROR(VLOOKUP(B93,EMERGENCIAIS!A:D,2,0),"Não")</f>
        <v>Não</v>
      </c>
      <c r="AB93" s="221">
        <f t="shared" si="178"/>
        <v>0</v>
      </c>
      <c r="AC93" s="225" t="str">
        <f t="shared" si="155"/>
        <v>Não</v>
      </c>
      <c r="AD93" s="222" t="str">
        <f t="shared" si="179"/>
        <v>Não</v>
      </c>
      <c r="AE93" s="222" t="str">
        <f t="shared" si="156"/>
        <v>Sim</v>
      </c>
      <c r="AF93" s="222" t="str">
        <f t="shared" si="180"/>
        <v>Sim</v>
      </c>
      <c r="AG93" s="222" t="str">
        <f>IFERROR(VLOOKUP(D93,Nomenclatura!A:B,2,0),"Não Cadastrada")</f>
        <v>T</v>
      </c>
      <c r="AH93" s="222" t="str">
        <f t="shared" si="181"/>
        <v>OK</v>
      </c>
      <c r="AI93" s="221" t="str">
        <f t="shared" si="182"/>
        <v>Sim</v>
      </c>
      <c r="AJ93" s="225" t="str">
        <f t="shared" si="157"/>
        <v>NÃO</v>
      </c>
      <c r="AK93" s="221" t="b">
        <f t="shared" si="183"/>
        <v>0</v>
      </c>
    </row>
    <row r="94" spans="1:37" ht="17.25" customHeight="1" x14ac:dyDescent="0.2">
      <c r="A94" s="3" t="s">
        <v>191</v>
      </c>
      <c r="B94" s="45">
        <v>2010577</v>
      </c>
      <c r="C94" s="10">
        <v>2011212</v>
      </c>
      <c r="D94" s="10" t="s">
        <v>83</v>
      </c>
      <c r="E94" s="318" t="s">
        <v>430</v>
      </c>
      <c r="F94" s="266" t="s">
        <v>330</v>
      </c>
      <c r="G94" s="111" t="s">
        <v>366</v>
      </c>
      <c r="H94" s="10" t="s">
        <v>41</v>
      </c>
      <c r="I94" s="10" t="s">
        <v>41</v>
      </c>
      <c r="J94" s="189" t="str">
        <f>IFERROR(VLOOKUP(I94,Squad!A:D,2,0),"Não Atribuído")</f>
        <v>JOSE MINAU</v>
      </c>
      <c r="K94" s="10" t="str">
        <f>VLOOKUP(I94,Squad!A:E,5,0)</f>
        <v>ASSISTENCIAL</v>
      </c>
      <c r="L94" s="10" t="s">
        <v>108</v>
      </c>
      <c r="M94" s="85" t="s">
        <v>417</v>
      </c>
      <c r="N94" s="221" t="str">
        <f t="shared" si="171"/>
        <v>\WEB_10G\FMB\HOSP\T4320CVP</v>
      </c>
      <c r="O94" s="221">
        <f t="shared" si="153"/>
        <v>1</v>
      </c>
      <c r="P94" s="224">
        <f t="shared" si="172"/>
        <v>10</v>
      </c>
      <c r="Q94" s="221">
        <f t="shared" si="154"/>
        <v>10</v>
      </c>
      <c r="R94" s="221" t="b">
        <f t="shared" si="173"/>
        <v>0</v>
      </c>
      <c r="S94" s="221" t="b">
        <f t="shared" si="174"/>
        <v>0</v>
      </c>
      <c r="T94" s="145" t="s">
        <v>287</v>
      </c>
      <c r="U94" s="221" t="str">
        <f>IF(ISERROR(VLOOKUP(B94,Priorizados!A:A,1,0)),"NÃO","SIM")</f>
        <v>NÃO</v>
      </c>
      <c r="V94" s="221" t="str">
        <f t="shared" si="175"/>
        <v>Publicação Semanal</v>
      </c>
      <c r="W94" s="221" t="str">
        <f t="shared" si="176"/>
        <v>2010577\WEB_10G\FMB\HOSP\T4320CVP1.10</v>
      </c>
      <c r="X94" s="221" t="str">
        <f>IFERROR(VLOOKUP(W94,Abastecimento!I:I,1,0), "Objeto não encontrado")</f>
        <v>2010577\WEB_10G\FMB\HOSP\T4320CVP1.10</v>
      </c>
      <c r="Y94" s="221">
        <f>IFERROR(VLOOKUP(B94,Abastecimento!A:A,1,0), "SAC não encontrado")</f>
        <v>2010577</v>
      </c>
      <c r="Z94" s="223" t="str">
        <f t="shared" si="177"/>
        <v>Manter</v>
      </c>
      <c r="AA94" s="221" t="str">
        <f>IFERROR(VLOOKUP(B94,EMERGENCIAIS!A:D,2,0),"Não")</f>
        <v>Não</v>
      </c>
      <c r="AB94" s="221">
        <f t="shared" si="178"/>
        <v>0</v>
      </c>
      <c r="AC94" s="225" t="str">
        <f t="shared" si="155"/>
        <v>Não</v>
      </c>
      <c r="AD94" s="222" t="str">
        <f t="shared" si="179"/>
        <v>Não</v>
      </c>
      <c r="AE94" s="222" t="str">
        <f t="shared" si="156"/>
        <v>Sim</v>
      </c>
      <c r="AF94" s="222" t="str">
        <f t="shared" si="180"/>
        <v>Sim</v>
      </c>
      <c r="AG94" s="222" t="str">
        <f>IFERROR(VLOOKUP(D94,Nomenclatura!A:B,2,0),"Não Cadastrada")</f>
        <v>T</v>
      </c>
      <c r="AH94" s="222" t="str">
        <f t="shared" si="181"/>
        <v>OK</v>
      </c>
      <c r="AI94" s="221" t="str">
        <f t="shared" si="182"/>
        <v>Sim</v>
      </c>
      <c r="AJ94" s="225" t="str">
        <f t="shared" si="157"/>
        <v>NÃO</v>
      </c>
      <c r="AK94" s="221" t="b">
        <f t="shared" si="183"/>
        <v>1</v>
      </c>
    </row>
    <row r="95" spans="1:37" ht="17.25" customHeight="1" x14ac:dyDescent="0.2">
      <c r="A95" s="3" t="s">
        <v>191</v>
      </c>
      <c r="B95" s="45">
        <v>2010577</v>
      </c>
      <c r="C95" s="10">
        <v>2011212</v>
      </c>
      <c r="D95" s="10" t="s">
        <v>92</v>
      </c>
      <c r="E95" s="318" t="s">
        <v>431</v>
      </c>
      <c r="F95" s="266" t="s">
        <v>237</v>
      </c>
      <c r="G95" s="111" t="s">
        <v>422</v>
      </c>
      <c r="H95" s="10" t="s">
        <v>41</v>
      </c>
      <c r="I95" s="10" t="s">
        <v>41</v>
      </c>
      <c r="J95" s="189" t="str">
        <f>IFERROR(VLOOKUP(I95,Squad!A:D,2,0),"Não Atribuído")</f>
        <v>JOSE MINAU</v>
      </c>
      <c r="K95" s="10" t="str">
        <f>VLOOKUP(I95,Squad!A:E,5,0)</f>
        <v>ASSISTENCIAL</v>
      </c>
      <c r="L95" s="10" t="s">
        <v>108</v>
      </c>
      <c r="M95" s="85" t="s">
        <v>417</v>
      </c>
      <c r="N95" s="221" t="str">
        <f t="shared" si="171"/>
        <v>\WEB_10G\REPS\HOSP\R4545</v>
      </c>
      <c r="O95" s="221">
        <f t="shared" si="153"/>
        <v>1</v>
      </c>
      <c r="P95" s="224">
        <f t="shared" si="172"/>
        <v>4</v>
      </c>
      <c r="Q95" s="221">
        <f t="shared" si="154"/>
        <v>4</v>
      </c>
      <c r="R95" s="221" t="b">
        <f t="shared" si="173"/>
        <v>0</v>
      </c>
      <c r="S95" s="221" t="b">
        <f t="shared" si="174"/>
        <v>0</v>
      </c>
      <c r="T95" s="145" t="s">
        <v>287</v>
      </c>
      <c r="U95" s="221" t="str">
        <f>IF(ISERROR(VLOOKUP(B95,Priorizados!A:A,1,0)),"NÃO","SIM")</f>
        <v>NÃO</v>
      </c>
      <c r="V95" s="221" t="str">
        <f t="shared" si="175"/>
        <v>Publicação Semanal</v>
      </c>
      <c r="W95" s="221" t="str">
        <f t="shared" si="176"/>
        <v>2010577\WEB_10G\REPS\HOSP\R45451.4</v>
      </c>
      <c r="X95" s="221" t="str">
        <f>IFERROR(VLOOKUP(W95,Abastecimento!I:I,1,0), "Objeto não encontrado")</f>
        <v>2010577\WEB_10G\REPS\HOSP\R45451.4</v>
      </c>
      <c r="Y95" s="221">
        <f>IFERROR(VLOOKUP(B95,Abastecimento!A:A,1,0), "SAC não encontrado")</f>
        <v>2010577</v>
      </c>
      <c r="Z95" s="223" t="str">
        <f t="shared" si="177"/>
        <v>Manter</v>
      </c>
      <c r="AA95" s="221" t="str">
        <f>IFERROR(VLOOKUP(B95,EMERGENCIAIS!A:D,2,0),"Não")</f>
        <v>Não</v>
      </c>
      <c r="AB95" s="221">
        <f t="shared" si="178"/>
        <v>0</v>
      </c>
      <c r="AC95" s="225" t="str">
        <f t="shared" si="155"/>
        <v>Não</v>
      </c>
      <c r="AD95" s="222" t="str">
        <f t="shared" si="179"/>
        <v>Não</v>
      </c>
      <c r="AE95" s="222" t="str">
        <f t="shared" si="156"/>
        <v>Sim</v>
      </c>
      <c r="AF95" s="222" t="str">
        <f t="shared" si="180"/>
        <v>Sim</v>
      </c>
      <c r="AG95" s="222" t="str">
        <f>IFERROR(VLOOKUP(D95,Nomenclatura!A:B,2,0),"Não Cadastrada")</f>
        <v>R</v>
      </c>
      <c r="AH95" s="222" t="str">
        <f t="shared" si="181"/>
        <v>OK</v>
      </c>
      <c r="AI95" s="221" t="str">
        <f t="shared" si="182"/>
        <v>Sim</v>
      </c>
      <c r="AJ95" s="225" t="str">
        <f t="shared" si="157"/>
        <v>NÃO</v>
      </c>
      <c r="AK95" s="221" t="b">
        <f t="shared" si="183"/>
        <v>0</v>
      </c>
    </row>
    <row r="96" spans="1:37" ht="17.25" customHeight="1" x14ac:dyDescent="0.2">
      <c r="A96" s="3" t="s">
        <v>191</v>
      </c>
      <c r="B96" s="45">
        <v>2010577</v>
      </c>
      <c r="C96" s="10">
        <v>2011212</v>
      </c>
      <c r="D96" s="10" t="s">
        <v>92</v>
      </c>
      <c r="E96" s="318" t="s">
        <v>432</v>
      </c>
      <c r="F96" s="266" t="s">
        <v>357</v>
      </c>
      <c r="G96" s="111" t="s">
        <v>422</v>
      </c>
      <c r="H96" s="10" t="s">
        <v>41</v>
      </c>
      <c r="I96" s="10" t="s">
        <v>41</v>
      </c>
      <c r="J96" s="189" t="str">
        <f>IFERROR(VLOOKUP(I96,Squad!A:D,2,0),"Não Atribuído")</f>
        <v>JOSE MINAU</v>
      </c>
      <c r="K96" s="10" t="str">
        <f>VLOOKUP(I96,Squad!A:E,5,0)</f>
        <v>ASSISTENCIAL</v>
      </c>
      <c r="L96" s="10" t="s">
        <v>108</v>
      </c>
      <c r="M96" s="85" t="s">
        <v>417</v>
      </c>
      <c r="N96" s="221" t="str">
        <f t="shared" si="171"/>
        <v>\WEB_10G\REPS\HOSP\R4543</v>
      </c>
      <c r="O96" s="221">
        <f t="shared" si="153"/>
        <v>1</v>
      </c>
      <c r="P96" s="224">
        <f t="shared" si="172"/>
        <v>3</v>
      </c>
      <c r="Q96" s="221">
        <f t="shared" si="154"/>
        <v>3</v>
      </c>
      <c r="R96" s="221" t="b">
        <f t="shared" si="173"/>
        <v>0</v>
      </c>
      <c r="S96" s="221" t="b">
        <f t="shared" si="174"/>
        <v>0</v>
      </c>
      <c r="T96" s="145" t="s">
        <v>287</v>
      </c>
      <c r="U96" s="221" t="str">
        <f>IF(ISERROR(VLOOKUP(B96,Priorizados!A:A,1,0)),"NÃO","SIM")</f>
        <v>NÃO</v>
      </c>
      <c r="V96" s="221" t="str">
        <f t="shared" si="175"/>
        <v>Publicação Semanal</v>
      </c>
      <c r="W96" s="221" t="str">
        <f t="shared" si="176"/>
        <v>2010577\WEB_10G\REPS\HOSP\R45431.3</v>
      </c>
      <c r="X96" s="221" t="str">
        <f>IFERROR(VLOOKUP(W96,Abastecimento!I:I,1,0), "Objeto não encontrado")</f>
        <v>2010577\WEB_10G\REPS\HOSP\R45431.3</v>
      </c>
      <c r="Y96" s="221">
        <f>IFERROR(VLOOKUP(B96,Abastecimento!A:A,1,0), "SAC não encontrado")</f>
        <v>2010577</v>
      </c>
      <c r="Z96" s="223" t="str">
        <f t="shared" si="177"/>
        <v>Manter</v>
      </c>
      <c r="AA96" s="221" t="str">
        <f>IFERROR(VLOOKUP(B96,EMERGENCIAIS!A:D,2,0),"Não")</f>
        <v>Não</v>
      </c>
      <c r="AB96" s="221">
        <f t="shared" si="178"/>
        <v>0</v>
      </c>
      <c r="AC96" s="225" t="str">
        <f t="shared" si="155"/>
        <v>Não</v>
      </c>
      <c r="AD96" s="222" t="str">
        <f t="shared" si="179"/>
        <v>Não</v>
      </c>
      <c r="AE96" s="222" t="str">
        <f t="shared" si="156"/>
        <v>Sim</v>
      </c>
      <c r="AF96" s="222" t="str">
        <f t="shared" si="180"/>
        <v>Sim</v>
      </c>
      <c r="AG96" s="222" t="str">
        <f>IFERROR(VLOOKUP(D96,Nomenclatura!A:B,2,0),"Não Cadastrada")</f>
        <v>R</v>
      </c>
      <c r="AH96" s="222" t="str">
        <f t="shared" si="181"/>
        <v>OK</v>
      </c>
      <c r="AI96" s="221" t="str">
        <f t="shared" si="182"/>
        <v>Sim</v>
      </c>
      <c r="AJ96" s="225" t="str">
        <f t="shared" si="157"/>
        <v>NÃO</v>
      </c>
      <c r="AK96" s="221" t="b">
        <f t="shared" si="183"/>
        <v>0</v>
      </c>
    </row>
    <row r="97" spans="1:37" ht="17.25" customHeight="1" x14ac:dyDescent="0.2">
      <c r="A97" s="3" t="s">
        <v>191</v>
      </c>
      <c r="B97" s="45">
        <v>2010577</v>
      </c>
      <c r="C97" s="10">
        <v>2011212</v>
      </c>
      <c r="D97" s="10" t="s">
        <v>92</v>
      </c>
      <c r="E97" s="318" t="s">
        <v>433</v>
      </c>
      <c r="F97" s="266" t="s">
        <v>357</v>
      </c>
      <c r="G97" s="111" t="s">
        <v>422</v>
      </c>
      <c r="H97" s="10" t="s">
        <v>41</v>
      </c>
      <c r="I97" s="10" t="s">
        <v>41</v>
      </c>
      <c r="J97" s="189" t="str">
        <f>IFERROR(VLOOKUP(I97,Squad!A:D,2,0),"Não Atribuído")</f>
        <v>JOSE MINAU</v>
      </c>
      <c r="K97" s="10" t="str">
        <f>VLOOKUP(I97,Squad!A:E,5,0)</f>
        <v>ASSISTENCIAL</v>
      </c>
      <c r="L97" s="10" t="s">
        <v>108</v>
      </c>
      <c r="M97" s="85" t="s">
        <v>417</v>
      </c>
      <c r="N97" s="221" t="str">
        <f t="shared" si="171"/>
        <v>\WEB_10G\REPS\HOSP\R4544</v>
      </c>
      <c r="O97" s="221">
        <f t="shared" si="153"/>
        <v>1</v>
      </c>
      <c r="P97" s="224">
        <f t="shared" si="172"/>
        <v>3</v>
      </c>
      <c r="Q97" s="221">
        <f t="shared" si="154"/>
        <v>3</v>
      </c>
      <c r="R97" s="221" t="b">
        <f t="shared" si="173"/>
        <v>0</v>
      </c>
      <c r="S97" s="221" t="b">
        <f t="shared" si="174"/>
        <v>0</v>
      </c>
      <c r="T97" s="145" t="s">
        <v>287</v>
      </c>
      <c r="U97" s="221" t="str">
        <f>IF(ISERROR(VLOOKUP(B97,Priorizados!A:A,1,0)),"NÃO","SIM")</f>
        <v>NÃO</v>
      </c>
      <c r="V97" s="221" t="str">
        <f t="shared" si="175"/>
        <v>Publicação Semanal</v>
      </c>
      <c r="W97" s="221" t="str">
        <f t="shared" si="176"/>
        <v>2010577\WEB_10G\REPS\HOSP\R45441.3</v>
      </c>
      <c r="X97" s="221" t="str">
        <f>IFERROR(VLOOKUP(W97,Abastecimento!I:I,1,0), "Objeto não encontrado")</f>
        <v>2010577\WEB_10G\REPS\HOSP\R45441.3</v>
      </c>
      <c r="Y97" s="221">
        <f>IFERROR(VLOOKUP(B97,Abastecimento!A:A,1,0), "SAC não encontrado")</f>
        <v>2010577</v>
      </c>
      <c r="Z97" s="223" t="str">
        <f t="shared" si="177"/>
        <v>Manter</v>
      </c>
      <c r="AA97" s="221" t="str">
        <f>IFERROR(VLOOKUP(B97,EMERGENCIAIS!A:D,2,0),"Não")</f>
        <v>Não</v>
      </c>
      <c r="AB97" s="221">
        <f t="shared" si="178"/>
        <v>0</v>
      </c>
      <c r="AC97" s="225" t="str">
        <f t="shared" si="155"/>
        <v>Não</v>
      </c>
      <c r="AD97" s="222" t="str">
        <f t="shared" si="179"/>
        <v>Não</v>
      </c>
      <c r="AE97" s="222" t="str">
        <f t="shared" si="156"/>
        <v>Sim</v>
      </c>
      <c r="AF97" s="222" t="str">
        <f t="shared" si="180"/>
        <v>Sim</v>
      </c>
      <c r="AG97" s="222" t="str">
        <f>IFERROR(VLOOKUP(D97,Nomenclatura!A:B,2,0),"Não Cadastrada")</f>
        <v>R</v>
      </c>
      <c r="AH97" s="222" t="str">
        <f t="shared" si="181"/>
        <v>OK</v>
      </c>
      <c r="AI97" s="221" t="str">
        <f t="shared" si="182"/>
        <v>Sim</v>
      </c>
      <c r="AJ97" s="225" t="str">
        <f t="shared" si="157"/>
        <v>NÃO</v>
      </c>
      <c r="AK97" s="221" t="b">
        <f t="shared" si="183"/>
        <v>0</v>
      </c>
    </row>
    <row r="98" spans="1:37" ht="17.25" customHeight="1" x14ac:dyDescent="0.2">
      <c r="A98" s="3" t="s">
        <v>191</v>
      </c>
      <c r="B98" s="45">
        <v>2048822</v>
      </c>
      <c r="C98" s="10">
        <v>2049511</v>
      </c>
      <c r="D98" s="10" t="s">
        <v>83</v>
      </c>
      <c r="E98" s="97" t="s">
        <v>434</v>
      </c>
      <c r="F98" s="266" t="s">
        <v>435</v>
      </c>
      <c r="G98" s="111" t="s">
        <v>384</v>
      </c>
      <c r="H98" s="10" t="s">
        <v>436</v>
      </c>
      <c r="I98" s="10" t="s">
        <v>436</v>
      </c>
      <c r="J98" s="189" t="str">
        <f>IFERROR(VLOOKUP(I98,Squad!A:D,2,0),"Não Atribuído")</f>
        <v>JULIANA LOPES</v>
      </c>
      <c r="K98" s="10" t="str">
        <f>VLOOKUP(I98,Squad!A:E,5,0)</f>
        <v>OPERADORA</v>
      </c>
      <c r="L98" s="10" t="s">
        <v>108</v>
      </c>
      <c r="M98" s="85" t="s">
        <v>437</v>
      </c>
      <c r="N98" s="221" t="str">
        <f t="shared" si="171"/>
        <v>\WEB_10G\FMB\PLN\TPE002</v>
      </c>
      <c r="O98" s="221">
        <f t="shared" ref="O98:O129" si="184">COUNTIFS(N:N,N98,A:A,"Candidato Diária") + COUNTIFS(N:N,N98,A:A,"Publicação Semanal")</f>
        <v>1</v>
      </c>
      <c r="P98" s="224">
        <f t="shared" si="172"/>
        <v>163</v>
      </c>
      <c r="Q98" s="221">
        <f t="shared" ref="Q98:Q129" si="185">MAX(_xlfn.MAXIFS(P:P, N:N, N98,A:A, "Candidato Diária"),_xlfn.MAXIFS(P:P, N:N, N98,A:A, "Publicação Semanal"))</f>
        <v>163</v>
      </c>
      <c r="R98" s="221" t="b">
        <f t="shared" si="173"/>
        <v>0</v>
      </c>
      <c r="S98" s="221" t="b">
        <f t="shared" si="174"/>
        <v>0</v>
      </c>
      <c r="T98" s="145" t="s">
        <v>287</v>
      </c>
      <c r="U98" s="221" t="str">
        <f>IF(ISERROR(VLOOKUP(B98,Priorizados!A:A,1,0)),"NÃO","SIM")</f>
        <v>NÃO</v>
      </c>
      <c r="V98" s="221" t="str">
        <f t="shared" si="175"/>
        <v>Publicação Semanal</v>
      </c>
      <c r="W98" s="221" t="str">
        <f t="shared" si="176"/>
        <v>2048822\WEB_10G\FMB\PLN\TPE0021.163</v>
      </c>
      <c r="X98" s="221" t="str">
        <f>IFERROR(VLOOKUP(W98,Abastecimento!I:I,1,0), "Objeto não encontrado")</f>
        <v>2048822\WEB_10G\FMB\PLN\TPE0021.163</v>
      </c>
      <c r="Y98" s="221">
        <f>IFERROR(VLOOKUP(B98,Abastecimento!A:A,1,0), "SAC não encontrado")</f>
        <v>2048822</v>
      </c>
      <c r="Z98" s="223" t="str">
        <f t="shared" si="177"/>
        <v>Manter</v>
      </c>
      <c r="AA98" s="221" t="str">
        <f>IFERROR(VLOOKUP(B98,EMERGENCIAIS!A:D,2,0),"Não")</f>
        <v>CHG000033127</v>
      </c>
      <c r="AB98" s="221">
        <f t="shared" si="178"/>
        <v>1</v>
      </c>
      <c r="AC98" s="225" t="str">
        <f t="shared" ref="AC98:AC129" si="186">IF(COUNTIF(W:W,W98)=1,"Não","Sim")</f>
        <v>Não</v>
      </c>
      <c r="AD98" s="222" t="str">
        <f t="shared" si="179"/>
        <v>Não</v>
      </c>
      <c r="AE98" s="222" t="str">
        <f t="shared" ref="AE98:AE129" si="187">IF((COUNTIF(B:B,B98)-COUNTIFS(B:B,B98,A:A,A98))=0,"Sim","Não")</f>
        <v>Sim</v>
      </c>
      <c r="AF98" s="222" t="str">
        <f t="shared" si="180"/>
        <v>Sim</v>
      </c>
      <c r="AG98" s="222" t="str">
        <f>IFERROR(VLOOKUP(D98,Nomenclatura!A:B,2,0),"Não Cadastrada")</f>
        <v>T</v>
      </c>
      <c r="AH98" s="222" t="str">
        <f t="shared" si="181"/>
        <v>OK</v>
      </c>
      <c r="AI98" s="221" t="str">
        <f t="shared" si="182"/>
        <v>Sim</v>
      </c>
      <c r="AJ98" s="225" t="str">
        <f t="shared" ref="AJ98:AJ129" si="188">IF(AND(AND(COUNTIF(B:B,B98)=1, D98="Script SQL/Web"),OR(A98="Publicação Semanal","Candidato Diária")),"SIM", "NÃO")</f>
        <v>NÃO</v>
      </c>
      <c r="AK98" s="221" t="b">
        <f t="shared" si="183"/>
        <v>0</v>
      </c>
    </row>
    <row r="99" spans="1:37" ht="17.25" customHeight="1" x14ac:dyDescent="0.2">
      <c r="A99" s="3" t="s">
        <v>191</v>
      </c>
      <c r="B99" s="45">
        <v>2009487</v>
      </c>
      <c r="C99" s="10">
        <v>2028737</v>
      </c>
      <c r="D99" s="10" t="s">
        <v>81</v>
      </c>
      <c r="E99" s="97" t="s">
        <v>438</v>
      </c>
      <c r="F99" s="266" t="s">
        <v>291</v>
      </c>
      <c r="G99" s="111" t="s">
        <v>397</v>
      </c>
      <c r="H99" s="10" t="s">
        <v>439</v>
      </c>
      <c r="I99" s="10" t="s">
        <v>403</v>
      </c>
      <c r="J99" s="189" t="str">
        <f>IFERROR(VLOOKUP(I99,Squad!A:D,2,0),"Não Atribuído")</f>
        <v>SAVIA CAETANO (HAPVIDA)</v>
      </c>
      <c r="K99" s="10" t="str">
        <f>VLOOKUP(I99,Squad!A:E,5,0)</f>
        <v>OPERADORA</v>
      </c>
      <c r="L99" s="10" t="s">
        <v>108</v>
      </c>
      <c r="M99" s="85"/>
      <c r="N99" s="221" t="str">
        <f t="shared" si="171"/>
        <v>\HEALTH_INSTALL\TABLE\TB_CONSULTA_ESPERA_SAC</v>
      </c>
      <c r="O99" s="221">
        <f t="shared" si="184"/>
        <v>1</v>
      </c>
      <c r="P99" s="224">
        <f t="shared" si="172"/>
        <v>2</v>
      </c>
      <c r="Q99" s="221">
        <f t="shared" si="185"/>
        <v>2</v>
      </c>
      <c r="R99" s="221" t="b">
        <f t="shared" si="173"/>
        <v>0</v>
      </c>
      <c r="S99" s="221" t="b">
        <f t="shared" si="174"/>
        <v>0</v>
      </c>
      <c r="T99" s="145" t="s">
        <v>287</v>
      </c>
      <c r="U99" s="221" t="str">
        <f>IF(ISERROR(VLOOKUP(B99,Priorizados!A:A,1,0)),"NÃO","SIM")</f>
        <v>NÃO</v>
      </c>
      <c r="V99" s="221" t="str">
        <f t="shared" si="175"/>
        <v>Publicação Semanal</v>
      </c>
      <c r="W99" s="221" t="str">
        <f t="shared" si="176"/>
        <v>2009487\HEALTH_INSTALL\TABLE\TB_CONSULTA_ESPERA_SAC1.2</v>
      </c>
      <c r="X99" s="221" t="str">
        <f>IFERROR(VLOOKUP(W99,Abastecimento!I:I,1,0), "Objeto não encontrado")</f>
        <v>2009487\HEALTH_INSTALL\TABLE\TB_CONSULTA_ESPERA_SAC1.2</v>
      </c>
      <c r="Y99" s="221">
        <f>IFERROR(VLOOKUP(B99,Abastecimento!A:A,1,0), "SAC não encontrado")</f>
        <v>2009487</v>
      </c>
      <c r="Z99" s="223" t="str">
        <f t="shared" si="177"/>
        <v>Manter</v>
      </c>
      <c r="AA99" s="221" t="str">
        <f>IFERROR(VLOOKUP(B99,EMERGENCIAIS!A:D,2,0),"Não")</f>
        <v>Não</v>
      </c>
      <c r="AB99" s="221">
        <f t="shared" si="178"/>
        <v>0</v>
      </c>
      <c r="AC99" s="225" t="str">
        <f t="shared" si="186"/>
        <v>Não</v>
      </c>
      <c r="AD99" s="222" t="str">
        <f t="shared" si="179"/>
        <v>Não</v>
      </c>
      <c r="AE99" s="222" t="str">
        <f t="shared" si="187"/>
        <v>Sim</v>
      </c>
      <c r="AF99" s="222" t="str">
        <f t="shared" si="180"/>
        <v>Sim</v>
      </c>
      <c r="AG99" s="222" t="str">
        <f>IFERROR(VLOOKUP(D99,Nomenclatura!A:B,2,0),"Não Cadastrada")</f>
        <v>TB</v>
      </c>
      <c r="AH99" s="222" t="str">
        <f t="shared" si="181"/>
        <v>OK</v>
      </c>
      <c r="AI99" s="221" t="str">
        <f t="shared" si="182"/>
        <v>Sim</v>
      </c>
      <c r="AJ99" s="225" t="str">
        <f t="shared" si="188"/>
        <v>NÃO</v>
      </c>
      <c r="AK99" s="221" t="b">
        <f t="shared" si="183"/>
        <v>0</v>
      </c>
    </row>
    <row r="100" spans="1:37" ht="17.25" customHeight="1" x14ac:dyDescent="0.2">
      <c r="A100" s="3" t="s">
        <v>191</v>
      </c>
      <c r="B100" s="45">
        <v>2009487</v>
      </c>
      <c r="C100" s="10">
        <v>2027639</v>
      </c>
      <c r="D100" s="10" t="s">
        <v>75</v>
      </c>
      <c r="E100" s="97" t="s">
        <v>440</v>
      </c>
      <c r="F100" s="266" t="s">
        <v>354</v>
      </c>
      <c r="G100" s="111" t="s">
        <v>261</v>
      </c>
      <c r="H100" s="10" t="s">
        <v>439</v>
      </c>
      <c r="I100" s="10" t="s">
        <v>403</v>
      </c>
      <c r="J100" s="189" t="str">
        <f>IFERROR(VLOOKUP(I100,Squad!A:D,2,0),"Não Atribuído")</f>
        <v>SAVIA CAETANO (HAPVIDA)</v>
      </c>
      <c r="K100" s="10" t="str">
        <f>VLOOKUP(I100,Squad!A:E,5,0)</f>
        <v>OPERADORA</v>
      </c>
      <c r="L100" s="10" t="s">
        <v>108</v>
      </c>
      <c r="M100" s="85"/>
      <c r="N100" s="221" t="str">
        <f t="shared" si="171"/>
        <v>\HEALTH_INSTALL\PACKAGE_BODY\PK_MARCACAO_CONSULTA_SAC</v>
      </c>
      <c r="O100" s="221">
        <f t="shared" si="184"/>
        <v>1</v>
      </c>
      <c r="P100" s="224">
        <f t="shared" si="172"/>
        <v>18</v>
      </c>
      <c r="Q100" s="221">
        <f t="shared" si="185"/>
        <v>18</v>
      </c>
      <c r="R100" s="221" t="b">
        <f t="shared" si="173"/>
        <v>0</v>
      </c>
      <c r="S100" s="221" t="b">
        <f t="shared" si="174"/>
        <v>0</v>
      </c>
      <c r="T100" s="145" t="s">
        <v>287</v>
      </c>
      <c r="U100" s="221" t="str">
        <f>IF(ISERROR(VLOOKUP(B100,Priorizados!A:A,1,0)),"NÃO","SIM")</f>
        <v>NÃO</v>
      </c>
      <c r="V100" s="221" t="str">
        <f t="shared" si="175"/>
        <v>Publicação Semanal</v>
      </c>
      <c r="W100" s="221" t="str">
        <f t="shared" si="176"/>
        <v>2009487\HEALTH_INSTALL\PACKAGE_BODY\PK_MARCACAO_CONSULTA_SAC1.18</v>
      </c>
      <c r="X100" s="221" t="str">
        <f>IFERROR(VLOOKUP(W100,Abastecimento!I:I,1,0), "Objeto não encontrado")</f>
        <v>2009487\HEALTH_INSTALL\PACKAGE_BODY\PK_MARCACAO_CONSULTA_SAC1.18</v>
      </c>
      <c r="Y100" s="221">
        <f>IFERROR(VLOOKUP(B100,Abastecimento!A:A,1,0), "SAC não encontrado")</f>
        <v>2009487</v>
      </c>
      <c r="Z100" s="223" t="str">
        <f t="shared" si="177"/>
        <v>Manter</v>
      </c>
      <c r="AA100" s="221" t="str">
        <f>IFERROR(VLOOKUP(B100,EMERGENCIAIS!A:D,2,0),"Não")</f>
        <v>Não</v>
      </c>
      <c r="AB100" s="221">
        <f t="shared" si="178"/>
        <v>0</v>
      </c>
      <c r="AC100" s="225" t="str">
        <f t="shared" si="186"/>
        <v>Não</v>
      </c>
      <c r="AD100" s="222" t="str">
        <f t="shared" si="179"/>
        <v>Não</v>
      </c>
      <c r="AE100" s="222" t="str">
        <f t="shared" si="187"/>
        <v>Sim</v>
      </c>
      <c r="AF100" s="222" t="str">
        <f t="shared" si="180"/>
        <v>Sim</v>
      </c>
      <c r="AG100" s="222" t="str">
        <f>IFERROR(VLOOKUP(D100,Nomenclatura!A:B,2,0),"Não Cadastrada")</f>
        <v>PK</v>
      </c>
      <c r="AH100" s="222" t="str">
        <f t="shared" si="181"/>
        <v>OK</v>
      </c>
      <c r="AI100" s="221" t="str">
        <f t="shared" si="182"/>
        <v>Sim</v>
      </c>
      <c r="AJ100" s="225" t="str">
        <f t="shared" si="188"/>
        <v>NÃO</v>
      </c>
      <c r="AK100" s="221" t="b">
        <f t="shared" si="183"/>
        <v>0</v>
      </c>
    </row>
    <row r="101" spans="1:37" ht="17.25" customHeight="1" x14ac:dyDescent="0.2">
      <c r="A101" s="3" t="s">
        <v>191</v>
      </c>
      <c r="B101" s="45">
        <v>2009487</v>
      </c>
      <c r="C101" s="10">
        <v>2028737</v>
      </c>
      <c r="D101" s="10" t="s">
        <v>89</v>
      </c>
      <c r="E101" s="97" t="s">
        <v>440</v>
      </c>
      <c r="F101" s="266" t="s">
        <v>317</v>
      </c>
      <c r="G101" s="111" t="s">
        <v>441</v>
      </c>
      <c r="H101" s="10" t="s">
        <v>439</v>
      </c>
      <c r="I101" s="10" t="s">
        <v>403</v>
      </c>
      <c r="J101" s="189" t="str">
        <f>IFERROR(VLOOKUP(I101,Squad!A:D,2,0),"Não Atribuído")</f>
        <v>SAVIA CAETANO (HAPVIDA)</v>
      </c>
      <c r="K101" s="10" t="str">
        <f>VLOOKUP(I101,Squad!A:E,5,0)</f>
        <v>OPERADORA</v>
      </c>
      <c r="L101" s="10" t="s">
        <v>108</v>
      </c>
      <c r="M101" s="85"/>
      <c r="N101" s="221" t="str">
        <f t="shared" si="171"/>
        <v>\HEALTH_INSTALL\PACKAGE\PK_MARCACAO_CONSULTA_SAC</v>
      </c>
      <c r="O101" s="221">
        <f t="shared" si="184"/>
        <v>1</v>
      </c>
      <c r="P101" s="224">
        <f t="shared" si="172"/>
        <v>11</v>
      </c>
      <c r="Q101" s="221">
        <f t="shared" si="185"/>
        <v>11</v>
      </c>
      <c r="R101" s="221" t="b">
        <f t="shared" si="173"/>
        <v>0</v>
      </c>
      <c r="S101" s="221" t="b">
        <f t="shared" si="174"/>
        <v>0</v>
      </c>
      <c r="T101" s="145" t="s">
        <v>287</v>
      </c>
      <c r="U101" s="221" t="str">
        <f>IF(ISERROR(VLOOKUP(B101,Priorizados!A:A,1,0)),"NÃO","SIM")</f>
        <v>NÃO</v>
      </c>
      <c r="V101" s="221" t="str">
        <f t="shared" si="175"/>
        <v>Publicação Semanal</v>
      </c>
      <c r="W101" s="221" t="str">
        <f t="shared" si="176"/>
        <v>2009487\HEALTH_INSTALL\PACKAGE\PK_MARCACAO_CONSULTA_SAC1.11</v>
      </c>
      <c r="X101" s="221" t="str">
        <f>IFERROR(VLOOKUP(W101,Abastecimento!I:I,1,0), "Objeto não encontrado")</f>
        <v>2009487\HEALTH_INSTALL\PACKAGE\PK_MARCACAO_CONSULTA_SAC1.11</v>
      </c>
      <c r="Y101" s="221">
        <f>IFERROR(VLOOKUP(B101,Abastecimento!A:A,1,0), "SAC não encontrado")</f>
        <v>2009487</v>
      </c>
      <c r="Z101" s="223" t="str">
        <f t="shared" si="177"/>
        <v>Manter</v>
      </c>
      <c r="AA101" s="221" t="str">
        <f>IFERROR(VLOOKUP(B101,EMERGENCIAIS!A:D,2,0),"Não")</f>
        <v>Não</v>
      </c>
      <c r="AB101" s="221">
        <f t="shared" si="178"/>
        <v>0</v>
      </c>
      <c r="AC101" s="225" t="str">
        <f t="shared" si="186"/>
        <v>Não</v>
      </c>
      <c r="AD101" s="222" t="str">
        <f t="shared" si="179"/>
        <v>Não</v>
      </c>
      <c r="AE101" s="222" t="str">
        <f t="shared" si="187"/>
        <v>Sim</v>
      </c>
      <c r="AF101" s="222" t="str">
        <f t="shared" si="180"/>
        <v>Sim</v>
      </c>
      <c r="AG101" s="222" t="str">
        <f>IFERROR(VLOOKUP(D101,Nomenclatura!A:B,2,0),"Não Cadastrada")</f>
        <v>PK</v>
      </c>
      <c r="AH101" s="222" t="str">
        <f t="shared" si="181"/>
        <v>OK</v>
      </c>
      <c r="AI101" s="221" t="str">
        <f t="shared" si="182"/>
        <v>Sim</v>
      </c>
      <c r="AJ101" s="225" t="str">
        <f t="shared" si="188"/>
        <v>NÃO</v>
      </c>
      <c r="AK101" s="221" t="b">
        <f t="shared" si="183"/>
        <v>0</v>
      </c>
    </row>
    <row r="102" spans="1:37" ht="17.25" customHeight="1" x14ac:dyDescent="0.2">
      <c r="A102" s="3" t="s">
        <v>189</v>
      </c>
      <c r="B102" s="45">
        <v>1909089</v>
      </c>
      <c r="C102" s="10">
        <v>1971951</v>
      </c>
      <c r="D102" s="10" t="s">
        <v>89</v>
      </c>
      <c r="E102" s="97" t="s">
        <v>442</v>
      </c>
      <c r="F102" s="266" t="s">
        <v>443</v>
      </c>
      <c r="G102" s="111" t="s">
        <v>441</v>
      </c>
      <c r="H102" s="10" t="s">
        <v>444</v>
      </c>
      <c r="I102" s="10" t="s">
        <v>444</v>
      </c>
      <c r="J102" s="189" t="str">
        <f>IFERROR(VLOOKUP(I102,Squad!A:D,2,0),"Não Atribuído")</f>
        <v>Não Atribuído</v>
      </c>
      <c r="K102" s="10" t="e">
        <f>VLOOKUP(I102,Squad!A:E,5,0)</f>
        <v>#N/A</v>
      </c>
      <c r="L102" s="10" t="s">
        <v>108</v>
      </c>
      <c r="M102" s="85"/>
      <c r="N102" s="221" t="str">
        <f t="shared" si="171"/>
        <v>\HEALTH_INSTALL\PACKAGE\PK_ELEGIBILIDADE_PROGRAMA</v>
      </c>
      <c r="O102" s="221">
        <f t="shared" si="184"/>
        <v>1</v>
      </c>
      <c r="P102" s="224">
        <f t="shared" si="172"/>
        <v>8</v>
      </c>
      <c r="Q102" s="221">
        <f t="shared" si="185"/>
        <v>12</v>
      </c>
      <c r="R102" s="221" t="b">
        <f t="shared" si="173"/>
        <v>0</v>
      </c>
      <c r="S102" s="221" t="b">
        <f t="shared" si="174"/>
        <v>0</v>
      </c>
      <c r="T102" s="145" t="s">
        <v>287</v>
      </c>
      <c r="U102" s="221" t="str">
        <f>IF(ISERROR(VLOOKUP(B102,Priorizados!A:A,1,0)),"NÃO","SIM")</f>
        <v>NÃO</v>
      </c>
      <c r="V102" s="221" t="str">
        <f t="shared" si="175"/>
        <v>Já estava em produção</v>
      </c>
      <c r="W102" s="221" t="str">
        <f t="shared" si="176"/>
        <v>1909089\HEALTH_INSTALL\PACKAGE\PK_ELEGIBILIDADE_PROGRAMA1.8</v>
      </c>
      <c r="X102" s="221" t="str">
        <f>IFERROR(VLOOKUP(W102,Abastecimento!I:I,1,0), "Objeto não encontrado")</f>
        <v>1909089\HEALTH_INSTALL\PACKAGE\PK_ELEGIBILIDADE_PROGRAMA1.8</v>
      </c>
      <c r="Y102" s="221">
        <f>IFERROR(VLOOKUP(B102,Abastecimento!A:A,1,0), "SAC não encontrado")</f>
        <v>1909089</v>
      </c>
      <c r="Z102" s="223" t="str">
        <f t="shared" si="177"/>
        <v>Manter</v>
      </c>
      <c r="AA102" s="221" t="str">
        <f>IFERROR(VLOOKUP(B102,EMERGENCIAIS!A:D,2,0),"Não")</f>
        <v>CHG000029264</v>
      </c>
      <c r="AB102" s="221">
        <f t="shared" si="178"/>
        <v>1</v>
      </c>
      <c r="AC102" s="225" t="str">
        <f t="shared" si="186"/>
        <v>Não</v>
      </c>
      <c r="AD102" s="222" t="str">
        <f t="shared" si="179"/>
        <v>Não</v>
      </c>
      <c r="AE102" s="222" t="str">
        <f t="shared" si="187"/>
        <v>Sim</v>
      </c>
      <c r="AF102" s="222" t="e">
        <f t="shared" si="180"/>
        <v>#N/A</v>
      </c>
      <c r="AG102" s="222" t="str">
        <f>IFERROR(VLOOKUP(D102,Nomenclatura!A:B,2,0),"Não Cadastrada")</f>
        <v>PK</v>
      </c>
      <c r="AH102" s="222" t="str">
        <f t="shared" si="181"/>
        <v>OK</v>
      </c>
      <c r="AI102" s="221" t="str">
        <f t="shared" si="182"/>
        <v>Sim</v>
      </c>
      <c r="AJ102" s="225" t="str">
        <f t="shared" si="188"/>
        <v>NÃO</v>
      </c>
      <c r="AK102" s="221" t="b">
        <f t="shared" si="183"/>
        <v>0</v>
      </c>
    </row>
    <row r="103" spans="1:37" ht="17.25" customHeight="1" x14ac:dyDescent="0.2">
      <c r="A103" s="3" t="s">
        <v>191</v>
      </c>
      <c r="B103" s="45">
        <v>2046896</v>
      </c>
      <c r="C103" s="10">
        <v>2049158</v>
      </c>
      <c r="D103" s="10" t="s">
        <v>83</v>
      </c>
      <c r="E103" s="97" t="s">
        <v>445</v>
      </c>
      <c r="F103" s="266" t="s">
        <v>446</v>
      </c>
      <c r="G103" s="111" t="s">
        <v>384</v>
      </c>
      <c r="H103" s="10" t="s">
        <v>444</v>
      </c>
      <c r="I103" s="10" t="s">
        <v>444</v>
      </c>
      <c r="J103" s="189" t="str">
        <f>IFERROR(VLOOKUP(I103,Squad!A:D,2,0),"Não Atribuído")</f>
        <v>Não Atribuído</v>
      </c>
      <c r="K103" s="10" t="e">
        <f>VLOOKUP(I103,Squad!A:E,5,0)</f>
        <v>#N/A</v>
      </c>
      <c r="L103" s="10" t="s">
        <v>108</v>
      </c>
      <c r="M103" s="85"/>
      <c r="N103" s="221" t="str">
        <f t="shared" si="171"/>
        <v>\WEB_10G\FMB\PLN\T770R</v>
      </c>
      <c r="O103" s="221">
        <f t="shared" si="184"/>
        <v>1</v>
      </c>
      <c r="P103" s="224">
        <f t="shared" si="172"/>
        <v>156</v>
      </c>
      <c r="Q103" s="221">
        <f t="shared" si="185"/>
        <v>156</v>
      </c>
      <c r="R103" s="221" t="b">
        <f t="shared" si="173"/>
        <v>0</v>
      </c>
      <c r="S103" s="221" t="b">
        <f t="shared" si="174"/>
        <v>0</v>
      </c>
      <c r="T103" s="145" t="s">
        <v>287</v>
      </c>
      <c r="U103" s="221" t="str">
        <f>IF(ISERROR(VLOOKUP(B103,Priorizados!A:A,1,0)),"NÃO","SIM")</f>
        <v>NÃO</v>
      </c>
      <c r="V103" s="221" t="str">
        <f t="shared" si="175"/>
        <v>Publicação Semanal</v>
      </c>
      <c r="W103" s="221" t="str">
        <f t="shared" si="176"/>
        <v>2046896\WEB_10G\FMB\PLN\T770R1.156</v>
      </c>
      <c r="X103" s="221" t="str">
        <f>IFERROR(VLOOKUP(W103,Abastecimento!I:I,1,0), "Objeto não encontrado")</f>
        <v>2046896\WEB_10G\FMB\PLN\T770R1.156</v>
      </c>
      <c r="Y103" s="221">
        <f>IFERROR(VLOOKUP(B103,Abastecimento!A:A,1,0), "SAC não encontrado")</f>
        <v>2046896</v>
      </c>
      <c r="Z103" s="223" t="str">
        <f t="shared" si="177"/>
        <v>Manter</v>
      </c>
      <c r="AA103" s="221" t="str">
        <f>IFERROR(VLOOKUP(B103,EMERGENCIAIS!A:D,2,0),"Não")</f>
        <v>Não</v>
      </c>
      <c r="AB103" s="221">
        <f t="shared" si="178"/>
        <v>0</v>
      </c>
      <c r="AC103" s="225" t="str">
        <f t="shared" si="186"/>
        <v>Não</v>
      </c>
      <c r="AD103" s="222" t="str">
        <f t="shared" si="179"/>
        <v>Não</v>
      </c>
      <c r="AE103" s="222" t="str">
        <f t="shared" si="187"/>
        <v>Sim</v>
      </c>
      <c r="AF103" s="222" t="e">
        <f t="shared" si="180"/>
        <v>#N/A</v>
      </c>
      <c r="AG103" s="222" t="str">
        <f>IFERROR(VLOOKUP(D103,Nomenclatura!A:B,2,0),"Não Cadastrada")</f>
        <v>T</v>
      </c>
      <c r="AH103" s="222" t="str">
        <f t="shared" si="181"/>
        <v>OK</v>
      </c>
      <c r="AI103" s="221" t="str">
        <f t="shared" si="182"/>
        <v>Sim</v>
      </c>
      <c r="AJ103" s="225" t="str">
        <f t="shared" si="188"/>
        <v>NÃO</v>
      </c>
      <c r="AK103" s="221" t="b">
        <f t="shared" si="183"/>
        <v>0</v>
      </c>
    </row>
    <row r="104" spans="1:37" ht="17.25" customHeight="1" x14ac:dyDescent="0.2">
      <c r="A104" s="3" t="s">
        <v>191</v>
      </c>
      <c r="B104" s="45">
        <v>2042058</v>
      </c>
      <c r="C104" s="10">
        <v>2047916</v>
      </c>
      <c r="D104" s="10" t="s">
        <v>79</v>
      </c>
      <c r="E104" s="97" t="s">
        <v>447</v>
      </c>
      <c r="F104" s="266" t="s">
        <v>266</v>
      </c>
      <c r="G104" s="111" t="s">
        <v>319</v>
      </c>
      <c r="H104" s="10" t="s">
        <v>300</v>
      </c>
      <c r="I104" s="10" t="s">
        <v>300</v>
      </c>
      <c r="J104" s="189" t="str">
        <f>IFERROR(VLOOKUP(I104,Squad!A:D,2,0),"Não Atribuído")</f>
        <v>ACACIA GURGEL</v>
      </c>
      <c r="K104" s="10" t="str">
        <f>VLOOKUP(I104,Squad!A:E,5,0)</f>
        <v>OPERADORA</v>
      </c>
      <c r="L104" s="10" t="s">
        <v>108</v>
      </c>
      <c r="M104" s="85"/>
      <c r="N104" s="221" t="str">
        <f t="shared" si="171"/>
        <v>\HEALTH_INSTALL\PROCEDURE\PR_ODONTO_COMPULSORIA_HAP</v>
      </c>
      <c r="O104" s="221">
        <f t="shared" si="184"/>
        <v>1</v>
      </c>
      <c r="P104" s="224">
        <f t="shared" si="172"/>
        <v>62</v>
      </c>
      <c r="Q104" s="221">
        <f t="shared" si="185"/>
        <v>62</v>
      </c>
      <c r="R104" s="221" t="b">
        <f t="shared" si="173"/>
        <v>0</v>
      </c>
      <c r="S104" s="221" t="b">
        <f t="shared" si="174"/>
        <v>0</v>
      </c>
      <c r="T104" s="145" t="s">
        <v>287</v>
      </c>
      <c r="U104" s="221" t="str">
        <f>IF(ISERROR(VLOOKUP(B104,Priorizados!A:A,1,0)),"NÃO","SIM")</f>
        <v>NÃO</v>
      </c>
      <c r="V104" s="221" t="str">
        <f t="shared" si="175"/>
        <v>Publicação Semanal</v>
      </c>
      <c r="W104" s="221" t="str">
        <f t="shared" si="176"/>
        <v>2042058\HEALTH_INSTALL\PROCEDURE\PR_ODONTO_COMPULSORIA_HAP1.62</v>
      </c>
      <c r="X104" s="221" t="str">
        <f>IFERROR(VLOOKUP(W104,Abastecimento!I:I,1,0), "Objeto não encontrado")</f>
        <v>2042058\HEALTH_INSTALL\PROCEDURE\PR_ODONTO_COMPULSORIA_HAP1.62</v>
      </c>
      <c r="Y104" s="221">
        <f>IFERROR(VLOOKUP(B104,Abastecimento!A:A,1,0), "SAC não encontrado")</f>
        <v>2042058</v>
      </c>
      <c r="Z104" s="223" t="str">
        <f t="shared" si="177"/>
        <v>Manter</v>
      </c>
      <c r="AA104" s="221" t="str">
        <f>IFERROR(VLOOKUP(B104,EMERGENCIAIS!A:D,2,0),"Não")</f>
        <v>Não</v>
      </c>
      <c r="AB104" s="221">
        <f t="shared" si="178"/>
        <v>0</v>
      </c>
      <c r="AC104" s="225" t="str">
        <f t="shared" si="186"/>
        <v>Não</v>
      </c>
      <c r="AD104" s="222" t="str">
        <f t="shared" si="179"/>
        <v>Não</v>
      </c>
      <c r="AE104" s="222" t="str">
        <f t="shared" si="187"/>
        <v>Sim</v>
      </c>
      <c r="AF104" s="222" t="str">
        <f t="shared" si="180"/>
        <v>Sim</v>
      </c>
      <c r="AG104" s="222" t="str">
        <f>IFERROR(VLOOKUP(D104,Nomenclatura!A:B,2,0),"Não Cadastrada")</f>
        <v>PR</v>
      </c>
      <c r="AH104" s="222" t="str">
        <f t="shared" si="181"/>
        <v>OK</v>
      </c>
      <c r="AI104" s="221" t="str">
        <f t="shared" si="182"/>
        <v>Sim</v>
      </c>
      <c r="AJ104" s="225" t="str">
        <f t="shared" si="188"/>
        <v>NÃO</v>
      </c>
      <c r="AK104" s="221" t="b">
        <f t="shared" si="183"/>
        <v>0</v>
      </c>
    </row>
    <row r="105" spans="1:37" ht="17.25" customHeight="1" x14ac:dyDescent="0.2">
      <c r="A105" s="3" t="s">
        <v>191</v>
      </c>
      <c r="B105" s="45">
        <v>2048277</v>
      </c>
      <c r="C105" s="10">
        <v>2049159</v>
      </c>
      <c r="D105" s="10" t="s">
        <v>75</v>
      </c>
      <c r="E105" s="97" t="s">
        <v>296</v>
      </c>
      <c r="F105" s="266" t="s">
        <v>448</v>
      </c>
      <c r="G105" s="111" t="s">
        <v>298</v>
      </c>
      <c r="H105" s="10" t="s">
        <v>300</v>
      </c>
      <c r="I105" s="10" t="s">
        <v>300</v>
      </c>
      <c r="J105" s="189" t="str">
        <f>IFERROR(VLOOKUP(I105,Squad!A:D,2,0),"Não Atribuído")</f>
        <v>ACACIA GURGEL</v>
      </c>
      <c r="K105" s="10" t="str">
        <f>VLOOKUP(I105,Squad!A:E,5,0)</f>
        <v>OPERADORA</v>
      </c>
      <c r="L105" s="10" t="s">
        <v>108</v>
      </c>
      <c r="M105" s="85"/>
      <c r="N105" s="221" t="str">
        <f t="shared" si="171"/>
        <v>\WEBHAP\PACKAGE_BODY\WEBNEWCADASTROUSUARIO</v>
      </c>
      <c r="O105" s="221">
        <f t="shared" si="184"/>
        <v>1</v>
      </c>
      <c r="P105" s="224">
        <f t="shared" si="172"/>
        <v>1411</v>
      </c>
      <c r="Q105" s="221">
        <f t="shared" si="185"/>
        <v>1411</v>
      </c>
      <c r="R105" s="221" t="b">
        <f t="shared" si="173"/>
        <v>0</v>
      </c>
      <c r="S105" s="221" t="b">
        <f t="shared" si="174"/>
        <v>0</v>
      </c>
      <c r="T105" s="145" t="s">
        <v>287</v>
      </c>
      <c r="U105" s="221" t="str">
        <f>IF(ISERROR(VLOOKUP(B105,Priorizados!A:A,1,0)),"NÃO","SIM")</f>
        <v>NÃO</v>
      </c>
      <c r="V105" s="221" t="str">
        <f t="shared" si="175"/>
        <v>Publicação Semanal</v>
      </c>
      <c r="W105" s="221" t="str">
        <f t="shared" si="176"/>
        <v>2048277\WEBHAP\PACKAGE_BODY\WEBNEWCADASTROUSUARIO1.1411</v>
      </c>
      <c r="X105" s="221" t="str">
        <f>IFERROR(VLOOKUP(W105,Abastecimento!I:I,1,0), "Objeto não encontrado")</f>
        <v>2048277\WEBHAP\PACKAGE_BODY\WEBNEWCADASTROUSUARIO1.1411</v>
      </c>
      <c r="Y105" s="221">
        <f>IFERROR(VLOOKUP(B105,Abastecimento!A:A,1,0), "SAC não encontrado")</f>
        <v>2048277</v>
      </c>
      <c r="Z105" s="223" t="str">
        <f t="shared" si="177"/>
        <v>Manter</v>
      </c>
      <c r="AA105" s="221" t="str">
        <f>IFERROR(VLOOKUP(B105,EMERGENCIAIS!A:D,2,0),"Não")</f>
        <v>Não</v>
      </c>
      <c r="AB105" s="221">
        <f t="shared" si="178"/>
        <v>0</v>
      </c>
      <c r="AC105" s="225" t="str">
        <f t="shared" si="186"/>
        <v>Não</v>
      </c>
      <c r="AD105" s="222" t="str">
        <f t="shared" si="179"/>
        <v>Não</v>
      </c>
      <c r="AE105" s="222" t="str">
        <f t="shared" si="187"/>
        <v>Sim</v>
      </c>
      <c r="AF105" s="222" t="str">
        <f t="shared" si="180"/>
        <v>Sim</v>
      </c>
      <c r="AG105" s="222" t="str">
        <f>IFERROR(VLOOKUP(D105,Nomenclatura!A:B,2,0),"Não Cadastrada")</f>
        <v>PK</v>
      </c>
      <c r="AH105" s="222" t="str">
        <f t="shared" si="181"/>
        <v>OK</v>
      </c>
      <c r="AI105" s="221" t="str">
        <f t="shared" si="182"/>
        <v>Sim</v>
      </c>
      <c r="AJ105" s="225" t="str">
        <f t="shared" si="188"/>
        <v>NÃO</v>
      </c>
      <c r="AK105" s="221" t="b">
        <f t="shared" si="183"/>
        <v>0</v>
      </c>
    </row>
    <row r="106" spans="1:37" ht="17.25" customHeight="1" x14ac:dyDescent="0.2">
      <c r="A106" s="3" t="s">
        <v>191</v>
      </c>
      <c r="B106" s="45">
        <v>2034332</v>
      </c>
      <c r="C106" s="10">
        <v>2044337</v>
      </c>
      <c r="D106" s="10" t="s">
        <v>77</v>
      </c>
      <c r="E106" s="97" t="s">
        <v>449</v>
      </c>
      <c r="F106" s="266" t="s">
        <v>291</v>
      </c>
      <c r="G106" s="111" t="s">
        <v>412</v>
      </c>
      <c r="H106" s="10" t="s">
        <v>385</v>
      </c>
      <c r="I106" s="10" t="s">
        <v>385</v>
      </c>
      <c r="J106" s="189" t="str">
        <f>IFERROR(VLOOKUP(I106,Squad!A:D,2,0),"Não Atribuído")</f>
        <v>SANDRA APARECIDA ZAPAROLI FERREIRA</v>
      </c>
      <c r="K106" s="10" t="str">
        <f>VLOOKUP(I106,Squad!A:E,5,0)</f>
        <v>OPERADORA</v>
      </c>
      <c r="L106" s="10" t="s">
        <v>108</v>
      </c>
      <c r="M106" s="85"/>
      <c r="N106" s="221" t="str">
        <f t="shared" si="171"/>
        <v>\HEALTH_INSTALL\FUNCTION\FN_USUARIO_CAPTADO_PROGRAMA</v>
      </c>
      <c r="O106" s="221">
        <f t="shared" si="184"/>
        <v>1</v>
      </c>
      <c r="P106" s="224">
        <f t="shared" si="172"/>
        <v>2</v>
      </c>
      <c r="Q106" s="221">
        <f t="shared" si="185"/>
        <v>2</v>
      </c>
      <c r="R106" s="221" t="b">
        <f t="shared" si="173"/>
        <v>0</v>
      </c>
      <c r="S106" s="221" t="b">
        <f t="shared" si="174"/>
        <v>0</v>
      </c>
      <c r="T106" s="145" t="s">
        <v>287</v>
      </c>
      <c r="U106" s="221" t="str">
        <f>IF(ISERROR(VLOOKUP(B106,Priorizados!A:A,1,0)),"NÃO","SIM")</f>
        <v>NÃO</v>
      </c>
      <c r="V106" s="221" t="str">
        <f t="shared" si="175"/>
        <v>Publicação Semanal</v>
      </c>
      <c r="W106" s="221" t="str">
        <f t="shared" si="176"/>
        <v>2034332\HEALTH_INSTALL\FUNCTION\FN_USUARIO_CAPTADO_PROGRAMA1.2</v>
      </c>
      <c r="X106" s="221" t="str">
        <f>IFERROR(VLOOKUP(W106,Abastecimento!I:I,1,0), "Objeto não encontrado")</f>
        <v>2034332\HEALTH_INSTALL\FUNCTION\FN_USUARIO_CAPTADO_PROGRAMA1.2</v>
      </c>
      <c r="Y106" s="221">
        <f>IFERROR(VLOOKUP(B106,Abastecimento!A:A,1,0), "SAC não encontrado")</f>
        <v>2034332</v>
      </c>
      <c r="Z106" s="223" t="str">
        <f t="shared" si="177"/>
        <v>Manter</v>
      </c>
      <c r="AA106" s="221" t="str">
        <f>IFERROR(VLOOKUP(B106,EMERGENCIAIS!A:D,2,0),"Não")</f>
        <v>Não</v>
      </c>
      <c r="AB106" s="221">
        <f t="shared" si="178"/>
        <v>0</v>
      </c>
      <c r="AC106" s="225" t="str">
        <f t="shared" si="186"/>
        <v>Não</v>
      </c>
      <c r="AD106" s="222" t="str">
        <f t="shared" si="179"/>
        <v>Não</v>
      </c>
      <c r="AE106" s="222" t="str">
        <f t="shared" si="187"/>
        <v>Sim</v>
      </c>
      <c r="AF106" s="222" t="str">
        <f t="shared" si="180"/>
        <v>Sim</v>
      </c>
      <c r="AG106" s="222" t="str">
        <f>IFERROR(VLOOKUP(D106,Nomenclatura!A:B,2,0),"Não Cadastrada")</f>
        <v>FN</v>
      </c>
      <c r="AH106" s="222" t="str">
        <f t="shared" si="181"/>
        <v>OK</v>
      </c>
      <c r="AI106" s="221" t="str">
        <f t="shared" si="182"/>
        <v>Sim</v>
      </c>
      <c r="AJ106" s="225" t="str">
        <f t="shared" si="188"/>
        <v>NÃO</v>
      </c>
      <c r="AK106" s="221" t="b">
        <f t="shared" si="183"/>
        <v>0</v>
      </c>
    </row>
    <row r="107" spans="1:37" ht="17.25" customHeight="1" x14ac:dyDescent="0.2">
      <c r="A107" s="3" t="s">
        <v>191</v>
      </c>
      <c r="B107" s="45">
        <v>2034332</v>
      </c>
      <c r="C107" s="10">
        <v>2044337</v>
      </c>
      <c r="D107" s="10" t="s">
        <v>79</v>
      </c>
      <c r="E107" s="97" t="s">
        <v>450</v>
      </c>
      <c r="F107" s="266" t="s">
        <v>451</v>
      </c>
      <c r="G107" s="111" t="s">
        <v>319</v>
      </c>
      <c r="H107" s="10" t="s">
        <v>385</v>
      </c>
      <c r="I107" s="10" t="s">
        <v>385</v>
      </c>
      <c r="J107" s="189" t="str">
        <f>IFERROR(VLOOKUP(I107,Squad!A:D,2,0),"Não Atribuído")</f>
        <v>SANDRA APARECIDA ZAPAROLI FERREIRA</v>
      </c>
      <c r="K107" s="10" t="str">
        <f>VLOOKUP(I107,Squad!A:E,5,0)</f>
        <v>OPERADORA</v>
      </c>
      <c r="L107" s="10" t="s">
        <v>108</v>
      </c>
      <c r="M107" s="85"/>
      <c r="N107" s="221" t="str">
        <f t="shared" si="171"/>
        <v>\HEALTH_INSTALL\PROCEDURE\PR_COPARTICIPACAO_CALCULA</v>
      </c>
      <c r="O107" s="221">
        <f t="shared" si="184"/>
        <v>2</v>
      </c>
      <c r="P107" s="224">
        <f t="shared" si="172"/>
        <v>245</v>
      </c>
      <c r="Q107" s="221">
        <f t="shared" si="185"/>
        <v>247</v>
      </c>
      <c r="R107" s="221" t="b">
        <f t="shared" si="173"/>
        <v>0</v>
      </c>
      <c r="S107" s="221" t="b">
        <f t="shared" si="174"/>
        <v>1</v>
      </c>
      <c r="T107" s="145" t="s">
        <v>287</v>
      </c>
      <c r="U107" s="221" t="str">
        <f>IF(ISERROR(VLOOKUP(B107,Priorizados!A:A,1,0)),"NÃO","SIM")</f>
        <v>NÃO</v>
      </c>
      <c r="V107" s="221" t="str">
        <f t="shared" si="175"/>
        <v>Publicação Semanal</v>
      </c>
      <c r="W107" s="221" t="str">
        <f t="shared" si="176"/>
        <v>2034332\HEALTH_INSTALL\PROCEDURE\PR_COPARTICIPACAO_CALCULA1.245</v>
      </c>
      <c r="X107" s="221" t="str">
        <f>IFERROR(VLOOKUP(W107,Abastecimento!I:I,1,0), "Objeto não encontrado")</f>
        <v>2034332\HEALTH_INSTALL\PROCEDURE\PR_COPARTICIPACAO_CALCULA1.245</v>
      </c>
      <c r="Y107" s="221">
        <f>IFERROR(VLOOKUP(B107,Abastecimento!A:A,1,0), "SAC não encontrado")</f>
        <v>2034332</v>
      </c>
      <c r="Z107" s="223" t="str">
        <f t="shared" si="177"/>
        <v>Manter</v>
      </c>
      <c r="AA107" s="221" t="str">
        <f>IFERROR(VLOOKUP(B107,EMERGENCIAIS!A:D,2,0),"Não")</f>
        <v>Não</v>
      </c>
      <c r="AB107" s="221">
        <f t="shared" si="178"/>
        <v>0</v>
      </c>
      <c r="AC107" s="225" t="str">
        <f t="shared" si="186"/>
        <v>Não</v>
      </c>
      <c r="AD107" s="222" t="str">
        <f t="shared" si="179"/>
        <v>Não</v>
      </c>
      <c r="AE107" s="222" t="str">
        <f t="shared" si="187"/>
        <v>Sim</v>
      </c>
      <c r="AF107" s="222" t="str">
        <f t="shared" si="180"/>
        <v>Sim</v>
      </c>
      <c r="AG107" s="222" t="str">
        <f>IFERROR(VLOOKUP(D107,Nomenclatura!A:B,2,0),"Não Cadastrada")</f>
        <v>PR</v>
      </c>
      <c r="AH107" s="222" t="str">
        <f t="shared" si="181"/>
        <v>OK</v>
      </c>
      <c r="AI107" s="221" t="str">
        <f t="shared" si="182"/>
        <v>Sim</v>
      </c>
      <c r="AJ107" s="225" t="str">
        <f t="shared" si="188"/>
        <v>NÃO</v>
      </c>
      <c r="AK107" s="221" t="b">
        <f t="shared" si="183"/>
        <v>0</v>
      </c>
    </row>
    <row r="108" spans="1:37" ht="17.25" customHeight="1" x14ac:dyDescent="0.2">
      <c r="A108" s="3" t="s">
        <v>191</v>
      </c>
      <c r="B108" s="45">
        <v>2034354</v>
      </c>
      <c r="C108" s="10">
        <v>2047832</v>
      </c>
      <c r="D108" s="10" t="s">
        <v>79</v>
      </c>
      <c r="E108" s="97" t="s">
        <v>452</v>
      </c>
      <c r="F108" s="266" t="s">
        <v>453</v>
      </c>
      <c r="G108" s="111" t="s">
        <v>319</v>
      </c>
      <c r="H108" s="10" t="s">
        <v>454</v>
      </c>
      <c r="I108" s="10" t="s">
        <v>454</v>
      </c>
      <c r="J108" s="189" t="str">
        <f>IFERROR(VLOOKUP(I108,Squad!A:D,2,0),"Não Atribuído")</f>
        <v>ANDREA CLAUDIA GALVAO VALE</v>
      </c>
      <c r="K108" s="10" t="str">
        <f>VLOOKUP(I108,Squad!A:E,5,0)</f>
        <v>OPERADORA</v>
      </c>
      <c r="L108" s="10" t="s">
        <v>108</v>
      </c>
      <c r="M108" s="85"/>
      <c r="N108" s="221" t="str">
        <f t="shared" si="171"/>
        <v>\HEALTH_INSTALL\PROCEDURE\PR_COPARTICIPACAO_IND_CALCULA</v>
      </c>
      <c r="O108" s="221">
        <f t="shared" si="184"/>
        <v>1</v>
      </c>
      <c r="P108" s="224">
        <f t="shared" si="172"/>
        <v>217</v>
      </c>
      <c r="Q108" s="221">
        <f t="shared" si="185"/>
        <v>217</v>
      </c>
      <c r="R108" s="221" t="b">
        <f t="shared" si="173"/>
        <v>0</v>
      </c>
      <c r="S108" s="221" t="b">
        <f t="shared" si="174"/>
        <v>0</v>
      </c>
      <c r="T108" s="145" t="s">
        <v>287</v>
      </c>
      <c r="U108" s="221" t="str">
        <f>IF(ISERROR(VLOOKUP(B108,Priorizados!A:A,1,0)),"NÃO","SIM")</f>
        <v>NÃO</v>
      </c>
      <c r="V108" s="221" t="str">
        <f t="shared" si="175"/>
        <v>Publicação Semanal</v>
      </c>
      <c r="W108" s="221" t="str">
        <f t="shared" si="176"/>
        <v>2034354\HEALTH_INSTALL\PROCEDURE\PR_COPARTICIPACAO_IND_CALCULA1.217</v>
      </c>
      <c r="X108" s="221" t="str">
        <f>IFERROR(VLOOKUP(W108,Abastecimento!I:I,1,0), "Objeto não encontrado")</f>
        <v>2034354\HEALTH_INSTALL\PROCEDURE\PR_COPARTICIPACAO_IND_CALCULA1.217</v>
      </c>
      <c r="Y108" s="221">
        <f>IFERROR(VLOOKUP(B108,Abastecimento!A:A,1,0), "SAC não encontrado")</f>
        <v>2034354</v>
      </c>
      <c r="Z108" s="223" t="str">
        <f t="shared" si="177"/>
        <v>Manter</v>
      </c>
      <c r="AA108" s="221" t="str">
        <f>IFERROR(VLOOKUP(B108,EMERGENCIAIS!A:D,2,0),"Não")</f>
        <v>Não</v>
      </c>
      <c r="AB108" s="221">
        <f t="shared" si="178"/>
        <v>0</v>
      </c>
      <c r="AC108" s="225" t="str">
        <f t="shared" si="186"/>
        <v>Não</v>
      </c>
      <c r="AD108" s="222" t="str">
        <f t="shared" si="179"/>
        <v>Não</v>
      </c>
      <c r="AE108" s="222" t="str">
        <f t="shared" si="187"/>
        <v>Sim</v>
      </c>
      <c r="AF108" s="222" t="str">
        <f t="shared" si="180"/>
        <v>Sim</v>
      </c>
      <c r="AG108" s="222" t="str">
        <f>IFERROR(VLOOKUP(D108,Nomenclatura!A:B,2,0),"Não Cadastrada")</f>
        <v>PR</v>
      </c>
      <c r="AH108" s="222" t="str">
        <f t="shared" si="181"/>
        <v>OK</v>
      </c>
      <c r="AI108" s="221" t="str">
        <f t="shared" si="182"/>
        <v>Sim</v>
      </c>
      <c r="AJ108" s="225" t="str">
        <f t="shared" si="188"/>
        <v>NÃO</v>
      </c>
      <c r="AK108" s="221" t="b">
        <f t="shared" si="183"/>
        <v>0</v>
      </c>
    </row>
    <row r="109" spans="1:37" ht="17.25" customHeight="1" x14ac:dyDescent="0.2">
      <c r="A109" s="20" t="s">
        <v>191</v>
      </c>
      <c r="B109" s="119">
        <v>2034363</v>
      </c>
      <c r="C109" s="141">
        <v>2044349</v>
      </c>
      <c r="D109" s="141" t="s">
        <v>79</v>
      </c>
      <c r="E109" s="374" t="s">
        <v>455</v>
      </c>
      <c r="F109" s="375" t="s">
        <v>456</v>
      </c>
      <c r="G109" s="376" t="s">
        <v>319</v>
      </c>
      <c r="H109" s="141" t="s">
        <v>454</v>
      </c>
      <c r="I109" s="141" t="s">
        <v>454</v>
      </c>
      <c r="J109" s="189" t="str">
        <f>IFERROR(VLOOKUP(I109,Squad!A:D,2,0),"Não Atribuído")</f>
        <v>ANDREA CLAUDIA GALVAO VALE</v>
      </c>
      <c r="K109" s="10" t="str">
        <f>VLOOKUP(I109,Squad!A:E,5,0)</f>
        <v>OPERADORA</v>
      </c>
      <c r="L109" s="10" t="s">
        <v>108</v>
      </c>
      <c r="M109" s="85"/>
      <c r="N109" s="221" t="str">
        <f t="shared" si="171"/>
        <v>\HEALTH_INSTALL\PROCEDURE\PR_COPARTICIPACAO_REEMBOLSO</v>
      </c>
      <c r="O109" s="221">
        <f t="shared" si="184"/>
        <v>1</v>
      </c>
      <c r="P109" s="224">
        <f t="shared" si="172"/>
        <v>43</v>
      </c>
      <c r="Q109" s="221">
        <f t="shared" si="185"/>
        <v>43</v>
      </c>
      <c r="R109" s="221" t="b">
        <f t="shared" si="173"/>
        <v>0</v>
      </c>
      <c r="S109" s="221" t="b">
        <f t="shared" si="174"/>
        <v>0</v>
      </c>
      <c r="T109" s="145" t="s">
        <v>287</v>
      </c>
      <c r="U109" s="221" t="str">
        <f>IF(ISERROR(VLOOKUP(B109,Priorizados!A:A,1,0)),"NÃO","SIM")</f>
        <v>NÃO</v>
      </c>
      <c r="V109" s="221" t="str">
        <f t="shared" si="175"/>
        <v>Publicação Semanal</v>
      </c>
      <c r="W109" s="221" t="str">
        <f t="shared" si="176"/>
        <v>2034363\HEALTH_INSTALL\PROCEDURE\PR_COPARTICIPACAO_REEMBOLSO1.43</v>
      </c>
      <c r="X109" s="221" t="str">
        <f>IFERROR(VLOOKUP(W109,Abastecimento!I:I,1,0), "Objeto não encontrado")</f>
        <v>2034363\HEALTH_INSTALL\PROCEDURE\PR_COPARTICIPACAO_REEMBOLSO1.43</v>
      </c>
      <c r="Y109" s="221">
        <f>IFERROR(VLOOKUP(B109,Abastecimento!A:A,1,0), "SAC não encontrado")</f>
        <v>2034363</v>
      </c>
      <c r="Z109" s="223" t="str">
        <f t="shared" si="177"/>
        <v>Manter</v>
      </c>
      <c r="AA109" s="221" t="str">
        <f>IFERROR(VLOOKUP(B109,EMERGENCIAIS!A:D,2,0),"Não")</f>
        <v>Não</v>
      </c>
      <c r="AB109" s="221">
        <f t="shared" si="178"/>
        <v>0</v>
      </c>
      <c r="AC109" s="225" t="str">
        <f t="shared" si="186"/>
        <v>Não</v>
      </c>
      <c r="AD109" s="222" t="str">
        <f t="shared" si="179"/>
        <v>Não</v>
      </c>
      <c r="AE109" s="222" t="str">
        <f t="shared" si="187"/>
        <v>Sim</v>
      </c>
      <c r="AF109" s="222" t="str">
        <f t="shared" si="180"/>
        <v>Sim</v>
      </c>
      <c r="AG109" s="222" t="str">
        <f>IFERROR(VLOOKUP(D109,Nomenclatura!A:B,2,0),"Não Cadastrada")</f>
        <v>PR</v>
      </c>
      <c r="AH109" s="222" t="str">
        <f t="shared" si="181"/>
        <v>OK</v>
      </c>
      <c r="AI109" s="221" t="str">
        <f t="shared" si="182"/>
        <v>Sim</v>
      </c>
      <c r="AJ109" s="225" t="str">
        <f t="shared" si="188"/>
        <v>NÃO</v>
      </c>
      <c r="AK109" s="221" t="b">
        <f t="shared" si="183"/>
        <v>0</v>
      </c>
    </row>
    <row r="110" spans="1:37" ht="17.25" customHeight="1" x14ac:dyDescent="0.2">
      <c r="A110" s="3" t="s">
        <v>191</v>
      </c>
      <c r="B110" s="45">
        <v>2034369</v>
      </c>
      <c r="C110" s="10">
        <v>2044358</v>
      </c>
      <c r="D110" s="10" t="s">
        <v>79</v>
      </c>
      <c r="E110" s="97" t="s">
        <v>457</v>
      </c>
      <c r="F110" s="266" t="s">
        <v>458</v>
      </c>
      <c r="G110" s="111" t="s">
        <v>319</v>
      </c>
      <c r="H110" s="10" t="s">
        <v>454</v>
      </c>
      <c r="I110" s="10" t="s">
        <v>454</v>
      </c>
      <c r="J110" s="189" t="str">
        <f>IFERROR(VLOOKUP(I110,Squad!A:D,2,0),"Não Atribuído")</f>
        <v>ANDREA CLAUDIA GALVAO VALE</v>
      </c>
      <c r="K110" s="10" t="str">
        <f>VLOOKUP(I110,Squad!A:E,5,0)</f>
        <v>OPERADORA</v>
      </c>
      <c r="L110" s="10" t="s">
        <v>108</v>
      </c>
      <c r="M110" s="85"/>
      <c r="N110" s="221" t="str">
        <f t="shared" si="171"/>
        <v>\HEALTH_INSTALL\PROCEDURE\PR_COPARTICIPACAO_REEMBOLSO_PF</v>
      </c>
      <c r="O110" s="221">
        <f t="shared" si="184"/>
        <v>1</v>
      </c>
      <c r="P110" s="224">
        <f t="shared" si="172"/>
        <v>36</v>
      </c>
      <c r="Q110" s="221">
        <f t="shared" si="185"/>
        <v>36</v>
      </c>
      <c r="R110" s="221" t="b">
        <f t="shared" si="173"/>
        <v>0</v>
      </c>
      <c r="S110" s="221" t="b">
        <f t="shared" si="174"/>
        <v>0</v>
      </c>
      <c r="T110" s="145" t="s">
        <v>287</v>
      </c>
      <c r="U110" s="221" t="str">
        <f>IF(ISERROR(VLOOKUP(B110,Priorizados!A:A,1,0)),"NÃO","SIM")</f>
        <v>NÃO</v>
      </c>
      <c r="V110" s="221" t="str">
        <f t="shared" si="175"/>
        <v>Publicação Semanal</v>
      </c>
      <c r="W110" s="221" t="str">
        <f t="shared" si="176"/>
        <v>2034369\HEALTH_INSTALL\PROCEDURE\PR_COPARTICIPACAO_REEMBOLSO_PF1.36</v>
      </c>
      <c r="X110" s="221" t="str">
        <f>IFERROR(VLOOKUP(W110,Abastecimento!I:I,1,0), "Objeto não encontrado")</f>
        <v>2034369\HEALTH_INSTALL\PROCEDURE\PR_COPARTICIPACAO_REEMBOLSO_PF1.36</v>
      </c>
      <c r="Y110" s="221">
        <f>IFERROR(VLOOKUP(B110,Abastecimento!A:A,1,0), "SAC não encontrado")</f>
        <v>2034369</v>
      </c>
      <c r="Z110" s="223" t="str">
        <f t="shared" si="177"/>
        <v>Manter</v>
      </c>
      <c r="AA110" s="221" t="str">
        <f>IFERROR(VLOOKUP(B110,EMERGENCIAIS!A:D,2,0),"Não")</f>
        <v>Não</v>
      </c>
      <c r="AB110" s="221">
        <f t="shared" si="178"/>
        <v>0</v>
      </c>
      <c r="AC110" s="225" t="str">
        <f t="shared" si="186"/>
        <v>Não</v>
      </c>
      <c r="AD110" s="222" t="str">
        <f t="shared" si="179"/>
        <v>Não</v>
      </c>
      <c r="AE110" s="222" t="str">
        <f t="shared" si="187"/>
        <v>Sim</v>
      </c>
      <c r="AF110" s="222" t="str">
        <f t="shared" si="180"/>
        <v>Sim</v>
      </c>
      <c r="AG110" s="222" t="str">
        <f>IFERROR(VLOOKUP(D110,Nomenclatura!A:B,2,0),"Não Cadastrada")</f>
        <v>PR</v>
      </c>
      <c r="AH110" s="222" t="str">
        <f t="shared" si="181"/>
        <v>OK</v>
      </c>
      <c r="AI110" s="221" t="str">
        <f t="shared" si="182"/>
        <v>Sim</v>
      </c>
      <c r="AJ110" s="225" t="str">
        <f t="shared" si="188"/>
        <v>NÃO</v>
      </c>
      <c r="AK110" s="221" t="b">
        <f t="shared" si="183"/>
        <v>0</v>
      </c>
    </row>
    <row r="111" spans="1:37" ht="17.25" customHeight="1" x14ac:dyDescent="0.2">
      <c r="A111" s="3" t="s">
        <v>191</v>
      </c>
      <c r="B111" s="45">
        <v>2048264</v>
      </c>
      <c r="C111" s="10">
        <v>2050520</v>
      </c>
      <c r="D111" s="10" t="s">
        <v>81</v>
      </c>
      <c r="E111" s="97" t="s">
        <v>459</v>
      </c>
      <c r="F111" s="266" t="s">
        <v>253</v>
      </c>
      <c r="G111" s="111" t="s">
        <v>397</v>
      </c>
      <c r="H111" s="10" t="s">
        <v>460</v>
      </c>
      <c r="I111" s="10" t="s">
        <v>454</v>
      </c>
      <c r="J111" s="189" t="str">
        <f>IFERROR(VLOOKUP(I111,Squad!A:D,2,0),"Não Atribuído")</f>
        <v>ANDREA CLAUDIA GALVAO VALE</v>
      </c>
      <c r="K111" s="10" t="str">
        <f>VLOOKUP(I111,Squad!A:E,5,0)</f>
        <v>OPERADORA</v>
      </c>
      <c r="L111" s="10" t="s">
        <v>108</v>
      </c>
      <c r="M111" s="85"/>
      <c r="N111" s="221" t="str">
        <f t="shared" ref="N111:N156" si="189">CONCATENATE(TRIM(G111),"\",TRIM(E111))</f>
        <v>\HEALTH_INSTALL\TABLE\AU_CARACTERISTICA_JURIDICA</v>
      </c>
      <c r="O111" s="221">
        <f t="shared" si="184"/>
        <v>1</v>
      </c>
      <c r="P111" s="224">
        <f t="shared" ref="P111:P156" si="190">IF(F111="",0,SUBSTITUTE(SUBSTITUTE(F111,"1.",""),"1,","") + 0)</f>
        <v>1</v>
      </c>
      <c r="Q111" s="221">
        <f t="shared" si="185"/>
        <v>1</v>
      </c>
      <c r="R111" s="221" t="b">
        <f t="shared" ref="R111:R156" si="191">AND(OR(A111="Candidato Diária",A111="Publicação Semanal"),O111&gt;1,P111=Q111,Q111&gt;0)</f>
        <v>0</v>
      </c>
      <c r="S111" s="221" t="b">
        <f t="shared" ref="S111:S156" si="192">AND(OR(A111="Candidato Diária",A111="Publicação Semanal"),O111&gt;1,NOT(R111), Q111&gt;0)</f>
        <v>0</v>
      </c>
      <c r="T111" s="145">
        <v>45842</v>
      </c>
      <c r="U111" s="221" t="str">
        <f>IF(ISERROR(VLOOKUP(B111,Priorizados!A:A,1,0)),"NÃO","SIM")</f>
        <v>NÃO</v>
      </c>
      <c r="V111" s="221" t="str">
        <f t="shared" ref="V111:V156" si="193">A111</f>
        <v>Publicação Semanal</v>
      </c>
      <c r="W111" s="221" t="str">
        <f t="shared" ref="W111:W156" si="194">CONCATENATE(B111,G111,"\",E111,F111)</f>
        <v>2048264\HEALTH_INSTALL\TABLE\AU_CARACTERISTICA_JURIDICA1.1</v>
      </c>
      <c r="X111" s="221" t="str">
        <f>IFERROR(VLOOKUP(W111,Abastecimento!I:I,1,0), "Objeto não encontrado")</f>
        <v>2048264\HEALTH_INSTALL\TABLE\AU_CARACTERISTICA_JURIDICA1.1</v>
      </c>
      <c r="Y111" s="221">
        <f>IFERROR(VLOOKUP(B111,Abastecimento!A:A,1,0), "SAC não encontrado")</f>
        <v>2048264</v>
      </c>
      <c r="Z111" s="223" t="str">
        <f t="shared" ref="Z111:Z156" si="195">IF(Y111="SAC não encontrado", "Deletar", IF(X111="Objeto não encontrado", "Houve alteração no SAC - investigar", "Manter"))</f>
        <v>Manter</v>
      </c>
      <c r="AA111" s="221" t="str">
        <f>IFERROR(VLOOKUP(B111,EMERGENCIAIS!A:D,2,0),"Não")</f>
        <v>Não</v>
      </c>
      <c r="AB111" s="221">
        <f t="shared" ref="AB111:AB156" si="196">IF(AA111="Não",0,1)</f>
        <v>0</v>
      </c>
      <c r="AC111" s="225" t="str">
        <f t="shared" si="186"/>
        <v>Não</v>
      </c>
      <c r="AD111" s="222" t="str">
        <f t="shared" ref="AD111:AD156" si="197">IF(AND(P111&lt;=Q111,NOT(OR(A111="Publicação Semanal",OR(A111="Candidato Diária",
OR(A111="Enviado Semanal", OR(A111="Enviado Diária",OR(A111="Enviado Emergencial",A111="Já estava em Produção")))
)))),"Sim","Não")</f>
        <v>Não</v>
      </c>
      <c r="AE111" s="222" t="str">
        <f t="shared" si="187"/>
        <v>Sim</v>
      </c>
      <c r="AF111" s="222" t="str">
        <f t="shared" ref="AF111:AF156" si="198">IF(OR(A111="",OR(B111="",OR(C111="",OR(D111="",OR(E111="",OR(F111="",OR(G111="",OR(H111="",OR(I111="",OR(J111="",OR(J111="",OR(K111="",L111="")))))))))))),"Não","Sim")</f>
        <v>Sim</v>
      </c>
      <c r="AG111" s="222" t="str">
        <f>IFERROR(VLOOKUP(D111,Nomenclatura!A:B,2,0),"Não Cadastrada")</f>
        <v>TB</v>
      </c>
      <c r="AH111" s="222" t="str">
        <f t="shared" ref="AH111:AH156" si="199">IF(
    OR(
        AG111="Não Cadastrada",
        OR(
            LEFT(E111,LEN(AG111))=AG111),
            AND(
                D111="Tabela",
                LEFT(E111,2)="TT"
            ),
            AND(
                D111="Tabela",
                LEFT(E111,2)="AU"
            ),
            AND(
                D111="Package",
                LEFT(E111,3)="WEB"
            ),
            AND(
                D111="Package Body",
                LEFT(E111,3)="WEB"
            )
        ), "OK", "ERRO"
    )</f>
        <v>OK</v>
      </c>
      <c r="AI111" s="221" t="str">
        <f t="shared" ref="AI111:AI156" si="200">IF(OR(N111="",OR(O111="",OR(P111="",OR(Q111="",OR(R111="",OR(S111="",OR(T111="",OR(U111="",OR(V111="",OR(W111="",OR(X111="",Y111=""))))))))))),"Não","Sim")</f>
        <v>Sim</v>
      </c>
      <c r="AJ111" s="225" t="str">
        <f t="shared" si="188"/>
        <v>NÃO</v>
      </c>
      <c r="AK111" s="221" t="b">
        <f t="shared" ref="AK111:AK156" si="201">RIGHT(F111,1) = "0"</f>
        <v>0</v>
      </c>
    </row>
    <row r="112" spans="1:37" ht="17.25" customHeight="1" x14ac:dyDescent="0.2">
      <c r="A112" s="3" t="s">
        <v>191</v>
      </c>
      <c r="B112" s="45">
        <v>2048264</v>
      </c>
      <c r="C112" s="10">
        <v>2050520</v>
      </c>
      <c r="D112" s="10" t="s">
        <v>87</v>
      </c>
      <c r="E112" s="97" t="s">
        <v>461</v>
      </c>
      <c r="F112" s="266" t="s">
        <v>253</v>
      </c>
      <c r="G112" s="111" t="s">
        <v>462</v>
      </c>
      <c r="H112" s="10" t="s">
        <v>460</v>
      </c>
      <c r="I112" s="10" t="s">
        <v>463</v>
      </c>
      <c r="J112" s="189" t="str">
        <f>IFERROR(VLOOKUP(I112,Squad!A:D,2,0),"Não Atribuído")</f>
        <v>ANDREA CLAUDIA GALVAO VALE</v>
      </c>
      <c r="K112" s="10" t="str">
        <f>VLOOKUP(I112,Squad!A:E,5,0)</f>
        <v>OPERADORA</v>
      </c>
      <c r="L112" s="10" t="s">
        <v>108</v>
      </c>
      <c r="M112" s="85"/>
      <c r="N112" s="221" t="str">
        <f t="shared" si="189"/>
        <v>\HEALTH_INSTALL\TRIGGER\TG_CARACTERISTICA_JURIDICA_B</v>
      </c>
      <c r="O112" s="221">
        <f t="shared" si="184"/>
        <v>1</v>
      </c>
      <c r="P112" s="224">
        <f t="shared" si="190"/>
        <v>1</v>
      </c>
      <c r="Q112" s="221">
        <f t="shared" si="185"/>
        <v>1</v>
      </c>
      <c r="R112" s="221" t="b">
        <f t="shared" si="191"/>
        <v>0</v>
      </c>
      <c r="S112" s="221" t="b">
        <f t="shared" si="192"/>
        <v>0</v>
      </c>
      <c r="T112" s="145">
        <v>45842</v>
      </c>
      <c r="U112" s="221" t="str">
        <f>IF(ISERROR(VLOOKUP(B112,Priorizados!A:A,1,0)),"NÃO","SIM")</f>
        <v>NÃO</v>
      </c>
      <c r="V112" s="221" t="str">
        <f t="shared" si="193"/>
        <v>Publicação Semanal</v>
      </c>
      <c r="W112" s="221" t="str">
        <f t="shared" si="194"/>
        <v>2048264\HEALTH_INSTALL\TRIGGER\TG_CARACTERISTICA_JURIDICA_B1.1</v>
      </c>
      <c r="X112" s="221" t="str">
        <f>IFERROR(VLOOKUP(W112,Abastecimento!I:I,1,0), "Objeto não encontrado")</f>
        <v>2048264\HEALTH_INSTALL\TRIGGER\TG_CARACTERISTICA_JURIDICA_B1.1</v>
      </c>
      <c r="Y112" s="221">
        <f>IFERROR(VLOOKUP(B112,Abastecimento!A:A,1,0), "SAC não encontrado")</f>
        <v>2048264</v>
      </c>
      <c r="Z112" s="223" t="str">
        <f t="shared" si="195"/>
        <v>Manter</v>
      </c>
      <c r="AA112" s="221" t="str">
        <f>IFERROR(VLOOKUP(B112,EMERGENCIAIS!A:D,2,0),"Não")</f>
        <v>Não</v>
      </c>
      <c r="AB112" s="221">
        <f t="shared" si="196"/>
        <v>0</v>
      </c>
      <c r="AC112" s="225" t="str">
        <f t="shared" si="186"/>
        <v>Não</v>
      </c>
      <c r="AD112" s="222" t="str">
        <f t="shared" si="197"/>
        <v>Não</v>
      </c>
      <c r="AE112" s="222" t="str">
        <f t="shared" si="187"/>
        <v>Sim</v>
      </c>
      <c r="AF112" s="222" t="str">
        <f t="shared" si="198"/>
        <v>Sim</v>
      </c>
      <c r="AG112" s="222" t="str">
        <f>IFERROR(VLOOKUP(D112,Nomenclatura!A:B,2,0),"Não Cadastrada")</f>
        <v>TG</v>
      </c>
      <c r="AH112" s="222" t="str">
        <f t="shared" si="199"/>
        <v>OK</v>
      </c>
      <c r="AI112" s="221" t="str">
        <f t="shared" si="200"/>
        <v>Sim</v>
      </c>
      <c r="AJ112" s="225" t="str">
        <f t="shared" si="188"/>
        <v>NÃO</v>
      </c>
      <c r="AK112" s="221" t="b">
        <f t="shared" si="201"/>
        <v>0</v>
      </c>
    </row>
    <row r="113" spans="1:37" ht="17.25" customHeight="1" x14ac:dyDescent="0.2">
      <c r="A113" s="3" t="s">
        <v>191</v>
      </c>
      <c r="B113" s="45">
        <v>2048264</v>
      </c>
      <c r="C113" s="10">
        <v>2050520</v>
      </c>
      <c r="D113" s="10" t="s">
        <v>81</v>
      </c>
      <c r="E113" s="97" t="s">
        <v>464</v>
      </c>
      <c r="F113" s="266" t="s">
        <v>443</v>
      </c>
      <c r="G113" s="111" t="s">
        <v>397</v>
      </c>
      <c r="H113" s="10" t="s">
        <v>460</v>
      </c>
      <c r="I113" s="10" t="s">
        <v>463</v>
      </c>
      <c r="J113" s="189" t="str">
        <f>IFERROR(VLOOKUP(I113,Squad!A:D,2,0),"Não Atribuído")</f>
        <v>ANDREA CLAUDIA GALVAO VALE</v>
      </c>
      <c r="K113" s="10" t="str">
        <f>VLOOKUP(I113,Squad!A:E,5,0)</f>
        <v>OPERADORA</v>
      </c>
      <c r="L113" s="10" t="s">
        <v>108</v>
      </c>
      <c r="M113" s="85"/>
      <c r="N113" s="221" t="str">
        <f t="shared" si="189"/>
        <v>\HEALTH_INSTALL\TABLE\TB_NOTA_FISCAL</v>
      </c>
      <c r="O113" s="221">
        <f t="shared" si="184"/>
        <v>1</v>
      </c>
      <c r="P113" s="224">
        <f t="shared" si="190"/>
        <v>8</v>
      </c>
      <c r="Q113" s="221">
        <f t="shared" si="185"/>
        <v>8</v>
      </c>
      <c r="R113" s="221" t="b">
        <f t="shared" si="191"/>
        <v>0</v>
      </c>
      <c r="S113" s="221" t="b">
        <f t="shared" si="192"/>
        <v>0</v>
      </c>
      <c r="T113" s="145">
        <v>45842</v>
      </c>
      <c r="U113" s="221" t="str">
        <f>IF(ISERROR(VLOOKUP(B113,Priorizados!A:A,1,0)),"NÃO","SIM")</f>
        <v>NÃO</v>
      </c>
      <c r="V113" s="221" t="str">
        <f t="shared" si="193"/>
        <v>Publicação Semanal</v>
      </c>
      <c r="W113" s="221" t="str">
        <f t="shared" si="194"/>
        <v>2048264\HEALTH_INSTALL\TABLE\TB_NOTA_FISCAL1.8</v>
      </c>
      <c r="X113" s="221" t="str">
        <f>IFERROR(VLOOKUP(W113,Abastecimento!I:I,1,0), "Objeto não encontrado")</f>
        <v>2048264\HEALTH_INSTALL\TABLE\TB_NOTA_FISCAL1.8</v>
      </c>
      <c r="Y113" s="221">
        <f>IFERROR(VLOOKUP(B113,Abastecimento!A:A,1,0), "SAC não encontrado")</f>
        <v>2048264</v>
      </c>
      <c r="Z113" s="223" t="str">
        <f t="shared" si="195"/>
        <v>Manter</v>
      </c>
      <c r="AA113" s="221" t="str">
        <f>IFERROR(VLOOKUP(B113,EMERGENCIAIS!A:D,2,0),"Não")</f>
        <v>Não</v>
      </c>
      <c r="AB113" s="221">
        <f t="shared" si="196"/>
        <v>0</v>
      </c>
      <c r="AC113" s="225" t="str">
        <f t="shared" si="186"/>
        <v>Não</v>
      </c>
      <c r="AD113" s="222" t="str">
        <f t="shared" si="197"/>
        <v>Não</v>
      </c>
      <c r="AE113" s="222" t="str">
        <f t="shared" si="187"/>
        <v>Sim</v>
      </c>
      <c r="AF113" s="222" t="str">
        <f t="shared" si="198"/>
        <v>Sim</v>
      </c>
      <c r="AG113" s="222" t="str">
        <f>IFERROR(VLOOKUP(D113,Nomenclatura!A:B,2,0),"Não Cadastrada")</f>
        <v>TB</v>
      </c>
      <c r="AH113" s="222" t="str">
        <f t="shared" si="199"/>
        <v>OK</v>
      </c>
      <c r="AI113" s="221" t="str">
        <f t="shared" si="200"/>
        <v>Sim</v>
      </c>
      <c r="AJ113" s="225" t="str">
        <f t="shared" si="188"/>
        <v>NÃO</v>
      </c>
      <c r="AK113" s="221" t="b">
        <f t="shared" si="201"/>
        <v>0</v>
      </c>
    </row>
    <row r="114" spans="1:37" ht="17.25" customHeight="1" x14ac:dyDescent="0.2">
      <c r="A114" s="3" t="s">
        <v>191</v>
      </c>
      <c r="B114" s="45">
        <v>2040384</v>
      </c>
      <c r="C114" s="10">
        <v>2050367</v>
      </c>
      <c r="D114" s="10" t="s">
        <v>83</v>
      </c>
      <c r="E114" s="318" t="s">
        <v>465</v>
      </c>
      <c r="F114" s="266" t="s">
        <v>466</v>
      </c>
      <c r="G114" s="111" t="s">
        <v>384</v>
      </c>
      <c r="H114" s="10" t="s">
        <v>467</v>
      </c>
      <c r="I114" s="10" t="s">
        <v>468</v>
      </c>
      <c r="J114" s="189" t="str">
        <f>IFERROR(VLOOKUP(I114,Squad!A:D,2,0),"Não Atribuído")</f>
        <v>LUCAS ESTÉFANO</v>
      </c>
      <c r="K114" s="10" t="str">
        <f>VLOOKUP(I114,Squad!A:E,5,0)</f>
        <v>OPERADORA</v>
      </c>
      <c r="L114" s="10" t="s">
        <v>108</v>
      </c>
      <c r="M114" s="85"/>
      <c r="N114" s="221" t="str">
        <f t="shared" si="189"/>
        <v>\WEB_10G\FMB\PLN\T2125</v>
      </c>
      <c r="O114" s="221">
        <f t="shared" si="184"/>
        <v>1</v>
      </c>
      <c r="P114" s="224">
        <f t="shared" si="190"/>
        <v>299</v>
      </c>
      <c r="Q114" s="221">
        <f t="shared" si="185"/>
        <v>299</v>
      </c>
      <c r="R114" s="221" t="b">
        <f t="shared" si="191"/>
        <v>0</v>
      </c>
      <c r="S114" s="221" t="b">
        <f t="shared" si="192"/>
        <v>0</v>
      </c>
      <c r="T114" s="145">
        <v>45842</v>
      </c>
      <c r="U114" s="221" t="str">
        <f>IF(ISERROR(VLOOKUP(B114,Priorizados!A:A,1,0)),"NÃO","SIM")</f>
        <v>NÃO</v>
      </c>
      <c r="V114" s="221" t="str">
        <f t="shared" si="193"/>
        <v>Publicação Semanal</v>
      </c>
      <c r="W114" s="221" t="str">
        <f t="shared" si="194"/>
        <v>2040384\WEB_10G\FMB\PLN\T21251.299</v>
      </c>
      <c r="X114" s="221" t="str">
        <f>IFERROR(VLOOKUP(W114,Abastecimento!I:I,1,0), "Objeto não encontrado")</f>
        <v>2040384\WEB_10G\FMB\PLN\T21251.299</v>
      </c>
      <c r="Y114" s="221">
        <f>IFERROR(VLOOKUP(B114,Abastecimento!A:A,1,0), "SAC não encontrado")</f>
        <v>2040384</v>
      </c>
      <c r="Z114" s="223" t="str">
        <f t="shared" si="195"/>
        <v>Manter</v>
      </c>
      <c r="AA114" s="221" t="str">
        <f>IFERROR(VLOOKUP(B114,EMERGENCIAIS!A:D,2,0),"Não")</f>
        <v>Não</v>
      </c>
      <c r="AB114" s="221">
        <f t="shared" si="196"/>
        <v>0</v>
      </c>
      <c r="AC114" s="225" t="str">
        <f t="shared" si="186"/>
        <v>Não</v>
      </c>
      <c r="AD114" s="222" t="str">
        <f t="shared" si="197"/>
        <v>Não</v>
      </c>
      <c r="AE114" s="222" t="str">
        <f t="shared" si="187"/>
        <v>Sim</v>
      </c>
      <c r="AF114" s="222" t="str">
        <f t="shared" si="198"/>
        <v>Sim</v>
      </c>
      <c r="AG114" s="222" t="str">
        <f>IFERROR(VLOOKUP(D114,Nomenclatura!A:B,2,0),"Não Cadastrada")</f>
        <v>T</v>
      </c>
      <c r="AH114" s="222" t="str">
        <f t="shared" si="199"/>
        <v>OK</v>
      </c>
      <c r="AI114" s="221" t="str">
        <f t="shared" si="200"/>
        <v>Sim</v>
      </c>
      <c r="AJ114" s="225" t="str">
        <f t="shared" si="188"/>
        <v>NÃO</v>
      </c>
      <c r="AK114" s="221" t="b">
        <f t="shared" si="201"/>
        <v>0</v>
      </c>
    </row>
    <row r="115" spans="1:37" ht="17.25" customHeight="1" x14ac:dyDescent="0.2">
      <c r="A115" s="3" t="s">
        <v>191</v>
      </c>
      <c r="B115" s="45">
        <v>2040384</v>
      </c>
      <c r="C115" s="10">
        <v>2050367</v>
      </c>
      <c r="D115" s="10" t="s">
        <v>87</v>
      </c>
      <c r="E115" s="318" t="s">
        <v>469</v>
      </c>
      <c r="F115" s="266" t="s">
        <v>253</v>
      </c>
      <c r="G115" s="111" t="s">
        <v>462</v>
      </c>
      <c r="H115" s="10" t="s">
        <v>467</v>
      </c>
      <c r="I115" s="10" t="s">
        <v>468</v>
      </c>
      <c r="J115" s="189" t="str">
        <f>IFERROR(VLOOKUP(I115,Squad!A:D,2,0),"Não Atribuído")</f>
        <v>LUCAS ESTÉFANO</v>
      </c>
      <c r="K115" s="10" t="str">
        <f>VLOOKUP(I115,Squad!A:E,5,0)</f>
        <v>OPERADORA</v>
      </c>
      <c r="L115" s="10" t="s">
        <v>108</v>
      </c>
      <c r="M115" s="85"/>
      <c r="N115" s="221" t="str">
        <f t="shared" si="189"/>
        <v>\HEALTH_INSTALL\TRIGGER\TG_PRESTADOR_CAD_AUXILIAR_B</v>
      </c>
      <c r="O115" s="221">
        <f t="shared" si="184"/>
        <v>1</v>
      </c>
      <c r="P115" s="224">
        <f t="shared" si="190"/>
        <v>1</v>
      </c>
      <c r="Q115" s="221">
        <f t="shared" si="185"/>
        <v>1</v>
      </c>
      <c r="R115" s="221" t="b">
        <f t="shared" si="191"/>
        <v>0</v>
      </c>
      <c r="S115" s="221" t="b">
        <f t="shared" si="192"/>
        <v>0</v>
      </c>
      <c r="T115" s="145">
        <v>45842</v>
      </c>
      <c r="U115" s="221" t="str">
        <f>IF(ISERROR(VLOOKUP(B115,Priorizados!A:A,1,0)),"NÃO","SIM")</f>
        <v>NÃO</v>
      </c>
      <c r="V115" s="221" t="str">
        <f t="shared" si="193"/>
        <v>Publicação Semanal</v>
      </c>
      <c r="W115" s="221" t="str">
        <f t="shared" si="194"/>
        <v>2040384\HEALTH_INSTALL\TRIGGER\TG_PRESTADOR_CAD_AUXILIAR_B1.1</v>
      </c>
      <c r="X115" s="221" t="str">
        <f>IFERROR(VLOOKUP(W115,Abastecimento!I:I,1,0), "Objeto não encontrado")</f>
        <v>2040384\HEALTH_INSTALL\TRIGGER\TG_PRESTADOR_CAD_AUXILIAR_B1.1</v>
      </c>
      <c r="Y115" s="221">
        <f>IFERROR(VLOOKUP(B115,Abastecimento!A:A,1,0), "SAC não encontrado")</f>
        <v>2040384</v>
      </c>
      <c r="Z115" s="223" t="str">
        <f t="shared" si="195"/>
        <v>Manter</v>
      </c>
      <c r="AA115" s="221" t="str">
        <f>IFERROR(VLOOKUP(B115,EMERGENCIAIS!A:D,2,0),"Não")</f>
        <v>Não</v>
      </c>
      <c r="AB115" s="221">
        <f t="shared" si="196"/>
        <v>0</v>
      </c>
      <c r="AC115" s="225" t="str">
        <f t="shared" si="186"/>
        <v>Não</v>
      </c>
      <c r="AD115" s="222" t="str">
        <f t="shared" si="197"/>
        <v>Não</v>
      </c>
      <c r="AE115" s="222" t="str">
        <f t="shared" si="187"/>
        <v>Sim</v>
      </c>
      <c r="AF115" s="222" t="str">
        <f t="shared" si="198"/>
        <v>Sim</v>
      </c>
      <c r="AG115" s="222" t="str">
        <f>IFERROR(VLOOKUP(D115,Nomenclatura!A:B,2,0),"Não Cadastrada")</f>
        <v>TG</v>
      </c>
      <c r="AH115" s="222" t="str">
        <f t="shared" si="199"/>
        <v>OK</v>
      </c>
      <c r="AI115" s="221" t="str">
        <f t="shared" si="200"/>
        <v>Sim</v>
      </c>
      <c r="AJ115" s="225" t="str">
        <f t="shared" si="188"/>
        <v>NÃO</v>
      </c>
      <c r="AK115" s="221" t="b">
        <f t="shared" si="201"/>
        <v>0</v>
      </c>
    </row>
    <row r="116" spans="1:37" ht="17.25" customHeight="1" x14ac:dyDescent="0.2">
      <c r="A116" s="3" t="s">
        <v>191</v>
      </c>
      <c r="B116" s="45">
        <v>2040384</v>
      </c>
      <c r="C116" s="10">
        <v>2050367</v>
      </c>
      <c r="D116" s="10" t="s">
        <v>81</v>
      </c>
      <c r="E116" s="318" t="s">
        <v>470</v>
      </c>
      <c r="F116" s="266" t="s">
        <v>253</v>
      </c>
      <c r="G116" s="111" t="s">
        <v>397</v>
      </c>
      <c r="H116" s="10" t="s">
        <v>467</v>
      </c>
      <c r="I116" s="10" t="s">
        <v>468</v>
      </c>
      <c r="J116" s="189" t="str">
        <f>IFERROR(VLOOKUP(I116,Squad!A:D,2,0),"Não Atribuído")</f>
        <v>LUCAS ESTÉFANO</v>
      </c>
      <c r="K116" s="10" t="str">
        <f>VLOOKUP(I116,Squad!A:E,5,0)</f>
        <v>OPERADORA</v>
      </c>
      <c r="L116" s="10" t="s">
        <v>108</v>
      </c>
      <c r="M116" s="85"/>
      <c r="N116" s="221" t="str">
        <f t="shared" si="189"/>
        <v>\HEALTH_INSTALL\TABLE\AU_PREST_PCT_IBGE_BONIFICACAO</v>
      </c>
      <c r="O116" s="221">
        <f t="shared" si="184"/>
        <v>1</v>
      </c>
      <c r="P116" s="224">
        <f t="shared" si="190"/>
        <v>1</v>
      </c>
      <c r="Q116" s="221">
        <f t="shared" si="185"/>
        <v>1</v>
      </c>
      <c r="R116" s="221" t="b">
        <f t="shared" si="191"/>
        <v>0</v>
      </c>
      <c r="S116" s="221" t="b">
        <f t="shared" si="192"/>
        <v>0</v>
      </c>
      <c r="T116" s="145">
        <v>45842</v>
      </c>
      <c r="U116" s="221" t="str">
        <f>IF(ISERROR(VLOOKUP(B116,Priorizados!A:A,1,0)),"NÃO","SIM")</f>
        <v>NÃO</v>
      </c>
      <c r="V116" s="221" t="str">
        <f t="shared" si="193"/>
        <v>Publicação Semanal</v>
      </c>
      <c r="W116" s="221" t="str">
        <f t="shared" si="194"/>
        <v>2040384\HEALTH_INSTALL\TABLE\AU_PREST_PCT_IBGE_BONIFICACAO1.1</v>
      </c>
      <c r="X116" s="221" t="str">
        <f>IFERROR(VLOOKUP(W116,Abastecimento!I:I,1,0), "Objeto não encontrado")</f>
        <v>2040384\HEALTH_INSTALL\TABLE\AU_PREST_PCT_IBGE_BONIFICACAO1.1</v>
      </c>
      <c r="Y116" s="221">
        <f>IFERROR(VLOOKUP(B116,Abastecimento!A:A,1,0), "SAC não encontrado")</f>
        <v>2040384</v>
      </c>
      <c r="Z116" s="223" t="str">
        <f t="shared" si="195"/>
        <v>Manter</v>
      </c>
      <c r="AA116" s="221" t="str">
        <f>IFERROR(VLOOKUP(B116,EMERGENCIAIS!A:D,2,0),"Não")</f>
        <v>Não</v>
      </c>
      <c r="AB116" s="221">
        <f t="shared" si="196"/>
        <v>0</v>
      </c>
      <c r="AC116" s="225" t="str">
        <f t="shared" si="186"/>
        <v>Não</v>
      </c>
      <c r="AD116" s="222" t="str">
        <f t="shared" si="197"/>
        <v>Não</v>
      </c>
      <c r="AE116" s="222" t="str">
        <f t="shared" si="187"/>
        <v>Sim</v>
      </c>
      <c r="AF116" s="222" t="str">
        <f t="shared" si="198"/>
        <v>Sim</v>
      </c>
      <c r="AG116" s="222" t="str">
        <f>IFERROR(VLOOKUP(D116,Nomenclatura!A:B,2,0),"Não Cadastrada")</f>
        <v>TB</v>
      </c>
      <c r="AH116" s="222" t="str">
        <f t="shared" si="199"/>
        <v>OK</v>
      </c>
      <c r="AI116" s="221" t="str">
        <f t="shared" si="200"/>
        <v>Sim</v>
      </c>
      <c r="AJ116" s="225" t="str">
        <f t="shared" si="188"/>
        <v>NÃO</v>
      </c>
      <c r="AK116" s="221" t="b">
        <f t="shared" si="201"/>
        <v>0</v>
      </c>
    </row>
    <row r="117" spans="1:37" ht="17.25" customHeight="1" x14ac:dyDescent="0.2">
      <c r="A117" s="3" t="s">
        <v>191</v>
      </c>
      <c r="B117" s="45">
        <v>2040384</v>
      </c>
      <c r="C117" s="10">
        <v>2050367</v>
      </c>
      <c r="D117" s="10" t="s">
        <v>81</v>
      </c>
      <c r="E117" s="318" t="s">
        <v>471</v>
      </c>
      <c r="F117" s="266" t="s">
        <v>253</v>
      </c>
      <c r="G117" s="111" t="s">
        <v>397</v>
      </c>
      <c r="H117" s="10" t="s">
        <v>467</v>
      </c>
      <c r="I117" s="10" t="s">
        <v>468</v>
      </c>
      <c r="J117" s="189" t="str">
        <f>IFERROR(VLOOKUP(I117,Squad!A:D,2,0),"Não Atribuído")</f>
        <v>LUCAS ESTÉFANO</v>
      </c>
      <c r="K117" s="10" t="str">
        <f>VLOOKUP(I117,Squad!A:E,5,0)</f>
        <v>OPERADORA</v>
      </c>
      <c r="L117" s="10" t="s">
        <v>108</v>
      </c>
      <c r="M117" s="85"/>
      <c r="N117" s="221" t="str">
        <f t="shared" si="189"/>
        <v>\HEALTH_INSTALL\TABLE\TB_PREST_PCT_IBGE_BONIFICACAO</v>
      </c>
      <c r="O117" s="221">
        <f t="shared" si="184"/>
        <v>1</v>
      </c>
      <c r="P117" s="224">
        <f t="shared" si="190"/>
        <v>1</v>
      </c>
      <c r="Q117" s="221">
        <f t="shared" si="185"/>
        <v>1</v>
      </c>
      <c r="R117" s="221" t="b">
        <f t="shared" si="191"/>
        <v>0</v>
      </c>
      <c r="S117" s="221" t="b">
        <f t="shared" si="192"/>
        <v>0</v>
      </c>
      <c r="T117" s="145">
        <v>45842</v>
      </c>
      <c r="U117" s="221" t="str">
        <f>IF(ISERROR(VLOOKUP(B117,Priorizados!A:A,1,0)),"NÃO","SIM")</f>
        <v>NÃO</v>
      </c>
      <c r="V117" s="221" t="str">
        <f t="shared" si="193"/>
        <v>Publicação Semanal</v>
      </c>
      <c r="W117" s="221" t="str">
        <f t="shared" si="194"/>
        <v>2040384\HEALTH_INSTALL\TABLE\TB_PREST_PCT_IBGE_BONIFICACAO1.1</v>
      </c>
      <c r="X117" s="221" t="str">
        <f>IFERROR(VLOOKUP(W117,Abastecimento!I:I,1,0), "Objeto não encontrado")</f>
        <v>2040384\HEALTH_INSTALL\TABLE\TB_PREST_PCT_IBGE_BONIFICACAO1.1</v>
      </c>
      <c r="Y117" s="221">
        <f>IFERROR(VLOOKUP(B117,Abastecimento!A:A,1,0), "SAC não encontrado")</f>
        <v>2040384</v>
      </c>
      <c r="Z117" s="223" t="str">
        <f t="shared" si="195"/>
        <v>Manter</v>
      </c>
      <c r="AA117" s="221" t="str">
        <f>IFERROR(VLOOKUP(B117,EMERGENCIAIS!A:D,2,0),"Não")</f>
        <v>Não</v>
      </c>
      <c r="AB117" s="221">
        <f t="shared" si="196"/>
        <v>0</v>
      </c>
      <c r="AC117" s="225" t="str">
        <f t="shared" si="186"/>
        <v>Não</v>
      </c>
      <c r="AD117" s="222" t="str">
        <f t="shared" si="197"/>
        <v>Não</v>
      </c>
      <c r="AE117" s="222" t="str">
        <f t="shared" si="187"/>
        <v>Sim</v>
      </c>
      <c r="AF117" s="222" t="str">
        <f t="shared" si="198"/>
        <v>Sim</v>
      </c>
      <c r="AG117" s="222" t="str">
        <f>IFERROR(VLOOKUP(D117,Nomenclatura!A:B,2,0),"Não Cadastrada")</f>
        <v>TB</v>
      </c>
      <c r="AH117" s="222" t="str">
        <f t="shared" si="199"/>
        <v>OK</v>
      </c>
      <c r="AI117" s="221" t="str">
        <f t="shared" si="200"/>
        <v>Sim</v>
      </c>
      <c r="AJ117" s="225" t="str">
        <f t="shared" si="188"/>
        <v>NÃO</v>
      </c>
      <c r="AK117" s="221" t="b">
        <f t="shared" si="201"/>
        <v>0</v>
      </c>
    </row>
    <row r="118" spans="1:37" ht="17.25" customHeight="1" x14ac:dyDescent="0.2">
      <c r="A118" s="3" t="s">
        <v>191</v>
      </c>
      <c r="B118" s="45">
        <v>2040384</v>
      </c>
      <c r="C118" s="10">
        <v>2050367</v>
      </c>
      <c r="D118" s="10" t="s">
        <v>87</v>
      </c>
      <c r="E118" s="318" t="s">
        <v>472</v>
      </c>
      <c r="F118" s="266" t="s">
        <v>253</v>
      </c>
      <c r="G118" s="111" t="s">
        <v>462</v>
      </c>
      <c r="H118" s="10" t="s">
        <v>467</v>
      </c>
      <c r="I118" s="10" t="s">
        <v>468</v>
      </c>
      <c r="J118" s="189" t="str">
        <f>IFERROR(VLOOKUP(I118,Squad!A:D,2,0),"Não Atribuído")</f>
        <v>LUCAS ESTÉFANO</v>
      </c>
      <c r="K118" s="10" t="str">
        <f>VLOOKUP(I118,Squad!A:E,5,0)</f>
        <v>OPERADORA</v>
      </c>
      <c r="L118" s="10" t="s">
        <v>108</v>
      </c>
      <c r="M118" s="85"/>
      <c r="N118" s="221" t="str">
        <f t="shared" si="189"/>
        <v>\HEALTH_INSTALL\TRIGGER\TG_PREST_PCT_IBGE_BONIFICACAO_B</v>
      </c>
      <c r="O118" s="221">
        <f t="shared" si="184"/>
        <v>1</v>
      </c>
      <c r="P118" s="224">
        <f t="shared" si="190"/>
        <v>1</v>
      </c>
      <c r="Q118" s="221">
        <f t="shared" si="185"/>
        <v>1</v>
      </c>
      <c r="R118" s="221" t="b">
        <f t="shared" si="191"/>
        <v>0</v>
      </c>
      <c r="S118" s="221" t="b">
        <f t="shared" si="192"/>
        <v>0</v>
      </c>
      <c r="T118" s="145">
        <v>45842</v>
      </c>
      <c r="U118" s="221" t="str">
        <f>IF(ISERROR(VLOOKUP(B118,Priorizados!A:A,1,0)),"NÃO","SIM")</f>
        <v>NÃO</v>
      </c>
      <c r="V118" s="221" t="str">
        <f t="shared" si="193"/>
        <v>Publicação Semanal</v>
      </c>
      <c r="W118" s="221" t="str">
        <f t="shared" si="194"/>
        <v>2040384\HEALTH_INSTALL\TRIGGER\TG_PREST_PCT_IBGE_BONIFICACAO_B1.1</v>
      </c>
      <c r="X118" s="221" t="str">
        <f>IFERROR(VLOOKUP(W118,Abastecimento!I:I,1,0), "Objeto não encontrado")</f>
        <v>2040384\HEALTH_INSTALL\TRIGGER\TG_PREST_PCT_IBGE_BONIFICACAO_B1.1</v>
      </c>
      <c r="Y118" s="221">
        <f>IFERROR(VLOOKUP(B118,Abastecimento!A:A,1,0), "SAC não encontrado")</f>
        <v>2040384</v>
      </c>
      <c r="Z118" s="223" t="str">
        <f t="shared" si="195"/>
        <v>Manter</v>
      </c>
      <c r="AA118" s="221" t="str">
        <f>IFERROR(VLOOKUP(B118,EMERGENCIAIS!A:D,2,0),"Não")</f>
        <v>Não</v>
      </c>
      <c r="AB118" s="221">
        <f t="shared" si="196"/>
        <v>0</v>
      </c>
      <c r="AC118" s="225" t="str">
        <f t="shared" si="186"/>
        <v>Não</v>
      </c>
      <c r="AD118" s="222" t="str">
        <f t="shared" si="197"/>
        <v>Não</v>
      </c>
      <c r="AE118" s="222" t="str">
        <f t="shared" si="187"/>
        <v>Sim</v>
      </c>
      <c r="AF118" s="222" t="str">
        <f t="shared" si="198"/>
        <v>Sim</v>
      </c>
      <c r="AG118" s="222" t="str">
        <f>IFERROR(VLOOKUP(D118,Nomenclatura!A:B,2,0),"Não Cadastrada")</f>
        <v>TG</v>
      </c>
      <c r="AH118" s="222" t="str">
        <f t="shared" si="199"/>
        <v>OK</v>
      </c>
      <c r="AI118" s="221" t="str">
        <f t="shared" si="200"/>
        <v>Sim</v>
      </c>
      <c r="AJ118" s="225" t="str">
        <f t="shared" si="188"/>
        <v>NÃO</v>
      </c>
      <c r="AK118" s="221" t="b">
        <f t="shared" si="201"/>
        <v>0</v>
      </c>
    </row>
    <row r="119" spans="1:37" ht="17.25" customHeight="1" x14ac:dyDescent="0.2">
      <c r="A119" s="3" t="s">
        <v>191</v>
      </c>
      <c r="B119" s="45">
        <v>2040384</v>
      </c>
      <c r="C119" s="10">
        <v>2050367</v>
      </c>
      <c r="D119" s="10" t="s">
        <v>81</v>
      </c>
      <c r="E119" s="318" t="s">
        <v>473</v>
      </c>
      <c r="F119" s="266" t="s">
        <v>253</v>
      </c>
      <c r="G119" s="111" t="s">
        <v>397</v>
      </c>
      <c r="H119" s="10" t="s">
        <v>467</v>
      </c>
      <c r="I119" s="10" t="s">
        <v>468</v>
      </c>
      <c r="J119" s="189" t="str">
        <f>IFERROR(VLOOKUP(I119,Squad!A:D,2,0),"Não Atribuído")</f>
        <v>LUCAS ESTÉFANO</v>
      </c>
      <c r="K119" s="10" t="str">
        <f>VLOOKUP(I119,Squad!A:E,5,0)</f>
        <v>OPERADORA</v>
      </c>
      <c r="L119" s="10" t="s">
        <v>108</v>
      </c>
      <c r="M119" s="85"/>
      <c r="N119" s="221" t="str">
        <f t="shared" si="189"/>
        <v>\HEALTH_INSTALL\TABLE\TB_PRESTADOR_CAD_AUXILIAR</v>
      </c>
      <c r="O119" s="221">
        <f t="shared" si="184"/>
        <v>1</v>
      </c>
      <c r="P119" s="224">
        <f t="shared" si="190"/>
        <v>1</v>
      </c>
      <c r="Q119" s="221">
        <f t="shared" si="185"/>
        <v>1</v>
      </c>
      <c r="R119" s="221" t="b">
        <f t="shared" si="191"/>
        <v>0</v>
      </c>
      <c r="S119" s="221" t="b">
        <f t="shared" si="192"/>
        <v>0</v>
      </c>
      <c r="T119" s="145">
        <v>45842</v>
      </c>
      <c r="U119" s="221" t="str">
        <f>IF(ISERROR(VLOOKUP(B119,Priorizados!A:A,1,0)),"NÃO","SIM")</f>
        <v>NÃO</v>
      </c>
      <c r="V119" s="221" t="str">
        <f t="shared" si="193"/>
        <v>Publicação Semanal</v>
      </c>
      <c r="W119" s="221" t="str">
        <f t="shared" si="194"/>
        <v>2040384\HEALTH_INSTALL\TABLE\TB_PRESTADOR_CAD_AUXILIAR1.1</v>
      </c>
      <c r="X119" s="221" t="str">
        <f>IFERROR(VLOOKUP(W119,Abastecimento!I:I,1,0), "Objeto não encontrado")</f>
        <v>2040384\HEALTH_INSTALL\TABLE\TB_PRESTADOR_CAD_AUXILIAR1.1</v>
      </c>
      <c r="Y119" s="221">
        <f>IFERROR(VLOOKUP(B119,Abastecimento!A:A,1,0), "SAC não encontrado")</f>
        <v>2040384</v>
      </c>
      <c r="Z119" s="223" t="str">
        <f t="shared" si="195"/>
        <v>Manter</v>
      </c>
      <c r="AA119" s="221" t="str">
        <f>IFERROR(VLOOKUP(B119,EMERGENCIAIS!A:D,2,0),"Não")</f>
        <v>Não</v>
      </c>
      <c r="AB119" s="221">
        <f t="shared" si="196"/>
        <v>0</v>
      </c>
      <c r="AC119" s="225" t="str">
        <f t="shared" si="186"/>
        <v>Não</v>
      </c>
      <c r="AD119" s="222" t="str">
        <f t="shared" si="197"/>
        <v>Não</v>
      </c>
      <c r="AE119" s="222" t="str">
        <f t="shared" si="187"/>
        <v>Sim</v>
      </c>
      <c r="AF119" s="222" t="str">
        <f t="shared" si="198"/>
        <v>Sim</v>
      </c>
      <c r="AG119" s="222" t="str">
        <f>IFERROR(VLOOKUP(D119,Nomenclatura!A:B,2,0),"Não Cadastrada")</f>
        <v>TB</v>
      </c>
      <c r="AH119" s="222" t="str">
        <f t="shared" si="199"/>
        <v>OK</v>
      </c>
      <c r="AI119" s="221" t="str">
        <f t="shared" si="200"/>
        <v>Sim</v>
      </c>
      <c r="AJ119" s="225" t="str">
        <f t="shared" si="188"/>
        <v>NÃO</v>
      </c>
      <c r="AK119" s="221" t="b">
        <f t="shared" si="201"/>
        <v>0</v>
      </c>
    </row>
    <row r="120" spans="1:37" ht="17.25" customHeight="1" x14ac:dyDescent="0.2">
      <c r="A120" s="3" t="s">
        <v>191</v>
      </c>
      <c r="B120" s="45">
        <v>2040384</v>
      </c>
      <c r="C120" s="10">
        <v>2050367</v>
      </c>
      <c r="D120" s="10" t="s">
        <v>83</v>
      </c>
      <c r="E120" s="318" t="s">
        <v>474</v>
      </c>
      <c r="F120" s="266" t="s">
        <v>475</v>
      </c>
      <c r="G120" s="111" t="s">
        <v>384</v>
      </c>
      <c r="H120" s="10" t="s">
        <v>467</v>
      </c>
      <c r="I120" s="10" t="s">
        <v>468</v>
      </c>
      <c r="J120" s="189" t="str">
        <f>IFERROR(VLOOKUP(I120,Squad!A:D,2,0),"Não Atribuído")</f>
        <v>LUCAS ESTÉFANO</v>
      </c>
      <c r="K120" s="10" t="str">
        <f>VLOOKUP(I120,Squad!A:E,5,0)</f>
        <v>OPERADORA</v>
      </c>
      <c r="L120" s="10" t="s">
        <v>108</v>
      </c>
      <c r="M120" s="85"/>
      <c r="N120" s="221" t="str">
        <f t="shared" si="189"/>
        <v>\WEB_10G\FMB\PLN\T2124</v>
      </c>
      <c r="O120" s="221">
        <f t="shared" si="184"/>
        <v>1</v>
      </c>
      <c r="P120" s="224">
        <f t="shared" si="190"/>
        <v>327</v>
      </c>
      <c r="Q120" s="221">
        <f t="shared" si="185"/>
        <v>327</v>
      </c>
      <c r="R120" s="221" t="b">
        <f t="shared" si="191"/>
        <v>0</v>
      </c>
      <c r="S120" s="221" t="b">
        <f t="shared" si="192"/>
        <v>0</v>
      </c>
      <c r="T120" s="145">
        <v>45842</v>
      </c>
      <c r="U120" s="221" t="str">
        <f>IF(ISERROR(VLOOKUP(B120,Priorizados!A:A,1,0)),"NÃO","SIM")</f>
        <v>NÃO</v>
      </c>
      <c r="V120" s="221" t="str">
        <f t="shared" si="193"/>
        <v>Publicação Semanal</v>
      </c>
      <c r="W120" s="221" t="str">
        <f t="shared" si="194"/>
        <v>2040384\WEB_10G\FMB\PLN\T21241.327</v>
      </c>
      <c r="X120" s="221" t="str">
        <f>IFERROR(VLOOKUP(W120,Abastecimento!I:I,1,0), "Objeto não encontrado")</f>
        <v>2040384\WEB_10G\FMB\PLN\T21241.327</v>
      </c>
      <c r="Y120" s="221">
        <f>IFERROR(VLOOKUP(B120,Abastecimento!A:A,1,0), "SAC não encontrado")</f>
        <v>2040384</v>
      </c>
      <c r="Z120" s="223" t="str">
        <f t="shared" si="195"/>
        <v>Manter</v>
      </c>
      <c r="AA120" s="221" t="str">
        <f>IFERROR(VLOOKUP(B120,EMERGENCIAIS!A:D,2,0),"Não")</f>
        <v>Não</v>
      </c>
      <c r="AB120" s="221">
        <f t="shared" si="196"/>
        <v>0</v>
      </c>
      <c r="AC120" s="225" t="str">
        <f t="shared" si="186"/>
        <v>Não</v>
      </c>
      <c r="AD120" s="222" t="str">
        <f t="shared" si="197"/>
        <v>Não</v>
      </c>
      <c r="AE120" s="222" t="str">
        <f t="shared" si="187"/>
        <v>Sim</v>
      </c>
      <c r="AF120" s="222" t="str">
        <f t="shared" si="198"/>
        <v>Sim</v>
      </c>
      <c r="AG120" s="222" t="str">
        <f>IFERROR(VLOOKUP(D120,Nomenclatura!A:B,2,0),"Não Cadastrada")</f>
        <v>T</v>
      </c>
      <c r="AH120" s="222" t="str">
        <f t="shared" si="199"/>
        <v>OK</v>
      </c>
      <c r="AI120" s="221" t="str">
        <f t="shared" si="200"/>
        <v>Sim</v>
      </c>
      <c r="AJ120" s="225" t="str">
        <f t="shared" si="188"/>
        <v>NÃO</v>
      </c>
      <c r="AK120" s="221" t="b">
        <f t="shared" si="201"/>
        <v>0</v>
      </c>
    </row>
    <row r="121" spans="1:37" ht="17.25" customHeight="1" x14ac:dyDescent="0.2">
      <c r="A121" s="3" t="s">
        <v>191</v>
      </c>
      <c r="B121" s="45">
        <v>2040384</v>
      </c>
      <c r="C121" s="10">
        <v>2050367</v>
      </c>
      <c r="D121" s="10" t="s">
        <v>83</v>
      </c>
      <c r="E121" s="318" t="s">
        <v>476</v>
      </c>
      <c r="F121" s="266" t="s">
        <v>477</v>
      </c>
      <c r="G121" s="111" t="s">
        <v>384</v>
      </c>
      <c r="H121" s="10" t="s">
        <v>467</v>
      </c>
      <c r="I121" s="10" t="s">
        <v>468</v>
      </c>
      <c r="J121" s="189" t="str">
        <f>IFERROR(VLOOKUP(I121,Squad!A:D,2,0),"Não Atribuído")</f>
        <v>LUCAS ESTÉFANO</v>
      </c>
      <c r="K121" s="10" t="str">
        <f>VLOOKUP(I121,Squad!A:E,5,0)</f>
        <v>OPERADORA</v>
      </c>
      <c r="L121" s="10" t="s">
        <v>108</v>
      </c>
      <c r="M121" s="85"/>
      <c r="N121" s="221" t="str">
        <f t="shared" si="189"/>
        <v>\WEB_10G\FMB\PLN\T2135</v>
      </c>
      <c r="O121" s="221">
        <f t="shared" si="184"/>
        <v>1</v>
      </c>
      <c r="P121" s="224">
        <f t="shared" si="190"/>
        <v>86</v>
      </c>
      <c r="Q121" s="221">
        <f t="shared" si="185"/>
        <v>86</v>
      </c>
      <c r="R121" s="221" t="b">
        <f t="shared" si="191"/>
        <v>0</v>
      </c>
      <c r="S121" s="221" t="b">
        <f t="shared" si="192"/>
        <v>0</v>
      </c>
      <c r="T121" s="145">
        <v>45842</v>
      </c>
      <c r="U121" s="221" t="str">
        <f>IF(ISERROR(VLOOKUP(B121,Priorizados!A:A,1,0)),"NÃO","SIM")</f>
        <v>NÃO</v>
      </c>
      <c r="V121" s="221" t="str">
        <f t="shared" si="193"/>
        <v>Publicação Semanal</v>
      </c>
      <c r="W121" s="221" t="str">
        <f t="shared" si="194"/>
        <v>2040384\WEB_10G\FMB\PLN\T21351.86</v>
      </c>
      <c r="X121" s="221" t="str">
        <f>IFERROR(VLOOKUP(W121,Abastecimento!I:I,1,0), "Objeto não encontrado")</f>
        <v>2040384\WEB_10G\FMB\PLN\T21351.86</v>
      </c>
      <c r="Y121" s="221">
        <f>IFERROR(VLOOKUP(B121,Abastecimento!A:A,1,0), "SAC não encontrado")</f>
        <v>2040384</v>
      </c>
      <c r="Z121" s="223" t="str">
        <f t="shared" si="195"/>
        <v>Manter</v>
      </c>
      <c r="AA121" s="221" t="str">
        <f>IFERROR(VLOOKUP(B121,EMERGENCIAIS!A:D,2,0),"Não")</f>
        <v>Não</v>
      </c>
      <c r="AB121" s="221">
        <f t="shared" si="196"/>
        <v>0</v>
      </c>
      <c r="AC121" s="225" t="str">
        <f t="shared" si="186"/>
        <v>Não</v>
      </c>
      <c r="AD121" s="222" t="str">
        <f t="shared" si="197"/>
        <v>Não</v>
      </c>
      <c r="AE121" s="222" t="str">
        <f t="shared" si="187"/>
        <v>Sim</v>
      </c>
      <c r="AF121" s="222" t="str">
        <f t="shared" si="198"/>
        <v>Sim</v>
      </c>
      <c r="AG121" s="222" t="str">
        <f>IFERROR(VLOOKUP(D121,Nomenclatura!A:B,2,0),"Não Cadastrada")</f>
        <v>T</v>
      </c>
      <c r="AH121" s="222" t="str">
        <f t="shared" si="199"/>
        <v>OK</v>
      </c>
      <c r="AI121" s="221" t="str">
        <f t="shared" si="200"/>
        <v>Sim</v>
      </c>
      <c r="AJ121" s="225" t="str">
        <f t="shared" si="188"/>
        <v>NÃO</v>
      </c>
      <c r="AK121" s="221" t="b">
        <f t="shared" si="201"/>
        <v>0</v>
      </c>
    </row>
    <row r="122" spans="1:37" ht="17.25" customHeight="1" x14ac:dyDescent="0.2">
      <c r="A122" s="3" t="s">
        <v>191</v>
      </c>
      <c r="B122" s="45">
        <v>2040384</v>
      </c>
      <c r="C122" s="10">
        <v>2050367</v>
      </c>
      <c r="D122" s="10" t="s">
        <v>81</v>
      </c>
      <c r="E122" s="318" t="s">
        <v>478</v>
      </c>
      <c r="F122" s="266" t="s">
        <v>253</v>
      </c>
      <c r="G122" s="111" t="s">
        <v>397</v>
      </c>
      <c r="H122" s="10" t="s">
        <v>467</v>
      </c>
      <c r="I122" s="10" t="s">
        <v>468</v>
      </c>
      <c r="J122" s="189" t="str">
        <f>IFERROR(VLOOKUP(I122,Squad!A:D,2,0),"Não Atribuído")</f>
        <v>LUCAS ESTÉFANO</v>
      </c>
      <c r="K122" s="10" t="str">
        <f>VLOOKUP(I122,Squad!A:E,5,0)</f>
        <v>OPERADORA</v>
      </c>
      <c r="L122" s="10" t="s">
        <v>108</v>
      </c>
      <c r="M122" s="85"/>
      <c r="N122" s="221" t="str">
        <f t="shared" si="189"/>
        <v>\HEALTH_INSTALL\TABLE\AU_PRESTADOR_CAD_AUXILIAR</v>
      </c>
      <c r="O122" s="221">
        <f t="shared" si="184"/>
        <v>1</v>
      </c>
      <c r="P122" s="224">
        <f t="shared" si="190"/>
        <v>1</v>
      </c>
      <c r="Q122" s="221">
        <f t="shared" si="185"/>
        <v>1</v>
      </c>
      <c r="R122" s="221" t="b">
        <f t="shared" si="191"/>
        <v>0</v>
      </c>
      <c r="S122" s="221" t="b">
        <f t="shared" si="192"/>
        <v>0</v>
      </c>
      <c r="T122" s="145">
        <v>45842</v>
      </c>
      <c r="U122" s="221" t="str">
        <f>IF(ISERROR(VLOOKUP(B122,Priorizados!A:A,1,0)),"NÃO","SIM")</f>
        <v>NÃO</v>
      </c>
      <c r="V122" s="221" t="str">
        <f t="shared" si="193"/>
        <v>Publicação Semanal</v>
      </c>
      <c r="W122" s="221" t="str">
        <f t="shared" si="194"/>
        <v>2040384\HEALTH_INSTALL\TABLE\AU_PRESTADOR_CAD_AUXILIAR1.1</v>
      </c>
      <c r="X122" s="221" t="str">
        <f>IFERROR(VLOOKUP(W122,Abastecimento!I:I,1,0), "Objeto não encontrado")</f>
        <v>2040384\HEALTH_INSTALL\TABLE\AU_PRESTADOR_CAD_AUXILIAR1.1</v>
      </c>
      <c r="Y122" s="221">
        <f>IFERROR(VLOOKUP(B122,Abastecimento!A:A,1,0), "SAC não encontrado")</f>
        <v>2040384</v>
      </c>
      <c r="Z122" s="223" t="str">
        <f t="shared" si="195"/>
        <v>Manter</v>
      </c>
      <c r="AA122" s="221" t="str">
        <f>IFERROR(VLOOKUP(B122,EMERGENCIAIS!A:D,2,0),"Não")</f>
        <v>Não</v>
      </c>
      <c r="AB122" s="221">
        <f t="shared" si="196"/>
        <v>0</v>
      </c>
      <c r="AC122" s="225" t="str">
        <f t="shared" si="186"/>
        <v>Não</v>
      </c>
      <c r="AD122" s="222" t="str">
        <f t="shared" si="197"/>
        <v>Não</v>
      </c>
      <c r="AE122" s="222" t="str">
        <f t="shared" si="187"/>
        <v>Sim</v>
      </c>
      <c r="AF122" s="222" t="str">
        <f t="shared" si="198"/>
        <v>Sim</v>
      </c>
      <c r="AG122" s="222" t="str">
        <f>IFERROR(VLOOKUP(D122,Nomenclatura!A:B,2,0),"Não Cadastrada")</f>
        <v>TB</v>
      </c>
      <c r="AH122" s="222" t="str">
        <f t="shared" si="199"/>
        <v>OK</v>
      </c>
      <c r="AI122" s="221" t="str">
        <f t="shared" si="200"/>
        <v>Sim</v>
      </c>
      <c r="AJ122" s="225" t="str">
        <f t="shared" si="188"/>
        <v>NÃO</v>
      </c>
      <c r="AK122" s="221" t="b">
        <f t="shared" si="201"/>
        <v>0</v>
      </c>
    </row>
    <row r="123" spans="1:37" ht="17.25" customHeight="1" x14ac:dyDescent="0.2">
      <c r="A123" s="3" t="s">
        <v>191</v>
      </c>
      <c r="B123" s="45">
        <v>2045911</v>
      </c>
      <c r="C123" s="10">
        <v>2050983</v>
      </c>
      <c r="D123" s="10" t="s">
        <v>83</v>
      </c>
      <c r="E123" s="97" t="s">
        <v>479</v>
      </c>
      <c r="F123" s="266" t="s">
        <v>480</v>
      </c>
      <c r="G123" s="111" t="s">
        <v>384</v>
      </c>
      <c r="H123" s="10" t="s">
        <v>481</v>
      </c>
      <c r="I123" s="10" t="s">
        <v>273</v>
      </c>
      <c r="J123" s="189" t="str">
        <f>IFERROR(VLOOKUP(I123,Squad!A:D,2,0),"Não Atribuído")</f>
        <v>DANIELLE GARCEZ CAMPOS</v>
      </c>
      <c r="K123" s="10" t="str">
        <f>VLOOKUP(I123,Squad!A:E,5,0)</f>
        <v>OPERADORA</v>
      </c>
      <c r="L123" s="10" t="s">
        <v>108</v>
      </c>
      <c r="M123" s="85"/>
      <c r="N123" s="221" t="str">
        <f t="shared" si="189"/>
        <v>\WEB_10G\FMB\PLN\T229ACAR</v>
      </c>
      <c r="O123" s="221">
        <f t="shared" si="184"/>
        <v>1</v>
      </c>
      <c r="P123" s="224">
        <f t="shared" si="190"/>
        <v>48</v>
      </c>
      <c r="Q123" s="221">
        <f t="shared" si="185"/>
        <v>48</v>
      </c>
      <c r="R123" s="221" t="b">
        <f t="shared" si="191"/>
        <v>0</v>
      </c>
      <c r="S123" s="221" t="b">
        <f t="shared" si="192"/>
        <v>0</v>
      </c>
      <c r="T123" s="145">
        <v>45842</v>
      </c>
      <c r="U123" s="221" t="str">
        <f>IF(ISERROR(VLOOKUP(B123,Priorizados!A:A,1,0)),"NÃO","SIM")</f>
        <v>NÃO</v>
      </c>
      <c r="V123" s="221" t="str">
        <f t="shared" si="193"/>
        <v>Publicação Semanal</v>
      </c>
      <c r="W123" s="221" t="str">
        <f t="shared" si="194"/>
        <v>2045911\WEB_10G\FMB\PLN\T229ACAR1.48</v>
      </c>
      <c r="X123" s="221" t="str">
        <f>IFERROR(VLOOKUP(W123,Abastecimento!I:I,1,0), "Objeto não encontrado")</f>
        <v>2045911\WEB_10G\FMB\PLN\T229ACAR1.48</v>
      </c>
      <c r="Y123" s="221">
        <f>IFERROR(VLOOKUP(B123,Abastecimento!A:A,1,0), "SAC não encontrado")</f>
        <v>2045911</v>
      </c>
      <c r="Z123" s="223" t="str">
        <f t="shared" si="195"/>
        <v>Manter</v>
      </c>
      <c r="AA123" s="221" t="str">
        <f>IFERROR(VLOOKUP(B123,EMERGENCIAIS!A:D,2,0),"Não")</f>
        <v>Não</v>
      </c>
      <c r="AB123" s="221">
        <f t="shared" si="196"/>
        <v>0</v>
      </c>
      <c r="AC123" s="225" t="str">
        <f t="shared" si="186"/>
        <v>Não</v>
      </c>
      <c r="AD123" s="222" t="str">
        <f t="shared" si="197"/>
        <v>Não</v>
      </c>
      <c r="AE123" s="222" t="str">
        <f t="shared" si="187"/>
        <v>Sim</v>
      </c>
      <c r="AF123" s="222" t="str">
        <f t="shared" si="198"/>
        <v>Sim</v>
      </c>
      <c r="AG123" s="222" t="str">
        <f>IFERROR(VLOOKUP(D123,Nomenclatura!A:B,2,0),"Não Cadastrada")</f>
        <v>T</v>
      </c>
      <c r="AH123" s="222" t="str">
        <f t="shared" si="199"/>
        <v>OK</v>
      </c>
      <c r="AI123" s="221" t="str">
        <f t="shared" si="200"/>
        <v>Sim</v>
      </c>
      <c r="AJ123" s="225" t="str">
        <f t="shared" si="188"/>
        <v>NÃO</v>
      </c>
      <c r="AK123" s="221" t="b">
        <f t="shared" si="201"/>
        <v>0</v>
      </c>
    </row>
    <row r="124" spans="1:37" ht="17.25" customHeight="1" x14ac:dyDescent="0.2">
      <c r="A124" s="3" t="s">
        <v>191</v>
      </c>
      <c r="B124" s="45">
        <v>1997025</v>
      </c>
      <c r="C124" s="10">
        <v>2050987</v>
      </c>
      <c r="D124" s="10" t="s">
        <v>83</v>
      </c>
      <c r="E124" s="97" t="s">
        <v>482</v>
      </c>
      <c r="F124" s="266" t="s">
        <v>378</v>
      </c>
      <c r="G124" s="111" t="s">
        <v>384</v>
      </c>
      <c r="H124" s="10" t="s">
        <v>483</v>
      </c>
      <c r="I124" s="10" t="s">
        <v>273</v>
      </c>
      <c r="J124" s="189" t="str">
        <f>IFERROR(VLOOKUP(I124,Squad!A:D,2,0),"Não Atribuído")</f>
        <v>DANIELLE GARCEZ CAMPOS</v>
      </c>
      <c r="K124" s="10" t="str">
        <f>VLOOKUP(I124,Squad!A:E,5,0)</f>
        <v>OPERADORA</v>
      </c>
      <c r="L124" s="10" t="s">
        <v>108</v>
      </c>
      <c r="M124" s="85"/>
      <c r="N124" s="221" t="str">
        <f t="shared" si="189"/>
        <v>\WEB_10G\FMB\PLN\T3910R</v>
      </c>
      <c r="O124" s="221">
        <f t="shared" si="184"/>
        <v>1</v>
      </c>
      <c r="P124" s="224">
        <f t="shared" si="190"/>
        <v>5</v>
      </c>
      <c r="Q124" s="221">
        <f t="shared" si="185"/>
        <v>5</v>
      </c>
      <c r="R124" s="221" t="b">
        <f t="shared" si="191"/>
        <v>0</v>
      </c>
      <c r="S124" s="221" t="b">
        <f t="shared" si="192"/>
        <v>0</v>
      </c>
      <c r="T124" s="145">
        <v>45842</v>
      </c>
      <c r="U124" s="221" t="str">
        <f>IF(ISERROR(VLOOKUP(B124,Priorizados!A:A,1,0)),"NÃO","SIM")</f>
        <v>NÃO</v>
      </c>
      <c r="V124" s="221" t="str">
        <f t="shared" si="193"/>
        <v>Publicação Semanal</v>
      </c>
      <c r="W124" s="221" t="str">
        <f t="shared" si="194"/>
        <v>1997025\WEB_10G\FMB\PLN\T3910R1.5</v>
      </c>
      <c r="X124" s="221" t="str">
        <f>IFERROR(VLOOKUP(W124,Abastecimento!I:I,1,0), "Objeto não encontrado")</f>
        <v>1997025\WEB_10G\FMB\PLN\T3910R1.5</v>
      </c>
      <c r="Y124" s="221">
        <f>IFERROR(VLOOKUP(B124,Abastecimento!A:A,1,0), "SAC não encontrado")</f>
        <v>1997025</v>
      </c>
      <c r="Z124" s="223" t="str">
        <f t="shared" si="195"/>
        <v>Manter</v>
      </c>
      <c r="AA124" s="221" t="str">
        <f>IFERROR(VLOOKUP(B124,EMERGENCIAIS!A:D,2,0),"Não")</f>
        <v>Não</v>
      </c>
      <c r="AB124" s="221">
        <f t="shared" si="196"/>
        <v>0</v>
      </c>
      <c r="AC124" s="225" t="str">
        <f t="shared" si="186"/>
        <v>Não</v>
      </c>
      <c r="AD124" s="222" t="str">
        <f t="shared" si="197"/>
        <v>Não</v>
      </c>
      <c r="AE124" s="222" t="str">
        <f t="shared" si="187"/>
        <v>Sim</v>
      </c>
      <c r="AF124" s="222" t="str">
        <f t="shared" si="198"/>
        <v>Sim</v>
      </c>
      <c r="AG124" s="222" t="str">
        <f>IFERROR(VLOOKUP(D124,Nomenclatura!A:B,2,0),"Não Cadastrada")</f>
        <v>T</v>
      </c>
      <c r="AH124" s="222" t="str">
        <f t="shared" si="199"/>
        <v>OK</v>
      </c>
      <c r="AI124" s="221" t="str">
        <f t="shared" si="200"/>
        <v>Sim</v>
      </c>
      <c r="AJ124" s="225" t="str">
        <f t="shared" si="188"/>
        <v>NÃO</v>
      </c>
      <c r="AK124" s="221" t="b">
        <f t="shared" si="201"/>
        <v>0</v>
      </c>
    </row>
    <row r="125" spans="1:37" ht="17.25" customHeight="1" x14ac:dyDescent="0.2">
      <c r="A125" s="3" t="s">
        <v>191</v>
      </c>
      <c r="B125" s="45">
        <v>2023297</v>
      </c>
      <c r="C125" s="10">
        <v>2050595</v>
      </c>
      <c r="D125" s="10" t="s">
        <v>79</v>
      </c>
      <c r="E125" s="97" t="s">
        <v>484</v>
      </c>
      <c r="F125" s="266" t="s">
        <v>485</v>
      </c>
      <c r="G125" s="111" t="s">
        <v>319</v>
      </c>
      <c r="H125" s="10" t="s">
        <v>486</v>
      </c>
      <c r="I125" s="10" t="s">
        <v>487</v>
      </c>
      <c r="J125" s="189" t="str">
        <f>IFERROR(VLOOKUP(I125,Squad!A:D,2,0),"Não Atribuído")</f>
        <v>Não Atribuído</v>
      </c>
      <c r="K125" s="10" t="e">
        <f>VLOOKUP(I125,Squad!A:E,5,0)</f>
        <v>#N/A</v>
      </c>
      <c r="L125" s="10" t="s">
        <v>108</v>
      </c>
      <c r="M125" s="85"/>
      <c r="N125" s="221" t="str">
        <f t="shared" si="189"/>
        <v>\HEALTH_INSTALL\PROCEDURE\PR_VALOR_PROCED</v>
      </c>
      <c r="O125" s="221">
        <f t="shared" si="184"/>
        <v>1</v>
      </c>
      <c r="P125" s="224">
        <f t="shared" si="190"/>
        <v>85</v>
      </c>
      <c r="Q125" s="221">
        <f t="shared" si="185"/>
        <v>85</v>
      </c>
      <c r="R125" s="221" t="b">
        <f t="shared" si="191"/>
        <v>0</v>
      </c>
      <c r="S125" s="221" t="b">
        <f t="shared" si="192"/>
        <v>0</v>
      </c>
      <c r="T125" s="145">
        <v>45842</v>
      </c>
      <c r="U125" s="221" t="str">
        <f>IF(ISERROR(VLOOKUP(B125,Priorizados!A:A,1,0)),"NÃO","SIM")</f>
        <v>NÃO</v>
      </c>
      <c r="V125" s="221" t="str">
        <f t="shared" si="193"/>
        <v>Publicação Semanal</v>
      </c>
      <c r="W125" s="221" t="str">
        <f t="shared" si="194"/>
        <v>2023297\HEALTH_INSTALL\PROCEDURE\PR_VALOR_PROCED1.85</v>
      </c>
      <c r="X125" s="221" t="str">
        <f>IFERROR(VLOOKUP(W125,Abastecimento!I:I,1,0), "Objeto não encontrado")</f>
        <v>2023297\HEALTH_INSTALL\PROCEDURE\PR_VALOR_PROCED1.85</v>
      </c>
      <c r="Y125" s="221">
        <f>IFERROR(VLOOKUP(B125,Abastecimento!A:A,1,0), "SAC não encontrado")</f>
        <v>2023297</v>
      </c>
      <c r="Z125" s="223" t="str">
        <f t="shared" si="195"/>
        <v>Manter</v>
      </c>
      <c r="AA125" s="221" t="str">
        <f>IFERROR(VLOOKUP(B125,EMERGENCIAIS!A:D,2,0),"Não")</f>
        <v>Não</v>
      </c>
      <c r="AB125" s="221">
        <f t="shared" si="196"/>
        <v>0</v>
      </c>
      <c r="AC125" s="225" t="str">
        <f t="shared" si="186"/>
        <v>Não</v>
      </c>
      <c r="AD125" s="222" t="str">
        <f t="shared" si="197"/>
        <v>Não</v>
      </c>
      <c r="AE125" s="222" t="str">
        <f t="shared" si="187"/>
        <v>Sim</v>
      </c>
      <c r="AF125" s="222" t="e">
        <f t="shared" si="198"/>
        <v>#N/A</v>
      </c>
      <c r="AG125" s="222" t="str">
        <f>IFERROR(VLOOKUP(D125,Nomenclatura!A:B,2,0),"Não Cadastrada")</f>
        <v>PR</v>
      </c>
      <c r="AH125" s="222" t="str">
        <f t="shared" si="199"/>
        <v>OK</v>
      </c>
      <c r="AI125" s="221" t="str">
        <f t="shared" si="200"/>
        <v>Sim</v>
      </c>
      <c r="AJ125" s="225" t="str">
        <f t="shared" si="188"/>
        <v>NÃO</v>
      </c>
      <c r="AK125" s="221" t="b">
        <f t="shared" si="201"/>
        <v>0</v>
      </c>
    </row>
    <row r="126" spans="1:37" ht="17.25" customHeight="1" x14ac:dyDescent="0.2">
      <c r="A126" s="3" t="s">
        <v>191</v>
      </c>
      <c r="B126" s="45">
        <v>2024421</v>
      </c>
      <c r="C126" s="10">
        <v>2046329</v>
      </c>
      <c r="D126" s="10" t="s">
        <v>81</v>
      </c>
      <c r="E126" s="97" t="s">
        <v>488</v>
      </c>
      <c r="F126" s="266" t="s">
        <v>237</v>
      </c>
      <c r="G126" s="111" t="s">
        <v>307</v>
      </c>
      <c r="H126" s="10" t="s">
        <v>318</v>
      </c>
      <c r="I126" s="10" t="s">
        <v>35</v>
      </c>
      <c r="J126" s="189" t="str">
        <f>IFERROR(VLOOKUP(I126,Squad!A:D,2,0),"Não Atribuído")</f>
        <v>CAMILA ALEXANDRE GENTIL</v>
      </c>
      <c r="K126" s="10" t="str">
        <f>VLOOKUP(I126,Squad!A:E,5,0)</f>
        <v>ASSISTENCIAL</v>
      </c>
      <c r="L126" s="10" t="s">
        <v>108</v>
      </c>
      <c r="M126" s="85"/>
      <c r="N126" s="221" t="str">
        <f t="shared" si="189"/>
        <v>\HUMASTER_INSTALL\TABLE\PIXEON_INTEG_EXAMS_N1</v>
      </c>
      <c r="O126" s="221">
        <f t="shared" si="184"/>
        <v>1</v>
      </c>
      <c r="P126" s="224">
        <f t="shared" si="190"/>
        <v>4</v>
      </c>
      <c r="Q126" s="221">
        <f t="shared" si="185"/>
        <v>4</v>
      </c>
      <c r="R126" s="221" t="b">
        <f t="shared" si="191"/>
        <v>0</v>
      </c>
      <c r="S126" s="221" t="b">
        <f t="shared" si="192"/>
        <v>0</v>
      </c>
      <c r="T126" s="145">
        <v>45842</v>
      </c>
      <c r="U126" s="221" t="str">
        <f>IF(ISERROR(VLOOKUP(B126,Priorizados!A:A,1,0)),"NÃO","SIM")</f>
        <v>NÃO</v>
      </c>
      <c r="V126" s="221" t="str">
        <f t="shared" si="193"/>
        <v>Publicação Semanal</v>
      </c>
      <c r="W126" s="221" t="str">
        <f t="shared" si="194"/>
        <v>2024421\HUMASTER_INSTALL\TABLE\PIXEON_INTEG_EXAMS_N11.4</v>
      </c>
      <c r="X126" s="221" t="str">
        <f>IFERROR(VLOOKUP(W126,Abastecimento!I:I,1,0), "Objeto não encontrado")</f>
        <v>2024421\HUMASTER_INSTALL\TABLE\PIXEON_INTEG_EXAMS_N11.4</v>
      </c>
      <c r="Y126" s="221">
        <f>IFERROR(VLOOKUP(B126,Abastecimento!A:A,1,0), "SAC não encontrado")</f>
        <v>2024421</v>
      </c>
      <c r="Z126" s="223" t="str">
        <f t="shared" si="195"/>
        <v>Manter</v>
      </c>
      <c r="AA126" s="221" t="str">
        <f>IFERROR(VLOOKUP(B126,EMERGENCIAIS!A:D,2,0),"Não")</f>
        <v>Não</v>
      </c>
      <c r="AB126" s="221">
        <f t="shared" si="196"/>
        <v>0</v>
      </c>
      <c r="AC126" s="225" t="str">
        <f t="shared" si="186"/>
        <v>Não</v>
      </c>
      <c r="AD126" s="222" t="str">
        <f t="shared" si="197"/>
        <v>Não</v>
      </c>
      <c r="AE126" s="222" t="str">
        <f t="shared" si="187"/>
        <v>Sim</v>
      </c>
      <c r="AF126" s="222" t="str">
        <f t="shared" si="198"/>
        <v>Sim</v>
      </c>
      <c r="AG126" s="222" t="str">
        <f>IFERROR(VLOOKUP(D126,Nomenclatura!A:B,2,0),"Não Cadastrada")</f>
        <v>TB</v>
      </c>
      <c r="AH126" s="222" t="str">
        <f t="shared" si="199"/>
        <v>ERRO</v>
      </c>
      <c r="AI126" s="221" t="str">
        <f t="shared" si="200"/>
        <v>Sim</v>
      </c>
      <c r="AJ126" s="225" t="str">
        <f t="shared" si="188"/>
        <v>NÃO</v>
      </c>
      <c r="AK126" s="221" t="b">
        <f t="shared" si="201"/>
        <v>0</v>
      </c>
    </row>
    <row r="127" spans="1:37" ht="17.25" customHeight="1" x14ac:dyDescent="0.2">
      <c r="A127" s="3" t="s">
        <v>191</v>
      </c>
      <c r="B127" s="45">
        <v>2024421</v>
      </c>
      <c r="C127" s="10">
        <v>2046329</v>
      </c>
      <c r="D127" s="10" t="s">
        <v>81</v>
      </c>
      <c r="E127" s="97" t="s">
        <v>489</v>
      </c>
      <c r="F127" s="266" t="s">
        <v>378</v>
      </c>
      <c r="G127" s="111" t="s">
        <v>307</v>
      </c>
      <c r="H127" s="10" t="s">
        <v>318</v>
      </c>
      <c r="I127" s="10" t="s">
        <v>35</v>
      </c>
      <c r="J127" s="189" t="str">
        <f>IFERROR(VLOOKUP(I127,Squad!A:D,2,0),"Não Atribuído")</f>
        <v>CAMILA ALEXANDRE GENTIL</v>
      </c>
      <c r="K127" s="10" t="str">
        <f>VLOOKUP(I127,Squad!A:E,5,0)</f>
        <v>ASSISTENCIAL</v>
      </c>
      <c r="L127" s="10" t="s">
        <v>108</v>
      </c>
      <c r="M127" s="85"/>
      <c r="N127" s="221" t="str">
        <f t="shared" si="189"/>
        <v>\HUMASTER_INSTALL\TABLE\PIXEON_INTEG_EXAMS_N2</v>
      </c>
      <c r="O127" s="221">
        <f t="shared" si="184"/>
        <v>1</v>
      </c>
      <c r="P127" s="224">
        <f t="shared" si="190"/>
        <v>5</v>
      </c>
      <c r="Q127" s="221">
        <f t="shared" si="185"/>
        <v>5</v>
      </c>
      <c r="R127" s="221" t="b">
        <f t="shared" si="191"/>
        <v>0</v>
      </c>
      <c r="S127" s="221" t="b">
        <f t="shared" si="192"/>
        <v>0</v>
      </c>
      <c r="T127" s="145">
        <v>45842</v>
      </c>
      <c r="U127" s="221" t="str">
        <f>IF(ISERROR(VLOOKUP(B127,Priorizados!A:A,1,0)),"NÃO","SIM")</f>
        <v>NÃO</v>
      </c>
      <c r="V127" s="221" t="str">
        <f t="shared" si="193"/>
        <v>Publicação Semanal</v>
      </c>
      <c r="W127" s="221" t="str">
        <f t="shared" si="194"/>
        <v>2024421\HUMASTER_INSTALL\TABLE\PIXEON_INTEG_EXAMS_N21.5</v>
      </c>
      <c r="X127" s="221" t="str">
        <f>IFERROR(VLOOKUP(W127,Abastecimento!I:I,1,0), "Objeto não encontrado")</f>
        <v>2024421\HUMASTER_INSTALL\TABLE\PIXEON_INTEG_EXAMS_N21.5</v>
      </c>
      <c r="Y127" s="221">
        <f>IFERROR(VLOOKUP(B127,Abastecimento!A:A,1,0), "SAC não encontrado")</f>
        <v>2024421</v>
      </c>
      <c r="Z127" s="223" t="str">
        <f t="shared" si="195"/>
        <v>Manter</v>
      </c>
      <c r="AA127" s="221" t="str">
        <f>IFERROR(VLOOKUP(B127,EMERGENCIAIS!A:D,2,0),"Não")</f>
        <v>Não</v>
      </c>
      <c r="AB127" s="221">
        <f t="shared" si="196"/>
        <v>0</v>
      </c>
      <c r="AC127" s="225" t="str">
        <f t="shared" si="186"/>
        <v>Não</v>
      </c>
      <c r="AD127" s="222" t="str">
        <f t="shared" si="197"/>
        <v>Não</v>
      </c>
      <c r="AE127" s="222" t="str">
        <f t="shared" si="187"/>
        <v>Sim</v>
      </c>
      <c r="AF127" s="222" t="str">
        <f t="shared" si="198"/>
        <v>Sim</v>
      </c>
      <c r="AG127" s="222" t="str">
        <f>IFERROR(VLOOKUP(D127,Nomenclatura!A:B,2,0),"Não Cadastrada")</f>
        <v>TB</v>
      </c>
      <c r="AH127" s="222" t="str">
        <f t="shared" si="199"/>
        <v>ERRO</v>
      </c>
      <c r="AI127" s="221" t="str">
        <f t="shared" si="200"/>
        <v>Sim</v>
      </c>
      <c r="AJ127" s="225" t="str">
        <f t="shared" si="188"/>
        <v>NÃO</v>
      </c>
      <c r="AK127" s="221" t="b">
        <f t="shared" si="201"/>
        <v>0</v>
      </c>
    </row>
    <row r="128" spans="1:37" ht="17.25" customHeight="1" x14ac:dyDescent="0.2">
      <c r="A128" s="3" t="s">
        <v>191</v>
      </c>
      <c r="B128" s="45">
        <v>2024421</v>
      </c>
      <c r="C128" s="10">
        <v>2046329</v>
      </c>
      <c r="D128" s="10" t="s">
        <v>81</v>
      </c>
      <c r="E128" s="97" t="s">
        <v>490</v>
      </c>
      <c r="F128" s="266" t="s">
        <v>237</v>
      </c>
      <c r="G128" s="111" t="s">
        <v>307</v>
      </c>
      <c r="H128" s="10" t="s">
        <v>318</v>
      </c>
      <c r="I128" s="10" t="s">
        <v>35</v>
      </c>
      <c r="J128" s="189" t="str">
        <f>IFERROR(VLOOKUP(I128,Squad!A:D,2,0),"Não Atribuído")</f>
        <v>CAMILA ALEXANDRE GENTIL</v>
      </c>
      <c r="K128" s="10" t="str">
        <f>VLOOKUP(I128,Squad!A:E,5,0)</f>
        <v>ASSISTENCIAL</v>
      </c>
      <c r="L128" s="10" t="s">
        <v>108</v>
      </c>
      <c r="M128" s="85"/>
      <c r="N128" s="221" t="str">
        <f t="shared" si="189"/>
        <v>\HUMASTER_INSTALL\TABLE\PIXEON_INTEG_EXAMS_N3</v>
      </c>
      <c r="O128" s="221">
        <f t="shared" si="184"/>
        <v>1</v>
      </c>
      <c r="P128" s="224">
        <f t="shared" si="190"/>
        <v>4</v>
      </c>
      <c r="Q128" s="221">
        <f t="shared" si="185"/>
        <v>4</v>
      </c>
      <c r="R128" s="221" t="b">
        <f t="shared" si="191"/>
        <v>0</v>
      </c>
      <c r="S128" s="221" t="b">
        <f t="shared" si="192"/>
        <v>0</v>
      </c>
      <c r="T128" s="145">
        <v>45842</v>
      </c>
      <c r="U128" s="221" t="str">
        <f>IF(ISERROR(VLOOKUP(B128,Priorizados!A:A,1,0)),"NÃO","SIM")</f>
        <v>NÃO</v>
      </c>
      <c r="V128" s="221" t="str">
        <f t="shared" si="193"/>
        <v>Publicação Semanal</v>
      </c>
      <c r="W128" s="221" t="str">
        <f t="shared" si="194"/>
        <v>2024421\HUMASTER_INSTALL\TABLE\PIXEON_INTEG_EXAMS_N31.4</v>
      </c>
      <c r="X128" s="221" t="str">
        <f>IFERROR(VLOOKUP(W128,Abastecimento!I:I,1,0), "Objeto não encontrado")</f>
        <v>2024421\HUMASTER_INSTALL\TABLE\PIXEON_INTEG_EXAMS_N31.4</v>
      </c>
      <c r="Y128" s="221">
        <f>IFERROR(VLOOKUP(B128,Abastecimento!A:A,1,0), "SAC não encontrado")</f>
        <v>2024421</v>
      </c>
      <c r="Z128" s="223" t="str">
        <f t="shared" si="195"/>
        <v>Manter</v>
      </c>
      <c r="AA128" s="221" t="str">
        <f>IFERROR(VLOOKUP(B128,EMERGENCIAIS!A:D,2,0),"Não")</f>
        <v>Não</v>
      </c>
      <c r="AB128" s="221">
        <f t="shared" si="196"/>
        <v>0</v>
      </c>
      <c r="AC128" s="225" t="str">
        <f t="shared" si="186"/>
        <v>Não</v>
      </c>
      <c r="AD128" s="222" t="str">
        <f t="shared" si="197"/>
        <v>Não</v>
      </c>
      <c r="AE128" s="222" t="str">
        <f t="shared" si="187"/>
        <v>Sim</v>
      </c>
      <c r="AF128" s="222" t="str">
        <f t="shared" si="198"/>
        <v>Sim</v>
      </c>
      <c r="AG128" s="222" t="str">
        <f>IFERROR(VLOOKUP(D128,Nomenclatura!A:B,2,0),"Não Cadastrada")</f>
        <v>TB</v>
      </c>
      <c r="AH128" s="222" t="str">
        <f t="shared" si="199"/>
        <v>ERRO</v>
      </c>
      <c r="AI128" s="221" t="str">
        <f t="shared" si="200"/>
        <v>Sim</v>
      </c>
      <c r="AJ128" s="225" t="str">
        <f t="shared" si="188"/>
        <v>NÃO</v>
      </c>
      <c r="AK128" s="221" t="b">
        <f t="shared" si="201"/>
        <v>0</v>
      </c>
    </row>
    <row r="129" spans="1:37" ht="17.25" customHeight="1" x14ac:dyDescent="0.2">
      <c r="A129" s="3" t="s">
        <v>189</v>
      </c>
      <c r="B129" s="45">
        <v>2050058</v>
      </c>
      <c r="C129" s="10">
        <v>2050584</v>
      </c>
      <c r="D129" s="10" t="s">
        <v>75</v>
      </c>
      <c r="E129" s="97" t="s">
        <v>320</v>
      </c>
      <c r="F129" s="266" t="s">
        <v>491</v>
      </c>
      <c r="G129" s="111" t="s">
        <v>298</v>
      </c>
      <c r="H129" s="10" t="s">
        <v>49</v>
      </c>
      <c r="I129" s="10" t="s">
        <v>49</v>
      </c>
      <c r="J129" s="189" t="str">
        <f>IFERROR(VLOOKUP(I129,Squad!A:D,2,0),"Não Atribuído")</f>
        <v>GABRIELA SUPRIMIO</v>
      </c>
      <c r="K129" s="10" t="str">
        <f>VLOOKUP(I129,Squad!A:E,5,0)</f>
        <v>OPERADORA</v>
      </c>
      <c r="L129" s="10" t="s">
        <v>108</v>
      </c>
      <c r="M129" s="85" t="s">
        <v>492</v>
      </c>
      <c r="N129" s="221" t="str">
        <f t="shared" si="189"/>
        <v>\WEBHAP\PACKAGE_BODY\PK_SUPERAPP_IR</v>
      </c>
      <c r="O129" s="221">
        <f t="shared" si="184"/>
        <v>0</v>
      </c>
      <c r="P129" s="224">
        <f t="shared" si="190"/>
        <v>45</v>
      </c>
      <c r="Q129" s="221">
        <f t="shared" si="185"/>
        <v>0</v>
      </c>
      <c r="R129" s="221" t="b">
        <f t="shared" si="191"/>
        <v>0</v>
      </c>
      <c r="S129" s="221" t="b">
        <f t="shared" si="192"/>
        <v>0</v>
      </c>
      <c r="T129" s="145">
        <v>45842</v>
      </c>
      <c r="U129" s="221" t="str">
        <f>IF(ISERROR(VLOOKUP(B129,Priorizados!A:A,1,0)),"NÃO","SIM")</f>
        <v>NÃO</v>
      </c>
      <c r="V129" s="221" t="str">
        <f t="shared" si="193"/>
        <v>Já estava em produção</v>
      </c>
      <c r="W129" s="221" t="str">
        <f t="shared" si="194"/>
        <v>2050058\WEBHAP\PACKAGE_BODY\PK_SUPERAPP_IR1.45</v>
      </c>
      <c r="X129" s="221" t="str">
        <f>IFERROR(VLOOKUP(W129,Abastecimento!I:I,1,0), "Objeto não encontrado")</f>
        <v>2050058\WEBHAP\PACKAGE_BODY\PK_SUPERAPP_IR1.45</v>
      </c>
      <c r="Y129" s="221">
        <f>IFERROR(VLOOKUP(B129,Abastecimento!A:A,1,0), "SAC não encontrado")</f>
        <v>2050058</v>
      </c>
      <c r="Z129" s="223" t="str">
        <f t="shared" si="195"/>
        <v>Manter</v>
      </c>
      <c r="AA129" s="221" t="str">
        <f>IFERROR(VLOOKUP(B129,EMERGENCIAIS!A:D,2,0),"Não")</f>
        <v>CHG000033159</v>
      </c>
      <c r="AB129" s="221">
        <f t="shared" si="196"/>
        <v>1</v>
      </c>
      <c r="AC129" s="225" t="str">
        <f t="shared" si="186"/>
        <v>Não</v>
      </c>
      <c r="AD129" s="222" t="str">
        <f t="shared" si="197"/>
        <v>Não</v>
      </c>
      <c r="AE129" s="222" t="str">
        <f t="shared" si="187"/>
        <v>Sim</v>
      </c>
      <c r="AF129" s="222" t="str">
        <f t="shared" si="198"/>
        <v>Sim</v>
      </c>
      <c r="AG129" s="222" t="str">
        <f>IFERROR(VLOOKUP(D129,Nomenclatura!A:B,2,0),"Não Cadastrada")</f>
        <v>PK</v>
      </c>
      <c r="AH129" s="222" t="str">
        <f t="shared" si="199"/>
        <v>OK</v>
      </c>
      <c r="AI129" s="221" t="str">
        <f t="shared" si="200"/>
        <v>Sim</v>
      </c>
      <c r="AJ129" s="225" t="str">
        <f t="shared" si="188"/>
        <v>NÃO</v>
      </c>
      <c r="AK129" s="221" t="b">
        <f t="shared" si="201"/>
        <v>0</v>
      </c>
    </row>
    <row r="130" spans="1:37" ht="17.25" customHeight="1" x14ac:dyDescent="0.2">
      <c r="A130" s="3" t="s">
        <v>189</v>
      </c>
      <c r="B130" s="45">
        <v>2050058</v>
      </c>
      <c r="C130" s="10">
        <v>2050584</v>
      </c>
      <c r="D130" s="10" t="s">
        <v>75</v>
      </c>
      <c r="E130" s="97" t="s">
        <v>322</v>
      </c>
      <c r="F130" s="266" t="s">
        <v>493</v>
      </c>
      <c r="G130" s="111" t="s">
        <v>298</v>
      </c>
      <c r="H130" s="10" t="s">
        <v>49</v>
      </c>
      <c r="I130" s="10" t="s">
        <v>49</v>
      </c>
      <c r="J130" s="189" t="str">
        <f>IFERROR(VLOOKUP(I130,Squad!A:D,2,0),"Não Atribuído")</f>
        <v>GABRIELA SUPRIMIO</v>
      </c>
      <c r="K130" s="10" t="str">
        <f>VLOOKUP(I130,Squad!A:E,5,0)</f>
        <v>OPERADORA</v>
      </c>
      <c r="L130" s="10" t="s">
        <v>108</v>
      </c>
      <c r="M130" s="85" t="s">
        <v>492</v>
      </c>
      <c r="N130" s="221" t="str">
        <f t="shared" si="189"/>
        <v>\WEBHAP\PACKAGE_BODY\WEBNEWIRUSUARIO</v>
      </c>
      <c r="O130" s="221">
        <f t="shared" ref="O130:O161" si="202">COUNTIFS(N:N,N130,A:A,"Candidato Diária") + COUNTIFS(N:N,N130,A:A,"Publicação Semanal")</f>
        <v>0</v>
      </c>
      <c r="P130" s="224">
        <f t="shared" si="190"/>
        <v>194</v>
      </c>
      <c r="Q130" s="221">
        <f t="shared" ref="Q130:Q161" si="203">MAX(_xlfn.MAXIFS(P:P, N:N, N130,A:A, "Candidato Diária"),_xlfn.MAXIFS(P:P, N:N, N130,A:A, "Publicação Semanal"))</f>
        <v>0</v>
      </c>
      <c r="R130" s="221" t="b">
        <f t="shared" si="191"/>
        <v>0</v>
      </c>
      <c r="S130" s="221" t="b">
        <f t="shared" si="192"/>
        <v>0</v>
      </c>
      <c r="T130" s="145">
        <v>45842</v>
      </c>
      <c r="U130" s="221" t="str">
        <f>IF(ISERROR(VLOOKUP(B130,Priorizados!A:A,1,0)),"NÃO","SIM")</f>
        <v>NÃO</v>
      </c>
      <c r="V130" s="221" t="str">
        <f t="shared" si="193"/>
        <v>Já estava em produção</v>
      </c>
      <c r="W130" s="221" t="str">
        <f t="shared" si="194"/>
        <v>2050058\WEBHAP\PACKAGE_BODY\WEBNEWIRUSUARIO1.194</v>
      </c>
      <c r="X130" s="221" t="str">
        <f>IFERROR(VLOOKUP(W130,Abastecimento!I:I,1,0), "Objeto não encontrado")</f>
        <v>2050058\WEBHAP\PACKAGE_BODY\WEBNEWIRUSUARIO1.194</v>
      </c>
      <c r="Y130" s="221">
        <f>IFERROR(VLOOKUP(B130,Abastecimento!A:A,1,0), "SAC não encontrado")</f>
        <v>2050058</v>
      </c>
      <c r="Z130" s="223" t="str">
        <f t="shared" si="195"/>
        <v>Manter</v>
      </c>
      <c r="AA130" s="221" t="str">
        <f>IFERROR(VLOOKUP(B130,EMERGENCIAIS!A:D,2,0),"Não")</f>
        <v>CHG000033159</v>
      </c>
      <c r="AB130" s="221">
        <f t="shared" si="196"/>
        <v>1</v>
      </c>
      <c r="AC130" s="225" t="str">
        <f t="shared" ref="AC130:AC156" si="204">IF(COUNTIF(W:W,W130)=1,"Não","Sim")</f>
        <v>Não</v>
      </c>
      <c r="AD130" s="222" t="str">
        <f t="shared" si="197"/>
        <v>Não</v>
      </c>
      <c r="AE130" s="222" t="str">
        <f t="shared" ref="AE130:AE156" si="205">IF((COUNTIF(B:B,B130)-COUNTIFS(B:B,B130,A:A,A130))=0,"Sim","Não")</f>
        <v>Sim</v>
      </c>
      <c r="AF130" s="222" t="str">
        <f t="shared" si="198"/>
        <v>Sim</v>
      </c>
      <c r="AG130" s="222" t="str">
        <f>IFERROR(VLOOKUP(D130,Nomenclatura!A:B,2,0),"Não Cadastrada")</f>
        <v>PK</v>
      </c>
      <c r="AH130" s="222" t="str">
        <f t="shared" si="199"/>
        <v>OK</v>
      </c>
      <c r="AI130" s="221" t="str">
        <f t="shared" si="200"/>
        <v>Sim</v>
      </c>
      <c r="AJ130" s="225" t="str">
        <f t="shared" ref="AJ130:AJ156" si="206">IF(AND(AND(COUNTIF(B:B,B130)=1, D130="Script SQL/Web"),OR(A130="Publicação Semanal","Candidato Diária")),"SIM", "NÃO")</f>
        <v>NÃO</v>
      </c>
      <c r="AK130" s="221" t="b">
        <f t="shared" si="201"/>
        <v>0</v>
      </c>
    </row>
    <row r="131" spans="1:37" ht="17.25" customHeight="1" x14ac:dyDescent="0.2">
      <c r="A131" s="3" t="s">
        <v>189</v>
      </c>
      <c r="B131" s="45">
        <v>2050058</v>
      </c>
      <c r="C131" s="10">
        <v>2050584</v>
      </c>
      <c r="D131" s="10" t="s">
        <v>79</v>
      </c>
      <c r="E131" s="97" t="s">
        <v>259</v>
      </c>
      <c r="F131" s="266" t="s">
        <v>494</v>
      </c>
      <c r="G131" s="111" t="s">
        <v>319</v>
      </c>
      <c r="H131" s="10" t="s">
        <v>49</v>
      </c>
      <c r="I131" s="10" t="s">
        <v>49</v>
      </c>
      <c r="J131" s="189" t="str">
        <f>IFERROR(VLOOKUP(I131,Squad!A:D,2,0),"Não Atribuído")</f>
        <v>GABRIELA SUPRIMIO</v>
      </c>
      <c r="K131" s="10" t="str">
        <f>VLOOKUP(I131,Squad!A:E,5,0)</f>
        <v>OPERADORA</v>
      </c>
      <c r="L131" s="10" t="s">
        <v>108</v>
      </c>
      <c r="M131" s="85" t="s">
        <v>492</v>
      </c>
      <c r="N131" s="221" t="str">
        <f t="shared" si="189"/>
        <v>\HEALTH_INSTALL\PROCEDURE\PR_GERA_IR_USUARIO</v>
      </c>
      <c r="O131" s="221">
        <f t="shared" si="202"/>
        <v>0</v>
      </c>
      <c r="P131" s="224">
        <f t="shared" si="190"/>
        <v>60</v>
      </c>
      <c r="Q131" s="221">
        <f t="shared" si="203"/>
        <v>0</v>
      </c>
      <c r="R131" s="221" t="b">
        <f t="shared" si="191"/>
        <v>0</v>
      </c>
      <c r="S131" s="221" t="b">
        <f t="shared" si="192"/>
        <v>0</v>
      </c>
      <c r="T131" s="145">
        <v>45842</v>
      </c>
      <c r="U131" s="221" t="str">
        <f>IF(ISERROR(VLOOKUP(B131,Priorizados!A:A,1,0)),"NÃO","SIM")</f>
        <v>NÃO</v>
      </c>
      <c r="V131" s="221" t="str">
        <f t="shared" si="193"/>
        <v>Já estava em produção</v>
      </c>
      <c r="W131" s="221" t="str">
        <f t="shared" si="194"/>
        <v>2050058\HEALTH_INSTALL\PROCEDURE\PR_GERA_IR_USUARIO1.60</v>
      </c>
      <c r="X131" s="221" t="str">
        <f>IFERROR(VLOOKUP(W131,Abastecimento!I:I,1,0), "Objeto não encontrado")</f>
        <v>2050058\HEALTH_INSTALL\PROCEDURE\PR_GERA_IR_USUARIO1.60</v>
      </c>
      <c r="Y131" s="221">
        <f>IFERROR(VLOOKUP(B131,Abastecimento!A:A,1,0), "SAC não encontrado")</f>
        <v>2050058</v>
      </c>
      <c r="Z131" s="223" t="str">
        <f t="shared" si="195"/>
        <v>Manter</v>
      </c>
      <c r="AA131" s="221" t="str">
        <f>IFERROR(VLOOKUP(B131,EMERGENCIAIS!A:D,2,0),"Não")</f>
        <v>CHG000033159</v>
      </c>
      <c r="AB131" s="221">
        <f t="shared" si="196"/>
        <v>1</v>
      </c>
      <c r="AC131" s="225" t="str">
        <f t="shared" si="204"/>
        <v>Não</v>
      </c>
      <c r="AD131" s="222" t="str">
        <f t="shared" si="197"/>
        <v>Não</v>
      </c>
      <c r="AE131" s="222" t="str">
        <f t="shared" si="205"/>
        <v>Sim</v>
      </c>
      <c r="AF131" s="222" t="str">
        <f t="shared" si="198"/>
        <v>Sim</v>
      </c>
      <c r="AG131" s="222" t="str">
        <f>IFERROR(VLOOKUP(D131,Nomenclatura!A:B,2,0),"Não Cadastrada")</f>
        <v>PR</v>
      </c>
      <c r="AH131" s="222" t="str">
        <f t="shared" si="199"/>
        <v>OK</v>
      </c>
      <c r="AI131" s="221" t="str">
        <f t="shared" si="200"/>
        <v>Sim</v>
      </c>
      <c r="AJ131" s="225" t="str">
        <f t="shared" si="206"/>
        <v>NÃO</v>
      </c>
      <c r="AK131" s="221" t="b">
        <f t="shared" si="201"/>
        <v>1</v>
      </c>
    </row>
    <row r="132" spans="1:37" ht="17.25" customHeight="1" x14ac:dyDescent="0.2">
      <c r="A132" s="3" t="s">
        <v>191</v>
      </c>
      <c r="B132" s="45">
        <v>2004182</v>
      </c>
      <c r="C132" s="10">
        <v>2045610</v>
      </c>
      <c r="D132" s="10" t="s">
        <v>79</v>
      </c>
      <c r="E132" s="97" t="s">
        <v>495</v>
      </c>
      <c r="F132" s="266" t="s">
        <v>335</v>
      </c>
      <c r="G132" s="111" t="s">
        <v>319</v>
      </c>
      <c r="H132" s="10" t="s">
        <v>496</v>
      </c>
      <c r="I132" s="10" t="s">
        <v>38</v>
      </c>
      <c r="J132" s="189" t="str">
        <f>IFERROR(VLOOKUP(I132,Squad!A:D,2,0),"Não Atribuído")</f>
        <v>FRANCISCO JOSE JOVINO E SOUZA (IVIA)</v>
      </c>
      <c r="K132" s="10" t="str">
        <f>VLOOKUP(I132,Squad!A:E,5,0)</f>
        <v>HAPTECH/ODONTO /SAVI/SAD/FOLHA MEDICA/ AGENDAS</v>
      </c>
      <c r="L132" s="10" t="s">
        <v>108</v>
      </c>
      <c r="M132" s="85"/>
      <c r="N132" s="221" t="str">
        <f t="shared" si="189"/>
        <v>\HEALTH_INSTALL\PROCEDURE\PR_ODON_MAILLING_PIM2</v>
      </c>
      <c r="O132" s="221">
        <f t="shared" si="202"/>
        <v>1</v>
      </c>
      <c r="P132" s="224">
        <f t="shared" si="190"/>
        <v>7</v>
      </c>
      <c r="Q132" s="221">
        <f t="shared" si="203"/>
        <v>7</v>
      </c>
      <c r="R132" s="221" t="b">
        <f t="shared" si="191"/>
        <v>0</v>
      </c>
      <c r="S132" s="221" t="b">
        <f t="shared" si="192"/>
        <v>0</v>
      </c>
      <c r="T132" s="145">
        <v>45842</v>
      </c>
      <c r="U132" s="221" t="str">
        <f>IF(ISERROR(VLOOKUP(B132,Priorizados!A:A,1,0)),"NÃO","SIM")</f>
        <v>NÃO</v>
      </c>
      <c r="V132" s="221" t="str">
        <f t="shared" si="193"/>
        <v>Publicação Semanal</v>
      </c>
      <c r="W132" s="221" t="str">
        <f t="shared" si="194"/>
        <v>2004182\HEALTH_INSTALL\PROCEDURE\PR_ODON_MAILLING_PIM21.7</v>
      </c>
      <c r="X132" s="221" t="str">
        <f>IFERROR(VLOOKUP(W132,Abastecimento!I:I,1,0), "Objeto não encontrado")</f>
        <v>2004182\HEALTH_INSTALL\PROCEDURE\PR_ODON_MAILLING_PIM21.7</v>
      </c>
      <c r="Y132" s="221">
        <f>IFERROR(VLOOKUP(B132,Abastecimento!A:A,1,0), "SAC não encontrado")</f>
        <v>2004182</v>
      </c>
      <c r="Z132" s="223" t="str">
        <f t="shared" si="195"/>
        <v>Manter</v>
      </c>
      <c r="AA132" s="221" t="str">
        <f>IFERROR(VLOOKUP(B132,EMERGENCIAIS!A:D,2,0),"Não")</f>
        <v>Não</v>
      </c>
      <c r="AB132" s="221">
        <f t="shared" si="196"/>
        <v>0</v>
      </c>
      <c r="AC132" s="225" t="str">
        <f t="shared" si="204"/>
        <v>Não</v>
      </c>
      <c r="AD132" s="222" t="str">
        <f t="shared" si="197"/>
        <v>Não</v>
      </c>
      <c r="AE132" s="222" t="str">
        <f t="shared" si="205"/>
        <v>Sim</v>
      </c>
      <c r="AF132" s="222" t="str">
        <f t="shared" si="198"/>
        <v>Sim</v>
      </c>
      <c r="AG132" s="222" t="str">
        <f>IFERROR(VLOOKUP(D132,Nomenclatura!A:B,2,0),"Não Cadastrada")</f>
        <v>PR</v>
      </c>
      <c r="AH132" s="222" t="str">
        <f t="shared" si="199"/>
        <v>OK</v>
      </c>
      <c r="AI132" s="221" t="str">
        <f t="shared" si="200"/>
        <v>Sim</v>
      </c>
      <c r="AJ132" s="225" t="str">
        <f t="shared" si="206"/>
        <v>NÃO</v>
      </c>
      <c r="AK132" s="221" t="b">
        <f t="shared" si="201"/>
        <v>0</v>
      </c>
    </row>
    <row r="133" spans="1:37" ht="17.25" customHeight="1" x14ac:dyDescent="0.2">
      <c r="A133" s="3" t="s">
        <v>191</v>
      </c>
      <c r="B133" s="45">
        <v>2006745</v>
      </c>
      <c r="C133" s="10">
        <v>2049363</v>
      </c>
      <c r="D133" s="10" t="s">
        <v>75</v>
      </c>
      <c r="E133" s="97" t="s">
        <v>497</v>
      </c>
      <c r="F133" s="266" t="s">
        <v>498</v>
      </c>
      <c r="G133" s="111" t="s">
        <v>298</v>
      </c>
      <c r="H133" s="10" t="s">
        <v>496</v>
      </c>
      <c r="I133" s="10" t="s">
        <v>38</v>
      </c>
      <c r="J133" s="189" t="str">
        <f>IFERROR(VLOOKUP(I133,Squad!A:D,2,0),"Não Atribuído")</f>
        <v>FRANCISCO JOSE JOVINO E SOUZA (IVIA)</v>
      </c>
      <c r="K133" s="10" t="str">
        <f>VLOOKUP(I133,Squad!A:E,5,0)</f>
        <v>HAPTECH/ODONTO /SAVI/SAD/FOLHA MEDICA/ AGENDAS</v>
      </c>
      <c r="L133" s="10" t="s">
        <v>108</v>
      </c>
      <c r="M133" s="85"/>
      <c r="N133" s="221" t="str">
        <f t="shared" si="189"/>
        <v>\WEBHAP\PACKAGE_BODY\WEBDENTALREDECREDENCIADA</v>
      </c>
      <c r="O133" s="221">
        <f t="shared" si="202"/>
        <v>1</v>
      </c>
      <c r="P133" s="224">
        <f t="shared" si="190"/>
        <v>168</v>
      </c>
      <c r="Q133" s="221">
        <f t="shared" si="203"/>
        <v>168</v>
      </c>
      <c r="R133" s="221" t="b">
        <f t="shared" si="191"/>
        <v>0</v>
      </c>
      <c r="S133" s="221" t="b">
        <f t="shared" si="192"/>
        <v>0</v>
      </c>
      <c r="T133" s="145">
        <v>45842</v>
      </c>
      <c r="U133" s="221" t="str">
        <f>IF(ISERROR(VLOOKUP(B133,Priorizados!A:A,1,0)),"NÃO","SIM")</f>
        <v>NÃO</v>
      </c>
      <c r="V133" s="221" t="str">
        <f t="shared" si="193"/>
        <v>Publicação Semanal</v>
      </c>
      <c r="W133" s="221" t="str">
        <f t="shared" si="194"/>
        <v>2006745\WEBHAP\PACKAGE_BODY\WEBDENTALREDECREDENCIADA1.168</v>
      </c>
      <c r="X133" s="221" t="str">
        <f>IFERROR(VLOOKUP(W133,Abastecimento!I:I,1,0), "Objeto não encontrado")</f>
        <v>2006745\WEBHAP\PACKAGE_BODY\WEBDENTALREDECREDENCIADA1.168</v>
      </c>
      <c r="Y133" s="221">
        <f>IFERROR(VLOOKUP(B133,Abastecimento!A:A,1,0), "SAC não encontrado")</f>
        <v>2006745</v>
      </c>
      <c r="Z133" s="223" t="str">
        <f t="shared" si="195"/>
        <v>Manter</v>
      </c>
      <c r="AA133" s="221" t="str">
        <f>IFERROR(VLOOKUP(B133,EMERGENCIAIS!A:D,2,0),"Não")</f>
        <v>Não</v>
      </c>
      <c r="AB133" s="221">
        <f t="shared" si="196"/>
        <v>0</v>
      </c>
      <c r="AC133" s="225" t="str">
        <f t="shared" si="204"/>
        <v>Não</v>
      </c>
      <c r="AD133" s="222" t="str">
        <f t="shared" si="197"/>
        <v>Não</v>
      </c>
      <c r="AE133" s="222" t="str">
        <f t="shared" si="205"/>
        <v>Sim</v>
      </c>
      <c r="AF133" s="222" t="str">
        <f t="shared" si="198"/>
        <v>Sim</v>
      </c>
      <c r="AG133" s="222" t="str">
        <f>IFERROR(VLOOKUP(D133,Nomenclatura!A:B,2,0),"Não Cadastrada")</f>
        <v>PK</v>
      </c>
      <c r="AH133" s="222" t="str">
        <f t="shared" si="199"/>
        <v>OK</v>
      </c>
      <c r="AI133" s="221" t="str">
        <f t="shared" si="200"/>
        <v>Sim</v>
      </c>
      <c r="AJ133" s="225" t="str">
        <f t="shared" si="206"/>
        <v>NÃO</v>
      </c>
      <c r="AK133" s="221" t="b">
        <f t="shared" si="201"/>
        <v>0</v>
      </c>
    </row>
    <row r="134" spans="1:37" ht="17.25" customHeight="1" x14ac:dyDescent="0.2">
      <c r="A134" s="3" t="s">
        <v>191</v>
      </c>
      <c r="B134" s="45">
        <v>2003268</v>
      </c>
      <c r="C134" s="10">
        <v>2042820</v>
      </c>
      <c r="D134" s="10" t="s">
        <v>83</v>
      </c>
      <c r="E134" s="97" t="s">
        <v>499</v>
      </c>
      <c r="F134" s="266" t="s">
        <v>500</v>
      </c>
      <c r="G134" s="111" t="s">
        <v>501</v>
      </c>
      <c r="H134" s="10" t="s">
        <v>502</v>
      </c>
      <c r="I134" s="10" t="s">
        <v>37</v>
      </c>
      <c r="J134" s="189" t="str">
        <f>IFERROR(VLOOKUP(I134,Squad!A:D,2,0),"Não Atribuído")</f>
        <v>FABIO SOUZA</v>
      </c>
      <c r="K134" s="10" t="str">
        <f>VLOOKUP(I134,Squad!A:E,5,0)</f>
        <v>HAPTECH/ODONTO /SAVI/SAD/FOLHA MEDICA/ AGENDAS</v>
      </c>
      <c r="L134" s="10" t="s">
        <v>108</v>
      </c>
      <c r="M134" s="85"/>
      <c r="N134" s="221" t="str">
        <f t="shared" si="189"/>
        <v>\WEB_10G\FMB\ODN\TOD07031R</v>
      </c>
      <c r="O134" s="221">
        <f t="shared" si="202"/>
        <v>1</v>
      </c>
      <c r="P134" s="224">
        <f t="shared" si="190"/>
        <v>127</v>
      </c>
      <c r="Q134" s="221">
        <f t="shared" si="203"/>
        <v>127</v>
      </c>
      <c r="R134" s="221" t="b">
        <f t="shared" si="191"/>
        <v>0</v>
      </c>
      <c r="S134" s="221" t="b">
        <f t="shared" si="192"/>
        <v>0</v>
      </c>
      <c r="T134" s="145">
        <v>45842</v>
      </c>
      <c r="U134" s="221" t="str">
        <f>IF(ISERROR(VLOOKUP(B134,Priorizados!A:A,1,0)),"NÃO","SIM")</f>
        <v>NÃO</v>
      </c>
      <c r="V134" s="221" t="str">
        <f t="shared" si="193"/>
        <v>Publicação Semanal</v>
      </c>
      <c r="W134" s="221" t="str">
        <f t="shared" si="194"/>
        <v>2003268\WEB_10G\FMB\ODN\TOD07031R1.127</v>
      </c>
      <c r="X134" s="221" t="str">
        <f>IFERROR(VLOOKUP(W134,Abastecimento!I:I,1,0), "Objeto não encontrado")</f>
        <v>2003268\WEB_10G\FMB\ODN\TOD07031R1.127</v>
      </c>
      <c r="Y134" s="221">
        <f>IFERROR(VLOOKUP(B134,Abastecimento!A:A,1,0), "SAC não encontrado")</f>
        <v>2003268</v>
      </c>
      <c r="Z134" s="223" t="str">
        <f t="shared" si="195"/>
        <v>Manter</v>
      </c>
      <c r="AA134" s="221" t="str">
        <f>IFERROR(VLOOKUP(B134,EMERGENCIAIS!A:D,2,0),"Não")</f>
        <v>Não</v>
      </c>
      <c r="AB134" s="221">
        <f t="shared" si="196"/>
        <v>0</v>
      </c>
      <c r="AC134" s="225" t="str">
        <f t="shared" si="204"/>
        <v>Não</v>
      </c>
      <c r="AD134" s="222" t="str">
        <f t="shared" si="197"/>
        <v>Não</v>
      </c>
      <c r="AE134" s="222" t="str">
        <f t="shared" si="205"/>
        <v>Sim</v>
      </c>
      <c r="AF134" s="222" t="str">
        <f t="shared" si="198"/>
        <v>Sim</v>
      </c>
      <c r="AG134" s="222" t="str">
        <f>IFERROR(VLOOKUP(D134,Nomenclatura!A:B,2,0),"Não Cadastrada")</f>
        <v>T</v>
      </c>
      <c r="AH134" s="222" t="str">
        <f t="shared" si="199"/>
        <v>OK</v>
      </c>
      <c r="AI134" s="221" t="str">
        <f t="shared" si="200"/>
        <v>Sim</v>
      </c>
      <c r="AJ134" s="225" t="str">
        <f t="shared" si="206"/>
        <v>NÃO</v>
      </c>
      <c r="AK134" s="221" t="b">
        <f t="shared" si="201"/>
        <v>0</v>
      </c>
    </row>
    <row r="135" spans="1:37" ht="17.25" customHeight="1" x14ac:dyDescent="0.2">
      <c r="A135" s="3" t="s">
        <v>191</v>
      </c>
      <c r="B135" s="45">
        <v>2003268</v>
      </c>
      <c r="C135" s="10">
        <v>2014982</v>
      </c>
      <c r="D135" s="10" t="s">
        <v>83</v>
      </c>
      <c r="E135" s="97" t="s">
        <v>503</v>
      </c>
      <c r="F135" s="266" t="s">
        <v>370</v>
      </c>
      <c r="G135" s="111" t="s">
        <v>501</v>
      </c>
      <c r="H135" s="10" t="s">
        <v>502</v>
      </c>
      <c r="I135" s="10" t="s">
        <v>37</v>
      </c>
      <c r="J135" s="189" t="str">
        <f>IFERROR(VLOOKUP(I135,Squad!A:D,2,0),"Não Atribuído")</f>
        <v>FABIO SOUZA</v>
      </c>
      <c r="K135" s="10" t="str">
        <f>VLOOKUP(I135,Squad!A:E,5,0)</f>
        <v>HAPTECH/ODONTO /SAVI/SAD/FOLHA MEDICA/ AGENDAS</v>
      </c>
      <c r="L135" s="10" t="s">
        <v>108</v>
      </c>
      <c r="M135" s="85"/>
      <c r="N135" s="221" t="str">
        <f t="shared" si="189"/>
        <v>\WEB_10G\FMB\ODN\TOD07031RE</v>
      </c>
      <c r="O135" s="221">
        <f t="shared" si="202"/>
        <v>1</v>
      </c>
      <c r="P135" s="224">
        <f t="shared" si="190"/>
        <v>21</v>
      </c>
      <c r="Q135" s="221">
        <f t="shared" si="203"/>
        <v>21</v>
      </c>
      <c r="R135" s="221" t="b">
        <f t="shared" si="191"/>
        <v>0</v>
      </c>
      <c r="S135" s="221" t="b">
        <f t="shared" si="192"/>
        <v>0</v>
      </c>
      <c r="T135" s="145">
        <v>45842</v>
      </c>
      <c r="U135" s="221" t="str">
        <f>IF(ISERROR(VLOOKUP(B135,Priorizados!A:A,1,0)),"NÃO","SIM")</f>
        <v>NÃO</v>
      </c>
      <c r="V135" s="221" t="str">
        <f t="shared" si="193"/>
        <v>Publicação Semanal</v>
      </c>
      <c r="W135" s="221" t="str">
        <f t="shared" si="194"/>
        <v>2003268\WEB_10G\FMB\ODN\TOD07031RE1.21</v>
      </c>
      <c r="X135" s="221" t="str">
        <f>IFERROR(VLOOKUP(W135,Abastecimento!I:I,1,0), "Objeto não encontrado")</f>
        <v>2003268\WEB_10G\FMB\ODN\TOD07031RE1.21</v>
      </c>
      <c r="Y135" s="221">
        <f>IFERROR(VLOOKUP(B135,Abastecimento!A:A,1,0), "SAC não encontrado")</f>
        <v>2003268</v>
      </c>
      <c r="Z135" s="223" t="str">
        <f t="shared" si="195"/>
        <v>Manter</v>
      </c>
      <c r="AA135" s="221" t="str">
        <f>IFERROR(VLOOKUP(B135,EMERGENCIAIS!A:D,2,0),"Não")</f>
        <v>Não</v>
      </c>
      <c r="AB135" s="221">
        <f t="shared" si="196"/>
        <v>0</v>
      </c>
      <c r="AC135" s="225" t="str">
        <f t="shared" si="204"/>
        <v>Não</v>
      </c>
      <c r="AD135" s="222" t="str">
        <f t="shared" si="197"/>
        <v>Não</v>
      </c>
      <c r="AE135" s="222" t="str">
        <f t="shared" si="205"/>
        <v>Sim</v>
      </c>
      <c r="AF135" s="222" t="str">
        <f t="shared" si="198"/>
        <v>Sim</v>
      </c>
      <c r="AG135" s="222" t="str">
        <f>IFERROR(VLOOKUP(D135,Nomenclatura!A:B,2,0),"Não Cadastrada")</f>
        <v>T</v>
      </c>
      <c r="AH135" s="222" t="str">
        <f t="shared" si="199"/>
        <v>OK</v>
      </c>
      <c r="AI135" s="221" t="str">
        <f t="shared" si="200"/>
        <v>Sim</v>
      </c>
      <c r="AJ135" s="225" t="str">
        <f t="shared" si="206"/>
        <v>NÃO</v>
      </c>
      <c r="AK135" s="221" t="b">
        <f t="shared" si="201"/>
        <v>0</v>
      </c>
    </row>
    <row r="136" spans="1:37" ht="17.25" customHeight="1" x14ac:dyDescent="0.2">
      <c r="A136" s="3" t="s">
        <v>191</v>
      </c>
      <c r="B136" s="45">
        <v>2003268</v>
      </c>
      <c r="C136" s="10">
        <v>2014982</v>
      </c>
      <c r="D136" s="10" t="s">
        <v>79</v>
      </c>
      <c r="E136" s="97" t="s">
        <v>504</v>
      </c>
      <c r="F136" s="266" t="s">
        <v>335</v>
      </c>
      <c r="G136" s="111" t="s">
        <v>319</v>
      </c>
      <c r="H136" s="10" t="s">
        <v>502</v>
      </c>
      <c r="I136" s="10" t="s">
        <v>37</v>
      </c>
      <c r="J136" s="189" t="str">
        <f>IFERROR(VLOOKUP(I136,Squad!A:D,2,0),"Não Atribuído")</f>
        <v>FABIO SOUZA</v>
      </c>
      <c r="K136" s="10" t="str">
        <f>VLOOKUP(I136,Squad!A:E,5,0)</f>
        <v>HAPTECH/ODONTO /SAVI/SAD/FOLHA MEDICA/ AGENDAS</v>
      </c>
      <c r="L136" s="10" t="s">
        <v>108</v>
      </c>
      <c r="M136" s="85"/>
      <c r="N136" s="221" t="str">
        <f t="shared" si="189"/>
        <v>\HEALTH_INSTALL\PROCEDURE\PR_CSV_RELACION_TELA</v>
      </c>
      <c r="O136" s="221">
        <f t="shared" si="202"/>
        <v>1</v>
      </c>
      <c r="P136" s="224">
        <f t="shared" si="190"/>
        <v>7</v>
      </c>
      <c r="Q136" s="221">
        <f t="shared" si="203"/>
        <v>7</v>
      </c>
      <c r="R136" s="221" t="b">
        <f t="shared" si="191"/>
        <v>0</v>
      </c>
      <c r="S136" s="221" t="b">
        <f t="shared" si="192"/>
        <v>0</v>
      </c>
      <c r="T136" s="145">
        <v>45842</v>
      </c>
      <c r="U136" s="221" t="str">
        <f>IF(ISERROR(VLOOKUP(B136,Priorizados!A:A,1,0)),"NÃO","SIM")</f>
        <v>NÃO</v>
      </c>
      <c r="V136" s="221" t="str">
        <f t="shared" si="193"/>
        <v>Publicação Semanal</v>
      </c>
      <c r="W136" s="221" t="str">
        <f t="shared" si="194"/>
        <v>2003268\HEALTH_INSTALL\PROCEDURE\PR_CSV_RELACION_TELA1.7</v>
      </c>
      <c r="X136" s="221" t="str">
        <f>IFERROR(VLOOKUP(W136,Abastecimento!I:I,1,0), "Objeto não encontrado")</f>
        <v>2003268\HEALTH_INSTALL\PROCEDURE\PR_CSV_RELACION_TELA1.7</v>
      </c>
      <c r="Y136" s="221">
        <f>IFERROR(VLOOKUP(B136,Abastecimento!A:A,1,0), "SAC não encontrado")</f>
        <v>2003268</v>
      </c>
      <c r="Z136" s="223" t="str">
        <f t="shared" si="195"/>
        <v>Manter</v>
      </c>
      <c r="AA136" s="221" t="str">
        <f>IFERROR(VLOOKUP(B136,EMERGENCIAIS!A:D,2,0),"Não")</f>
        <v>Não</v>
      </c>
      <c r="AB136" s="221">
        <f t="shared" si="196"/>
        <v>0</v>
      </c>
      <c r="AC136" s="225" t="str">
        <f t="shared" si="204"/>
        <v>Não</v>
      </c>
      <c r="AD136" s="222" t="str">
        <f t="shared" si="197"/>
        <v>Não</v>
      </c>
      <c r="AE136" s="222" t="str">
        <f t="shared" si="205"/>
        <v>Sim</v>
      </c>
      <c r="AF136" s="222" t="str">
        <f t="shared" si="198"/>
        <v>Sim</v>
      </c>
      <c r="AG136" s="222" t="str">
        <f>IFERROR(VLOOKUP(D136,Nomenclatura!A:B,2,0),"Não Cadastrada")</f>
        <v>PR</v>
      </c>
      <c r="AH136" s="222" t="str">
        <f t="shared" si="199"/>
        <v>OK</v>
      </c>
      <c r="AI136" s="221" t="str">
        <f t="shared" si="200"/>
        <v>Sim</v>
      </c>
      <c r="AJ136" s="225" t="str">
        <f t="shared" si="206"/>
        <v>NÃO</v>
      </c>
      <c r="AK136" s="221" t="b">
        <f t="shared" si="201"/>
        <v>0</v>
      </c>
    </row>
    <row r="137" spans="1:37" ht="17.25" customHeight="1" x14ac:dyDescent="0.2">
      <c r="A137" s="3" t="s">
        <v>191</v>
      </c>
      <c r="B137" s="45">
        <v>2003268</v>
      </c>
      <c r="C137" s="10">
        <v>2014982</v>
      </c>
      <c r="D137" s="10" t="s">
        <v>90</v>
      </c>
      <c r="E137" s="97" t="s">
        <v>505</v>
      </c>
      <c r="F137" s="266" t="s">
        <v>443</v>
      </c>
      <c r="G137" s="111" t="s">
        <v>257</v>
      </c>
      <c r="H137" s="10" t="s">
        <v>502</v>
      </c>
      <c r="I137" s="10" t="s">
        <v>37</v>
      </c>
      <c r="J137" s="189" t="str">
        <f>IFERROR(VLOOKUP(I137,Squad!A:D,2,0),"Não Atribuído")</f>
        <v>FABIO SOUZA</v>
      </c>
      <c r="K137" s="10" t="str">
        <f>VLOOKUP(I137,Squad!A:E,5,0)</f>
        <v>HAPTECH/ODONTO /SAVI/SAD/FOLHA MEDICA/ AGENDAS</v>
      </c>
      <c r="L137" s="10" t="s">
        <v>108</v>
      </c>
      <c r="M137" s="85"/>
      <c r="N137" s="221" t="str">
        <f t="shared" si="189"/>
        <v>\HEALTH_INSTALL\VIEW\VW_ODON_REDE_SITE</v>
      </c>
      <c r="O137" s="221">
        <f t="shared" si="202"/>
        <v>1</v>
      </c>
      <c r="P137" s="224">
        <f t="shared" si="190"/>
        <v>8</v>
      </c>
      <c r="Q137" s="221">
        <f t="shared" si="203"/>
        <v>8</v>
      </c>
      <c r="R137" s="221" t="b">
        <f t="shared" si="191"/>
        <v>0</v>
      </c>
      <c r="S137" s="221" t="b">
        <f t="shared" si="192"/>
        <v>0</v>
      </c>
      <c r="T137" s="145">
        <v>45842</v>
      </c>
      <c r="U137" s="221" t="str">
        <f>IF(ISERROR(VLOOKUP(B137,Priorizados!A:A,1,0)),"NÃO","SIM")</f>
        <v>NÃO</v>
      </c>
      <c r="V137" s="221" t="str">
        <f t="shared" si="193"/>
        <v>Publicação Semanal</v>
      </c>
      <c r="W137" s="221" t="str">
        <f t="shared" si="194"/>
        <v>2003268\HEALTH_INSTALL\VIEW\VW_ODON_REDE_SITE1.8</v>
      </c>
      <c r="X137" s="221" t="str">
        <f>IFERROR(VLOOKUP(W137,Abastecimento!I:I,1,0), "Objeto não encontrado")</f>
        <v>2003268\HEALTH_INSTALL\VIEW\VW_ODON_REDE_SITE1.8</v>
      </c>
      <c r="Y137" s="221">
        <f>IFERROR(VLOOKUP(B137,Abastecimento!A:A,1,0), "SAC não encontrado")</f>
        <v>2003268</v>
      </c>
      <c r="Z137" s="223" t="str">
        <f t="shared" si="195"/>
        <v>Manter</v>
      </c>
      <c r="AA137" s="221" t="str">
        <f>IFERROR(VLOOKUP(B137,EMERGENCIAIS!A:D,2,0),"Não")</f>
        <v>Não</v>
      </c>
      <c r="AB137" s="221">
        <f t="shared" si="196"/>
        <v>0</v>
      </c>
      <c r="AC137" s="225" t="str">
        <f t="shared" si="204"/>
        <v>Não</v>
      </c>
      <c r="AD137" s="222" t="str">
        <f t="shared" si="197"/>
        <v>Não</v>
      </c>
      <c r="AE137" s="222" t="str">
        <f t="shared" si="205"/>
        <v>Sim</v>
      </c>
      <c r="AF137" s="222" t="str">
        <f t="shared" si="198"/>
        <v>Sim</v>
      </c>
      <c r="AG137" s="222" t="str">
        <f>IFERROR(VLOOKUP(D137,Nomenclatura!A:B,2,0),"Não Cadastrada")</f>
        <v>VW</v>
      </c>
      <c r="AH137" s="222" t="str">
        <f t="shared" si="199"/>
        <v>OK</v>
      </c>
      <c r="AI137" s="221" t="str">
        <f t="shared" si="200"/>
        <v>Sim</v>
      </c>
      <c r="AJ137" s="225" t="str">
        <f t="shared" si="206"/>
        <v>NÃO</v>
      </c>
      <c r="AK137" s="221" t="b">
        <f t="shared" si="201"/>
        <v>0</v>
      </c>
    </row>
    <row r="138" spans="1:37" ht="17.25" customHeight="1" x14ac:dyDescent="0.2">
      <c r="A138" s="3" t="s">
        <v>191</v>
      </c>
      <c r="B138" s="45">
        <v>2050952</v>
      </c>
      <c r="C138" s="10">
        <v>2051110</v>
      </c>
      <c r="D138" s="10" t="s">
        <v>75</v>
      </c>
      <c r="E138" s="97" t="s">
        <v>506</v>
      </c>
      <c r="F138" s="266" t="s">
        <v>507</v>
      </c>
      <c r="G138" s="111" t="s">
        <v>261</v>
      </c>
      <c r="H138" s="10" t="s">
        <v>508</v>
      </c>
      <c r="I138" s="10" t="s">
        <v>508</v>
      </c>
      <c r="J138" s="189" t="str">
        <f>IFERROR(VLOOKUP(I138,Squad!A:D,2,0),"Não Atribuído")</f>
        <v>MARCOS GARCIA (DIGITAL)</v>
      </c>
      <c r="K138" s="10" t="str">
        <f>VLOOKUP(I138,Squad!A:E,5,0)</f>
        <v>DIGITAL</v>
      </c>
      <c r="L138" s="10" t="s">
        <v>108</v>
      </c>
      <c r="M138" s="85" t="s">
        <v>509</v>
      </c>
      <c r="N138" s="221" t="str">
        <f t="shared" si="189"/>
        <v>\HEALTH_INSTALL\PACKAGE_BODY\PK_SUPERAPP</v>
      </c>
      <c r="O138" s="221">
        <f t="shared" si="202"/>
        <v>1</v>
      </c>
      <c r="P138" s="224">
        <f t="shared" si="190"/>
        <v>193</v>
      </c>
      <c r="Q138" s="221">
        <f t="shared" si="203"/>
        <v>193</v>
      </c>
      <c r="R138" s="221" t="b">
        <f t="shared" si="191"/>
        <v>0</v>
      </c>
      <c r="S138" s="221" t="b">
        <f t="shared" si="192"/>
        <v>0</v>
      </c>
      <c r="T138" s="145">
        <v>45842</v>
      </c>
      <c r="U138" s="221" t="str">
        <f>IF(ISERROR(VLOOKUP(B138,Priorizados!A:A,1,0)),"NÃO","SIM")</f>
        <v>NÃO</v>
      </c>
      <c r="V138" s="221" t="str">
        <f t="shared" si="193"/>
        <v>Publicação Semanal</v>
      </c>
      <c r="W138" s="221" t="str">
        <f t="shared" si="194"/>
        <v>2050952\HEALTH_INSTALL\PACKAGE_BODY\PK_SUPERAPP1.193</v>
      </c>
      <c r="X138" s="221" t="str">
        <f>IFERROR(VLOOKUP(W138,Abastecimento!I:I,1,0), "Objeto não encontrado")</f>
        <v>2050952\HEALTH_INSTALL\PACKAGE_BODY\PK_SUPERAPP1.193</v>
      </c>
      <c r="Y138" s="221">
        <f>IFERROR(VLOOKUP(B138,Abastecimento!A:A,1,0), "SAC não encontrado")</f>
        <v>2050952</v>
      </c>
      <c r="Z138" s="223" t="str">
        <f t="shared" si="195"/>
        <v>Manter</v>
      </c>
      <c r="AA138" s="221" t="str">
        <f>IFERROR(VLOOKUP(B138,EMERGENCIAIS!A:D,2,0),"Não")</f>
        <v>Não</v>
      </c>
      <c r="AB138" s="221">
        <f t="shared" si="196"/>
        <v>0</v>
      </c>
      <c r="AC138" s="225" t="str">
        <f t="shared" si="204"/>
        <v>Não</v>
      </c>
      <c r="AD138" s="222" t="str">
        <f t="shared" si="197"/>
        <v>Não</v>
      </c>
      <c r="AE138" s="222" t="str">
        <f t="shared" si="205"/>
        <v>Sim</v>
      </c>
      <c r="AF138" s="222" t="str">
        <f t="shared" si="198"/>
        <v>Sim</v>
      </c>
      <c r="AG138" s="222" t="str">
        <f>IFERROR(VLOOKUP(D138,Nomenclatura!A:B,2,0),"Não Cadastrada")</f>
        <v>PK</v>
      </c>
      <c r="AH138" s="222" t="str">
        <f t="shared" si="199"/>
        <v>OK</v>
      </c>
      <c r="AI138" s="221" t="str">
        <f t="shared" si="200"/>
        <v>Sim</v>
      </c>
      <c r="AJ138" s="225" t="str">
        <f t="shared" si="206"/>
        <v>NÃO</v>
      </c>
      <c r="AK138" s="221" t="b">
        <f t="shared" si="201"/>
        <v>0</v>
      </c>
    </row>
    <row r="139" spans="1:37" ht="17.25" customHeight="1" x14ac:dyDescent="0.2">
      <c r="A139" s="3" t="s">
        <v>191</v>
      </c>
      <c r="B139" s="45">
        <v>2042207</v>
      </c>
      <c r="C139" s="10">
        <v>2049862</v>
      </c>
      <c r="D139" s="10" t="s">
        <v>79</v>
      </c>
      <c r="E139" s="97" t="s">
        <v>450</v>
      </c>
      <c r="F139" s="266" t="s">
        <v>510</v>
      </c>
      <c r="G139" s="111" t="s">
        <v>319</v>
      </c>
      <c r="H139" s="10" t="s">
        <v>385</v>
      </c>
      <c r="I139" s="10" t="s">
        <v>385</v>
      </c>
      <c r="J139" s="189" t="str">
        <f>IFERROR(VLOOKUP(I139,Squad!A:D,2,0),"Não Atribuído")</f>
        <v>SANDRA APARECIDA ZAPAROLI FERREIRA</v>
      </c>
      <c r="K139" s="10" t="str">
        <f>VLOOKUP(I139,Squad!A:E,5,0)</f>
        <v>OPERADORA</v>
      </c>
      <c r="L139" s="10" t="s">
        <v>108</v>
      </c>
      <c r="M139" s="85"/>
      <c r="N139" s="221" t="str">
        <f t="shared" si="189"/>
        <v>\HEALTH_INSTALL\PROCEDURE\PR_COPARTICIPACAO_CALCULA</v>
      </c>
      <c r="O139" s="221">
        <f t="shared" si="202"/>
        <v>2</v>
      </c>
      <c r="P139" s="224">
        <f t="shared" si="190"/>
        <v>247</v>
      </c>
      <c r="Q139" s="221">
        <f t="shared" si="203"/>
        <v>247</v>
      </c>
      <c r="R139" s="221" t="b">
        <f t="shared" si="191"/>
        <v>1</v>
      </c>
      <c r="S139" s="221" t="b">
        <f t="shared" si="192"/>
        <v>0</v>
      </c>
      <c r="T139" s="145">
        <v>45842</v>
      </c>
      <c r="U139" s="221" t="str">
        <f>IF(ISERROR(VLOOKUP(B139,Priorizados!A:A,1,0)),"NÃO","SIM")</f>
        <v>NÃO</v>
      </c>
      <c r="V139" s="221" t="str">
        <f t="shared" si="193"/>
        <v>Publicação Semanal</v>
      </c>
      <c r="W139" s="221" t="str">
        <f t="shared" si="194"/>
        <v>2042207\HEALTH_INSTALL\PROCEDURE\PR_COPARTICIPACAO_CALCULA1.247</v>
      </c>
      <c r="X139" s="221" t="str">
        <f>IFERROR(VLOOKUP(W139,Abastecimento!I:I,1,0), "Objeto não encontrado")</f>
        <v>2042207\HEALTH_INSTALL\PROCEDURE\PR_COPARTICIPACAO_CALCULA1.247</v>
      </c>
      <c r="Y139" s="221">
        <f>IFERROR(VLOOKUP(B139,Abastecimento!A:A,1,0), "SAC não encontrado")</f>
        <v>2042207</v>
      </c>
      <c r="Z139" s="223" t="str">
        <f t="shared" si="195"/>
        <v>Manter</v>
      </c>
      <c r="AA139" s="221" t="str">
        <f>IFERROR(VLOOKUP(B139,EMERGENCIAIS!A:D,2,0),"Não")</f>
        <v>Não</v>
      </c>
      <c r="AB139" s="221">
        <f t="shared" si="196"/>
        <v>0</v>
      </c>
      <c r="AC139" s="225" t="str">
        <f t="shared" si="204"/>
        <v>Não</v>
      </c>
      <c r="AD139" s="222" t="str">
        <f t="shared" si="197"/>
        <v>Não</v>
      </c>
      <c r="AE139" s="222" t="str">
        <f t="shared" si="205"/>
        <v>Sim</v>
      </c>
      <c r="AF139" s="222" t="str">
        <f t="shared" si="198"/>
        <v>Sim</v>
      </c>
      <c r="AG139" s="222" t="str">
        <f>IFERROR(VLOOKUP(D139,Nomenclatura!A:B,2,0),"Não Cadastrada")</f>
        <v>PR</v>
      </c>
      <c r="AH139" s="222" t="str">
        <f t="shared" si="199"/>
        <v>OK</v>
      </c>
      <c r="AI139" s="221" t="str">
        <f t="shared" si="200"/>
        <v>Sim</v>
      </c>
      <c r="AJ139" s="225" t="str">
        <f t="shared" si="206"/>
        <v>NÃO</v>
      </c>
      <c r="AK139" s="221" t="b">
        <f t="shared" si="201"/>
        <v>0</v>
      </c>
    </row>
    <row r="140" spans="1:37" ht="17.25" customHeight="1" x14ac:dyDescent="0.2">
      <c r="A140" s="3" t="s">
        <v>191</v>
      </c>
      <c r="B140" s="45">
        <v>2042207</v>
      </c>
      <c r="C140" s="10">
        <v>2049862</v>
      </c>
      <c r="D140" s="10" t="s">
        <v>79</v>
      </c>
      <c r="E140" s="97" t="s">
        <v>511</v>
      </c>
      <c r="F140" s="266" t="s">
        <v>512</v>
      </c>
      <c r="G140" s="111" t="s">
        <v>319</v>
      </c>
      <c r="H140" s="10" t="s">
        <v>385</v>
      </c>
      <c r="I140" s="10" t="s">
        <v>385</v>
      </c>
      <c r="J140" s="189" t="str">
        <f>IFERROR(VLOOKUP(I140,Squad!A:D,2,0),"Não Atribuído")</f>
        <v>SANDRA APARECIDA ZAPAROLI FERREIRA</v>
      </c>
      <c r="K140" s="10" t="str">
        <f>VLOOKUP(I140,Squad!A:E,5,0)</f>
        <v>OPERADORA</v>
      </c>
      <c r="L140" s="10" t="s">
        <v>108</v>
      </c>
      <c r="M140" s="85"/>
      <c r="N140" s="221" t="str">
        <f t="shared" si="189"/>
        <v>\HEALTH_INSTALL\PROCEDURE\PR_COPART_CALCULA_SF_PJ</v>
      </c>
      <c r="O140" s="221">
        <f t="shared" si="202"/>
        <v>1</v>
      </c>
      <c r="P140" s="224">
        <f t="shared" si="190"/>
        <v>70</v>
      </c>
      <c r="Q140" s="221">
        <f t="shared" si="203"/>
        <v>70</v>
      </c>
      <c r="R140" s="221" t="b">
        <f t="shared" si="191"/>
        <v>0</v>
      </c>
      <c r="S140" s="221" t="b">
        <f t="shared" si="192"/>
        <v>0</v>
      </c>
      <c r="T140" s="145">
        <v>45842</v>
      </c>
      <c r="U140" s="221" t="str">
        <f>IF(ISERROR(VLOOKUP(B140,Priorizados!A:A,1,0)),"NÃO","SIM")</f>
        <v>NÃO</v>
      </c>
      <c r="V140" s="221" t="str">
        <f t="shared" si="193"/>
        <v>Publicação Semanal</v>
      </c>
      <c r="W140" s="221" t="str">
        <f t="shared" si="194"/>
        <v>2042207\HEALTH_INSTALL\PROCEDURE\PR_COPART_CALCULA_SF_PJ1.70</v>
      </c>
      <c r="X140" s="221" t="str">
        <f>IFERROR(VLOOKUP(W140,Abastecimento!I:I,1,0), "Objeto não encontrado")</f>
        <v>2042207\HEALTH_INSTALL\PROCEDURE\PR_COPART_CALCULA_SF_PJ1.70</v>
      </c>
      <c r="Y140" s="221">
        <f>IFERROR(VLOOKUP(B140,Abastecimento!A:A,1,0), "SAC não encontrado")</f>
        <v>2042207</v>
      </c>
      <c r="Z140" s="223" t="str">
        <f t="shared" si="195"/>
        <v>Manter</v>
      </c>
      <c r="AA140" s="221" t="str">
        <f>IFERROR(VLOOKUP(B140,EMERGENCIAIS!A:D,2,0),"Não")</f>
        <v>Não</v>
      </c>
      <c r="AB140" s="221">
        <f t="shared" si="196"/>
        <v>0</v>
      </c>
      <c r="AC140" s="225" t="str">
        <f t="shared" si="204"/>
        <v>Não</v>
      </c>
      <c r="AD140" s="222" t="str">
        <f t="shared" si="197"/>
        <v>Não</v>
      </c>
      <c r="AE140" s="222" t="str">
        <f t="shared" si="205"/>
        <v>Sim</v>
      </c>
      <c r="AF140" s="222" t="str">
        <f t="shared" si="198"/>
        <v>Sim</v>
      </c>
      <c r="AG140" s="222" t="str">
        <f>IFERROR(VLOOKUP(D140,Nomenclatura!A:B,2,0),"Não Cadastrada")</f>
        <v>PR</v>
      </c>
      <c r="AH140" s="222" t="str">
        <f t="shared" si="199"/>
        <v>OK</v>
      </c>
      <c r="AI140" s="221" t="str">
        <f t="shared" si="200"/>
        <v>Sim</v>
      </c>
      <c r="AJ140" s="225" t="str">
        <f t="shared" si="206"/>
        <v>NÃO</v>
      </c>
      <c r="AK140" s="221" t="b">
        <f t="shared" si="201"/>
        <v>1</v>
      </c>
    </row>
    <row r="141" spans="1:37" ht="17.25" customHeight="1" x14ac:dyDescent="0.2">
      <c r="A141" s="3" t="s">
        <v>189</v>
      </c>
      <c r="B141" s="45">
        <v>2050372</v>
      </c>
      <c r="C141" s="10">
        <v>2050985</v>
      </c>
      <c r="D141" s="10" t="s">
        <v>75</v>
      </c>
      <c r="E141" s="97" t="s">
        <v>513</v>
      </c>
      <c r="F141" s="266" t="s">
        <v>514</v>
      </c>
      <c r="G141" s="111" t="s">
        <v>298</v>
      </c>
      <c r="H141" s="10" t="s">
        <v>385</v>
      </c>
      <c r="I141" s="10" t="s">
        <v>385</v>
      </c>
      <c r="J141" s="189" t="str">
        <f>IFERROR(VLOOKUP(I141,Squad!A:D,2,0),"Não Atribuído")</f>
        <v>SANDRA APARECIDA ZAPAROLI FERREIRA</v>
      </c>
      <c r="K141" s="10" t="str">
        <f>VLOOKUP(I141,Squad!A:E,5,0)</f>
        <v>OPERADORA</v>
      </c>
      <c r="L141" s="10" t="s">
        <v>108</v>
      </c>
      <c r="M141" s="85" t="s">
        <v>515</v>
      </c>
      <c r="N141" s="221" t="str">
        <f t="shared" si="189"/>
        <v>\WEBHAP\PACKAGE_BODY\WEBNEWEXTRATOUTILIZACAO</v>
      </c>
      <c r="O141" s="221">
        <f t="shared" si="202"/>
        <v>0</v>
      </c>
      <c r="P141" s="224">
        <f t="shared" si="190"/>
        <v>83</v>
      </c>
      <c r="Q141" s="221">
        <f t="shared" si="203"/>
        <v>0</v>
      </c>
      <c r="R141" s="221" t="b">
        <f t="shared" si="191"/>
        <v>0</v>
      </c>
      <c r="S141" s="221" t="b">
        <f t="shared" si="192"/>
        <v>0</v>
      </c>
      <c r="T141" s="145">
        <v>45842</v>
      </c>
      <c r="U141" s="221" t="str">
        <f>IF(ISERROR(VLOOKUP(B141,Priorizados!A:A,1,0)),"NÃO","SIM")</f>
        <v>NÃO</v>
      </c>
      <c r="V141" s="221" t="str">
        <f t="shared" si="193"/>
        <v>Já estava em produção</v>
      </c>
      <c r="W141" s="221" t="str">
        <f t="shared" si="194"/>
        <v>2050372\WEBHAP\PACKAGE_BODY\WEBNEWEXTRATOUTILIZACAO1.83</v>
      </c>
      <c r="X141" s="221" t="str">
        <f>IFERROR(VLOOKUP(W141,Abastecimento!I:I,1,0), "Objeto não encontrado")</f>
        <v>2050372\WEBHAP\PACKAGE_BODY\WEBNEWEXTRATOUTILIZACAO1.83</v>
      </c>
      <c r="Y141" s="221">
        <f>IFERROR(VLOOKUP(B141,Abastecimento!A:A,1,0), "SAC não encontrado")</f>
        <v>2050372</v>
      </c>
      <c r="Z141" s="223" t="str">
        <f t="shared" si="195"/>
        <v>Manter</v>
      </c>
      <c r="AA141" s="221" t="str">
        <f>IFERROR(VLOOKUP(B141,EMERGENCIAIS!A:D,2,0),"Não")</f>
        <v>Não</v>
      </c>
      <c r="AB141" s="221">
        <f t="shared" si="196"/>
        <v>0</v>
      </c>
      <c r="AC141" s="225" t="str">
        <f t="shared" si="204"/>
        <v>Não</v>
      </c>
      <c r="AD141" s="222" t="str">
        <f t="shared" si="197"/>
        <v>Não</v>
      </c>
      <c r="AE141" s="222" t="str">
        <f t="shared" si="205"/>
        <v>Sim</v>
      </c>
      <c r="AF141" s="222" t="str">
        <f t="shared" si="198"/>
        <v>Sim</v>
      </c>
      <c r="AG141" s="222" t="str">
        <f>IFERROR(VLOOKUP(D141,Nomenclatura!A:B,2,0),"Não Cadastrada")</f>
        <v>PK</v>
      </c>
      <c r="AH141" s="222" t="str">
        <f t="shared" si="199"/>
        <v>OK</v>
      </c>
      <c r="AI141" s="221" t="str">
        <f t="shared" si="200"/>
        <v>Sim</v>
      </c>
      <c r="AJ141" s="225" t="str">
        <f t="shared" si="206"/>
        <v>NÃO</v>
      </c>
      <c r="AK141" s="221" t="b">
        <f t="shared" si="201"/>
        <v>0</v>
      </c>
    </row>
    <row r="142" spans="1:37" ht="17.25" customHeight="1" x14ac:dyDescent="0.2">
      <c r="A142" s="3" t="s">
        <v>191</v>
      </c>
      <c r="B142" s="45">
        <v>2047854</v>
      </c>
      <c r="C142" s="10">
        <v>2050928</v>
      </c>
      <c r="D142" s="10" t="s">
        <v>85</v>
      </c>
      <c r="E142" s="318" t="s">
        <v>516</v>
      </c>
      <c r="F142" s="266" t="s">
        <v>253</v>
      </c>
      <c r="G142" s="111" t="s">
        <v>517</v>
      </c>
      <c r="H142" s="10" t="s">
        <v>518</v>
      </c>
      <c r="I142" s="10" t="s">
        <v>518</v>
      </c>
      <c r="J142" s="189" t="str">
        <f>IFERROR(VLOOKUP(I142,Squad!A:D,2,0),"Não Atribuído")</f>
        <v>AMANDA SOUSA DOS SANTOS</v>
      </c>
      <c r="K142" s="10" t="str">
        <f>VLOOKUP(I142,Squad!A:E,5,0)</f>
        <v>OPERADORA</v>
      </c>
      <c r="L142" s="10" t="s">
        <v>108</v>
      </c>
      <c r="M142" s="85"/>
      <c r="N142" s="221" t="str">
        <f t="shared" si="189"/>
        <v>\HEALTH_INSTALL\SEQUENCE\SQ_NU_REGISTRO_1</v>
      </c>
      <c r="O142" s="221">
        <f t="shared" si="202"/>
        <v>1</v>
      </c>
      <c r="P142" s="224">
        <f t="shared" si="190"/>
        <v>1</v>
      </c>
      <c r="Q142" s="221">
        <f t="shared" si="203"/>
        <v>1</v>
      </c>
      <c r="R142" s="221" t="b">
        <f t="shared" si="191"/>
        <v>0</v>
      </c>
      <c r="S142" s="221" t="b">
        <f t="shared" si="192"/>
        <v>0</v>
      </c>
      <c r="T142" s="145">
        <v>45842</v>
      </c>
      <c r="U142" s="221" t="str">
        <f>IF(ISERROR(VLOOKUP(B142,Priorizados!A:A,1,0)),"NÃO","SIM")</f>
        <v>NÃO</v>
      </c>
      <c r="V142" s="221" t="str">
        <f t="shared" si="193"/>
        <v>Publicação Semanal</v>
      </c>
      <c r="W142" s="221" t="str">
        <f t="shared" si="194"/>
        <v>2047854\HEALTH_INSTALL\SEQUENCE\SQ_NU_REGISTRO_11.1</v>
      </c>
      <c r="X142" s="221" t="str">
        <f>IFERROR(VLOOKUP(W142,Abastecimento!I:I,1,0), "Objeto não encontrado")</f>
        <v>2047854\HEALTH_INSTALL\SEQUENCE\SQ_NU_REGISTRO_11.1</v>
      </c>
      <c r="Y142" s="221">
        <f>IFERROR(VLOOKUP(B142,Abastecimento!A:A,1,0), "SAC não encontrado")</f>
        <v>2047854</v>
      </c>
      <c r="Z142" s="223" t="str">
        <f t="shared" si="195"/>
        <v>Manter</v>
      </c>
      <c r="AA142" s="221" t="str">
        <f>IFERROR(VLOOKUP(B142,EMERGENCIAIS!A:D,2,0),"Não")</f>
        <v>Não</v>
      </c>
      <c r="AB142" s="221">
        <f t="shared" si="196"/>
        <v>0</v>
      </c>
      <c r="AC142" s="225" t="str">
        <f t="shared" si="204"/>
        <v>Não</v>
      </c>
      <c r="AD142" s="222" t="str">
        <f t="shared" si="197"/>
        <v>Não</v>
      </c>
      <c r="AE142" s="222" t="str">
        <f t="shared" si="205"/>
        <v>Sim</v>
      </c>
      <c r="AF142" s="222" t="str">
        <f t="shared" si="198"/>
        <v>Sim</v>
      </c>
      <c r="AG142" s="222" t="str">
        <f>IFERROR(VLOOKUP(D142,Nomenclatura!A:B,2,0),"Não Cadastrada")</f>
        <v>SQ</v>
      </c>
      <c r="AH142" s="222" t="str">
        <f t="shared" si="199"/>
        <v>OK</v>
      </c>
      <c r="AI142" s="221" t="str">
        <f t="shared" si="200"/>
        <v>Sim</v>
      </c>
      <c r="AJ142" s="225" t="str">
        <f t="shared" si="206"/>
        <v>NÃO</v>
      </c>
      <c r="AK142" s="221" t="b">
        <f t="shared" si="201"/>
        <v>0</v>
      </c>
    </row>
    <row r="143" spans="1:37" ht="17.25" customHeight="1" x14ac:dyDescent="0.2">
      <c r="A143" s="3" t="s">
        <v>191</v>
      </c>
      <c r="B143" s="45">
        <v>2047854</v>
      </c>
      <c r="C143" s="10">
        <v>2050928</v>
      </c>
      <c r="D143" s="10" t="s">
        <v>85</v>
      </c>
      <c r="E143" s="318" t="s">
        <v>519</v>
      </c>
      <c r="F143" s="266" t="s">
        <v>253</v>
      </c>
      <c r="G143" s="111" t="s">
        <v>517</v>
      </c>
      <c r="H143" s="10" t="s">
        <v>518</v>
      </c>
      <c r="I143" s="10" t="s">
        <v>518</v>
      </c>
      <c r="J143" s="189" t="str">
        <f>IFERROR(VLOOKUP(I143,Squad!A:D,2,0),"Não Atribuído")</f>
        <v>AMANDA SOUSA DOS SANTOS</v>
      </c>
      <c r="K143" s="10" t="str">
        <f>VLOOKUP(I143,Squad!A:E,5,0)</f>
        <v>OPERADORA</v>
      </c>
      <c r="L143" s="10" t="s">
        <v>108</v>
      </c>
      <c r="M143" s="85"/>
      <c r="N143" s="221" t="str">
        <f t="shared" si="189"/>
        <v>\HEALTH_INSTALL\SEQUENCE\SQ_NU_REGISTRO_2</v>
      </c>
      <c r="O143" s="221">
        <f t="shared" si="202"/>
        <v>1</v>
      </c>
      <c r="P143" s="224">
        <f t="shared" si="190"/>
        <v>1</v>
      </c>
      <c r="Q143" s="221">
        <f t="shared" si="203"/>
        <v>1</v>
      </c>
      <c r="R143" s="221" t="b">
        <f t="shared" si="191"/>
        <v>0</v>
      </c>
      <c r="S143" s="221" t="b">
        <f t="shared" si="192"/>
        <v>0</v>
      </c>
      <c r="T143" s="145">
        <v>45842</v>
      </c>
      <c r="U143" s="221" t="str">
        <f>IF(ISERROR(VLOOKUP(B143,Priorizados!A:A,1,0)),"NÃO","SIM")</f>
        <v>NÃO</v>
      </c>
      <c r="V143" s="221" t="str">
        <f t="shared" si="193"/>
        <v>Publicação Semanal</v>
      </c>
      <c r="W143" s="221" t="str">
        <f t="shared" si="194"/>
        <v>2047854\HEALTH_INSTALL\SEQUENCE\SQ_NU_REGISTRO_21.1</v>
      </c>
      <c r="X143" s="221" t="str">
        <f>IFERROR(VLOOKUP(W143,Abastecimento!I:I,1,0), "Objeto não encontrado")</f>
        <v>2047854\HEALTH_INSTALL\SEQUENCE\SQ_NU_REGISTRO_21.1</v>
      </c>
      <c r="Y143" s="221">
        <f>IFERROR(VLOOKUP(B143,Abastecimento!A:A,1,0), "SAC não encontrado")</f>
        <v>2047854</v>
      </c>
      <c r="Z143" s="223" t="str">
        <f t="shared" si="195"/>
        <v>Manter</v>
      </c>
      <c r="AA143" s="221" t="str">
        <f>IFERROR(VLOOKUP(B143,EMERGENCIAIS!A:D,2,0),"Não")</f>
        <v>Não</v>
      </c>
      <c r="AB143" s="221">
        <f t="shared" si="196"/>
        <v>0</v>
      </c>
      <c r="AC143" s="225" t="str">
        <f t="shared" si="204"/>
        <v>Não</v>
      </c>
      <c r="AD143" s="222" t="str">
        <f t="shared" si="197"/>
        <v>Não</v>
      </c>
      <c r="AE143" s="222" t="str">
        <f t="shared" si="205"/>
        <v>Sim</v>
      </c>
      <c r="AF143" s="222" t="str">
        <f t="shared" si="198"/>
        <v>Sim</v>
      </c>
      <c r="AG143" s="222" t="str">
        <f>IFERROR(VLOOKUP(D143,Nomenclatura!A:B,2,0),"Não Cadastrada")</f>
        <v>SQ</v>
      </c>
      <c r="AH143" s="222" t="str">
        <f t="shared" si="199"/>
        <v>OK</v>
      </c>
      <c r="AI143" s="221" t="str">
        <f t="shared" si="200"/>
        <v>Sim</v>
      </c>
      <c r="AJ143" s="225" t="str">
        <f t="shared" si="206"/>
        <v>NÃO</v>
      </c>
      <c r="AK143" s="221" t="b">
        <f t="shared" si="201"/>
        <v>0</v>
      </c>
    </row>
    <row r="144" spans="1:37" ht="17.25" customHeight="1" x14ac:dyDescent="0.2">
      <c r="A144" s="3" t="s">
        <v>191</v>
      </c>
      <c r="B144" s="45">
        <v>2047854</v>
      </c>
      <c r="C144" s="10">
        <v>2050928</v>
      </c>
      <c r="D144" s="10" t="s">
        <v>85</v>
      </c>
      <c r="E144" s="318" t="s">
        <v>520</v>
      </c>
      <c r="F144" s="266" t="s">
        <v>253</v>
      </c>
      <c r="G144" s="111" t="s">
        <v>517</v>
      </c>
      <c r="H144" s="10" t="s">
        <v>518</v>
      </c>
      <c r="I144" s="10" t="s">
        <v>518</v>
      </c>
      <c r="J144" s="189" t="str">
        <f>IFERROR(VLOOKUP(I144,Squad!A:D,2,0),"Não Atribuído")</f>
        <v>AMANDA SOUSA DOS SANTOS</v>
      </c>
      <c r="K144" s="10" t="str">
        <f>VLOOKUP(I144,Squad!A:E,5,0)</f>
        <v>OPERADORA</v>
      </c>
      <c r="L144" s="10" t="s">
        <v>108</v>
      </c>
      <c r="M144" s="85"/>
      <c r="N144" s="221" t="str">
        <f t="shared" si="189"/>
        <v>\HEALTH_INSTALL\SEQUENCE\SQ_NU_REGISTRO_3</v>
      </c>
      <c r="O144" s="221">
        <f t="shared" si="202"/>
        <v>1</v>
      </c>
      <c r="P144" s="224">
        <f t="shared" si="190"/>
        <v>1</v>
      </c>
      <c r="Q144" s="221">
        <f t="shared" si="203"/>
        <v>1</v>
      </c>
      <c r="R144" s="221" t="b">
        <f t="shared" si="191"/>
        <v>0</v>
      </c>
      <c r="S144" s="221" t="b">
        <f t="shared" si="192"/>
        <v>0</v>
      </c>
      <c r="T144" s="145">
        <v>45842</v>
      </c>
      <c r="U144" s="221" t="str">
        <f>IF(ISERROR(VLOOKUP(B144,Priorizados!A:A,1,0)),"NÃO","SIM")</f>
        <v>NÃO</v>
      </c>
      <c r="V144" s="221" t="str">
        <f t="shared" si="193"/>
        <v>Publicação Semanal</v>
      </c>
      <c r="W144" s="221" t="str">
        <f t="shared" si="194"/>
        <v>2047854\HEALTH_INSTALL\SEQUENCE\SQ_NU_REGISTRO_31.1</v>
      </c>
      <c r="X144" s="221" t="str">
        <f>IFERROR(VLOOKUP(W144,Abastecimento!I:I,1,0), "Objeto não encontrado")</f>
        <v>2047854\HEALTH_INSTALL\SEQUENCE\SQ_NU_REGISTRO_31.1</v>
      </c>
      <c r="Y144" s="221">
        <f>IFERROR(VLOOKUP(B144,Abastecimento!A:A,1,0), "SAC não encontrado")</f>
        <v>2047854</v>
      </c>
      <c r="Z144" s="223" t="str">
        <f t="shared" si="195"/>
        <v>Manter</v>
      </c>
      <c r="AA144" s="221" t="str">
        <f>IFERROR(VLOOKUP(B144,EMERGENCIAIS!A:D,2,0),"Não")</f>
        <v>Não</v>
      </c>
      <c r="AB144" s="221">
        <f t="shared" si="196"/>
        <v>0</v>
      </c>
      <c r="AC144" s="225" t="str">
        <f t="shared" si="204"/>
        <v>Não</v>
      </c>
      <c r="AD144" s="222" t="str">
        <f t="shared" si="197"/>
        <v>Não</v>
      </c>
      <c r="AE144" s="222" t="str">
        <f t="shared" si="205"/>
        <v>Sim</v>
      </c>
      <c r="AF144" s="222" t="str">
        <f t="shared" si="198"/>
        <v>Sim</v>
      </c>
      <c r="AG144" s="222" t="str">
        <f>IFERROR(VLOOKUP(D144,Nomenclatura!A:B,2,0),"Não Cadastrada")</f>
        <v>SQ</v>
      </c>
      <c r="AH144" s="222" t="str">
        <f t="shared" si="199"/>
        <v>OK</v>
      </c>
      <c r="AI144" s="221" t="str">
        <f t="shared" si="200"/>
        <v>Sim</v>
      </c>
      <c r="AJ144" s="225" t="str">
        <f t="shared" si="206"/>
        <v>NÃO</v>
      </c>
      <c r="AK144" s="221" t="b">
        <f t="shared" si="201"/>
        <v>0</v>
      </c>
    </row>
    <row r="145" spans="1:37" ht="17.25" customHeight="1" x14ac:dyDescent="0.2">
      <c r="A145" s="3" t="s">
        <v>191</v>
      </c>
      <c r="B145" s="45">
        <v>2047854</v>
      </c>
      <c r="C145" s="10">
        <v>2050928</v>
      </c>
      <c r="D145" s="10" t="s">
        <v>85</v>
      </c>
      <c r="E145" s="318" t="s">
        <v>521</v>
      </c>
      <c r="F145" s="266" t="s">
        <v>253</v>
      </c>
      <c r="G145" s="111" t="s">
        <v>517</v>
      </c>
      <c r="H145" s="10" t="s">
        <v>518</v>
      </c>
      <c r="I145" s="10" t="s">
        <v>518</v>
      </c>
      <c r="J145" s="189" t="str">
        <f>IFERROR(VLOOKUP(I145,Squad!A:D,2,0),"Não Atribuído")</f>
        <v>AMANDA SOUSA DOS SANTOS</v>
      </c>
      <c r="K145" s="10" t="str">
        <f>VLOOKUP(I145,Squad!A:E,5,0)</f>
        <v>OPERADORA</v>
      </c>
      <c r="L145" s="10" t="s">
        <v>108</v>
      </c>
      <c r="M145" s="85"/>
      <c r="N145" s="221" t="str">
        <f t="shared" si="189"/>
        <v>\HEALTH_INSTALL\SEQUENCE\SQ_NU_REGISTRO_4</v>
      </c>
      <c r="O145" s="221">
        <f t="shared" si="202"/>
        <v>1</v>
      </c>
      <c r="P145" s="224">
        <f t="shared" si="190"/>
        <v>1</v>
      </c>
      <c r="Q145" s="221">
        <f t="shared" si="203"/>
        <v>1</v>
      </c>
      <c r="R145" s="221" t="b">
        <f t="shared" si="191"/>
        <v>0</v>
      </c>
      <c r="S145" s="221" t="b">
        <f t="shared" si="192"/>
        <v>0</v>
      </c>
      <c r="T145" s="145">
        <v>45842</v>
      </c>
      <c r="U145" s="221" t="str">
        <f>IF(ISERROR(VLOOKUP(B145,Priorizados!A:A,1,0)),"NÃO","SIM")</f>
        <v>NÃO</v>
      </c>
      <c r="V145" s="221" t="str">
        <f t="shared" si="193"/>
        <v>Publicação Semanal</v>
      </c>
      <c r="W145" s="221" t="str">
        <f t="shared" si="194"/>
        <v>2047854\HEALTH_INSTALL\SEQUENCE\SQ_NU_REGISTRO_41.1</v>
      </c>
      <c r="X145" s="221" t="str">
        <f>IFERROR(VLOOKUP(W145,Abastecimento!I:I,1,0), "Objeto não encontrado")</f>
        <v>2047854\HEALTH_INSTALL\SEQUENCE\SQ_NU_REGISTRO_41.1</v>
      </c>
      <c r="Y145" s="221">
        <f>IFERROR(VLOOKUP(B145,Abastecimento!A:A,1,0), "SAC não encontrado")</f>
        <v>2047854</v>
      </c>
      <c r="Z145" s="223" t="str">
        <f t="shared" si="195"/>
        <v>Manter</v>
      </c>
      <c r="AA145" s="221" t="str">
        <f>IFERROR(VLOOKUP(B145,EMERGENCIAIS!A:D,2,0),"Não")</f>
        <v>Não</v>
      </c>
      <c r="AB145" s="221">
        <f t="shared" si="196"/>
        <v>0</v>
      </c>
      <c r="AC145" s="225" t="str">
        <f t="shared" si="204"/>
        <v>Não</v>
      </c>
      <c r="AD145" s="222" t="str">
        <f t="shared" si="197"/>
        <v>Não</v>
      </c>
      <c r="AE145" s="222" t="str">
        <f t="shared" si="205"/>
        <v>Sim</v>
      </c>
      <c r="AF145" s="222" t="str">
        <f t="shared" si="198"/>
        <v>Sim</v>
      </c>
      <c r="AG145" s="222" t="str">
        <f>IFERROR(VLOOKUP(D145,Nomenclatura!A:B,2,0),"Não Cadastrada")</f>
        <v>SQ</v>
      </c>
      <c r="AH145" s="222" t="str">
        <f t="shared" si="199"/>
        <v>OK</v>
      </c>
      <c r="AI145" s="221" t="str">
        <f t="shared" si="200"/>
        <v>Sim</v>
      </c>
      <c r="AJ145" s="225" t="str">
        <f t="shared" si="206"/>
        <v>NÃO</v>
      </c>
      <c r="AK145" s="221" t="b">
        <f t="shared" si="201"/>
        <v>0</v>
      </c>
    </row>
    <row r="146" spans="1:37" ht="17.25" customHeight="1" x14ac:dyDescent="0.2">
      <c r="A146" s="3" t="s">
        <v>191</v>
      </c>
      <c r="B146" s="45">
        <v>2047854</v>
      </c>
      <c r="C146" s="10">
        <v>2050928</v>
      </c>
      <c r="D146" s="10" t="s">
        <v>85</v>
      </c>
      <c r="E146" s="318" t="s">
        <v>522</v>
      </c>
      <c r="F146" s="266" t="s">
        <v>253</v>
      </c>
      <c r="G146" s="111" t="s">
        <v>517</v>
      </c>
      <c r="H146" s="10" t="s">
        <v>518</v>
      </c>
      <c r="I146" s="10" t="s">
        <v>518</v>
      </c>
      <c r="J146" s="189" t="str">
        <f>IFERROR(VLOOKUP(I146,Squad!A:D,2,0),"Não Atribuído")</f>
        <v>AMANDA SOUSA DOS SANTOS</v>
      </c>
      <c r="K146" s="10" t="str">
        <f>VLOOKUP(I146,Squad!A:E,5,0)</f>
        <v>OPERADORA</v>
      </c>
      <c r="L146" s="10" t="s">
        <v>108</v>
      </c>
      <c r="M146" s="85"/>
      <c r="N146" s="221" t="str">
        <f t="shared" si="189"/>
        <v>\HEALTH_INSTALL\SEQUENCE\SQ_NU_REGISTRO_5</v>
      </c>
      <c r="O146" s="221">
        <f t="shared" si="202"/>
        <v>1</v>
      </c>
      <c r="P146" s="224">
        <f t="shared" si="190"/>
        <v>1</v>
      </c>
      <c r="Q146" s="221">
        <f t="shared" si="203"/>
        <v>1</v>
      </c>
      <c r="R146" s="221" t="b">
        <f t="shared" si="191"/>
        <v>0</v>
      </c>
      <c r="S146" s="221" t="b">
        <f t="shared" si="192"/>
        <v>0</v>
      </c>
      <c r="T146" s="145">
        <v>45842</v>
      </c>
      <c r="U146" s="221" t="str">
        <f>IF(ISERROR(VLOOKUP(B146,Priorizados!A:A,1,0)),"NÃO","SIM")</f>
        <v>NÃO</v>
      </c>
      <c r="V146" s="221" t="str">
        <f t="shared" si="193"/>
        <v>Publicação Semanal</v>
      </c>
      <c r="W146" s="221" t="str">
        <f t="shared" si="194"/>
        <v>2047854\HEALTH_INSTALL\SEQUENCE\SQ_NU_REGISTRO_51.1</v>
      </c>
      <c r="X146" s="221" t="str">
        <f>IFERROR(VLOOKUP(W146,Abastecimento!I:I,1,0), "Objeto não encontrado")</f>
        <v>2047854\HEALTH_INSTALL\SEQUENCE\SQ_NU_REGISTRO_51.1</v>
      </c>
      <c r="Y146" s="221">
        <f>IFERROR(VLOOKUP(B146,Abastecimento!A:A,1,0), "SAC não encontrado")</f>
        <v>2047854</v>
      </c>
      <c r="Z146" s="223" t="str">
        <f t="shared" si="195"/>
        <v>Manter</v>
      </c>
      <c r="AA146" s="221" t="str">
        <f>IFERROR(VLOOKUP(B146,EMERGENCIAIS!A:D,2,0),"Não")</f>
        <v>Não</v>
      </c>
      <c r="AB146" s="221">
        <f t="shared" si="196"/>
        <v>0</v>
      </c>
      <c r="AC146" s="225" t="str">
        <f t="shared" si="204"/>
        <v>Não</v>
      </c>
      <c r="AD146" s="222" t="str">
        <f t="shared" si="197"/>
        <v>Não</v>
      </c>
      <c r="AE146" s="222" t="str">
        <f t="shared" si="205"/>
        <v>Sim</v>
      </c>
      <c r="AF146" s="222" t="str">
        <f t="shared" si="198"/>
        <v>Sim</v>
      </c>
      <c r="AG146" s="222" t="str">
        <f>IFERROR(VLOOKUP(D146,Nomenclatura!A:B,2,0),"Não Cadastrada")</f>
        <v>SQ</v>
      </c>
      <c r="AH146" s="222" t="str">
        <f t="shared" si="199"/>
        <v>OK</v>
      </c>
      <c r="AI146" s="221" t="str">
        <f t="shared" si="200"/>
        <v>Sim</v>
      </c>
      <c r="AJ146" s="225" t="str">
        <f t="shared" si="206"/>
        <v>NÃO</v>
      </c>
      <c r="AK146" s="221" t="b">
        <f t="shared" si="201"/>
        <v>0</v>
      </c>
    </row>
    <row r="147" spans="1:37" ht="17.25" customHeight="1" x14ac:dyDescent="0.2">
      <c r="A147" s="3" t="s">
        <v>191</v>
      </c>
      <c r="B147" s="45">
        <v>2047854</v>
      </c>
      <c r="C147" s="10">
        <v>2050928</v>
      </c>
      <c r="D147" s="10" t="s">
        <v>85</v>
      </c>
      <c r="E147" s="318" t="s">
        <v>523</v>
      </c>
      <c r="F147" s="266" t="s">
        <v>253</v>
      </c>
      <c r="G147" s="111" t="s">
        <v>517</v>
      </c>
      <c r="H147" s="10" t="s">
        <v>518</v>
      </c>
      <c r="I147" s="10" t="s">
        <v>518</v>
      </c>
      <c r="J147" s="189" t="str">
        <f>IFERROR(VLOOKUP(I147,Squad!A:D,2,0),"Não Atribuído")</f>
        <v>AMANDA SOUSA DOS SANTOS</v>
      </c>
      <c r="K147" s="10" t="str">
        <f>VLOOKUP(I147,Squad!A:E,5,0)</f>
        <v>OPERADORA</v>
      </c>
      <c r="L147" s="10" t="s">
        <v>108</v>
      </c>
      <c r="M147" s="85"/>
      <c r="N147" s="221" t="str">
        <f t="shared" si="189"/>
        <v>\HEALTH_INSTALL\SEQUENCE\SQ_NU_REGISTRO_6</v>
      </c>
      <c r="O147" s="221">
        <f t="shared" si="202"/>
        <v>1</v>
      </c>
      <c r="P147" s="224">
        <f t="shared" si="190"/>
        <v>1</v>
      </c>
      <c r="Q147" s="221">
        <f t="shared" si="203"/>
        <v>1</v>
      </c>
      <c r="R147" s="221" t="b">
        <f t="shared" si="191"/>
        <v>0</v>
      </c>
      <c r="S147" s="221" t="b">
        <f t="shared" si="192"/>
        <v>0</v>
      </c>
      <c r="T147" s="145">
        <v>45842</v>
      </c>
      <c r="U147" s="221" t="str">
        <f>IF(ISERROR(VLOOKUP(B147,Priorizados!A:A,1,0)),"NÃO","SIM")</f>
        <v>NÃO</v>
      </c>
      <c r="V147" s="221" t="str">
        <f t="shared" si="193"/>
        <v>Publicação Semanal</v>
      </c>
      <c r="W147" s="221" t="str">
        <f t="shared" si="194"/>
        <v>2047854\HEALTH_INSTALL\SEQUENCE\SQ_NU_REGISTRO_61.1</v>
      </c>
      <c r="X147" s="221" t="str">
        <f>IFERROR(VLOOKUP(W147,Abastecimento!I:I,1,0), "Objeto não encontrado")</f>
        <v>2047854\HEALTH_INSTALL\SEQUENCE\SQ_NU_REGISTRO_61.1</v>
      </c>
      <c r="Y147" s="221">
        <f>IFERROR(VLOOKUP(B147,Abastecimento!A:A,1,0), "SAC não encontrado")</f>
        <v>2047854</v>
      </c>
      <c r="Z147" s="223" t="str">
        <f t="shared" si="195"/>
        <v>Manter</v>
      </c>
      <c r="AA147" s="221" t="str">
        <f>IFERROR(VLOOKUP(B147,EMERGENCIAIS!A:D,2,0),"Não")</f>
        <v>Não</v>
      </c>
      <c r="AB147" s="221">
        <f t="shared" si="196"/>
        <v>0</v>
      </c>
      <c r="AC147" s="225" t="str">
        <f t="shared" si="204"/>
        <v>Não</v>
      </c>
      <c r="AD147" s="222" t="str">
        <f t="shared" si="197"/>
        <v>Não</v>
      </c>
      <c r="AE147" s="222" t="str">
        <f t="shared" si="205"/>
        <v>Sim</v>
      </c>
      <c r="AF147" s="222" t="str">
        <f t="shared" si="198"/>
        <v>Sim</v>
      </c>
      <c r="AG147" s="222" t="str">
        <f>IFERROR(VLOOKUP(D147,Nomenclatura!A:B,2,0),"Não Cadastrada")</f>
        <v>SQ</v>
      </c>
      <c r="AH147" s="222" t="str">
        <f t="shared" si="199"/>
        <v>OK</v>
      </c>
      <c r="AI147" s="221" t="str">
        <f t="shared" si="200"/>
        <v>Sim</v>
      </c>
      <c r="AJ147" s="225" t="str">
        <f t="shared" si="206"/>
        <v>NÃO</v>
      </c>
      <c r="AK147" s="221" t="b">
        <f t="shared" si="201"/>
        <v>0</v>
      </c>
    </row>
    <row r="148" spans="1:37" ht="17.25" customHeight="1" x14ac:dyDescent="0.2">
      <c r="A148" s="3" t="s">
        <v>191</v>
      </c>
      <c r="B148" s="45">
        <v>2047854</v>
      </c>
      <c r="C148" s="10">
        <v>2050928</v>
      </c>
      <c r="D148" s="10" t="s">
        <v>79</v>
      </c>
      <c r="E148" s="318" t="s">
        <v>524</v>
      </c>
      <c r="F148" s="266" t="s">
        <v>525</v>
      </c>
      <c r="G148" s="111" t="s">
        <v>319</v>
      </c>
      <c r="H148" s="10" t="s">
        <v>518</v>
      </c>
      <c r="I148" s="10" t="s">
        <v>518</v>
      </c>
      <c r="J148" s="189" t="str">
        <f>IFERROR(VLOOKUP(I148,Squad!A:D,2,0),"Não Atribuído")</f>
        <v>AMANDA SOUSA DOS SANTOS</v>
      </c>
      <c r="K148" s="10" t="str">
        <f>VLOOKUP(I148,Squad!A:E,5,0)</f>
        <v>OPERADORA</v>
      </c>
      <c r="L148" s="10" t="s">
        <v>108</v>
      </c>
      <c r="M148" s="85"/>
      <c r="N148" s="221" t="str">
        <f t="shared" si="189"/>
        <v>\HEALTH_INSTALL\PROCEDURE\PR_GERA_PROTOCOLO</v>
      </c>
      <c r="O148" s="221">
        <f t="shared" si="202"/>
        <v>1</v>
      </c>
      <c r="P148" s="224">
        <f t="shared" si="190"/>
        <v>16</v>
      </c>
      <c r="Q148" s="221">
        <f t="shared" si="203"/>
        <v>16</v>
      </c>
      <c r="R148" s="221" t="b">
        <f t="shared" si="191"/>
        <v>0</v>
      </c>
      <c r="S148" s="221" t="b">
        <f t="shared" si="192"/>
        <v>0</v>
      </c>
      <c r="T148" s="145">
        <v>45842</v>
      </c>
      <c r="U148" s="221" t="str">
        <f>IF(ISERROR(VLOOKUP(B148,Priorizados!A:A,1,0)),"NÃO","SIM")</f>
        <v>NÃO</v>
      </c>
      <c r="V148" s="221" t="str">
        <f t="shared" si="193"/>
        <v>Publicação Semanal</v>
      </c>
      <c r="W148" s="221" t="str">
        <f t="shared" si="194"/>
        <v>2047854\HEALTH_INSTALL\PROCEDURE\PR_GERA_PROTOCOLO1.16</v>
      </c>
      <c r="X148" s="221" t="str">
        <f>IFERROR(VLOOKUP(W148,Abastecimento!I:I,1,0), "Objeto não encontrado")</f>
        <v>2047854\HEALTH_INSTALL\PROCEDURE\PR_GERA_PROTOCOLO1.16</v>
      </c>
      <c r="Y148" s="221">
        <f>IFERROR(VLOOKUP(B148,Abastecimento!A:A,1,0), "SAC não encontrado")</f>
        <v>2047854</v>
      </c>
      <c r="Z148" s="223" t="str">
        <f t="shared" si="195"/>
        <v>Manter</v>
      </c>
      <c r="AA148" s="221" t="str">
        <f>IFERROR(VLOOKUP(B148,EMERGENCIAIS!A:D,2,0),"Não")</f>
        <v>Não</v>
      </c>
      <c r="AB148" s="221">
        <f t="shared" si="196"/>
        <v>0</v>
      </c>
      <c r="AC148" s="225" t="str">
        <f t="shared" si="204"/>
        <v>Não</v>
      </c>
      <c r="AD148" s="222" t="str">
        <f t="shared" si="197"/>
        <v>Não</v>
      </c>
      <c r="AE148" s="222" t="str">
        <f t="shared" si="205"/>
        <v>Sim</v>
      </c>
      <c r="AF148" s="222" t="str">
        <f t="shared" si="198"/>
        <v>Sim</v>
      </c>
      <c r="AG148" s="222" t="str">
        <f>IFERROR(VLOOKUP(D148,Nomenclatura!A:B,2,0),"Não Cadastrada")</f>
        <v>PR</v>
      </c>
      <c r="AH148" s="222" t="str">
        <f t="shared" si="199"/>
        <v>OK</v>
      </c>
      <c r="AI148" s="221" t="str">
        <f t="shared" si="200"/>
        <v>Sim</v>
      </c>
      <c r="AJ148" s="225" t="str">
        <f t="shared" si="206"/>
        <v>NÃO</v>
      </c>
      <c r="AK148" s="221" t="b">
        <f t="shared" si="201"/>
        <v>0</v>
      </c>
    </row>
    <row r="149" spans="1:37" ht="17.25" customHeight="1" x14ac:dyDescent="0.2">
      <c r="A149" s="3" t="s">
        <v>191</v>
      </c>
      <c r="B149" s="45">
        <v>2047854</v>
      </c>
      <c r="C149" s="10">
        <v>2050928</v>
      </c>
      <c r="D149" s="10" t="s">
        <v>85</v>
      </c>
      <c r="E149" s="318" t="s">
        <v>526</v>
      </c>
      <c r="F149" s="266" t="s">
        <v>253</v>
      </c>
      <c r="G149" s="111" t="s">
        <v>517</v>
      </c>
      <c r="H149" s="10" t="s">
        <v>518</v>
      </c>
      <c r="I149" s="10" t="s">
        <v>518</v>
      </c>
      <c r="J149" s="189" t="str">
        <f>IFERROR(VLOOKUP(I149,Squad!A:D,2,0),"Não Atribuído")</f>
        <v>AMANDA SOUSA DOS SANTOS</v>
      </c>
      <c r="K149" s="10" t="str">
        <f>VLOOKUP(I149,Squad!A:E,5,0)</f>
        <v>OPERADORA</v>
      </c>
      <c r="L149" s="10" t="s">
        <v>108</v>
      </c>
      <c r="M149" s="85"/>
      <c r="N149" s="221" t="str">
        <f t="shared" si="189"/>
        <v>\HEALTH_INSTALL\SEQUENCE\SQ_NU_REGISTRO_8</v>
      </c>
      <c r="O149" s="221">
        <f t="shared" si="202"/>
        <v>1</v>
      </c>
      <c r="P149" s="224">
        <f t="shared" si="190"/>
        <v>1</v>
      </c>
      <c r="Q149" s="221">
        <f t="shared" si="203"/>
        <v>1</v>
      </c>
      <c r="R149" s="221" t="b">
        <f t="shared" si="191"/>
        <v>0</v>
      </c>
      <c r="S149" s="221" t="b">
        <f t="shared" si="192"/>
        <v>0</v>
      </c>
      <c r="T149" s="145">
        <v>45842</v>
      </c>
      <c r="U149" s="221" t="str">
        <f>IF(ISERROR(VLOOKUP(B149,Priorizados!A:A,1,0)),"NÃO","SIM")</f>
        <v>NÃO</v>
      </c>
      <c r="V149" s="221" t="str">
        <f t="shared" si="193"/>
        <v>Publicação Semanal</v>
      </c>
      <c r="W149" s="221" t="str">
        <f t="shared" si="194"/>
        <v>2047854\HEALTH_INSTALL\SEQUENCE\SQ_NU_REGISTRO_81.1</v>
      </c>
      <c r="X149" s="221" t="str">
        <f>IFERROR(VLOOKUP(W149,Abastecimento!I:I,1,0), "Objeto não encontrado")</f>
        <v>2047854\HEALTH_INSTALL\SEQUENCE\SQ_NU_REGISTRO_81.1</v>
      </c>
      <c r="Y149" s="221">
        <f>IFERROR(VLOOKUP(B149,Abastecimento!A:A,1,0), "SAC não encontrado")</f>
        <v>2047854</v>
      </c>
      <c r="Z149" s="223" t="str">
        <f t="shared" si="195"/>
        <v>Manter</v>
      </c>
      <c r="AA149" s="221" t="str">
        <f>IFERROR(VLOOKUP(B149,EMERGENCIAIS!A:D,2,0),"Não")</f>
        <v>Não</v>
      </c>
      <c r="AB149" s="221">
        <f t="shared" si="196"/>
        <v>0</v>
      </c>
      <c r="AC149" s="225" t="str">
        <f t="shared" si="204"/>
        <v>Não</v>
      </c>
      <c r="AD149" s="222" t="str">
        <f t="shared" si="197"/>
        <v>Não</v>
      </c>
      <c r="AE149" s="222" t="str">
        <f t="shared" si="205"/>
        <v>Sim</v>
      </c>
      <c r="AF149" s="222" t="str">
        <f t="shared" si="198"/>
        <v>Sim</v>
      </c>
      <c r="AG149" s="222" t="str">
        <f>IFERROR(VLOOKUP(D149,Nomenclatura!A:B,2,0),"Não Cadastrada")</f>
        <v>SQ</v>
      </c>
      <c r="AH149" s="222" t="str">
        <f t="shared" si="199"/>
        <v>OK</v>
      </c>
      <c r="AI149" s="221" t="str">
        <f t="shared" si="200"/>
        <v>Sim</v>
      </c>
      <c r="AJ149" s="225" t="str">
        <f t="shared" si="206"/>
        <v>NÃO</v>
      </c>
      <c r="AK149" s="221" t="b">
        <f t="shared" si="201"/>
        <v>0</v>
      </c>
    </row>
    <row r="150" spans="1:37" ht="17.25" customHeight="1" x14ac:dyDescent="0.2">
      <c r="A150" s="3" t="s">
        <v>191</v>
      </c>
      <c r="B150" s="45">
        <v>2047854</v>
      </c>
      <c r="C150" s="10">
        <v>2050928</v>
      </c>
      <c r="D150" s="10" t="s">
        <v>85</v>
      </c>
      <c r="E150" s="318" t="s">
        <v>527</v>
      </c>
      <c r="F150" s="266" t="s">
        <v>253</v>
      </c>
      <c r="G150" s="111" t="s">
        <v>517</v>
      </c>
      <c r="H150" s="10" t="s">
        <v>518</v>
      </c>
      <c r="I150" s="10" t="s">
        <v>518</v>
      </c>
      <c r="J150" s="189" t="str">
        <f>IFERROR(VLOOKUP(I150,Squad!A:D,2,0),"Não Atribuído")</f>
        <v>AMANDA SOUSA DOS SANTOS</v>
      </c>
      <c r="K150" s="10" t="str">
        <f>VLOOKUP(I150,Squad!A:E,5,0)</f>
        <v>OPERADORA</v>
      </c>
      <c r="L150" s="10" t="s">
        <v>108</v>
      </c>
      <c r="M150" s="85"/>
      <c r="N150" s="221" t="str">
        <f t="shared" si="189"/>
        <v>\HEALTH_INSTALL\SEQUENCE\SQ_NU_REGISTRO_9</v>
      </c>
      <c r="O150" s="221">
        <f t="shared" si="202"/>
        <v>1</v>
      </c>
      <c r="P150" s="224">
        <f t="shared" si="190"/>
        <v>1</v>
      </c>
      <c r="Q150" s="221">
        <f t="shared" si="203"/>
        <v>1</v>
      </c>
      <c r="R150" s="221" t="b">
        <f t="shared" si="191"/>
        <v>0</v>
      </c>
      <c r="S150" s="221" t="b">
        <f t="shared" si="192"/>
        <v>0</v>
      </c>
      <c r="T150" s="145">
        <v>45842</v>
      </c>
      <c r="U150" s="221" t="str">
        <f>IF(ISERROR(VLOOKUP(B150,Priorizados!A:A,1,0)),"NÃO","SIM")</f>
        <v>NÃO</v>
      </c>
      <c r="V150" s="221" t="str">
        <f t="shared" si="193"/>
        <v>Publicação Semanal</v>
      </c>
      <c r="W150" s="221" t="str">
        <f t="shared" si="194"/>
        <v>2047854\HEALTH_INSTALL\SEQUENCE\SQ_NU_REGISTRO_91.1</v>
      </c>
      <c r="X150" s="221" t="str">
        <f>IFERROR(VLOOKUP(W150,Abastecimento!I:I,1,0), "Objeto não encontrado")</f>
        <v>2047854\HEALTH_INSTALL\SEQUENCE\SQ_NU_REGISTRO_91.1</v>
      </c>
      <c r="Y150" s="221">
        <f>IFERROR(VLOOKUP(B150,Abastecimento!A:A,1,0), "SAC não encontrado")</f>
        <v>2047854</v>
      </c>
      <c r="Z150" s="223" t="str">
        <f t="shared" si="195"/>
        <v>Manter</v>
      </c>
      <c r="AA150" s="221" t="str">
        <f>IFERROR(VLOOKUP(B150,EMERGENCIAIS!A:D,2,0),"Não")</f>
        <v>Não</v>
      </c>
      <c r="AB150" s="221">
        <f t="shared" si="196"/>
        <v>0</v>
      </c>
      <c r="AC150" s="225" t="str">
        <f t="shared" si="204"/>
        <v>Não</v>
      </c>
      <c r="AD150" s="222" t="str">
        <f t="shared" si="197"/>
        <v>Não</v>
      </c>
      <c r="AE150" s="222" t="str">
        <f t="shared" si="205"/>
        <v>Sim</v>
      </c>
      <c r="AF150" s="222" t="str">
        <f t="shared" si="198"/>
        <v>Sim</v>
      </c>
      <c r="AG150" s="222" t="str">
        <f>IFERROR(VLOOKUP(D150,Nomenclatura!A:B,2,0),"Não Cadastrada")</f>
        <v>SQ</v>
      </c>
      <c r="AH150" s="222" t="str">
        <f t="shared" si="199"/>
        <v>OK</v>
      </c>
      <c r="AI150" s="221" t="str">
        <f t="shared" si="200"/>
        <v>Sim</v>
      </c>
      <c r="AJ150" s="225" t="str">
        <f t="shared" si="206"/>
        <v>NÃO</v>
      </c>
      <c r="AK150" s="221" t="b">
        <f t="shared" si="201"/>
        <v>0</v>
      </c>
    </row>
    <row r="151" spans="1:37" ht="17.25" customHeight="1" x14ac:dyDescent="0.2">
      <c r="A151" s="3" t="s">
        <v>191</v>
      </c>
      <c r="B151" s="45">
        <v>2047854</v>
      </c>
      <c r="C151" s="10">
        <v>2050928</v>
      </c>
      <c r="D151" s="10" t="s">
        <v>85</v>
      </c>
      <c r="E151" s="318" t="s">
        <v>528</v>
      </c>
      <c r="F151" s="266" t="s">
        <v>253</v>
      </c>
      <c r="G151" s="111" t="s">
        <v>517</v>
      </c>
      <c r="H151" s="10" t="s">
        <v>518</v>
      </c>
      <c r="I151" s="10" t="s">
        <v>518</v>
      </c>
      <c r="J151" s="189" t="str">
        <f>IFERROR(VLOOKUP(I151,Squad!A:D,2,0),"Não Atribuído")</f>
        <v>AMANDA SOUSA DOS SANTOS</v>
      </c>
      <c r="K151" s="10" t="str">
        <f>VLOOKUP(I151,Squad!A:E,5,0)</f>
        <v>OPERADORA</v>
      </c>
      <c r="L151" s="10" t="s">
        <v>108</v>
      </c>
      <c r="M151" s="85"/>
      <c r="N151" s="221" t="str">
        <f t="shared" si="189"/>
        <v>\HEALTH_INSTALL\SEQUENCE\SQ_NU_REGISTRO_10</v>
      </c>
      <c r="O151" s="221">
        <f t="shared" si="202"/>
        <v>1</v>
      </c>
      <c r="P151" s="224">
        <f t="shared" si="190"/>
        <v>1</v>
      </c>
      <c r="Q151" s="221">
        <f t="shared" si="203"/>
        <v>1</v>
      </c>
      <c r="R151" s="221" t="b">
        <f t="shared" si="191"/>
        <v>0</v>
      </c>
      <c r="S151" s="221" t="b">
        <f t="shared" si="192"/>
        <v>0</v>
      </c>
      <c r="T151" s="145">
        <v>45842</v>
      </c>
      <c r="U151" s="221" t="str">
        <f>IF(ISERROR(VLOOKUP(B151,Priorizados!A:A,1,0)),"NÃO","SIM")</f>
        <v>NÃO</v>
      </c>
      <c r="V151" s="221" t="str">
        <f t="shared" si="193"/>
        <v>Publicação Semanal</v>
      </c>
      <c r="W151" s="221" t="str">
        <f t="shared" si="194"/>
        <v>2047854\HEALTH_INSTALL\SEQUENCE\SQ_NU_REGISTRO_101.1</v>
      </c>
      <c r="X151" s="221" t="str">
        <f>IFERROR(VLOOKUP(W151,Abastecimento!I:I,1,0), "Objeto não encontrado")</f>
        <v>2047854\HEALTH_INSTALL\SEQUENCE\SQ_NU_REGISTRO_101.1</v>
      </c>
      <c r="Y151" s="221">
        <f>IFERROR(VLOOKUP(B151,Abastecimento!A:A,1,0), "SAC não encontrado")</f>
        <v>2047854</v>
      </c>
      <c r="Z151" s="223" t="str">
        <f t="shared" si="195"/>
        <v>Manter</v>
      </c>
      <c r="AA151" s="221" t="str">
        <f>IFERROR(VLOOKUP(B151,EMERGENCIAIS!A:D,2,0),"Não")</f>
        <v>Não</v>
      </c>
      <c r="AB151" s="221">
        <f t="shared" si="196"/>
        <v>0</v>
      </c>
      <c r="AC151" s="225" t="str">
        <f t="shared" si="204"/>
        <v>Não</v>
      </c>
      <c r="AD151" s="222" t="str">
        <f t="shared" si="197"/>
        <v>Não</v>
      </c>
      <c r="AE151" s="222" t="str">
        <f t="shared" si="205"/>
        <v>Sim</v>
      </c>
      <c r="AF151" s="222" t="str">
        <f t="shared" si="198"/>
        <v>Sim</v>
      </c>
      <c r="AG151" s="222" t="str">
        <f>IFERROR(VLOOKUP(D151,Nomenclatura!A:B,2,0),"Não Cadastrada")</f>
        <v>SQ</v>
      </c>
      <c r="AH151" s="222" t="str">
        <f t="shared" si="199"/>
        <v>OK</v>
      </c>
      <c r="AI151" s="221" t="str">
        <f t="shared" si="200"/>
        <v>Sim</v>
      </c>
      <c r="AJ151" s="225" t="str">
        <f t="shared" si="206"/>
        <v>NÃO</v>
      </c>
      <c r="AK151" s="221" t="b">
        <f t="shared" si="201"/>
        <v>0</v>
      </c>
    </row>
    <row r="152" spans="1:37" ht="17.25" customHeight="1" x14ac:dyDescent="0.2">
      <c r="A152" s="3" t="s">
        <v>191</v>
      </c>
      <c r="B152" s="45">
        <v>2047854</v>
      </c>
      <c r="C152" s="10">
        <v>2050928</v>
      </c>
      <c r="D152" s="10" t="s">
        <v>85</v>
      </c>
      <c r="E152" s="318" t="s">
        <v>529</v>
      </c>
      <c r="F152" s="266" t="s">
        <v>253</v>
      </c>
      <c r="G152" s="111" t="s">
        <v>517</v>
      </c>
      <c r="H152" s="10" t="s">
        <v>518</v>
      </c>
      <c r="I152" s="10" t="s">
        <v>518</v>
      </c>
      <c r="J152" s="189" t="str">
        <f>IFERROR(VLOOKUP(I152,Squad!A:D,2,0),"Não Atribuído")</f>
        <v>AMANDA SOUSA DOS SANTOS</v>
      </c>
      <c r="K152" s="10" t="str">
        <f>VLOOKUP(I152,Squad!A:E,5,0)</f>
        <v>OPERADORA</v>
      </c>
      <c r="L152" s="10" t="s">
        <v>108</v>
      </c>
      <c r="M152" s="85"/>
      <c r="N152" s="221" t="str">
        <f t="shared" si="189"/>
        <v>\HEALTH_INSTALL\SEQUENCE\SQ_NU_REGISTRO_12</v>
      </c>
      <c r="O152" s="221">
        <f t="shared" si="202"/>
        <v>1</v>
      </c>
      <c r="P152" s="224">
        <f t="shared" si="190"/>
        <v>1</v>
      </c>
      <c r="Q152" s="221">
        <f t="shared" si="203"/>
        <v>1</v>
      </c>
      <c r="R152" s="221" t="b">
        <f t="shared" si="191"/>
        <v>0</v>
      </c>
      <c r="S152" s="221" t="b">
        <f t="shared" si="192"/>
        <v>0</v>
      </c>
      <c r="T152" s="145">
        <v>45842</v>
      </c>
      <c r="U152" s="221" t="str">
        <f>IF(ISERROR(VLOOKUP(B152,Priorizados!A:A,1,0)),"NÃO","SIM")</f>
        <v>NÃO</v>
      </c>
      <c r="V152" s="221" t="str">
        <f t="shared" si="193"/>
        <v>Publicação Semanal</v>
      </c>
      <c r="W152" s="221" t="str">
        <f t="shared" si="194"/>
        <v>2047854\HEALTH_INSTALL\SEQUENCE\SQ_NU_REGISTRO_121.1</v>
      </c>
      <c r="X152" s="221" t="str">
        <f>IFERROR(VLOOKUP(W152,Abastecimento!I:I,1,0), "Objeto não encontrado")</f>
        <v>2047854\HEALTH_INSTALL\SEQUENCE\SQ_NU_REGISTRO_121.1</v>
      </c>
      <c r="Y152" s="221">
        <f>IFERROR(VLOOKUP(B152,Abastecimento!A:A,1,0), "SAC não encontrado")</f>
        <v>2047854</v>
      </c>
      <c r="Z152" s="223" t="str">
        <f t="shared" si="195"/>
        <v>Manter</v>
      </c>
      <c r="AA152" s="221" t="str">
        <f>IFERROR(VLOOKUP(B152,EMERGENCIAIS!A:D,2,0),"Não")</f>
        <v>Não</v>
      </c>
      <c r="AB152" s="221">
        <f t="shared" si="196"/>
        <v>0</v>
      </c>
      <c r="AC152" s="225" t="str">
        <f t="shared" si="204"/>
        <v>Não</v>
      </c>
      <c r="AD152" s="222" t="str">
        <f t="shared" si="197"/>
        <v>Não</v>
      </c>
      <c r="AE152" s="222" t="str">
        <f t="shared" si="205"/>
        <v>Sim</v>
      </c>
      <c r="AF152" s="222" t="str">
        <f t="shared" si="198"/>
        <v>Sim</v>
      </c>
      <c r="AG152" s="222" t="str">
        <f>IFERROR(VLOOKUP(D152,Nomenclatura!A:B,2,0),"Não Cadastrada")</f>
        <v>SQ</v>
      </c>
      <c r="AH152" s="222" t="str">
        <f t="shared" si="199"/>
        <v>OK</v>
      </c>
      <c r="AI152" s="221" t="str">
        <f t="shared" si="200"/>
        <v>Sim</v>
      </c>
      <c r="AJ152" s="225" t="str">
        <f t="shared" si="206"/>
        <v>NÃO</v>
      </c>
      <c r="AK152" s="221" t="b">
        <f t="shared" si="201"/>
        <v>0</v>
      </c>
    </row>
    <row r="153" spans="1:37" ht="17.25" customHeight="1" x14ac:dyDescent="0.2">
      <c r="A153" s="3" t="s">
        <v>191</v>
      </c>
      <c r="B153" s="45">
        <v>2047854</v>
      </c>
      <c r="C153" s="10">
        <v>2050928</v>
      </c>
      <c r="D153" s="10" t="s">
        <v>85</v>
      </c>
      <c r="E153" s="318" t="s">
        <v>530</v>
      </c>
      <c r="F153" s="266" t="s">
        <v>253</v>
      </c>
      <c r="G153" s="111" t="s">
        <v>517</v>
      </c>
      <c r="H153" s="10" t="s">
        <v>518</v>
      </c>
      <c r="I153" s="10" t="s">
        <v>518</v>
      </c>
      <c r="J153" s="189" t="str">
        <f>IFERROR(VLOOKUP(I153,Squad!A:D,2,0),"Não Atribuído")</f>
        <v>AMANDA SOUSA DOS SANTOS</v>
      </c>
      <c r="K153" s="10" t="str">
        <f>VLOOKUP(I153,Squad!A:E,5,0)</f>
        <v>OPERADORA</v>
      </c>
      <c r="L153" s="10" t="s">
        <v>108</v>
      </c>
      <c r="M153" s="85"/>
      <c r="N153" s="221" t="str">
        <f t="shared" si="189"/>
        <v>\HEALTH_INSTALL\SEQUENCE\SQ_NU_REGISTRO_14</v>
      </c>
      <c r="O153" s="221">
        <f t="shared" si="202"/>
        <v>1</v>
      </c>
      <c r="P153" s="224">
        <f t="shared" si="190"/>
        <v>1</v>
      </c>
      <c r="Q153" s="221">
        <f t="shared" si="203"/>
        <v>1</v>
      </c>
      <c r="R153" s="221" t="b">
        <f t="shared" si="191"/>
        <v>0</v>
      </c>
      <c r="S153" s="221" t="b">
        <f t="shared" si="192"/>
        <v>0</v>
      </c>
      <c r="T153" s="145">
        <v>45842</v>
      </c>
      <c r="U153" s="221" t="str">
        <f>IF(ISERROR(VLOOKUP(B153,Priorizados!A:A,1,0)),"NÃO","SIM")</f>
        <v>NÃO</v>
      </c>
      <c r="V153" s="221" t="str">
        <f t="shared" si="193"/>
        <v>Publicação Semanal</v>
      </c>
      <c r="W153" s="221" t="str">
        <f t="shared" si="194"/>
        <v>2047854\HEALTH_INSTALL\SEQUENCE\SQ_NU_REGISTRO_141.1</v>
      </c>
      <c r="X153" s="221" t="str">
        <f>IFERROR(VLOOKUP(W153,Abastecimento!I:I,1,0), "Objeto não encontrado")</f>
        <v>2047854\HEALTH_INSTALL\SEQUENCE\SQ_NU_REGISTRO_141.1</v>
      </c>
      <c r="Y153" s="221">
        <f>IFERROR(VLOOKUP(B153,Abastecimento!A:A,1,0), "SAC não encontrado")</f>
        <v>2047854</v>
      </c>
      <c r="Z153" s="223" t="str">
        <f t="shared" si="195"/>
        <v>Manter</v>
      </c>
      <c r="AA153" s="221" t="str">
        <f>IFERROR(VLOOKUP(B153,EMERGENCIAIS!A:D,2,0),"Não")</f>
        <v>Não</v>
      </c>
      <c r="AB153" s="221">
        <f t="shared" si="196"/>
        <v>0</v>
      </c>
      <c r="AC153" s="225" t="str">
        <f t="shared" si="204"/>
        <v>Não</v>
      </c>
      <c r="AD153" s="222" t="str">
        <f t="shared" si="197"/>
        <v>Não</v>
      </c>
      <c r="AE153" s="222" t="str">
        <f t="shared" si="205"/>
        <v>Sim</v>
      </c>
      <c r="AF153" s="222" t="str">
        <f t="shared" si="198"/>
        <v>Sim</v>
      </c>
      <c r="AG153" s="222" t="str">
        <f>IFERROR(VLOOKUP(D153,Nomenclatura!A:B,2,0),"Não Cadastrada")</f>
        <v>SQ</v>
      </c>
      <c r="AH153" s="222" t="str">
        <f t="shared" si="199"/>
        <v>OK</v>
      </c>
      <c r="AI153" s="221" t="str">
        <f t="shared" si="200"/>
        <v>Sim</v>
      </c>
      <c r="AJ153" s="225" t="str">
        <f t="shared" si="206"/>
        <v>NÃO</v>
      </c>
      <c r="AK153" s="221" t="b">
        <f t="shared" si="201"/>
        <v>0</v>
      </c>
    </row>
    <row r="154" spans="1:37" ht="17.25" customHeight="1" x14ac:dyDescent="0.2">
      <c r="A154" s="3" t="s">
        <v>191</v>
      </c>
      <c r="B154" s="45">
        <v>2047854</v>
      </c>
      <c r="C154" s="10">
        <v>2050928</v>
      </c>
      <c r="D154" s="10" t="s">
        <v>87</v>
      </c>
      <c r="E154" s="318" t="s">
        <v>531</v>
      </c>
      <c r="F154" s="266" t="s">
        <v>335</v>
      </c>
      <c r="G154" s="111" t="s">
        <v>462</v>
      </c>
      <c r="H154" s="10" t="s">
        <v>518</v>
      </c>
      <c r="I154" s="10" t="s">
        <v>518</v>
      </c>
      <c r="J154" s="189" t="str">
        <f>IFERROR(VLOOKUP(I154,Squad!A:D,2,0),"Não Atribuído")</f>
        <v>AMANDA SOUSA DOS SANTOS</v>
      </c>
      <c r="K154" s="10" t="str">
        <f>VLOOKUP(I154,Squad!A:E,5,0)</f>
        <v>OPERADORA</v>
      </c>
      <c r="L154" s="10" t="s">
        <v>108</v>
      </c>
      <c r="M154" s="85"/>
      <c r="N154" s="221" t="str">
        <f t="shared" si="189"/>
        <v>\HEALTH_INSTALL\TRIGGER\TG_SERVICO_ATENDIMENTO</v>
      </c>
      <c r="O154" s="221">
        <f t="shared" si="202"/>
        <v>1</v>
      </c>
      <c r="P154" s="224">
        <f t="shared" si="190"/>
        <v>7</v>
      </c>
      <c r="Q154" s="221">
        <f t="shared" si="203"/>
        <v>7</v>
      </c>
      <c r="R154" s="221" t="b">
        <f t="shared" si="191"/>
        <v>0</v>
      </c>
      <c r="S154" s="221" t="b">
        <f t="shared" si="192"/>
        <v>0</v>
      </c>
      <c r="T154" s="145">
        <v>45842</v>
      </c>
      <c r="U154" s="221" t="str">
        <f>IF(ISERROR(VLOOKUP(B154,Priorizados!A:A,1,0)),"NÃO","SIM")</f>
        <v>NÃO</v>
      </c>
      <c r="V154" s="221" t="str">
        <f t="shared" si="193"/>
        <v>Publicação Semanal</v>
      </c>
      <c r="W154" s="221" t="str">
        <f t="shared" si="194"/>
        <v>2047854\HEALTH_INSTALL\TRIGGER\TG_SERVICO_ATENDIMENTO1.7</v>
      </c>
      <c r="X154" s="221" t="str">
        <f>IFERROR(VLOOKUP(W154,Abastecimento!I:I,1,0), "Objeto não encontrado")</f>
        <v>2047854\HEALTH_INSTALL\TRIGGER\TG_SERVICO_ATENDIMENTO1.7</v>
      </c>
      <c r="Y154" s="221">
        <f>IFERROR(VLOOKUP(B154,Abastecimento!A:A,1,0), "SAC não encontrado")</f>
        <v>2047854</v>
      </c>
      <c r="Z154" s="223" t="str">
        <f t="shared" si="195"/>
        <v>Manter</v>
      </c>
      <c r="AA154" s="221" t="str">
        <f>IFERROR(VLOOKUP(B154,EMERGENCIAIS!A:D,2,0),"Não")</f>
        <v>Não</v>
      </c>
      <c r="AB154" s="221">
        <f t="shared" si="196"/>
        <v>0</v>
      </c>
      <c r="AC154" s="225" t="str">
        <f t="shared" si="204"/>
        <v>Não</v>
      </c>
      <c r="AD154" s="222" t="str">
        <f t="shared" si="197"/>
        <v>Não</v>
      </c>
      <c r="AE154" s="222" t="str">
        <f t="shared" si="205"/>
        <v>Sim</v>
      </c>
      <c r="AF154" s="222" t="str">
        <f t="shared" si="198"/>
        <v>Sim</v>
      </c>
      <c r="AG154" s="222" t="str">
        <f>IFERROR(VLOOKUP(D154,Nomenclatura!A:B,2,0),"Não Cadastrada")</f>
        <v>TG</v>
      </c>
      <c r="AH154" s="222" t="str">
        <f t="shared" si="199"/>
        <v>OK</v>
      </c>
      <c r="AI154" s="221" t="str">
        <f t="shared" si="200"/>
        <v>Sim</v>
      </c>
      <c r="AJ154" s="225" t="str">
        <f t="shared" si="206"/>
        <v>NÃO</v>
      </c>
      <c r="AK154" s="221" t="b">
        <f t="shared" si="201"/>
        <v>0</v>
      </c>
    </row>
    <row r="155" spans="1:37" ht="17.25" customHeight="1" x14ac:dyDescent="0.2">
      <c r="A155" s="3" t="s">
        <v>191</v>
      </c>
      <c r="B155" s="45">
        <v>2047854</v>
      </c>
      <c r="C155" s="10">
        <v>2050928</v>
      </c>
      <c r="D155" s="10" t="s">
        <v>85</v>
      </c>
      <c r="E155" s="318" t="s">
        <v>532</v>
      </c>
      <c r="F155" s="266" t="s">
        <v>253</v>
      </c>
      <c r="G155" s="111" t="s">
        <v>517</v>
      </c>
      <c r="H155" s="10" t="s">
        <v>518</v>
      </c>
      <c r="I155" s="10" t="s">
        <v>518</v>
      </c>
      <c r="J155" s="189" t="str">
        <f>IFERROR(VLOOKUP(I155,Squad!A:D,2,0),"Não Atribuído")</f>
        <v>AMANDA SOUSA DOS SANTOS</v>
      </c>
      <c r="K155" s="10" t="str">
        <f>VLOOKUP(I155,Squad!A:E,5,0)</f>
        <v>OPERADORA</v>
      </c>
      <c r="L155" s="10" t="s">
        <v>108</v>
      </c>
      <c r="M155" s="85"/>
      <c r="N155" s="221" t="str">
        <f t="shared" si="189"/>
        <v>\HEALTH_INSTALL\SEQUENCE\SQ_NU_REGISTRO_7</v>
      </c>
      <c r="O155" s="221">
        <f t="shared" si="202"/>
        <v>1</v>
      </c>
      <c r="P155" s="224">
        <f t="shared" si="190"/>
        <v>1</v>
      </c>
      <c r="Q155" s="221">
        <f t="shared" si="203"/>
        <v>1</v>
      </c>
      <c r="R155" s="221" t="b">
        <f t="shared" si="191"/>
        <v>0</v>
      </c>
      <c r="S155" s="221" t="b">
        <f t="shared" si="192"/>
        <v>0</v>
      </c>
      <c r="T155" s="145">
        <v>45842</v>
      </c>
      <c r="U155" s="221" t="str">
        <f>IF(ISERROR(VLOOKUP(B155,Priorizados!A:A,1,0)),"NÃO","SIM")</f>
        <v>NÃO</v>
      </c>
      <c r="V155" s="221" t="str">
        <f t="shared" si="193"/>
        <v>Publicação Semanal</v>
      </c>
      <c r="W155" s="221" t="str">
        <f t="shared" si="194"/>
        <v>2047854\HEALTH_INSTALL\SEQUENCE\SQ_NU_REGISTRO_71.1</v>
      </c>
      <c r="X155" s="221" t="str">
        <f>IFERROR(VLOOKUP(W155,Abastecimento!I:I,1,0), "Objeto não encontrado")</f>
        <v>2047854\HEALTH_INSTALL\SEQUENCE\SQ_NU_REGISTRO_71.1</v>
      </c>
      <c r="Y155" s="221">
        <f>IFERROR(VLOOKUP(B155,Abastecimento!A:A,1,0), "SAC não encontrado")</f>
        <v>2047854</v>
      </c>
      <c r="Z155" s="223" t="str">
        <f t="shared" si="195"/>
        <v>Manter</v>
      </c>
      <c r="AA155" s="221" t="str">
        <f>IFERROR(VLOOKUP(B155,EMERGENCIAIS!A:D,2,0),"Não")</f>
        <v>Não</v>
      </c>
      <c r="AB155" s="221">
        <f t="shared" si="196"/>
        <v>0</v>
      </c>
      <c r="AC155" s="225" t="str">
        <f t="shared" si="204"/>
        <v>Não</v>
      </c>
      <c r="AD155" s="222" t="str">
        <f t="shared" si="197"/>
        <v>Não</v>
      </c>
      <c r="AE155" s="222" t="str">
        <f t="shared" si="205"/>
        <v>Sim</v>
      </c>
      <c r="AF155" s="222" t="str">
        <f t="shared" si="198"/>
        <v>Sim</v>
      </c>
      <c r="AG155" s="222" t="str">
        <f>IFERROR(VLOOKUP(D155,Nomenclatura!A:B,2,0),"Não Cadastrada")</f>
        <v>SQ</v>
      </c>
      <c r="AH155" s="222" t="str">
        <f t="shared" si="199"/>
        <v>OK</v>
      </c>
      <c r="AI155" s="221" t="str">
        <f t="shared" si="200"/>
        <v>Sim</v>
      </c>
      <c r="AJ155" s="225" t="str">
        <f t="shared" si="206"/>
        <v>NÃO</v>
      </c>
      <c r="AK155" s="221" t="b">
        <f t="shared" si="201"/>
        <v>0</v>
      </c>
    </row>
    <row r="156" spans="1:37" ht="17.25" customHeight="1" x14ac:dyDescent="0.2">
      <c r="A156" s="20" t="s">
        <v>191</v>
      </c>
      <c r="B156" s="119">
        <v>2046122</v>
      </c>
      <c r="C156" s="141">
        <v>2051151</v>
      </c>
      <c r="D156" s="141" t="s">
        <v>79</v>
      </c>
      <c r="E156" s="374" t="s">
        <v>533</v>
      </c>
      <c r="F156" s="375" t="s">
        <v>378</v>
      </c>
      <c r="G156" s="376" t="s">
        <v>319</v>
      </c>
      <c r="H156" s="141" t="s">
        <v>454</v>
      </c>
      <c r="I156" s="141" t="s">
        <v>454</v>
      </c>
      <c r="J156" s="189" t="str">
        <f>IFERROR(VLOOKUP(I156,Squad!A:D,2,0),"Não Atribuído")</f>
        <v>ANDREA CLAUDIA GALVAO VALE</v>
      </c>
      <c r="K156" s="10" t="str">
        <f>VLOOKUP(I156,Squad!A:E,5,0)</f>
        <v>OPERADORA</v>
      </c>
      <c r="L156" s="10" t="s">
        <v>108</v>
      </c>
      <c r="M156" s="85"/>
      <c r="N156" s="221" t="str">
        <f t="shared" si="189"/>
        <v>\HEALTH_INSTALL\PROCEDURE\PR_CRIA_REMESSA_MENSALIDADE</v>
      </c>
      <c r="O156" s="221">
        <f t="shared" si="202"/>
        <v>1</v>
      </c>
      <c r="P156" s="224">
        <f t="shared" si="190"/>
        <v>5</v>
      </c>
      <c r="Q156" s="221">
        <f t="shared" si="203"/>
        <v>5</v>
      </c>
      <c r="R156" s="221" t="b">
        <f t="shared" si="191"/>
        <v>0</v>
      </c>
      <c r="S156" s="221" t="b">
        <f t="shared" si="192"/>
        <v>0</v>
      </c>
      <c r="T156" s="145">
        <v>45842</v>
      </c>
      <c r="U156" s="221" t="str">
        <f>IF(ISERROR(VLOOKUP(B156,Priorizados!A:A,1,0)),"NÃO","SIM")</f>
        <v>NÃO</v>
      </c>
      <c r="V156" s="221" t="str">
        <f t="shared" si="193"/>
        <v>Publicação Semanal</v>
      </c>
      <c r="W156" s="221" t="str">
        <f t="shared" si="194"/>
        <v>2046122\HEALTH_INSTALL\PROCEDURE\PR_CRIA_REMESSA_MENSALIDADE1.5</v>
      </c>
      <c r="X156" s="221" t="str">
        <f>IFERROR(VLOOKUP(W156,Abastecimento!I:I,1,0), "Objeto não encontrado")</f>
        <v>2046122\HEALTH_INSTALL\PROCEDURE\PR_CRIA_REMESSA_MENSALIDADE1.5</v>
      </c>
      <c r="Y156" s="221">
        <f>IFERROR(VLOOKUP(B156,Abastecimento!A:A,1,0), "SAC não encontrado")</f>
        <v>2046122</v>
      </c>
      <c r="Z156" s="223" t="str">
        <f t="shared" si="195"/>
        <v>Manter</v>
      </c>
      <c r="AA156" s="221" t="str">
        <f>IFERROR(VLOOKUP(B156,EMERGENCIAIS!A:D,2,0),"Não")</f>
        <v>Não</v>
      </c>
      <c r="AB156" s="221">
        <f t="shared" si="196"/>
        <v>0</v>
      </c>
      <c r="AC156" s="225" t="str">
        <f t="shared" si="204"/>
        <v>Não</v>
      </c>
      <c r="AD156" s="222" t="str">
        <f t="shared" si="197"/>
        <v>Não</v>
      </c>
      <c r="AE156" s="222" t="str">
        <f t="shared" si="205"/>
        <v>Sim</v>
      </c>
      <c r="AF156" s="222" t="str">
        <f t="shared" si="198"/>
        <v>Sim</v>
      </c>
      <c r="AG156" s="222" t="str">
        <f>IFERROR(VLOOKUP(D156,Nomenclatura!A:B,2,0),"Não Cadastrada")</f>
        <v>PR</v>
      </c>
      <c r="AH156" s="222" t="str">
        <f t="shared" si="199"/>
        <v>OK</v>
      </c>
      <c r="AI156" s="221" t="str">
        <f t="shared" si="200"/>
        <v>Sim</v>
      </c>
      <c r="AJ156" s="225" t="str">
        <f t="shared" si="206"/>
        <v>NÃO</v>
      </c>
      <c r="AK156" s="221" t="b">
        <f t="shared" si="201"/>
        <v>0</v>
      </c>
    </row>
    <row r="157" spans="1:37" ht="17.25" customHeight="1" x14ac:dyDescent="0.2">
      <c r="A157" s="3" t="s">
        <v>187</v>
      </c>
      <c r="B157" s="45">
        <v>2049434</v>
      </c>
      <c r="C157" s="10">
        <v>2051905</v>
      </c>
      <c r="D157" s="10" t="s">
        <v>83</v>
      </c>
      <c r="E157" s="360" t="s">
        <v>534</v>
      </c>
      <c r="F157" s="266" t="s">
        <v>535</v>
      </c>
      <c r="G157" s="111" t="s">
        <v>384</v>
      </c>
      <c r="H157" s="10" t="s">
        <v>460</v>
      </c>
      <c r="I157" s="10" t="s">
        <v>463</v>
      </c>
      <c r="J157" s="189" t="str">
        <f>IFERROR(VLOOKUP(I157,Squad!A:D,2,0),"Não Atribuído")</f>
        <v>ANDREA CLAUDIA GALVAO VALE</v>
      </c>
      <c r="K157" s="10" t="str">
        <f>VLOOKUP(I157,Squad!A:E,5,0)</f>
        <v>OPERADORA</v>
      </c>
      <c r="L157" s="10" t="s">
        <v>108</v>
      </c>
      <c r="M157" s="85" t="s">
        <v>536</v>
      </c>
      <c r="N157" s="221" t="str">
        <f t="shared" ref="N157:N220" si="207">CONCATENATE(TRIM(G157),"\",TRIM(E157))</f>
        <v>\WEB_10G\FMB\PLN\T1991</v>
      </c>
      <c r="O157" s="221">
        <f t="shared" ref="O157:O220" si="208">COUNTIFS(N:N,N157,A:A,"Candidato Diária") + COUNTIFS(N:N,N157,A:A,"Publicação Semanal")</f>
        <v>0</v>
      </c>
      <c r="P157" s="224">
        <f t="shared" ref="P157:P220" si="209">IF(F157="",0,SUBSTITUTE(SUBSTITUTE(F157,"1.",""),"1,","") + 0)</f>
        <v>226</v>
      </c>
      <c r="Q157" s="221">
        <f t="shared" ref="Q157:Q220" si="210">MAX(_xlfn.MAXIFS(P:P, N:N, N157,A:A, "Candidato Diária"),_xlfn.MAXIFS(P:P, N:N, N157,A:A, "Publicação Semanal"))</f>
        <v>0</v>
      </c>
      <c r="R157" s="221" t="b">
        <f t="shared" ref="R157:R220" si="211">AND(OR(A157="Candidato Diária",A157="Publicação Semanal"),O157&gt;1,P157=Q157,Q157&gt;0)</f>
        <v>0</v>
      </c>
      <c r="S157" s="221" t="b">
        <f t="shared" ref="S157:S220" si="212">AND(OR(A157="Candidato Diária",A157="Publicação Semanal"),O157&gt;1,NOT(R157), Q157&gt;0)</f>
        <v>0</v>
      </c>
      <c r="T157" s="145">
        <v>45842</v>
      </c>
      <c r="U157" s="221" t="str">
        <f>IF(ISERROR(VLOOKUP(B157,Priorizados!A:A,1,0)),"NÃO","SIM")</f>
        <v>NÃO</v>
      </c>
      <c r="V157" s="221" t="str">
        <f t="shared" ref="V157:V220" si="213">A157</f>
        <v>Enviado Emergencial</v>
      </c>
      <c r="W157" s="221" t="str">
        <f t="shared" ref="W157:W220" si="214">CONCATENATE(B157,G157,"\",E157,F157)</f>
        <v>2049434\WEB_10G\FMB\PLN\T19911.226</v>
      </c>
      <c r="X157" s="221" t="str">
        <f>IFERROR(VLOOKUP(W157,Abastecimento!I:I,1,0), "Objeto não encontrado")</f>
        <v>2049434\WEB_10G\FMB\PLN\T19911.226</v>
      </c>
      <c r="Y157" s="221">
        <f>IFERROR(VLOOKUP(B157,Abastecimento!A:A,1,0), "SAC não encontrado")</f>
        <v>2049434</v>
      </c>
      <c r="Z157" s="223" t="str">
        <f t="shared" ref="Z157:Z220" si="215">IF(Y157="SAC não encontrado", "Deletar", IF(X157="Objeto não encontrado", "Houve alteração no SAC - investigar", "Manter"))</f>
        <v>Manter</v>
      </c>
      <c r="AA157" s="221" t="str">
        <f>IFERROR(VLOOKUP(B157,EMERGENCIAIS!A:D,2,0),"Não")</f>
        <v>Não</v>
      </c>
      <c r="AB157" s="221">
        <f t="shared" ref="AB157:AB220" si="216">IF(AA157="Não",0,1)</f>
        <v>0</v>
      </c>
      <c r="AC157" s="225" t="str">
        <f t="shared" ref="AC157:AC220" si="217">IF(COUNTIF(W:W,W157)=1,"Não","Sim")</f>
        <v>Não</v>
      </c>
      <c r="AD157" s="222" t="str">
        <f t="shared" ref="AD157:AD220" si="218">IF(AND(P157&lt;=Q157,NOT(OR(A157="Publicação Semanal",OR(A157="Candidato Diária",
OR(A157="Enviado Semanal", OR(A157="Enviado Diária",OR(A157="Enviado Emergencial",A157="Já estava em Produção")))
)))),"Sim","Não")</f>
        <v>Não</v>
      </c>
      <c r="AE157" s="222" t="str">
        <f t="shared" ref="AE157:AE220" si="219">IF((COUNTIF(B:B,B157)-COUNTIFS(B:B,B157,A:A,A157))=0,"Sim","Não")</f>
        <v>Sim</v>
      </c>
      <c r="AF157" s="222" t="str">
        <f t="shared" ref="AF157:AF220" si="220">IF(OR(A157="",OR(B157="",OR(C157="",OR(D157="",OR(E157="",OR(F157="",OR(G157="",OR(H157="",OR(I157="",OR(J157="",OR(J157="",OR(K157="",L157="")))))))))))),"Não","Sim")</f>
        <v>Sim</v>
      </c>
      <c r="AG157" s="222" t="str">
        <f>IFERROR(VLOOKUP(D157,Nomenclatura!A:B,2,0),"Não Cadastrada")</f>
        <v>T</v>
      </c>
      <c r="AH157" s="222" t="str">
        <f t="shared" ref="AH157:AH220" si="221">IF(
    OR(
        AG157="Não Cadastrada",
        OR(
            LEFT(E157,LEN(AG157))=AG157),
            AND(
                D157="Tabela",
                LEFT(E157,2)="TT"
            ),
            AND(
                D157="Tabela",
                LEFT(E157,2)="AU"
            ),
            AND(
                D157="Package",
                LEFT(E157,3)="WEB"
            ),
            AND(
                D157="Package Body",
                LEFT(E157,3)="WEB"
            )
        ), "OK", "ERRO"
    )</f>
        <v>OK</v>
      </c>
      <c r="AI157" s="221" t="str">
        <f t="shared" ref="AI157:AI220" si="222">IF(OR(N157="",OR(O157="",OR(P157="",OR(Q157="",OR(R157="",OR(S157="",OR(T157="",OR(U157="",OR(V157="",OR(W157="",OR(X157="",Y157=""))))))))))),"Não","Sim")</f>
        <v>Sim</v>
      </c>
      <c r="AJ157" s="225" t="str">
        <f t="shared" ref="AJ157:AJ220" si="223">IF(AND(AND(COUNTIF(B:B,B157)=1, D157="Script SQL/Web"),OR(A157="Publicação Semanal","Candidato Diária")),"SIM", "NÃO")</f>
        <v>NÃO</v>
      </c>
      <c r="AK157" s="221" t="b">
        <f t="shared" ref="AK157:AK220" si="224">RIGHT(F157,1) = "0"</f>
        <v>0</v>
      </c>
    </row>
    <row r="158" spans="1:37" ht="17.25" customHeight="1" x14ac:dyDescent="0.2">
      <c r="A158" s="3" t="s">
        <v>189</v>
      </c>
      <c r="B158" s="45">
        <v>2051644</v>
      </c>
      <c r="C158" s="10">
        <v>2051683</v>
      </c>
      <c r="D158" s="10" t="s">
        <v>81</v>
      </c>
      <c r="E158" s="97" t="s">
        <v>537</v>
      </c>
      <c r="F158" s="266" t="s">
        <v>378</v>
      </c>
      <c r="G158" s="111" t="s">
        <v>397</v>
      </c>
      <c r="H158" s="10" t="s">
        <v>37</v>
      </c>
      <c r="I158" s="10" t="s">
        <v>37</v>
      </c>
      <c r="J158" s="189" t="str">
        <f>IFERROR(VLOOKUP(I158,Squad!A:D,2,0),"Não Atribuído")</f>
        <v>FABIO SOUZA</v>
      </c>
      <c r="K158" s="10" t="str">
        <f>VLOOKUP(I158,Squad!A:E,5,0)</f>
        <v>HAPTECH/ODONTO /SAVI/SAD/FOLHA MEDICA/ AGENDAS</v>
      </c>
      <c r="L158" s="10" t="s">
        <v>108</v>
      </c>
      <c r="M158" s="85" t="s">
        <v>515</v>
      </c>
      <c r="N158" s="221" t="str">
        <f t="shared" si="207"/>
        <v>\HEALTH_INSTALL\TABLE\TB_ODON_RECORRENCIA_LOTE_ITEM</v>
      </c>
      <c r="O158" s="221">
        <f t="shared" si="208"/>
        <v>0</v>
      </c>
      <c r="P158" s="224">
        <f t="shared" si="209"/>
        <v>5</v>
      </c>
      <c r="Q158" s="221">
        <f t="shared" si="210"/>
        <v>0</v>
      </c>
      <c r="R158" s="221" t="b">
        <f t="shared" si="211"/>
        <v>0</v>
      </c>
      <c r="S158" s="221" t="b">
        <f t="shared" si="212"/>
        <v>0</v>
      </c>
      <c r="T158" s="145">
        <v>45842</v>
      </c>
      <c r="U158" s="221" t="str">
        <f>IF(ISERROR(VLOOKUP(B158,Priorizados!A:A,1,0)),"NÃO","SIM")</f>
        <v>NÃO</v>
      </c>
      <c r="V158" s="221" t="str">
        <f t="shared" si="213"/>
        <v>Já estava em produção</v>
      </c>
      <c r="W158" s="221" t="str">
        <f t="shared" si="214"/>
        <v>2051644\HEALTH_INSTALL\TABLE\TB_ODON_RECORRENCIA_LOTE_ITEM1.5</v>
      </c>
      <c r="X158" s="221" t="str">
        <f>IFERROR(VLOOKUP(W158,Abastecimento!I:I,1,0), "Objeto não encontrado")</f>
        <v>2051644\HEALTH_INSTALL\TABLE\TB_ODON_RECORRENCIA_LOTE_ITEM1.5</v>
      </c>
      <c r="Y158" s="221">
        <f>IFERROR(VLOOKUP(B158,Abastecimento!A:A,1,0), "SAC não encontrado")</f>
        <v>2051644</v>
      </c>
      <c r="Z158" s="223" t="str">
        <f t="shared" si="215"/>
        <v>Manter</v>
      </c>
      <c r="AA158" s="221" t="str">
        <f>IFERROR(VLOOKUP(B158,EMERGENCIAIS!A:D,2,0),"Não")</f>
        <v>Não</v>
      </c>
      <c r="AB158" s="221">
        <f t="shared" si="216"/>
        <v>0</v>
      </c>
      <c r="AC158" s="225" t="str">
        <f t="shared" si="217"/>
        <v>Não</v>
      </c>
      <c r="AD158" s="222" t="str">
        <f t="shared" si="218"/>
        <v>Não</v>
      </c>
      <c r="AE158" s="222" t="str">
        <f t="shared" si="219"/>
        <v>Sim</v>
      </c>
      <c r="AF158" s="222" t="str">
        <f t="shared" si="220"/>
        <v>Sim</v>
      </c>
      <c r="AG158" s="222" t="str">
        <f>IFERROR(VLOOKUP(D158,Nomenclatura!A:B,2,0),"Não Cadastrada")</f>
        <v>TB</v>
      </c>
      <c r="AH158" s="222" t="str">
        <f t="shared" si="221"/>
        <v>OK</v>
      </c>
      <c r="AI158" s="221" t="str">
        <f t="shared" si="222"/>
        <v>Sim</v>
      </c>
      <c r="AJ158" s="225" t="str">
        <f t="shared" si="223"/>
        <v>NÃO</v>
      </c>
      <c r="AK158" s="221" t="b">
        <f t="shared" si="224"/>
        <v>0</v>
      </c>
    </row>
    <row r="159" spans="1:37" ht="17.25" customHeight="1" x14ac:dyDescent="0.2">
      <c r="A159" s="3" t="s">
        <v>189</v>
      </c>
      <c r="B159" s="45">
        <v>2051644</v>
      </c>
      <c r="C159" s="10">
        <v>2051683</v>
      </c>
      <c r="D159" s="10" t="s">
        <v>79</v>
      </c>
      <c r="E159" s="97" t="s">
        <v>538</v>
      </c>
      <c r="F159" s="266" t="s">
        <v>237</v>
      </c>
      <c r="G159" s="111" t="s">
        <v>319</v>
      </c>
      <c r="H159" s="10" t="s">
        <v>37</v>
      </c>
      <c r="I159" s="10" t="s">
        <v>37</v>
      </c>
      <c r="J159" s="189" t="str">
        <f>IFERROR(VLOOKUP(I159,Squad!A:D,2,0),"Não Atribuído")</f>
        <v>FABIO SOUZA</v>
      </c>
      <c r="K159" s="10" t="str">
        <f>VLOOKUP(I159,Squad!A:E,5,0)</f>
        <v>HAPTECH/ODONTO /SAVI/SAD/FOLHA MEDICA/ AGENDAS</v>
      </c>
      <c r="L159" s="10" t="s">
        <v>108</v>
      </c>
      <c r="M159" s="85" t="s">
        <v>515</v>
      </c>
      <c r="N159" s="221" t="str">
        <f t="shared" si="207"/>
        <v>\HEALTH_INSTALL\PROCEDURE\PR_ODON_BRASPAG_WS_REA_PGTO</v>
      </c>
      <c r="O159" s="221">
        <f t="shared" si="208"/>
        <v>0</v>
      </c>
      <c r="P159" s="224">
        <f t="shared" si="209"/>
        <v>4</v>
      </c>
      <c r="Q159" s="221">
        <f t="shared" si="210"/>
        <v>0</v>
      </c>
      <c r="R159" s="221" t="b">
        <f t="shared" si="211"/>
        <v>0</v>
      </c>
      <c r="S159" s="221" t="b">
        <f t="shared" si="212"/>
        <v>0</v>
      </c>
      <c r="T159" s="145">
        <v>45842</v>
      </c>
      <c r="U159" s="221" t="str">
        <f>IF(ISERROR(VLOOKUP(B159,Priorizados!A:A,1,0)),"NÃO","SIM")</f>
        <v>NÃO</v>
      </c>
      <c r="V159" s="221" t="str">
        <f t="shared" si="213"/>
        <v>Já estava em produção</v>
      </c>
      <c r="W159" s="221" t="str">
        <f t="shared" si="214"/>
        <v>2051644\HEALTH_INSTALL\PROCEDURE\PR_ODON_BRASPAG_WS_REA_PGTO1.4</v>
      </c>
      <c r="X159" s="221" t="str">
        <f>IFERROR(VLOOKUP(W159,Abastecimento!I:I,1,0), "Objeto não encontrado")</f>
        <v>2051644\HEALTH_INSTALL\PROCEDURE\PR_ODON_BRASPAG_WS_REA_PGTO1.4</v>
      </c>
      <c r="Y159" s="221">
        <f>IFERROR(VLOOKUP(B159,Abastecimento!A:A,1,0), "SAC não encontrado")</f>
        <v>2051644</v>
      </c>
      <c r="Z159" s="223" t="str">
        <f t="shared" si="215"/>
        <v>Manter</v>
      </c>
      <c r="AA159" s="221" t="str">
        <f>IFERROR(VLOOKUP(B159,EMERGENCIAIS!A:D,2,0),"Não")</f>
        <v>Não</v>
      </c>
      <c r="AB159" s="221">
        <f t="shared" si="216"/>
        <v>0</v>
      </c>
      <c r="AC159" s="225" t="str">
        <f t="shared" si="217"/>
        <v>Não</v>
      </c>
      <c r="AD159" s="222" t="str">
        <f t="shared" si="218"/>
        <v>Não</v>
      </c>
      <c r="AE159" s="222" t="str">
        <f t="shared" si="219"/>
        <v>Sim</v>
      </c>
      <c r="AF159" s="222" t="str">
        <f t="shared" si="220"/>
        <v>Sim</v>
      </c>
      <c r="AG159" s="222" t="str">
        <f>IFERROR(VLOOKUP(D159,Nomenclatura!A:B,2,0),"Não Cadastrada")</f>
        <v>PR</v>
      </c>
      <c r="AH159" s="222" t="str">
        <f t="shared" si="221"/>
        <v>OK</v>
      </c>
      <c r="AI159" s="221" t="str">
        <f t="shared" si="222"/>
        <v>Sim</v>
      </c>
      <c r="AJ159" s="225" t="str">
        <f t="shared" si="223"/>
        <v>NÃO</v>
      </c>
      <c r="AK159" s="221" t="b">
        <f t="shared" si="224"/>
        <v>0</v>
      </c>
    </row>
    <row r="160" spans="1:37" ht="17.25" customHeight="1" x14ac:dyDescent="0.2">
      <c r="A160" s="3" t="s">
        <v>189</v>
      </c>
      <c r="B160" s="45">
        <v>2051644</v>
      </c>
      <c r="C160" s="10">
        <v>2052026</v>
      </c>
      <c r="D160" s="10" t="s">
        <v>79</v>
      </c>
      <c r="E160" s="97" t="s">
        <v>539</v>
      </c>
      <c r="F160" s="266" t="s">
        <v>317</v>
      </c>
      <c r="G160" s="111" t="s">
        <v>319</v>
      </c>
      <c r="H160" s="10" t="s">
        <v>37</v>
      </c>
      <c r="I160" s="10" t="s">
        <v>37</v>
      </c>
      <c r="J160" s="189" t="str">
        <f>IFERROR(VLOOKUP(I160,Squad!A:D,2,0),"Não Atribuído")</f>
        <v>FABIO SOUZA</v>
      </c>
      <c r="K160" s="10" t="str">
        <f>VLOOKUP(I160,Squad!A:E,5,0)</f>
        <v>HAPTECH/ODONTO /SAVI/SAD/FOLHA MEDICA/ AGENDAS</v>
      </c>
      <c r="L160" s="10" t="s">
        <v>108</v>
      </c>
      <c r="M160" s="85" t="s">
        <v>515</v>
      </c>
      <c r="N160" s="221" t="str">
        <f t="shared" si="207"/>
        <v>\HEALTH_INSTALL\PROCEDURE\PR_ODON_RECORRENCIA_ENVIA</v>
      </c>
      <c r="O160" s="221">
        <f t="shared" si="208"/>
        <v>0</v>
      </c>
      <c r="P160" s="224">
        <f t="shared" si="209"/>
        <v>11</v>
      </c>
      <c r="Q160" s="221">
        <f t="shared" si="210"/>
        <v>0</v>
      </c>
      <c r="R160" s="221" t="b">
        <f t="shared" si="211"/>
        <v>0</v>
      </c>
      <c r="S160" s="221" t="b">
        <f t="shared" si="212"/>
        <v>0</v>
      </c>
      <c r="T160" s="145">
        <v>45842</v>
      </c>
      <c r="U160" s="221" t="str">
        <f>IF(ISERROR(VLOOKUP(B160,Priorizados!A:A,1,0)),"NÃO","SIM")</f>
        <v>NÃO</v>
      </c>
      <c r="V160" s="221" t="str">
        <f t="shared" si="213"/>
        <v>Já estava em produção</v>
      </c>
      <c r="W160" s="221" t="str">
        <f t="shared" si="214"/>
        <v>2051644\HEALTH_INSTALL\PROCEDURE\PR_ODON_RECORRENCIA_ENVIA1.11</v>
      </c>
      <c r="X160" s="221" t="str">
        <f>IFERROR(VLOOKUP(W160,Abastecimento!I:I,1,0), "Objeto não encontrado")</f>
        <v>2051644\HEALTH_INSTALL\PROCEDURE\PR_ODON_RECORRENCIA_ENVIA1.11</v>
      </c>
      <c r="Y160" s="221">
        <f>IFERROR(VLOOKUP(B160,Abastecimento!A:A,1,0), "SAC não encontrado")</f>
        <v>2051644</v>
      </c>
      <c r="Z160" s="223" t="str">
        <f t="shared" si="215"/>
        <v>Manter</v>
      </c>
      <c r="AA160" s="221" t="str">
        <f>IFERROR(VLOOKUP(B160,EMERGENCIAIS!A:D,2,0),"Não")</f>
        <v>Não</v>
      </c>
      <c r="AB160" s="221">
        <f t="shared" si="216"/>
        <v>0</v>
      </c>
      <c r="AC160" s="225" t="str">
        <f t="shared" si="217"/>
        <v>Não</v>
      </c>
      <c r="AD160" s="222" t="str">
        <f t="shared" si="218"/>
        <v>Não</v>
      </c>
      <c r="AE160" s="222" t="str">
        <f t="shared" si="219"/>
        <v>Sim</v>
      </c>
      <c r="AF160" s="222" t="str">
        <f t="shared" si="220"/>
        <v>Sim</v>
      </c>
      <c r="AG160" s="222" t="str">
        <f>IFERROR(VLOOKUP(D160,Nomenclatura!A:B,2,0),"Não Cadastrada")</f>
        <v>PR</v>
      </c>
      <c r="AH160" s="222" t="str">
        <f t="shared" si="221"/>
        <v>OK</v>
      </c>
      <c r="AI160" s="221" t="str">
        <f t="shared" si="222"/>
        <v>Sim</v>
      </c>
      <c r="AJ160" s="225" t="str">
        <f t="shared" si="223"/>
        <v>NÃO</v>
      </c>
      <c r="AK160" s="221" t="b">
        <f t="shared" si="224"/>
        <v>0</v>
      </c>
    </row>
    <row r="161" spans="1:37" ht="17.25" customHeight="1" x14ac:dyDescent="0.2">
      <c r="A161" s="3" t="s">
        <v>191</v>
      </c>
      <c r="B161" s="45">
        <v>1987025</v>
      </c>
      <c r="C161" s="10">
        <v>2049386</v>
      </c>
      <c r="D161" s="10" t="s">
        <v>75</v>
      </c>
      <c r="E161" s="360" t="s">
        <v>540</v>
      </c>
      <c r="F161" s="266" t="s">
        <v>541</v>
      </c>
      <c r="G161" s="111" t="s">
        <v>298</v>
      </c>
      <c r="H161" s="10" t="s">
        <v>414</v>
      </c>
      <c r="I161" s="10" t="s">
        <v>414</v>
      </c>
      <c r="J161" s="189" t="str">
        <f>IFERROR(VLOOKUP(I161,Squad!A:D,2,0),"Não Atribuído")</f>
        <v>GUILHERME FRANCO</v>
      </c>
      <c r="K161" s="10" t="str">
        <f>VLOOKUP(I161,Squad!A:E,5,0)</f>
        <v>OPERADORA</v>
      </c>
      <c r="L161" s="10" t="s">
        <v>108</v>
      </c>
      <c r="M161" s="85"/>
      <c r="N161" s="221" t="str">
        <f t="shared" si="207"/>
        <v>\WEBHAP\PACKAGE_BODY\PK_CONTROLE_COMISSAO</v>
      </c>
      <c r="O161" s="221">
        <f t="shared" si="208"/>
        <v>2</v>
      </c>
      <c r="P161" s="224">
        <f t="shared" si="209"/>
        <v>373</v>
      </c>
      <c r="Q161" s="221">
        <f t="shared" si="210"/>
        <v>374</v>
      </c>
      <c r="R161" s="221" t="b">
        <f t="shared" si="211"/>
        <v>0</v>
      </c>
      <c r="S161" s="221" t="b">
        <f t="shared" si="212"/>
        <v>1</v>
      </c>
      <c r="T161" s="145">
        <v>45842</v>
      </c>
      <c r="U161" s="221" t="str">
        <f>IF(ISERROR(VLOOKUP(B161,Priorizados!A:A,1,0)),"NÃO","SIM")</f>
        <v>NÃO</v>
      </c>
      <c r="V161" s="221" t="str">
        <f t="shared" si="213"/>
        <v>Publicação Semanal</v>
      </c>
      <c r="W161" s="221" t="str">
        <f t="shared" si="214"/>
        <v>1987025\WEBHAP\PACKAGE_BODY\PK_CONTROLE_COMISSAO1.373</v>
      </c>
      <c r="X161" s="221" t="str">
        <f>IFERROR(VLOOKUP(W161,Abastecimento!I:I,1,0), "Objeto não encontrado")</f>
        <v>1987025\WEBHAP\PACKAGE_BODY\PK_CONTROLE_COMISSAO1.373</v>
      </c>
      <c r="Y161" s="221">
        <f>IFERROR(VLOOKUP(B161,Abastecimento!A:A,1,0), "SAC não encontrado")</f>
        <v>1987025</v>
      </c>
      <c r="Z161" s="223" t="str">
        <f t="shared" si="215"/>
        <v>Manter</v>
      </c>
      <c r="AA161" s="221" t="str">
        <f>IFERROR(VLOOKUP(B161,EMERGENCIAIS!A:D,2,0),"Não")</f>
        <v>Não</v>
      </c>
      <c r="AB161" s="221">
        <f t="shared" si="216"/>
        <v>0</v>
      </c>
      <c r="AC161" s="225" t="str">
        <f t="shared" si="217"/>
        <v>Não</v>
      </c>
      <c r="AD161" s="222" t="str">
        <f t="shared" si="218"/>
        <v>Não</v>
      </c>
      <c r="AE161" s="222" t="str">
        <f t="shared" si="219"/>
        <v>Sim</v>
      </c>
      <c r="AF161" s="222" t="str">
        <f t="shared" si="220"/>
        <v>Sim</v>
      </c>
      <c r="AG161" s="222" t="str">
        <f>IFERROR(VLOOKUP(D161,Nomenclatura!A:B,2,0),"Não Cadastrada")</f>
        <v>PK</v>
      </c>
      <c r="AH161" s="222" t="str">
        <f t="shared" si="221"/>
        <v>OK</v>
      </c>
      <c r="AI161" s="221" t="str">
        <f t="shared" si="222"/>
        <v>Sim</v>
      </c>
      <c r="AJ161" s="225" t="str">
        <f t="shared" si="223"/>
        <v>NÃO</v>
      </c>
      <c r="AK161" s="221" t="b">
        <f t="shared" si="224"/>
        <v>0</v>
      </c>
    </row>
    <row r="162" spans="1:37" ht="17.25" customHeight="1" x14ac:dyDescent="0.2">
      <c r="A162" s="3" t="s">
        <v>191</v>
      </c>
      <c r="B162" s="45">
        <v>1987025</v>
      </c>
      <c r="C162" s="10">
        <v>2049386</v>
      </c>
      <c r="D162" s="10" t="s">
        <v>83</v>
      </c>
      <c r="E162" s="360" t="s">
        <v>542</v>
      </c>
      <c r="F162" s="266" t="s">
        <v>543</v>
      </c>
      <c r="G162" s="111" t="s">
        <v>384</v>
      </c>
      <c r="H162" s="10" t="s">
        <v>414</v>
      </c>
      <c r="I162" s="10" t="s">
        <v>414</v>
      </c>
      <c r="J162" s="189" t="str">
        <f>IFERROR(VLOOKUP(I162,Squad!A:D,2,0),"Não Atribuído")</f>
        <v>GUILHERME FRANCO</v>
      </c>
      <c r="K162" s="10" t="str">
        <f>VLOOKUP(I162,Squad!A:E,5,0)</f>
        <v>OPERADORA</v>
      </c>
      <c r="L162" s="10" t="s">
        <v>108</v>
      </c>
      <c r="M162" s="85"/>
      <c r="N162" s="221" t="str">
        <f t="shared" si="207"/>
        <v>\WEB_10G\FMB\PLN\T6169CR</v>
      </c>
      <c r="O162" s="221">
        <f t="shared" si="208"/>
        <v>2</v>
      </c>
      <c r="P162" s="224">
        <f t="shared" si="209"/>
        <v>103</v>
      </c>
      <c r="Q162" s="221">
        <f t="shared" si="210"/>
        <v>108</v>
      </c>
      <c r="R162" s="221" t="b">
        <f t="shared" si="211"/>
        <v>0</v>
      </c>
      <c r="S162" s="221" t="b">
        <f t="shared" si="212"/>
        <v>1</v>
      </c>
      <c r="T162" s="145">
        <v>45842</v>
      </c>
      <c r="U162" s="221" t="str">
        <f>IF(ISERROR(VLOOKUP(B162,Priorizados!A:A,1,0)),"NÃO","SIM")</f>
        <v>NÃO</v>
      </c>
      <c r="V162" s="221" t="str">
        <f t="shared" si="213"/>
        <v>Publicação Semanal</v>
      </c>
      <c r="W162" s="221" t="str">
        <f t="shared" si="214"/>
        <v>1987025\WEB_10G\FMB\PLN\T6169CR1.103</v>
      </c>
      <c r="X162" s="221" t="str">
        <f>IFERROR(VLOOKUP(W162,Abastecimento!I:I,1,0), "Objeto não encontrado")</f>
        <v>1987025\WEB_10G\FMB\PLN\T6169CR1.103</v>
      </c>
      <c r="Y162" s="221">
        <f>IFERROR(VLOOKUP(B162,Abastecimento!A:A,1,0), "SAC não encontrado")</f>
        <v>1987025</v>
      </c>
      <c r="Z162" s="223" t="str">
        <f t="shared" si="215"/>
        <v>Manter</v>
      </c>
      <c r="AA162" s="221" t="str">
        <f>IFERROR(VLOOKUP(B162,EMERGENCIAIS!A:D,2,0),"Não")</f>
        <v>Não</v>
      </c>
      <c r="AB162" s="221">
        <f t="shared" si="216"/>
        <v>0</v>
      </c>
      <c r="AC162" s="225" t="str">
        <f t="shared" si="217"/>
        <v>Não</v>
      </c>
      <c r="AD162" s="222" t="str">
        <f t="shared" si="218"/>
        <v>Não</v>
      </c>
      <c r="AE162" s="222" t="str">
        <f t="shared" si="219"/>
        <v>Sim</v>
      </c>
      <c r="AF162" s="222" t="str">
        <f t="shared" si="220"/>
        <v>Sim</v>
      </c>
      <c r="AG162" s="222" t="str">
        <f>IFERROR(VLOOKUP(D162,Nomenclatura!A:B,2,0),"Não Cadastrada")</f>
        <v>T</v>
      </c>
      <c r="AH162" s="222" t="str">
        <f t="shared" si="221"/>
        <v>OK</v>
      </c>
      <c r="AI162" s="221" t="str">
        <f t="shared" si="222"/>
        <v>Sim</v>
      </c>
      <c r="AJ162" s="225" t="str">
        <f t="shared" si="223"/>
        <v>NÃO</v>
      </c>
      <c r="AK162" s="221" t="b">
        <f t="shared" si="224"/>
        <v>0</v>
      </c>
    </row>
    <row r="163" spans="1:37" ht="17.25" customHeight="1" x14ac:dyDescent="0.2">
      <c r="A163" s="3" t="s">
        <v>191</v>
      </c>
      <c r="B163" s="45">
        <v>2046980</v>
      </c>
      <c r="C163" s="10">
        <v>2051735</v>
      </c>
      <c r="D163" s="10" t="s">
        <v>75</v>
      </c>
      <c r="E163" s="360" t="s">
        <v>540</v>
      </c>
      <c r="F163" s="266" t="s">
        <v>544</v>
      </c>
      <c r="G163" s="111" t="s">
        <v>298</v>
      </c>
      <c r="H163" s="10" t="s">
        <v>414</v>
      </c>
      <c r="I163" s="10" t="s">
        <v>414</v>
      </c>
      <c r="J163" s="189" t="str">
        <f>IFERROR(VLOOKUP(I163,Squad!A:D,2,0),"Não Atribuído")</f>
        <v>GUILHERME FRANCO</v>
      </c>
      <c r="K163" s="10" t="str">
        <f>VLOOKUP(I163,Squad!A:E,5,0)</f>
        <v>OPERADORA</v>
      </c>
      <c r="L163" s="10" t="s">
        <v>108</v>
      </c>
      <c r="M163" s="85"/>
      <c r="N163" s="221" t="str">
        <f t="shared" si="207"/>
        <v>\WEBHAP\PACKAGE_BODY\PK_CONTROLE_COMISSAO</v>
      </c>
      <c r="O163" s="221">
        <f t="shared" si="208"/>
        <v>2</v>
      </c>
      <c r="P163" s="224">
        <f t="shared" si="209"/>
        <v>374</v>
      </c>
      <c r="Q163" s="221">
        <f t="shared" si="210"/>
        <v>374</v>
      </c>
      <c r="R163" s="221" t="b">
        <f t="shared" si="211"/>
        <v>1</v>
      </c>
      <c r="S163" s="221" t="b">
        <f t="shared" si="212"/>
        <v>0</v>
      </c>
      <c r="T163" s="145">
        <v>45842</v>
      </c>
      <c r="U163" s="221" t="str">
        <f>IF(ISERROR(VLOOKUP(B163,Priorizados!A:A,1,0)),"NÃO","SIM")</f>
        <v>NÃO</v>
      </c>
      <c r="V163" s="221" t="str">
        <f t="shared" si="213"/>
        <v>Publicação Semanal</v>
      </c>
      <c r="W163" s="221" t="str">
        <f t="shared" si="214"/>
        <v>2046980\WEBHAP\PACKAGE_BODY\PK_CONTROLE_COMISSAO1.374</v>
      </c>
      <c r="X163" s="221" t="str">
        <f>IFERROR(VLOOKUP(W163,Abastecimento!I:I,1,0), "Objeto não encontrado")</f>
        <v>2046980\WEBHAP\PACKAGE_BODY\PK_CONTROLE_COMISSAO1.374</v>
      </c>
      <c r="Y163" s="221">
        <f>IFERROR(VLOOKUP(B163,Abastecimento!A:A,1,0), "SAC não encontrado")</f>
        <v>2046980</v>
      </c>
      <c r="Z163" s="223" t="str">
        <f t="shared" si="215"/>
        <v>Manter</v>
      </c>
      <c r="AA163" s="221" t="str">
        <f>IFERROR(VLOOKUP(B163,EMERGENCIAIS!A:D,2,0),"Não")</f>
        <v>Não</v>
      </c>
      <c r="AB163" s="221">
        <f t="shared" si="216"/>
        <v>0</v>
      </c>
      <c r="AC163" s="225" t="str">
        <f t="shared" si="217"/>
        <v>Não</v>
      </c>
      <c r="AD163" s="222" t="str">
        <f t="shared" si="218"/>
        <v>Não</v>
      </c>
      <c r="AE163" s="222" t="str">
        <f t="shared" si="219"/>
        <v>Sim</v>
      </c>
      <c r="AF163" s="222" t="str">
        <f t="shared" si="220"/>
        <v>Sim</v>
      </c>
      <c r="AG163" s="222" t="str">
        <f>IFERROR(VLOOKUP(D163,Nomenclatura!A:B,2,0),"Não Cadastrada")</f>
        <v>PK</v>
      </c>
      <c r="AH163" s="222" t="str">
        <f t="shared" si="221"/>
        <v>OK</v>
      </c>
      <c r="AI163" s="221" t="str">
        <f t="shared" si="222"/>
        <v>Sim</v>
      </c>
      <c r="AJ163" s="225" t="str">
        <f t="shared" si="223"/>
        <v>NÃO</v>
      </c>
      <c r="AK163" s="221" t="b">
        <f t="shared" si="224"/>
        <v>0</v>
      </c>
    </row>
    <row r="164" spans="1:37" ht="17.25" customHeight="1" x14ac:dyDescent="0.2">
      <c r="A164" s="3" t="s">
        <v>191</v>
      </c>
      <c r="B164" s="45">
        <v>2046980</v>
      </c>
      <c r="C164" s="10">
        <v>2051735</v>
      </c>
      <c r="D164" s="10" t="s">
        <v>89</v>
      </c>
      <c r="E164" s="318" t="s">
        <v>540</v>
      </c>
      <c r="F164" s="266" t="s">
        <v>339</v>
      </c>
      <c r="G164" s="111" t="s">
        <v>545</v>
      </c>
      <c r="H164" s="10" t="s">
        <v>414</v>
      </c>
      <c r="I164" s="10" t="s">
        <v>414</v>
      </c>
      <c r="J164" s="189" t="str">
        <f>IFERROR(VLOOKUP(I164,Squad!A:D,2,0),"Não Atribuído")</f>
        <v>GUILHERME FRANCO</v>
      </c>
      <c r="K164" s="10" t="str">
        <f>VLOOKUP(I164,Squad!A:E,5,0)</f>
        <v>OPERADORA</v>
      </c>
      <c r="L164" s="10" t="s">
        <v>108</v>
      </c>
      <c r="M164" s="85"/>
      <c r="N164" s="221" t="str">
        <f t="shared" si="207"/>
        <v>\WEBHAP\PACKAGE\PK_CONTROLE_COMISSAO</v>
      </c>
      <c r="O164" s="221">
        <f t="shared" si="208"/>
        <v>1</v>
      </c>
      <c r="P164" s="224">
        <f t="shared" si="209"/>
        <v>65</v>
      </c>
      <c r="Q164" s="221">
        <f t="shared" si="210"/>
        <v>65</v>
      </c>
      <c r="R164" s="221" t="b">
        <f t="shared" si="211"/>
        <v>0</v>
      </c>
      <c r="S164" s="221" t="b">
        <f t="shared" si="212"/>
        <v>0</v>
      </c>
      <c r="T164" s="145">
        <v>45842</v>
      </c>
      <c r="U164" s="221" t="str">
        <f>IF(ISERROR(VLOOKUP(B164,Priorizados!A:A,1,0)),"NÃO","SIM")</f>
        <v>NÃO</v>
      </c>
      <c r="V164" s="221" t="str">
        <f t="shared" si="213"/>
        <v>Publicação Semanal</v>
      </c>
      <c r="W164" s="221" t="str">
        <f t="shared" si="214"/>
        <v>2046980\WEBHAP\PACKAGE\PK_CONTROLE_COMISSAO1.65</v>
      </c>
      <c r="X164" s="221" t="str">
        <f>IFERROR(VLOOKUP(W164,Abastecimento!I:I,1,0), "Objeto não encontrado")</f>
        <v>2046980\WEBHAP\PACKAGE\PK_CONTROLE_COMISSAO1.65</v>
      </c>
      <c r="Y164" s="221">
        <f>IFERROR(VLOOKUP(B164,Abastecimento!A:A,1,0), "SAC não encontrado")</f>
        <v>2046980</v>
      </c>
      <c r="Z164" s="223" t="str">
        <f t="shared" si="215"/>
        <v>Manter</v>
      </c>
      <c r="AA164" s="221" t="str">
        <f>IFERROR(VLOOKUP(B164,EMERGENCIAIS!A:D,2,0),"Não")</f>
        <v>Não</v>
      </c>
      <c r="AB164" s="221">
        <f t="shared" si="216"/>
        <v>0</v>
      </c>
      <c r="AC164" s="225" t="str">
        <f t="shared" si="217"/>
        <v>Não</v>
      </c>
      <c r="AD164" s="222" t="str">
        <f t="shared" si="218"/>
        <v>Não</v>
      </c>
      <c r="AE164" s="222" t="str">
        <f t="shared" si="219"/>
        <v>Sim</v>
      </c>
      <c r="AF164" s="222" t="str">
        <f t="shared" si="220"/>
        <v>Sim</v>
      </c>
      <c r="AG164" s="222" t="str">
        <f>IFERROR(VLOOKUP(D164,Nomenclatura!A:B,2,0),"Não Cadastrada")</f>
        <v>PK</v>
      </c>
      <c r="AH164" s="222" t="str">
        <f t="shared" si="221"/>
        <v>OK</v>
      </c>
      <c r="AI164" s="221" t="str">
        <f t="shared" si="222"/>
        <v>Sim</v>
      </c>
      <c r="AJ164" s="225" t="str">
        <f t="shared" si="223"/>
        <v>NÃO</v>
      </c>
      <c r="AK164" s="221" t="b">
        <f t="shared" si="224"/>
        <v>0</v>
      </c>
    </row>
    <row r="165" spans="1:37" ht="17.25" customHeight="1" x14ac:dyDescent="0.2">
      <c r="A165" s="3" t="s">
        <v>191</v>
      </c>
      <c r="B165" s="45">
        <v>2046980</v>
      </c>
      <c r="C165" s="10">
        <v>2051735</v>
      </c>
      <c r="D165" s="10" t="s">
        <v>81</v>
      </c>
      <c r="E165" s="318" t="s">
        <v>546</v>
      </c>
      <c r="F165" s="266" t="s">
        <v>357</v>
      </c>
      <c r="G165" s="111" t="s">
        <v>397</v>
      </c>
      <c r="H165" s="10" t="s">
        <v>414</v>
      </c>
      <c r="I165" s="10" t="s">
        <v>414</v>
      </c>
      <c r="J165" s="189" t="str">
        <f>IFERROR(VLOOKUP(I165,Squad!A:D,2,0),"Não Atribuído")</f>
        <v>GUILHERME FRANCO</v>
      </c>
      <c r="K165" s="10" t="str">
        <f>VLOOKUP(I165,Squad!A:E,5,0)</f>
        <v>OPERADORA</v>
      </c>
      <c r="L165" s="10" t="s">
        <v>108</v>
      </c>
      <c r="M165" s="85"/>
      <c r="N165" s="221" t="str">
        <f t="shared" si="207"/>
        <v>\HEALTH_INSTALL\TABLE\TB_PARAM_AREA_VENDA_MES</v>
      </c>
      <c r="O165" s="221">
        <f t="shared" si="208"/>
        <v>1</v>
      </c>
      <c r="P165" s="224">
        <f t="shared" si="209"/>
        <v>3</v>
      </c>
      <c r="Q165" s="221">
        <f t="shared" si="210"/>
        <v>3</v>
      </c>
      <c r="R165" s="221" t="b">
        <f t="shared" si="211"/>
        <v>0</v>
      </c>
      <c r="S165" s="221" t="b">
        <f t="shared" si="212"/>
        <v>0</v>
      </c>
      <c r="T165" s="145">
        <v>45842</v>
      </c>
      <c r="U165" s="221" t="str">
        <f>IF(ISERROR(VLOOKUP(B165,Priorizados!A:A,1,0)),"NÃO","SIM")</f>
        <v>NÃO</v>
      </c>
      <c r="V165" s="221" t="str">
        <f t="shared" si="213"/>
        <v>Publicação Semanal</v>
      </c>
      <c r="W165" s="221" t="str">
        <f t="shared" si="214"/>
        <v>2046980\HEALTH_INSTALL\TABLE\TB_PARAM_AREA_VENDA_MES1.3</v>
      </c>
      <c r="X165" s="221" t="str">
        <f>IFERROR(VLOOKUP(W165,Abastecimento!I:I,1,0), "Objeto não encontrado")</f>
        <v>2046980\HEALTH_INSTALL\TABLE\TB_PARAM_AREA_VENDA_MES1.3</v>
      </c>
      <c r="Y165" s="221">
        <f>IFERROR(VLOOKUP(B165,Abastecimento!A:A,1,0), "SAC não encontrado")</f>
        <v>2046980</v>
      </c>
      <c r="Z165" s="223" t="str">
        <f t="shared" si="215"/>
        <v>Manter</v>
      </c>
      <c r="AA165" s="221" t="str">
        <f>IFERROR(VLOOKUP(B165,EMERGENCIAIS!A:D,2,0),"Não")</f>
        <v>Não</v>
      </c>
      <c r="AB165" s="221">
        <f t="shared" si="216"/>
        <v>0</v>
      </c>
      <c r="AC165" s="225" t="str">
        <f t="shared" si="217"/>
        <v>Não</v>
      </c>
      <c r="AD165" s="222" t="str">
        <f t="shared" si="218"/>
        <v>Não</v>
      </c>
      <c r="AE165" s="222" t="str">
        <f t="shared" si="219"/>
        <v>Sim</v>
      </c>
      <c r="AF165" s="222" t="str">
        <f t="shared" si="220"/>
        <v>Sim</v>
      </c>
      <c r="AG165" s="222" t="str">
        <f>IFERROR(VLOOKUP(D165,Nomenclatura!A:B,2,0),"Não Cadastrada")</f>
        <v>TB</v>
      </c>
      <c r="AH165" s="222" t="str">
        <f t="shared" si="221"/>
        <v>OK</v>
      </c>
      <c r="AI165" s="221" t="str">
        <f t="shared" si="222"/>
        <v>Sim</v>
      </c>
      <c r="AJ165" s="225" t="str">
        <f t="shared" si="223"/>
        <v>NÃO</v>
      </c>
      <c r="AK165" s="221" t="b">
        <f t="shared" si="224"/>
        <v>0</v>
      </c>
    </row>
    <row r="166" spans="1:37" ht="17.25" customHeight="1" x14ac:dyDescent="0.2">
      <c r="A166" s="3" t="s">
        <v>191</v>
      </c>
      <c r="B166" s="45">
        <v>2046980</v>
      </c>
      <c r="C166" s="10">
        <v>2051735</v>
      </c>
      <c r="D166" s="10" t="s">
        <v>87</v>
      </c>
      <c r="E166" s="318" t="s">
        <v>547</v>
      </c>
      <c r="F166" s="266" t="s">
        <v>378</v>
      </c>
      <c r="G166" s="111" t="s">
        <v>462</v>
      </c>
      <c r="H166" s="10" t="s">
        <v>414</v>
      </c>
      <c r="I166" s="10" t="s">
        <v>414</v>
      </c>
      <c r="J166" s="189" t="str">
        <f>IFERROR(VLOOKUP(I166,Squad!A:D,2,0),"Não Atribuído")</f>
        <v>GUILHERME FRANCO</v>
      </c>
      <c r="K166" s="10" t="str">
        <f>VLOOKUP(I166,Squad!A:E,5,0)</f>
        <v>OPERADORA</v>
      </c>
      <c r="L166" s="10" t="s">
        <v>108</v>
      </c>
      <c r="M166" s="85"/>
      <c r="N166" s="221" t="str">
        <f t="shared" si="207"/>
        <v>\HEALTH_INSTALL\TRIGGER\TG_PARAM_AREA_VENDA_MES_B</v>
      </c>
      <c r="O166" s="221">
        <f t="shared" si="208"/>
        <v>1</v>
      </c>
      <c r="P166" s="224">
        <f t="shared" si="209"/>
        <v>5</v>
      </c>
      <c r="Q166" s="221">
        <f t="shared" si="210"/>
        <v>5</v>
      </c>
      <c r="R166" s="221" t="b">
        <f t="shared" si="211"/>
        <v>0</v>
      </c>
      <c r="S166" s="221" t="b">
        <f t="shared" si="212"/>
        <v>0</v>
      </c>
      <c r="T166" s="145">
        <v>45842</v>
      </c>
      <c r="U166" s="221" t="str">
        <f>IF(ISERROR(VLOOKUP(B166,Priorizados!A:A,1,0)),"NÃO","SIM")</f>
        <v>NÃO</v>
      </c>
      <c r="V166" s="221" t="str">
        <f t="shared" si="213"/>
        <v>Publicação Semanal</v>
      </c>
      <c r="W166" s="221" t="str">
        <f t="shared" si="214"/>
        <v>2046980\HEALTH_INSTALL\TRIGGER\TG_PARAM_AREA_VENDA_MES_B1.5</v>
      </c>
      <c r="X166" s="221" t="str">
        <f>IFERROR(VLOOKUP(W166,Abastecimento!I:I,1,0), "Objeto não encontrado")</f>
        <v>2046980\HEALTH_INSTALL\TRIGGER\TG_PARAM_AREA_VENDA_MES_B1.5</v>
      </c>
      <c r="Y166" s="221">
        <f>IFERROR(VLOOKUP(B166,Abastecimento!A:A,1,0), "SAC não encontrado")</f>
        <v>2046980</v>
      </c>
      <c r="Z166" s="223" t="str">
        <f t="shared" si="215"/>
        <v>Manter</v>
      </c>
      <c r="AA166" s="221" t="str">
        <f>IFERROR(VLOOKUP(B166,EMERGENCIAIS!A:D,2,0),"Não")</f>
        <v>Não</v>
      </c>
      <c r="AB166" s="221">
        <f t="shared" si="216"/>
        <v>0</v>
      </c>
      <c r="AC166" s="225" t="str">
        <f t="shared" si="217"/>
        <v>Não</v>
      </c>
      <c r="AD166" s="222" t="str">
        <f t="shared" si="218"/>
        <v>Não</v>
      </c>
      <c r="AE166" s="222" t="str">
        <f t="shared" si="219"/>
        <v>Sim</v>
      </c>
      <c r="AF166" s="222" t="str">
        <f t="shared" si="220"/>
        <v>Sim</v>
      </c>
      <c r="AG166" s="222" t="str">
        <f>IFERROR(VLOOKUP(D166,Nomenclatura!A:B,2,0),"Não Cadastrada")</f>
        <v>TG</v>
      </c>
      <c r="AH166" s="222" t="str">
        <f t="shared" si="221"/>
        <v>OK</v>
      </c>
      <c r="AI166" s="221" t="str">
        <f t="shared" si="222"/>
        <v>Sim</v>
      </c>
      <c r="AJ166" s="225" t="str">
        <f t="shared" si="223"/>
        <v>NÃO</v>
      </c>
      <c r="AK166" s="221" t="b">
        <f t="shared" si="224"/>
        <v>0</v>
      </c>
    </row>
    <row r="167" spans="1:37" ht="17.25" customHeight="1" x14ac:dyDescent="0.2">
      <c r="A167" s="3" t="s">
        <v>191</v>
      </c>
      <c r="B167" s="45">
        <v>2046980</v>
      </c>
      <c r="C167" s="10">
        <v>2051735</v>
      </c>
      <c r="D167" s="10" t="s">
        <v>81</v>
      </c>
      <c r="E167" s="318" t="s">
        <v>548</v>
      </c>
      <c r="F167" s="266" t="s">
        <v>357</v>
      </c>
      <c r="G167" s="111" t="s">
        <v>397</v>
      </c>
      <c r="H167" s="10" t="s">
        <v>414</v>
      </c>
      <c r="I167" s="10" t="s">
        <v>414</v>
      </c>
      <c r="J167" s="189" t="str">
        <f>IFERROR(VLOOKUP(I167,Squad!A:D,2,0),"Não Atribuído")</f>
        <v>GUILHERME FRANCO</v>
      </c>
      <c r="K167" s="10" t="str">
        <f>VLOOKUP(I167,Squad!A:E,5,0)</f>
        <v>OPERADORA</v>
      </c>
      <c r="L167" s="10" t="s">
        <v>108</v>
      </c>
      <c r="M167" s="85"/>
      <c r="N167" s="221" t="str">
        <f t="shared" si="207"/>
        <v>\HEALTH_INSTALL\TABLE\AU_PARAM_AREA_VENDA_MES</v>
      </c>
      <c r="O167" s="221">
        <f t="shared" si="208"/>
        <v>1</v>
      </c>
      <c r="P167" s="224">
        <f t="shared" si="209"/>
        <v>3</v>
      </c>
      <c r="Q167" s="221">
        <f t="shared" si="210"/>
        <v>3</v>
      </c>
      <c r="R167" s="221" t="b">
        <f t="shared" si="211"/>
        <v>0</v>
      </c>
      <c r="S167" s="221" t="b">
        <f t="shared" si="212"/>
        <v>0</v>
      </c>
      <c r="T167" s="145">
        <v>45842</v>
      </c>
      <c r="U167" s="221" t="str">
        <f>IF(ISERROR(VLOOKUP(B167,Priorizados!A:A,1,0)),"NÃO","SIM")</f>
        <v>NÃO</v>
      </c>
      <c r="V167" s="221" t="str">
        <f t="shared" si="213"/>
        <v>Publicação Semanal</v>
      </c>
      <c r="W167" s="221" t="str">
        <f t="shared" si="214"/>
        <v>2046980\HEALTH_INSTALL\TABLE\AU_PARAM_AREA_VENDA_MES1.3</v>
      </c>
      <c r="X167" s="221" t="str">
        <f>IFERROR(VLOOKUP(W167,Abastecimento!I:I,1,0), "Objeto não encontrado")</f>
        <v>2046980\HEALTH_INSTALL\TABLE\AU_PARAM_AREA_VENDA_MES1.3</v>
      </c>
      <c r="Y167" s="221">
        <f>IFERROR(VLOOKUP(B167,Abastecimento!A:A,1,0), "SAC não encontrado")</f>
        <v>2046980</v>
      </c>
      <c r="Z167" s="223" t="str">
        <f t="shared" si="215"/>
        <v>Manter</v>
      </c>
      <c r="AA167" s="221" t="str">
        <f>IFERROR(VLOOKUP(B167,EMERGENCIAIS!A:D,2,0),"Não")</f>
        <v>Não</v>
      </c>
      <c r="AB167" s="221">
        <f t="shared" si="216"/>
        <v>0</v>
      </c>
      <c r="AC167" s="225" t="str">
        <f t="shared" si="217"/>
        <v>Não</v>
      </c>
      <c r="AD167" s="222" t="str">
        <f t="shared" si="218"/>
        <v>Não</v>
      </c>
      <c r="AE167" s="222" t="str">
        <f t="shared" si="219"/>
        <v>Sim</v>
      </c>
      <c r="AF167" s="222" t="str">
        <f t="shared" si="220"/>
        <v>Sim</v>
      </c>
      <c r="AG167" s="222" t="str">
        <f>IFERROR(VLOOKUP(D167,Nomenclatura!A:B,2,0),"Não Cadastrada")</f>
        <v>TB</v>
      </c>
      <c r="AH167" s="222" t="str">
        <f t="shared" si="221"/>
        <v>OK</v>
      </c>
      <c r="AI167" s="221" t="str">
        <f t="shared" si="222"/>
        <v>Sim</v>
      </c>
      <c r="AJ167" s="225" t="str">
        <f t="shared" si="223"/>
        <v>NÃO</v>
      </c>
      <c r="AK167" s="221" t="b">
        <f t="shared" si="224"/>
        <v>0</v>
      </c>
    </row>
    <row r="168" spans="1:37" ht="17.25" customHeight="1" x14ac:dyDescent="0.2">
      <c r="A168" s="3" t="s">
        <v>191</v>
      </c>
      <c r="B168" s="45">
        <v>2046980</v>
      </c>
      <c r="C168" s="10">
        <v>2051735</v>
      </c>
      <c r="D168" s="10" t="s">
        <v>83</v>
      </c>
      <c r="E168" s="360" t="s">
        <v>542</v>
      </c>
      <c r="F168" s="266" t="s">
        <v>549</v>
      </c>
      <c r="G168" s="111" t="s">
        <v>384</v>
      </c>
      <c r="H168" s="10" t="s">
        <v>414</v>
      </c>
      <c r="I168" s="10" t="s">
        <v>414</v>
      </c>
      <c r="J168" s="189" t="str">
        <f>IFERROR(VLOOKUP(I168,Squad!A:D,2,0),"Não Atribuído")</f>
        <v>GUILHERME FRANCO</v>
      </c>
      <c r="K168" s="10" t="str">
        <f>VLOOKUP(I168,Squad!A:E,5,0)</f>
        <v>OPERADORA</v>
      </c>
      <c r="L168" s="10" t="s">
        <v>108</v>
      </c>
      <c r="M168" s="85"/>
      <c r="N168" s="221" t="str">
        <f t="shared" si="207"/>
        <v>\WEB_10G\FMB\PLN\T6169CR</v>
      </c>
      <c r="O168" s="221">
        <f t="shared" si="208"/>
        <v>2</v>
      </c>
      <c r="P168" s="224">
        <f t="shared" si="209"/>
        <v>108</v>
      </c>
      <c r="Q168" s="221">
        <f t="shared" si="210"/>
        <v>108</v>
      </c>
      <c r="R168" s="221" t="b">
        <f t="shared" si="211"/>
        <v>1</v>
      </c>
      <c r="S168" s="221" t="b">
        <f t="shared" si="212"/>
        <v>0</v>
      </c>
      <c r="T168" s="145">
        <v>45842</v>
      </c>
      <c r="U168" s="221" t="str">
        <f>IF(ISERROR(VLOOKUP(B168,Priorizados!A:A,1,0)),"NÃO","SIM")</f>
        <v>NÃO</v>
      </c>
      <c r="V168" s="221" t="str">
        <f t="shared" si="213"/>
        <v>Publicação Semanal</v>
      </c>
      <c r="W168" s="221" t="str">
        <f t="shared" si="214"/>
        <v>2046980\WEB_10G\FMB\PLN\T6169CR1.108</v>
      </c>
      <c r="X168" s="221" t="str">
        <f>IFERROR(VLOOKUP(W168,Abastecimento!I:I,1,0), "Objeto não encontrado")</f>
        <v>2046980\WEB_10G\FMB\PLN\T6169CR1.108</v>
      </c>
      <c r="Y168" s="221">
        <f>IFERROR(VLOOKUP(B168,Abastecimento!A:A,1,0), "SAC não encontrado")</f>
        <v>2046980</v>
      </c>
      <c r="Z168" s="223" t="str">
        <f t="shared" si="215"/>
        <v>Manter</v>
      </c>
      <c r="AA168" s="221" t="str">
        <f>IFERROR(VLOOKUP(B168,EMERGENCIAIS!A:D,2,0),"Não")</f>
        <v>Não</v>
      </c>
      <c r="AB168" s="221">
        <f t="shared" si="216"/>
        <v>0</v>
      </c>
      <c r="AC168" s="225" t="str">
        <f t="shared" si="217"/>
        <v>Não</v>
      </c>
      <c r="AD168" s="222" t="str">
        <f t="shared" si="218"/>
        <v>Não</v>
      </c>
      <c r="AE168" s="222" t="str">
        <f t="shared" si="219"/>
        <v>Sim</v>
      </c>
      <c r="AF168" s="222" t="str">
        <f t="shared" si="220"/>
        <v>Sim</v>
      </c>
      <c r="AG168" s="222" t="str">
        <f>IFERROR(VLOOKUP(D168,Nomenclatura!A:B,2,0),"Não Cadastrada")</f>
        <v>T</v>
      </c>
      <c r="AH168" s="222" t="str">
        <f t="shared" si="221"/>
        <v>OK</v>
      </c>
      <c r="AI168" s="221" t="str">
        <f t="shared" si="222"/>
        <v>Sim</v>
      </c>
      <c r="AJ168" s="225" t="str">
        <f t="shared" si="223"/>
        <v>NÃO</v>
      </c>
      <c r="AK168" s="221" t="b">
        <f t="shared" si="224"/>
        <v>0</v>
      </c>
    </row>
    <row r="169" spans="1:37" ht="17.25" customHeight="1" x14ac:dyDescent="0.2">
      <c r="A169" s="3" t="s">
        <v>191</v>
      </c>
      <c r="B169" s="45">
        <v>1577586</v>
      </c>
      <c r="C169" s="10">
        <v>1992672</v>
      </c>
      <c r="D169" s="10" t="s">
        <v>73</v>
      </c>
      <c r="E169" s="97" t="s">
        <v>550</v>
      </c>
      <c r="F169" s="266" t="s">
        <v>253</v>
      </c>
      <c r="G169" s="111" t="s">
        <v>254</v>
      </c>
      <c r="H169" s="10" t="s">
        <v>402</v>
      </c>
      <c r="I169" s="10" t="s">
        <v>403</v>
      </c>
      <c r="J169" s="189" t="str">
        <f>IFERROR(VLOOKUP(I169,Squad!A:D,2,0),"Não Atribuído")</f>
        <v>SAVIA CAETANO (HAPVIDA)</v>
      </c>
      <c r="K169" s="10" t="str">
        <f>VLOOKUP(I169,Squad!A:E,5,0)</f>
        <v>OPERADORA</v>
      </c>
      <c r="L169" s="10" t="s">
        <v>108</v>
      </c>
      <c r="M169" s="85"/>
      <c r="N169" s="221" t="str">
        <f t="shared" si="207"/>
        <v>\HEALTH_INSTALL\SCRIPTS\SC_UPDATE_SACTI_1577586</v>
      </c>
      <c r="O169" s="221">
        <f t="shared" si="208"/>
        <v>1</v>
      </c>
      <c r="P169" s="224">
        <f t="shared" si="209"/>
        <v>1</v>
      </c>
      <c r="Q169" s="221">
        <f t="shared" si="210"/>
        <v>1</v>
      </c>
      <c r="R169" s="221" t="b">
        <f t="shared" si="211"/>
        <v>0</v>
      </c>
      <c r="S169" s="221" t="b">
        <f t="shared" si="212"/>
        <v>0</v>
      </c>
      <c r="T169" s="145">
        <v>45842</v>
      </c>
      <c r="U169" s="221" t="str">
        <f>IF(ISERROR(VLOOKUP(B169,Priorizados!A:A,1,0)),"NÃO","SIM")</f>
        <v>NÃO</v>
      </c>
      <c r="V169" s="221" t="str">
        <f t="shared" si="213"/>
        <v>Publicação Semanal</v>
      </c>
      <c r="W169" s="221" t="str">
        <f t="shared" si="214"/>
        <v>1577586\HEALTH_INSTALL\SCRIPTS\SC_UPDATE_SACTI_15775861.1</v>
      </c>
      <c r="X169" s="221" t="str">
        <f>IFERROR(VLOOKUP(W169,Abastecimento!I:I,1,0), "Objeto não encontrado")</f>
        <v>1577586\HEALTH_INSTALL\SCRIPTS\SC_UPDATE_SACTI_15775861.1</v>
      </c>
      <c r="Y169" s="221">
        <f>IFERROR(VLOOKUP(B169,Abastecimento!A:A,1,0), "SAC não encontrado")</f>
        <v>1577586</v>
      </c>
      <c r="Z169" s="223" t="str">
        <f t="shared" si="215"/>
        <v>Manter</v>
      </c>
      <c r="AA169" s="221" t="str">
        <f>IFERROR(VLOOKUP(B169,EMERGENCIAIS!A:D,2,0),"Não")</f>
        <v>Não</v>
      </c>
      <c r="AB169" s="221">
        <f t="shared" si="216"/>
        <v>0</v>
      </c>
      <c r="AC169" s="225" t="str">
        <f t="shared" si="217"/>
        <v>Não</v>
      </c>
      <c r="AD169" s="222" t="str">
        <f t="shared" si="218"/>
        <v>Não</v>
      </c>
      <c r="AE169" s="222" t="str">
        <f t="shared" si="219"/>
        <v>Sim</v>
      </c>
      <c r="AF169" s="222" t="str">
        <f t="shared" si="220"/>
        <v>Sim</v>
      </c>
      <c r="AG169" s="222" t="str">
        <f>IFERROR(VLOOKUP(D169,Nomenclatura!A:B,2,0),"Não Cadastrada")</f>
        <v>SC</v>
      </c>
      <c r="AH169" s="222" t="str">
        <f t="shared" si="221"/>
        <v>OK</v>
      </c>
      <c r="AI169" s="221" t="str">
        <f t="shared" si="222"/>
        <v>Sim</v>
      </c>
      <c r="AJ169" s="225" t="str">
        <f t="shared" si="223"/>
        <v>NÃO</v>
      </c>
      <c r="AK169" s="221" t="b">
        <f t="shared" si="224"/>
        <v>0</v>
      </c>
    </row>
    <row r="170" spans="1:37" ht="17.25" customHeight="1" x14ac:dyDescent="0.2">
      <c r="A170" s="3" t="s">
        <v>191</v>
      </c>
      <c r="B170" s="45">
        <v>1577586</v>
      </c>
      <c r="C170" s="10">
        <v>2005129</v>
      </c>
      <c r="D170" s="10" t="s">
        <v>83</v>
      </c>
      <c r="E170" s="97" t="s">
        <v>401</v>
      </c>
      <c r="F170" s="266" t="s">
        <v>443</v>
      </c>
      <c r="G170" s="111" t="s">
        <v>384</v>
      </c>
      <c r="H170" s="10" t="s">
        <v>402</v>
      </c>
      <c r="I170" s="10" t="s">
        <v>403</v>
      </c>
      <c r="J170" s="189" t="str">
        <f>IFERROR(VLOOKUP(I170,Squad!A:D,2,0),"Não Atribuído")</f>
        <v>SAVIA CAETANO (HAPVIDA)</v>
      </c>
      <c r="K170" s="10" t="str">
        <f>VLOOKUP(I170,Squad!A:E,5,0)</f>
        <v>OPERADORA</v>
      </c>
      <c r="L170" s="10" t="s">
        <v>108</v>
      </c>
      <c r="M170" s="85"/>
      <c r="N170" s="221" t="str">
        <f t="shared" si="207"/>
        <v>\WEB_10G\FMB\PLN\T9080</v>
      </c>
      <c r="O170" s="221">
        <f t="shared" si="208"/>
        <v>2</v>
      </c>
      <c r="P170" s="224">
        <f t="shared" si="209"/>
        <v>8</v>
      </c>
      <c r="Q170" s="221">
        <f t="shared" si="210"/>
        <v>11</v>
      </c>
      <c r="R170" s="221" t="b">
        <f t="shared" si="211"/>
        <v>0</v>
      </c>
      <c r="S170" s="221" t="b">
        <f t="shared" si="212"/>
        <v>1</v>
      </c>
      <c r="T170" s="145">
        <v>45842</v>
      </c>
      <c r="U170" s="221" t="str">
        <f>IF(ISERROR(VLOOKUP(B170,Priorizados!A:A,1,0)),"NÃO","SIM")</f>
        <v>NÃO</v>
      </c>
      <c r="V170" s="221" t="str">
        <f t="shared" si="213"/>
        <v>Publicação Semanal</v>
      </c>
      <c r="W170" s="221" t="str">
        <f t="shared" si="214"/>
        <v>1577586\WEB_10G\FMB\PLN\T90801.8</v>
      </c>
      <c r="X170" s="221" t="str">
        <f>IFERROR(VLOOKUP(W170,Abastecimento!I:I,1,0), "Objeto não encontrado")</f>
        <v>1577586\WEB_10G\FMB\PLN\T90801.8</v>
      </c>
      <c r="Y170" s="221">
        <f>IFERROR(VLOOKUP(B170,Abastecimento!A:A,1,0), "SAC não encontrado")</f>
        <v>1577586</v>
      </c>
      <c r="Z170" s="223" t="str">
        <f t="shared" si="215"/>
        <v>Manter</v>
      </c>
      <c r="AA170" s="221" t="str">
        <f>IFERROR(VLOOKUP(B170,EMERGENCIAIS!A:D,2,0),"Não")</f>
        <v>Não</v>
      </c>
      <c r="AB170" s="221">
        <f t="shared" si="216"/>
        <v>0</v>
      </c>
      <c r="AC170" s="225" t="str">
        <f t="shared" si="217"/>
        <v>Não</v>
      </c>
      <c r="AD170" s="222" t="str">
        <f t="shared" si="218"/>
        <v>Não</v>
      </c>
      <c r="AE170" s="222" t="str">
        <f t="shared" si="219"/>
        <v>Sim</v>
      </c>
      <c r="AF170" s="222" t="str">
        <f t="shared" si="220"/>
        <v>Sim</v>
      </c>
      <c r="AG170" s="222" t="str">
        <f>IFERROR(VLOOKUP(D170,Nomenclatura!A:B,2,0),"Não Cadastrada")</f>
        <v>T</v>
      </c>
      <c r="AH170" s="222" t="str">
        <f t="shared" si="221"/>
        <v>OK</v>
      </c>
      <c r="AI170" s="221" t="str">
        <f t="shared" si="222"/>
        <v>Sim</v>
      </c>
      <c r="AJ170" s="225" t="str">
        <f t="shared" si="223"/>
        <v>NÃO</v>
      </c>
      <c r="AK170" s="221" t="b">
        <f t="shared" si="224"/>
        <v>0</v>
      </c>
    </row>
    <row r="171" spans="1:37" ht="17.25" customHeight="1" x14ac:dyDescent="0.2">
      <c r="A171" s="3" t="s">
        <v>191</v>
      </c>
      <c r="B171" s="45">
        <v>2036731</v>
      </c>
      <c r="C171" s="10">
        <v>2051595</v>
      </c>
      <c r="D171" s="10" t="s">
        <v>81</v>
      </c>
      <c r="E171" s="97" t="s">
        <v>551</v>
      </c>
      <c r="F171" s="266" t="s">
        <v>237</v>
      </c>
      <c r="G171" s="111" t="s">
        <v>397</v>
      </c>
      <c r="H171" s="10" t="s">
        <v>413</v>
      </c>
      <c r="I171" s="10" t="s">
        <v>414</v>
      </c>
      <c r="J171" s="189" t="str">
        <f>IFERROR(VLOOKUP(I171,Squad!A:D,2,0),"Não Atribuído")</f>
        <v>GUILHERME FRANCO</v>
      </c>
      <c r="K171" s="10" t="str">
        <f>VLOOKUP(I171,Squad!A:E,5,0)</f>
        <v>OPERADORA</v>
      </c>
      <c r="L171" s="10" t="s">
        <v>108</v>
      </c>
      <c r="M171" s="85"/>
      <c r="N171" s="221" t="str">
        <f t="shared" si="207"/>
        <v>\HEALTH_INSTALL\TABLE\AU_CONTROLE_ARQ</v>
      </c>
      <c r="O171" s="221">
        <f t="shared" si="208"/>
        <v>1</v>
      </c>
      <c r="P171" s="224">
        <f t="shared" si="209"/>
        <v>4</v>
      </c>
      <c r="Q171" s="221">
        <f t="shared" si="210"/>
        <v>4</v>
      </c>
      <c r="R171" s="221" t="b">
        <f t="shared" si="211"/>
        <v>0</v>
      </c>
      <c r="S171" s="221" t="b">
        <f t="shared" si="212"/>
        <v>0</v>
      </c>
      <c r="T171" s="145">
        <v>45842</v>
      </c>
      <c r="U171" s="221" t="str">
        <f>IF(ISERROR(VLOOKUP(B171,Priorizados!A:A,1,0)),"NÃO","SIM")</f>
        <v>NÃO</v>
      </c>
      <c r="V171" s="221" t="str">
        <f t="shared" si="213"/>
        <v>Publicação Semanal</v>
      </c>
      <c r="W171" s="221" t="str">
        <f t="shared" si="214"/>
        <v>2036731\HEALTH_INSTALL\TABLE\AU_CONTROLE_ARQ1.4</v>
      </c>
      <c r="X171" s="221" t="str">
        <f>IFERROR(VLOOKUP(W171,Abastecimento!I:I,1,0), "Objeto não encontrado")</f>
        <v>2036731\HEALTH_INSTALL\TABLE\AU_CONTROLE_ARQ1.4</v>
      </c>
      <c r="Y171" s="221">
        <f>IFERROR(VLOOKUP(B171,Abastecimento!A:A,1,0), "SAC não encontrado")</f>
        <v>2036731</v>
      </c>
      <c r="Z171" s="223" t="str">
        <f t="shared" si="215"/>
        <v>Manter</v>
      </c>
      <c r="AA171" s="221" t="str">
        <f>IFERROR(VLOOKUP(B171,EMERGENCIAIS!A:D,2,0),"Não")</f>
        <v>Não</v>
      </c>
      <c r="AB171" s="221">
        <f t="shared" si="216"/>
        <v>0</v>
      </c>
      <c r="AC171" s="225" t="str">
        <f t="shared" si="217"/>
        <v>Não</v>
      </c>
      <c r="AD171" s="222" t="str">
        <f t="shared" si="218"/>
        <v>Não</v>
      </c>
      <c r="AE171" s="222" t="str">
        <f t="shared" si="219"/>
        <v>Sim</v>
      </c>
      <c r="AF171" s="222" t="str">
        <f t="shared" si="220"/>
        <v>Sim</v>
      </c>
      <c r="AG171" s="222" t="str">
        <f>IFERROR(VLOOKUP(D171,Nomenclatura!A:B,2,0),"Não Cadastrada")</f>
        <v>TB</v>
      </c>
      <c r="AH171" s="222" t="str">
        <f t="shared" si="221"/>
        <v>OK</v>
      </c>
      <c r="AI171" s="221" t="str">
        <f t="shared" si="222"/>
        <v>Sim</v>
      </c>
      <c r="AJ171" s="225" t="str">
        <f t="shared" si="223"/>
        <v>NÃO</v>
      </c>
      <c r="AK171" s="221" t="b">
        <f t="shared" si="224"/>
        <v>0</v>
      </c>
    </row>
    <row r="172" spans="1:37" ht="17.25" customHeight="1" x14ac:dyDescent="0.2">
      <c r="A172" s="3" t="s">
        <v>191</v>
      </c>
      <c r="B172" s="45">
        <v>2036731</v>
      </c>
      <c r="C172" s="10">
        <v>2051595</v>
      </c>
      <c r="D172" s="10" t="s">
        <v>87</v>
      </c>
      <c r="E172" s="97" t="s">
        <v>552</v>
      </c>
      <c r="F172" s="266" t="s">
        <v>291</v>
      </c>
      <c r="G172" s="111" t="s">
        <v>462</v>
      </c>
      <c r="H172" s="10" t="s">
        <v>413</v>
      </c>
      <c r="I172" s="10" t="s">
        <v>414</v>
      </c>
      <c r="J172" s="189" t="str">
        <f>IFERROR(VLOOKUP(I172,Squad!A:D,2,0),"Não Atribuído")</f>
        <v>GUILHERME FRANCO</v>
      </c>
      <c r="K172" s="10" t="str">
        <f>VLOOKUP(I172,Squad!A:E,5,0)</f>
        <v>OPERADORA</v>
      </c>
      <c r="L172" s="10" t="s">
        <v>108</v>
      </c>
      <c r="M172" s="85"/>
      <c r="N172" s="221" t="str">
        <f t="shared" si="207"/>
        <v>\HEALTH_INSTALL\TRIGGER\TG_CONTROLE_ARQ_B</v>
      </c>
      <c r="O172" s="221">
        <f t="shared" si="208"/>
        <v>1</v>
      </c>
      <c r="P172" s="224">
        <f t="shared" si="209"/>
        <v>2</v>
      </c>
      <c r="Q172" s="221">
        <f t="shared" si="210"/>
        <v>2</v>
      </c>
      <c r="R172" s="221" t="b">
        <f t="shared" si="211"/>
        <v>0</v>
      </c>
      <c r="S172" s="221" t="b">
        <f t="shared" si="212"/>
        <v>0</v>
      </c>
      <c r="T172" s="145">
        <v>45842</v>
      </c>
      <c r="U172" s="221" t="str">
        <f>IF(ISERROR(VLOOKUP(B172,Priorizados!A:A,1,0)),"NÃO","SIM")</f>
        <v>NÃO</v>
      </c>
      <c r="V172" s="221" t="str">
        <f t="shared" si="213"/>
        <v>Publicação Semanal</v>
      </c>
      <c r="W172" s="221" t="str">
        <f t="shared" si="214"/>
        <v>2036731\HEALTH_INSTALL\TRIGGER\TG_CONTROLE_ARQ_B1.2</v>
      </c>
      <c r="X172" s="221" t="str">
        <f>IFERROR(VLOOKUP(W172,Abastecimento!I:I,1,0), "Objeto não encontrado")</f>
        <v>2036731\HEALTH_INSTALL\TRIGGER\TG_CONTROLE_ARQ_B1.2</v>
      </c>
      <c r="Y172" s="221">
        <f>IFERROR(VLOOKUP(B172,Abastecimento!A:A,1,0), "SAC não encontrado")</f>
        <v>2036731</v>
      </c>
      <c r="Z172" s="223" t="str">
        <f t="shared" si="215"/>
        <v>Manter</v>
      </c>
      <c r="AA172" s="221" t="str">
        <f>IFERROR(VLOOKUP(B172,EMERGENCIAIS!A:D,2,0),"Não")</f>
        <v>Não</v>
      </c>
      <c r="AB172" s="221">
        <f t="shared" si="216"/>
        <v>0</v>
      </c>
      <c r="AC172" s="225" t="str">
        <f t="shared" si="217"/>
        <v>Não</v>
      </c>
      <c r="AD172" s="222" t="str">
        <f t="shared" si="218"/>
        <v>Não</v>
      </c>
      <c r="AE172" s="222" t="str">
        <f t="shared" si="219"/>
        <v>Sim</v>
      </c>
      <c r="AF172" s="222" t="str">
        <f t="shared" si="220"/>
        <v>Sim</v>
      </c>
      <c r="AG172" s="222" t="str">
        <f>IFERROR(VLOOKUP(D172,Nomenclatura!A:B,2,0),"Não Cadastrada")</f>
        <v>TG</v>
      </c>
      <c r="AH172" s="222" t="str">
        <f t="shared" si="221"/>
        <v>OK</v>
      </c>
      <c r="AI172" s="221" t="str">
        <f t="shared" si="222"/>
        <v>Sim</v>
      </c>
      <c r="AJ172" s="225" t="str">
        <f t="shared" si="223"/>
        <v>NÃO</v>
      </c>
      <c r="AK172" s="221" t="b">
        <f t="shared" si="224"/>
        <v>0</v>
      </c>
    </row>
    <row r="173" spans="1:37" ht="17.25" customHeight="1" x14ac:dyDescent="0.2">
      <c r="A173" s="3" t="s">
        <v>191</v>
      </c>
      <c r="B173" s="45">
        <v>2036731</v>
      </c>
      <c r="C173" s="10">
        <v>2051595</v>
      </c>
      <c r="D173" s="10" t="s">
        <v>89</v>
      </c>
      <c r="E173" s="97" t="s">
        <v>553</v>
      </c>
      <c r="F173" s="266" t="s">
        <v>325</v>
      </c>
      <c r="G173" s="111" t="s">
        <v>441</v>
      </c>
      <c r="H173" s="10" t="s">
        <v>413</v>
      </c>
      <c r="I173" s="10" t="s">
        <v>414</v>
      </c>
      <c r="J173" s="189" t="str">
        <f>IFERROR(VLOOKUP(I173,Squad!A:D,2,0),"Não Atribuído")</f>
        <v>GUILHERME FRANCO</v>
      </c>
      <c r="K173" s="10" t="str">
        <f>VLOOKUP(I173,Squad!A:E,5,0)</f>
        <v>OPERADORA</v>
      </c>
      <c r="L173" s="10" t="s">
        <v>108</v>
      </c>
      <c r="M173" s="85"/>
      <c r="N173" s="221" t="str">
        <f t="shared" si="207"/>
        <v>\HEALTH_INSTALL\PACKAGE\PK_ARQUIVO_GRAFICA</v>
      </c>
      <c r="O173" s="221">
        <f t="shared" si="208"/>
        <v>1</v>
      </c>
      <c r="P173" s="224">
        <f t="shared" si="209"/>
        <v>12</v>
      </c>
      <c r="Q173" s="221">
        <f t="shared" si="210"/>
        <v>12</v>
      </c>
      <c r="R173" s="221" t="b">
        <f t="shared" si="211"/>
        <v>0</v>
      </c>
      <c r="S173" s="221" t="b">
        <f t="shared" si="212"/>
        <v>0</v>
      </c>
      <c r="T173" s="145">
        <v>45842</v>
      </c>
      <c r="U173" s="221" t="str">
        <f>IF(ISERROR(VLOOKUP(B173,Priorizados!A:A,1,0)),"NÃO","SIM")</f>
        <v>NÃO</v>
      </c>
      <c r="V173" s="221" t="str">
        <f t="shared" si="213"/>
        <v>Publicação Semanal</v>
      </c>
      <c r="W173" s="221" t="str">
        <f t="shared" si="214"/>
        <v>2036731\HEALTH_INSTALL\PACKAGE\PK_ARQUIVO_GRAFICA1.12</v>
      </c>
      <c r="X173" s="221" t="str">
        <f>IFERROR(VLOOKUP(W173,Abastecimento!I:I,1,0), "Objeto não encontrado")</f>
        <v>2036731\HEALTH_INSTALL\PACKAGE\PK_ARQUIVO_GRAFICA1.12</v>
      </c>
      <c r="Y173" s="221">
        <f>IFERROR(VLOOKUP(B173,Abastecimento!A:A,1,0), "SAC não encontrado")</f>
        <v>2036731</v>
      </c>
      <c r="Z173" s="223" t="str">
        <f t="shared" si="215"/>
        <v>Manter</v>
      </c>
      <c r="AA173" s="221" t="str">
        <f>IFERROR(VLOOKUP(B173,EMERGENCIAIS!A:D,2,0),"Não")</f>
        <v>Não</v>
      </c>
      <c r="AB173" s="221">
        <f t="shared" si="216"/>
        <v>0</v>
      </c>
      <c r="AC173" s="225" t="str">
        <f t="shared" si="217"/>
        <v>Não</v>
      </c>
      <c r="AD173" s="222" t="str">
        <f t="shared" si="218"/>
        <v>Não</v>
      </c>
      <c r="AE173" s="222" t="str">
        <f t="shared" si="219"/>
        <v>Sim</v>
      </c>
      <c r="AF173" s="222" t="str">
        <f t="shared" si="220"/>
        <v>Sim</v>
      </c>
      <c r="AG173" s="222" t="str">
        <f>IFERROR(VLOOKUP(D173,Nomenclatura!A:B,2,0),"Não Cadastrada")</f>
        <v>PK</v>
      </c>
      <c r="AH173" s="222" t="str">
        <f t="shared" si="221"/>
        <v>OK</v>
      </c>
      <c r="AI173" s="221" t="str">
        <f t="shared" si="222"/>
        <v>Sim</v>
      </c>
      <c r="AJ173" s="225" t="str">
        <f t="shared" si="223"/>
        <v>NÃO</v>
      </c>
      <c r="AK173" s="221" t="b">
        <f t="shared" si="224"/>
        <v>0</v>
      </c>
    </row>
    <row r="174" spans="1:37" ht="17.25" customHeight="1" x14ac:dyDescent="0.2">
      <c r="A174" s="3" t="s">
        <v>191</v>
      </c>
      <c r="B174" s="45">
        <v>2036731</v>
      </c>
      <c r="C174" s="10">
        <v>2051595</v>
      </c>
      <c r="D174" s="10" t="s">
        <v>75</v>
      </c>
      <c r="E174" s="97" t="s">
        <v>553</v>
      </c>
      <c r="F174" s="266" t="s">
        <v>554</v>
      </c>
      <c r="G174" s="111" t="s">
        <v>261</v>
      </c>
      <c r="H174" s="10" t="s">
        <v>413</v>
      </c>
      <c r="I174" s="10" t="s">
        <v>414</v>
      </c>
      <c r="J174" s="189" t="str">
        <f>IFERROR(VLOOKUP(I174,Squad!A:D,2,0),"Não Atribuído")</f>
        <v>GUILHERME FRANCO</v>
      </c>
      <c r="K174" s="10" t="str">
        <f>VLOOKUP(I174,Squad!A:E,5,0)</f>
        <v>OPERADORA</v>
      </c>
      <c r="L174" s="10" t="s">
        <v>108</v>
      </c>
      <c r="M174" s="85"/>
      <c r="N174" s="221" t="str">
        <f t="shared" si="207"/>
        <v>\HEALTH_INSTALL\PACKAGE_BODY\PK_ARQUIVO_GRAFICA</v>
      </c>
      <c r="O174" s="221">
        <f t="shared" si="208"/>
        <v>1</v>
      </c>
      <c r="P174" s="224">
        <f t="shared" si="209"/>
        <v>69</v>
      </c>
      <c r="Q174" s="221">
        <f t="shared" si="210"/>
        <v>69</v>
      </c>
      <c r="R174" s="221" t="b">
        <f t="shared" si="211"/>
        <v>0</v>
      </c>
      <c r="S174" s="221" t="b">
        <f t="shared" si="212"/>
        <v>0</v>
      </c>
      <c r="T174" s="145">
        <v>45842</v>
      </c>
      <c r="U174" s="221" t="str">
        <f>IF(ISERROR(VLOOKUP(B174,Priorizados!A:A,1,0)),"NÃO","SIM")</f>
        <v>NÃO</v>
      </c>
      <c r="V174" s="221" t="str">
        <f t="shared" si="213"/>
        <v>Publicação Semanal</v>
      </c>
      <c r="W174" s="221" t="str">
        <f t="shared" si="214"/>
        <v>2036731\HEALTH_INSTALL\PACKAGE_BODY\PK_ARQUIVO_GRAFICA1.69</v>
      </c>
      <c r="X174" s="221" t="str">
        <f>IFERROR(VLOOKUP(W174,Abastecimento!I:I,1,0), "Objeto não encontrado")</f>
        <v>2036731\HEALTH_INSTALL\PACKAGE_BODY\PK_ARQUIVO_GRAFICA1.69</v>
      </c>
      <c r="Y174" s="221">
        <f>IFERROR(VLOOKUP(B174,Abastecimento!A:A,1,0), "SAC não encontrado")</f>
        <v>2036731</v>
      </c>
      <c r="Z174" s="223" t="str">
        <f t="shared" si="215"/>
        <v>Manter</v>
      </c>
      <c r="AA174" s="221" t="str">
        <f>IFERROR(VLOOKUP(B174,EMERGENCIAIS!A:D,2,0),"Não")</f>
        <v>Não</v>
      </c>
      <c r="AB174" s="221">
        <f t="shared" si="216"/>
        <v>0</v>
      </c>
      <c r="AC174" s="225" t="str">
        <f t="shared" si="217"/>
        <v>Não</v>
      </c>
      <c r="AD174" s="222" t="str">
        <f t="shared" si="218"/>
        <v>Não</v>
      </c>
      <c r="AE174" s="222" t="str">
        <f t="shared" si="219"/>
        <v>Sim</v>
      </c>
      <c r="AF174" s="222" t="str">
        <f t="shared" si="220"/>
        <v>Sim</v>
      </c>
      <c r="AG174" s="222" t="str">
        <f>IFERROR(VLOOKUP(D174,Nomenclatura!A:B,2,0),"Não Cadastrada")</f>
        <v>PK</v>
      </c>
      <c r="AH174" s="222" t="str">
        <f t="shared" si="221"/>
        <v>OK</v>
      </c>
      <c r="AI174" s="221" t="str">
        <f t="shared" si="222"/>
        <v>Sim</v>
      </c>
      <c r="AJ174" s="225" t="str">
        <f t="shared" si="223"/>
        <v>NÃO</v>
      </c>
      <c r="AK174" s="221" t="b">
        <f t="shared" si="224"/>
        <v>0</v>
      </c>
    </row>
    <row r="175" spans="1:37" ht="17.25" customHeight="1" x14ac:dyDescent="0.2">
      <c r="A175" s="3" t="s">
        <v>191</v>
      </c>
      <c r="B175" s="45">
        <v>2036731</v>
      </c>
      <c r="C175" s="10">
        <v>2051595</v>
      </c>
      <c r="D175" s="10" t="s">
        <v>83</v>
      </c>
      <c r="E175" s="97" t="s">
        <v>555</v>
      </c>
      <c r="F175" s="266" t="s">
        <v>556</v>
      </c>
      <c r="G175" s="111" t="s">
        <v>384</v>
      </c>
      <c r="H175" s="10" t="s">
        <v>413</v>
      </c>
      <c r="I175" s="10" t="s">
        <v>414</v>
      </c>
      <c r="J175" s="189" t="str">
        <f>IFERROR(VLOOKUP(I175,Squad!A:D,2,0),"Não Atribuído")</f>
        <v>GUILHERME FRANCO</v>
      </c>
      <c r="K175" s="10" t="str">
        <f>VLOOKUP(I175,Squad!A:E,5,0)</f>
        <v>OPERADORA</v>
      </c>
      <c r="L175" s="10" t="s">
        <v>108</v>
      </c>
      <c r="M175" s="85"/>
      <c r="N175" s="221" t="str">
        <f t="shared" si="207"/>
        <v>\WEB_10G\FMB\PLN\T1310REL</v>
      </c>
      <c r="O175" s="221">
        <f t="shared" si="208"/>
        <v>1</v>
      </c>
      <c r="P175" s="224">
        <f t="shared" si="209"/>
        <v>90</v>
      </c>
      <c r="Q175" s="221">
        <f t="shared" si="210"/>
        <v>90</v>
      </c>
      <c r="R175" s="221" t="b">
        <f t="shared" si="211"/>
        <v>0</v>
      </c>
      <c r="S175" s="221" t="b">
        <f t="shared" si="212"/>
        <v>0</v>
      </c>
      <c r="T175" s="145">
        <v>45842</v>
      </c>
      <c r="U175" s="221" t="str">
        <f>IF(ISERROR(VLOOKUP(B175,Priorizados!A:A,1,0)),"NÃO","SIM")</f>
        <v>NÃO</v>
      </c>
      <c r="V175" s="221" t="str">
        <f t="shared" si="213"/>
        <v>Publicação Semanal</v>
      </c>
      <c r="W175" s="221" t="str">
        <f t="shared" si="214"/>
        <v>2036731\WEB_10G\FMB\PLN\T1310REL1.90</v>
      </c>
      <c r="X175" s="221" t="str">
        <f>IFERROR(VLOOKUP(W175,Abastecimento!I:I,1,0), "Objeto não encontrado")</f>
        <v>2036731\WEB_10G\FMB\PLN\T1310REL1.90</v>
      </c>
      <c r="Y175" s="221">
        <f>IFERROR(VLOOKUP(B175,Abastecimento!A:A,1,0), "SAC não encontrado")</f>
        <v>2036731</v>
      </c>
      <c r="Z175" s="223" t="str">
        <f t="shared" si="215"/>
        <v>Manter</v>
      </c>
      <c r="AA175" s="221" t="str">
        <f>IFERROR(VLOOKUP(B175,EMERGENCIAIS!A:D,2,0),"Não")</f>
        <v>Não</v>
      </c>
      <c r="AB175" s="221">
        <f t="shared" si="216"/>
        <v>0</v>
      </c>
      <c r="AC175" s="225" t="str">
        <f t="shared" si="217"/>
        <v>Não</v>
      </c>
      <c r="AD175" s="222" t="str">
        <f t="shared" si="218"/>
        <v>Não</v>
      </c>
      <c r="AE175" s="222" t="str">
        <f t="shared" si="219"/>
        <v>Sim</v>
      </c>
      <c r="AF175" s="222" t="str">
        <f t="shared" si="220"/>
        <v>Sim</v>
      </c>
      <c r="AG175" s="222" t="str">
        <f>IFERROR(VLOOKUP(D175,Nomenclatura!A:B,2,0),"Não Cadastrada")</f>
        <v>T</v>
      </c>
      <c r="AH175" s="222" t="str">
        <f t="shared" si="221"/>
        <v>OK</v>
      </c>
      <c r="AI175" s="221" t="str">
        <f t="shared" si="222"/>
        <v>Sim</v>
      </c>
      <c r="AJ175" s="225" t="str">
        <f t="shared" si="223"/>
        <v>NÃO</v>
      </c>
      <c r="AK175" s="221" t="b">
        <f t="shared" si="224"/>
        <v>1</v>
      </c>
    </row>
    <row r="176" spans="1:37" ht="17.25" customHeight="1" x14ac:dyDescent="0.2">
      <c r="A176" s="3" t="s">
        <v>191</v>
      </c>
      <c r="B176" s="45">
        <v>2036731</v>
      </c>
      <c r="C176" s="10">
        <v>2051595</v>
      </c>
      <c r="D176" s="10" t="s">
        <v>81</v>
      </c>
      <c r="E176" s="97" t="s">
        <v>557</v>
      </c>
      <c r="F176" s="266" t="s">
        <v>309</v>
      </c>
      <c r="G176" s="111" t="s">
        <v>397</v>
      </c>
      <c r="H176" s="10" t="s">
        <v>413</v>
      </c>
      <c r="I176" s="10" t="s">
        <v>414</v>
      </c>
      <c r="J176" s="189" t="str">
        <f>IFERROR(VLOOKUP(I176,Squad!A:D,2,0),"Não Atribuído")</f>
        <v>GUILHERME FRANCO</v>
      </c>
      <c r="K176" s="10" t="str">
        <f>VLOOKUP(I176,Squad!A:E,5,0)</f>
        <v>OPERADORA</v>
      </c>
      <c r="L176" s="10" t="s">
        <v>108</v>
      </c>
      <c r="M176" s="85"/>
      <c r="N176" s="221" t="str">
        <f t="shared" si="207"/>
        <v>\HEALTH_INSTALL\TABLE\TB_CONTROLE_ARQ</v>
      </c>
      <c r="O176" s="221">
        <f t="shared" si="208"/>
        <v>1</v>
      </c>
      <c r="P176" s="224">
        <f t="shared" si="209"/>
        <v>6</v>
      </c>
      <c r="Q176" s="221">
        <f t="shared" si="210"/>
        <v>6</v>
      </c>
      <c r="R176" s="221" t="b">
        <f t="shared" si="211"/>
        <v>0</v>
      </c>
      <c r="S176" s="221" t="b">
        <f t="shared" si="212"/>
        <v>0</v>
      </c>
      <c r="T176" s="145">
        <v>45842</v>
      </c>
      <c r="U176" s="221" t="str">
        <f>IF(ISERROR(VLOOKUP(B176,Priorizados!A:A,1,0)),"NÃO","SIM")</f>
        <v>NÃO</v>
      </c>
      <c r="V176" s="221" t="str">
        <f t="shared" si="213"/>
        <v>Publicação Semanal</v>
      </c>
      <c r="W176" s="221" t="str">
        <f t="shared" si="214"/>
        <v>2036731\HEALTH_INSTALL\TABLE\TB_CONTROLE_ARQ1.6</v>
      </c>
      <c r="X176" s="221" t="str">
        <f>IFERROR(VLOOKUP(W176,Abastecimento!I:I,1,0), "Objeto não encontrado")</f>
        <v>2036731\HEALTH_INSTALL\TABLE\TB_CONTROLE_ARQ1.6</v>
      </c>
      <c r="Y176" s="221">
        <f>IFERROR(VLOOKUP(B176,Abastecimento!A:A,1,0), "SAC não encontrado")</f>
        <v>2036731</v>
      </c>
      <c r="Z176" s="223" t="str">
        <f t="shared" si="215"/>
        <v>Manter</v>
      </c>
      <c r="AA176" s="221" t="str">
        <f>IFERROR(VLOOKUP(B176,EMERGENCIAIS!A:D,2,0),"Não")</f>
        <v>Não</v>
      </c>
      <c r="AB176" s="221">
        <f t="shared" si="216"/>
        <v>0</v>
      </c>
      <c r="AC176" s="225" t="str">
        <f t="shared" si="217"/>
        <v>Não</v>
      </c>
      <c r="AD176" s="222" t="str">
        <f t="shared" si="218"/>
        <v>Não</v>
      </c>
      <c r="AE176" s="222" t="str">
        <f t="shared" si="219"/>
        <v>Sim</v>
      </c>
      <c r="AF176" s="222" t="str">
        <f t="shared" si="220"/>
        <v>Sim</v>
      </c>
      <c r="AG176" s="222" t="str">
        <f>IFERROR(VLOOKUP(D176,Nomenclatura!A:B,2,0),"Não Cadastrada")</f>
        <v>TB</v>
      </c>
      <c r="AH176" s="222" t="str">
        <f t="shared" si="221"/>
        <v>OK</v>
      </c>
      <c r="AI176" s="221" t="str">
        <f t="shared" si="222"/>
        <v>Sim</v>
      </c>
      <c r="AJ176" s="225" t="str">
        <f t="shared" si="223"/>
        <v>NÃO</v>
      </c>
      <c r="AK176" s="221" t="b">
        <f t="shared" si="224"/>
        <v>0</v>
      </c>
    </row>
    <row r="177" spans="1:37" ht="17.25" customHeight="1" x14ac:dyDescent="0.2">
      <c r="A177" s="3" t="s">
        <v>191</v>
      </c>
      <c r="B177" s="45">
        <v>2036256</v>
      </c>
      <c r="C177" s="10">
        <v>2051727</v>
      </c>
      <c r="D177" s="10" t="s">
        <v>81</v>
      </c>
      <c r="E177" s="97" t="s">
        <v>558</v>
      </c>
      <c r="F177" s="266" t="s">
        <v>237</v>
      </c>
      <c r="G177" s="111" t="s">
        <v>397</v>
      </c>
      <c r="H177" s="10" t="s">
        <v>508</v>
      </c>
      <c r="I177" s="10" t="s">
        <v>508</v>
      </c>
      <c r="J177" s="189" t="str">
        <f>IFERROR(VLOOKUP(I177,Squad!A:D,2,0),"Não Atribuído")</f>
        <v>MARCOS GARCIA (DIGITAL)</v>
      </c>
      <c r="K177" s="10" t="str">
        <f>VLOOKUP(I177,Squad!A:E,5,0)</f>
        <v>DIGITAL</v>
      </c>
      <c r="L177" s="10" t="s">
        <v>108</v>
      </c>
      <c r="M177" s="85"/>
      <c r="N177" s="221" t="str">
        <f t="shared" si="207"/>
        <v>\HEALTH_INSTALL\TABLE\TB_LOG_ACAO_EMPRESA</v>
      </c>
      <c r="O177" s="221">
        <f t="shared" si="208"/>
        <v>1</v>
      </c>
      <c r="P177" s="224">
        <f t="shared" si="209"/>
        <v>4</v>
      </c>
      <c r="Q177" s="221">
        <f t="shared" si="210"/>
        <v>4</v>
      </c>
      <c r="R177" s="221" t="b">
        <f t="shared" si="211"/>
        <v>0</v>
      </c>
      <c r="S177" s="221" t="b">
        <f t="shared" si="212"/>
        <v>0</v>
      </c>
      <c r="T177" s="145">
        <v>45842</v>
      </c>
      <c r="U177" s="221" t="str">
        <f>IF(ISERROR(VLOOKUP(B177,Priorizados!A:A,1,0)),"NÃO","SIM")</f>
        <v>NÃO</v>
      </c>
      <c r="V177" s="221" t="str">
        <f t="shared" si="213"/>
        <v>Publicação Semanal</v>
      </c>
      <c r="W177" s="221" t="str">
        <f t="shared" si="214"/>
        <v>2036256\HEALTH_INSTALL\TABLE\TB_LOG_ACAO_EMPRESA1.4</v>
      </c>
      <c r="X177" s="221" t="str">
        <f>IFERROR(VLOOKUP(W177,Abastecimento!I:I,1,0), "Objeto não encontrado")</f>
        <v>2036256\HEALTH_INSTALL\TABLE\TB_LOG_ACAO_EMPRESA1.4</v>
      </c>
      <c r="Y177" s="221">
        <f>IFERROR(VLOOKUP(B177,Abastecimento!A:A,1,0), "SAC não encontrado")</f>
        <v>2036256</v>
      </c>
      <c r="Z177" s="223" t="str">
        <f t="shared" si="215"/>
        <v>Manter</v>
      </c>
      <c r="AA177" s="221" t="str">
        <f>IFERROR(VLOOKUP(B177,EMERGENCIAIS!A:D,2,0),"Não")</f>
        <v>Não</v>
      </c>
      <c r="AB177" s="221">
        <f t="shared" si="216"/>
        <v>0</v>
      </c>
      <c r="AC177" s="225" t="str">
        <f t="shared" si="217"/>
        <v>Não</v>
      </c>
      <c r="AD177" s="222" t="str">
        <f t="shared" si="218"/>
        <v>Não</v>
      </c>
      <c r="AE177" s="222" t="str">
        <f t="shared" si="219"/>
        <v>Sim</v>
      </c>
      <c r="AF177" s="222" t="str">
        <f t="shared" si="220"/>
        <v>Sim</v>
      </c>
      <c r="AG177" s="222" t="str">
        <f>IFERROR(VLOOKUP(D177,Nomenclatura!A:B,2,0),"Não Cadastrada")</f>
        <v>TB</v>
      </c>
      <c r="AH177" s="222" t="str">
        <f t="shared" si="221"/>
        <v>OK</v>
      </c>
      <c r="AI177" s="221" t="str">
        <f t="shared" si="222"/>
        <v>Sim</v>
      </c>
      <c r="AJ177" s="225" t="str">
        <f t="shared" si="223"/>
        <v>NÃO</v>
      </c>
      <c r="AK177" s="221" t="b">
        <f t="shared" si="224"/>
        <v>0</v>
      </c>
    </row>
    <row r="178" spans="1:37" ht="17.25" customHeight="1" x14ac:dyDescent="0.2">
      <c r="A178" s="3" t="s">
        <v>191</v>
      </c>
      <c r="B178" s="45">
        <v>2036256</v>
      </c>
      <c r="C178" s="10">
        <v>2051727</v>
      </c>
      <c r="D178" s="10" t="s">
        <v>79</v>
      </c>
      <c r="E178" s="97" t="s">
        <v>559</v>
      </c>
      <c r="F178" s="266" t="s">
        <v>291</v>
      </c>
      <c r="G178" s="111" t="s">
        <v>319</v>
      </c>
      <c r="H178" s="10" t="s">
        <v>508</v>
      </c>
      <c r="I178" s="10" t="s">
        <v>508</v>
      </c>
      <c r="J178" s="189" t="str">
        <f>IFERROR(VLOOKUP(I178,Squad!A:D,2,0),"Não Atribuído")</f>
        <v>MARCOS GARCIA (DIGITAL)</v>
      </c>
      <c r="K178" s="10" t="str">
        <f>VLOOKUP(I178,Squad!A:E,5,0)</f>
        <v>DIGITAL</v>
      </c>
      <c r="L178" s="10" t="s">
        <v>108</v>
      </c>
      <c r="M178" s="85"/>
      <c r="N178" s="221" t="str">
        <f t="shared" si="207"/>
        <v>\HEALTH_INSTALL\PROCEDURE\PR_LOG_ACAO_EMPRESA</v>
      </c>
      <c r="O178" s="221">
        <f t="shared" si="208"/>
        <v>1</v>
      </c>
      <c r="P178" s="224">
        <f t="shared" si="209"/>
        <v>2</v>
      </c>
      <c r="Q178" s="221">
        <f t="shared" si="210"/>
        <v>2</v>
      </c>
      <c r="R178" s="221" t="b">
        <f t="shared" si="211"/>
        <v>0</v>
      </c>
      <c r="S178" s="221" t="b">
        <f t="shared" si="212"/>
        <v>0</v>
      </c>
      <c r="T178" s="145">
        <v>45842</v>
      </c>
      <c r="U178" s="221" t="str">
        <f>IF(ISERROR(VLOOKUP(B178,Priorizados!A:A,1,0)),"NÃO","SIM")</f>
        <v>NÃO</v>
      </c>
      <c r="V178" s="221" t="str">
        <f t="shared" si="213"/>
        <v>Publicação Semanal</v>
      </c>
      <c r="W178" s="221" t="str">
        <f t="shared" si="214"/>
        <v>2036256\HEALTH_INSTALL\PROCEDURE\PR_LOG_ACAO_EMPRESA1.2</v>
      </c>
      <c r="X178" s="221" t="str">
        <f>IFERROR(VLOOKUP(W178,Abastecimento!I:I,1,0), "Objeto não encontrado")</f>
        <v>2036256\HEALTH_INSTALL\PROCEDURE\PR_LOG_ACAO_EMPRESA1.2</v>
      </c>
      <c r="Y178" s="221">
        <f>IFERROR(VLOOKUP(B178,Abastecimento!A:A,1,0), "SAC não encontrado")</f>
        <v>2036256</v>
      </c>
      <c r="Z178" s="223" t="str">
        <f t="shared" si="215"/>
        <v>Manter</v>
      </c>
      <c r="AA178" s="221" t="str">
        <f>IFERROR(VLOOKUP(B178,EMERGENCIAIS!A:D,2,0),"Não")</f>
        <v>Não</v>
      </c>
      <c r="AB178" s="221">
        <f t="shared" si="216"/>
        <v>0</v>
      </c>
      <c r="AC178" s="225" t="str">
        <f t="shared" si="217"/>
        <v>Não</v>
      </c>
      <c r="AD178" s="222" t="str">
        <f t="shared" si="218"/>
        <v>Não</v>
      </c>
      <c r="AE178" s="222" t="str">
        <f t="shared" si="219"/>
        <v>Sim</v>
      </c>
      <c r="AF178" s="222" t="str">
        <f t="shared" si="220"/>
        <v>Sim</v>
      </c>
      <c r="AG178" s="222" t="str">
        <f>IFERROR(VLOOKUP(D178,Nomenclatura!A:B,2,0),"Não Cadastrada")</f>
        <v>PR</v>
      </c>
      <c r="AH178" s="222" t="str">
        <f t="shared" si="221"/>
        <v>OK</v>
      </c>
      <c r="AI178" s="221" t="str">
        <f t="shared" si="222"/>
        <v>Sim</v>
      </c>
      <c r="AJ178" s="225" t="str">
        <f t="shared" si="223"/>
        <v>NÃO</v>
      </c>
      <c r="AK178" s="221" t="b">
        <f t="shared" si="224"/>
        <v>0</v>
      </c>
    </row>
    <row r="179" spans="1:37" ht="17.25" customHeight="1" x14ac:dyDescent="0.2">
      <c r="A179" s="3" t="s">
        <v>191</v>
      </c>
      <c r="B179" s="45">
        <v>2036256</v>
      </c>
      <c r="C179" s="10">
        <v>2051727</v>
      </c>
      <c r="D179" s="10" t="s">
        <v>73</v>
      </c>
      <c r="E179" s="97" t="s">
        <v>560</v>
      </c>
      <c r="F179" s="321" t="s">
        <v>357</v>
      </c>
      <c r="G179" s="111" t="s">
        <v>254</v>
      </c>
      <c r="H179" s="10" t="s">
        <v>508</v>
      </c>
      <c r="I179" s="10" t="s">
        <v>508</v>
      </c>
      <c r="J179" s="189" t="str">
        <f>IFERROR(VLOOKUP(I179,Squad!A:D,2,0),"Não Atribuído")</f>
        <v>MARCOS GARCIA (DIGITAL)</v>
      </c>
      <c r="K179" s="10" t="str">
        <f>VLOOKUP(I179,Squad!A:E,5,0)</f>
        <v>DIGITAL</v>
      </c>
      <c r="L179" s="10" t="s">
        <v>108</v>
      </c>
      <c r="M179" s="85" t="s">
        <v>561</v>
      </c>
      <c r="N179" s="221" t="str">
        <f t="shared" si="207"/>
        <v>\HEALTH_INSTALL\SCRIPTS\SC_SACTI_2036256</v>
      </c>
      <c r="O179" s="221">
        <f t="shared" si="208"/>
        <v>1</v>
      </c>
      <c r="P179" s="224">
        <f t="shared" si="209"/>
        <v>3</v>
      </c>
      <c r="Q179" s="221">
        <f t="shared" si="210"/>
        <v>3</v>
      </c>
      <c r="R179" s="221" t="b">
        <f t="shared" si="211"/>
        <v>0</v>
      </c>
      <c r="S179" s="221" t="b">
        <f t="shared" si="212"/>
        <v>0</v>
      </c>
      <c r="T179" s="145">
        <v>45842</v>
      </c>
      <c r="U179" s="221" t="str">
        <f>IF(ISERROR(VLOOKUP(B179,Priorizados!A:A,1,0)),"NÃO","SIM")</f>
        <v>NÃO</v>
      </c>
      <c r="V179" s="221" t="str">
        <f t="shared" si="213"/>
        <v>Publicação Semanal</v>
      </c>
      <c r="W179" s="221" t="str">
        <f t="shared" si="214"/>
        <v>2036256\HEALTH_INSTALL\SCRIPTS\SC_SACTI_20362561.3</v>
      </c>
      <c r="X179" s="221" t="str">
        <f>IFERROR(VLOOKUP(W179,Abastecimento!I:I,1,0), "Objeto não encontrado")</f>
        <v>2036256\HEALTH_INSTALL\SCRIPTS\SC_SACTI_20362561.3</v>
      </c>
      <c r="Y179" s="221">
        <f>IFERROR(VLOOKUP(B179,Abastecimento!A:A,1,0), "SAC não encontrado")</f>
        <v>2036256</v>
      </c>
      <c r="Z179" s="223" t="str">
        <f t="shared" si="215"/>
        <v>Manter</v>
      </c>
      <c r="AA179" s="221" t="str">
        <f>IFERROR(VLOOKUP(B179,EMERGENCIAIS!A:D,2,0),"Não")</f>
        <v>Não</v>
      </c>
      <c r="AB179" s="221">
        <f t="shared" si="216"/>
        <v>0</v>
      </c>
      <c r="AC179" s="225" t="str">
        <f t="shared" si="217"/>
        <v>Não</v>
      </c>
      <c r="AD179" s="222" t="str">
        <f t="shared" si="218"/>
        <v>Não</v>
      </c>
      <c r="AE179" s="222" t="str">
        <f t="shared" si="219"/>
        <v>Sim</v>
      </c>
      <c r="AF179" s="222" t="str">
        <f t="shared" si="220"/>
        <v>Sim</v>
      </c>
      <c r="AG179" s="222" t="str">
        <f>IFERROR(VLOOKUP(D179,Nomenclatura!A:B,2,0),"Não Cadastrada")</f>
        <v>SC</v>
      </c>
      <c r="AH179" s="222" t="str">
        <f t="shared" si="221"/>
        <v>OK</v>
      </c>
      <c r="AI179" s="221" t="str">
        <f t="shared" si="222"/>
        <v>Sim</v>
      </c>
      <c r="AJ179" s="225" t="str">
        <f t="shared" si="223"/>
        <v>NÃO</v>
      </c>
      <c r="AK179" s="221" t="b">
        <f t="shared" si="224"/>
        <v>0</v>
      </c>
    </row>
    <row r="180" spans="1:37" ht="17.25" customHeight="1" x14ac:dyDescent="0.2">
      <c r="A180" s="3" t="s">
        <v>191</v>
      </c>
      <c r="B180" s="45">
        <v>2036256</v>
      </c>
      <c r="C180" s="10">
        <v>2051727</v>
      </c>
      <c r="D180" s="10" t="s">
        <v>75</v>
      </c>
      <c r="E180" s="97" t="s">
        <v>562</v>
      </c>
      <c r="F180" s="266" t="s">
        <v>416</v>
      </c>
      <c r="G180" s="111" t="s">
        <v>261</v>
      </c>
      <c r="H180" s="10" t="s">
        <v>508</v>
      </c>
      <c r="I180" s="10" t="s">
        <v>508</v>
      </c>
      <c r="J180" s="189" t="str">
        <f>IFERROR(VLOOKUP(I180,Squad!A:D,2,0),"Não Atribuído")</f>
        <v>MARCOS GARCIA (DIGITAL)</v>
      </c>
      <c r="K180" s="10" t="str">
        <f>VLOOKUP(I180,Squad!A:E,5,0)</f>
        <v>DIGITAL</v>
      </c>
      <c r="L180" s="10" t="s">
        <v>108</v>
      </c>
      <c r="M180" s="85"/>
      <c r="N180" s="221" t="str">
        <f t="shared" si="207"/>
        <v>\HEALTH_INSTALL\PACKAGE_BODY\PK_SUPERAPP_BENEFICIARIO</v>
      </c>
      <c r="O180" s="221">
        <f t="shared" si="208"/>
        <v>1</v>
      </c>
      <c r="P180" s="224">
        <f t="shared" si="209"/>
        <v>22</v>
      </c>
      <c r="Q180" s="221">
        <f t="shared" si="210"/>
        <v>22</v>
      </c>
      <c r="R180" s="221" t="b">
        <f t="shared" si="211"/>
        <v>0</v>
      </c>
      <c r="S180" s="221" t="b">
        <f t="shared" si="212"/>
        <v>0</v>
      </c>
      <c r="T180" s="145">
        <v>45842</v>
      </c>
      <c r="U180" s="221" t="str">
        <f>IF(ISERROR(VLOOKUP(B180,Priorizados!A:A,1,0)),"NÃO","SIM")</f>
        <v>NÃO</v>
      </c>
      <c r="V180" s="221" t="str">
        <f t="shared" si="213"/>
        <v>Publicação Semanal</v>
      </c>
      <c r="W180" s="221" t="str">
        <f t="shared" si="214"/>
        <v>2036256\HEALTH_INSTALL\PACKAGE_BODY\PK_SUPERAPP_BENEFICIARIO1.22</v>
      </c>
      <c r="X180" s="221" t="str">
        <f>IFERROR(VLOOKUP(W180,Abastecimento!I:I,1,0), "Objeto não encontrado")</f>
        <v>2036256\HEALTH_INSTALL\PACKAGE_BODY\PK_SUPERAPP_BENEFICIARIO1.22</v>
      </c>
      <c r="Y180" s="221">
        <f>IFERROR(VLOOKUP(B180,Abastecimento!A:A,1,0), "SAC não encontrado")</f>
        <v>2036256</v>
      </c>
      <c r="Z180" s="223" t="str">
        <f t="shared" si="215"/>
        <v>Manter</v>
      </c>
      <c r="AA180" s="221" t="str">
        <f>IFERROR(VLOOKUP(B180,EMERGENCIAIS!A:D,2,0),"Não")</f>
        <v>Não</v>
      </c>
      <c r="AB180" s="221">
        <f t="shared" si="216"/>
        <v>0</v>
      </c>
      <c r="AC180" s="225" t="str">
        <f t="shared" si="217"/>
        <v>Não</v>
      </c>
      <c r="AD180" s="222" t="str">
        <f t="shared" si="218"/>
        <v>Não</v>
      </c>
      <c r="AE180" s="222" t="str">
        <f t="shared" si="219"/>
        <v>Sim</v>
      </c>
      <c r="AF180" s="222" t="str">
        <f t="shared" si="220"/>
        <v>Sim</v>
      </c>
      <c r="AG180" s="222" t="str">
        <f>IFERROR(VLOOKUP(D180,Nomenclatura!A:B,2,0),"Não Cadastrada")</f>
        <v>PK</v>
      </c>
      <c r="AH180" s="222" t="str">
        <f t="shared" si="221"/>
        <v>OK</v>
      </c>
      <c r="AI180" s="221" t="str">
        <f t="shared" si="222"/>
        <v>Sim</v>
      </c>
      <c r="AJ180" s="225" t="str">
        <f t="shared" si="223"/>
        <v>NÃO</v>
      </c>
      <c r="AK180" s="221" t="b">
        <f t="shared" si="224"/>
        <v>0</v>
      </c>
    </row>
    <row r="181" spans="1:37" ht="17.25" customHeight="1" x14ac:dyDescent="0.2">
      <c r="A181" s="3" t="s">
        <v>191</v>
      </c>
      <c r="B181" s="45">
        <v>2036256</v>
      </c>
      <c r="C181" s="10">
        <v>2051727</v>
      </c>
      <c r="D181" s="10" t="s">
        <v>89</v>
      </c>
      <c r="E181" s="97" t="s">
        <v>562</v>
      </c>
      <c r="F181" s="266" t="s">
        <v>325</v>
      </c>
      <c r="G181" s="111" t="s">
        <v>441</v>
      </c>
      <c r="H181" s="10" t="s">
        <v>508</v>
      </c>
      <c r="I181" s="10" t="s">
        <v>508</v>
      </c>
      <c r="J181" s="189" t="str">
        <f>IFERROR(VLOOKUP(I181,Squad!A:D,2,0),"Não Atribuído")</f>
        <v>MARCOS GARCIA (DIGITAL)</v>
      </c>
      <c r="K181" s="10" t="str">
        <f>VLOOKUP(I181,Squad!A:E,5,0)</f>
        <v>DIGITAL</v>
      </c>
      <c r="L181" s="10" t="s">
        <v>108</v>
      </c>
      <c r="M181" s="85"/>
      <c r="N181" s="221" t="str">
        <f t="shared" si="207"/>
        <v>\HEALTH_INSTALL\PACKAGE\PK_SUPERAPP_BENEFICIARIO</v>
      </c>
      <c r="O181" s="221">
        <f t="shared" si="208"/>
        <v>1</v>
      </c>
      <c r="P181" s="224">
        <f t="shared" si="209"/>
        <v>12</v>
      </c>
      <c r="Q181" s="221">
        <f t="shared" si="210"/>
        <v>12</v>
      </c>
      <c r="R181" s="221" t="b">
        <f t="shared" si="211"/>
        <v>0</v>
      </c>
      <c r="S181" s="221" t="b">
        <f t="shared" si="212"/>
        <v>0</v>
      </c>
      <c r="T181" s="145">
        <v>45842</v>
      </c>
      <c r="U181" s="221" t="str">
        <f>IF(ISERROR(VLOOKUP(B181,Priorizados!A:A,1,0)),"NÃO","SIM")</f>
        <v>NÃO</v>
      </c>
      <c r="V181" s="221" t="str">
        <f t="shared" si="213"/>
        <v>Publicação Semanal</v>
      </c>
      <c r="W181" s="221" t="str">
        <f t="shared" si="214"/>
        <v>2036256\HEALTH_INSTALL\PACKAGE\PK_SUPERAPP_BENEFICIARIO1.12</v>
      </c>
      <c r="X181" s="221" t="str">
        <f>IFERROR(VLOOKUP(W181,Abastecimento!I:I,1,0), "Objeto não encontrado")</f>
        <v>2036256\HEALTH_INSTALL\PACKAGE\PK_SUPERAPP_BENEFICIARIO1.12</v>
      </c>
      <c r="Y181" s="221">
        <f>IFERROR(VLOOKUP(B181,Abastecimento!A:A,1,0), "SAC não encontrado")</f>
        <v>2036256</v>
      </c>
      <c r="Z181" s="223" t="str">
        <f t="shared" si="215"/>
        <v>Manter</v>
      </c>
      <c r="AA181" s="221" t="str">
        <f>IFERROR(VLOOKUP(B181,EMERGENCIAIS!A:D,2,0),"Não")</f>
        <v>Não</v>
      </c>
      <c r="AB181" s="221">
        <f t="shared" si="216"/>
        <v>0</v>
      </c>
      <c r="AC181" s="225" t="str">
        <f t="shared" si="217"/>
        <v>Não</v>
      </c>
      <c r="AD181" s="222" t="str">
        <f t="shared" si="218"/>
        <v>Não</v>
      </c>
      <c r="AE181" s="222" t="str">
        <f t="shared" si="219"/>
        <v>Sim</v>
      </c>
      <c r="AF181" s="222" t="str">
        <f t="shared" si="220"/>
        <v>Sim</v>
      </c>
      <c r="AG181" s="222" t="str">
        <f>IFERROR(VLOOKUP(D181,Nomenclatura!A:B,2,0),"Não Cadastrada")</f>
        <v>PK</v>
      </c>
      <c r="AH181" s="222" t="str">
        <f t="shared" si="221"/>
        <v>OK</v>
      </c>
      <c r="AI181" s="221" t="str">
        <f t="shared" si="222"/>
        <v>Sim</v>
      </c>
      <c r="AJ181" s="225" t="str">
        <f t="shared" si="223"/>
        <v>NÃO</v>
      </c>
      <c r="AK181" s="221" t="b">
        <f t="shared" si="224"/>
        <v>0</v>
      </c>
    </row>
    <row r="182" spans="1:37" ht="17.25" customHeight="1" x14ac:dyDescent="0.2">
      <c r="A182" s="3" t="s">
        <v>191</v>
      </c>
      <c r="B182" s="45">
        <v>2042453</v>
      </c>
      <c r="C182" s="10">
        <v>2042937</v>
      </c>
      <c r="D182" s="10" t="s">
        <v>563</v>
      </c>
      <c r="E182" s="97" t="s">
        <v>564</v>
      </c>
      <c r="F182" s="266" t="s">
        <v>253</v>
      </c>
      <c r="G182" s="111" t="s">
        <v>314</v>
      </c>
      <c r="H182" s="10" t="s">
        <v>244</v>
      </c>
      <c r="I182" s="10" t="s">
        <v>244</v>
      </c>
      <c r="J182" s="189" t="str">
        <f>IFERROR(VLOOKUP(I182,Squad!A:D,2,0),"Não Atribuído")</f>
        <v>MARINES SALES - PROFECTUM</v>
      </c>
      <c r="K182" s="10" t="str">
        <f>VLOOKUP(I182,Squad!A:E,5,0)</f>
        <v>ASSISTENCIAL</v>
      </c>
      <c r="L182" s="10" t="s">
        <v>108</v>
      </c>
      <c r="M182" s="85" t="s">
        <v>565</v>
      </c>
      <c r="N182" s="221" t="str">
        <f t="shared" si="207"/>
        <v>\HUMASTER_INSTALL\SCRIPT\GRANT-GMUD-27-03</v>
      </c>
      <c r="O182" s="221">
        <f t="shared" si="208"/>
        <v>1</v>
      </c>
      <c r="P182" s="224">
        <f t="shared" si="209"/>
        <v>1</v>
      </c>
      <c r="Q182" s="221">
        <f t="shared" si="210"/>
        <v>1</v>
      </c>
      <c r="R182" s="221" t="b">
        <f t="shared" si="211"/>
        <v>0</v>
      </c>
      <c r="S182" s="221" t="b">
        <f t="shared" si="212"/>
        <v>0</v>
      </c>
      <c r="T182" s="145">
        <v>45842</v>
      </c>
      <c r="U182" s="221" t="str">
        <f>IF(ISERROR(VLOOKUP(B182,Priorizados!A:A,1,0)),"NÃO","SIM")</f>
        <v>NÃO</v>
      </c>
      <c r="V182" s="221" t="str">
        <f t="shared" si="213"/>
        <v>Publicação Semanal</v>
      </c>
      <c r="W182" s="221" t="str">
        <f t="shared" si="214"/>
        <v>2042453\HUMASTER_INSTALL\SCRIPT\GRANT-GMUD-27-031.1</v>
      </c>
      <c r="X182" s="221" t="str">
        <f>IFERROR(VLOOKUP(W182,Abastecimento!I:I,1,0), "Objeto não encontrado")</f>
        <v>2042453\HUMASTER_INSTALL\SCRIPT\GRANT-GMUD-27-031.1</v>
      </c>
      <c r="Y182" s="221">
        <f>IFERROR(VLOOKUP(B182,Abastecimento!A:A,1,0), "SAC não encontrado")</f>
        <v>2042453</v>
      </c>
      <c r="Z182" s="223" t="str">
        <f t="shared" si="215"/>
        <v>Manter</v>
      </c>
      <c r="AA182" s="221" t="str">
        <f>IFERROR(VLOOKUP(B182,EMERGENCIAIS!A:D,2,0),"Não")</f>
        <v>Não</v>
      </c>
      <c r="AB182" s="221">
        <f t="shared" si="216"/>
        <v>0</v>
      </c>
      <c r="AC182" s="225" t="str">
        <f t="shared" si="217"/>
        <v>Não</v>
      </c>
      <c r="AD182" s="222" t="str">
        <f t="shared" si="218"/>
        <v>Não</v>
      </c>
      <c r="AE182" s="222" t="str">
        <f t="shared" si="219"/>
        <v>Sim</v>
      </c>
      <c r="AF182" s="222" t="str">
        <f t="shared" si="220"/>
        <v>Sim</v>
      </c>
      <c r="AG182" s="222" t="str">
        <f>IFERROR(VLOOKUP(D182,Nomenclatura!A:B,2,0),"Não Cadastrada")</f>
        <v>Não Cadastrada</v>
      </c>
      <c r="AH182" s="222" t="str">
        <f t="shared" si="221"/>
        <v>OK</v>
      </c>
      <c r="AI182" s="221" t="str">
        <f t="shared" si="222"/>
        <v>Sim</v>
      </c>
      <c r="AJ182" s="225" t="str">
        <f t="shared" si="223"/>
        <v>NÃO</v>
      </c>
      <c r="AK182" s="221" t="b">
        <f t="shared" si="224"/>
        <v>0</v>
      </c>
    </row>
    <row r="183" spans="1:37" ht="17.25" customHeight="1" x14ac:dyDescent="0.2">
      <c r="A183" s="3" t="s">
        <v>191</v>
      </c>
      <c r="B183" s="45">
        <v>2046557</v>
      </c>
      <c r="C183" s="10">
        <v>2047343</v>
      </c>
      <c r="D183" s="10" t="s">
        <v>73</v>
      </c>
      <c r="E183" s="97" t="s">
        <v>566</v>
      </c>
      <c r="F183" s="266" t="s">
        <v>253</v>
      </c>
      <c r="G183" s="111" t="s">
        <v>314</v>
      </c>
      <c r="H183" s="10" t="s">
        <v>244</v>
      </c>
      <c r="I183" s="10" t="s">
        <v>244</v>
      </c>
      <c r="J183" s="189" t="str">
        <f>IFERROR(VLOOKUP(I183,Squad!A:D,2,0),"Não Atribuído")</f>
        <v>MARINES SALES - PROFECTUM</v>
      </c>
      <c r="K183" s="10" t="str">
        <f>VLOOKUP(I183,Squad!A:E,5,0)</f>
        <v>ASSISTENCIAL</v>
      </c>
      <c r="L183" s="10" t="s">
        <v>108</v>
      </c>
      <c r="M183" s="85"/>
      <c r="N183" s="221" t="str">
        <f t="shared" si="207"/>
        <v>\HUMASTER_INSTALL\SCRIPT\GRANT-2046557</v>
      </c>
      <c r="O183" s="221">
        <f t="shared" si="208"/>
        <v>1</v>
      </c>
      <c r="P183" s="224">
        <f t="shared" si="209"/>
        <v>1</v>
      </c>
      <c r="Q183" s="221">
        <f t="shared" si="210"/>
        <v>1</v>
      </c>
      <c r="R183" s="221" t="b">
        <f t="shared" si="211"/>
        <v>0</v>
      </c>
      <c r="S183" s="221" t="b">
        <f t="shared" si="212"/>
        <v>0</v>
      </c>
      <c r="T183" s="145">
        <v>45842</v>
      </c>
      <c r="U183" s="221" t="str">
        <f>IF(ISERROR(VLOOKUP(B183,Priorizados!A:A,1,0)),"NÃO","SIM")</f>
        <v>NÃO</v>
      </c>
      <c r="V183" s="221" t="str">
        <f t="shared" si="213"/>
        <v>Publicação Semanal</v>
      </c>
      <c r="W183" s="221" t="str">
        <f t="shared" si="214"/>
        <v>2046557\HUMASTER_INSTALL\SCRIPT\GRANT-20465571.1</v>
      </c>
      <c r="X183" s="221" t="str">
        <f>IFERROR(VLOOKUP(W183,Abastecimento!I:I,1,0), "Objeto não encontrado")</f>
        <v>2046557\HUMASTER_INSTALL\SCRIPT\GRANT-20465571.1</v>
      </c>
      <c r="Y183" s="221">
        <f>IFERROR(VLOOKUP(B183,Abastecimento!A:A,1,0), "SAC não encontrado")</f>
        <v>2046557</v>
      </c>
      <c r="Z183" s="223" t="str">
        <f t="shared" si="215"/>
        <v>Manter</v>
      </c>
      <c r="AA183" s="221" t="str">
        <f>IFERROR(VLOOKUP(B183,EMERGENCIAIS!A:D,2,0),"Não")</f>
        <v>Não</v>
      </c>
      <c r="AB183" s="221">
        <f t="shared" si="216"/>
        <v>0</v>
      </c>
      <c r="AC183" s="225" t="str">
        <f t="shared" si="217"/>
        <v>Não</v>
      </c>
      <c r="AD183" s="222" t="str">
        <f t="shared" si="218"/>
        <v>Não</v>
      </c>
      <c r="AE183" s="222" t="str">
        <f t="shared" si="219"/>
        <v>Sim</v>
      </c>
      <c r="AF183" s="222" t="str">
        <f t="shared" si="220"/>
        <v>Sim</v>
      </c>
      <c r="AG183" s="222" t="str">
        <f>IFERROR(VLOOKUP(D183,Nomenclatura!A:B,2,0),"Não Cadastrada")</f>
        <v>SC</v>
      </c>
      <c r="AH183" s="222" t="str">
        <f t="shared" si="221"/>
        <v>ERRO</v>
      </c>
      <c r="AI183" s="221" t="str">
        <f t="shared" si="222"/>
        <v>Sim</v>
      </c>
      <c r="AJ183" s="225" t="str">
        <f t="shared" si="223"/>
        <v>SIM</v>
      </c>
      <c r="AK183" s="221" t="b">
        <f t="shared" si="224"/>
        <v>0</v>
      </c>
    </row>
    <row r="184" spans="1:37" ht="17.25" customHeight="1" x14ac:dyDescent="0.2">
      <c r="A184" s="3" t="s">
        <v>187</v>
      </c>
      <c r="B184" s="45">
        <v>2047293</v>
      </c>
      <c r="C184" s="10">
        <v>2048237</v>
      </c>
      <c r="D184" s="10" t="s">
        <v>240</v>
      </c>
      <c r="E184" s="318" t="s">
        <v>567</v>
      </c>
      <c r="F184" s="266" t="s">
        <v>568</v>
      </c>
      <c r="G184" s="111" t="s">
        <v>569</v>
      </c>
      <c r="H184" s="10" t="s">
        <v>244</v>
      </c>
      <c r="I184" s="10" t="s">
        <v>244</v>
      </c>
      <c r="J184" s="189" t="str">
        <f>IFERROR(VLOOKUP(I184,Squad!A:D,2,0),"Não Atribuído")</f>
        <v>MARINES SALES - PROFECTUM</v>
      </c>
      <c r="K184" s="10" t="str">
        <f>VLOOKUP(I184,Squad!A:E,5,0)</f>
        <v>ASSISTENCIAL</v>
      </c>
      <c r="L184" s="10" t="s">
        <v>108</v>
      </c>
      <c r="M184" s="85"/>
      <c r="N184" s="221" t="str">
        <f t="shared" si="207"/>
        <v>\PROJETOS\CLINICO_SISTEMA\APLICACAO\FRONTEND\PROTOMAKER-CLINICO</v>
      </c>
      <c r="O184" s="221">
        <f t="shared" si="208"/>
        <v>0</v>
      </c>
      <c r="P184" s="224">
        <f t="shared" si="209"/>
        <v>51</v>
      </c>
      <c r="Q184" s="221">
        <f t="shared" si="210"/>
        <v>0</v>
      </c>
      <c r="R184" s="221" t="b">
        <f t="shared" si="211"/>
        <v>0</v>
      </c>
      <c r="S184" s="221" t="b">
        <f t="shared" si="212"/>
        <v>0</v>
      </c>
      <c r="T184" s="145">
        <v>45842</v>
      </c>
      <c r="U184" s="221" t="str">
        <f>IF(ISERROR(VLOOKUP(B184,Priorizados!A:A,1,0)),"NÃO","SIM")</f>
        <v>NÃO</v>
      </c>
      <c r="V184" s="221" t="str">
        <f t="shared" si="213"/>
        <v>Enviado Emergencial</v>
      </c>
      <c r="W184" s="221" t="str">
        <f t="shared" si="214"/>
        <v>2047293\PROJETOS\CLINICO_SISTEMA\APLICACAO\FRONTEND\PROTOMAKER-CLINICO1.51</v>
      </c>
      <c r="X184" s="221" t="str">
        <f>IFERROR(VLOOKUP(W184,Abastecimento!I:I,1,0), "Objeto não encontrado")</f>
        <v>2047293\PROJETOS\CLINICO_SISTEMA\APLICACAO\FRONTEND\PROTOMAKER-CLINICO1.51</v>
      </c>
      <c r="Y184" s="221">
        <f>IFERROR(VLOOKUP(B184,Abastecimento!A:A,1,0), "SAC não encontrado")</f>
        <v>2047293</v>
      </c>
      <c r="Z184" s="223" t="str">
        <f t="shared" si="215"/>
        <v>Manter</v>
      </c>
      <c r="AA184" s="221" t="str">
        <f>IFERROR(VLOOKUP(B184,EMERGENCIAIS!A:D,2,0),"Não")</f>
        <v>Não</v>
      </c>
      <c r="AB184" s="221">
        <f t="shared" si="216"/>
        <v>0</v>
      </c>
      <c r="AC184" s="225" t="str">
        <f t="shared" si="217"/>
        <v>Não</v>
      </c>
      <c r="AD184" s="222" t="str">
        <f t="shared" si="218"/>
        <v>Não</v>
      </c>
      <c r="AE184" s="222" t="str">
        <f t="shared" si="219"/>
        <v>Sim</v>
      </c>
      <c r="AF184" s="222" t="str">
        <f t="shared" si="220"/>
        <v>Sim</v>
      </c>
      <c r="AG184" s="222" t="str">
        <f>IFERROR(VLOOKUP(D184,Nomenclatura!A:B,2,0),"Não Cadastrada")</f>
        <v>Não Cadastrada</v>
      </c>
      <c r="AH184" s="222" t="str">
        <f t="shared" si="221"/>
        <v>OK</v>
      </c>
      <c r="AI184" s="221" t="str">
        <f t="shared" si="222"/>
        <v>Sim</v>
      </c>
      <c r="AJ184" s="225" t="str">
        <f t="shared" si="223"/>
        <v>NÃO</v>
      </c>
      <c r="AK184" s="221" t="b">
        <f t="shared" si="224"/>
        <v>0</v>
      </c>
    </row>
    <row r="185" spans="1:37" ht="17.25" customHeight="1" x14ac:dyDescent="0.2">
      <c r="A185" s="3" t="s">
        <v>187</v>
      </c>
      <c r="B185" s="45">
        <v>2047293</v>
      </c>
      <c r="C185" s="10">
        <v>2048237</v>
      </c>
      <c r="D185" s="10" t="s">
        <v>85</v>
      </c>
      <c r="E185" s="318" t="s">
        <v>570</v>
      </c>
      <c r="F185" s="266" t="s">
        <v>253</v>
      </c>
      <c r="G185" s="111" t="s">
        <v>571</v>
      </c>
      <c r="H185" s="10" t="s">
        <v>244</v>
      </c>
      <c r="I185" s="10" t="s">
        <v>244</v>
      </c>
      <c r="J185" s="189" t="str">
        <f>IFERROR(VLOOKUP(I185,Squad!A:D,2,0),"Não Atribuído")</f>
        <v>MARINES SALES - PROFECTUM</v>
      </c>
      <c r="K185" s="10" t="str">
        <f>VLOOKUP(I185,Squad!A:E,5,0)</f>
        <v>ASSISTENCIAL</v>
      </c>
      <c r="L185" s="10" t="s">
        <v>108</v>
      </c>
      <c r="M185" s="85"/>
      <c r="N185" s="221" t="str">
        <f t="shared" si="207"/>
        <v>\PROJETOS\CLINICO_SISTEMA\BANCO_DE_DADOS\SEQUENCE\SQ_AUTORIA_MEDICAMENTOONCO8DBB</v>
      </c>
      <c r="O185" s="221">
        <f t="shared" si="208"/>
        <v>0</v>
      </c>
      <c r="P185" s="224">
        <f t="shared" si="209"/>
        <v>1</v>
      </c>
      <c r="Q185" s="221">
        <f t="shared" si="210"/>
        <v>0</v>
      </c>
      <c r="R185" s="221" t="b">
        <f t="shared" si="211"/>
        <v>0</v>
      </c>
      <c r="S185" s="221" t="b">
        <f t="shared" si="212"/>
        <v>0</v>
      </c>
      <c r="T185" s="145">
        <v>45842</v>
      </c>
      <c r="U185" s="221" t="str">
        <f>IF(ISERROR(VLOOKUP(B185,Priorizados!A:A,1,0)),"NÃO","SIM")</f>
        <v>NÃO</v>
      </c>
      <c r="V185" s="221" t="str">
        <f t="shared" si="213"/>
        <v>Enviado Emergencial</v>
      </c>
      <c r="W185" s="221" t="str">
        <f t="shared" si="214"/>
        <v>2047293\PROJETOS\CLINICO_SISTEMA\BANCO_DE_DADOS\SEQUENCE\SQ_AUTORIA_MEDICAMENTOONCO8DBB1.1</v>
      </c>
      <c r="X185" s="221" t="str">
        <f>IFERROR(VLOOKUP(W185,Abastecimento!I:I,1,0), "Objeto não encontrado")</f>
        <v>2047293\PROJETOS\CLINICO_SISTEMA\BANCO_DE_DADOS\SEQUENCE\SQ_AUTORIA_MEDICAMENTOONCO8DBB1.1</v>
      </c>
      <c r="Y185" s="221">
        <f>IFERROR(VLOOKUP(B185,Abastecimento!A:A,1,0), "SAC não encontrado")</f>
        <v>2047293</v>
      </c>
      <c r="Z185" s="223" t="str">
        <f t="shared" si="215"/>
        <v>Manter</v>
      </c>
      <c r="AA185" s="221" t="str">
        <f>IFERROR(VLOOKUP(B185,EMERGENCIAIS!A:D,2,0),"Não")</f>
        <v>Não</v>
      </c>
      <c r="AB185" s="221">
        <f t="shared" si="216"/>
        <v>0</v>
      </c>
      <c r="AC185" s="225" t="str">
        <f t="shared" si="217"/>
        <v>Não</v>
      </c>
      <c r="AD185" s="222" t="str">
        <f t="shared" si="218"/>
        <v>Não</v>
      </c>
      <c r="AE185" s="222" t="str">
        <f t="shared" si="219"/>
        <v>Sim</v>
      </c>
      <c r="AF185" s="222" t="str">
        <f t="shared" si="220"/>
        <v>Sim</v>
      </c>
      <c r="AG185" s="222" t="str">
        <f>IFERROR(VLOOKUP(D185,Nomenclatura!A:B,2,0),"Não Cadastrada")</f>
        <v>SQ</v>
      </c>
      <c r="AH185" s="222" t="str">
        <f t="shared" si="221"/>
        <v>OK</v>
      </c>
      <c r="AI185" s="221" t="str">
        <f t="shared" si="222"/>
        <v>Sim</v>
      </c>
      <c r="AJ185" s="225" t="str">
        <f t="shared" si="223"/>
        <v>NÃO</v>
      </c>
      <c r="AK185" s="221" t="b">
        <f t="shared" si="224"/>
        <v>0</v>
      </c>
    </row>
    <row r="186" spans="1:37" ht="17.25" customHeight="1" x14ac:dyDescent="0.2">
      <c r="A186" s="3" t="s">
        <v>187</v>
      </c>
      <c r="B186" s="45">
        <v>2047293</v>
      </c>
      <c r="C186" s="10">
        <v>2048237</v>
      </c>
      <c r="D186" s="10" t="s">
        <v>85</v>
      </c>
      <c r="E186" s="318" t="s">
        <v>572</v>
      </c>
      <c r="F186" s="266" t="s">
        <v>253</v>
      </c>
      <c r="G186" s="111" t="s">
        <v>571</v>
      </c>
      <c r="H186" s="10" t="s">
        <v>244</v>
      </c>
      <c r="I186" s="10" t="s">
        <v>244</v>
      </c>
      <c r="J186" s="189" t="str">
        <f>IFERROR(VLOOKUP(I186,Squad!A:D,2,0),"Não Atribuído")</f>
        <v>MARINES SALES - PROFECTUM</v>
      </c>
      <c r="K186" s="10" t="str">
        <f>VLOOKUP(I186,Squad!A:E,5,0)</f>
        <v>ASSISTENCIAL</v>
      </c>
      <c r="L186" s="10" t="s">
        <v>108</v>
      </c>
      <c r="M186" s="85"/>
      <c r="N186" s="221" t="str">
        <f t="shared" si="207"/>
        <v>\PROJETOS\CLINICO_SISTEMA\BANCO_DE_DADOS\SEQUENCE\SQ_AUTORIA_MEDKITONCOLOGICO</v>
      </c>
      <c r="O186" s="221">
        <f t="shared" si="208"/>
        <v>0</v>
      </c>
      <c r="P186" s="224">
        <f t="shared" si="209"/>
        <v>1</v>
      </c>
      <c r="Q186" s="221">
        <f t="shared" si="210"/>
        <v>0</v>
      </c>
      <c r="R186" s="221" t="b">
        <f t="shared" si="211"/>
        <v>0</v>
      </c>
      <c r="S186" s="221" t="b">
        <f t="shared" si="212"/>
        <v>0</v>
      </c>
      <c r="T186" s="145">
        <v>45842</v>
      </c>
      <c r="U186" s="221" t="str">
        <f>IF(ISERROR(VLOOKUP(B186,Priorizados!A:A,1,0)),"NÃO","SIM")</f>
        <v>NÃO</v>
      </c>
      <c r="V186" s="221" t="str">
        <f t="shared" si="213"/>
        <v>Enviado Emergencial</v>
      </c>
      <c r="W186" s="221" t="str">
        <f t="shared" si="214"/>
        <v>2047293\PROJETOS\CLINICO_SISTEMA\BANCO_DE_DADOS\SEQUENCE\SQ_AUTORIA_MEDKITONCOLOGICO1.1</v>
      </c>
      <c r="X186" s="221" t="str">
        <f>IFERROR(VLOOKUP(W186,Abastecimento!I:I,1,0), "Objeto não encontrado")</f>
        <v>2047293\PROJETOS\CLINICO_SISTEMA\BANCO_DE_DADOS\SEQUENCE\SQ_AUTORIA_MEDKITONCOLOGICO1.1</v>
      </c>
      <c r="Y186" s="221">
        <f>IFERROR(VLOOKUP(B186,Abastecimento!A:A,1,0), "SAC não encontrado")</f>
        <v>2047293</v>
      </c>
      <c r="Z186" s="223" t="str">
        <f t="shared" si="215"/>
        <v>Manter</v>
      </c>
      <c r="AA186" s="221" t="str">
        <f>IFERROR(VLOOKUP(B186,EMERGENCIAIS!A:D,2,0),"Não")</f>
        <v>Não</v>
      </c>
      <c r="AB186" s="221">
        <f t="shared" si="216"/>
        <v>0</v>
      </c>
      <c r="AC186" s="225" t="str">
        <f t="shared" si="217"/>
        <v>Não</v>
      </c>
      <c r="AD186" s="222" t="str">
        <f t="shared" si="218"/>
        <v>Não</v>
      </c>
      <c r="AE186" s="222" t="str">
        <f t="shared" si="219"/>
        <v>Sim</v>
      </c>
      <c r="AF186" s="222" t="str">
        <f t="shared" si="220"/>
        <v>Sim</v>
      </c>
      <c r="AG186" s="222" t="str">
        <f>IFERROR(VLOOKUP(D186,Nomenclatura!A:B,2,0),"Não Cadastrada")</f>
        <v>SQ</v>
      </c>
      <c r="AH186" s="222" t="str">
        <f t="shared" si="221"/>
        <v>OK</v>
      </c>
      <c r="AI186" s="221" t="str">
        <f t="shared" si="222"/>
        <v>Sim</v>
      </c>
      <c r="AJ186" s="225" t="str">
        <f t="shared" si="223"/>
        <v>NÃO</v>
      </c>
      <c r="AK186" s="221" t="b">
        <f t="shared" si="224"/>
        <v>0</v>
      </c>
    </row>
    <row r="187" spans="1:37" ht="17.25" customHeight="1" x14ac:dyDescent="0.2">
      <c r="A187" s="3" t="s">
        <v>187</v>
      </c>
      <c r="B187" s="45">
        <v>2047293</v>
      </c>
      <c r="C187" s="10">
        <v>2048237</v>
      </c>
      <c r="D187" s="10" t="s">
        <v>85</v>
      </c>
      <c r="E187" s="318" t="s">
        <v>573</v>
      </c>
      <c r="F187" s="266" t="s">
        <v>253</v>
      </c>
      <c r="G187" s="111" t="s">
        <v>571</v>
      </c>
      <c r="H187" s="10" t="s">
        <v>244</v>
      </c>
      <c r="I187" s="10" t="s">
        <v>244</v>
      </c>
      <c r="J187" s="189" t="str">
        <f>IFERROR(VLOOKUP(I187,Squad!A:D,2,0),"Não Atribuído")</f>
        <v>MARINES SALES - PROFECTUM</v>
      </c>
      <c r="K187" s="10" t="str">
        <f>VLOOKUP(I187,Squad!A:E,5,0)</f>
        <v>ASSISTENCIAL</v>
      </c>
      <c r="L187" s="10" t="s">
        <v>108</v>
      </c>
      <c r="M187" s="85"/>
      <c r="N187" s="221" t="str">
        <f t="shared" si="207"/>
        <v>\PROJETOS\CLINICO_SISTEMA\BANCO_DE_DADOS\SEQUENCE\SQ_AUTORIA_PROCEDIMENTOONC29CE</v>
      </c>
      <c r="O187" s="221">
        <f t="shared" si="208"/>
        <v>0</v>
      </c>
      <c r="P187" s="224">
        <f t="shared" si="209"/>
        <v>1</v>
      </c>
      <c r="Q187" s="221">
        <f t="shared" si="210"/>
        <v>0</v>
      </c>
      <c r="R187" s="221" t="b">
        <f t="shared" si="211"/>
        <v>0</v>
      </c>
      <c r="S187" s="221" t="b">
        <f t="shared" si="212"/>
        <v>0</v>
      </c>
      <c r="T187" s="145">
        <v>45842</v>
      </c>
      <c r="U187" s="221" t="str">
        <f>IF(ISERROR(VLOOKUP(B187,Priorizados!A:A,1,0)),"NÃO","SIM")</f>
        <v>NÃO</v>
      </c>
      <c r="V187" s="221" t="str">
        <f t="shared" si="213"/>
        <v>Enviado Emergencial</v>
      </c>
      <c r="W187" s="221" t="str">
        <f t="shared" si="214"/>
        <v>2047293\PROJETOS\CLINICO_SISTEMA\BANCO_DE_DADOS\SEQUENCE\SQ_AUTORIA_PROCEDIMENTOONC29CE1.1</v>
      </c>
      <c r="X187" s="221" t="str">
        <f>IFERROR(VLOOKUP(W187,Abastecimento!I:I,1,0), "Objeto não encontrado")</f>
        <v>2047293\PROJETOS\CLINICO_SISTEMA\BANCO_DE_DADOS\SEQUENCE\SQ_AUTORIA_PROCEDIMENTOONC29CE1.1</v>
      </c>
      <c r="Y187" s="221">
        <f>IFERROR(VLOOKUP(B187,Abastecimento!A:A,1,0), "SAC não encontrado")</f>
        <v>2047293</v>
      </c>
      <c r="Z187" s="223" t="str">
        <f t="shared" si="215"/>
        <v>Manter</v>
      </c>
      <c r="AA187" s="221" t="str">
        <f>IFERROR(VLOOKUP(B187,EMERGENCIAIS!A:D,2,0),"Não")</f>
        <v>Não</v>
      </c>
      <c r="AB187" s="221">
        <f t="shared" si="216"/>
        <v>0</v>
      </c>
      <c r="AC187" s="225" t="str">
        <f t="shared" si="217"/>
        <v>Não</v>
      </c>
      <c r="AD187" s="222" t="str">
        <f t="shared" si="218"/>
        <v>Não</v>
      </c>
      <c r="AE187" s="222" t="str">
        <f t="shared" si="219"/>
        <v>Sim</v>
      </c>
      <c r="AF187" s="222" t="str">
        <f t="shared" si="220"/>
        <v>Sim</v>
      </c>
      <c r="AG187" s="222" t="str">
        <f>IFERROR(VLOOKUP(D187,Nomenclatura!A:B,2,0),"Não Cadastrada")</f>
        <v>SQ</v>
      </c>
      <c r="AH187" s="222" t="str">
        <f t="shared" si="221"/>
        <v>OK</v>
      </c>
      <c r="AI187" s="221" t="str">
        <f t="shared" si="222"/>
        <v>Sim</v>
      </c>
      <c r="AJ187" s="225" t="str">
        <f t="shared" si="223"/>
        <v>NÃO</v>
      </c>
      <c r="AK187" s="221" t="b">
        <f t="shared" si="224"/>
        <v>0</v>
      </c>
    </row>
    <row r="188" spans="1:37" ht="17.25" customHeight="1" x14ac:dyDescent="0.2">
      <c r="A188" s="3" t="s">
        <v>187</v>
      </c>
      <c r="B188" s="45">
        <v>2047293</v>
      </c>
      <c r="C188" s="10">
        <v>2048237</v>
      </c>
      <c r="D188" s="10" t="s">
        <v>85</v>
      </c>
      <c r="E188" s="318" t="s">
        <v>574</v>
      </c>
      <c r="F188" s="266" t="s">
        <v>253</v>
      </c>
      <c r="G188" s="111" t="s">
        <v>571</v>
      </c>
      <c r="H188" s="10" t="s">
        <v>244</v>
      </c>
      <c r="I188" s="10" t="s">
        <v>244</v>
      </c>
      <c r="J188" s="189" t="str">
        <f>IFERROR(VLOOKUP(I188,Squad!A:D,2,0),"Não Atribuído")</f>
        <v>MARINES SALES - PROFECTUM</v>
      </c>
      <c r="K188" s="10" t="str">
        <f>VLOOKUP(I188,Squad!A:E,5,0)</f>
        <v>ASSISTENCIAL</v>
      </c>
      <c r="L188" s="10" t="s">
        <v>108</v>
      </c>
      <c r="M188" s="85"/>
      <c r="N188" s="221" t="str">
        <f t="shared" si="207"/>
        <v>\PROJETOS\CLINICO_SISTEMA\BANCO_DE_DADOS\SEQUENCE\SQ_EXECUCAO_MED_ONC_COMPL_F889</v>
      </c>
      <c r="O188" s="221">
        <f t="shared" si="208"/>
        <v>0</v>
      </c>
      <c r="P188" s="224">
        <f t="shared" si="209"/>
        <v>1</v>
      </c>
      <c r="Q188" s="221">
        <f t="shared" si="210"/>
        <v>0</v>
      </c>
      <c r="R188" s="221" t="b">
        <f t="shared" si="211"/>
        <v>0</v>
      </c>
      <c r="S188" s="221" t="b">
        <f t="shared" si="212"/>
        <v>0</v>
      </c>
      <c r="T188" s="145">
        <v>45842</v>
      </c>
      <c r="U188" s="221" t="str">
        <f>IF(ISERROR(VLOOKUP(B188,Priorizados!A:A,1,0)),"NÃO","SIM")</f>
        <v>NÃO</v>
      </c>
      <c r="V188" s="221" t="str">
        <f t="shared" si="213"/>
        <v>Enviado Emergencial</v>
      </c>
      <c r="W188" s="221" t="str">
        <f t="shared" si="214"/>
        <v>2047293\PROJETOS\CLINICO_SISTEMA\BANCO_DE_DADOS\SEQUENCE\SQ_EXECUCAO_MED_ONC_COMPL_F8891.1</v>
      </c>
      <c r="X188" s="221" t="str">
        <f>IFERROR(VLOOKUP(W188,Abastecimento!I:I,1,0), "Objeto não encontrado")</f>
        <v>2047293\PROJETOS\CLINICO_SISTEMA\BANCO_DE_DADOS\SEQUENCE\SQ_EXECUCAO_MED_ONC_COMPL_F8891.1</v>
      </c>
      <c r="Y188" s="221">
        <f>IFERROR(VLOOKUP(B188,Abastecimento!A:A,1,0), "SAC não encontrado")</f>
        <v>2047293</v>
      </c>
      <c r="Z188" s="223" t="str">
        <f t="shared" si="215"/>
        <v>Manter</v>
      </c>
      <c r="AA188" s="221" t="str">
        <f>IFERROR(VLOOKUP(B188,EMERGENCIAIS!A:D,2,0),"Não")</f>
        <v>Não</v>
      </c>
      <c r="AB188" s="221">
        <f t="shared" si="216"/>
        <v>0</v>
      </c>
      <c r="AC188" s="225" t="str">
        <f t="shared" si="217"/>
        <v>Não</v>
      </c>
      <c r="AD188" s="222" t="str">
        <f t="shared" si="218"/>
        <v>Não</v>
      </c>
      <c r="AE188" s="222" t="str">
        <f t="shared" si="219"/>
        <v>Sim</v>
      </c>
      <c r="AF188" s="222" t="str">
        <f t="shared" si="220"/>
        <v>Sim</v>
      </c>
      <c r="AG188" s="222" t="str">
        <f>IFERROR(VLOOKUP(D188,Nomenclatura!A:B,2,0),"Não Cadastrada")</f>
        <v>SQ</v>
      </c>
      <c r="AH188" s="222" t="str">
        <f t="shared" si="221"/>
        <v>OK</v>
      </c>
      <c r="AI188" s="221" t="str">
        <f t="shared" si="222"/>
        <v>Sim</v>
      </c>
      <c r="AJ188" s="225" t="str">
        <f t="shared" si="223"/>
        <v>NÃO</v>
      </c>
      <c r="AK188" s="221" t="b">
        <f t="shared" si="224"/>
        <v>0</v>
      </c>
    </row>
    <row r="189" spans="1:37" ht="17.25" customHeight="1" x14ac:dyDescent="0.2">
      <c r="A189" s="3" t="s">
        <v>187</v>
      </c>
      <c r="B189" s="45">
        <v>2047293</v>
      </c>
      <c r="C189" s="10">
        <v>2048237</v>
      </c>
      <c r="D189" s="10" t="s">
        <v>85</v>
      </c>
      <c r="E189" s="318" t="s">
        <v>575</v>
      </c>
      <c r="F189" s="266" t="s">
        <v>253</v>
      </c>
      <c r="G189" s="111" t="s">
        <v>571</v>
      </c>
      <c r="H189" s="10" t="s">
        <v>244</v>
      </c>
      <c r="I189" s="10" t="s">
        <v>244</v>
      </c>
      <c r="J189" s="189" t="str">
        <f>IFERROR(VLOOKUP(I189,Squad!A:D,2,0),"Não Atribuído")</f>
        <v>MARINES SALES - PROFECTUM</v>
      </c>
      <c r="K189" s="10" t="str">
        <f>VLOOKUP(I189,Squad!A:E,5,0)</f>
        <v>ASSISTENCIAL</v>
      </c>
      <c r="L189" s="10" t="s">
        <v>108</v>
      </c>
      <c r="M189" s="85"/>
      <c r="N189" s="221" t="str">
        <f t="shared" si="207"/>
        <v>\PROJETOS\CLINICO_SISTEMA\BANCO_DE_DADOS\SEQUENCE\SQ_EXECUCAO_MEDKIT_ONC_COMD006</v>
      </c>
      <c r="O189" s="221">
        <f t="shared" si="208"/>
        <v>0</v>
      </c>
      <c r="P189" s="224">
        <f t="shared" si="209"/>
        <v>1</v>
      </c>
      <c r="Q189" s="221">
        <f t="shared" si="210"/>
        <v>0</v>
      </c>
      <c r="R189" s="221" t="b">
        <f t="shared" si="211"/>
        <v>0</v>
      </c>
      <c r="S189" s="221" t="b">
        <f t="shared" si="212"/>
        <v>0</v>
      </c>
      <c r="T189" s="145">
        <v>45842</v>
      </c>
      <c r="U189" s="221" t="str">
        <f>IF(ISERROR(VLOOKUP(B189,Priorizados!A:A,1,0)),"NÃO","SIM")</f>
        <v>NÃO</v>
      </c>
      <c r="V189" s="221" t="str">
        <f t="shared" si="213"/>
        <v>Enviado Emergencial</v>
      </c>
      <c r="W189" s="221" t="str">
        <f t="shared" si="214"/>
        <v>2047293\PROJETOS\CLINICO_SISTEMA\BANCO_DE_DADOS\SEQUENCE\SQ_EXECUCAO_MEDKIT_ONC_COMD0061.1</v>
      </c>
      <c r="X189" s="221" t="str">
        <f>IFERROR(VLOOKUP(W189,Abastecimento!I:I,1,0), "Objeto não encontrado")</f>
        <v>2047293\PROJETOS\CLINICO_SISTEMA\BANCO_DE_DADOS\SEQUENCE\SQ_EXECUCAO_MEDKIT_ONC_COMD0061.1</v>
      </c>
      <c r="Y189" s="221">
        <f>IFERROR(VLOOKUP(B189,Abastecimento!A:A,1,0), "SAC não encontrado")</f>
        <v>2047293</v>
      </c>
      <c r="Z189" s="223" t="str">
        <f t="shared" si="215"/>
        <v>Manter</v>
      </c>
      <c r="AA189" s="221" t="str">
        <f>IFERROR(VLOOKUP(B189,EMERGENCIAIS!A:D,2,0),"Não")</f>
        <v>Não</v>
      </c>
      <c r="AB189" s="221">
        <f t="shared" si="216"/>
        <v>0</v>
      </c>
      <c r="AC189" s="225" t="str">
        <f t="shared" si="217"/>
        <v>Não</v>
      </c>
      <c r="AD189" s="222" t="str">
        <f t="shared" si="218"/>
        <v>Não</v>
      </c>
      <c r="AE189" s="222" t="str">
        <f t="shared" si="219"/>
        <v>Sim</v>
      </c>
      <c r="AF189" s="222" t="str">
        <f t="shared" si="220"/>
        <v>Sim</v>
      </c>
      <c r="AG189" s="222" t="str">
        <f>IFERROR(VLOOKUP(D189,Nomenclatura!A:B,2,0),"Não Cadastrada")</f>
        <v>SQ</v>
      </c>
      <c r="AH189" s="222" t="str">
        <f t="shared" si="221"/>
        <v>OK</v>
      </c>
      <c r="AI189" s="221" t="str">
        <f t="shared" si="222"/>
        <v>Sim</v>
      </c>
      <c r="AJ189" s="225" t="str">
        <f t="shared" si="223"/>
        <v>NÃO</v>
      </c>
      <c r="AK189" s="221" t="b">
        <f t="shared" si="224"/>
        <v>0</v>
      </c>
    </row>
    <row r="190" spans="1:37" ht="17.25" customHeight="1" x14ac:dyDescent="0.2">
      <c r="A190" s="3" t="s">
        <v>187</v>
      </c>
      <c r="B190" s="45">
        <v>2047293</v>
      </c>
      <c r="C190" s="10">
        <v>2048237</v>
      </c>
      <c r="D190" s="10" t="s">
        <v>85</v>
      </c>
      <c r="E190" s="318" t="s">
        <v>576</v>
      </c>
      <c r="F190" s="266" t="s">
        <v>253</v>
      </c>
      <c r="G190" s="111" t="s">
        <v>571</v>
      </c>
      <c r="H190" s="10" t="s">
        <v>244</v>
      </c>
      <c r="I190" s="10" t="s">
        <v>244</v>
      </c>
      <c r="J190" s="189" t="str">
        <f>IFERROR(VLOOKUP(I190,Squad!A:D,2,0),"Não Atribuído")</f>
        <v>MARINES SALES - PROFECTUM</v>
      </c>
      <c r="K190" s="10" t="str">
        <f>VLOOKUP(I190,Squad!A:E,5,0)</f>
        <v>ASSISTENCIAL</v>
      </c>
      <c r="L190" s="10" t="s">
        <v>108</v>
      </c>
      <c r="M190" s="85"/>
      <c r="N190" s="221" t="str">
        <f t="shared" si="207"/>
        <v>\PROJETOS\CLINICO_SISTEMA\BANCO_DE_DADOS\SEQUENCE\SQ_EXECUCAO_PRE_AUT_MEDIC_0795</v>
      </c>
      <c r="O190" s="221">
        <f t="shared" si="208"/>
        <v>0</v>
      </c>
      <c r="P190" s="224">
        <f t="shared" si="209"/>
        <v>1</v>
      </c>
      <c r="Q190" s="221">
        <f t="shared" si="210"/>
        <v>0</v>
      </c>
      <c r="R190" s="221" t="b">
        <f t="shared" si="211"/>
        <v>0</v>
      </c>
      <c r="S190" s="221" t="b">
        <f t="shared" si="212"/>
        <v>0</v>
      </c>
      <c r="T190" s="145">
        <v>45842</v>
      </c>
      <c r="U190" s="221" t="str">
        <f>IF(ISERROR(VLOOKUP(B190,Priorizados!A:A,1,0)),"NÃO","SIM")</f>
        <v>NÃO</v>
      </c>
      <c r="V190" s="221" t="str">
        <f t="shared" si="213"/>
        <v>Enviado Emergencial</v>
      </c>
      <c r="W190" s="221" t="str">
        <f t="shared" si="214"/>
        <v>2047293\PROJETOS\CLINICO_SISTEMA\BANCO_DE_DADOS\SEQUENCE\SQ_EXECUCAO_PRE_AUT_MEDIC_07951.1</v>
      </c>
      <c r="X190" s="221" t="str">
        <f>IFERROR(VLOOKUP(W190,Abastecimento!I:I,1,0), "Objeto não encontrado")</f>
        <v>2047293\PROJETOS\CLINICO_SISTEMA\BANCO_DE_DADOS\SEQUENCE\SQ_EXECUCAO_PRE_AUT_MEDIC_07951.1</v>
      </c>
      <c r="Y190" s="221">
        <f>IFERROR(VLOOKUP(B190,Abastecimento!A:A,1,0), "SAC não encontrado")</f>
        <v>2047293</v>
      </c>
      <c r="Z190" s="223" t="str">
        <f t="shared" si="215"/>
        <v>Manter</v>
      </c>
      <c r="AA190" s="221" t="str">
        <f>IFERROR(VLOOKUP(B190,EMERGENCIAIS!A:D,2,0),"Não")</f>
        <v>Não</v>
      </c>
      <c r="AB190" s="221">
        <f t="shared" si="216"/>
        <v>0</v>
      </c>
      <c r="AC190" s="225" t="str">
        <f t="shared" si="217"/>
        <v>Não</v>
      </c>
      <c r="AD190" s="222" t="str">
        <f t="shared" si="218"/>
        <v>Não</v>
      </c>
      <c r="AE190" s="222" t="str">
        <f t="shared" si="219"/>
        <v>Sim</v>
      </c>
      <c r="AF190" s="222" t="str">
        <f t="shared" si="220"/>
        <v>Sim</v>
      </c>
      <c r="AG190" s="222" t="str">
        <f>IFERROR(VLOOKUP(D190,Nomenclatura!A:B,2,0),"Não Cadastrada")</f>
        <v>SQ</v>
      </c>
      <c r="AH190" s="222" t="str">
        <f t="shared" si="221"/>
        <v>OK</v>
      </c>
      <c r="AI190" s="221" t="str">
        <f t="shared" si="222"/>
        <v>Sim</v>
      </c>
      <c r="AJ190" s="225" t="str">
        <f t="shared" si="223"/>
        <v>NÃO</v>
      </c>
      <c r="AK190" s="221" t="b">
        <f t="shared" si="224"/>
        <v>0</v>
      </c>
    </row>
    <row r="191" spans="1:37" ht="17.25" customHeight="1" x14ac:dyDescent="0.2">
      <c r="A191" s="3" t="s">
        <v>187</v>
      </c>
      <c r="B191" s="45">
        <v>2047293</v>
      </c>
      <c r="C191" s="10">
        <v>2048237</v>
      </c>
      <c r="D191" s="10" t="s">
        <v>85</v>
      </c>
      <c r="E191" s="318" t="s">
        <v>577</v>
      </c>
      <c r="F191" s="266" t="s">
        <v>253</v>
      </c>
      <c r="G191" s="111" t="s">
        <v>571</v>
      </c>
      <c r="H191" s="10" t="s">
        <v>244</v>
      </c>
      <c r="I191" s="10" t="s">
        <v>244</v>
      </c>
      <c r="J191" s="189" t="str">
        <f>IFERROR(VLOOKUP(I191,Squad!A:D,2,0),"Não Atribuído")</f>
        <v>MARINES SALES - PROFECTUM</v>
      </c>
      <c r="K191" s="10" t="str">
        <f>VLOOKUP(I191,Squad!A:E,5,0)</f>
        <v>ASSISTENCIAL</v>
      </c>
      <c r="L191" s="10" t="s">
        <v>108</v>
      </c>
      <c r="M191" s="85"/>
      <c r="N191" s="221" t="str">
        <f t="shared" si="207"/>
        <v>\PROJETOS\CLINICO_SISTEMA\BANCO_DE_DADOS\SEQUENCE\SQ_EXECUCAO_PRE_AUT_PROCED0D27</v>
      </c>
      <c r="O191" s="221">
        <f t="shared" si="208"/>
        <v>0</v>
      </c>
      <c r="P191" s="224">
        <f t="shared" si="209"/>
        <v>1</v>
      </c>
      <c r="Q191" s="221">
        <f t="shared" si="210"/>
        <v>0</v>
      </c>
      <c r="R191" s="221" t="b">
        <f t="shared" si="211"/>
        <v>0</v>
      </c>
      <c r="S191" s="221" t="b">
        <f t="shared" si="212"/>
        <v>0</v>
      </c>
      <c r="T191" s="145">
        <v>45842</v>
      </c>
      <c r="U191" s="221" t="str">
        <f>IF(ISERROR(VLOOKUP(B191,Priorizados!A:A,1,0)),"NÃO","SIM")</f>
        <v>NÃO</v>
      </c>
      <c r="V191" s="221" t="str">
        <f t="shared" si="213"/>
        <v>Enviado Emergencial</v>
      </c>
      <c r="W191" s="221" t="str">
        <f t="shared" si="214"/>
        <v>2047293\PROJETOS\CLINICO_SISTEMA\BANCO_DE_DADOS\SEQUENCE\SQ_EXECUCAO_PRE_AUT_PROCED0D271.1</v>
      </c>
      <c r="X191" s="221" t="str">
        <f>IFERROR(VLOOKUP(W191,Abastecimento!I:I,1,0), "Objeto não encontrado")</f>
        <v>2047293\PROJETOS\CLINICO_SISTEMA\BANCO_DE_DADOS\SEQUENCE\SQ_EXECUCAO_PRE_AUT_PROCED0D271.1</v>
      </c>
      <c r="Y191" s="221">
        <f>IFERROR(VLOOKUP(B191,Abastecimento!A:A,1,0), "SAC não encontrado")</f>
        <v>2047293</v>
      </c>
      <c r="Z191" s="223" t="str">
        <f t="shared" si="215"/>
        <v>Manter</v>
      </c>
      <c r="AA191" s="221" t="str">
        <f>IFERROR(VLOOKUP(B191,EMERGENCIAIS!A:D,2,0),"Não")</f>
        <v>Não</v>
      </c>
      <c r="AB191" s="221">
        <f t="shared" si="216"/>
        <v>0</v>
      </c>
      <c r="AC191" s="225" t="str">
        <f t="shared" si="217"/>
        <v>Não</v>
      </c>
      <c r="AD191" s="222" t="str">
        <f t="shared" si="218"/>
        <v>Não</v>
      </c>
      <c r="AE191" s="222" t="str">
        <f t="shared" si="219"/>
        <v>Sim</v>
      </c>
      <c r="AF191" s="222" t="str">
        <f t="shared" si="220"/>
        <v>Sim</v>
      </c>
      <c r="AG191" s="222" t="str">
        <f>IFERROR(VLOOKUP(D191,Nomenclatura!A:B,2,0),"Não Cadastrada")</f>
        <v>SQ</v>
      </c>
      <c r="AH191" s="222" t="str">
        <f t="shared" si="221"/>
        <v>OK</v>
      </c>
      <c r="AI191" s="221" t="str">
        <f t="shared" si="222"/>
        <v>Sim</v>
      </c>
      <c r="AJ191" s="225" t="str">
        <f t="shared" si="223"/>
        <v>NÃO</v>
      </c>
      <c r="AK191" s="221" t="b">
        <f t="shared" si="224"/>
        <v>0</v>
      </c>
    </row>
    <row r="192" spans="1:37" ht="17.25" customHeight="1" x14ac:dyDescent="0.2">
      <c r="A192" s="3" t="s">
        <v>187</v>
      </c>
      <c r="B192" s="45">
        <v>2047293</v>
      </c>
      <c r="C192" s="10">
        <v>2048237</v>
      </c>
      <c r="D192" s="10" t="s">
        <v>87</v>
      </c>
      <c r="E192" s="318" t="s">
        <v>578</v>
      </c>
      <c r="F192" s="266" t="s">
        <v>253</v>
      </c>
      <c r="G192" s="111" t="s">
        <v>579</v>
      </c>
      <c r="H192" s="10" t="s">
        <v>244</v>
      </c>
      <c r="I192" s="10" t="s">
        <v>244</v>
      </c>
      <c r="J192" s="189" t="str">
        <f>IFERROR(VLOOKUP(I192,Squad!A:D,2,0),"Não Atribuído")</f>
        <v>MARINES SALES - PROFECTUM</v>
      </c>
      <c r="K192" s="10" t="str">
        <f>VLOOKUP(I192,Squad!A:E,5,0)</f>
        <v>ASSISTENCIAL</v>
      </c>
      <c r="L192" s="10" t="s">
        <v>108</v>
      </c>
      <c r="M192" s="85"/>
      <c r="N192" s="221" t="str">
        <f t="shared" si="207"/>
        <v>\PROJETOS\CLINICO_SISTEMA\BANCO_DE_DADOS\TRIGGER\TG_AUTORIA_MEDICAMENTOONCO8DBB</v>
      </c>
      <c r="O192" s="221">
        <f t="shared" si="208"/>
        <v>0</v>
      </c>
      <c r="P192" s="224">
        <f t="shared" si="209"/>
        <v>1</v>
      </c>
      <c r="Q192" s="221">
        <f t="shared" si="210"/>
        <v>0</v>
      </c>
      <c r="R192" s="221" t="b">
        <f t="shared" si="211"/>
        <v>0</v>
      </c>
      <c r="S192" s="221" t="b">
        <f t="shared" si="212"/>
        <v>0</v>
      </c>
      <c r="T192" s="145">
        <v>45842</v>
      </c>
      <c r="U192" s="221" t="str">
        <f>IF(ISERROR(VLOOKUP(B192,Priorizados!A:A,1,0)),"NÃO","SIM")</f>
        <v>NÃO</v>
      </c>
      <c r="V192" s="221" t="str">
        <f t="shared" si="213"/>
        <v>Enviado Emergencial</v>
      </c>
      <c r="W192" s="221" t="str">
        <f t="shared" si="214"/>
        <v>2047293\PROJETOS\CLINICO_SISTEMA\BANCO_DE_DADOS\TRIGGER\TG_AUTORIA_MEDICAMENTOONCO8DBB1.1</v>
      </c>
      <c r="X192" s="221" t="str">
        <f>IFERROR(VLOOKUP(W192,Abastecimento!I:I,1,0), "Objeto não encontrado")</f>
        <v>2047293\PROJETOS\CLINICO_SISTEMA\BANCO_DE_DADOS\TRIGGER\TG_AUTORIA_MEDICAMENTOONCO8DBB1.1</v>
      </c>
      <c r="Y192" s="221">
        <f>IFERROR(VLOOKUP(B192,Abastecimento!A:A,1,0), "SAC não encontrado")</f>
        <v>2047293</v>
      </c>
      <c r="Z192" s="223" t="str">
        <f t="shared" si="215"/>
        <v>Manter</v>
      </c>
      <c r="AA192" s="221" t="str">
        <f>IFERROR(VLOOKUP(B192,EMERGENCIAIS!A:D,2,0),"Não")</f>
        <v>Não</v>
      </c>
      <c r="AB192" s="221">
        <f t="shared" si="216"/>
        <v>0</v>
      </c>
      <c r="AC192" s="225" t="str">
        <f t="shared" si="217"/>
        <v>Não</v>
      </c>
      <c r="AD192" s="222" t="str">
        <f t="shared" si="218"/>
        <v>Não</v>
      </c>
      <c r="AE192" s="222" t="str">
        <f t="shared" si="219"/>
        <v>Sim</v>
      </c>
      <c r="AF192" s="222" t="str">
        <f t="shared" si="220"/>
        <v>Sim</v>
      </c>
      <c r="AG192" s="222" t="str">
        <f>IFERROR(VLOOKUP(D192,Nomenclatura!A:B,2,0),"Não Cadastrada")</f>
        <v>TG</v>
      </c>
      <c r="AH192" s="222" t="str">
        <f t="shared" si="221"/>
        <v>OK</v>
      </c>
      <c r="AI192" s="221" t="str">
        <f t="shared" si="222"/>
        <v>Sim</v>
      </c>
      <c r="AJ192" s="225" t="str">
        <f t="shared" si="223"/>
        <v>NÃO</v>
      </c>
      <c r="AK192" s="221" t="b">
        <f t="shared" si="224"/>
        <v>0</v>
      </c>
    </row>
    <row r="193" spans="1:37" ht="17.25" customHeight="1" x14ac:dyDescent="0.2">
      <c r="A193" s="3" t="s">
        <v>187</v>
      </c>
      <c r="B193" s="45">
        <v>2047293</v>
      </c>
      <c r="C193" s="10">
        <v>2048237</v>
      </c>
      <c r="D193" s="10" t="s">
        <v>87</v>
      </c>
      <c r="E193" s="318" t="s">
        <v>580</v>
      </c>
      <c r="F193" s="266" t="s">
        <v>253</v>
      </c>
      <c r="G193" s="111" t="s">
        <v>579</v>
      </c>
      <c r="H193" s="10" t="s">
        <v>244</v>
      </c>
      <c r="I193" s="10" t="s">
        <v>244</v>
      </c>
      <c r="J193" s="189" t="str">
        <f>IFERROR(VLOOKUP(I193,Squad!A:D,2,0),"Não Atribuído")</f>
        <v>MARINES SALES - PROFECTUM</v>
      </c>
      <c r="K193" s="10" t="str">
        <f>VLOOKUP(I193,Squad!A:E,5,0)</f>
        <v>ASSISTENCIAL</v>
      </c>
      <c r="L193" s="10" t="s">
        <v>108</v>
      </c>
      <c r="M193" s="85"/>
      <c r="N193" s="221" t="str">
        <f t="shared" si="207"/>
        <v>\PROJETOS\CLINICO_SISTEMA\BANCO_DE_DADOS\TRIGGER\TG_AUTORIA_MEDKITONCOLOGICO</v>
      </c>
      <c r="O193" s="221">
        <f t="shared" si="208"/>
        <v>0</v>
      </c>
      <c r="P193" s="224">
        <f t="shared" si="209"/>
        <v>1</v>
      </c>
      <c r="Q193" s="221">
        <f t="shared" si="210"/>
        <v>0</v>
      </c>
      <c r="R193" s="221" t="b">
        <f t="shared" si="211"/>
        <v>0</v>
      </c>
      <c r="S193" s="221" t="b">
        <f t="shared" si="212"/>
        <v>0</v>
      </c>
      <c r="T193" s="145">
        <v>45842</v>
      </c>
      <c r="U193" s="221" t="str">
        <f>IF(ISERROR(VLOOKUP(B193,Priorizados!A:A,1,0)),"NÃO","SIM")</f>
        <v>NÃO</v>
      </c>
      <c r="V193" s="221" t="str">
        <f t="shared" si="213"/>
        <v>Enviado Emergencial</v>
      </c>
      <c r="W193" s="221" t="str">
        <f t="shared" si="214"/>
        <v>2047293\PROJETOS\CLINICO_SISTEMA\BANCO_DE_DADOS\TRIGGER\TG_AUTORIA_MEDKITONCOLOGICO1.1</v>
      </c>
      <c r="X193" s="221" t="str">
        <f>IFERROR(VLOOKUP(W193,Abastecimento!I:I,1,0), "Objeto não encontrado")</f>
        <v>2047293\PROJETOS\CLINICO_SISTEMA\BANCO_DE_DADOS\TRIGGER\TG_AUTORIA_MEDKITONCOLOGICO1.1</v>
      </c>
      <c r="Y193" s="221">
        <f>IFERROR(VLOOKUP(B193,Abastecimento!A:A,1,0), "SAC não encontrado")</f>
        <v>2047293</v>
      </c>
      <c r="Z193" s="223" t="str">
        <f t="shared" si="215"/>
        <v>Manter</v>
      </c>
      <c r="AA193" s="221" t="str">
        <f>IFERROR(VLOOKUP(B193,EMERGENCIAIS!A:D,2,0),"Não")</f>
        <v>Não</v>
      </c>
      <c r="AB193" s="221">
        <f t="shared" si="216"/>
        <v>0</v>
      </c>
      <c r="AC193" s="225" t="str">
        <f t="shared" si="217"/>
        <v>Não</v>
      </c>
      <c r="AD193" s="222" t="str">
        <f t="shared" si="218"/>
        <v>Não</v>
      </c>
      <c r="AE193" s="222" t="str">
        <f t="shared" si="219"/>
        <v>Sim</v>
      </c>
      <c r="AF193" s="222" t="str">
        <f t="shared" si="220"/>
        <v>Sim</v>
      </c>
      <c r="AG193" s="222" t="str">
        <f>IFERROR(VLOOKUP(D193,Nomenclatura!A:B,2,0),"Não Cadastrada")</f>
        <v>TG</v>
      </c>
      <c r="AH193" s="222" t="str">
        <f t="shared" si="221"/>
        <v>OK</v>
      </c>
      <c r="AI193" s="221" t="str">
        <f t="shared" si="222"/>
        <v>Sim</v>
      </c>
      <c r="AJ193" s="225" t="str">
        <f t="shared" si="223"/>
        <v>NÃO</v>
      </c>
      <c r="AK193" s="221" t="b">
        <f t="shared" si="224"/>
        <v>0</v>
      </c>
    </row>
    <row r="194" spans="1:37" ht="17.25" customHeight="1" x14ac:dyDescent="0.2">
      <c r="A194" s="3" t="s">
        <v>187</v>
      </c>
      <c r="B194" s="45">
        <v>2047293</v>
      </c>
      <c r="C194" s="10">
        <v>2048237</v>
      </c>
      <c r="D194" s="10" t="s">
        <v>87</v>
      </c>
      <c r="E194" s="318" t="s">
        <v>581</v>
      </c>
      <c r="F194" s="266" t="s">
        <v>253</v>
      </c>
      <c r="G194" s="111" t="s">
        <v>579</v>
      </c>
      <c r="H194" s="10" t="s">
        <v>244</v>
      </c>
      <c r="I194" s="10" t="s">
        <v>244</v>
      </c>
      <c r="J194" s="189" t="str">
        <f>IFERROR(VLOOKUP(I194,Squad!A:D,2,0),"Não Atribuído")</f>
        <v>MARINES SALES - PROFECTUM</v>
      </c>
      <c r="K194" s="10" t="str">
        <f>VLOOKUP(I194,Squad!A:E,5,0)</f>
        <v>ASSISTENCIAL</v>
      </c>
      <c r="L194" s="10" t="s">
        <v>108</v>
      </c>
      <c r="M194" s="85"/>
      <c r="N194" s="221" t="str">
        <f t="shared" si="207"/>
        <v>\PROJETOS\CLINICO_SISTEMA\BANCO_DE_DADOS\TRIGGER\TG_AUTORIA_PROCEDIMENTOONC29CE</v>
      </c>
      <c r="O194" s="221">
        <f t="shared" si="208"/>
        <v>0</v>
      </c>
      <c r="P194" s="224">
        <f t="shared" si="209"/>
        <v>1</v>
      </c>
      <c r="Q194" s="221">
        <f t="shared" si="210"/>
        <v>0</v>
      </c>
      <c r="R194" s="221" t="b">
        <f t="shared" si="211"/>
        <v>0</v>
      </c>
      <c r="S194" s="221" t="b">
        <f t="shared" si="212"/>
        <v>0</v>
      </c>
      <c r="T194" s="145">
        <v>45842</v>
      </c>
      <c r="U194" s="221" t="str">
        <f>IF(ISERROR(VLOOKUP(B194,Priorizados!A:A,1,0)),"NÃO","SIM")</f>
        <v>NÃO</v>
      </c>
      <c r="V194" s="221" t="str">
        <f t="shared" si="213"/>
        <v>Enviado Emergencial</v>
      </c>
      <c r="W194" s="221" t="str">
        <f t="shared" si="214"/>
        <v>2047293\PROJETOS\CLINICO_SISTEMA\BANCO_DE_DADOS\TRIGGER\TG_AUTORIA_PROCEDIMENTOONC29CE1.1</v>
      </c>
      <c r="X194" s="221" t="str">
        <f>IFERROR(VLOOKUP(W194,Abastecimento!I:I,1,0), "Objeto não encontrado")</f>
        <v>2047293\PROJETOS\CLINICO_SISTEMA\BANCO_DE_DADOS\TRIGGER\TG_AUTORIA_PROCEDIMENTOONC29CE1.1</v>
      </c>
      <c r="Y194" s="221">
        <f>IFERROR(VLOOKUP(B194,Abastecimento!A:A,1,0), "SAC não encontrado")</f>
        <v>2047293</v>
      </c>
      <c r="Z194" s="223" t="str">
        <f t="shared" si="215"/>
        <v>Manter</v>
      </c>
      <c r="AA194" s="221" t="str">
        <f>IFERROR(VLOOKUP(B194,EMERGENCIAIS!A:D,2,0),"Não")</f>
        <v>Não</v>
      </c>
      <c r="AB194" s="221">
        <f t="shared" si="216"/>
        <v>0</v>
      </c>
      <c r="AC194" s="225" t="str">
        <f t="shared" si="217"/>
        <v>Não</v>
      </c>
      <c r="AD194" s="222" t="str">
        <f t="shared" si="218"/>
        <v>Não</v>
      </c>
      <c r="AE194" s="222" t="str">
        <f t="shared" si="219"/>
        <v>Sim</v>
      </c>
      <c r="AF194" s="222" t="str">
        <f t="shared" si="220"/>
        <v>Sim</v>
      </c>
      <c r="AG194" s="222" t="str">
        <f>IFERROR(VLOOKUP(D194,Nomenclatura!A:B,2,0),"Não Cadastrada")</f>
        <v>TG</v>
      </c>
      <c r="AH194" s="222" t="str">
        <f t="shared" si="221"/>
        <v>OK</v>
      </c>
      <c r="AI194" s="221" t="str">
        <f t="shared" si="222"/>
        <v>Sim</v>
      </c>
      <c r="AJ194" s="225" t="str">
        <f t="shared" si="223"/>
        <v>NÃO</v>
      </c>
      <c r="AK194" s="221" t="b">
        <f t="shared" si="224"/>
        <v>0</v>
      </c>
    </row>
    <row r="195" spans="1:37" ht="17.25" customHeight="1" x14ac:dyDescent="0.2">
      <c r="A195" s="3" t="s">
        <v>187</v>
      </c>
      <c r="B195" s="45">
        <v>2047293</v>
      </c>
      <c r="C195" s="10">
        <v>2048237</v>
      </c>
      <c r="D195" s="10" t="s">
        <v>87</v>
      </c>
      <c r="E195" s="318" t="s">
        <v>582</v>
      </c>
      <c r="F195" s="266" t="s">
        <v>253</v>
      </c>
      <c r="G195" s="111" t="s">
        <v>579</v>
      </c>
      <c r="H195" s="10" t="s">
        <v>244</v>
      </c>
      <c r="I195" s="10" t="s">
        <v>244</v>
      </c>
      <c r="J195" s="189" t="str">
        <f>IFERROR(VLOOKUP(I195,Squad!A:D,2,0),"Não Atribuído")</f>
        <v>MARINES SALES - PROFECTUM</v>
      </c>
      <c r="K195" s="10" t="str">
        <f>VLOOKUP(I195,Squad!A:E,5,0)</f>
        <v>ASSISTENCIAL</v>
      </c>
      <c r="L195" s="10" t="s">
        <v>108</v>
      </c>
      <c r="M195" s="85"/>
      <c r="N195" s="221" t="str">
        <f t="shared" si="207"/>
        <v>\PROJETOS\CLINICO_SISTEMA\BANCO_DE_DADOS\TRIGGER\TG_EXECUCAO_MED_ONC_COMPL_F889</v>
      </c>
      <c r="O195" s="221">
        <f t="shared" si="208"/>
        <v>0</v>
      </c>
      <c r="P195" s="224">
        <f t="shared" si="209"/>
        <v>1</v>
      </c>
      <c r="Q195" s="221">
        <f t="shared" si="210"/>
        <v>0</v>
      </c>
      <c r="R195" s="221" t="b">
        <f t="shared" si="211"/>
        <v>0</v>
      </c>
      <c r="S195" s="221" t="b">
        <f t="shared" si="212"/>
        <v>0</v>
      </c>
      <c r="T195" s="145">
        <v>45842</v>
      </c>
      <c r="U195" s="221" t="str">
        <f>IF(ISERROR(VLOOKUP(B195,Priorizados!A:A,1,0)),"NÃO","SIM")</f>
        <v>NÃO</v>
      </c>
      <c r="V195" s="221" t="str">
        <f t="shared" si="213"/>
        <v>Enviado Emergencial</v>
      </c>
      <c r="W195" s="221" t="str">
        <f t="shared" si="214"/>
        <v>2047293\PROJETOS\CLINICO_SISTEMA\BANCO_DE_DADOS\TRIGGER\TG_EXECUCAO_MED_ONC_COMPL_F8891.1</v>
      </c>
      <c r="X195" s="221" t="str">
        <f>IFERROR(VLOOKUP(W195,Abastecimento!I:I,1,0), "Objeto não encontrado")</f>
        <v>2047293\PROJETOS\CLINICO_SISTEMA\BANCO_DE_DADOS\TRIGGER\TG_EXECUCAO_MED_ONC_COMPL_F8891.1</v>
      </c>
      <c r="Y195" s="221">
        <f>IFERROR(VLOOKUP(B195,Abastecimento!A:A,1,0), "SAC não encontrado")</f>
        <v>2047293</v>
      </c>
      <c r="Z195" s="223" t="str">
        <f t="shared" si="215"/>
        <v>Manter</v>
      </c>
      <c r="AA195" s="221" t="str">
        <f>IFERROR(VLOOKUP(B195,EMERGENCIAIS!A:D,2,0),"Não")</f>
        <v>Não</v>
      </c>
      <c r="AB195" s="221">
        <f t="shared" si="216"/>
        <v>0</v>
      </c>
      <c r="AC195" s="225" t="str">
        <f t="shared" si="217"/>
        <v>Não</v>
      </c>
      <c r="AD195" s="222" t="str">
        <f t="shared" si="218"/>
        <v>Não</v>
      </c>
      <c r="AE195" s="222" t="str">
        <f t="shared" si="219"/>
        <v>Sim</v>
      </c>
      <c r="AF195" s="222" t="str">
        <f t="shared" si="220"/>
        <v>Sim</v>
      </c>
      <c r="AG195" s="222" t="str">
        <f>IFERROR(VLOOKUP(D195,Nomenclatura!A:B,2,0),"Não Cadastrada")</f>
        <v>TG</v>
      </c>
      <c r="AH195" s="222" t="str">
        <f t="shared" si="221"/>
        <v>OK</v>
      </c>
      <c r="AI195" s="221" t="str">
        <f t="shared" si="222"/>
        <v>Sim</v>
      </c>
      <c r="AJ195" s="225" t="str">
        <f t="shared" si="223"/>
        <v>NÃO</v>
      </c>
      <c r="AK195" s="221" t="b">
        <f t="shared" si="224"/>
        <v>0</v>
      </c>
    </row>
    <row r="196" spans="1:37" ht="17.25" customHeight="1" x14ac:dyDescent="0.2">
      <c r="A196" s="3" t="s">
        <v>187</v>
      </c>
      <c r="B196" s="45">
        <v>2047293</v>
      </c>
      <c r="C196" s="10">
        <v>2048237</v>
      </c>
      <c r="D196" s="10" t="s">
        <v>87</v>
      </c>
      <c r="E196" s="318" t="s">
        <v>583</v>
      </c>
      <c r="F196" s="266" t="s">
        <v>253</v>
      </c>
      <c r="G196" s="111" t="s">
        <v>579</v>
      </c>
      <c r="H196" s="10" t="s">
        <v>244</v>
      </c>
      <c r="I196" s="10" t="s">
        <v>244</v>
      </c>
      <c r="J196" s="189" t="str">
        <f>IFERROR(VLOOKUP(I196,Squad!A:D,2,0),"Não Atribuído")</f>
        <v>MARINES SALES - PROFECTUM</v>
      </c>
      <c r="K196" s="10" t="str">
        <f>VLOOKUP(I196,Squad!A:E,5,0)</f>
        <v>ASSISTENCIAL</v>
      </c>
      <c r="L196" s="10" t="s">
        <v>108</v>
      </c>
      <c r="M196" s="85"/>
      <c r="N196" s="221" t="str">
        <f t="shared" si="207"/>
        <v>\PROJETOS\CLINICO_SISTEMA\BANCO_DE_DADOS\TRIGGER\TG_EXECUCAO_MEDKIT_ONC_COMD006</v>
      </c>
      <c r="O196" s="221">
        <f t="shared" si="208"/>
        <v>0</v>
      </c>
      <c r="P196" s="224">
        <f t="shared" si="209"/>
        <v>1</v>
      </c>
      <c r="Q196" s="221">
        <f t="shared" si="210"/>
        <v>0</v>
      </c>
      <c r="R196" s="221" t="b">
        <f t="shared" si="211"/>
        <v>0</v>
      </c>
      <c r="S196" s="221" t="b">
        <f t="shared" si="212"/>
        <v>0</v>
      </c>
      <c r="T196" s="145">
        <v>45842</v>
      </c>
      <c r="U196" s="221" t="str">
        <f>IF(ISERROR(VLOOKUP(B196,Priorizados!A:A,1,0)),"NÃO","SIM")</f>
        <v>NÃO</v>
      </c>
      <c r="V196" s="221" t="str">
        <f t="shared" si="213"/>
        <v>Enviado Emergencial</v>
      </c>
      <c r="W196" s="221" t="str">
        <f t="shared" si="214"/>
        <v>2047293\PROJETOS\CLINICO_SISTEMA\BANCO_DE_DADOS\TRIGGER\TG_EXECUCAO_MEDKIT_ONC_COMD0061.1</v>
      </c>
      <c r="X196" s="221" t="str">
        <f>IFERROR(VLOOKUP(W196,Abastecimento!I:I,1,0), "Objeto não encontrado")</f>
        <v>2047293\PROJETOS\CLINICO_SISTEMA\BANCO_DE_DADOS\TRIGGER\TG_EXECUCAO_MEDKIT_ONC_COMD0061.1</v>
      </c>
      <c r="Y196" s="221">
        <f>IFERROR(VLOOKUP(B196,Abastecimento!A:A,1,0), "SAC não encontrado")</f>
        <v>2047293</v>
      </c>
      <c r="Z196" s="223" t="str">
        <f t="shared" si="215"/>
        <v>Manter</v>
      </c>
      <c r="AA196" s="221" t="str">
        <f>IFERROR(VLOOKUP(B196,EMERGENCIAIS!A:D,2,0),"Não")</f>
        <v>Não</v>
      </c>
      <c r="AB196" s="221">
        <f t="shared" si="216"/>
        <v>0</v>
      </c>
      <c r="AC196" s="225" t="str">
        <f t="shared" si="217"/>
        <v>Não</v>
      </c>
      <c r="AD196" s="222" t="str">
        <f t="shared" si="218"/>
        <v>Não</v>
      </c>
      <c r="AE196" s="222" t="str">
        <f t="shared" si="219"/>
        <v>Sim</v>
      </c>
      <c r="AF196" s="222" t="str">
        <f t="shared" si="220"/>
        <v>Sim</v>
      </c>
      <c r="AG196" s="222" t="str">
        <f>IFERROR(VLOOKUP(D196,Nomenclatura!A:B,2,0),"Não Cadastrada")</f>
        <v>TG</v>
      </c>
      <c r="AH196" s="222" t="str">
        <f t="shared" si="221"/>
        <v>OK</v>
      </c>
      <c r="AI196" s="221" t="str">
        <f t="shared" si="222"/>
        <v>Sim</v>
      </c>
      <c r="AJ196" s="225" t="str">
        <f t="shared" si="223"/>
        <v>NÃO</v>
      </c>
      <c r="AK196" s="221" t="b">
        <f t="shared" si="224"/>
        <v>0</v>
      </c>
    </row>
    <row r="197" spans="1:37" ht="17.25" customHeight="1" x14ac:dyDescent="0.2">
      <c r="A197" s="3" t="s">
        <v>187</v>
      </c>
      <c r="B197" s="45">
        <v>2047293</v>
      </c>
      <c r="C197" s="10">
        <v>2048237</v>
      </c>
      <c r="D197" s="10" t="s">
        <v>87</v>
      </c>
      <c r="E197" s="318" t="s">
        <v>584</v>
      </c>
      <c r="F197" s="266" t="s">
        <v>253</v>
      </c>
      <c r="G197" s="111" t="s">
        <v>579</v>
      </c>
      <c r="H197" s="10" t="s">
        <v>244</v>
      </c>
      <c r="I197" s="10" t="s">
        <v>244</v>
      </c>
      <c r="J197" s="189" t="str">
        <f>IFERROR(VLOOKUP(I197,Squad!A:D,2,0),"Não Atribuído")</f>
        <v>MARINES SALES - PROFECTUM</v>
      </c>
      <c r="K197" s="10" t="str">
        <f>VLOOKUP(I197,Squad!A:E,5,0)</f>
        <v>ASSISTENCIAL</v>
      </c>
      <c r="L197" s="10" t="s">
        <v>108</v>
      </c>
      <c r="M197" s="85"/>
      <c r="N197" s="221" t="str">
        <f t="shared" si="207"/>
        <v>\PROJETOS\CLINICO_SISTEMA\BANCO_DE_DADOS\TRIGGER\TG_EXECUCAO_PRE_AUT_MEDIC_0795</v>
      </c>
      <c r="O197" s="221">
        <f t="shared" si="208"/>
        <v>0</v>
      </c>
      <c r="P197" s="224">
        <f t="shared" si="209"/>
        <v>1</v>
      </c>
      <c r="Q197" s="221">
        <f t="shared" si="210"/>
        <v>0</v>
      </c>
      <c r="R197" s="221" t="b">
        <f t="shared" si="211"/>
        <v>0</v>
      </c>
      <c r="S197" s="221" t="b">
        <f t="shared" si="212"/>
        <v>0</v>
      </c>
      <c r="T197" s="145">
        <v>45842</v>
      </c>
      <c r="U197" s="221" t="str">
        <f>IF(ISERROR(VLOOKUP(B197,Priorizados!A:A,1,0)),"NÃO","SIM")</f>
        <v>NÃO</v>
      </c>
      <c r="V197" s="221" t="str">
        <f t="shared" si="213"/>
        <v>Enviado Emergencial</v>
      </c>
      <c r="W197" s="221" t="str">
        <f t="shared" si="214"/>
        <v>2047293\PROJETOS\CLINICO_SISTEMA\BANCO_DE_DADOS\TRIGGER\TG_EXECUCAO_PRE_AUT_MEDIC_07951.1</v>
      </c>
      <c r="X197" s="221" t="str">
        <f>IFERROR(VLOOKUP(W197,Abastecimento!I:I,1,0), "Objeto não encontrado")</f>
        <v>2047293\PROJETOS\CLINICO_SISTEMA\BANCO_DE_DADOS\TRIGGER\TG_EXECUCAO_PRE_AUT_MEDIC_07951.1</v>
      </c>
      <c r="Y197" s="221">
        <f>IFERROR(VLOOKUP(B197,Abastecimento!A:A,1,0), "SAC não encontrado")</f>
        <v>2047293</v>
      </c>
      <c r="Z197" s="223" t="str">
        <f t="shared" si="215"/>
        <v>Manter</v>
      </c>
      <c r="AA197" s="221" t="str">
        <f>IFERROR(VLOOKUP(B197,EMERGENCIAIS!A:D,2,0),"Não")</f>
        <v>Não</v>
      </c>
      <c r="AB197" s="221">
        <f t="shared" si="216"/>
        <v>0</v>
      </c>
      <c r="AC197" s="225" t="str">
        <f t="shared" si="217"/>
        <v>Não</v>
      </c>
      <c r="AD197" s="222" t="str">
        <f t="shared" si="218"/>
        <v>Não</v>
      </c>
      <c r="AE197" s="222" t="str">
        <f t="shared" si="219"/>
        <v>Sim</v>
      </c>
      <c r="AF197" s="222" t="str">
        <f t="shared" si="220"/>
        <v>Sim</v>
      </c>
      <c r="AG197" s="222" t="str">
        <f>IFERROR(VLOOKUP(D197,Nomenclatura!A:B,2,0),"Não Cadastrada")</f>
        <v>TG</v>
      </c>
      <c r="AH197" s="222" t="str">
        <f t="shared" si="221"/>
        <v>OK</v>
      </c>
      <c r="AI197" s="221" t="str">
        <f t="shared" si="222"/>
        <v>Sim</v>
      </c>
      <c r="AJ197" s="225" t="str">
        <f t="shared" si="223"/>
        <v>NÃO</v>
      </c>
      <c r="AK197" s="221" t="b">
        <f t="shared" si="224"/>
        <v>0</v>
      </c>
    </row>
    <row r="198" spans="1:37" ht="17.25" customHeight="1" x14ac:dyDescent="0.2">
      <c r="A198" s="3" t="s">
        <v>187</v>
      </c>
      <c r="B198" s="45">
        <v>2047293</v>
      </c>
      <c r="C198" s="10">
        <v>2048237</v>
      </c>
      <c r="D198" s="10" t="s">
        <v>87</v>
      </c>
      <c r="E198" s="318" t="s">
        <v>585</v>
      </c>
      <c r="F198" s="266" t="s">
        <v>253</v>
      </c>
      <c r="G198" s="111" t="s">
        <v>579</v>
      </c>
      <c r="H198" s="10" t="s">
        <v>244</v>
      </c>
      <c r="I198" s="10" t="s">
        <v>244</v>
      </c>
      <c r="J198" s="189" t="str">
        <f>IFERROR(VLOOKUP(I198,Squad!A:D,2,0),"Não Atribuído")</f>
        <v>MARINES SALES - PROFECTUM</v>
      </c>
      <c r="K198" s="10" t="str">
        <f>VLOOKUP(I198,Squad!A:E,5,0)</f>
        <v>ASSISTENCIAL</v>
      </c>
      <c r="L198" s="10" t="s">
        <v>108</v>
      </c>
      <c r="M198" s="85"/>
      <c r="N198" s="221" t="str">
        <f t="shared" si="207"/>
        <v>\PROJETOS\CLINICO_SISTEMA\BANCO_DE_DADOS\TRIGGER\TG_EXECUCAO_PRE_AUT_PROCED0D27</v>
      </c>
      <c r="O198" s="221">
        <f t="shared" si="208"/>
        <v>0</v>
      </c>
      <c r="P198" s="224">
        <f t="shared" si="209"/>
        <v>1</v>
      </c>
      <c r="Q198" s="221">
        <f t="shared" si="210"/>
        <v>0</v>
      </c>
      <c r="R198" s="221" t="b">
        <f t="shared" si="211"/>
        <v>0</v>
      </c>
      <c r="S198" s="221" t="b">
        <f t="shared" si="212"/>
        <v>0</v>
      </c>
      <c r="T198" s="145">
        <v>45842</v>
      </c>
      <c r="U198" s="221" t="str">
        <f>IF(ISERROR(VLOOKUP(B198,Priorizados!A:A,1,0)),"NÃO","SIM")</f>
        <v>NÃO</v>
      </c>
      <c r="V198" s="221" t="str">
        <f t="shared" si="213"/>
        <v>Enviado Emergencial</v>
      </c>
      <c r="W198" s="221" t="str">
        <f t="shared" si="214"/>
        <v>2047293\PROJETOS\CLINICO_SISTEMA\BANCO_DE_DADOS\TRIGGER\TG_EXECUCAO_PRE_AUT_PROCED0D271.1</v>
      </c>
      <c r="X198" s="221" t="str">
        <f>IFERROR(VLOOKUP(W198,Abastecimento!I:I,1,0), "Objeto não encontrado")</f>
        <v>2047293\PROJETOS\CLINICO_SISTEMA\BANCO_DE_DADOS\TRIGGER\TG_EXECUCAO_PRE_AUT_PROCED0D271.1</v>
      </c>
      <c r="Y198" s="221">
        <f>IFERROR(VLOOKUP(B198,Abastecimento!A:A,1,0), "SAC não encontrado")</f>
        <v>2047293</v>
      </c>
      <c r="Z198" s="223" t="str">
        <f t="shared" si="215"/>
        <v>Manter</v>
      </c>
      <c r="AA198" s="221" t="str">
        <f>IFERROR(VLOOKUP(B198,EMERGENCIAIS!A:D,2,0),"Não")</f>
        <v>Não</v>
      </c>
      <c r="AB198" s="221">
        <f t="shared" si="216"/>
        <v>0</v>
      </c>
      <c r="AC198" s="225" t="str">
        <f t="shared" si="217"/>
        <v>Não</v>
      </c>
      <c r="AD198" s="222" t="str">
        <f t="shared" si="218"/>
        <v>Não</v>
      </c>
      <c r="AE198" s="222" t="str">
        <f t="shared" si="219"/>
        <v>Sim</v>
      </c>
      <c r="AF198" s="222" t="str">
        <f t="shared" si="220"/>
        <v>Sim</v>
      </c>
      <c r="AG198" s="222" t="str">
        <f>IFERROR(VLOOKUP(D198,Nomenclatura!A:B,2,0),"Não Cadastrada")</f>
        <v>TG</v>
      </c>
      <c r="AH198" s="222" t="str">
        <f t="shared" si="221"/>
        <v>OK</v>
      </c>
      <c r="AI198" s="221" t="str">
        <f t="shared" si="222"/>
        <v>Sim</v>
      </c>
      <c r="AJ198" s="225" t="str">
        <f t="shared" si="223"/>
        <v>NÃO</v>
      </c>
      <c r="AK198" s="221" t="b">
        <f t="shared" si="224"/>
        <v>0</v>
      </c>
    </row>
    <row r="199" spans="1:37" ht="17.25" customHeight="1" x14ac:dyDescent="0.2">
      <c r="A199" s="3" t="s">
        <v>187</v>
      </c>
      <c r="B199" s="45">
        <v>2047293</v>
      </c>
      <c r="C199" s="10">
        <v>2048237</v>
      </c>
      <c r="D199" s="10" t="s">
        <v>81</v>
      </c>
      <c r="E199" s="318" t="s">
        <v>586</v>
      </c>
      <c r="F199" s="266" t="s">
        <v>253</v>
      </c>
      <c r="G199" s="111" t="s">
        <v>587</v>
      </c>
      <c r="H199" s="10" t="s">
        <v>244</v>
      </c>
      <c r="I199" s="10" t="s">
        <v>244</v>
      </c>
      <c r="J199" s="189" t="str">
        <f>IFERROR(VLOOKUP(I199,Squad!A:D,2,0),"Não Atribuído")</f>
        <v>MARINES SALES - PROFECTUM</v>
      </c>
      <c r="K199" s="10" t="str">
        <f>VLOOKUP(I199,Squad!A:E,5,0)</f>
        <v>ASSISTENCIAL</v>
      </c>
      <c r="L199" s="10" t="s">
        <v>108</v>
      </c>
      <c r="M199" s="85"/>
      <c r="N199" s="221" t="str">
        <f t="shared" si="207"/>
        <v>\PROJETOS\CLINICO_SISTEMA\BANCO_DE_DADOS\TABLE\TB_AUTORIA_TRATAMENTOONCOL2DFC</v>
      </c>
      <c r="O199" s="221">
        <f t="shared" si="208"/>
        <v>0</v>
      </c>
      <c r="P199" s="224">
        <f t="shared" si="209"/>
        <v>1</v>
      </c>
      <c r="Q199" s="221">
        <f t="shared" si="210"/>
        <v>0</v>
      </c>
      <c r="R199" s="221" t="b">
        <f t="shared" si="211"/>
        <v>0</v>
      </c>
      <c r="S199" s="221" t="b">
        <f t="shared" si="212"/>
        <v>0</v>
      </c>
      <c r="T199" s="145">
        <v>45842</v>
      </c>
      <c r="U199" s="221" t="str">
        <f>IF(ISERROR(VLOOKUP(B199,Priorizados!A:A,1,0)),"NÃO","SIM")</f>
        <v>NÃO</v>
      </c>
      <c r="V199" s="221" t="str">
        <f t="shared" si="213"/>
        <v>Enviado Emergencial</v>
      </c>
      <c r="W199" s="221" t="str">
        <f t="shared" si="214"/>
        <v>2047293\PROJETOS\CLINICO_SISTEMA\BANCO_DE_DADOS\TABLE\TB_AUTORIA_TRATAMENTOONCOL2DFC1.1</v>
      </c>
      <c r="X199" s="221" t="str">
        <f>IFERROR(VLOOKUP(W199,Abastecimento!I:I,1,0), "Objeto não encontrado")</f>
        <v>2047293\PROJETOS\CLINICO_SISTEMA\BANCO_DE_DADOS\TABLE\TB_AUTORIA_TRATAMENTOONCOL2DFC1.1</v>
      </c>
      <c r="Y199" s="221">
        <f>IFERROR(VLOOKUP(B199,Abastecimento!A:A,1,0), "SAC não encontrado")</f>
        <v>2047293</v>
      </c>
      <c r="Z199" s="223" t="str">
        <f t="shared" si="215"/>
        <v>Manter</v>
      </c>
      <c r="AA199" s="221" t="str">
        <f>IFERROR(VLOOKUP(B199,EMERGENCIAIS!A:D,2,0),"Não")</f>
        <v>Não</v>
      </c>
      <c r="AB199" s="221">
        <f t="shared" si="216"/>
        <v>0</v>
      </c>
      <c r="AC199" s="225" t="str">
        <f t="shared" si="217"/>
        <v>Não</v>
      </c>
      <c r="AD199" s="222" t="str">
        <f t="shared" si="218"/>
        <v>Não</v>
      </c>
      <c r="AE199" s="222" t="str">
        <f t="shared" si="219"/>
        <v>Sim</v>
      </c>
      <c r="AF199" s="222" t="str">
        <f t="shared" si="220"/>
        <v>Sim</v>
      </c>
      <c r="AG199" s="222" t="str">
        <f>IFERROR(VLOOKUP(D199,Nomenclatura!A:B,2,0),"Não Cadastrada")</f>
        <v>TB</v>
      </c>
      <c r="AH199" s="222" t="str">
        <f t="shared" si="221"/>
        <v>OK</v>
      </c>
      <c r="AI199" s="221" t="str">
        <f t="shared" si="222"/>
        <v>Sim</v>
      </c>
      <c r="AJ199" s="225" t="str">
        <f t="shared" si="223"/>
        <v>NÃO</v>
      </c>
      <c r="AK199" s="221" t="b">
        <f t="shared" si="224"/>
        <v>0</v>
      </c>
    </row>
    <row r="200" spans="1:37" ht="17.25" customHeight="1" x14ac:dyDescent="0.2">
      <c r="A200" s="3" t="s">
        <v>187</v>
      </c>
      <c r="B200" s="45">
        <v>2047293</v>
      </c>
      <c r="C200" s="10">
        <v>2048237</v>
      </c>
      <c r="D200" s="10" t="s">
        <v>81</v>
      </c>
      <c r="E200" s="97" t="s">
        <v>588</v>
      </c>
      <c r="F200" s="266" t="s">
        <v>253</v>
      </c>
      <c r="G200" s="111" t="s">
        <v>587</v>
      </c>
      <c r="H200" s="10" t="s">
        <v>244</v>
      </c>
      <c r="I200" s="10" t="s">
        <v>244</v>
      </c>
      <c r="J200" s="189" t="str">
        <f>IFERROR(VLOOKUP(I200,Squad!A:D,2,0),"Não Atribuído")</f>
        <v>MARINES SALES - PROFECTUM</v>
      </c>
      <c r="K200" s="10" t="str">
        <f>VLOOKUP(I200,Squad!A:E,5,0)</f>
        <v>ASSISTENCIAL</v>
      </c>
      <c r="L200" s="10" t="s">
        <v>108</v>
      </c>
      <c r="M200" s="85"/>
      <c r="N200" s="221" t="str">
        <f t="shared" si="207"/>
        <v>\PROJETOS\CLINICO_SISTEMA\BANCO_DE_DADOS\TABLE\TB_AUTORIA_MEDKITONCOLOGICO</v>
      </c>
      <c r="O200" s="221">
        <f t="shared" si="208"/>
        <v>0</v>
      </c>
      <c r="P200" s="224">
        <f t="shared" si="209"/>
        <v>1</v>
      </c>
      <c r="Q200" s="221">
        <f t="shared" si="210"/>
        <v>0</v>
      </c>
      <c r="R200" s="221" t="b">
        <f t="shared" si="211"/>
        <v>0</v>
      </c>
      <c r="S200" s="221" t="b">
        <f t="shared" si="212"/>
        <v>0</v>
      </c>
      <c r="T200" s="145">
        <v>45842</v>
      </c>
      <c r="U200" s="221" t="str">
        <f>IF(ISERROR(VLOOKUP(B200,Priorizados!A:A,1,0)),"NÃO","SIM")</f>
        <v>NÃO</v>
      </c>
      <c r="V200" s="221" t="str">
        <f t="shared" si="213"/>
        <v>Enviado Emergencial</v>
      </c>
      <c r="W200" s="221" t="str">
        <f t="shared" si="214"/>
        <v>2047293\PROJETOS\CLINICO_SISTEMA\BANCO_DE_DADOS\TABLE\TB_AUTORIA_MEDKITONCOLOGICO1.1</v>
      </c>
      <c r="X200" s="221" t="str">
        <f>IFERROR(VLOOKUP(W200,Abastecimento!I:I,1,0), "Objeto não encontrado")</f>
        <v>2047293\PROJETOS\CLINICO_SISTEMA\BANCO_DE_DADOS\TABLE\TB_AUTORIA_MEDKITONCOLOGICO1.1</v>
      </c>
      <c r="Y200" s="221">
        <f>IFERROR(VLOOKUP(B200,Abastecimento!A:A,1,0), "SAC não encontrado")</f>
        <v>2047293</v>
      </c>
      <c r="Z200" s="223" t="str">
        <f t="shared" si="215"/>
        <v>Manter</v>
      </c>
      <c r="AA200" s="221" t="str">
        <f>IFERROR(VLOOKUP(B200,EMERGENCIAIS!A:D,2,0),"Não")</f>
        <v>Não</v>
      </c>
      <c r="AB200" s="221">
        <f t="shared" si="216"/>
        <v>0</v>
      </c>
      <c r="AC200" s="225" t="str">
        <f t="shared" si="217"/>
        <v>Não</v>
      </c>
      <c r="AD200" s="222" t="str">
        <f t="shared" si="218"/>
        <v>Não</v>
      </c>
      <c r="AE200" s="222" t="str">
        <f t="shared" si="219"/>
        <v>Sim</v>
      </c>
      <c r="AF200" s="222" t="str">
        <f t="shared" si="220"/>
        <v>Sim</v>
      </c>
      <c r="AG200" s="222" t="str">
        <f>IFERROR(VLOOKUP(D200,Nomenclatura!A:B,2,0),"Não Cadastrada")</f>
        <v>TB</v>
      </c>
      <c r="AH200" s="222" t="str">
        <f t="shared" si="221"/>
        <v>OK</v>
      </c>
      <c r="AI200" s="221" t="str">
        <f t="shared" si="222"/>
        <v>Sim</v>
      </c>
      <c r="AJ200" s="225" t="str">
        <f t="shared" si="223"/>
        <v>NÃO</v>
      </c>
      <c r="AK200" s="221" t="b">
        <f t="shared" si="224"/>
        <v>0</v>
      </c>
    </row>
    <row r="201" spans="1:37" ht="17.25" customHeight="1" x14ac:dyDescent="0.2">
      <c r="A201" s="3" t="s">
        <v>187</v>
      </c>
      <c r="B201" s="45">
        <v>2047293</v>
      </c>
      <c r="C201" s="10">
        <v>2048237</v>
      </c>
      <c r="D201" s="10" t="s">
        <v>81</v>
      </c>
      <c r="E201" s="97" t="s">
        <v>589</v>
      </c>
      <c r="F201" s="266" t="s">
        <v>253</v>
      </c>
      <c r="G201" s="111" t="s">
        <v>587</v>
      </c>
      <c r="H201" s="10" t="s">
        <v>244</v>
      </c>
      <c r="I201" s="10" t="s">
        <v>244</v>
      </c>
      <c r="J201" s="189" t="str">
        <f>IFERROR(VLOOKUP(I201,Squad!A:D,2,0),"Não Atribuído")</f>
        <v>MARINES SALES - PROFECTUM</v>
      </c>
      <c r="K201" s="10" t="str">
        <f>VLOOKUP(I201,Squad!A:E,5,0)</f>
        <v>ASSISTENCIAL</v>
      </c>
      <c r="L201" s="10" t="s">
        <v>108</v>
      </c>
      <c r="M201" s="85"/>
      <c r="N201" s="221" t="str">
        <f t="shared" si="207"/>
        <v>\PROJETOS\CLINICO_SISTEMA\BANCO_DE_DADOS\TABLE\TB_AUTORIA_MEDICAMENTOONCO8DBB</v>
      </c>
      <c r="O201" s="221">
        <f t="shared" si="208"/>
        <v>0</v>
      </c>
      <c r="P201" s="224">
        <f t="shared" si="209"/>
        <v>1</v>
      </c>
      <c r="Q201" s="221">
        <f t="shared" si="210"/>
        <v>0</v>
      </c>
      <c r="R201" s="221" t="b">
        <f t="shared" si="211"/>
        <v>0</v>
      </c>
      <c r="S201" s="221" t="b">
        <f t="shared" si="212"/>
        <v>0</v>
      </c>
      <c r="T201" s="145">
        <v>45842</v>
      </c>
      <c r="U201" s="221" t="str">
        <f>IF(ISERROR(VLOOKUP(B201,Priorizados!A:A,1,0)),"NÃO","SIM")</f>
        <v>NÃO</v>
      </c>
      <c r="V201" s="221" t="str">
        <f t="shared" si="213"/>
        <v>Enviado Emergencial</v>
      </c>
      <c r="W201" s="221" t="str">
        <f t="shared" si="214"/>
        <v>2047293\PROJETOS\CLINICO_SISTEMA\BANCO_DE_DADOS\TABLE\TB_AUTORIA_MEDICAMENTOONCO8DBB1.1</v>
      </c>
      <c r="X201" s="221" t="str">
        <f>IFERROR(VLOOKUP(W201,Abastecimento!I:I,1,0), "Objeto não encontrado")</f>
        <v>2047293\PROJETOS\CLINICO_SISTEMA\BANCO_DE_DADOS\TABLE\TB_AUTORIA_MEDICAMENTOONCO8DBB1.1</v>
      </c>
      <c r="Y201" s="221">
        <f>IFERROR(VLOOKUP(B201,Abastecimento!A:A,1,0), "SAC não encontrado")</f>
        <v>2047293</v>
      </c>
      <c r="Z201" s="223" t="str">
        <f t="shared" si="215"/>
        <v>Manter</v>
      </c>
      <c r="AA201" s="221" t="str">
        <f>IFERROR(VLOOKUP(B201,EMERGENCIAIS!A:D,2,0),"Não")</f>
        <v>Não</v>
      </c>
      <c r="AB201" s="221">
        <f t="shared" si="216"/>
        <v>0</v>
      </c>
      <c r="AC201" s="225" t="str">
        <f t="shared" si="217"/>
        <v>Não</v>
      </c>
      <c r="AD201" s="222" t="str">
        <f t="shared" si="218"/>
        <v>Não</v>
      </c>
      <c r="AE201" s="222" t="str">
        <f t="shared" si="219"/>
        <v>Sim</v>
      </c>
      <c r="AF201" s="222" t="str">
        <f t="shared" si="220"/>
        <v>Sim</v>
      </c>
      <c r="AG201" s="222" t="str">
        <f>IFERROR(VLOOKUP(D201,Nomenclatura!A:B,2,0),"Não Cadastrada")</f>
        <v>TB</v>
      </c>
      <c r="AH201" s="222" t="str">
        <f t="shared" si="221"/>
        <v>OK</v>
      </c>
      <c r="AI201" s="221" t="str">
        <f t="shared" si="222"/>
        <v>Sim</v>
      </c>
      <c r="AJ201" s="225" t="str">
        <f t="shared" si="223"/>
        <v>NÃO</v>
      </c>
      <c r="AK201" s="221" t="b">
        <f t="shared" si="224"/>
        <v>0</v>
      </c>
    </row>
    <row r="202" spans="1:37" ht="17.25" customHeight="1" x14ac:dyDescent="0.2">
      <c r="A202" s="3" t="s">
        <v>187</v>
      </c>
      <c r="B202" s="45">
        <v>2047293</v>
      </c>
      <c r="C202" s="10">
        <v>2048237</v>
      </c>
      <c r="D202" s="10" t="s">
        <v>81</v>
      </c>
      <c r="E202" s="97" t="s">
        <v>590</v>
      </c>
      <c r="F202" s="266" t="s">
        <v>253</v>
      </c>
      <c r="G202" s="111" t="s">
        <v>587</v>
      </c>
      <c r="H202" s="10" t="s">
        <v>244</v>
      </c>
      <c r="I202" s="10" t="s">
        <v>244</v>
      </c>
      <c r="J202" s="189" t="str">
        <f>IFERROR(VLOOKUP(I202,Squad!A:D,2,0),"Não Atribuído")</f>
        <v>MARINES SALES - PROFECTUM</v>
      </c>
      <c r="K202" s="10" t="str">
        <f>VLOOKUP(I202,Squad!A:E,5,0)</f>
        <v>ASSISTENCIAL</v>
      </c>
      <c r="L202" s="10" t="s">
        <v>108</v>
      </c>
      <c r="M202" s="85"/>
      <c r="N202" s="221" t="str">
        <f t="shared" si="207"/>
        <v>\PROJETOS\CLINICO_SISTEMA\BANCO_DE_DADOS\TABLE\TB_AUTORIA_PARAM_MED_KIT_OD5AA</v>
      </c>
      <c r="O202" s="221">
        <f t="shared" si="208"/>
        <v>0</v>
      </c>
      <c r="P202" s="224">
        <f t="shared" si="209"/>
        <v>1</v>
      </c>
      <c r="Q202" s="221">
        <f t="shared" si="210"/>
        <v>0</v>
      </c>
      <c r="R202" s="221" t="b">
        <f t="shared" si="211"/>
        <v>0</v>
      </c>
      <c r="S202" s="221" t="b">
        <f t="shared" si="212"/>
        <v>0</v>
      </c>
      <c r="T202" s="145">
        <v>45842</v>
      </c>
      <c r="U202" s="221" t="str">
        <f>IF(ISERROR(VLOOKUP(B202,Priorizados!A:A,1,0)),"NÃO","SIM")</f>
        <v>NÃO</v>
      </c>
      <c r="V202" s="221" t="str">
        <f t="shared" si="213"/>
        <v>Enviado Emergencial</v>
      </c>
      <c r="W202" s="221" t="str">
        <f t="shared" si="214"/>
        <v>2047293\PROJETOS\CLINICO_SISTEMA\BANCO_DE_DADOS\TABLE\TB_AUTORIA_PARAM_MED_KIT_OD5AA1.1</v>
      </c>
      <c r="X202" s="221" t="str">
        <f>IFERROR(VLOOKUP(W202,Abastecimento!I:I,1,0), "Objeto não encontrado")</f>
        <v>2047293\PROJETOS\CLINICO_SISTEMA\BANCO_DE_DADOS\TABLE\TB_AUTORIA_PARAM_MED_KIT_OD5AA1.1</v>
      </c>
      <c r="Y202" s="221">
        <f>IFERROR(VLOOKUP(B202,Abastecimento!A:A,1,0), "SAC não encontrado")</f>
        <v>2047293</v>
      </c>
      <c r="Z202" s="223" t="str">
        <f t="shared" si="215"/>
        <v>Manter</v>
      </c>
      <c r="AA202" s="221" t="str">
        <f>IFERROR(VLOOKUP(B202,EMERGENCIAIS!A:D,2,0),"Não")</f>
        <v>Não</v>
      </c>
      <c r="AB202" s="221">
        <f t="shared" si="216"/>
        <v>0</v>
      </c>
      <c r="AC202" s="225" t="str">
        <f t="shared" si="217"/>
        <v>Não</v>
      </c>
      <c r="AD202" s="222" t="str">
        <f t="shared" si="218"/>
        <v>Não</v>
      </c>
      <c r="AE202" s="222" t="str">
        <f t="shared" si="219"/>
        <v>Sim</v>
      </c>
      <c r="AF202" s="222" t="str">
        <f t="shared" si="220"/>
        <v>Sim</v>
      </c>
      <c r="AG202" s="222" t="str">
        <f>IFERROR(VLOOKUP(D202,Nomenclatura!A:B,2,0),"Não Cadastrada")</f>
        <v>TB</v>
      </c>
      <c r="AH202" s="222" t="str">
        <f t="shared" si="221"/>
        <v>OK</v>
      </c>
      <c r="AI202" s="221" t="str">
        <f t="shared" si="222"/>
        <v>Sim</v>
      </c>
      <c r="AJ202" s="225" t="str">
        <f t="shared" si="223"/>
        <v>NÃO</v>
      </c>
      <c r="AK202" s="221" t="b">
        <f t="shared" si="224"/>
        <v>0</v>
      </c>
    </row>
    <row r="203" spans="1:37" ht="17.25" customHeight="1" x14ac:dyDescent="0.2">
      <c r="A203" s="3" t="s">
        <v>187</v>
      </c>
      <c r="B203" s="45">
        <v>2047293</v>
      </c>
      <c r="C203" s="10">
        <v>2048237</v>
      </c>
      <c r="D203" s="10" t="s">
        <v>81</v>
      </c>
      <c r="E203" s="97" t="s">
        <v>591</v>
      </c>
      <c r="F203" s="266" t="s">
        <v>253</v>
      </c>
      <c r="G203" s="111" t="s">
        <v>587</v>
      </c>
      <c r="H203" s="10" t="s">
        <v>244</v>
      </c>
      <c r="I203" s="10" t="s">
        <v>244</v>
      </c>
      <c r="J203" s="189" t="str">
        <f>IFERROR(VLOOKUP(I203,Squad!A:D,2,0),"Não Atribuído")</f>
        <v>MARINES SALES - PROFECTUM</v>
      </c>
      <c r="K203" s="10" t="str">
        <f>VLOOKUP(I203,Squad!A:E,5,0)</f>
        <v>ASSISTENCIAL</v>
      </c>
      <c r="L203" s="10" t="s">
        <v>108</v>
      </c>
      <c r="M203" s="85"/>
      <c r="N203" s="221" t="str">
        <f t="shared" si="207"/>
        <v>\PROJETOS\CLINICO_SISTEMA\BANCO_DE_DADOS\TABLE\TB_AUTORIA_PROCEDIMENTOONC29CE</v>
      </c>
      <c r="O203" s="221">
        <f t="shared" si="208"/>
        <v>0</v>
      </c>
      <c r="P203" s="224">
        <f t="shared" si="209"/>
        <v>1</v>
      </c>
      <c r="Q203" s="221">
        <f t="shared" si="210"/>
        <v>0</v>
      </c>
      <c r="R203" s="221" t="b">
        <f t="shared" si="211"/>
        <v>0</v>
      </c>
      <c r="S203" s="221" t="b">
        <f t="shared" si="212"/>
        <v>0</v>
      </c>
      <c r="T203" s="145">
        <v>45842</v>
      </c>
      <c r="U203" s="221" t="str">
        <f>IF(ISERROR(VLOOKUP(B203,Priorizados!A:A,1,0)),"NÃO","SIM")</f>
        <v>NÃO</v>
      </c>
      <c r="V203" s="221" t="str">
        <f t="shared" si="213"/>
        <v>Enviado Emergencial</v>
      </c>
      <c r="W203" s="221" t="str">
        <f t="shared" si="214"/>
        <v>2047293\PROJETOS\CLINICO_SISTEMA\BANCO_DE_DADOS\TABLE\TB_AUTORIA_PROCEDIMENTOONC29CE1.1</v>
      </c>
      <c r="X203" s="221" t="str">
        <f>IFERROR(VLOOKUP(W203,Abastecimento!I:I,1,0), "Objeto não encontrado")</f>
        <v>2047293\PROJETOS\CLINICO_SISTEMA\BANCO_DE_DADOS\TABLE\TB_AUTORIA_PROCEDIMENTOONC29CE1.1</v>
      </c>
      <c r="Y203" s="221">
        <f>IFERROR(VLOOKUP(B203,Abastecimento!A:A,1,0), "SAC não encontrado")</f>
        <v>2047293</v>
      </c>
      <c r="Z203" s="223" t="str">
        <f t="shared" si="215"/>
        <v>Manter</v>
      </c>
      <c r="AA203" s="221" t="str">
        <f>IFERROR(VLOOKUP(B203,EMERGENCIAIS!A:D,2,0),"Não")</f>
        <v>Não</v>
      </c>
      <c r="AB203" s="221">
        <f t="shared" si="216"/>
        <v>0</v>
      </c>
      <c r="AC203" s="225" t="str">
        <f t="shared" si="217"/>
        <v>Não</v>
      </c>
      <c r="AD203" s="222" t="str">
        <f t="shared" si="218"/>
        <v>Não</v>
      </c>
      <c r="AE203" s="222" t="str">
        <f t="shared" si="219"/>
        <v>Sim</v>
      </c>
      <c r="AF203" s="222" t="str">
        <f t="shared" si="220"/>
        <v>Sim</v>
      </c>
      <c r="AG203" s="222" t="str">
        <f>IFERROR(VLOOKUP(D203,Nomenclatura!A:B,2,0),"Não Cadastrada")</f>
        <v>TB</v>
      </c>
      <c r="AH203" s="222" t="str">
        <f t="shared" si="221"/>
        <v>OK</v>
      </c>
      <c r="AI203" s="221" t="str">
        <f t="shared" si="222"/>
        <v>Sim</v>
      </c>
      <c r="AJ203" s="225" t="str">
        <f t="shared" si="223"/>
        <v>NÃO</v>
      </c>
      <c r="AK203" s="221" t="b">
        <f t="shared" si="224"/>
        <v>0</v>
      </c>
    </row>
    <row r="204" spans="1:37" ht="17.25" customHeight="1" x14ac:dyDescent="0.2">
      <c r="A204" s="3" t="s">
        <v>187</v>
      </c>
      <c r="B204" s="45">
        <v>2047293</v>
      </c>
      <c r="C204" s="10">
        <v>2048237</v>
      </c>
      <c r="D204" s="10" t="s">
        <v>81</v>
      </c>
      <c r="E204" s="97" t="s">
        <v>592</v>
      </c>
      <c r="F204" s="266" t="s">
        <v>253</v>
      </c>
      <c r="G204" s="111" t="s">
        <v>587</v>
      </c>
      <c r="H204" s="10" t="s">
        <v>244</v>
      </c>
      <c r="I204" s="10" t="s">
        <v>244</v>
      </c>
      <c r="J204" s="189" t="str">
        <f>IFERROR(VLOOKUP(I204,Squad!A:D,2,0),"Não Atribuído")</f>
        <v>MARINES SALES - PROFECTUM</v>
      </c>
      <c r="K204" s="10" t="str">
        <f>VLOOKUP(I204,Squad!A:E,5,0)</f>
        <v>ASSISTENCIAL</v>
      </c>
      <c r="L204" s="10" t="s">
        <v>108</v>
      </c>
      <c r="M204" s="85"/>
      <c r="N204" s="221" t="str">
        <f t="shared" si="207"/>
        <v>\PROJETOS\CLINICO_SISTEMA\BANCO_DE_DADOS\TABLE\TB_AUTORIA_PARAM_PROCEDIME48C2</v>
      </c>
      <c r="O204" s="221">
        <f t="shared" si="208"/>
        <v>0</v>
      </c>
      <c r="P204" s="224">
        <f t="shared" si="209"/>
        <v>1</v>
      </c>
      <c r="Q204" s="221">
        <f t="shared" si="210"/>
        <v>0</v>
      </c>
      <c r="R204" s="221" t="b">
        <f t="shared" si="211"/>
        <v>0</v>
      </c>
      <c r="S204" s="221" t="b">
        <f t="shared" si="212"/>
        <v>0</v>
      </c>
      <c r="T204" s="145">
        <v>45842</v>
      </c>
      <c r="U204" s="221" t="str">
        <f>IF(ISERROR(VLOOKUP(B204,Priorizados!A:A,1,0)),"NÃO","SIM")</f>
        <v>NÃO</v>
      </c>
      <c r="V204" s="221" t="str">
        <f t="shared" si="213"/>
        <v>Enviado Emergencial</v>
      </c>
      <c r="W204" s="221" t="str">
        <f t="shared" si="214"/>
        <v>2047293\PROJETOS\CLINICO_SISTEMA\BANCO_DE_DADOS\TABLE\TB_AUTORIA_PARAM_PROCEDIME48C21.1</v>
      </c>
      <c r="X204" s="221" t="str">
        <f>IFERROR(VLOOKUP(W204,Abastecimento!I:I,1,0), "Objeto não encontrado")</f>
        <v>2047293\PROJETOS\CLINICO_SISTEMA\BANCO_DE_DADOS\TABLE\TB_AUTORIA_PARAM_PROCEDIME48C21.1</v>
      </c>
      <c r="Y204" s="221">
        <f>IFERROR(VLOOKUP(B204,Abastecimento!A:A,1,0), "SAC não encontrado")</f>
        <v>2047293</v>
      </c>
      <c r="Z204" s="223" t="str">
        <f t="shared" si="215"/>
        <v>Manter</v>
      </c>
      <c r="AA204" s="221" t="str">
        <f>IFERROR(VLOOKUP(B204,EMERGENCIAIS!A:D,2,0),"Não")</f>
        <v>Não</v>
      </c>
      <c r="AB204" s="221">
        <f t="shared" si="216"/>
        <v>0</v>
      </c>
      <c r="AC204" s="225" t="str">
        <f t="shared" si="217"/>
        <v>Não</v>
      </c>
      <c r="AD204" s="222" t="str">
        <f t="shared" si="218"/>
        <v>Não</v>
      </c>
      <c r="AE204" s="222" t="str">
        <f t="shared" si="219"/>
        <v>Sim</v>
      </c>
      <c r="AF204" s="222" t="str">
        <f t="shared" si="220"/>
        <v>Sim</v>
      </c>
      <c r="AG204" s="222" t="str">
        <f>IFERROR(VLOOKUP(D204,Nomenclatura!A:B,2,0),"Não Cadastrada")</f>
        <v>TB</v>
      </c>
      <c r="AH204" s="222" t="str">
        <f t="shared" si="221"/>
        <v>OK</v>
      </c>
      <c r="AI204" s="221" t="str">
        <f t="shared" si="222"/>
        <v>Sim</v>
      </c>
      <c r="AJ204" s="225" t="str">
        <f t="shared" si="223"/>
        <v>NÃO</v>
      </c>
      <c r="AK204" s="221" t="b">
        <f t="shared" si="224"/>
        <v>0</v>
      </c>
    </row>
    <row r="205" spans="1:37" ht="17.25" customHeight="1" x14ac:dyDescent="0.2">
      <c r="A205" s="3" t="s">
        <v>187</v>
      </c>
      <c r="B205" s="45">
        <v>2047293</v>
      </c>
      <c r="C205" s="10">
        <v>2048237</v>
      </c>
      <c r="D205" s="10" t="s">
        <v>81</v>
      </c>
      <c r="E205" s="97" t="s">
        <v>593</v>
      </c>
      <c r="F205" s="266" t="s">
        <v>291</v>
      </c>
      <c r="G205" s="111" t="s">
        <v>587</v>
      </c>
      <c r="H205" s="10" t="s">
        <v>244</v>
      </c>
      <c r="I205" s="10" t="s">
        <v>244</v>
      </c>
      <c r="J205" s="189" t="str">
        <f>IFERROR(VLOOKUP(I205,Squad!A:D,2,0),"Não Atribuído")</f>
        <v>MARINES SALES - PROFECTUM</v>
      </c>
      <c r="K205" s="10" t="str">
        <f>VLOOKUP(I205,Squad!A:E,5,0)</f>
        <v>ASSISTENCIAL</v>
      </c>
      <c r="L205" s="10" t="s">
        <v>108</v>
      </c>
      <c r="M205" s="85"/>
      <c r="N205" s="221" t="str">
        <f t="shared" si="207"/>
        <v>\PROJETOS\CLINICO_SISTEMA\BANCO_DE_DADOS\TABLE\TB_AUTORIA_DILUENTE</v>
      </c>
      <c r="O205" s="221">
        <f t="shared" si="208"/>
        <v>0</v>
      </c>
      <c r="P205" s="224">
        <f t="shared" si="209"/>
        <v>2</v>
      </c>
      <c r="Q205" s="221">
        <f t="shared" si="210"/>
        <v>0</v>
      </c>
      <c r="R205" s="221" t="b">
        <f t="shared" si="211"/>
        <v>0</v>
      </c>
      <c r="S205" s="221" t="b">
        <f t="shared" si="212"/>
        <v>0</v>
      </c>
      <c r="T205" s="145">
        <v>45842</v>
      </c>
      <c r="U205" s="221" t="str">
        <f>IF(ISERROR(VLOOKUP(B205,Priorizados!A:A,1,0)),"NÃO","SIM")</f>
        <v>NÃO</v>
      </c>
      <c r="V205" s="221" t="str">
        <f t="shared" si="213"/>
        <v>Enviado Emergencial</v>
      </c>
      <c r="W205" s="221" t="str">
        <f t="shared" si="214"/>
        <v>2047293\PROJETOS\CLINICO_SISTEMA\BANCO_DE_DADOS\TABLE\TB_AUTORIA_DILUENTE1.2</v>
      </c>
      <c r="X205" s="221" t="str">
        <f>IFERROR(VLOOKUP(W205,Abastecimento!I:I,1,0), "Objeto não encontrado")</f>
        <v>2047293\PROJETOS\CLINICO_SISTEMA\BANCO_DE_DADOS\TABLE\TB_AUTORIA_DILUENTE1.2</v>
      </c>
      <c r="Y205" s="221">
        <f>IFERROR(VLOOKUP(B205,Abastecimento!A:A,1,0), "SAC não encontrado")</f>
        <v>2047293</v>
      </c>
      <c r="Z205" s="223" t="str">
        <f t="shared" si="215"/>
        <v>Manter</v>
      </c>
      <c r="AA205" s="221" t="str">
        <f>IFERROR(VLOOKUP(B205,EMERGENCIAIS!A:D,2,0),"Não")</f>
        <v>Não</v>
      </c>
      <c r="AB205" s="221">
        <f t="shared" si="216"/>
        <v>0</v>
      </c>
      <c r="AC205" s="225" t="str">
        <f t="shared" si="217"/>
        <v>Não</v>
      </c>
      <c r="AD205" s="222" t="str">
        <f t="shared" si="218"/>
        <v>Não</v>
      </c>
      <c r="AE205" s="222" t="str">
        <f t="shared" si="219"/>
        <v>Sim</v>
      </c>
      <c r="AF205" s="222" t="str">
        <f t="shared" si="220"/>
        <v>Sim</v>
      </c>
      <c r="AG205" s="222" t="str">
        <f>IFERROR(VLOOKUP(D205,Nomenclatura!A:B,2,0),"Não Cadastrada")</f>
        <v>TB</v>
      </c>
      <c r="AH205" s="222" t="str">
        <f t="shared" si="221"/>
        <v>OK</v>
      </c>
      <c r="AI205" s="221" t="str">
        <f t="shared" si="222"/>
        <v>Sim</v>
      </c>
      <c r="AJ205" s="225" t="str">
        <f t="shared" si="223"/>
        <v>NÃO</v>
      </c>
      <c r="AK205" s="221" t="b">
        <f t="shared" si="224"/>
        <v>0</v>
      </c>
    </row>
    <row r="206" spans="1:37" ht="17.25" customHeight="1" x14ac:dyDescent="0.2">
      <c r="A206" s="3" t="s">
        <v>187</v>
      </c>
      <c r="B206" s="45">
        <v>2047293</v>
      </c>
      <c r="C206" s="10">
        <v>2048237</v>
      </c>
      <c r="D206" s="10" t="s">
        <v>81</v>
      </c>
      <c r="E206" s="97" t="s">
        <v>594</v>
      </c>
      <c r="F206" s="266" t="s">
        <v>291</v>
      </c>
      <c r="G206" s="111" t="s">
        <v>587</v>
      </c>
      <c r="H206" s="10" t="s">
        <v>244</v>
      </c>
      <c r="I206" s="10" t="s">
        <v>244</v>
      </c>
      <c r="J206" s="189" t="str">
        <f>IFERROR(VLOOKUP(I206,Squad!A:D,2,0),"Não Atribuído")</f>
        <v>MARINES SALES - PROFECTUM</v>
      </c>
      <c r="K206" s="10" t="str">
        <f>VLOOKUP(I206,Squad!A:E,5,0)</f>
        <v>ASSISTENCIAL</v>
      </c>
      <c r="L206" s="10" t="s">
        <v>108</v>
      </c>
      <c r="M206" s="85"/>
      <c r="N206" s="221" t="str">
        <f t="shared" si="207"/>
        <v>\PROJETOS\CLINICO_SISTEMA\BANCO_DE_DADOS\TABLE\TB_AUTORIA_DILUENTEFR</v>
      </c>
      <c r="O206" s="221">
        <f t="shared" si="208"/>
        <v>0</v>
      </c>
      <c r="P206" s="224">
        <f t="shared" si="209"/>
        <v>2</v>
      </c>
      <c r="Q206" s="221">
        <f t="shared" si="210"/>
        <v>0</v>
      </c>
      <c r="R206" s="221" t="b">
        <f t="shared" si="211"/>
        <v>0</v>
      </c>
      <c r="S206" s="221" t="b">
        <f t="shared" si="212"/>
        <v>0</v>
      </c>
      <c r="T206" s="145">
        <v>45842</v>
      </c>
      <c r="U206" s="221" t="str">
        <f>IF(ISERROR(VLOOKUP(B206,Priorizados!A:A,1,0)),"NÃO","SIM")</f>
        <v>NÃO</v>
      </c>
      <c r="V206" s="221" t="str">
        <f t="shared" si="213"/>
        <v>Enviado Emergencial</v>
      </c>
      <c r="W206" s="221" t="str">
        <f t="shared" si="214"/>
        <v>2047293\PROJETOS\CLINICO_SISTEMA\BANCO_DE_DADOS\TABLE\TB_AUTORIA_DILUENTEFR1.2</v>
      </c>
      <c r="X206" s="221" t="str">
        <f>IFERROR(VLOOKUP(W206,Abastecimento!I:I,1,0), "Objeto não encontrado")</f>
        <v>2047293\PROJETOS\CLINICO_SISTEMA\BANCO_DE_DADOS\TABLE\TB_AUTORIA_DILUENTEFR1.2</v>
      </c>
      <c r="Y206" s="221">
        <f>IFERROR(VLOOKUP(B206,Abastecimento!A:A,1,0), "SAC não encontrado")</f>
        <v>2047293</v>
      </c>
      <c r="Z206" s="223" t="str">
        <f t="shared" si="215"/>
        <v>Manter</v>
      </c>
      <c r="AA206" s="221" t="str">
        <f>IFERROR(VLOOKUP(B206,EMERGENCIAIS!A:D,2,0),"Não")</f>
        <v>Não</v>
      </c>
      <c r="AB206" s="221">
        <f t="shared" si="216"/>
        <v>0</v>
      </c>
      <c r="AC206" s="225" t="str">
        <f t="shared" si="217"/>
        <v>Não</v>
      </c>
      <c r="AD206" s="222" t="str">
        <f t="shared" si="218"/>
        <v>Não</v>
      </c>
      <c r="AE206" s="222" t="str">
        <f t="shared" si="219"/>
        <v>Sim</v>
      </c>
      <c r="AF206" s="222" t="str">
        <f t="shared" si="220"/>
        <v>Sim</v>
      </c>
      <c r="AG206" s="222" t="str">
        <f>IFERROR(VLOOKUP(D206,Nomenclatura!A:B,2,0),"Não Cadastrada")</f>
        <v>TB</v>
      </c>
      <c r="AH206" s="222" t="str">
        <f t="shared" si="221"/>
        <v>OK</v>
      </c>
      <c r="AI206" s="221" t="str">
        <f t="shared" si="222"/>
        <v>Sim</v>
      </c>
      <c r="AJ206" s="225" t="str">
        <f t="shared" si="223"/>
        <v>NÃO</v>
      </c>
      <c r="AK206" s="221" t="b">
        <f t="shared" si="224"/>
        <v>0</v>
      </c>
    </row>
    <row r="207" spans="1:37" ht="17.25" customHeight="1" x14ac:dyDescent="0.2">
      <c r="A207" s="3" t="s">
        <v>187</v>
      </c>
      <c r="B207" s="45">
        <v>2047293</v>
      </c>
      <c r="C207" s="10">
        <v>2048237</v>
      </c>
      <c r="D207" s="10" t="s">
        <v>81</v>
      </c>
      <c r="E207" s="97" t="s">
        <v>595</v>
      </c>
      <c r="F207" s="266" t="s">
        <v>253</v>
      </c>
      <c r="G207" s="111" t="s">
        <v>587</v>
      </c>
      <c r="H207" s="10" t="s">
        <v>244</v>
      </c>
      <c r="I207" s="10" t="s">
        <v>244</v>
      </c>
      <c r="J207" s="189" t="str">
        <f>IFERROR(VLOOKUP(I207,Squad!A:D,2,0),"Não Atribuído")</f>
        <v>MARINES SALES - PROFECTUM</v>
      </c>
      <c r="K207" s="10" t="str">
        <f>VLOOKUP(I207,Squad!A:E,5,0)</f>
        <v>ASSISTENCIAL</v>
      </c>
      <c r="L207" s="10" t="s">
        <v>108</v>
      </c>
      <c r="M207" s="85"/>
      <c r="N207" s="221" t="str">
        <f t="shared" si="207"/>
        <v>\PROJETOS\CLINICO_SISTEMA\BANCO_DE_DADOS\TABLE\TB_AUTORIA_FORMULAMEDICAMENTO</v>
      </c>
      <c r="O207" s="221">
        <f t="shared" si="208"/>
        <v>0</v>
      </c>
      <c r="P207" s="224">
        <f t="shared" si="209"/>
        <v>1</v>
      </c>
      <c r="Q207" s="221">
        <f t="shared" si="210"/>
        <v>0</v>
      </c>
      <c r="R207" s="221" t="b">
        <f t="shared" si="211"/>
        <v>0</v>
      </c>
      <c r="S207" s="221" t="b">
        <f t="shared" si="212"/>
        <v>0</v>
      </c>
      <c r="T207" s="145">
        <v>45842</v>
      </c>
      <c r="U207" s="221" t="str">
        <f>IF(ISERROR(VLOOKUP(B207,Priorizados!A:A,1,0)),"NÃO","SIM")</f>
        <v>NÃO</v>
      </c>
      <c r="V207" s="221" t="str">
        <f t="shared" si="213"/>
        <v>Enviado Emergencial</v>
      </c>
      <c r="W207" s="221" t="str">
        <f t="shared" si="214"/>
        <v>2047293\PROJETOS\CLINICO_SISTEMA\BANCO_DE_DADOS\TABLE\TB_AUTORIA_FORMULAMEDICAMENTO1.1</v>
      </c>
      <c r="X207" s="221" t="str">
        <f>IFERROR(VLOOKUP(W207,Abastecimento!I:I,1,0), "Objeto não encontrado")</f>
        <v>2047293\PROJETOS\CLINICO_SISTEMA\BANCO_DE_DADOS\TABLE\TB_AUTORIA_FORMULAMEDICAMENTO1.1</v>
      </c>
      <c r="Y207" s="221">
        <f>IFERROR(VLOOKUP(B207,Abastecimento!A:A,1,0), "SAC não encontrado")</f>
        <v>2047293</v>
      </c>
      <c r="Z207" s="223" t="str">
        <f t="shared" si="215"/>
        <v>Manter</v>
      </c>
      <c r="AA207" s="221" t="str">
        <f>IFERROR(VLOOKUP(B207,EMERGENCIAIS!A:D,2,0),"Não")</f>
        <v>Não</v>
      </c>
      <c r="AB207" s="221">
        <f t="shared" si="216"/>
        <v>0</v>
      </c>
      <c r="AC207" s="225" t="str">
        <f t="shared" si="217"/>
        <v>Não</v>
      </c>
      <c r="AD207" s="222" t="str">
        <f t="shared" si="218"/>
        <v>Não</v>
      </c>
      <c r="AE207" s="222" t="str">
        <f t="shared" si="219"/>
        <v>Sim</v>
      </c>
      <c r="AF207" s="222" t="str">
        <f t="shared" si="220"/>
        <v>Sim</v>
      </c>
      <c r="AG207" s="222" t="str">
        <f>IFERROR(VLOOKUP(D207,Nomenclatura!A:B,2,0),"Não Cadastrada")</f>
        <v>TB</v>
      </c>
      <c r="AH207" s="222" t="str">
        <f t="shared" si="221"/>
        <v>OK</v>
      </c>
      <c r="AI207" s="221" t="str">
        <f t="shared" si="222"/>
        <v>Sim</v>
      </c>
      <c r="AJ207" s="225" t="str">
        <f t="shared" si="223"/>
        <v>NÃO</v>
      </c>
      <c r="AK207" s="221" t="b">
        <f t="shared" si="224"/>
        <v>0</v>
      </c>
    </row>
    <row r="208" spans="1:37" ht="17.25" customHeight="1" x14ac:dyDescent="0.2">
      <c r="A208" s="3" t="s">
        <v>187</v>
      </c>
      <c r="B208" s="45">
        <v>2047293</v>
      </c>
      <c r="C208" s="10">
        <v>2048237</v>
      </c>
      <c r="D208" s="10" t="s">
        <v>81</v>
      </c>
      <c r="E208" s="97" t="s">
        <v>596</v>
      </c>
      <c r="F208" s="266" t="s">
        <v>357</v>
      </c>
      <c r="G208" s="111" t="s">
        <v>587</v>
      </c>
      <c r="H208" s="10" t="s">
        <v>244</v>
      </c>
      <c r="I208" s="10" t="s">
        <v>244</v>
      </c>
      <c r="J208" s="189" t="str">
        <f>IFERROR(VLOOKUP(I208,Squad!A:D,2,0),"Não Atribuído")</f>
        <v>MARINES SALES - PROFECTUM</v>
      </c>
      <c r="K208" s="10" t="str">
        <f>VLOOKUP(I208,Squad!A:E,5,0)</f>
        <v>ASSISTENCIAL</v>
      </c>
      <c r="L208" s="10" t="s">
        <v>108</v>
      </c>
      <c r="M208" s="85"/>
      <c r="N208" s="221" t="str">
        <f t="shared" si="207"/>
        <v>\PROJETOS\CLINICO_SISTEMA\BANCO_DE_DADOS\TABLE\TB_AUTORIA_INFORMACAO</v>
      </c>
      <c r="O208" s="221">
        <f t="shared" si="208"/>
        <v>0</v>
      </c>
      <c r="P208" s="224">
        <f t="shared" si="209"/>
        <v>3</v>
      </c>
      <c r="Q208" s="221">
        <f t="shared" si="210"/>
        <v>0</v>
      </c>
      <c r="R208" s="221" t="b">
        <f t="shared" si="211"/>
        <v>0</v>
      </c>
      <c r="S208" s="221" t="b">
        <f t="shared" si="212"/>
        <v>0</v>
      </c>
      <c r="T208" s="145">
        <v>45842</v>
      </c>
      <c r="U208" s="221" t="str">
        <f>IF(ISERROR(VLOOKUP(B208,Priorizados!A:A,1,0)),"NÃO","SIM")</f>
        <v>NÃO</v>
      </c>
      <c r="V208" s="221" t="str">
        <f t="shared" si="213"/>
        <v>Enviado Emergencial</v>
      </c>
      <c r="W208" s="221" t="str">
        <f t="shared" si="214"/>
        <v>2047293\PROJETOS\CLINICO_SISTEMA\BANCO_DE_DADOS\TABLE\TB_AUTORIA_INFORMACAO1.3</v>
      </c>
      <c r="X208" s="221" t="str">
        <f>IFERROR(VLOOKUP(W208,Abastecimento!I:I,1,0), "Objeto não encontrado")</f>
        <v>2047293\PROJETOS\CLINICO_SISTEMA\BANCO_DE_DADOS\TABLE\TB_AUTORIA_INFORMACAO1.3</v>
      </c>
      <c r="Y208" s="221">
        <f>IFERROR(VLOOKUP(B208,Abastecimento!A:A,1,0), "SAC não encontrado")</f>
        <v>2047293</v>
      </c>
      <c r="Z208" s="223" t="str">
        <f t="shared" si="215"/>
        <v>Manter</v>
      </c>
      <c r="AA208" s="221" t="str">
        <f>IFERROR(VLOOKUP(B208,EMERGENCIAIS!A:D,2,0),"Não")</f>
        <v>Não</v>
      </c>
      <c r="AB208" s="221">
        <f t="shared" si="216"/>
        <v>0</v>
      </c>
      <c r="AC208" s="225" t="str">
        <f t="shared" si="217"/>
        <v>Não</v>
      </c>
      <c r="AD208" s="222" t="str">
        <f t="shared" si="218"/>
        <v>Não</v>
      </c>
      <c r="AE208" s="222" t="str">
        <f t="shared" si="219"/>
        <v>Sim</v>
      </c>
      <c r="AF208" s="222" t="str">
        <f t="shared" si="220"/>
        <v>Sim</v>
      </c>
      <c r="AG208" s="222" t="str">
        <f>IFERROR(VLOOKUP(D208,Nomenclatura!A:B,2,0),"Não Cadastrada")</f>
        <v>TB</v>
      </c>
      <c r="AH208" s="222" t="str">
        <f t="shared" si="221"/>
        <v>OK</v>
      </c>
      <c r="AI208" s="221" t="str">
        <f t="shared" si="222"/>
        <v>Sim</v>
      </c>
      <c r="AJ208" s="225" t="str">
        <f t="shared" si="223"/>
        <v>NÃO</v>
      </c>
      <c r="AK208" s="221" t="b">
        <f t="shared" si="224"/>
        <v>0</v>
      </c>
    </row>
    <row r="209" spans="1:37" ht="17.25" customHeight="1" x14ac:dyDescent="0.2">
      <c r="A209" s="3" t="s">
        <v>187</v>
      </c>
      <c r="B209" s="45">
        <v>2047293</v>
      </c>
      <c r="C209" s="10">
        <v>2048237</v>
      </c>
      <c r="D209" s="10" t="s">
        <v>81</v>
      </c>
      <c r="E209" s="97" t="s">
        <v>597</v>
      </c>
      <c r="F209" s="266" t="s">
        <v>253</v>
      </c>
      <c r="G209" s="111" t="s">
        <v>587</v>
      </c>
      <c r="H209" s="10" t="s">
        <v>244</v>
      </c>
      <c r="I209" s="10" t="s">
        <v>244</v>
      </c>
      <c r="J209" s="189" t="str">
        <f>IFERROR(VLOOKUP(I209,Squad!A:D,2,0),"Não Atribuído")</f>
        <v>MARINES SALES - PROFECTUM</v>
      </c>
      <c r="K209" s="10" t="str">
        <f>VLOOKUP(I209,Squad!A:E,5,0)</f>
        <v>ASSISTENCIAL</v>
      </c>
      <c r="L209" s="10" t="s">
        <v>108</v>
      </c>
      <c r="M209" s="85"/>
      <c r="N209" s="221" t="str">
        <f t="shared" si="207"/>
        <v>\PROJETOS\CLINICO_SISTEMA\BANCO_DE_DADOS\TABLE\TB_EXECUCAO_TRATAMENTOONCO1B82</v>
      </c>
      <c r="O209" s="221">
        <f t="shared" si="208"/>
        <v>0</v>
      </c>
      <c r="P209" s="224">
        <f t="shared" si="209"/>
        <v>1</v>
      </c>
      <c r="Q209" s="221">
        <f t="shared" si="210"/>
        <v>0</v>
      </c>
      <c r="R209" s="221" t="b">
        <f t="shared" si="211"/>
        <v>0</v>
      </c>
      <c r="S209" s="221" t="b">
        <f t="shared" si="212"/>
        <v>0</v>
      </c>
      <c r="T209" s="145">
        <v>45842</v>
      </c>
      <c r="U209" s="221" t="str">
        <f>IF(ISERROR(VLOOKUP(B209,Priorizados!A:A,1,0)),"NÃO","SIM")</f>
        <v>NÃO</v>
      </c>
      <c r="V209" s="221" t="str">
        <f t="shared" si="213"/>
        <v>Enviado Emergencial</v>
      </c>
      <c r="W209" s="221" t="str">
        <f t="shared" si="214"/>
        <v>2047293\PROJETOS\CLINICO_SISTEMA\BANCO_DE_DADOS\TABLE\TB_EXECUCAO_TRATAMENTOONCO1B821.1</v>
      </c>
      <c r="X209" s="221" t="str">
        <f>IFERROR(VLOOKUP(W209,Abastecimento!I:I,1,0), "Objeto não encontrado")</f>
        <v>2047293\PROJETOS\CLINICO_SISTEMA\BANCO_DE_DADOS\TABLE\TB_EXECUCAO_TRATAMENTOONCO1B821.1</v>
      </c>
      <c r="Y209" s="221">
        <f>IFERROR(VLOOKUP(B209,Abastecimento!A:A,1,0), "SAC não encontrado")</f>
        <v>2047293</v>
      </c>
      <c r="Z209" s="223" t="str">
        <f t="shared" si="215"/>
        <v>Manter</v>
      </c>
      <c r="AA209" s="221" t="str">
        <f>IFERROR(VLOOKUP(B209,EMERGENCIAIS!A:D,2,0),"Não")</f>
        <v>Não</v>
      </c>
      <c r="AB209" s="221">
        <f t="shared" si="216"/>
        <v>0</v>
      </c>
      <c r="AC209" s="225" t="str">
        <f t="shared" si="217"/>
        <v>Não</v>
      </c>
      <c r="AD209" s="222" t="str">
        <f t="shared" si="218"/>
        <v>Não</v>
      </c>
      <c r="AE209" s="222" t="str">
        <f t="shared" si="219"/>
        <v>Sim</v>
      </c>
      <c r="AF209" s="222" t="str">
        <f t="shared" si="220"/>
        <v>Sim</v>
      </c>
      <c r="AG209" s="222" t="str">
        <f>IFERROR(VLOOKUP(D209,Nomenclatura!A:B,2,0),"Não Cadastrada")</f>
        <v>TB</v>
      </c>
      <c r="AH209" s="222" t="str">
        <f t="shared" si="221"/>
        <v>OK</v>
      </c>
      <c r="AI209" s="221" t="str">
        <f t="shared" si="222"/>
        <v>Sim</v>
      </c>
      <c r="AJ209" s="225" t="str">
        <f t="shared" si="223"/>
        <v>NÃO</v>
      </c>
      <c r="AK209" s="221" t="b">
        <f t="shared" si="224"/>
        <v>0</v>
      </c>
    </row>
    <row r="210" spans="1:37" ht="17.25" customHeight="1" x14ac:dyDescent="0.2">
      <c r="A210" s="3" t="s">
        <v>187</v>
      </c>
      <c r="B210" s="45">
        <v>2047293</v>
      </c>
      <c r="C210" s="10">
        <v>2048237</v>
      </c>
      <c r="D210" s="10" t="s">
        <v>81</v>
      </c>
      <c r="E210" s="97" t="s">
        <v>598</v>
      </c>
      <c r="F210" s="266" t="s">
        <v>253</v>
      </c>
      <c r="G210" s="111" t="s">
        <v>587</v>
      </c>
      <c r="H210" s="10" t="s">
        <v>244</v>
      </c>
      <c r="I210" s="10" t="s">
        <v>244</v>
      </c>
      <c r="J210" s="189" t="str">
        <f>IFERROR(VLOOKUP(I210,Squad!A:D,2,0),"Não Atribuído")</f>
        <v>MARINES SALES - PROFECTUM</v>
      </c>
      <c r="K210" s="10" t="str">
        <f>VLOOKUP(I210,Squad!A:E,5,0)</f>
        <v>ASSISTENCIAL</v>
      </c>
      <c r="L210" s="10" t="s">
        <v>108</v>
      </c>
      <c r="M210" s="85"/>
      <c r="N210" s="221" t="str">
        <f t="shared" si="207"/>
        <v>\PROJETOS\CLINICO_SISTEMA\BANCO_DE_DADOS\TABLE\TB_EXECUCAO_PROC_ONCOLOGICDF88</v>
      </c>
      <c r="O210" s="221">
        <f t="shared" si="208"/>
        <v>0</v>
      </c>
      <c r="P210" s="224">
        <f t="shared" si="209"/>
        <v>1</v>
      </c>
      <c r="Q210" s="221">
        <f t="shared" si="210"/>
        <v>0</v>
      </c>
      <c r="R210" s="221" t="b">
        <f t="shared" si="211"/>
        <v>0</v>
      </c>
      <c r="S210" s="221" t="b">
        <f t="shared" si="212"/>
        <v>0</v>
      </c>
      <c r="T210" s="145">
        <v>45842</v>
      </c>
      <c r="U210" s="221" t="str">
        <f>IF(ISERROR(VLOOKUP(B210,Priorizados!A:A,1,0)),"NÃO","SIM")</f>
        <v>NÃO</v>
      </c>
      <c r="V210" s="221" t="str">
        <f t="shared" si="213"/>
        <v>Enviado Emergencial</v>
      </c>
      <c r="W210" s="221" t="str">
        <f t="shared" si="214"/>
        <v>2047293\PROJETOS\CLINICO_SISTEMA\BANCO_DE_DADOS\TABLE\TB_EXECUCAO_PROC_ONCOLOGICDF881.1</v>
      </c>
      <c r="X210" s="221" t="str">
        <f>IFERROR(VLOOKUP(W210,Abastecimento!I:I,1,0), "Objeto não encontrado")</f>
        <v>2047293\PROJETOS\CLINICO_SISTEMA\BANCO_DE_DADOS\TABLE\TB_EXECUCAO_PROC_ONCOLOGICDF881.1</v>
      </c>
      <c r="Y210" s="221">
        <f>IFERROR(VLOOKUP(B210,Abastecimento!A:A,1,0), "SAC não encontrado")</f>
        <v>2047293</v>
      </c>
      <c r="Z210" s="223" t="str">
        <f t="shared" si="215"/>
        <v>Manter</v>
      </c>
      <c r="AA210" s="221" t="str">
        <f>IFERROR(VLOOKUP(B210,EMERGENCIAIS!A:D,2,0),"Não")</f>
        <v>Não</v>
      </c>
      <c r="AB210" s="221">
        <f t="shared" si="216"/>
        <v>0</v>
      </c>
      <c r="AC210" s="225" t="str">
        <f t="shared" si="217"/>
        <v>Não</v>
      </c>
      <c r="AD210" s="222" t="str">
        <f t="shared" si="218"/>
        <v>Não</v>
      </c>
      <c r="AE210" s="222" t="str">
        <f t="shared" si="219"/>
        <v>Sim</v>
      </c>
      <c r="AF210" s="222" t="str">
        <f t="shared" si="220"/>
        <v>Sim</v>
      </c>
      <c r="AG210" s="222" t="str">
        <f>IFERROR(VLOOKUP(D210,Nomenclatura!A:B,2,0),"Não Cadastrada")</f>
        <v>TB</v>
      </c>
      <c r="AH210" s="222" t="str">
        <f t="shared" si="221"/>
        <v>OK</v>
      </c>
      <c r="AI210" s="221" t="str">
        <f t="shared" si="222"/>
        <v>Sim</v>
      </c>
      <c r="AJ210" s="225" t="str">
        <f t="shared" si="223"/>
        <v>NÃO</v>
      </c>
      <c r="AK210" s="221" t="b">
        <f t="shared" si="224"/>
        <v>0</v>
      </c>
    </row>
    <row r="211" spans="1:37" ht="17.25" customHeight="1" x14ac:dyDescent="0.2">
      <c r="A211" s="3" t="s">
        <v>187</v>
      </c>
      <c r="B211" s="45">
        <v>2047293</v>
      </c>
      <c r="C211" s="10">
        <v>2048237</v>
      </c>
      <c r="D211" s="10" t="s">
        <v>81</v>
      </c>
      <c r="E211" s="97" t="s">
        <v>599</v>
      </c>
      <c r="F211" s="266" t="s">
        <v>253</v>
      </c>
      <c r="G211" s="111" t="s">
        <v>587</v>
      </c>
      <c r="H211" s="10" t="s">
        <v>244</v>
      </c>
      <c r="I211" s="10" t="s">
        <v>244</v>
      </c>
      <c r="J211" s="189" t="str">
        <f>IFERROR(VLOOKUP(I211,Squad!A:D,2,0),"Não Atribuído")</f>
        <v>MARINES SALES - PROFECTUM</v>
      </c>
      <c r="K211" s="10" t="str">
        <f>VLOOKUP(I211,Squad!A:E,5,0)</f>
        <v>ASSISTENCIAL</v>
      </c>
      <c r="L211" s="10" t="s">
        <v>108</v>
      </c>
      <c r="M211" s="85"/>
      <c r="N211" s="221" t="str">
        <f t="shared" si="207"/>
        <v>\PROJETOS\CLINICO_SISTEMA\BANCO_DE_DADOS\TABLE\TB_EXECUCAO_MED_ONCOLOGICCO616B</v>
      </c>
      <c r="O211" s="221">
        <f t="shared" si="208"/>
        <v>0</v>
      </c>
      <c r="P211" s="224">
        <f t="shared" si="209"/>
        <v>1</v>
      </c>
      <c r="Q211" s="221">
        <f t="shared" si="210"/>
        <v>0</v>
      </c>
      <c r="R211" s="221" t="b">
        <f t="shared" si="211"/>
        <v>0</v>
      </c>
      <c r="S211" s="221" t="b">
        <f t="shared" si="212"/>
        <v>0</v>
      </c>
      <c r="T211" s="145">
        <v>45842</v>
      </c>
      <c r="U211" s="221" t="str">
        <f>IF(ISERROR(VLOOKUP(B211,Priorizados!A:A,1,0)),"NÃO","SIM")</f>
        <v>NÃO</v>
      </c>
      <c r="V211" s="221" t="str">
        <f t="shared" si="213"/>
        <v>Enviado Emergencial</v>
      </c>
      <c r="W211" s="221" t="str">
        <f t="shared" si="214"/>
        <v>2047293\PROJETOS\CLINICO_SISTEMA\BANCO_DE_DADOS\TABLE\TB_EXECUCAO_MED_ONCOLOGICCO616B1.1</v>
      </c>
      <c r="X211" s="221" t="str">
        <f>IFERROR(VLOOKUP(W211,Abastecimento!I:I,1,0), "Objeto não encontrado")</f>
        <v>2047293\PROJETOS\CLINICO_SISTEMA\BANCO_DE_DADOS\TABLE\TB_EXECUCAO_MED_ONCOLOGICCO616B1.1</v>
      </c>
      <c r="Y211" s="221">
        <f>IFERROR(VLOOKUP(B211,Abastecimento!A:A,1,0), "SAC não encontrado")</f>
        <v>2047293</v>
      </c>
      <c r="Z211" s="223" t="str">
        <f t="shared" si="215"/>
        <v>Manter</v>
      </c>
      <c r="AA211" s="221" t="str">
        <f>IFERROR(VLOOKUP(B211,EMERGENCIAIS!A:D,2,0),"Não")</f>
        <v>Não</v>
      </c>
      <c r="AB211" s="221">
        <f t="shared" si="216"/>
        <v>0</v>
      </c>
      <c r="AC211" s="225" t="str">
        <f t="shared" si="217"/>
        <v>Não</v>
      </c>
      <c r="AD211" s="222" t="str">
        <f t="shared" si="218"/>
        <v>Não</v>
      </c>
      <c r="AE211" s="222" t="str">
        <f t="shared" si="219"/>
        <v>Sim</v>
      </c>
      <c r="AF211" s="222" t="str">
        <f t="shared" si="220"/>
        <v>Sim</v>
      </c>
      <c r="AG211" s="222" t="str">
        <f>IFERROR(VLOOKUP(D211,Nomenclatura!A:B,2,0),"Não Cadastrada")</f>
        <v>TB</v>
      </c>
      <c r="AH211" s="222" t="str">
        <f t="shared" si="221"/>
        <v>OK</v>
      </c>
      <c r="AI211" s="221" t="str">
        <f t="shared" si="222"/>
        <v>Sim</v>
      </c>
      <c r="AJ211" s="225" t="str">
        <f t="shared" si="223"/>
        <v>NÃO</v>
      </c>
      <c r="AK211" s="221" t="b">
        <f t="shared" si="224"/>
        <v>0</v>
      </c>
    </row>
    <row r="212" spans="1:37" ht="17.25" customHeight="1" x14ac:dyDescent="0.2">
      <c r="A212" s="3" t="s">
        <v>187</v>
      </c>
      <c r="B212" s="45">
        <v>2047293</v>
      </c>
      <c r="C212" s="10">
        <v>2048237</v>
      </c>
      <c r="D212" s="10" t="s">
        <v>81</v>
      </c>
      <c r="E212" s="97" t="s">
        <v>600</v>
      </c>
      <c r="F212" s="266" t="s">
        <v>253</v>
      </c>
      <c r="G212" s="111" t="s">
        <v>587</v>
      </c>
      <c r="H212" s="10" t="s">
        <v>244</v>
      </c>
      <c r="I212" s="10" t="s">
        <v>244</v>
      </c>
      <c r="J212" s="189" t="str">
        <f>IFERROR(VLOOKUP(I212,Squad!A:D,2,0),"Não Atribuído")</f>
        <v>MARINES SALES - PROFECTUM</v>
      </c>
      <c r="K212" s="10" t="str">
        <f>VLOOKUP(I212,Squad!A:E,5,0)</f>
        <v>ASSISTENCIAL</v>
      </c>
      <c r="L212" s="10" t="s">
        <v>108</v>
      </c>
      <c r="M212" s="85"/>
      <c r="N212" s="221" t="str">
        <f t="shared" si="207"/>
        <v>\PROJETOS\CLINICO_SISTEMA\BANCO_DE_DADOS\TABLE\TB_EXECUCAO_MEDKIT_ONC_COMD006</v>
      </c>
      <c r="O212" s="221">
        <f t="shared" si="208"/>
        <v>0</v>
      </c>
      <c r="P212" s="224">
        <f t="shared" si="209"/>
        <v>1</v>
      </c>
      <c r="Q212" s="221">
        <f t="shared" si="210"/>
        <v>0</v>
      </c>
      <c r="R212" s="221" t="b">
        <f t="shared" si="211"/>
        <v>0</v>
      </c>
      <c r="S212" s="221" t="b">
        <f t="shared" si="212"/>
        <v>0</v>
      </c>
      <c r="T212" s="145">
        <v>45842</v>
      </c>
      <c r="U212" s="221" t="str">
        <f>IF(ISERROR(VLOOKUP(B212,Priorizados!A:A,1,0)),"NÃO","SIM")</f>
        <v>NÃO</v>
      </c>
      <c r="V212" s="221" t="str">
        <f t="shared" si="213"/>
        <v>Enviado Emergencial</v>
      </c>
      <c r="W212" s="221" t="str">
        <f t="shared" si="214"/>
        <v>2047293\PROJETOS\CLINICO_SISTEMA\BANCO_DE_DADOS\TABLE\TB_EXECUCAO_MEDKIT_ONC_COMD0061.1</v>
      </c>
      <c r="X212" s="221" t="str">
        <f>IFERROR(VLOOKUP(W212,Abastecimento!I:I,1,0), "Objeto não encontrado")</f>
        <v>2047293\PROJETOS\CLINICO_SISTEMA\BANCO_DE_DADOS\TABLE\TB_EXECUCAO_MEDKIT_ONC_COMD0061.1</v>
      </c>
      <c r="Y212" s="221">
        <f>IFERROR(VLOOKUP(B212,Abastecimento!A:A,1,0), "SAC não encontrado")</f>
        <v>2047293</v>
      </c>
      <c r="Z212" s="223" t="str">
        <f t="shared" si="215"/>
        <v>Manter</v>
      </c>
      <c r="AA212" s="221" t="str">
        <f>IFERROR(VLOOKUP(B212,EMERGENCIAIS!A:D,2,0),"Não")</f>
        <v>Não</v>
      </c>
      <c r="AB212" s="221">
        <f t="shared" si="216"/>
        <v>0</v>
      </c>
      <c r="AC212" s="225" t="str">
        <f t="shared" si="217"/>
        <v>Não</v>
      </c>
      <c r="AD212" s="222" t="str">
        <f t="shared" si="218"/>
        <v>Não</v>
      </c>
      <c r="AE212" s="222" t="str">
        <f t="shared" si="219"/>
        <v>Sim</v>
      </c>
      <c r="AF212" s="222" t="str">
        <f t="shared" si="220"/>
        <v>Sim</v>
      </c>
      <c r="AG212" s="222" t="str">
        <f>IFERROR(VLOOKUP(D212,Nomenclatura!A:B,2,0),"Não Cadastrada")</f>
        <v>TB</v>
      </c>
      <c r="AH212" s="222" t="str">
        <f t="shared" si="221"/>
        <v>OK</v>
      </c>
      <c r="AI212" s="221" t="str">
        <f t="shared" si="222"/>
        <v>Sim</v>
      </c>
      <c r="AJ212" s="225" t="str">
        <f t="shared" si="223"/>
        <v>NÃO</v>
      </c>
      <c r="AK212" s="221" t="b">
        <f t="shared" si="224"/>
        <v>0</v>
      </c>
    </row>
    <row r="213" spans="1:37" ht="17.25" customHeight="1" x14ac:dyDescent="0.2">
      <c r="A213" s="3" t="s">
        <v>187</v>
      </c>
      <c r="B213" s="45">
        <v>2047293</v>
      </c>
      <c r="C213" s="10">
        <v>2048237</v>
      </c>
      <c r="D213" s="10" t="s">
        <v>81</v>
      </c>
      <c r="E213" s="97" t="s">
        <v>601</v>
      </c>
      <c r="F213" s="266" t="s">
        <v>253</v>
      </c>
      <c r="G213" s="111" t="s">
        <v>587</v>
      </c>
      <c r="H213" s="10" t="s">
        <v>244</v>
      </c>
      <c r="I213" s="10" t="s">
        <v>244</v>
      </c>
      <c r="J213" s="189" t="str">
        <f>IFERROR(VLOOKUP(I213,Squad!A:D,2,0),"Não Atribuído")</f>
        <v>MARINES SALES - PROFECTUM</v>
      </c>
      <c r="K213" s="10" t="str">
        <f>VLOOKUP(I213,Squad!A:E,5,0)</f>
        <v>ASSISTENCIAL</v>
      </c>
      <c r="L213" s="10" t="s">
        <v>108</v>
      </c>
      <c r="M213" s="85"/>
      <c r="N213" s="221" t="str">
        <f t="shared" si="207"/>
        <v>\PROJETOS\CLINICO_SISTEMA\BANCO_DE_DADOS\TABLE\TB_EXECUCAO_MED_ONC_COMPL_F889</v>
      </c>
      <c r="O213" s="221">
        <f t="shared" si="208"/>
        <v>0</v>
      </c>
      <c r="P213" s="224">
        <f t="shared" si="209"/>
        <v>1</v>
      </c>
      <c r="Q213" s="221">
        <f t="shared" si="210"/>
        <v>0</v>
      </c>
      <c r="R213" s="221" t="b">
        <f t="shared" si="211"/>
        <v>0</v>
      </c>
      <c r="S213" s="221" t="b">
        <f t="shared" si="212"/>
        <v>0</v>
      </c>
      <c r="T213" s="145">
        <v>45842</v>
      </c>
      <c r="U213" s="221" t="str">
        <f>IF(ISERROR(VLOOKUP(B213,Priorizados!A:A,1,0)),"NÃO","SIM")</f>
        <v>NÃO</v>
      </c>
      <c r="V213" s="221" t="str">
        <f t="shared" si="213"/>
        <v>Enviado Emergencial</v>
      </c>
      <c r="W213" s="221" t="str">
        <f t="shared" si="214"/>
        <v>2047293\PROJETOS\CLINICO_SISTEMA\BANCO_DE_DADOS\TABLE\TB_EXECUCAO_MED_ONC_COMPL_F8891.1</v>
      </c>
      <c r="X213" s="221" t="str">
        <f>IFERROR(VLOOKUP(W213,Abastecimento!I:I,1,0), "Objeto não encontrado")</f>
        <v>2047293\PROJETOS\CLINICO_SISTEMA\BANCO_DE_DADOS\TABLE\TB_EXECUCAO_MED_ONC_COMPL_F8891.1</v>
      </c>
      <c r="Y213" s="221">
        <f>IFERROR(VLOOKUP(B213,Abastecimento!A:A,1,0), "SAC não encontrado")</f>
        <v>2047293</v>
      </c>
      <c r="Z213" s="223" t="str">
        <f t="shared" si="215"/>
        <v>Manter</v>
      </c>
      <c r="AA213" s="221" t="str">
        <f>IFERROR(VLOOKUP(B213,EMERGENCIAIS!A:D,2,0),"Não")</f>
        <v>Não</v>
      </c>
      <c r="AB213" s="221">
        <f t="shared" si="216"/>
        <v>0</v>
      </c>
      <c r="AC213" s="225" t="str">
        <f t="shared" si="217"/>
        <v>Não</v>
      </c>
      <c r="AD213" s="222" t="str">
        <f t="shared" si="218"/>
        <v>Não</v>
      </c>
      <c r="AE213" s="222" t="str">
        <f t="shared" si="219"/>
        <v>Sim</v>
      </c>
      <c r="AF213" s="222" t="str">
        <f t="shared" si="220"/>
        <v>Sim</v>
      </c>
      <c r="AG213" s="222" t="str">
        <f>IFERROR(VLOOKUP(D213,Nomenclatura!A:B,2,0),"Não Cadastrada")</f>
        <v>TB</v>
      </c>
      <c r="AH213" s="222" t="str">
        <f t="shared" si="221"/>
        <v>OK</v>
      </c>
      <c r="AI213" s="221" t="str">
        <f t="shared" si="222"/>
        <v>Sim</v>
      </c>
      <c r="AJ213" s="225" t="str">
        <f t="shared" si="223"/>
        <v>NÃO</v>
      </c>
      <c r="AK213" s="221" t="b">
        <f t="shared" si="224"/>
        <v>0</v>
      </c>
    </row>
    <row r="214" spans="1:37" ht="17.25" customHeight="1" x14ac:dyDescent="0.2">
      <c r="A214" s="3" t="s">
        <v>187</v>
      </c>
      <c r="B214" s="45">
        <v>2047293</v>
      </c>
      <c r="C214" s="10">
        <v>2048237</v>
      </c>
      <c r="D214" s="10" t="s">
        <v>81</v>
      </c>
      <c r="E214" s="97" t="s">
        <v>602</v>
      </c>
      <c r="F214" s="266" t="s">
        <v>253</v>
      </c>
      <c r="G214" s="111" t="s">
        <v>587</v>
      </c>
      <c r="H214" s="10" t="s">
        <v>244</v>
      </c>
      <c r="I214" s="10" t="s">
        <v>244</v>
      </c>
      <c r="J214" s="189" t="str">
        <f>IFERROR(VLOOKUP(I214,Squad!A:D,2,0),"Não Atribuído")</f>
        <v>MARINES SALES - PROFECTUM</v>
      </c>
      <c r="K214" s="10" t="str">
        <f>VLOOKUP(I214,Squad!A:E,5,0)</f>
        <v>ASSISTENCIAL</v>
      </c>
      <c r="L214" s="10" t="s">
        <v>108</v>
      </c>
      <c r="M214" s="85"/>
      <c r="N214" s="221" t="str">
        <f t="shared" si="207"/>
        <v>\PROJETOS\CLINICO_SISTEMA\BANCO_DE_DADOS\TABLE\TB_EXECUCAO_PRE_AUT_MEDIC_0795</v>
      </c>
      <c r="O214" s="221">
        <f t="shared" si="208"/>
        <v>0</v>
      </c>
      <c r="P214" s="224">
        <f t="shared" si="209"/>
        <v>1</v>
      </c>
      <c r="Q214" s="221">
        <f t="shared" si="210"/>
        <v>0</v>
      </c>
      <c r="R214" s="221" t="b">
        <f t="shared" si="211"/>
        <v>0</v>
      </c>
      <c r="S214" s="221" t="b">
        <f t="shared" si="212"/>
        <v>0</v>
      </c>
      <c r="T214" s="145">
        <v>45842</v>
      </c>
      <c r="U214" s="221" t="str">
        <f>IF(ISERROR(VLOOKUP(B214,Priorizados!A:A,1,0)),"NÃO","SIM")</f>
        <v>NÃO</v>
      </c>
      <c r="V214" s="221" t="str">
        <f t="shared" si="213"/>
        <v>Enviado Emergencial</v>
      </c>
      <c r="W214" s="221" t="str">
        <f t="shared" si="214"/>
        <v>2047293\PROJETOS\CLINICO_SISTEMA\BANCO_DE_DADOS\TABLE\TB_EXECUCAO_PRE_AUT_MEDIC_07951.1</v>
      </c>
      <c r="X214" s="221" t="str">
        <f>IFERROR(VLOOKUP(W214,Abastecimento!I:I,1,0), "Objeto não encontrado")</f>
        <v>2047293\PROJETOS\CLINICO_SISTEMA\BANCO_DE_DADOS\TABLE\TB_EXECUCAO_PRE_AUT_MEDIC_07951.1</v>
      </c>
      <c r="Y214" s="221">
        <f>IFERROR(VLOOKUP(B214,Abastecimento!A:A,1,0), "SAC não encontrado")</f>
        <v>2047293</v>
      </c>
      <c r="Z214" s="223" t="str">
        <f t="shared" si="215"/>
        <v>Manter</v>
      </c>
      <c r="AA214" s="221" t="str">
        <f>IFERROR(VLOOKUP(B214,EMERGENCIAIS!A:D,2,0),"Não")</f>
        <v>Não</v>
      </c>
      <c r="AB214" s="221">
        <f t="shared" si="216"/>
        <v>0</v>
      </c>
      <c r="AC214" s="225" t="str">
        <f t="shared" si="217"/>
        <v>Não</v>
      </c>
      <c r="AD214" s="222" t="str">
        <f t="shared" si="218"/>
        <v>Não</v>
      </c>
      <c r="AE214" s="222" t="str">
        <f t="shared" si="219"/>
        <v>Sim</v>
      </c>
      <c r="AF214" s="222" t="str">
        <f t="shared" si="220"/>
        <v>Sim</v>
      </c>
      <c r="AG214" s="222" t="str">
        <f>IFERROR(VLOOKUP(D214,Nomenclatura!A:B,2,0),"Não Cadastrada")</f>
        <v>TB</v>
      </c>
      <c r="AH214" s="222" t="str">
        <f t="shared" si="221"/>
        <v>OK</v>
      </c>
      <c r="AI214" s="221" t="str">
        <f t="shared" si="222"/>
        <v>Sim</v>
      </c>
      <c r="AJ214" s="225" t="str">
        <f t="shared" si="223"/>
        <v>NÃO</v>
      </c>
      <c r="AK214" s="221" t="b">
        <f t="shared" si="224"/>
        <v>0</v>
      </c>
    </row>
    <row r="215" spans="1:37" ht="17.25" customHeight="1" x14ac:dyDescent="0.2">
      <c r="A215" s="3" t="s">
        <v>187</v>
      </c>
      <c r="B215" s="45">
        <v>2047293</v>
      </c>
      <c r="C215" s="10">
        <v>2048237</v>
      </c>
      <c r="D215" s="10" t="s">
        <v>81</v>
      </c>
      <c r="E215" s="97" t="s">
        <v>603</v>
      </c>
      <c r="F215" s="266" t="s">
        <v>253</v>
      </c>
      <c r="G215" s="111" t="s">
        <v>587</v>
      </c>
      <c r="H215" s="10" t="s">
        <v>244</v>
      </c>
      <c r="I215" s="10" t="s">
        <v>244</v>
      </c>
      <c r="J215" s="189" t="str">
        <f>IFERROR(VLOOKUP(I215,Squad!A:D,2,0),"Não Atribuído")</f>
        <v>MARINES SALES - PROFECTUM</v>
      </c>
      <c r="K215" s="10" t="str">
        <f>VLOOKUP(I215,Squad!A:E,5,0)</f>
        <v>ASSISTENCIAL</v>
      </c>
      <c r="L215" s="10" t="s">
        <v>108</v>
      </c>
      <c r="M215" s="85"/>
      <c r="N215" s="221" t="str">
        <f t="shared" si="207"/>
        <v>\PROJETOS\CLINICO_SISTEMA\BANCO_DE_DADOS\TABLE\TB_EXECUCAO_PRE_AUT_PROCED0D27</v>
      </c>
      <c r="O215" s="221">
        <f t="shared" si="208"/>
        <v>0</v>
      </c>
      <c r="P215" s="224">
        <f t="shared" si="209"/>
        <v>1</v>
      </c>
      <c r="Q215" s="221">
        <f t="shared" si="210"/>
        <v>0</v>
      </c>
      <c r="R215" s="221" t="b">
        <f t="shared" si="211"/>
        <v>0</v>
      </c>
      <c r="S215" s="221" t="b">
        <f t="shared" si="212"/>
        <v>0</v>
      </c>
      <c r="T215" s="145">
        <v>45842</v>
      </c>
      <c r="U215" s="221" t="str">
        <f>IF(ISERROR(VLOOKUP(B215,Priorizados!A:A,1,0)),"NÃO","SIM")</f>
        <v>NÃO</v>
      </c>
      <c r="V215" s="221" t="str">
        <f t="shared" si="213"/>
        <v>Enviado Emergencial</v>
      </c>
      <c r="W215" s="221" t="str">
        <f t="shared" si="214"/>
        <v>2047293\PROJETOS\CLINICO_SISTEMA\BANCO_DE_DADOS\TABLE\TB_EXECUCAO_PRE_AUT_PROCED0D271.1</v>
      </c>
      <c r="X215" s="221" t="str">
        <f>IFERROR(VLOOKUP(W215,Abastecimento!I:I,1,0), "Objeto não encontrado")</f>
        <v>2047293\PROJETOS\CLINICO_SISTEMA\BANCO_DE_DADOS\TABLE\TB_EXECUCAO_PRE_AUT_PROCED0D271.1</v>
      </c>
      <c r="Y215" s="221">
        <f>IFERROR(VLOOKUP(B215,Abastecimento!A:A,1,0), "SAC não encontrado")</f>
        <v>2047293</v>
      </c>
      <c r="Z215" s="223" t="str">
        <f t="shared" si="215"/>
        <v>Manter</v>
      </c>
      <c r="AA215" s="221" t="str">
        <f>IFERROR(VLOOKUP(B215,EMERGENCIAIS!A:D,2,0),"Não")</f>
        <v>Não</v>
      </c>
      <c r="AB215" s="221">
        <f t="shared" si="216"/>
        <v>0</v>
      </c>
      <c r="AC215" s="225" t="str">
        <f t="shared" si="217"/>
        <v>Não</v>
      </c>
      <c r="AD215" s="222" t="str">
        <f t="shared" si="218"/>
        <v>Não</v>
      </c>
      <c r="AE215" s="222" t="str">
        <f t="shared" si="219"/>
        <v>Sim</v>
      </c>
      <c r="AF215" s="222" t="str">
        <f t="shared" si="220"/>
        <v>Sim</v>
      </c>
      <c r="AG215" s="222" t="str">
        <f>IFERROR(VLOOKUP(D215,Nomenclatura!A:B,2,0),"Não Cadastrada")</f>
        <v>TB</v>
      </c>
      <c r="AH215" s="222" t="str">
        <f t="shared" si="221"/>
        <v>OK</v>
      </c>
      <c r="AI215" s="221" t="str">
        <f t="shared" si="222"/>
        <v>Sim</v>
      </c>
      <c r="AJ215" s="225" t="str">
        <f t="shared" si="223"/>
        <v>NÃO</v>
      </c>
      <c r="AK215" s="221" t="b">
        <f t="shared" si="224"/>
        <v>0</v>
      </c>
    </row>
    <row r="216" spans="1:37" ht="17.25" customHeight="1" x14ac:dyDescent="0.2">
      <c r="A216" s="3" t="s">
        <v>187</v>
      </c>
      <c r="B216" s="45">
        <v>2047293</v>
      </c>
      <c r="C216" s="10">
        <v>2048237</v>
      </c>
      <c r="D216" s="10" t="s">
        <v>81</v>
      </c>
      <c r="E216" s="97" t="s">
        <v>604</v>
      </c>
      <c r="F216" s="266" t="s">
        <v>291</v>
      </c>
      <c r="G216" s="111" t="s">
        <v>587</v>
      </c>
      <c r="H216" s="10" t="s">
        <v>244</v>
      </c>
      <c r="I216" s="10" t="s">
        <v>244</v>
      </c>
      <c r="J216" s="189" t="str">
        <f>IFERROR(VLOOKUP(I216,Squad!A:D,2,0),"Não Atribuído")</f>
        <v>MARINES SALES - PROFECTUM</v>
      </c>
      <c r="K216" s="10" t="str">
        <f>VLOOKUP(I216,Squad!A:E,5,0)</f>
        <v>ASSISTENCIAL</v>
      </c>
      <c r="L216" s="10" t="s">
        <v>108</v>
      </c>
      <c r="M216" s="85"/>
      <c r="N216" s="221" t="str">
        <f t="shared" si="207"/>
        <v>\PROJETOS\CLINICO_SISTEMA\BANCO_DE_DADOS\TABLE\TB_EXECUCAO_RESP_PARAM_FORM</v>
      </c>
      <c r="O216" s="221">
        <f t="shared" si="208"/>
        <v>0</v>
      </c>
      <c r="P216" s="224">
        <f t="shared" si="209"/>
        <v>2</v>
      </c>
      <c r="Q216" s="221">
        <f t="shared" si="210"/>
        <v>0</v>
      </c>
      <c r="R216" s="221" t="b">
        <f t="shared" si="211"/>
        <v>0</v>
      </c>
      <c r="S216" s="221" t="b">
        <f t="shared" si="212"/>
        <v>0</v>
      </c>
      <c r="T216" s="145">
        <v>45842</v>
      </c>
      <c r="U216" s="221" t="str">
        <f>IF(ISERROR(VLOOKUP(B216,Priorizados!A:A,1,0)),"NÃO","SIM")</f>
        <v>NÃO</v>
      </c>
      <c r="V216" s="221" t="str">
        <f t="shared" si="213"/>
        <v>Enviado Emergencial</v>
      </c>
      <c r="W216" s="221" t="str">
        <f t="shared" si="214"/>
        <v>2047293\PROJETOS\CLINICO_SISTEMA\BANCO_DE_DADOS\TABLE\TB_EXECUCAO_RESP_PARAM_FORM1.2</v>
      </c>
      <c r="X216" s="221" t="str">
        <f>IFERROR(VLOOKUP(W216,Abastecimento!I:I,1,0), "Objeto não encontrado")</f>
        <v>2047293\PROJETOS\CLINICO_SISTEMA\BANCO_DE_DADOS\TABLE\TB_EXECUCAO_RESP_PARAM_FORM1.2</v>
      </c>
      <c r="Y216" s="221">
        <f>IFERROR(VLOOKUP(B216,Abastecimento!A:A,1,0), "SAC não encontrado")</f>
        <v>2047293</v>
      </c>
      <c r="Z216" s="223" t="str">
        <f t="shared" si="215"/>
        <v>Manter</v>
      </c>
      <c r="AA216" s="221" t="str">
        <f>IFERROR(VLOOKUP(B216,EMERGENCIAIS!A:D,2,0),"Não")</f>
        <v>Não</v>
      </c>
      <c r="AB216" s="221">
        <f t="shared" si="216"/>
        <v>0</v>
      </c>
      <c r="AC216" s="225" t="str">
        <f t="shared" si="217"/>
        <v>Não</v>
      </c>
      <c r="AD216" s="222" t="str">
        <f t="shared" si="218"/>
        <v>Não</v>
      </c>
      <c r="AE216" s="222" t="str">
        <f t="shared" si="219"/>
        <v>Sim</v>
      </c>
      <c r="AF216" s="222" t="str">
        <f t="shared" si="220"/>
        <v>Sim</v>
      </c>
      <c r="AG216" s="222" t="str">
        <f>IFERROR(VLOOKUP(D216,Nomenclatura!A:B,2,0),"Não Cadastrada")</f>
        <v>TB</v>
      </c>
      <c r="AH216" s="222" t="str">
        <f t="shared" si="221"/>
        <v>OK</v>
      </c>
      <c r="AI216" s="221" t="str">
        <f t="shared" si="222"/>
        <v>Sim</v>
      </c>
      <c r="AJ216" s="225" t="str">
        <f t="shared" si="223"/>
        <v>NÃO</v>
      </c>
      <c r="AK216" s="221" t="b">
        <f t="shared" si="224"/>
        <v>0</v>
      </c>
    </row>
    <row r="217" spans="1:37" ht="17.25" customHeight="1" x14ac:dyDescent="0.2">
      <c r="A217" s="3" t="s">
        <v>187</v>
      </c>
      <c r="B217" s="45">
        <v>2047293</v>
      </c>
      <c r="C217" s="10">
        <v>2048237</v>
      </c>
      <c r="D217" s="10" t="s">
        <v>81</v>
      </c>
      <c r="E217" s="97" t="s">
        <v>605</v>
      </c>
      <c r="F217" s="266" t="s">
        <v>309</v>
      </c>
      <c r="G217" s="111" t="s">
        <v>587</v>
      </c>
      <c r="H217" s="10" t="s">
        <v>244</v>
      </c>
      <c r="I217" s="10" t="s">
        <v>244</v>
      </c>
      <c r="J217" s="189" t="str">
        <f>IFERROR(VLOOKUP(I217,Squad!A:D,2,0),"Não Atribuído")</f>
        <v>MARINES SALES - PROFECTUM</v>
      </c>
      <c r="K217" s="10" t="str">
        <f>VLOOKUP(I217,Squad!A:E,5,0)</f>
        <v>ASSISTENCIAL</v>
      </c>
      <c r="L217" s="10" t="s">
        <v>108</v>
      </c>
      <c r="M217" s="85"/>
      <c r="N217" s="221" t="str">
        <f t="shared" si="207"/>
        <v>\PROJETOS\CLINICO_SISTEMA\BANCO_DE_DADOS\TABLE\TB_INTEGRACAO_MEDICAMENTO</v>
      </c>
      <c r="O217" s="221">
        <f t="shared" si="208"/>
        <v>0</v>
      </c>
      <c r="P217" s="224">
        <f t="shared" si="209"/>
        <v>6</v>
      </c>
      <c r="Q217" s="221">
        <f t="shared" si="210"/>
        <v>0</v>
      </c>
      <c r="R217" s="221" t="b">
        <f t="shared" si="211"/>
        <v>0</v>
      </c>
      <c r="S217" s="221" t="b">
        <f t="shared" si="212"/>
        <v>0</v>
      </c>
      <c r="T217" s="145">
        <v>45842</v>
      </c>
      <c r="U217" s="221" t="str">
        <f>IF(ISERROR(VLOOKUP(B217,Priorizados!A:A,1,0)),"NÃO","SIM")</f>
        <v>NÃO</v>
      </c>
      <c r="V217" s="221" t="str">
        <f t="shared" si="213"/>
        <v>Enviado Emergencial</v>
      </c>
      <c r="W217" s="221" t="str">
        <f t="shared" si="214"/>
        <v>2047293\PROJETOS\CLINICO_SISTEMA\BANCO_DE_DADOS\TABLE\TB_INTEGRACAO_MEDICAMENTO1.6</v>
      </c>
      <c r="X217" s="221" t="str">
        <f>IFERROR(VLOOKUP(W217,Abastecimento!I:I,1,0), "Objeto não encontrado")</f>
        <v>2047293\PROJETOS\CLINICO_SISTEMA\BANCO_DE_DADOS\TABLE\TB_INTEGRACAO_MEDICAMENTO1.6</v>
      </c>
      <c r="Y217" s="221">
        <f>IFERROR(VLOOKUP(B217,Abastecimento!A:A,1,0), "SAC não encontrado")</f>
        <v>2047293</v>
      </c>
      <c r="Z217" s="223" t="str">
        <f t="shared" si="215"/>
        <v>Manter</v>
      </c>
      <c r="AA217" s="221" t="str">
        <f>IFERROR(VLOOKUP(B217,EMERGENCIAIS!A:D,2,0),"Não")</f>
        <v>Não</v>
      </c>
      <c r="AB217" s="221">
        <f t="shared" si="216"/>
        <v>0</v>
      </c>
      <c r="AC217" s="225" t="str">
        <f t="shared" si="217"/>
        <v>Não</v>
      </c>
      <c r="AD217" s="222" t="str">
        <f t="shared" si="218"/>
        <v>Não</v>
      </c>
      <c r="AE217" s="222" t="str">
        <f t="shared" si="219"/>
        <v>Sim</v>
      </c>
      <c r="AF217" s="222" t="str">
        <f t="shared" si="220"/>
        <v>Sim</v>
      </c>
      <c r="AG217" s="222" t="str">
        <f>IFERROR(VLOOKUP(D217,Nomenclatura!A:B,2,0),"Não Cadastrada")</f>
        <v>TB</v>
      </c>
      <c r="AH217" s="222" t="str">
        <f t="shared" si="221"/>
        <v>OK</v>
      </c>
      <c r="AI217" s="221" t="str">
        <f t="shared" si="222"/>
        <v>Sim</v>
      </c>
      <c r="AJ217" s="225" t="str">
        <f t="shared" si="223"/>
        <v>NÃO</v>
      </c>
      <c r="AK217" s="221" t="b">
        <f t="shared" si="224"/>
        <v>0</v>
      </c>
    </row>
    <row r="218" spans="1:37" ht="17.25" customHeight="1" x14ac:dyDescent="0.2">
      <c r="A218" s="3" t="s">
        <v>187</v>
      </c>
      <c r="B218" s="45">
        <v>2047293</v>
      </c>
      <c r="C218" s="10">
        <v>2048237</v>
      </c>
      <c r="D218" s="10" t="s">
        <v>81</v>
      </c>
      <c r="E218" s="97" t="s">
        <v>606</v>
      </c>
      <c r="F218" s="266" t="s">
        <v>291</v>
      </c>
      <c r="G218" s="111" t="s">
        <v>587</v>
      </c>
      <c r="H218" s="10" t="s">
        <v>244</v>
      </c>
      <c r="I218" s="10" t="s">
        <v>244</v>
      </c>
      <c r="J218" s="189" t="str">
        <f>IFERROR(VLOOKUP(I218,Squad!A:D,2,0),"Não Atribuído")</f>
        <v>MARINES SALES - PROFECTUM</v>
      </c>
      <c r="K218" s="10" t="str">
        <f>VLOOKUP(I218,Squad!A:E,5,0)</f>
        <v>ASSISTENCIAL</v>
      </c>
      <c r="L218" s="10" t="s">
        <v>108</v>
      </c>
      <c r="M218" s="85"/>
      <c r="N218" s="221" t="str">
        <f t="shared" si="207"/>
        <v>\PROJETOS\CLINICO_SISTEMA\BANCO_DE_DADOS\TABLE\TB_AUTORIA_FORM_DOSE</v>
      </c>
      <c r="O218" s="221">
        <f t="shared" si="208"/>
        <v>0</v>
      </c>
      <c r="P218" s="224">
        <f t="shared" si="209"/>
        <v>2</v>
      </c>
      <c r="Q218" s="221">
        <f t="shared" si="210"/>
        <v>0</v>
      </c>
      <c r="R218" s="221" t="b">
        <f t="shared" si="211"/>
        <v>0</v>
      </c>
      <c r="S218" s="221" t="b">
        <f t="shared" si="212"/>
        <v>0</v>
      </c>
      <c r="T218" s="145">
        <v>45842</v>
      </c>
      <c r="U218" s="221" t="str">
        <f>IF(ISERROR(VLOOKUP(B218,Priorizados!A:A,1,0)),"NÃO","SIM")</f>
        <v>NÃO</v>
      </c>
      <c r="V218" s="221" t="str">
        <f t="shared" si="213"/>
        <v>Enviado Emergencial</v>
      </c>
      <c r="W218" s="221" t="str">
        <f t="shared" si="214"/>
        <v>2047293\PROJETOS\CLINICO_SISTEMA\BANCO_DE_DADOS\TABLE\TB_AUTORIA_FORM_DOSE1.2</v>
      </c>
      <c r="X218" s="221" t="str">
        <f>IFERROR(VLOOKUP(W218,Abastecimento!I:I,1,0), "Objeto não encontrado")</f>
        <v>2047293\PROJETOS\CLINICO_SISTEMA\BANCO_DE_DADOS\TABLE\TB_AUTORIA_FORM_DOSE1.2</v>
      </c>
      <c r="Y218" s="221">
        <f>IFERROR(VLOOKUP(B218,Abastecimento!A:A,1,0), "SAC não encontrado")</f>
        <v>2047293</v>
      </c>
      <c r="Z218" s="223" t="str">
        <f t="shared" si="215"/>
        <v>Manter</v>
      </c>
      <c r="AA218" s="221" t="str">
        <f>IFERROR(VLOOKUP(B218,EMERGENCIAIS!A:D,2,0),"Não")</f>
        <v>Não</v>
      </c>
      <c r="AB218" s="221">
        <f t="shared" si="216"/>
        <v>0</v>
      </c>
      <c r="AC218" s="225" t="str">
        <f t="shared" si="217"/>
        <v>Não</v>
      </c>
      <c r="AD218" s="222" t="str">
        <f t="shared" si="218"/>
        <v>Não</v>
      </c>
      <c r="AE218" s="222" t="str">
        <f t="shared" si="219"/>
        <v>Sim</v>
      </c>
      <c r="AF218" s="222" t="str">
        <f t="shared" si="220"/>
        <v>Sim</v>
      </c>
      <c r="AG218" s="222" t="str">
        <f>IFERROR(VLOOKUP(D218,Nomenclatura!A:B,2,0),"Não Cadastrada")</f>
        <v>TB</v>
      </c>
      <c r="AH218" s="222" t="str">
        <f t="shared" si="221"/>
        <v>OK</v>
      </c>
      <c r="AI218" s="221" t="str">
        <f t="shared" si="222"/>
        <v>Sim</v>
      </c>
      <c r="AJ218" s="225" t="str">
        <f t="shared" si="223"/>
        <v>NÃO</v>
      </c>
      <c r="AK218" s="221" t="b">
        <f t="shared" si="224"/>
        <v>0</v>
      </c>
    </row>
    <row r="219" spans="1:37" ht="17.25" customHeight="1" x14ac:dyDescent="0.2">
      <c r="A219" s="3" t="s">
        <v>187</v>
      </c>
      <c r="B219" s="45">
        <v>2047293</v>
      </c>
      <c r="C219" s="10">
        <v>2048237</v>
      </c>
      <c r="D219" s="10" t="s">
        <v>73</v>
      </c>
      <c r="E219" s="97" t="s">
        <v>607</v>
      </c>
      <c r="F219" s="266" t="s">
        <v>253</v>
      </c>
      <c r="G219" s="111" t="s">
        <v>608</v>
      </c>
      <c r="H219" s="10" t="s">
        <v>244</v>
      </c>
      <c r="I219" s="10" t="s">
        <v>244</v>
      </c>
      <c r="J219" s="189" t="str">
        <f>IFERROR(VLOOKUP(I219,Squad!A:D,2,0),"Não Atribuído")</f>
        <v>MARINES SALES - PROFECTUM</v>
      </c>
      <c r="K219" s="10" t="str">
        <f>VLOOKUP(I219,Squad!A:E,5,0)</f>
        <v>ASSISTENCIAL</v>
      </c>
      <c r="L219" s="10" t="s">
        <v>108</v>
      </c>
      <c r="M219" s="85"/>
      <c r="N219" s="221" t="str">
        <f t="shared" si="207"/>
        <v>\PROJETOS\CLINICO_SISTEMA\BANCO_DE_DADOS\SCRIPT\SC_GRANT_ONCOLOGIA</v>
      </c>
      <c r="O219" s="221">
        <f t="shared" si="208"/>
        <v>0</v>
      </c>
      <c r="P219" s="224">
        <f t="shared" si="209"/>
        <v>1</v>
      </c>
      <c r="Q219" s="221">
        <f t="shared" si="210"/>
        <v>0</v>
      </c>
      <c r="R219" s="221" t="b">
        <f t="shared" si="211"/>
        <v>0</v>
      </c>
      <c r="S219" s="221" t="b">
        <f t="shared" si="212"/>
        <v>0</v>
      </c>
      <c r="T219" s="145">
        <v>45842</v>
      </c>
      <c r="U219" s="221" t="str">
        <f>IF(ISERROR(VLOOKUP(B219,Priorizados!A:A,1,0)),"NÃO","SIM")</f>
        <v>NÃO</v>
      </c>
      <c r="V219" s="221" t="str">
        <f t="shared" si="213"/>
        <v>Enviado Emergencial</v>
      </c>
      <c r="W219" s="221" t="str">
        <f t="shared" si="214"/>
        <v>2047293\PROJETOS\CLINICO_SISTEMA\BANCO_DE_DADOS\SCRIPT\SC_GRANT_ONCOLOGIA1.1</v>
      </c>
      <c r="X219" s="221" t="str">
        <f>IFERROR(VLOOKUP(W219,Abastecimento!I:I,1,0), "Objeto não encontrado")</f>
        <v>2047293\PROJETOS\CLINICO_SISTEMA\BANCO_DE_DADOS\SCRIPT\SC_GRANT_ONCOLOGIA1.1</v>
      </c>
      <c r="Y219" s="221">
        <f>IFERROR(VLOOKUP(B219,Abastecimento!A:A,1,0), "SAC não encontrado")</f>
        <v>2047293</v>
      </c>
      <c r="Z219" s="223" t="str">
        <f t="shared" si="215"/>
        <v>Manter</v>
      </c>
      <c r="AA219" s="221" t="str">
        <f>IFERROR(VLOOKUP(B219,EMERGENCIAIS!A:D,2,0),"Não")</f>
        <v>Não</v>
      </c>
      <c r="AB219" s="221">
        <f t="shared" si="216"/>
        <v>0</v>
      </c>
      <c r="AC219" s="225" t="str">
        <f t="shared" si="217"/>
        <v>Não</v>
      </c>
      <c r="AD219" s="222" t="str">
        <f t="shared" si="218"/>
        <v>Não</v>
      </c>
      <c r="AE219" s="222" t="str">
        <f t="shared" si="219"/>
        <v>Sim</v>
      </c>
      <c r="AF219" s="222" t="str">
        <f t="shared" si="220"/>
        <v>Sim</v>
      </c>
      <c r="AG219" s="222" t="str">
        <f>IFERROR(VLOOKUP(D219,Nomenclatura!A:B,2,0),"Não Cadastrada")</f>
        <v>SC</v>
      </c>
      <c r="AH219" s="222" t="str">
        <f t="shared" si="221"/>
        <v>OK</v>
      </c>
      <c r="AI219" s="221" t="str">
        <f t="shared" si="222"/>
        <v>Sim</v>
      </c>
      <c r="AJ219" s="225" t="str">
        <f t="shared" si="223"/>
        <v>NÃO</v>
      </c>
      <c r="AK219" s="221" t="b">
        <f t="shared" si="224"/>
        <v>0</v>
      </c>
    </row>
    <row r="220" spans="1:37" ht="17.25" customHeight="1" x14ac:dyDescent="0.2">
      <c r="A220" s="3" t="s">
        <v>187</v>
      </c>
      <c r="B220" s="45">
        <v>2047293</v>
      </c>
      <c r="C220" s="10">
        <v>2048237</v>
      </c>
      <c r="D220" s="10" t="s">
        <v>609</v>
      </c>
      <c r="E220" s="97" t="s">
        <v>610</v>
      </c>
      <c r="F220" s="266" t="s">
        <v>343</v>
      </c>
      <c r="G220" s="111" t="s">
        <v>611</v>
      </c>
      <c r="H220" s="10" t="s">
        <v>244</v>
      </c>
      <c r="I220" s="10" t="s">
        <v>244</v>
      </c>
      <c r="J220" s="189" t="str">
        <f>IFERROR(VLOOKUP(I220,Squad!A:D,2,0),"Não Atribuído")</f>
        <v>MARINES SALES - PROFECTUM</v>
      </c>
      <c r="K220" s="10" t="str">
        <f>VLOOKUP(I220,Squad!A:E,5,0)</f>
        <v>ASSISTENCIAL</v>
      </c>
      <c r="L220" s="10" t="s">
        <v>108</v>
      </c>
      <c r="M220" s="85"/>
      <c r="N220" s="221" t="str">
        <f t="shared" si="207"/>
        <v>\HAPVIDA\PROJETOS\CLINICO_SISTEMA\BANCO_DE_DADOS\SEQUENCIA_EXECUCAO</v>
      </c>
      <c r="O220" s="221">
        <f t="shared" si="208"/>
        <v>0</v>
      </c>
      <c r="P220" s="224">
        <f t="shared" si="209"/>
        <v>27</v>
      </c>
      <c r="Q220" s="221">
        <f t="shared" si="210"/>
        <v>0</v>
      </c>
      <c r="R220" s="221" t="b">
        <f t="shared" si="211"/>
        <v>0</v>
      </c>
      <c r="S220" s="221" t="b">
        <f t="shared" si="212"/>
        <v>0</v>
      </c>
      <c r="T220" s="145">
        <v>45842</v>
      </c>
      <c r="U220" s="221" t="str">
        <f>IF(ISERROR(VLOOKUP(B220,Priorizados!A:A,1,0)),"NÃO","SIM")</f>
        <v>NÃO</v>
      </c>
      <c r="V220" s="221" t="str">
        <f t="shared" si="213"/>
        <v>Enviado Emergencial</v>
      </c>
      <c r="W220" s="221" t="str">
        <f t="shared" si="214"/>
        <v>2047293\HAPVIDA\PROJETOS\CLINICO_SISTEMA\BANCO_DE_DADOS\SEQUENCIA_EXECUCAO1.27</v>
      </c>
      <c r="X220" s="221" t="str">
        <f>IFERROR(VLOOKUP(W220,Abastecimento!I:I,1,0), "Objeto não encontrado")</f>
        <v>2047293\HAPVIDA\PROJETOS\CLINICO_SISTEMA\BANCO_DE_DADOS\SEQUENCIA_EXECUCAO1.27</v>
      </c>
      <c r="Y220" s="221">
        <f>IFERROR(VLOOKUP(B220,Abastecimento!A:A,1,0), "SAC não encontrado")</f>
        <v>2047293</v>
      </c>
      <c r="Z220" s="223" t="str">
        <f t="shared" si="215"/>
        <v>Manter</v>
      </c>
      <c r="AA220" s="221" t="str">
        <f>IFERROR(VLOOKUP(B220,EMERGENCIAIS!A:D,2,0),"Não")</f>
        <v>Não</v>
      </c>
      <c r="AB220" s="221">
        <f t="shared" si="216"/>
        <v>0</v>
      </c>
      <c r="AC220" s="225" t="str">
        <f t="shared" si="217"/>
        <v>Não</v>
      </c>
      <c r="AD220" s="222" t="str">
        <f t="shared" si="218"/>
        <v>Não</v>
      </c>
      <c r="AE220" s="222" t="str">
        <f t="shared" si="219"/>
        <v>Sim</v>
      </c>
      <c r="AF220" s="222" t="str">
        <f t="shared" si="220"/>
        <v>Sim</v>
      </c>
      <c r="AG220" s="222" t="str">
        <f>IFERROR(VLOOKUP(D220,Nomenclatura!A:B,2,0),"Não Cadastrada")</f>
        <v>Não Cadastrada</v>
      </c>
      <c r="AH220" s="222" t="str">
        <f t="shared" si="221"/>
        <v>OK</v>
      </c>
      <c r="AI220" s="221" t="str">
        <f t="shared" si="222"/>
        <v>Sim</v>
      </c>
      <c r="AJ220" s="225" t="str">
        <f t="shared" si="223"/>
        <v>NÃO</v>
      </c>
      <c r="AK220" s="221" t="b">
        <f t="shared" si="224"/>
        <v>0</v>
      </c>
    </row>
    <row r="221" spans="1:37" ht="17.25" customHeight="1" x14ac:dyDescent="0.2">
      <c r="A221" s="3" t="s">
        <v>187</v>
      </c>
      <c r="B221" s="45">
        <v>2047293</v>
      </c>
      <c r="C221" s="10">
        <v>2048237</v>
      </c>
      <c r="D221" s="10" t="s">
        <v>247</v>
      </c>
      <c r="E221" s="97" t="s">
        <v>612</v>
      </c>
      <c r="F221" s="266" t="s">
        <v>613</v>
      </c>
      <c r="G221" s="111" t="s">
        <v>614</v>
      </c>
      <c r="H221" s="10" t="s">
        <v>244</v>
      </c>
      <c r="I221" s="10" t="s">
        <v>244</v>
      </c>
      <c r="J221" s="189" t="str">
        <f>IFERROR(VLOOKUP(I221,Squad!A:D,2,0),"Não Atribuído")</f>
        <v>MARINES SALES - PROFECTUM</v>
      </c>
      <c r="K221" s="10" t="str">
        <f>VLOOKUP(I221,Squad!A:E,5,0)</f>
        <v>ASSISTENCIAL</v>
      </c>
      <c r="L221" s="10" t="s">
        <v>108</v>
      </c>
      <c r="M221" s="85"/>
      <c r="N221" s="221" t="str">
        <f t="shared" ref="N221:N257" si="225">CONCATENATE(TRIM(G221),"\",TRIM(E221))</f>
        <v>\PROJETOS\CLINICO_SISTEMA\APLICACAO\BACKEND\PROTOCORE-CLINICO</v>
      </c>
      <c r="O221" s="221">
        <f t="shared" ref="O221:O257" si="226">COUNTIFS(N:N,N221,A:A,"Candidato Diária") + COUNTIFS(N:N,N221,A:A,"Publicação Semanal")</f>
        <v>0</v>
      </c>
      <c r="P221" s="224">
        <f t="shared" ref="P221:P257" si="227">IF(F221="",0,SUBSTITUTE(SUBSTITUTE(F221,"1.",""),"1,","") + 0)</f>
        <v>145</v>
      </c>
      <c r="Q221" s="221">
        <f t="shared" ref="Q221:Q257" si="228">MAX(_xlfn.MAXIFS(P:P, N:N, N221,A:A, "Candidato Diária"),_xlfn.MAXIFS(P:P, N:N, N221,A:A, "Publicação Semanal"))</f>
        <v>0</v>
      </c>
      <c r="R221" s="221" t="b">
        <f t="shared" ref="R221:R257" si="229">AND(OR(A221="Candidato Diária",A221="Publicação Semanal"),O221&gt;1,P221=Q221,Q221&gt;0)</f>
        <v>0</v>
      </c>
      <c r="S221" s="221" t="b">
        <f t="shared" ref="S221:S257" si="230">AND(OR(A221="Candidato Diária",A221="Publicação Semanal"),O221&gt;1,NOT(R221), Q221&gt;0)</f>
        <v>0</v>
      </c>
      <c r="T221" s="145">
        <v>45842</v>
      </c>
      <c r="U221" s="221" t="str">
        <f>IF(ISERROR(VLOOKUP(B221,Priorizados!A:A,1,0)),"NÃO","SIM")</f>
        <v>NÃO</v>
      </c>
      <c r="V221" s="221" t="str">
        <f t="shared" ref="V221:V257" si="231">A221</f>
        <v>Enviado Emergencial</v>
      </c>
      <c r="W221" s="221" t="str">
        <f t="shared" ref="W221:W257" si="232">CONCATENATE(B221,G221,"\",E221,F221)</f>
        <v>2047293\PROJETOS\CLINICO_SISTEMA\APLICACAO\BACKEND\PROTOCORE-CLINICO1.145</v>
      </c>
      <c r="X221" s="221" t="str">
        <f>IFERROR(VLOOKUP(W221,Abastecimento!I:I,1,0), "Objeto não encontrado")</f>
        <v>2047293\PROJETOS\CLINICO_SISTEMA\APLICACAO\BACKEND\PROTOCORE-CLINICO1.145</v>
      </c>
      <c r="Y221" s="221">
        <f>IFERROR(VLOOKUP(B221,Abastecimento!A:A,1,0), "SAC não encontrado")</f>
        <v>2047293</v>
      </c>
      <c r="Z221" s="223" t="str">
        <f t="shared" ref="Z221:Z257" si="233">IF(Y221="SAC não encontrado", "Deletar", IF(X221="Objeto não encontrado", "Houve alteração no SAC - investigar", "Manter"))</f>
        <v>Manter</v>
      </c>
      <c r="AA221" s="221" t="str">
        <f>IFERROR(VLOOKUP(B221,EMERGENCIAIS!A:D,2,0),"Não")</f>
        <v>Não</v>
      </c>
      <c r="AB221" s="221">
        <f t="shared" ref="AB221:AB257" si="234">IF(AA221="Não",0,1)</f>
        <v>0</v>
      </c>
      <c r="AC221" s="225" t="str">
        <f t="shared" ref="AC221:AC257" si="235">IF(COUNTIF(W:W,W221)=1,"Não","Sim")</f>
        <v>Não</v>
      </c>
      <c r="AD221" s="222" t="str">
        <f t="shared" ref="AD221:AD257" si="236">IF(AND(P221&lt;=Q221,NOT(OR(A221="Publicação Semanal",OR(A221="Candidato Diária",
OR(A221="Enviado Semanal", OR(A221="Enviado Diária",OR(A221="Enviado Emergencial",A221="Já estava em Produção")))
)))),"Sim","Não")</f>
        <v>Não</v>
      </c>
      <c r="AE221" s="222" t="str">
        <f t="shared" ref="AE221:AE257" si="237">IF((COUNTIF(B:B,B221)-COUNTIFS(B:B,B221,A:A,A221))=0,"Sim","Não")</f>
        <v>Sim</v>
      </c>
      <c r="AF221" s="222" t="str">
        <f t="shared" ref="AF221:AF257" si="238">IF(OR(A221="",OR(B221="",OR(C221="",OR(D221="",OR(E221="",OR(F221="",OR(G221="",OR(H221="",OR(I221="",OR(J221="",OR(J221="",OR(K221="",L221="")))))))))))),"Não","Sim")</f>
        <v>Sim</v>
      </c>
      <c r="AG221" s="222" t="str">
        <f>IFERROR(VLOOKUP(D221,Nomenclatura!A:B,2,0),"Não Cadastrada")</f>
        <v>Não Cadastrada</v>
      </c>
      <c r="AH221" s="222" t="str">
        <f t="shared" ref="AH221:AH257" si="239">IF(
    OR(
        AG221="Não Cadastrada",
        OR(
            LEFT(E221,LEN(AG221))=AG221),
            AND(
                D221="Tabela",
                LEFT(E221,2)="TT"
            ),
            AND(
                D221="Tabela",
                LEFT(E221,2)="AU"
            ),
            AND(
                D221="Package",
                LEFT(E221,3)="WEB"
            ),
            AND(
                D221="Package Body",
                LEFT(E221,3)="WEB"
            )
        ), "OK", "ERRO"
    )</f>
        <v>OK</v>
      </c>
      <c r="AI221" s="221" t="str">
        <f t="shared" ref="AI221:AI257" si="240">IF(OR(N221="",OR(O221="",OR(P221="",OR(Q221="",OR(R221="",OR(S221="",OR(T221="",OR(U221="",OR(V221="",OR(W221="",OR(X221="",Y221=""))))))))))),"Não","Sim")</f>
        <v>Sim</v>
      </c>
      <c r="AJ221" s="225" t="str">
        <f t="shared" ref="AJ221:AJ257" si="241">IF(AND(AND(COUNTIF(B:B,B221)=1, D221="Script SQL/Web"),OR(A221="Publicação Semanal","Candidato Diária")),"SIM", "NÃO")</f>
        <v>NÃO</v>
      </c>
      <c r="AK221" s="221" t="b">
        <f t="shared" ref="AK221:AK257" si="242">RIGHT(F221,1) = "0"</f>
        <v>0</v>
      </c>
    </row>
    <row r="222" spans="1:37" ht="17.25" customHeight="1" x14ac:dyDescent="0.2">
      <c r="A222" s="3" t="s">
        <v>191</v>
      </c>
      <c r="B222" s="45">
        <v>2008208</v>
      </c>
      <c r="C222" s="10">
        <v>2039530</v>
      </c>
      <c r="D222" s="10" t="s">
        <v>75</v>
      </c>
      <c r="E222" s="97" t="s">
        <v>615</v>
      </c>
      <c r="F222" s="266" t="s">
        <v>616</v>
      </c>
      <c r="G222" s="111" t="s">
        <v>261</v>
      </c>
      <c r="H222" s="10" t="s">
        <v>60</v>
      </c>
      <c r="I222" s="10" t="s">
        <v>60</v>
      </c>
      <c r="J222" s="189" t="str">
        <f>IFERROR(VLOOKUP(I222,Squad!A:D,2,0),"Não Atribuído")</f>
        <v>FLAVIO MATIAS</v>
      </c>
      <c r="K222" s="10" t="str">
        <f>VLOOKUP(I222,Squad!A:E,5,0)</f>
        <v>OPERADORA</v>
      </c>
      <c r="L222" s="10" t="s">
        <v>108</v>
      </c>
      <c r="M222" s="85"/>
      <c r="N222" s="221" t="str">
        <f t="shared" si="225"/>
        <v>\HEALTH_INSTALL\PACKAGE_BODY\PK_REEMBOLSO_API_CONSULTA</v>
      </c>
      <c r="O222" s="221">
        <f t="shared" si="226"/>
        <v>1</v>
      </c>
      <c r="P222" s="224">
        <f t="shared" si="227"/>
        <v>71</v>
      </c>
      <c r="Q222" s="221">
        <f t="shared" si="228"/>
        <v>71</v>
      </c>
      <c r="R222" s="221" t="b">
        <f t="shared" si="229"/>
        <v>0</v>
      </c>
      <c r="S222" s="221" t="b">
        <f t="shared" si="230"/>
        <v>0</v>
      </c>
      <c r="T222" s="145">
        <v>45842</v>
      </c>
      <c r="U222" s="221" t="str">
        <f>IF(ISERROR(VLOOKUP(B222,Priorizados!A:A,1,0)),"NÃO","SIM")</f>
        <v>NÃO</v>
      </c>
      <c r="V222" s="221" t="str">
        <f t="shared" si="231"/>
        <v>Publicação Semanal</v>
      </c>
      <c r="W222" s="221" t="str">
        <f t="shared" si="232"/>
        <v>2008208\HEALTH_INSTALL\PACKAGE_BODY\PK_REEMBOLSO_API_CONSULTA1.71</v>
      </c>
      <c r="X222" s="221" t="str">
        <f>IFERROR(VLOOKUP(W222,Abastecimento!I:I,1,0), "Objeto não encontrado")</f>
        <v>2008208\HEALTH_INSTALL\PACKAGE_BODY\PK_REEMBOLSO_API_CONSULTA1.71</v>
      </c>
      <c r="Y222" s="221">
        <f>IFERROR(VLOOKUP(B222,Abastecimento!A:A,1,0), "SAC não encontrado")</f>
        <v>2008208</v>
      </c>
      <c r="Z222" s="223" t="str">
        <f t="shared" si="233"/>
        <v>Manter</v>
      </c>
      <c r="AA222" s="221" t="str">
        <f>IFERROR(VLOOKUP(B222,EMERGENCIAIS!A:D,2,0),"Não")</f>
        <v>Não</v>
      </c>
      <c r="AB222" s="221">
        <f t="shared" si="234"/>
        <v>0</v>
      </c>
      <c r="AC222" s="225" t="str">
        <f t="shared" si="235"/>
        <v>Não</v>
      </c>
      <c r="AD222" s="222" t="str">
        <f t="shared" si="236"/>
        <v>Não</v>
      </c>
      <c r="AE222" s="222" t="str">
        <f t="shared" si="237"/>
        <v>Sim</v>
      </c>
      <c r="AF222" s="222" t="str">
        <f t="shared" si="238"/>
        <v>Sim</v>
      </c>
      <c r="AG222" s="222" t="str">
        <f>IFERROR(VLOOKUP(D222,Nomenclatura!A:B,2,0),"Não Cadastrada")</f>
        <v>PK</v>
      </c>
      <c r="AH222" s="222" t="str">
        <f t="shared" si="239"/>
        <v>OK</v>
      </c>
      <c r="AI222" s="221" t="str">
        <f t="shared" si="240"/>
        <v>Sim</v>
      </c>
      <c r="AJ222" s="225" t="str">
        <f t="shared" si="241"/>
        <v>NÃO</v>
      </c>
      <c r="AK222" s="221" t="b">
        <f t="shared" si="242"/>
        <v>0</v>
      </c>
    </row>
    <row r="223" spans="1:37" ht="17.25" customHeight="1" x14ac:dyDescent="0.2">
      <c r="A223" s="3" t="s">
        <v>191</v>
      </c>
      <c r="B223" s="45">
        <v>2045253</v>
      </c>
      <c r="C223" s="10">
        <v>2051394</v>
      </c>
      <c r="D223" s="10" t="s">
        <v>75</v>
      </c>
      <c r="E223" s="97" t="s">
        <v>617</v>
      </c>
      <c r="F223" s="266" t="s">
        <v>618</v>
      </c>
      <c r="G223" s="111" t="s">
        <v>261</v>
      </c>
      <c r="H223" s="10" t="s">
        <v>60</v>
      </c>
      <c r="I223" s="10" t="s">
        <v>60</v>
      </c>
      <c r="J223" s="189" t="str">
        <f>IFERROR(VLOOKUP(I223,Squad!A:D,2,0),"Não Atribuído")</f>
        <v>FLAVIO MATIAS</v>
      </c>
      <c r="K223" s="10" t="str">
        <f>VLOOKUP(I223,Squad!A:E,5,0)</f>
        <v>OPERADORA</v>
      </c>
      <c r="L223" s="10" t="s">
        <v>108</v>
      </c>
      <c r="M223" s="85"/>
      <c r="N223" s="221" t="str">
        <f t="shared" si="225"/>
        <v>\HEALTH_INSTALL\PACKAGE_BODY\PK_REEMBOLSO</v>
      </c>
      <c r="O223" s="221">
        <f t="shared" si="226"/>
        <v>1</v>
      </c>
      <c r="P223" s="224">
        <f t="shared" si="227"/>
        <v>73</v>
      </c>
      <c r="Q223" s="221">
        <f t="shared" si="228"/>
        <v>73</v>
      </c>
      <c r="R223" s="221" t="b">
        <f t="shared" si="229"/>
        <v>0</v>
      </c>
      <c r="S223" s="221" t="b">
        <f t="shared" si="230"/>
        <v>0</v>
      </c>
      <c r="T223" s="145">
        <v>45842</v>
      </c>
      <c r="U223" s="221" t="str">
        <f>IF(ISERROR(VLOOKUP(B223,Priorizados!A:A,1,0)),"NÃO","SIM")</f>
        <v>NÃO</v>
      </c>
      <c r="V223" s="221" t="str">
        <f t="shared" si="231"/>
        <v>Publicação Semanal</v>
      </c>
      <c r="W223" s="221" t="str">
        <f t="shared" si="232"/>
        <v>2045253\HEALTH_INSTALL\PACKAGE_BODY\PK_REEMBOLSO1.73</v>
      </c>
      <c r="X223" s="221" t="str">
        <f>IFERROR(VLOOKUP(W223,Abastecimento!I:I,1,0), "Objeto não encontrado")</f>
        <v>2045253\HEALTH_INSTALL\PACKAGE_BODY\PK_REEMBOLSO1.73</v>
      </c>
      <c r="Y223" s="221">
        <f>IFERROR(VLOOKUP(B223,Abastecimento!A:A,1,0), "SAC não encontrado")</f>
        <v>2045253</v>
      </c>
      <c r="Z223" s="223" t="str">
        <f t="shared" si="233"/>
        <v>Manter</v>
      </c>
      <c r="AA223" s="221" t="str">
        <f>IFERROR(VLOOKUP(B223,EMERGENCIAIS!A:D,2,0),"Não")</f>
        <v>Não</v>
      </c>
      <c r="AB223" s="221">
        <f t="shared" si="234"/>
        <v>0</v>
      </c>
      <c r="AC223" s="225" t="str">
        <f t="shared" si="235"/>
        <v>Não</v>
      </c>
      <c r="AD223" s="222" t="str">
        <f t="shared" si="236"/>
        <v>Não</v>
      </c>
      <c r="AE223" s="222" t="str">
        <f t="shared" si="237"/>
        <v>Sim</v>
      </c>
      <c r="AF223" s="222" t="str">
        <f t="shared" si="238"/>
        <v>Sim</v>
      </c>
      <c r="AG223" s="222" t="str">
        <f>IFERROR(VLOOKUP(D223,Nomenclatura!A:B,2,0),"Não Cadastrada")</f>
        <v>PK</v>
      </c>
      <c r="AH223" s="222" t="str">
        <f t="shared" si="239"/>
        <v>OK</v>
      </c>
      <c r="AI223" s="221" t="str">
        <f t="shared" si="240"/>
        <v>Sim</v>
      </c>
      <c r="AJ223" s="225" t="str">
        <f t="shared" si="241"/>
        <v>NÃO</v>
      </c>
      <c r="AK223" s="221" t="b">
        <f t="shared" si="242"/>
        <v>0</v>
      </c>
    </row>
    <row r="224" spans="1:37" ht="17.25" customHeight="1" x14ac:dyDescent="0.2">
      <c r="A224" s="3" t="s">
        <v>191</v>
      </c>
      <c r="B224" s="45">
        <v>2050230</v>
      </c>
      <c r="C224" s="10">
        <v>2051355</v>
      </c>
      <c r="D224" s="377" t="s">
        <v>81</v>
      </c>
      <c r="E224" s="97" t="s">
        <v>619</v>
      </c>
      <c r="F224" s="266" t="s">
        <v>309</v>
      </c>
      <c r="G224" s="111" t="s">
        <v>397</v>
      </c>
      <c r="H224" s="10" t="s">
        <v>60</v>
      </c>
      <c r="I224" s="10" t="s">
        <v>60</v>
      </c>
      <c r="J224" s="189" t="str">
        <f>IFERROR(VLOOKUP(I224,Squad!A:D,2,0),"Não Atribuído")</f>
        <v>FLAVIO MATIAS</v>
      </c>
      <c r="K224" s="10" t="str">
        <f>VLOOKUP(I224,Squad!A:E,5,0)</f>
        <v>OPERADORA</v>
      </c>
      <c r="L224" s="10" t="s">
        <v>108</v>
      </c>
      <c r="M224" s="85" t="s">
        <v>620</v>
      </c>
      <c r="N224" s="221" t="str">
        <f t="shared" si="225"/>
        <v>\HEALTH_INSTALL\TABLE\TB_REEMB_INTEGRA_SAP</v>
      </c>
      <c r="O224" s="221">
        <f t="shared" si="226"/>
        <v>2</v>
      </c>
      <c r="P224" s="224">
        <f t="shared" si="227"/>
        <v>6</v>
      </c>
      <c r="Q224" s="221">
        <f t="shared" si="228"/>
        <v>6</v>
      </c>
      <c r="R224" s="221" t="b">
        <f t="shared" si="229"/>
        <v>1</v>
      </c>
      <c r="S224" s="221" t="b">
        <f t="shared" si="230"/>
        <v>0</v>
      </c>
      <c r="T224" s="145">
        <v>45842</v>
      </c>
      <c r="U224" s="221" t="str">
        <f>IF(ISERROR(VLOOKUP(B224,Priorizados!A:A,1,0)),"NÃO","SIM")</f>
        <v>NÃO</v>
      </c>
      <c r="V224" s="221" t="str">
        <f t="shared" si="231"/>
        <v>Publicação Semanal</v>
      </c>
      <c r="W224" s="221" t="str">
        <f t="shared" si="232"/>
        <v>2050230\HEALTH_INSTALL\TABLE\TB_REEMB_INTEGRA_SAP1.6</v>
      </c>
      <c r="X224" s="221" t="str">
        <f>IFERROR(VLOOKUP(W224,Abastecimento!I:I,1,0), "Objeto não encontrado")</f>
        <v>2050230\HEALTH_INSTALL\TABLE\TB_REEMB_INTEGRA_SAP1.6</v>
      </c>
      <c r="Y224" s="221">
        <f>IFERROR(VLOOKUP(B224,Abastecimento!A:A,1,0), "SAC não encontrado")</f>
        <v>2050230</v>
      </c>
      <c r="Z224" s="223" t="str">
        <f t="shared" si="233"/>
        <v>Manter</v>
      </c>
      <c r="AA224" s="221" t="str">
        <f>IFERROR(VLOOKUP(B224,EMERGENCIAIS!A:D,2,0),"Não")</f>
        <v>Não</v>
      </c>
      <c r="AB224" s="221">
        <f t="shared" si="234"/>
        <v>0</v>
      </c>
      <c r="AC224" s="225" t="str">
        <f t="shared" si="235"/>
        <v>Sim</v>
      </c>
      <c r="AD224" s="222" t="str">
        <f t="shared" si="236"/>
        <v>Não</v>
      </c>
      <c r="AE224" s="222" t="str">
        <f t="shared" si="237"/>
        <v>Sim</v>
      </c>
      <c r="AF224" s="222" t="str">
        <f t="shared" si="238"/>
        <v>Sim</v>
      </c>
      <c r="AG224" s="222" t="str">
        <f>IFERROR(VLOOKUP(D224,Nomenclatura!A:B,2,0),"Não Cadastrada")</f>
        <v>TB</v>
      </c>
      <c r="AH224" s="222" t="str">
        <f t="shared" si="239"/>
        <v>OK</v>
      </c>
      <c r="AI224" s="221" t="str">
        <f t="shared" si="240"/>
        <v>Sim</v>
      </c>
      <c r="AJ224" s="225" t="str">
        <f t="shared" si="241"/>
        <v>NÃO</v>
      </c>
      <c r="AK224" s="221" t="b">
        <f t="shared" si="242"/>
        <v>0</v>
      </c>
    </row>
    <row r="225" spans="1:37" ht="17.25" customHeight="1" x14ac:dyDescent="0.2">
      <c r="A225" s="3" t="s">
        <v>191</v>
      </c>
      <c r="B225" s="45">
        <v>2050230</v>
      </c>
      <c r="C225" s="10">
        <v>2051355</v>
      </c>
      <c r="D225" s="377" t="s">
        <v>81</v>
      </c>
      <c r="E225" s="97" t="s">
        <v>621</v>
      </c>
      <c r="F225" s="266" t="s">
        <v>237</v>
      </c>
      <c r="G225" s="111" t="s">
        <v>397</v>
      </c>
      <c r="H225" s="10" t="s">
        <v>60</v>
      </c>
      <c r="I225" s="10" t="s">
        <v>60</v>
      </c>
      <c r="J225" s="189" t="str">
        <f>IFERROR(VLOOKUP(I225,Squad!A:D,2,0),"Não Atribuído")</f>
        <v>FLAVIO MATIAS</v>
      </c>
      <c r="K225" s="10" t="str">
        <f>VLOOKUP(I225,Squad!A:E,5,0)</f>
        <v>OPERADORA</v>
      </c>
      <c r="L225" s="10" t="s">
        <v>108</v>
      </c>
      <c r="M225" s="85" t="s">
        <v>620</v>
      </c>
      <c r="N225" s="221" t="str">
        <f t="shared" si="225"/>
        <v>\HEALTH_INSTALL\TABLE\TB_REEMB_INTEGRA_SAP_LOG</v>
      </c>
      <c r="O225" s="221">
        <f t="shared" si="226"/>
        <v>2</v>
      </c>
      <c r="P225" s="224">
        <f t="shared" si="227"/>
        <v>4</v>
      </c>
      <c r="Q225" s="221">
        <f t="shared" si="228"/>
        <v>4</v>
      </c>
      <c r="R225" s="221" t="b">
        <f t="shared" si="229"/>
        <v>1</v>
      </c>
      <c r="S225" s="221" t="b">
        <f t="shared" si="230"/>
        <v>0</v>
      </c>
      <c r="T225" s="145">
        <v>45842</v>
      </c>
      <c r="U225" s="221" t="str">
        <f>IF(ISERROR(VLOOKUP(B225,Priorizados!A:A,1,0)),"NÃO","SIM")</f>
        <v>NÃO</v>
      </c>
      <c r="V225" s="221" t="str">
        <f t="shared" si="231"/>
        <v>Publicação Semanal</v>
      </c>
      <c r="W225" s="221" t="str">
        <f t="shared" si="232"/>
        <v>2050230\HEALTH_INSTALL\TABLE\TB_REEMB_INTEGRA_SAP_LOG1.4</v>
      </c>
      <c r="X225" s="221" t="str">
        <f>IFERROR(VLOOKUP(W225,Abastecimento!I:I,1,0), "Objeto não encontrado")</f>
        <v>2050230\HEALTH_INSTALL\TABLE\TB_REEMB_INTEGRA_SAP_LOG1.4</v>
      </c>
      <c r="Y225" s="221">
        <f>IFERROR(VLOOKUP(B225,Abastecimento!A:A,1,0), "SAC não encontrado")</f>
        <v>2050230</v>
      </c>
      <c r="Z225" s="223" t="str">
        <f t="shared" si="233"/>
        <v>Manter</v>
      </c>
      <c r="AA225" s="221" t="str">
        <f>IFERROR(VLOOKUP(B225,EMERGENCIAIS!A:D,2,0),"Não")</f>
        <v>Não</v>
      </c>
      <c r="AB225" s="221">
        <f t="shared" si="234"/>
        <v>0</v>
      </c>
      <c r="AC225" s="225" t="str">
        <f t="shared" si="235"/>
        <v>Sim</v>
      </c>
      <c r="AD225" s="222" t="str">
        <f t="shared" si="236"/>
        <v>Não</v>
      </c>
      <c r="AE225" s="222" t="str">
        <f t="shared" si="237"/>
        <v>Sim</v>
      </c>
      <c r="AF225" s="222" t="str">
        <f t="shared" si="238"/>
        <v>Sim</v>
      </c>
      <c r="AG225" s="222" t="str">
        <f>IFERROR(VLOOKUP(D225,Nomenclatura!A:B,2,0),"Não Cadastrada")</f>
        <v>TB</v>
      </c>
      <c r="AH225" s="222" t="str">
        <f t="shared" si="239"/>
        <v>OK</v>
      </c>
      <c r="AI225" s="221" t="str">
        <f t="shared" si="240"/>
        <v>Sim</v>
      </c>
      <c r="AJ225" s="225" t="str">
        <f t="shared" si="241"/>
        <v>NÃO</v>
      </c>
      <c r="AK225" s="221" t="b">
        <f t="shared" si="242"/>
        <v>0</v>
      </c>
    </row>
    <row r="226" spans="1:37" ht="17.25" customHeight="1" x14ac:dyDescent="0.2">
      <c r="A226" s="3" t="s">
        <v>191</v>
      </c>
      <c r="B226" s="45">
        <v>2050230</v>
      </c>
      <c r="C226" s="10">
        <v>2051355</v>
      </c>
      <c r="D226" s="377" t="s">
        <v>81</v>
      </c>
      <c r="E226" s="97" t="s">
        <v>622</v>
      </c>
      <c r="F226" s="266" t="s">
        <v>378</v>
      </c>
      <c r="G226" s="111" t="s">
        <v>397</v>
      </c>
      <c r="H226" s="10" t="s">
        <v>60</v>
      </c>
      <c r="I226" s="10" t="s">
        <v>60</v>
      </c>
      <c r="J226" s="189" t="str">
        <f>IFERROR(VLOOKUP(I226,Squad!A:D,2,0),"Não Atribuído")</f>
        <v>FLAVIO MATIAS</v>
      </c>
      <c r="K226" s="10" t="str">
        <f>VLOOKUP(I226,Squad!A:E,5,0)</f>
        <v>OPERADORA</v>
      </c>
      <c r="L226" s="10" t="s">
        <v>108</v>
      </c>
      <c r="M226" s="85" t="s">
        <v>620</v>
      </c>
      <c r="N226" s="221" t="str">
        <f t="shared" si="225"/>
        <v>\HEALTH_INSTALL\TABLE\TB_REEMB_INTEGRA_SAP_ITEM</v>
      </c>
      <c r="O226" s="221">
        <f t="shared" si="226"/>
        <v>2</v>
      </c>
      <c r="P226" s="224">
        <f t="shared" si="227"/>
        <v>5</v>
      </c>
      <c r="Q226" s="221">
        <f t="shared" si="228"/>
        <v>5</v>
      </c>
      <c r="R226" s="221" t="b">
        <f t="shared" si="229"/>
        <v>1</v>
      </c>
      <c r="S226" s="221" t="b">
        <f t="shared" si="230"/>
        <v>0</v>
      </c>
      <c r="T226" s="145">
        <v>45842</v>
      </c>
      <c r="U226" s="221" t="str">
        <f>IF(ISERROR(VLOOKUP(B226,Priorizados!A:A,1,0)),"NÃO","SIM")</f>
        <v>NÃO</v>
      </c>
      <c r="V226" s="221" t="str">
        <f t="shared" si="231"/>
        <v>Publicação Semanal</v>
      </c>
      <c r="W226" s="221" t="str">
        <f t="shared" si="232"/>
        <v>2050230\HEALTH_INSTALL\TABLE\TB_REEMB_INTEGRA_SAP_ITEM1.5</v>
      </c>
      <c r="X226" s="221" t="str">
        <f>IFERROR(VLOOKUP(W226,Abastecimento!I:I,1,0), "Objeto não encontrado")</f>
        <v>2050230\HEALTH_INSTALL\TABLE\TB_REEMB_INTEGRA_SAP_ITEM1.5</v>
      </c>
      <c r="Y226" s="221">
        <f>IFERROR(VLOOKUP(B226,Abastecimento!A:A,1,0), "SAC não encontrado")</f>
        <v>2050230</v>
      </c>
      <c r="Z226" s="223" t="str">
        <f t="shared" si="233"/>
        <v>Manter</v>
      </c>
      <c r="AA226" s="221" t="str">
        <f>IFERROR(VLOOKUP(B226,EMERGENCIAIS!A:D,2,0),"Não")</f>
        <v>Não</v>
      </c>
      <c r="AB226" s="221">
        <f t="shared" si="234"/>
        <v>0</v>
      </c>
      <c r="AC226" s="225" t="str">
        <f t="shared" si="235"/>
        <v>Sim</v>
      </c>
      <c r="AD226" s="222" t="str">
        <f t="shared" si="236"/>
        <v>Não</v>
      </c>
      <c r="AE226" s="222" t="str">
        <f t="shared" si="237"/>
        <v>Sim</v>
      </c>
      <c r="AF226" s="222" t="str">
        <f t="shared" si="238"/>
        <v>Sim</v>
      </c>
      <c r="AG226" s="222" t="str">
        <f>IFERROR(VLOOKUP(D226,Nomenclatura!A:B,2,0),"Não Cadastrada")</f>
        <v>TB</v>
      </c>
      <c r="AH226" s="222" t="str">
        <f t="shared" si="239"/>
        <v>OK</v>
      </c>
      <c r="AI226" s="221" t="str">
        <f t="shared" si="240"/>
        <v>Sim</v>
      </c>
      <c r="AJ226" s="225" t="str">
        <f t="shared" si="241"/>
        <v>NÃO</v>
      </c>
      <c r="AK226" s="221" t="b">
        <f t="shared" si="242"/>
        <v>0</v>
      </c>
    </row>
    <row r="227" spans="1:37" ht="17.25" customHeight="1" x14ac:dyDescent="0.2">
      <c r="A227" s="3" t="s">
        <v>191</v>
      </c>
      <c r="B227" s="45">
        <v>2050230</v>
      </c>
      <c r="C227" s="10">
        <v>2051355</v>
      </c>
      <c r="D227" s="377" t="s">
        <v>81</v>
      </c>
      <c r="E227" s="97" t="s">
        <v>621</v>
      </c>
      <c r="F227" s="266" t="s">
        <v>237</v>
      </c>
      <c r="G227" s="111" t="s">
        <v>397</v>
      </c>
      <c r="H227" s="10" t="s">
        <v>60</v>
      </c>
      <c r="I227" s="10" t="s">
        <v>60</v>
      </c>
      <c r="J227" s="189" t="str">
        <f>IFERROR(VLOOKUP(I227,Squad!A:D,2,0),"Não Atribuído")</f>
        <v>FLAVIO MATIAS</v>
      </c>
      <c r="K227" s="10" t="str">
        <f>VLOOKUP(I227,Squad!A:E,5,0)</f>
        <v>OPERADORA</v>
      </c>
      <c r="L227" s="10" t="s">
        <v>108</v>
      </c>
      <c r="M227" s="85" t="s">
        <v>620</v>
      </c>
      <c r="N227" s="221" t="str">
        <f t="shared" si="225"/>
        <v>\HEALTH_INSTALL\TABLE\TB_REEMB_INTEGRA_SAP_LOG</v>
      </c>
      <c r="O227" s="221">
        <f t="shared" si="226"/>
        <v>2</v>
      </c>
      <c r="P227" s="224">
        <f t="shared" si="227"/>
        <v>4</v>
      </c>
      <c r="Q227" s="221">
        <f t="shared" si="228"/>
        <v>4</v>
      </c>
      <c r="R227" s="221" t="b">
        <f t="shared" si="229"/>
        <v>1</v>
      </c>
      <c r="S227" s="221" t="b">
        <f t="shared" si="230"/>
        <v>0</v>
      </c>
      <c r="T227" s="145">
        <v>45842</v>
      </c>
      <c r="U227" s="221" t="str">
        <f>IF(ISERROR(VLOOKUP(B227,Priorizados!A:A,1,0)),"NÃO","SIM")</f>
        <v>NÃO</v>
      </c>
      <c r="V227" s="221" t="str">
        <f t="shared" si="231"/>
        <v>Publicação Semanal</v>
      </c>
      <c r="W227" s="221" t="str">
        <f t="shared" si="232"/>
        <v>2050230\HEALTH_INSTALL\TABLE\TB_REEMB_INTEGRA_SAP_LOG1.4</v>
      </c>
      <c r="X227" s="221" t="str">
        <f>IFERROR(VLOOKUP(W227,Abastecimento!I:I,1,0), "Objeto não encontrado")</f>
        <v>2050230\HEALTH_INSTALL\TABLE\TB_REEMB_INTEGRA_SAP_LOG1.4</v>
      </c>
      <c r="Y227" s="221">
        <f>IFERROR(VLOOKUP(B227,Abastecimento!A:A,1,0), "SAC não encontrado")</f>
        <v>2050230</v>
      </c>
      <c r="Z227" s="223" t="str">
        <f t="shared" si="233"/>
        <v>Manter</v>
      </c>
      <c r="AA227" s="221" t="str">
        <f>IFERROR(VLOOKUP(B227,EMERGENCIAIS!A:D,2,0),"Não")</f>
        <v>Não</v>
      </c>
      <c r="AB227" s="221">
        <f t="shared" si="234"/>
        <v>0</v>
      </c>
      <c r="AC227" s="225" t="str">
        <f t="shared" si="235"/>
        <v>Sim</v>
      </c>
      <c r="AD227" s="222" t="str">
        <f t="shared" si="236"/>
        <v>Não</v>
      </c>
      <c r="AE227" s="222" t="str">
        <f t="shared" si="237"/>
        <v>Sim</v>
      </c>
      <c r="AF227" s="222" t="str">
        <f t="shared" si="238"/>
        <v>Sim</v>
      </c>
      <c r="AG227" s="222" t="str">
        <f>IFERROR(VLOOKUP(D227,Nomenclatura!A:B,2,0),"Não Cadastrada")</f>
        <v>TB</v>
      </c>
      <c r="AH227" s="222" t="str">
        <f t="shared" si="239"/>
        <v>OK</v>
      </c>
      <c r="AI227" s="221" t="str">
        <f t="shared" si="240"/>
        <v>Sim</v>
      </c>
      <c r="AJ227" s="225" t="str">
        <f t="shared" si="241"/>
        <v>NÃO</v>
      </c>
      <c r="AK227" s="221" t="b">
        <f t="shared" si="242"/>
        <v>0</v>
      </c>
    </row>
    <row r="228" spans="1:37" ht="17.25" customHeight="1" x14ac:dyDescent="0.2">
      <c r="A228" s="3" t="s">
        <v>191</v>
      </c>
      <c r="B228" s="45">
        <v>2050230</v>
      </c>
      <c r="C228" s="10">
        <v>2051355</v>
      </c>
      <c r="D228" s="377" t="s">
        <v>81</v>
      </c>
      <c r="E228" s="97" t="s">
        <v>619</v>
      </c>
      <c r="F228" s="266" t="s">
        <v>309</v>
      </c>
      <c r="G228" s="111" t="s">
        <v>397</v>
      </c>
      <c r="H228" s="10" t="s">
        <v>60</v>
      </c>
      <c r="I228" s="10" t="s">
        <v>60</v>
      </c>
      <c r="J228" s="189" t="str">
        <f>IFERROR(VLOOKUP(I228,Squad!A:D,2,0),"Não Atribuído")</f>
        <v>FLAVIO MATIAS</v>
      </c>
      <c r="K228" s="10" t="str">
        <f>VLOOKUP(I228,Squad!A:E,5,0)</f>
        <v>OPERADORA</v>
      </c>
      <c r="L228" s="10" t="s">
        <v>108</v>
      </c>
      <c r="M228" s="85" t="s">
        <v>620</v>
      </c>
      <c r="N228" s="221" t="str">
        <f t="shared" si="225"/>
        <v>\HEALTH_INSTALL\TABLE\TB_REEMB_INTEGRA_SAP</v>
      </c>
      <c r="O228" s="221">
        <f t="shared" si="226"/>
        <v>2</v>
      </c>
      <c r="P228" s="224">
        <f t="shared" si="227"/>
        <v>6</v>
      </c>
      <c r="Q228" s="221">
        <f t="shared" si="228"/>
        <v>6</v>
      </c>
      <c r="R228" s="221" t="b">
        <f t="shared" si="229"/>
        <v>1</v>
      </c>
      <c r="S228" s="221" t="b">
        <f t="shared" si="230"/>
        <v>0</v>
      </c>
      <c r="T228" s="145">
        <v>45842</v>
      </c>
      <c r="U228" s="221" t="str">
        <f>IF(ISERROR(VLOOKUP(B228,Priorizados!A:A,1,0)),"NÃO","SIM")</f>
        <v>NÃO</v>
      </c>
      <c r="V228" s="221" t="str">
        <f t="shared" si="231"/>
        <v>Publicação Semanal</v>
      </c>
      <c r="W228" s="221" t="str">
        <f t="shared" si="232"/>
        <v>2050230\HEALTH_INSTALL\TABLE\TB_REEMB_INTEGRA_SAP1.6</v>
      </c>
      <c r="X228" s="221" t="str">
        <f>IFERROR(VLOOKUP(W228,Abastecimento!I:I,1,0), "Objeto não encontrado")</f>
        <v>2050230\HEALTH_INSTALL\TABLE\TB_REEMB_INTEGRA_SAP1.6</v>
      </c>
      <c r="Y228" s="221">
        <f>IFERROR(VLOOKUP(B228,Abastecimento!A:A,1,0), "SAC não encontrado")</f>
        <v>2050230</v>
      </c>
      <c r="Z228" s="223" t="str">
        <f t="shared" si="233"/>
        <v>Manter</v>
      </c>
      <c r="AA228" s="221" t="str">
        <f>IFERROR(VLOOKUP(B228,EMERGENCIAIS!A:D,2,0),"Não")</f>
        <v>Não</v>
      </c>
      <c r="AB228" s="221">
        <f t="shared" si="234"/>
        <v>0</v>
      </c>
      <c r="AC228" s="225" t="str">
        <f t="shared" si="235"/>
        <v>Sim</v>
      </c>
      <c r="AD228" s="222" t="str">
        <f t="shared" si="236"/>
        <v>Não</v>
      </c>
      <c r="AE228" s="222" t="str">
        <f t="shared" si="237"/>
        <v>Sim</v>
      </c>
      <c r="AF228" s="222" t="str">
        <f t="shared" si="238"/>
        <v>Sim</v>
      </c>
      <c r="AG228" s="222" t="str">
        <f>IFERROR(VLOOKUP(D228,Nomenclatura!A:B,2,0),"Não Cadastrada")</f>
        <v>TB</v>
      </c>
      <c r="AH228" s="222" t="str">
        <f t="shared" si="239"/>
        <v>OK</v>
      </c>
      <c r="AI228" s="221" t="str">
        <f t="shared" si="240"/>
        <v>Sim</v>
      </c>
      <c r="AJ228" s="225" t="str">
        <f t="shared" si="241"/>
        <v>NÃO</v>
      </c>
      <c r="AK228" s="221" t="b">
        <f t="shared" si="242"/>
        <v>0</v>
      </c>
    </row>
    <row r="229" spans="1:37" ht="17.25" customHeight="1" x14ac:dyDescent="0.2">
      <c r="A229" s="3" t="s">
        <v>191</v>
      </c>
      <c r="B229" s="45">
        <v>2050230</v>
      </c>
      <c r="C229" s="10">
        <v>2051355</v>
      </c>
      <c r="D229" s="377" t="s">
        <v>81</v>
      </c>
      <c r="E229" s="97" t="s">
        <v>623</v>
      </c>
      <c r="F229" s="266" t="s">
        <v>237</v>
      </c>
      <c r="G229" s="111" t="s">
        <v>397</v>
      </c>
      <c r="H229" s="10" t="s">
        <v>60</v>
      </c>
      <c r="I229" s="10" t="s">
        <v>60</v>
      </c>
      <c r="J229" s="189" t="str">
        <f>IFERROR(VLOOKUP(I229,Squad!A:D,2,0),"Não Atribuído")</f>
        <v>FLAVIO MATIAS</v>
      </c>
      <c r="K229" s="10" t="str">
        <f>VLOOKUP(I229,Squad!A:E,5,0)</f>
        <v>OPERADORA</v>
      </c>
      <c r="L229" s="10" t="s">
        <v>108</v>
      </c>
      <c r="M229" s="85" t="s">
        <v>620</v>
      </c>
      <c r="N229" s="221" t="str">
        <f t="shared" si="225"/>
        <v>\HEALTH_INSTALL\TABLE\TB_REEMB_INTEGRA_SAP_DET</v>
      </c>
      <c r="O229" s="221">
        <f t="shared" si="226"/>
        <v>2</v>
      </c>
      <c r="P229" s="224">
        <f t="shared" si="227"/>
        <v>4</v>
      </c>
      <c r="Q229" s="221">
        <f t="shared" si="228"/>
        <v>4</v>
      </c>
      <c r="R229" s="221" t="b">
        <f t="shared" si="229"/>
        <v>1</v>
      </c>
      <c r="S229" s="221" t="b">
        <f t="shared" si="230"/>
        <v>0</v>
      </c>
      <c r="T229" s="145">
        <v>45842</v>
      </c>
      <c r="U229" s="221" t="str">
        <f>IF(ISERROR(VLOOKUP(B229,Priorizados!A:A,1,0)),"NÃO","SIM")</f>
        <v>NÃO</v>
      </c>
      <c r="V229" s="221" t="str">
        <f t="shared" si="231"/>
        <v>Publicação Semanal</v>
      </c>
      <c r="W229" s="221" t="str">
        <f t="shared" si="232"/>
        <v>2050230\HEALTH_INSTALL\TABLE\TB_REEMB_INTEGRA_SAP_DET1.4</v>
      </c>
      <c r="X229" s="221" t="str">
        <f>IFERROR(VLOOKUP(W229,Abastecimento!I:I,1,0), "Objeto não encontrado")</f>
        <v>2050230\HEALTH_INSTALL\TABLE\TB_REEMB_INTEGRA_SAP_DET1.4</v>
      </c>
      <c r="Y229" s="221">
        <f>IFERROR(VLOOKUP(B229,Abastecimento!A:A,1,0), "SAC não encontrado")</f>
        <v>2050230</v>
      </c>
      <c r="Z229" s="223" t="str">
        <f t="shared" si="233"/>
        <v>Manter</v>
      </c>
      <c r="AA229" s="221" t="str">
        <f>IFERROR(VLOOKUP(B229,EMERGENCIAIS!A:D,2,0),"Não")</f>
        <v>Não</v>
      </c>
      <c r="AB229" s="221">
        <f t="shared" si="234"/>
        <v>0</v>
      </c>
      <c r="AC229" s="225" t="str">
        <f t="shared" si="235"/>
        <v>Sim</v>
      </c>
      <c r="AD229" s="222" t="str">
        <f t="shared" si="236"/>
        <v>Não</v>
      </c>
      <c r="AE229" s="222" t="str">
        <f t="shared" si="237"/>
        <v>Sim</v>
      </c>
      <c r="AF229" s="222" t="str">
        <f t="shared" si="238"/>
        <v>Sim</v>
      </c>
      <c r="AG229" s="222" t="str">
        <f>IFERROR(VLOOKUP(D229,Nomenclatura!A:B,2,0),"Não Cadastrada")</f>
        <v>TB</v>
      </c>
      <c r="AH229" s="222" t="str">
        <f t="shared" si="239"/>
        <v>OK</v>
      </c>
      <c r="AI229" s="221" t="str">
        <f t="shared" si="240"/>
        <v>Sim</v>
      </c>
      <c r="AJ229" s="225" t="str">
        <f t="shared" si="241"/>
        <v>NÃO</v>
      </c>
      <c r="AK229" s="221" t="b">
        <f t="shared" si="242"/>
        <v>0</v>
      </c>
    </row>
    <row r="230" spans="1:37" ht="17.25" customHeight="1" x14ac:dyDescent="0.2">
      <c r="A230" s="3" t="s">
        <v>191</v>
      </c>
      <c r="B230" s="45">
        <v>2050230</v>
      </c>
      <c r="C230" s="10">
        <v>2051355</v>
      </c>
      <c r="D230" s="377" t="s">
        <v>81</v>
      </c>
      <c r="E230" s="97" t="s">
        <v>622</v>
      </c>
      <c r="F230" s="266" t="s">
        <v>378</v>
      </c>
      <c r="G230" s="111" t="s">
        <v>397</v>
      </c>
      <c r="H230" s="10" t="s">
        <v>60</v>
      </c>
      <c r="I230" s="10" t="s">
        <v>60</v>
      </c>
      <c r="J230" s="189" t="str">
        <f>IFERROR(VLOOKUP(I230,Squad!A:D,2,0),"Não Atribuído")</f>
        <v>FLAVIO MATIAS</v>
      </c>
      <c r="K230" s="10" t="str">
        <f>VLOOKUP(I230,Squad!A:E,5,0)</f>
        <v>OPERADORA</v>
      </c>
      <c r="L230" s="10" t="s">
        <v>108</v>
      </c>
      <c r="M230" s="85" t="s">
        <v>620</v>
      </c>
      <c r="N230" s="221" t="str">
        <f t="shared" si="225"/>
        <v>\HEALTH_INSTALL\TABLE\TB_REEMB_INTEGRA_SAP_ITEM</v>
      </c>
      <c r="O230" s="221">
        <f t="shared" si="226"/>
        <v>2</v>
      </c>
      <c r="P230" s="224">
        <f t="shared" si="227"/>
        <v>5</v>
      </c>
      <c r="Q230" s="221">
        <f t="shared" si="228"/>
        <v>5</v>
      </c>
      <c r="R230" s="221" t="b">
        <f t="shared" si="229"/>
        <v>1</v>
      </c>
      <c r="S230" s="221" t="b">
        <f t="shared" si="230"/>
        <v>0</v>
      </c>
      <c r="T230" s="145">
        <v>45842</v>
      </c>
      <c r="U230" s="221" t="str">
        <f>IF(ISERROR(VLOOKUP(B230,Priorizados!A:A,1,0)),"NÃO","SIM")</f>
        <v>NÃO</v>
      </c>
      <c r="V230" s="221" t="str">
        <f t="shared" si="231"/>
        <v>Publicação Semanal</v>
      </c>
      <c r="W230" s="221" t="str">
        <f t="shared" si="232"/>
        <v>2050230\HEALTH_INSTALL\TABLE\TB_REEMB_INTEGRA_SAP_ITEM1.5</v>
      </c>
      <c r="X230" s="221" t="str">
        <f>IFERROR(VLOOKUP(W230,Abastecimento!I:I,1,0), "Objeto não encontrado")</f>
        <v>2050230\HEALTH_INSTALL\TABLE\TB_REEMB_INTEGRA_SAP_ITEM1.5</v>
      </c>
      <c r="Y230" s="221">
        <f>IFERROR(VLOOKUP(B230,Abastecimento!A:A,1,0), "SAC não encontrado")</f>
        <v>2050230</v>
      </c>
      <c r="Z230" s="223" t="str">
        <f t="shared" si="233"/>
        <v>Manter</v>
      </c>
      <c r="AA230" s="221" t="str">
        <f>IFERROR(VLOOKUP(B230,EMERGENCIAIS!A:D,2,0),"Não")</f>
        <v>Não</v>
      </c>
      <c r="AB230" s="221">
        <f t="shared" si="234"/>
        <v>0</v>
      </c>
      <c r="AC230" s="225" t="str">
        <f t="shared" si="235"/>
        <v>Sim</v>
      </c>
      <c r="AD230" s="222" t="str">
        <f t="shared" si="236"/>
        <v>Não</v>
      </c>
      <c r="AE230" s="222" t="str">
        <f t="shared" si="237"/>
        <v>Sim</v>
      </c>
      <c r="AF230" s="222" t="str">
        <f t="shared" si="238"/>
        <v>Sim</v>
      </c>
      <c r="AG230" s="222" t="str">
        <f>IFERROR(VLOOKUP(D230,Nomenclatura!A:B,2,0),"Não Cadastrada")</f>
        <v>TB</v>
      </c>
      <c r="AH230" s="222" t="str">
        <f t="shared" si="239"/>
        <v>OK</v>
      </c>
      <c r="AI230" s="221" t="str">
        <f t="shared" si="240"/>
        <v>Sim</v>
      </c>
      <c r="AJ230" s="225" t="str">
        <f t="shared" si="241"/>
        <v>NÃO</v>
      </c>
      <c r="AK230" s="221" t="b">
        <f t="shared" si="242"/>
        <v>0</v>
      </c>
    </row>
    <row r="231" spans="1:37" ht="17.25" customHeight="1" x14ac:dyDescent="0.2">
      <c r="A231" s="3" t="s">
        <v>191</v>
      </c>
      <c r="B231" s="45">
        <v>2050230</v>
      </c>
      <c r="C231" s="10">
        <v>2051355</v>
      </c>
      <c r="D231" s="377" t="s">
        <v>81</v>
      </c>
      <c r="E231" s="97" t="s">
        <v>623</v>
      </c>
      <c r="F231" s="266" t="s">
        <v>237</v>
      </c>
      <c r="G231" s="111" t="s">
        <v>397</v>
      </c>
      <c r="H231" s="10" t="s">
        <v>60</v>
      </c>
      <c r="I231" s="10" t="s">
        <v>60</v>
      </c>
      <c r="J231" s="189" t="str">
        <f>IFERROR(VLOOKUP(I231,Squad!A:D,2,0),"Não Atribuído")</f>
        <v>FLAVIO MATIAS</v>
      </c>
      <c r="K231" s="10" t="str">
        <f>VLOOKUP(I231,Squad!A:E,5,0)</f>
        <v>OPERADORA</v>
      </c>
      <c r="L231" s="10" t="s">
        <v>108</v>
      </c>
      <c r="M231" s="85" t="s">
        <v>620</v>
      </c>
      <c r="N231" s="221" t="str">
        <f t="shared" si="225"/>
        <v>\HEALTH_INSTALL\TABLE\TB_REEMB_INTEGRA_SAP_DET</v>
      </c>
      <c r="O231" s="221">
        <f t="shared" si="226"/>
        <v>2</v>
      </c>
      <c r="P231" s="224">
        <f t="shared" si="227"/>
        <v>4</v>
      </c>
      <c r="Q231" s="221">
        <f t="shared" si="228"/>
        <v>4</v>
      </c>
      <c r="R231" s="221" t="b">
        <f t="shared" si="229"/>
        <v>1</v>
      </c>
      <c r="S231" s="221" t="b">
        <f t="shared" si="230"/>
        <v>0</v>
      </c>
      <c r="T231" s="145">
        <v>45842</v>
      </c>
      <c r="U231" s="221" t="str">
        <f>IF(ISERROR(VLOOKUP(B231,Priorizados!A:A,1,0)),"NÃO","SIM")</f>
        <v>NÃO</v>
      </c>
      <c r="V231" s="221" t="str">
        <f t="shared" si="231"/>
        <v>Publicação Semanal</v>
      </c>
      <c r="W231" s="221" t="str">
        <f t="shared" si="232"/>
        <v>2050230\HEALTH_INSTALL\TABLE\TB_REEMB_INTEGRA_SAP_DET1.4</v>
      </c>
      <c r="X231" s="221" t="str">
        <f>IFERROR(VLOOKUP(W231,Abastecimento!I:I,1,0), "Objeto não encontrado")</f>
        <v>2050230\HEALTH_INSTALL\TABLE\TB_REEMB_INTEGRA_SAP_DET1.4</v>
      </c>
      <c r="Y231" s="221">
        <f>IFERROR(VLOOKUP(B231,Abastecimento!A:A,1,0), "SAC não encontrado")</f>
        <v>2050230</v>
      </c>
      <c r="Z231" s="223" t="str">
        <f t="shared" si="233"/>
        <v>Manter</v>
      </c>
      <c r="AA231" s="221" t="str">
        <f>IFERROR(VLOOKUP(B231,EMERGENCIAIS!A:D,2,0),"Não")</f>
        <v>Não</v>
      </c>
      <c r="AB231" s="221">
        <f t="shared" si="234"/>
        <v>0</v>
      </c>
      <c r="AC231" s="225" t="str">
        <f t="shared" si="235"/>
        <v>Sim</v>
      </c>
      <c r="AD231" s="222" t="str">
        <f t="shared" si="236"/>
        <v>Não</v>
      </c>
      <c r="AE231" s="222" t="str">
        <f t="shared" si="237"/>
        <v>Sim</v>
      </c>
      <c r="AF231" s="222" t="str">
        <f t="shared" si="238"/>
        <v>Sim</v>
      </c>
      <c r="AG231" s="222" t="str">
        <f>IFERROR(VLOOKUP(D231,Nomenclatura!A:B,2,0),"Não Cadastrada")</f>
        <v>TB</v>
      </c>
      <c r="AH231" s="222" t="str">
        <f t="shared" si="239"/>
        <v>OK</v>
      </c>
      <c r="AI231" s="221" t="str">
        <f t="shared" si="240"/>
        <v>Sim</v>
      </c>
      <c r="AJ231" s="225" t="str">
        <f t="shared" si="241"/>
        <v>NÃO</v>
      </c>
      <c r="AK231" s="221" t="b">
        <f t="shared" si="242"/>
        <v>0</v>
      </c>
    </row>
    <row r="232" spans="1:37" ht="17.25" customHeight="1" x14ac:dyDescent="0.2">
      <c r="A232" s="3" t="s">
        <v>191</v>
      </c>
      <c r="B232" s="45">
        <v>2042759</v>
      </c>
      <c r="C232" s="10">
        <v>2051787</v>
      </c>
      <c r="D232" s="10" t="s">
        <v>83</v>
      </c>
      <c r="E232" s="97" t="s">
        <v>624</v>
      </c>
      <c r="F232" s="266" t="s">
        <v>343</v>
      </c>
      <c r="G232" s="111" t="s">
        <v>384</v>
      </c>
      <c r="H232" s="10" t="s">
        <v>444</v>
      </c>
      <c r="I232" s="10" t="s">
        <v>444</v>
      </c>
      <c r="J232" s="189" t="str">
        <f>IFERROR(VLOOKUP(I232,Squad!A:D,2,0),"Não Atribuído")</f>
        <v>Não Atribuído</v>
      </c>
      <c r="K232" s="10" t="e">
        <f>VLOOKUP(I232,Squad!A:E,5,0)</f>
        <v>#N/A</v>
      </c>
      <c r="L232" s="10" t="s">
        <v>108</v>
      </c>
      <c r="M232" s="85"/>
      <c r="N232" s="221" t="str">
        <f t="shared" si="225"/>
        <v>\WEB_10G\FMB\PLN\T8000C</v>
      </c>
      <c r="O232" s="221">
        <f t="shared" si="226"/>
        <v>1</v>
      </c>
      <c r="P232" s="224">
        <f t="shared" si="227"/>
        <v>27</v>
      </c>
      <c r="Q232" s="221">
        <f t="shared" si="228"/>
        <v>27</v>
      </c>
      <c r="R232" s="221" t="b">
        <f t="shared" si="229"/>
        <v>0</v>
      </c>
      <c r="S232" s="221" t="b">
        <f t="shared" si="230"/>
        <v>0</v>
      </c>
      <c r="T232" s="145">
        <v>45842</v>
      </c>
      <c r="U232" s="221" t="str">
        <f>IF(ISERROR(VLOOKUP(B232,Priorizados!A:A,1,0)),"NÃO","SIM")</f>
        <v>NÃO</v>
      </c>
      <c r="V232" s="221" t="str">
        <f t="shared" si="231"/>
        <v>Publicação Semanal</v>
      </c>
      <c r="W232" s="221" t="str">
        <f t="shared" si="232"/>
        <v>2042759\WEB_10G\FMB\PLN\T8000C1.27</v>
      </c>
      <c r="X232" s="221" t="str">
        <f>IFERROR(VLOOKUP(W232,Abastecimento!I:I,1,0), "Objeto não encontrado")</f>
        <v>2042759\WEB_10G\FMB\PLN\T8000C1.27</v>
      </c>
      <c r="Y232" s="221">
        <f>IFERROR(VLOOKUP(B232,Abastecimento!A:A,1,0), "SAC não encontrado")</f>
        <v>2042759</v>
      </c>
      <c r="Z232" s="223" t="str">
        <f t="shared" si="233"/>
        <v>Manter</v>
      </c>
      <c r="AA232" s="221" t="str">
        <f>IFERROR(VLOOKUP(B232,EMERGENCIAIS!A:D,2,0),"Não")</f>
        <v>Não</v>
      </c>
      <c r="AB232" s="221">
        <f t="shared" si="234"/>
        <v>0</v>
      </c>
      <c r="AC232" s="225" t="str">
        <f t="shared" si="235"/>
        <v>Não</v>
      </c>
      <c r="AD232" s="222" t="str">
        <f t="shared" si="236"/>
        <v>Não</v>
      </c>
      <c r="AE232" s="222" t="str">
        <f t="shared" si="237"/>
        <v>Sim</v>
      </c>
      <c r="AF232" s="222" t="e">
        <f t="shared" si="238"/>
        <v>#N/A</v>
      </c>
      <c r="AG232" s="222" t="str">
        <f>IFERROR(VLOOKUP(D232,Nomenclatura!A:B,2,0),"Não Cadastrada")</f>
        <v>T</v>
      </c>
      <c r="AH232" s="222" t="str">
        <f t="shared" si="239"/>
        <v>OK</v>
      </c>
      <c r="AI232" s="221" t="str">
        <f t="shared" si="240"/>
        <v>Sim</v>
      </c>
      <c r="AJ232" s="225" t="str">
        <f t="shared" si="241"/>
        <v>NÃO</v>
      </c>
      <c r="AK232" s="221" t="b">
        <f t="shared" si="242"/>
        <v>0</v>
      </c>
    </row>
    <row r="233" spans="1:37" ht="17.25" customHeight="1" x14ac:dyDescent="0.2">
      <c r="A233" s="3" t="s">
        <v>191</v>
      </c>
      <c r="B233" s="45">
        <v>2042759</v>
      </c>
      <c r="C233" s="10">
        <v>2051787</v>
      </c>
      <c r="D233" s="10" t="s">
        <v>83</v>
      </c>
      <c r="E233" s="97" t="s">
        <v>625</v>
      </c>
      <c r="F233" s="266" t="s">
        <v>343</v>
      </c>
      <c r="G233" s="111" t="s">
        <v>384</v>
      </c>
      <c r="H233" s="10" t="s">
        <v>444</v>
      </c>
      <c r="I233" s="10" t="s">
        <v>444</v>
      </c>
      <c r="J233" s="189" t="str">
        <f>IFERROR(VLOOKUP(I233,Squad!A:D,2,0),"Não Atribuído")</f>
        <v>Não Atribuído</v>
      </c>
      <c r="K233" s="10" t="e">
        <f>VLOOKUP(I233,Squad!A:E,5,0)</f>
        <v>#N/A</v>
      </c>
      <c r="L233" s="10" t="s">
        <v>108</v>
      </c>
      <c r="M233" s="85"/>
      <c r="N233" s="221" t="str">
        <f t="shared" si="225"/>
        <v>\WEB_10G\FMB\PLN\T8000P</v>
      </c>
      <c r="O233" s="221">
        <f t="shared" si="226"/>
        <v>1</v>
      </c>
      <c r="P233" s="224">
        <f t="shared" si="227"/>
        <v>27</v>
      </c>
      <c r="Q233" s="221">
        <f t="shared" si="228"/>
        <v>27</v>
      </c>
      <c r="R233" s="221" t="b">
        <f t="shared" si="229"/>
        <v>0</v>
      </c>
      <c r="S233" s="221" t="b">
        <f t="shared" si="230"/>
        <v>0</v>
      </c>
      <c r="T233" s="145">
        <v>45842</v>
      </c>
      <c r="U233" s="221" t="str">
        <f>IF(ISERROR(VLOOKUP(B233,Priorizados!A:A,1,0)),"NÃO","SIM")</f>
        <v>NÃO</v>
      </c>
      <c r="V233" s="221" t="str">
        <f t="shared" si="231"/>
        <v>Publicação Semanal</v>
      </c>
      <c r="W233" s="221" t="str">
        <f t="shared" si="232"/>
        <v>2042759\WEB_10G\FMB\PLN\T8000P1.27</v>
      </c>
      <c r="X233" s="221" t="str">
        <f>IFERROR(VLOOKUP(W233,Abastecimento!I:I,1,0), "Objeto não encontrado")</f>
        <v>2042759\WEB_10G\FMB\PLN\T8000P1.27</v>
      </c>
      <c r="Y233" s="221">
        <f>IFERROR(VLOOKUP(B233,Abastecimento!A:A,1,0), "SAC não encontrado")</f>
        <v>2042759</v>
      </c>
      <c r="Z233" s="223" t="str">
        <f t="shared" si="233"/>
        <v>Manter</v>
      </c>
      <c r="AA233" s="221" t="str">
        <f>IFERROR(VLOOKUP(B233,EMERGENCIAIS!A:D,2,0),"Não")</f>
        <v>Não</v>
      </c>
      <c r="AB233" s="221">
        <f t="shared" si="234"/>
        <v>0</v>
      </c>
      <c r="AC233" s="225" t="str">
        <f t="shared" si="235"/>
        <v>Não</v>
      </c>
      <c r="AD233" s="222" t="str">
        <f t="shared" si="236"/>
        <v>Não</v>
      </c>
      <c r="AE233" s="222" t="str">
        <f t="shared" si="237"/>
        <v>Sim</v>
      </c>
      <c r="AF233" s="222" t="e">
        <f t="shared" si="238"/>
        <v>#N/A</v>
      </c>
      <c r="AG233" s="222" t="str">
        <f>IFERROR(VLOOKUP(D233,Nomenclatura!A:B,2,0),"Não Cadastrada")</f>
        <v>T</v>
      </c>
      <c r="AH233" s="222" t="str">
        <f t="shared" si="239"/>
        <v>OK</v>
      </c>
      <c r="AI233" s="221" t="str">
        <f t="shared" si="240"/>
        <v>Sim</v>
      </c>
      <c r="AJ233" s="225" t="str">
        <f t="shared" si="241"/>
        <v>NÃO</v>
      </c>
      <c r="AK233" s="221" t="b">
        <f t="shared" si="242"/>
        <v>0</v>
      </c>
    </row>
    <row r="234" spans="1:37" ht="17.25" customHeight="1" x14ac:dyDescent="0.2">
      <c r="A234" s="3" t="s">
        <v>191</v>
      </c>
      <c r="B234" s="45">
        <v>2042759</v>
      </c>
      <c r="C234" s="10">
        <v>2051306</v>
      </c>
      <c r="D234" s="10" t="s">
        <v>73</v>
      </c>
      <c r="E234" s="97" t="s">
        <v>626</v>
      </c>
      <c r="F234" s="266" t="s">
        <v>253</v>
      </c>
      <c r="G234" s="111" t="s">
        <v>254</v>
      </c>
      <c r="H234" s="10" t="s">
        <v>444</v>
      </c>
      <c r="I234" s="10" t="s">
        <v>444</v>
      </c>
      <c r="J234" s="189" t="str">
        <f>IFERROR(VLOOKUP(I234,Squad!A:D,2,0),"Não Atribuído")</f>
        <v>Não Atribuído</v>
      </c>
      <c r="K234" s="10" t="e">
        <f>VLOOKUP(I234,Squad!A:E,5,0)</f>
        <v>#N/A</v>
      </c>
      <c r="L234" s="10" t="s">
        <v>108</v>
      </c>
      <c r="M234" s="85"/>
      <c r="N234" s="221" t="str">
        <f t="shared" si="225"/>
        <v>\HEALTH_INSTALL\SCRIPTS\SC_GRANTS_SACTI_2042759</v>
      </c>
      <c r="O234" s="221">
        <f t="shared" si="226"/>
        <v>1</v>
      </c>
      <c r="P234" s="224">
        <f t="shared" si="227"/>
        <v>1</v>
      </c>
      <c r="Q234" s="221">
        <f t="shared" si="228"/>
        <v>1</v>
      </c>
      <c r="R234" s="221" t="b">
        <f t="shared" si="229"/>
        <v>0</v>
      </c>
      <c r="S234" s="221" t="b">
        <f t="shared" si="230"/>
        <v>0</v>
      </c>
      <c r="T234" s="145">
        <v>45842</v>
      </c>
      <c r="U234" s="221" t="str">
        <f>IF(ISERROR(VLOOKUP(B234,Priorizados!A:A,1,0)),"NÃO","SIM")</f>
        <v>NÃO</v>
      </c>
      <c r="V234" s="221" t="str">
        <f t="shared" si="231"/>
        <v>Publicação Semanal</v>
      </c>
      <c r="W234" s="221" t="str">
        <f t="shared" si="232"/>
        <v>2042759\HEALTH_INSTALL\SCRIPTS\SC_GRANTS_SACTI_20427591.1</v>
      </c>
      <c r="X234" s="221" t="str">
        <f>IFERROR(VLOOKUP(W234,Abastecimento!I:I,1,0), "Objeto não encontrado")</f>
        <v>2042759\HEALTH_INSTALL\SCRIPTS\SC_GRANTS_SACTI_20427591.1</v>
      </c>
      <c r="Y234" s="221">
        <f>IFERROR(VLOOKUP(B234,Abastecimento!A:A,1,0), "SAC não encontrado")</f>
        <v>2042759</v>
      </c>
      <c r="Z234" s="223" t="str">
        <f t="shared" si="233"/>
        <v>Manter</v>
      </c>
      <c r="AA234" s="221" t="str">
        <f>IFERROR(VLOOKUP(B234,EMERGENCIAIS!A:D,2,0),"Não")</f>
        <v>Não</v>
      </c>
      <c r="AB234" s="221">
        <f t="shared" si="234"/>
        <v>0</v>
      </c>
      <c r="AC234" s="225" t="str">
        <f t="shared" si="235"/>
        <v>Não</v>
      </c>
      <c r="AD234" s="222" t="str">
        <f t="shared" si="236"/>
        <v>Não</v>
      </c>
      <c r="AE234" s="222" t="str">
        <f t="shared" si="237"/>
        <v>Sim</v>
      </c>
      <c r="AF234" s="222" t="e">
        <f t="shared" si="238"/>
        <v>#N/A</v>
      </c>
      <c r="AG234" s="222" t="str">
        <f>IFERROR(VLOOKUP(D234,Nomenclatura!A:B,2,0),"Não Cadastrada")</f>
        <v>SC</v>
      </c>
      <c r="AH234" s="222" t="str">
        <f t="shared" si="239"/>
        <v>OK</v>
      </c>
      <c r="AI234" s="221" t="str">
        <f t="shared" si="240"/>
        <v>Sim</v>
      </c>
      <c r="AJ234" s="225" t="str">
        <f t="shared" si="241"/>
        <v>NÃO</v>
      </c>
      <c r="AK234" s="221" t="b">
        <f t="shared" si="242"/>
        <v>0</v>
      </c>
    </row>
    <row r="235" spans="1:37" ht="17.25" customHeight="1" x14ac:dyDescent="0.2">
      <c r="A235" s="3" t="s">
        <v>191</v>
      </c>
      <c r="B235" s="45">
        <v>2042759</v>
      </c>
      <c r="C235" s="10">
        <v>2051306</v>
      </c>
      <c r="D235" s="10" t="s">
        <v>240</v>
      </c>
      <c r="E235" s="97" t="s">
        <v>627</v>
      </c>
      <c r="F235" s="266" t="s">
        <v>628</v>
      </c>
      <c r="G235" s="111" t="s">
        <v>629</v>
      </c>
      <c r="H235" s="10" t="s">
        <v>444</v>
      </c>
      <c r="I235" s="10" t="s">
        <v>444</v>
      </c>
      <c r="J235" s="189" t="str">
        <f>IFERROR(VLOOKUP(I235,Squad!A:D,2,0),"Não Atribuído")</f>
        <v>Não Atribuído</v>
      </c>
      <c r="K235" s="10" t="e">
        <f>VLOOKUP(I235,Squad!A:E,5,0)</f>
        <v>#N/A</v>
      </c>
      <c r="L235" s="10" t="s">
        <v>108</v>
      </c>
      <c r="M235" s="85" t="s">
        <v>630</v>
      </c>
      <c r="N235" s="221" t="str">
        <f t="shared" si="225"/>
        <v>\PROJETOS\VIVERBEM_SISTEMA\APLICACAO\WEB\VIVERBEM.ZIP</v>
      </c>
      <c r="O235" s="221">
        <f t="shared" si="226"/>
        <v>1</v>
      </c>
      <c r="P235" s="224">
        <f t="shared" si="227"/>
        <v>259</v>
      </c>
      <c r="Q235" s="221">
        <f t="shared" si="228"/>
        <v>259</v>
      </c>
      <c r="R235" s="221" t="b">
        <f t="shared" si="229"/>
        <v>0</v>
      </c>
      <c r="S235" s="221" t="b">
        <f t="shared" si="230"/>
        <v>0</v>
      </c>
      <c r="T235" s="145">
        <v>45842</v>
      </c>
      <c r="U235" s="221" t="str">
        <f>IF(ISERROR(VLOOKUP(B235,Priorizados!A:A,1,0)),"NÃO","SIM")</f>
        <v>NÃO</v>
      </c>
      <c r="V235" s="221" t="str">
        <f t="shared" si="231"/>
        <v>Publicação Semanal</v>
      </c>
      <c r="W235" s="221" t="str">
        <f t="shared" si="232"/>
        <v>2042759\PROJETOS\VIVERBEM_SISTEMA\APLICACAO\WEB\VIVERBEM.ZIP1.259</v>
      </c>
      <c r="X235" s="221" t="str">
        <f>IFERROR(VLOOKUP(W235,Abastecimento!I:I,1,0), "Objeto não encontrado")</f>
        <v>2042759\PROJETOS\VIVERBEM_SISTEMA\APLICACAO\WEB\VIVERBEM.ZIP1.259</v>
      </c>
      <c r="Y235" s="221">
        <f>IFERROR(VLOOKUP(B235,Abastecimento!A:A,1,0), "SAC não encontrado")</f>
        <v>2042759</v>
      </c>
      <c r="Z235" s="223" t="str">
        <f t="shared" si="233"/>
        <v>Manter</v>
      </c>
      <c r="AA235" s="221" t="str">
        <f>IFERROR(VLOOKUP(B235,EMERGENCIAIS!A:D,2,0),"Não")</f>
        <v>Não</v>
      </c>
      <c r="AB235" s="221">
        <f t="shared" si="234"/>
        <v>0</v>
      </c>
      <c r="AC235" s="225" t="str">
        <f t="shared" si="235"/>
        <v>Não</v>
      </c>
      <c r="AD235" s="222" t="str">
        <f t="shared" si="236"/>
        <v>Não</v>
      </c>
      <c r="AE235" s="222" t="str">
        <f t="shared" si="237"/>
        <v>Sim</v>
      </c>
      <c r="AF235" s="222" t="e">
        <f t="shared" si="238"/>
        <v>#N/A</v>
      </c>
      <c r="AG235" s="222" t="str">
        <f>IFERROR(VLOOKUP(D235,Nomenclatura!A:B,2,0),"Não Cadastrada")</f>
        <v>Não Cadastrada</v>
      </c>
      <c r="AH235" s="222" t="str">
        <f t="shared" si="239"/>
        <v>OK</v>
      </c>
      <c r="AI235" s="221" t="str">
        <f t="shared" si="240"/>
        <v>Sim</v>
      </c>
      <c r="AJ235" s="225" t="str">
        <f t="shared" si="241"/>
        <v>NÃO</v>
      </c>
      <c r="AK235" s="221" t="b">
        <f t="shared" si="242"/>
        <v>0</v>
      </c>
    </row>
    <row r="236" spans="1:37" ht="17.25" customHeight="1" x14ac:dyDescent="0.2">
      <c r="A236" s="3" t="s">
        <v>191</v>
      </c>
      <c r="B236" s="45">
        <v>2042759</v>
      </c>
      <c r="C236" s="10">
        <v>2051295</v>
      </c>
      <c r="D236" s="10" t="s">
        <v>83</v>
      </c>
      <c r="E236" s="97" t="s">
        <v>631</v>
      </c>
      <c r="F236" s="266" t="s">
        <v>632</v>
      </c>
      <c r="G236" s="111" t="s">
        <v>384</v>
      </c>
      <c r="H236" s="10" t="s">
        <v>444</v>
      </c>
      <c r="I236" s="10" t="s">
        <v>444</v>
      </c>
      <c r="J236" s="189" t="str">
        <f>IFERROR(VLOOKUP(I236,Squad!A:D,2,0),"Não Atribuído")</f>
        <v>Não Atribuído</v>
      </c>
      <c r="K236" s="10" t="e">
        <f>VLOOKUP(I236,Squad!A:E,5,0)</f>
        <v>#N/A</v>
      </c>
      <c r="L236" s="10" t="s">
        <v>108</v>
      </c>
      <c r="M236" s="85"/>
      <c r="N236" s="221" t="str">
        <f t="shared" si="225"/>
        <v>\WEB_10G\FMB\PLN\T8000I</v>
      </c>
      <c r="O236" s="221">
        <f t="shared" si="226"/>
        <v>1</v>
      </c>
      <c r="P236" s="224">
        <f t="shared" si="227"/>
        <v>37</v>
      </c>
      <c r="Q236" s="221">
        <f t="shared" si="228"/>
        <v>37</v>
      </c>
      <c r="R236" s="221" t="b">
        <f t="shared" si="229"/>
        <v>0</v>
      </c>
      <c r="S236" s="221" t="b">
        <f t="shared" si="230"/>
        <v>0</v>
      </c>
      <c r="T236" s="145">
        <v>45842</v>
      </c>
      <c r="U236" s="221" t="str">
        <f>IF(ISERROR(VLOOKUP(B236,Priorizados!A:A,1,0)),"NÃO","SIM")</f>
        <v>NÃO</v>
      </c>
      <c r="V236" s="221" t="str">
        <f t="shared" si="231"/>
        <v>Publicação Semanal</v>
      </c>
      <c r="W236" s="221" t="str">
        <f t="shared" si="232"/>
        <v>2042759\WEB_10G\FMB\PLN\T8000I1.37</v>
      </c>
      <c r="X236" s="221" t="str">
        <f>IFERROR(VLOOKUP(W236,Abastecimento!I:I,1,0), "Objeto não encontrado")</f>
        <v>2042759\WEB_10G\FMB\PLN\T8000I1.37</v>
      </c>
      <c r="Y236" s="221">
        <f>IFERROR(VLOOKUP(B236,Abastecimento!A:A,1,0), "SAC não encontrado")</f>
        <v>2042759</v>
      </c>
      <c r="Z236" s="223" t="str">
        <f t="shared" si="233"/>
        <v>Manter</v>
      </c>
      <c r="AA236" s="221" t="str">
        <f>IFERROR(VLOOKUP(B236,EMERGENCIAIS!A:D,2,0),"Não")</f>
        <v>Não</v>
      </c>
      <c r="AB236" s="221">
        <f t="shared" si="234"/>
        <v>0</v>
      </c>
      <c r="AC236" s="225" t="str">
        <f t="shared" si="235"/>
        <v>Não</v>
      </c>
      <c r="AD236" s="222" t="str">
        <f t="shared" si="236"/>
        <v>Não</v>
      </c>
      <c r="AE236" s="222" t="str">
        <f t="shared" si="237"/>
        <v>Sim</v>
      </c>
      <c r="AF236" s="222" t="e">
        <f t="shared" si="238"/>
        <v>#N/A</v>
      </c>
      <c r="AG236" s="222" t="str">
        <f>IFERROR(VLOOKUP(D236,Nomenclatura!A:B,2,0),"Não Cadastrada")</f>
        <v>T</v>
      </c>
      <c r="AH236" s="222" t="str">
        <f t="shared" si="239"/>
        <v>OK</v>
      </c>
      <c r="AI236" s="221" t="str">
        <f t="shared" si="240"/>
        <v>Sim</v>
      </c>
      <c r="AJ236" s="225" t="str">
        <f t="shared" si="241"/>
        <v>NÃO</v>
      </c>
      <c r="AK236" s="221" t="b">
        <f t="shared" si="242"/>
        <v>0</v>
      </c>
    </row>
    <row r="237" spans="1:37" ht="17.25" customHeight="1" x14ac:dyDescent="0.2">
      <c r="A237" s="3" t="s">
        <v>191</v>
      </c>
      <c r="B237" s="45">
        <v>2042759</v>
      </c>
      <c r="C237" s="10">
        <v>2051295</v>
      </c>
      <c r="D237" s="10" t="s">
        <v>73</v>
      </c>
      <c r="E237" s="97" t="s">
        <v>633</v>
      </c>
      <c r="F237" s="266" t="s">
        <v>291</v>
      </c>
      <c r="G237" s="111" t="s">
        <v>254</v>
      </c>
      <c r="H237" s="10" t="s">
        <v>444</v>
      </c>
      <c r="I237" s="10" t="s">
        <v>444</v>
      </c>
      <c r="J237" s="189" t="str">
        <f>IFERROR(VLOOKUP(I237,Squad!A:D,2,0),"Não Atribuído")</f>
        <v>Não Atribuído</v>
      </c>
      <c r="K237" s="10" t="e">
        <f>VLOOKUP(I237,Squad!A:E,5,0)</f>
        <v>#N/A</v>
      </c>
      <c r="L237" s="10" t="s">
        <v>108</v>
      </c>
      <c r="M237" s="85"/>
      <c r="N237" s="221" t="str">
        <f t="shared" si="225"/>
        <v>\HEALTH_INSTALL\SCRIPTS\SC_COMPLEMENTO_VB</v>
      </c>
      <c r="O237" s="221">
        <f t="shared" si="226"/>
        <v>1</v>
      </c>
      <c r="P237" s="224">
        <f t="shared" si="227"/>
        <v>2</v>
      </c>
      <c r="Q237" s="221">
        <f t="shared" si="228"/>
        <v>2</v>
      </c>
      <c r="R237" s="221" t="b">
        <f t="shared" si="229"/>
        <v>0</v>
      </c>
      <c r="S237" s="221" t="b">
        <f t="shared" si="230"/>
        <v>0</v>
      </c>
      <c r="T237" s="145">
        <v>45842</v>
      </c>
      <c r="U237" s="221" t="str">
        <f>IF(ISERROR(VLOOKUP(B237,Priorizados!A:A,1,0)),"NÃO","SIM")</f>
        <v>NÃO</v>
      </c>
      <c r="V237" s="221" t="str">
        <f t="shared" si="231"/>
        <v>Publicação Semanal</v>
      </c>
      <c r="W237" s="221" t="str">
        <f t="shared" si="232"/>
        <v>2042759\HEALTH_INSTALL\SCRIPTS\SC_COMPLEMENTO_VB1.2</v>
      </c>
      <c r="X237" s="221" t="str">
        <f>IFERROR(VLOOKUP(W237,Abastecimento!I:I,1,0), "Objeto não encontrado")</f>
        <v>2042759\HEALTH_INSTALL\SCRIPTS\SC_COMPLEMENTO_VB1.2</v>
      </c>
      <c r="Y237" s="221">
        <f>IFERROR(VLOOKUP(B237,Abastecimento!A:A,1,0), "SAC não encontrado")</f>
        <v>2042759</v>
      </c>
      <c r="Z237" s="223" t="str">
        <f t="shared" si="233"/>
        <v>Manter</v>
      </c>
      <c r="AA237" s="221" t="str">
        <f>IFERROR(VLOOKUP(B237,EMERGENCIAIS!A:D,2,0),"Não")</f>
        <v>Não</v>
      </c>
      <c r="AB237" s="221">
        <f t="shared" si="234"/>
        <v>0</v>
      </c>
      <c r="AC237" s="225" t="str">
        <f t="shared" si="235"/>
        <v>Não</v>
      </c>
      <c r="AD237" s="222" t="str">
        <f t="shared" si="236"/>
        <v>Não</v>
      </c>
      <c r="AE237" s="222" t="str">
        <f t="shared" si="237"/>
        <v>Sim</v>
      </c>
      <c r="AF237" s="222" t="e">
        <f t="shared" si="238"/>
        <v>#N/A</v>
      </c>
      <c r="AG237" s="222" t="str">
        <f>IFERROR(VLOOKUP(D237,Nomenclatura!A:B,2,0),"Não Cadastrada")</f>
        <v>SC</v>
      </c>
      <c r="AH237" s="222" t="str">
        <f t="shared" si="239"/>
        <v>OK</v>
      </c>
      <c r="AI237" s="221" t="str">
        <f t="shared" si="240"/>
        <v>Sim</v>
      </c>
      <c r="AJ237" s="225" t="str">
        <f t="shared" si="241"/>
        <v>NÃO</v>
      </c>
      <c r="AK237" s="221" t="b">
        <f t="shared" si="242"/>
        <v>0</v>
      </c>
    </row>
    <row r="238" spans="1:37" ht="17.25" customHeight="1" x14ac:dyDescent="0.2">
      <c r="A238" s="3" t="s">
        <v>191</v>
      </c>
      <c r="B238" s="45">
        <v>2042759</v>
      </c>
      <c r="C238" s="10">
        <v>2051295</v>
      </c>
      <c r="D238" s="10" t="s">
        <v>75</v>
      </c>
      <c r="E238" s="97" t="s">
        <v>634</v>
      </c>
      <c r="F238" s="266" t="s">
        <v>429</v>
      </c>
      <c r="G238" s="111" t="s">
        <v>261</v>
      </c>
      <c r="H238" s="10" t="s">
        <v>444</v>
      </c>
      <c r="I238" s="10" t="s">
        <v>444</v>
      </c>
      <c r="J238" s="189" t="str">
        <f>IFERROR(VLOOKUP(I238,Squad!A:D,2,0),"Não Atribuído")</f>
        <v>Não Atribuído</v>
      </c>
      <c r="K238" s="10" t="e">
        <f>VLOOKUP(I238,Squad!A:E,5,0)</f>
        <v>#N/A</v>
      </c>
      <c r="L238" s="10" t="s">
        <v>108</v>
      </c>
      <c r="M238" s="85"/>
      <c r="N238" s="221" t="str">
        <f t="shared" si="225"/>
        <v>\HEALTH_INSTALL\PACKAGE_BODY\PK_INTERCORRENCIA_PROGRAMA</v>
      </c>
      <c r="O238" s="221">
        <f t="shared" si="226"/>
        <v>1</v>
      </c>
      <c r="P238" s="224">
        <f t="shared" si="227"/>
        <v>9</v>
      </c>
      <c r="Q238" s="221">
        <f t="shared" si="228"/>
        <v>9</v>
      </c>
      <c r="R238" s="221" t="b">
        <f t="shared" si="229"/>
        <v>0</v>
      </c>
      <c r="S238" s="221" t="b">
        <f t="shared" si="230"/>
        <v>0</v>
      </c>
      <c r="T238" s="145">
        <v>45842</v>
      </c>
      <c r="U238" s="221" t="str">
        <f>IF(ISERROR(VLOOKUP(B238,Priorizados!A:A,1,0)),"NÃO","SIM")</f>
        <v>NÃO</v>
      </c>
      <c r="V238" s="221" t="str">
        <f t="shared" si="231"/>
        <v>Publicação Semanal</v>
      </c>
      <c r="W238" s="221" t="str">
        <f t="shared" si="232"/>
        <v>2042759\HEALTH_INSTALL\PACKAGE_BODY\PK_INTERCORRENCIA_PROGRAMA1.9</v>
      </c>
      <c r="X238" s="221" t="str">
        <f>IFERROR(VLOOKUP(W238,Abastecimento!I:I,1,0), "Objeto não encontrado")</f>
        <v>2042759\HEALTH_INSTALL\PACKAGE_BODY\PK_INTERCORRENCIA_PROGRAMA1.9</v>
      </c>
      <c r="Y238" s="221">
        <f>IFERROR(VLOOKUP(B238,Abastecimento!A:A,1,0), "SAC não encontrado")</f>
        <v>2042759</v>
      </c>
      <c r="Z238" s="223" t="str">
        <f t="shared" si="233"/>
        <v>Manter</v>
      </c>
      <c r="AA238" s="221" t="str">
        <f>IFERROR(VLOOKUP(B238,EMERGENCIAIS!A:D,2,0),"Não")</f>
        <v>Não</v>
      </c>
      <c r="AB238" s="221">
        <f t="shared" si="234"/>
        <v>0</v>
      </c>
      <c r="AC238" s="225" t="str">
        <f t="shared" si="235"/>
        <v>Não</v>
      </c>
      <c r="AD238" s="222" t="str">
        <f t="shared" si="236"/>
        <v>Não</v>
      </c>
      <c r="AE238" s="222" t="str">
        <f t="shared" si="237"/>
        <v>Sim</v>
      </c>
      <c r="AF238" s="222" t="e">
        <f t="shared" si="238"/>
        <v>#N/A</v>
      </c>
      <c r="AG238" s="222" t="str">
        <f>IFERROR(VLOOKUP(D238,Nomenclatura!A:B,2,0),"Não Cadastrada")</f>
        <v>PK</v>
      </c>
      <c r="AH238" s="222" t="str">
        <f t="shared" si="239"/>
        <v>OK</v>
      </c>
      <c r="AI238" s="221" t="str">
        <f t="shared" si="240"/>
        <v>Sim</v>
      </c>
      <c r="AJ238" s="225" t="str">
        <f t="shared" si="241"/>
        <v>NÃO</v>
      </c>
      <c r="AK238" s="221" t="b">
        <f t="shared" si="242"/>
        <v>0</v>
      </c>
    </row>
    <row r="239" spans="1:37" ht="17.25" customHeight="1" x14ac:dyDescent="0.2">
      <c r="A239" s="3" t="s">
        <v>191</v>
      </c>
      <c r="B239" s="45">
        <v>2042759</v>
      </c>
      <c r="C239" s="10">
        <v>2051295</v>
      </c>
      <c r="D239" s="10" t="s">
        <v>89</v>
      </c>
      <c r="E239" s="97" t="s">
        <v>634</v>
      </c>
      <c r="F239" s="266" t="s">
        <v>309</v>
      </c>
      <c r="G239" s="111" t="s">
        <v>441</v>
      </c>
      <c r="H239" s="10" t="s">
        <v>444</v>
      </c>
      <c r="I239" s="10" t="s">
        <v>444</v>
      </c>
      <c r="J239" s="189" t="str">
        <f>IFERROR(VLOOKUP(I239,Squad!A:D,2,0),"Não Atribuído")</f>
        <v>Não Atribuído</v>
      </c>
      <c r="K239" s="10" t="e">
        <f>VLOOKUP(I239,Squad!A:E,5,0)</f>
        <v>#N/A</v>
      </c>
      <c r="L239" s="10" t="s">
        <v>108</v>
      </c>
      <c r="M239" s="85"/>
      <c r="N239" s="221" t="str">
        <f t="shared" si="225"/>
        <v>\HEALTH_INSTALL\PACKAGE\PK_INTERCORRENCIA_PROGRAMA</v>
      </c>
      <c r="O239" s="221">
        <f t="shared" si="226"/>
        <v>1</v>
      </c>
      <c r="P239" s="224">
        <f t="shared" si="227"/>
        <v>6</v>
      </c>
      <c r="Q239" s="221">
        <f t="shared" si="228"/>
        <v>6</v>
      </c>
      <c r="R239" s="221" t="b">
        <f t="shared" si="229"/>
        <v>0</v>
      </c>
      <c r="S239" s="221" t="b">
        <f t="shared" si="230"/>
        <v>0</v>
      </c>
      <c r="T239" s="145">
        <v>45842</v>
      </c>
      <c r="U239" s="221" t="str">
        <f>IF(ISERROR(VLOOKUP(B239,Priorizados!A:A,1,0)),"NÃO","SIM")</f>
        <v>NÃO</v>
      </c>
      <c r="V239" s="221" t="str">
        <f t="shared" si="231"/>
        <v>Publicação Semanal</v>
      </c>
      <c r="W239" s="221" t="str">
        <f t="shared" si="232"/>
        <v>2042759\HEALTH_INSTALL\PACKAGE\PK_INTERCORRENCIA_PROGRAMA1.6</v>
      </c>
      <c r="X239" s="221" t="str">
        <f>IFERROR(VLOOKUP(W239,Abastecimento!I:I,1,0), "Objeto não encontrado")</f>
        <v>2042759\HEALTH_INSTALL\PACKAGE\PK_INTERCORRENCIA_PROGRAMA1.6</v>
      </c>
      <c r="Y239" s="221">
        <f>IFERROR(VLOOKUP(B239,Abastecimento!A:A,1,0), "SAC não encontrado")</f>
        <v>2042759</v>
      </c>
      <c r="Z239" s="223" t="str">
        <f t="shared" si="233"/>
        <v>Manter</v>
      </c>
      <c r="AA239" s="221" t="str">
        <f>IFERROR(VLOOKUP(B239,EMERGENCIAIS!A:D,2,0),"Não")</f>
        <v>Não</v>
      </c>
      <c r="AB239" s="221">
        <f t="shared" si="234"/>
        <v>0</v>
      </c>
      <c r="AC239" s="225" t="str">
        <f t="shared" si="235"/>
        <v>Não</v>
      </c>
      <c r="AD239" s="222" t="str">
        <f t="shared" si="236"/>
        <v>Não</v>
      </c>
      <c r="AE239" s="222" t="str">
        <f t="shared" si="237"/>
        <v>Sim</v>
      </c>
      <c r="AF239" s="222" t="e">
        <f t="shared" si="238"/>
        <v>#N/A</v>
      </c>
      <c r="AG239" s="222" t="str">
        <f>IFERROR(VLOOKUP(D239,Nomenclatura!A:B,2,0),"Não Cadastrada")</f>
        <v>PK</v>
      </c>
      <c r="AH239" s="222" t="str">
        <f t="shared" si="239"/>
        <v>OK</v>
      </c>
      <c r="AI239" s="221" t="str">
        <f t="shared" si="240"/>
        <v>Sim</v>
      </c>
      <c r="AJ239" s="225" t="str">
        <f t="shared" si="241"/>
        <v>NÃO</v>
      </c>
      <c r="AK239" s="221" t="b">
        <f t="shared" si="242"/>
        <v>0</v>
      </c>
    </row>
    <row r="240" spans="1:37" ht="17.25" customHeight="1" x14ac:dyDescent="0.2">
      <c r="A240" s="3" t="s">
        <v>191</v>
      </c>
      <c r="B240" s="45">
        <v>2042759</v>
      </c>
      <c r="C240" s="10">
        <v>2051295</v>
      </c>
      <c r="D240" s="10" t="s">
        <v>75</v>
      </c>
      <c r="E240" s="97" t="s">
        <v>442</v>
      </c>
      <c r="F240" s="266" t="s">
        <v>635</v>
      </c>
      <c r="G240" s="111" t="s">
        <v>261</v>
      </c>
      <c r="H240" s="10" t="s">
        <v>444</v>
      </c>
      <c r="I240" s="10" t="s">
        <v>444</v>
      </c>
      <c r="J240" s="189" t="str">
        <f>IFERROR(VLOOKUP(I240,Squad!A:D,2,0),"Não Atribuído")</f>
        <v>Não Atribuído</v>
      </c>
      <c r="K240" s="10" t="e">
        <f>VLOOKUP(I240,Squad!A:E,5,0)</f>
        <v>#N/A</v>
      </c>
      <c r="L240" s="10" t="s">
        <v>108</v>
      </c>
      <c r="M240" s="85"/>
      <c r="N240" s="221" t="str">
        <f t="shared" si="225"/>
        <v>\HEALTH_INSTALL\PACKAGE_BODY\PK_ELEGIBILIDADE_PROGRAMA</v>
      </c>
      <c r="O240" s="221">
        <f t="shared" si="226"/>
        <v>1</v>
      </c>
      <c r="P240" s="224">
        <f t="shared" si="227"/>
        <v>26</v>
      </c>
      <c r="Q240" s="221">
        <f t="shared" si="228"/>
        <v>26</v>
      </c>
      <c r="R240" s="221" t="b">
        <f t="shared" si="229"/>
        <v>0</v>
      </c>
      <c r="S240" s="221" t="b">
        <f t="shared" si="230"/>
        <v>0</v>
      </c>
      <c r="T240" s="145">
        <v>45842</v>
      </c>
      <c r="U240" s="221" t="str">
        <f>IF(ISERROR(VLOOKUP(B240,Priorizados!A:A,1,0)),"NÃO","SIM")</f>
        <v>NÃO</v>
      </c>
      <c r="V240" s="221" t="str">
        <f t="shared" si="231"/>
        <v>Publicação Semanal</v>
      </c>
      <c r="W240" s="221" t="str">
        <f t="shared" si="232"/>
        <v>2042759\HEALTH_INSTALL\PACKAGE_BODY\PK_ELEGIBILIDADE_PROGRAMA1.26</v>
      </c>
      <c r="X240" s="221" t="str">
        <f>IFERROR(VLOOKUP(W240,Abastecimento!I:I,1,0), "Objeto não encontrado")</f>
        <v>2042759\HEALTH_INSTALL\PACKAGE_BODY\PK_ELEGIBILIDADE_PROGRAMA1.26</v>
      </c>
      <c r="Y240" s="221">
        <f>IFERROR(VLOOKUP(B240,Abastecimento!A:A,1,0), "SAC não encontrado")</f>
        <v>2042759</v>
      </c>
      <c r="Z240" s="223" t="str">
        <f t="shared" si="233"/>
        <v>Manter</v>
      </c>
      <c r="AA240" s="221" t="str">
        <f>IFERROR(VLOOKUP(B240,EMERGENCIAIS!A:D,2,0),"Não")</f>
        <v>Não</v>
      </c>
      <c r="AB240" s="221">
        <f t="shared" si="234"/>
        <v>0</v>
      </c>
      <c r="AC240" s="225" t="str">
        <f t="shared" si="235"/>
        <v>Não</v>
      </c>
      <c r="AD240" s="222" t="str">
        <f t="shared" si="236"/>
        <v>Não</v>
      </c>
      <c r="AE240" s="222" t="str">
        <f t="shared" si="237"/>
        <v>Sim</v>
      </c>
      <c r="AF240" s="222" t="e">
        <f t="shared" si="238"/>
        <v>#N/A</v>
      </c>
      <c r="AG240" s="222" t="str">
        <f>IFERROR(VLOOKUP(D240,Nomenclatura!A:B,2,0),"Não Cadastrada")</f>
        <v>PK</v>
      </c>
      <c r="AH240" s="222" t="str">
        <f t="shared" si="239"/>
        <v>OK</v>
      </c>
      <c r="AI240" s="221" t="str">
        <f t="shared" si="240"/>
        <v>Sim</v>
      </c>
      <c r="AJ240" s="225" t="str">
        <f t="shared" si="241"/>
        <v>NÃO</v>
      </c>
      <c r="AK240" s="221" t="b">
        <f t="shared" si="242"/>
        <v>0</v>
      </c>
    </row>
    <row r="241" spans="1:37" ht="17.25" customHeight="1" x14ac:dyDescent="0.2">
      <c r="A241" s="3" t="s">
        <v>191</v>
      </c>
      <c r="B241" s="45">
        <v>2042759</v>
      </c>
      <c r="C241" s="10">
        <v>2051295</v>
      </c>
      <c r="D241" s="10" t="s">
        <v>89</v>
      </c>
      <c r="E241" s="97" t="s">
        <v>442</v>
      </c>
      <c r="F241" s="266" t="s">
        <v>325</v>
      </c>
      <c r="G241" s="111" t="s">
        <v>441</v>
      </c>
      <c r="H241" s="10" t="s">
        <v>444</v>
      </c>
      <c r="I241" s="10" t="s">
        <v>444</v>
      </c>
      <c r="J241" s="189" t="str">
        <f>IFERROR(VLOOKUP(I241,Squad!A:D,2,0),"Não Atribuído")</f>
        <v>Não Atribuído</v>
      </c>
      <c r="K241" s="10" t="e">
        <f>VLOOKUP(I241,Squad!A:E,5,0)</f>
        <v>#N/A</v>
      </c>
      <c r="L241" s="10" t="s">
        <v>108</v>
      </c>
      <c r="M241" s="85"/>
      <c r="N241" s="221" t="str">
        <f t="shared" si="225"/>
        <v>\HEALTH_INSTALL\PACKAGE\PK_ELEGIBILIDADE_PROGRAMA</v>
      </c>
      <c r="O241" s="221">
        <f t="shared" si="226"/>
        <v>1</v>
      </c>
      <c r="P241" s="224">
        <f t="shared" si="227"/>
        <v>12</v>
      </c>
      <c r="Q241" s="221">
        <f t="shared" si="228"/>
        <v>12</v>
      </c>
      <c r="R241" s="221" t="b">
        <f t="shared" si="229"/>
        <v>0</v>
      </c>
      <c r="S241" s="221" t="b">
        <f t="shared" si="230"/>
        <v>0</v>
      </c>
      <c r="T241" s="145">
        <v>45842</v>
      </c>
      <c r="U241" s="221" t="str">
        <f>IF(ISERROR(VLOOKUP(B241,Priorizados!A:A,1,0)),"NÃO","SIM")</f>
        <v>NÃO</v>
      </c>
      <c r="V241" s="221" t="str">
        <f t="shared" si="231"/>
        <v>Publicação Semanal</v>
      </c>
      <c r="W241" s="221" t="str">
        <f t="shared" si="232"/>
        <v>2042759\HEALTH_INSTALL\PACKAGE\PK_ELEGIBILIDADE_PROGRAMA1.12</v>
      </c>
      <c r="X241" s="221" t="str">
        <f>IFERROR(VLOOKUP(W241,Abastecimento!I:I,1,0), "Objeto não encontrado")</f>
        <v>2042759\HEALTH_INSTALL\PACKAGE\PK_ELEGIBILIDADE_PROGRAMA1.12</v>
      </c>
      <c r="Y241" s="221">
        <f>IFERROR(VLOOKUP(B241,Abastecimento!A:A,1,0), "SAC não encontrado")</f>
        <v>2042759</v>
      </c>
      <c r="Z241" s="223" t="str">
        <f t="shared" si="233"/>
        <v>Manter</v>
      </c>
      <c r="AA241" s="221" t="str">
        <f>IFERROR(VLOOKUP(B241,EMERGENCIAIS!A:D,2,0),"Não")</f>
        <v>Não</v>
      </c>
      <c r="AB241" s="221">
        <f t="shared" si="234"/>
        <v>0</v>
      </c>
      <c r="AC241" s="225" t="str">
        <f t="shared" si="235"/>
        <v>Não</v>
      </c>
      <c r="AD241" s="222" t="str">
        <f t="shared" si="236"/>
        <v>Não</v>
      </c>
      <c r="AE241" s="222" t="str">
        <f t="shared" si="237"/>
        <v>Sim</v>
      </c>
      <c r="AF241" s="222" t="e">
        <f t="shared" si="238"/>
        <v>#N/A</v>
      </c>
      <c r="AG241" s="222" t="str">
        <f>IFERROR(VLOOKUP(D241,Nomenclatura!A:B,2,0),"Não Cadastrada")</f>
        <v>PK</v>
      </c>
      <c r="AH241" s="222" t="str">
        <f t="shared" si="239"/>
        <v>OK</v>
      </c>
      <c r="AI241" s="221" t="str">
        <f t="shared" si="240"/>
        <v>Sim</v>
      </c>
      <c r="AJ241" s="225" t="str">
        <f t="shared" si="241"/>
        <v>NÃO</v>
      </c>
      <c r="AK241" s="221" t="b">
        <f t="shared" si="242"/>
        <v>0</v>
      </c>
    </row>
    <row r="242" spans="1:37" ht="17.25" customHeight="1" x14ac:dyDescent="0.2">
      <c r="A242" s="3" t="s">
        <v>191</v>
      </c>
      <c r="B242" s="45">
        <v>2042759</v>
      </c>
      <c r="C242" s="10">
        <v>2051295</v>
      </c>
      <c r="D242" s="10" t="s">
        <v>83</v>
      </c>
      <c r="E242" s="97" t="s">
        <v>636</v>
      </c>
      <c r="F242" s="266" t="s">
        <v>637</v>
      </c>
      <c r="G242" s="111" t="s">
        <v>384</v>
      </c>
      <c r="H242" s="10" t="s">
        <v>444</v>
      </c>
      <c r="I242" s="10" t="s">
        <v>444</v>
      </c>
      <c r="J242" s="189" t="str">
        <f>IFERROR(VLOOKUP(I242,Squad!A:D,2,0),"Não Atribuído")</f>
        <v>Não Atribuído</v>
      </c>
      <c r="K242" s="10" t="e">
        <f>VLOOKUP(I242,Squad!A:E,5,0)</f>
        <v>#N/A</v>
      </c>
      <c r="L242" s="10" t="s">
        <v>108</v>
      </c>
      <c r="M242" s="85"/>
      <c r="N242" s="221" t="str">
        <f t="shared" si="225"/>
        <v>\WEB_10G\FMB\PLN\T8000E</v>
      </c>
      <c r="O242" s="221">
        <f t="shared" si="226"/>
        <v>1</v>
      </c>
      <c r="P242" s="224">
        <f t="shared" si="227"/>
        <v>23</v>
      </c>
      <c r="Q242" s="221">
        <f t="shared" si="228"/>
        <v>23</v>
      </c>
      <c r="R242" s="221" t="b">
        <f t="shared" si="229"/>
        <v>0</v>
      </c>
      <c r="S242" s="221" t="b">
        <f t="shared" si="230"/>
        <v>0</v>
      </c>
      <c r="T242" s="145">
        <v>45842</v>
      </c>
      <c r="U242" s="221" t="str">
        <f>IF(ISERROR(VLOOKUP(B242,Priorizados!A:A,1,0)),"NÃO","SIM")</f>
        <v>NÃO</v>
      </c>
      <c r="V242" s="221" t="str">
        <f t="shared" si="231"/>
        <v>Publicação Semanal</v>
      </c>
      <c r="W242" s="221" t="str">
        <f t="shared" si="232"/>
        <v>2042759\WEB_10G\FMB\PLN\T8000E1.23</v>
      </c>
      <c r="X242" s="221" t="str">
        <f>IFERROR(VLOOKUP(W242,Abastecimento!I:I,1,0), "Objeto não encontrado")</f>
        <v>2042759\WEB_10G\FMB\PLN\T8000E1.23</v>
      </c>
      <c r="Y242" s="221">
        <f>IFERROR(VLOOKUP(B242,Abastecimento!A:A,1,0), "SAC não encontrado")</f>
        <v>2042759</v>
      </c>
      <c r="Z242" s="223" t="str">
        <f t="shared" si="233"/>
        <v>Manter</v>
      </c>
      <c r="AA242" s="221" t="str">
        <f>IFERROR(VLOOKUP(B242,EMERGENCIAIS!A:D,2,0),"Não")</f>
        <v>Não</v>
      </c>
      <c r="AB242" s="221">
        <f t="shared" si="234"/>
        <v>0</v>
      </c>
      <c r="AC242" s="225" t="str">
        <f t="shared" si="235"/>
        <v>Não</v>
      </c>
      <c r="AD242" s="222" t="str">
        <f t="shared" si="236"/>
        <v>Não</v>
      </c>
      <c r="AE242" s="222" t="str">
        <f t="shared" si="237"/>
        <v>Sim</v>
      </c>
      <c r="AF242" s="222" t="e">
        <f t="shared" si="238"/>
        <v>#N/A</v>
      </c>
      <c r="AG242" s="222" t="str">
        <f>IFERROR(VLOOKUP(D242,Nomenclatura!A:B,2,0),"Não Cadastrada")</f>
        <v>T</v>
      </c>
      <c r="AH242" s="222" t="str">
        <f t="shared" si="239"/>
        <v>OK</v>
      </c>
      <c r="AI242" s="221" t="str">
        <f t="shared" si="240"/>
        <v>Sim</v>
      </c>
      <c r="AJ242" s="225" t="str">
        <f t="shared" si="241"/>
        <v>NÃO</v>
      </c>
      <c r="AK242" s="221" t="b">
        <f t="shared" si="242"/>
        <v>0</v>
      </c>
    </row>
    <row r="243" spans="1:37" ht="17.25" customHeight="1" x14ac:dyDescent="0.2">
      <c r="A243" s="3" t="s">
        <v>191</v>
      </c>
      <c r="B243" s="45">
        <v>2042759</v>
      </c>
      <c r="C243" s="10">
        <v>2051295</v>
      </c>
      <c r="D243" s="10" t="s">
        <v>90</v>
      </c>
      <c r="E243" s="97" t="s">
        <v>638</v>
      </c>
      <c r="F243" s="266" t="s">
        <v>253</v>
      </c>
      <c r="G243" s="111" t="s">
        <v>257</v>
      </c>
      <c r="H243" s="10" t="s">
        <v>444</v>
      </c>
      <c r="I243" s="10" t="s">
        <v>444</v>
      </c>
      <c r="J243" s="189" t="str">
        <f>IFERROR(VLOOKUP(I243,Squad!A:D,2,0),"Não Atribuído")</f>
        <v>Não Atribuído</v>
      </c>
      <c r="K243" s="10" t="e">
        <f>VLOOKUP(I243,Squad!A:E,5,0)</f>
        <v>#N/A</v>
      </c>
      <c r="L243" s="10" t="s">
        <v>108</v>
      </c>
      <c r="M243" s="85"/>
      <c r="N243" s="221" t="str">
        <f t="shared" si="225"/>
        <v>\HEALTH_INSTALL\VIEW\VW_PACIENTE_VB_UNI</v>
      </c>
      <c r="O243" s="221">
        <f t="shared" si="226"/>
        <v>1</v>
      </c>
      <c r="P243" s="224">
        <f t="shared" si="227"/>
        <v>1</v>
      </c>
      <c r="Q243" s="221">
        <f t="shared" si="228"/>
        <v>1</v>
      </c>
      <c r="R243" s="221" t="b">
        <f t="shared" si="229"/>
        <v>0</v>
      </c>
      <c r="S243" s="221" t="b">
        <f t="shared" si="230"/>
        <v>0</v>
      </c>
      <c r="T243" s="145">
        <v>45842</v>
      </c>
      <c r="U243" s="221" t="str">
        <f>IF(ISERROR(VLOOKUP(B243,Priorizados!A:A,1,0)),"NÃO","SIM")</f>
        <v>NÃO</v>
      </c>
      <c r="V243" s="221" t="str">
        <f t="shared" si="231"/>
        <v>Publicação Semanal</v>
      </c>
      <c r="W243" s="221" t="str">
        <f t="shared" si="232"/>
        <v>2042759\HEALTH_INSTALL\VIEW\VW_PACIENTE_VB_UNI1.1</v>
      </c>
      <c r="X243" s="221" t="str">
        <f>IFERROR(VLOOKUP(W243,Abastecimento!I:I,1,0), "Objeto não encontrado")</f>
        <v>2042759\HEALTH_INSTALL\VIEW\VW_PACIENTE_VB_UNI1.1</v>
      </c>
      <c r="Y243" s="221">
        <f>IFERROR(VLOOKUP(B243,Abastecimento!A:A,1,0), "SAC não encontrado")</f>
        <v>2042759</v>
      </c>
      <c r="Z243" s="223" t="str">
        <f t="shared" si="233"/>
        <v>Manter</v>
      </c>
      <c r="AA243" s="221" t="str">
        <f>IFERROR(VLOOKUP(B243,EMERGENCIAIS!A:D,2,0),"Não")</f>
        <v>Não</v>
      </c>
      <c r="AB243" s="221">
        <f t="shared" si="234"/>
        <v>0</v>
      </c>
      <c r="AC243" s="225" t="str">
        <f t="shared" si="235"/>
        <v>Não</v>
      </c>
      <c r="AD243" s="222" t="str">
        <f t="shared" si="236"/>
        <v>Não</v>
      </c>
      <c r="AE243" s="222" t="str">
        <f t="shared" si="237"/>
        <v>Sim</v>
      </c>
      <c r="AF243" s="222" t="e">
        <f t="shared" si="238"/>
        <v>#N/A</v>
      </c>
      <c r="AG243" s="222" t="str">
        <f>IFERROR(VLOOKUP(D243,Nomenclatura!A:B,2,0),"Não Cadastrada")</f>
        <v>VW</v>
      </c>
      <c r="AH243" s="222" t="str">
        <f t="shared" si="239"/>
        <v>OK</v>
      </c>
      <c r="AI243" s="221" t="str">
        <f t="shared" si="240"/>
        <v>Sim</v>
      </c>
      <c r="AJ243" s="225" t="str">
        <f t="shared" si="241"/>
        <v>NÃO</v>
      </c>
      <c r="AK243" s="221" t="b">
        <f t="shared" si="242"/>
        <v>0</v>
      </c>
    </row>
    <row r="244" spans="1:37" ht="17.25" customHeight="1" x14ac:dyDescent="0.2">
      <c r="A244" s="3" t="s">
        <v>191</v>
      </c>
      <c r="B244" s="45">
        <v>2042759</v>
      </c>
      <c r="C244" s="10">
        <v>2051295</v>
      </c>
      <c r="D244" s="10" t="s">
        <v>90</v>
      </c>
      <c r="E244" s="97" t="s">
        <v>639</v>
      </c>
      <c r="F244" s="266" t="s">
        <v>253</v>
      </c>
      <c r="G244" s="111" t="s">
        <v>257</v>
      </c>
      <c r="H244" s="10" t="s">
        <v>444</v>
      </c>
      <c r="I244" s="10" t="s">
        <v>444</v>
      </c>
      <c r="J244" s="189" t="str">
        <f>IFERROR(VLOOKUP(I244,Squad!A:D,2,0),"Não Atribuído")</f>
        <v>Não Atribuído</v>
      </c>
      <c r="K244" s="10" t="e">
        <f>VLOOKUP(I244,Squad!A:E,5,0)</f>
        <v>#N/A</v>
      </c>
      <c r="L244" s="10" t="s">
        <v>108</v>
      </c>
      <c r="M244" s="85"/>
      <c r="N244" s="221" t="str">
        <f t="shared" si="225"/>
        <v>\HEALTH_INSTALL\VIEW\VW_PACIENTE_VB_GERAL_UNI</v>
      </c>
      <c r="O244" s="221">
        <f t="shared" si="226"/>
        <v>1</v>
      </c>
      <c r="P244" s="224">
        <f t="shared" si="227"/>
        <v>1</v>
      </c>
      <c r="Q244" s="221">
        <f t="shared" si="228"/>
        <v>1</v>
      </c>
      <c r="R244" s="221" t="b">
        <f t="shared" si="229"/>
        <v>0</v>
      </c>
      <c r="S244" s="221" t="b">
        <f t="shared" si="230"/>
        <v>0</v>
      </c>
      <c r="T244" s="145">
        <v>45842</v>
      </c>
      <c r="U244" s="221" t="str">
        <f>IF(ISERROR(VLOOKUP(B244,Priorizados!A:A,1,0)),"NÃO","SIM")</f>
        <v>NÃO</v>
      </c>
      <c r="V244" s="221" t="str">
        <f t="shared" si="231"/>
        <v>Publicação Semanal</v>
      </c>
      <c r="W244" s="221" t="str">
        <f t="shared" si="232"/>
        <v>2042759\HEALTH_INSTALL\VIEW\VW_PACIENTE_VB_GERAL_UNI1.1</v>
      </c>
      <c r="X244" s="221" t="str">
        <f>IFERROR(VLOOKUP(W244,Abastecimento!I:I,1,0), "Objeto não encontrado")</f>
        <v>2042759\HEALTH_INSTALL\VIEW\VW_PACIENTE_VB_GERAL_UNI1.1</v>
      </c>
      <c r="Y244" s="221">
        <f>IFERROR(VLOOKUP(B244,Abastecimento!A:A,1,0), "SAC não encontrado")</f>
        <v>2042759</v>
      </c>
      <c r="Z244" s="223" t="str">
        <f t="shared" si="233"/>
        <v>Manter</v>
      </c>
      <c r="AA244" s="221" t="str">
        <f>IFERROR(VLOOKUP(B244,EMERGENCIAIS!A:D,2,0),"Não")</f>
        <v>Não</v>
      </c>
      <c r="AB244" s="221">
        <f t="shared" si="234"/>
        <v>0</v>
      </c>
      <c r="AC244" s="225" t="str">
        <f t="shared" si="235"/>
        <v>Não</v>
      </c>
      <c r="AD244" s="222" t="str">
        <f t="shared" si="236"/>
        <v>Não</v>
      </c>
      <c r="AE244" s="222" t="str">
        <f t="shared" si="237"/>
        <v>Sim</v>
      </c>
      <c r="AF244" s="222" t="e">
        <f t="shared" si="238"/>
        <v>#N/A</v>
      </c>
      <c r="AG244" s="222" t="str">
        <f>IFERROR(VLOOKUP(D244,Nomenclatura!A:B,2,0),"Não Cadastrada")</f>
        <v>VW</v>
      </c>
      <c r="AH244" s="222" t="str">
        <f t="shared" si="239"/>
        <v>OK</v>
      </c>
      <c r="AI244" s="221" t="str">
        <f t="shared" si="240"/>
        <v>Sim</v>
      </c>
      <c r="AJ244" s="225" t="str">
        <f t="shared" si="241"/>
        <v>NÃO</v>
      </c>
      <c r="AK244" s="221" t="b">
        <f t="shared" si="242"/>
        <v>0</v>
      </c>
    </row>
    <row r="245" spans="1:37" ht="17.25" customHeight="1" x14ac:dyDescent="0.2">
      <c r="A245" s="3" t="s">
        <v>191</v>
      </c>
      <c r="B245" s="45">
        <v>2042759</v>
      </c>
      <c r="C245" s="10">
        <v>2051295</v>
      </c>
      <c r="D245" s="10" t="s">
        <v>90</v>
      </c>
      <c r="E245" s="97" t="s">
        <v>640</v>
      </c>
      <c r="F245" s="266" t="s">
        <v>253</v>
      </c>
      <c r="G245" s="111" t="s">
        <v>257</v>
      </c>
      <c r="H245" s="10" t="s">
        <v>444</v>
      </c>
      <c r="I245" s="10" t="s">
        <v>444</v>
      </c>
      <c r="J245" s="189" t="str">
        <f>IFERROR(VLOOKUP(I245,Squad!A:D,2,0),"Não Atribuído")</f>
        <v>Não Atribuído</v>
      </c>
      <c r="K245" s="10" t="e">
        <f>VLOOKUP(I245,Squad!A:E,5,0)</f>
        <v>#N/A</v>
      </c>
      <c r="L245" s="10" t="s">
        <v>108</v>
      </c>
      <c r="M245" s="85"/>
      <c r="N245" s="221" t="str">
        <f t="shared" si="225"/>
        <v>\HEALTH_INSTALL\VIEW\VW_INTERCORRENCIA_VB_UNI</v>
      </c>
      <c r="O245" s="221">
        <f t="shared" si="226"/>
        <v>1</v>
      </c>
      <c r="P245" s="224">
        <f t="shared" si="227"/>
        <v>1</v>
      </c>
      <c r="Q245" s="221">
        <f t="shared" si="228"/>
        <v>1</v>
      </c>
      <c r="R245" s="221" t="b">
        <f t="shared" si="229"/>
        <v>0</v>
      </c>
      <c r="S245" s="221" t="b">
        <f t="shared" si="230"/>
        <v>0</v>
      </c>
      <c r="T245" s="145">
        <v>45842</v>
      </c>
      <c r="U245" s="221" t="str">
        <f>IF(ISERROR(VLOOKUP(B245,Priorizados!A:A,1,0)),"NÃO","SIM")</f>
        <v>NÃO</v>
      </c>
      <c r="V245" s="221" t="str">
        <f t="shared" si="231"/>
        <v>Publicação Semanal</v>
      </c>
      <c r="W245" s="221" t="str">
        <f t="shared" si="232"/>
        <v>2042759\HEALTH_INSTALL\VIEW\VW_INTERCORRENCIA_VB_UNI1.1</v>
      </c>
      <c r="X245" s="221" t="str">
        <f>IFERROR(VLOOKUP(W245,Abastecimento!I:I,1,0), "Objeto não encontrado")</f>
        <v>2042759\HEALTH_INSTALL\VIEW\VW_INTERCORRENCIA_VB_UNI1.1</v>
      </c>
      <c r="Y245" s="221">
        <f>IFERROR(VLOOKUP(B245,Abastecimento!A:A,1,0), "SAC não encontrado")</f>
        <v>2042759</v>
      </c>
      <c r="Z245" s="223" t="str">
        <f t="shared" si="233"/>
        <v>Manter</v>
      </c>
      <c r="AA245" s="221" t="str">
        <f>IFERROR(VLOOKUP(B245,EMERGENCIAIS!A:D,2,0),"Não")</f>
        <v>Não</v>
      </c>
      <c r="AB245" s="221">
        <f t="shared" si="234"/>
        <v>0</v>
      </c>
      <c r="AC245" s="225" t="str">
        <f t="shared" si="235"/>
        <v>Não</v>
      </c>
      <c r="AD245" s="222" t="str">
        <f t="shared" si="236"/>
        <v>Não</v>
      </c>
      <c r="AE245" s="222" t="str">
        <f t="shared" si="237"/>
        <v>Sim</v>
      </c>
      <c r="AF245" s="222" t="e">
        <f t="shared" si="238"/>
        <v>#N/A</v>
      </c>
      <c r="AG245" s="222" t="str">
        <f>IFERROR(VLOOKUP(D245,Nomenclatura!A:B,2,0),"Não Cadastrada")</f>
        <v>VW</v>
      </c>
      <c r="AH245" s="222" t="str">
        <f t="shared" si="239"/>
        <v>OK</v>
      </c>
      <c r="AI245" s="221" t="str">
        <f t="shared" si="240"/>
        <v>Sim</v>
      </c>
      <c r="AJ245" s="225" t="str">
        <f t="shared" si="241"/>
        <v>NÃO</v>
      </c>
      <c r="AK245" s="221" t="b">
        <f t="shared" si="242"/>
        <v>0</v>
      </c>
    </row>
    <row r="246" spans="1:37" ht="17.25" customHeight="1" x14ac:dyDescent="0.2">
      <c r="A246" s="3" t="s">
        <v>191</v>
      </c>
      <c r="B246" s="45">
        <v>2043095</v>
      </c>
      <c r="C246" s="10">
        <v>2049165</v>
      </c>
      <c r="D246" s="10" t="s">
        <v>87</v>
      </c>
      <c r="E246" s="97" t="s">
        <v>641</v>
      </c>
      <c r="F246" s="266" t="s">
        <v>642</v>
      </c>
      <c r="G246" s="111" t="s">
        <v>462</v>
      </c>
      <c r="H246" s="10" t="s">
        <v>300</v>
      </c>
      <c r="I246" s="10" t="s">
        <v>300</v>
      </c>
      <c r="J246" s="189" t="str">
        <f>IFERROR(VLOOKUP(I246,Squad!A:D,2,0),"Não Atribuído")</f>
        <v>ACACIA GURGEL</v>
      </c>
      <c r="K246" s="10" t="str">
        <f>VLOOKUP(I246,Squad!A:E,5,0)</f>
        <v>OPERADORA</v>
      </c>
      <c r="L246" s="10" t="s">
        <v>108</v>
      </c>
      <c r="M246" s="85"/>
      <c r="N246" s="221" t="str">
        <f t="shared" si="225"/>
        <v>\HEALTH_INSTALL\TRIGGER\TG_EMPRESA_CONVENIADA_B</v>
      </c>
      <c r="O246" s="221">
        <f t="shared" si="226"/>
        <v>1</v>
      </c>
      <c r="P246" s="224">
        <f t="shared" si="227"/>
        <v>47</v>
      </c>
      <c r="Q246" s="221">
        <f t="shared" si="228"/>
        <v>47</v>
      </c>
      <c r="R246" s="221" t="b">
        <f t="shared" si="229"/>
        <v>0</v>
      </c>
      <c r="S246" s="221" t="b">
        <f t="shared" si="230"/>
        <v>0</v>
      </c>
      <c r="T246" s="145">
        <v>45842</v>
      </c>
      <c r="U246" s="221" t="str">
        <f>IF(ISERROR(VLOOKUP(B246,Priorizados!A:A,1,0)),"NÃO","SIM")</f>
        <v>NÃO</v>
      </c>
      <c r="V246" s="221" t="str">
        <f t="shared" si="231"/>
        <v>Publicação Semanal</v>
      </c>
      <c r="W246" s="221" t="str">
        <f t="shared" si="232"/>
        <v>2043095\HEALTH_INSTALL\TRIGGER\TG_EMPRESA_CONVENIADA_B1.47</v>
      </c>
      <c r="X246" s="221" t="str">
        <f>IFERROR(VLOOKUP(W246,Abastecimento!I:I,1,0), "Objeto não encontrado")</f>
        <v>2043095\HEALTH_INSTALL\TRIGGER\TG_EMPRESA_CONVENIADA_B1.47</v>
      </c>
      <c r="Y246" s="221">
        <f>IFERROR(VLOOKUP(B246,Abastecimento!A:A,1,0), "SAC não encontrado")</f>
        <v>2043095</v>
      </c>
      <c r="Z246" s="223" t="str">
        <f t="shared" si="233"/>
        <v>Manter</v>
      </c>
      <c r="AA246" s="221" t="str">
        <f>IFERROR(VLOOKUP(B246,EMERGENCIAIS!A:D,2,0),"Não")</f>
        <v>Não</v>
      </c>
      <c r="AB246" s="221">
        <f t="shared" si="234"/>
        <v>0</v>
      </c>
      <c r="AC246" s="225" t="str">
        <f t="shared" si="235"/>
        <v>Não</v>
      </c>
      <c r="AD246" s="222" t="str">
        <f t="shared" si="236"/>
        <v>Não</v>
      </c>
      <c r="AE246" s="222" t="str">
        <f t="shared" si="237"/>
        <v>Sim</v>
      </c>
      <c r="AF246" s="222" t="str">
        <f t="shared" si="238"/>
        <v>Sim</v>
      </c>
      <c r="AG246" s="222" t="str">
        <f>IFERROR(VLOOKUP(D246,Nomenclatura!A:B,2,0),"Não Cadastrada")</f>
        <v>TG</v>
      </c>
      <c r="AH246" s="222" t="str">
        <f t="shared" si="239"/>
        <v>OK</v>
      </c>
      <c r="AI246" s="221" t="str">
        <f t="shared" si="240"/>
        <v>Sim</v>
      </c>
      <c r="AJ246" s="225" t="str">
        <f t="shared" si="241"/>
        <v>NÃO</v>
      </c>
      <c r="AK246" s="221" t="b">
        <f t="shared" si="242"/>
        <v>0</v>
      </c>
    </row>
    <row r="247" spans="1:37" ht="17.25" customHeight="1" x14ac:dyDescent="0.2">
      <c r="A247" s="3" t="s">
        <v>191</v>
      </c>
      <c r="B247" s="45">
        <v>2043095</v>
      </c>
      <c r="C247" s="10">
        <v>2050024</v>
      </c>
      <c r="D247" s="10" t="s">
        <v>81</v>
      </c>
      <c r="E247" s="97" t="s">
        <v>643</v>
      </c>
      <c r="F247" s="266" t="s">
        <v>644</v>
      </c>
      <c r="G247" s="111" t="s">
        <v>397</v>
      </c>
      <c r="H247" s="10" t="s">
        <v>300</v>
      </c>
      <c r="I247" s="10" t="s">
        <v>300</v>
      </c>
      <c r="J247" s="189" t="str">
        <f>IFERROR(VLOOKUP(I247,Squad!A:D,2,0),"Não Atribuído")</f>
        <v>ACACIA GURGEL</v>
      </c>
      <c r="K247" s="10" t="str">
        <f>VLOOKUP(I247,Squad!A:E,5,0)</f>
        <v>OPERADORA</v>
      </c>
      <c r="L247" s="10" t="s">
        <v>108</v>
      </c>
      <c r="M247" s="85"/>
      <c r="N247" s="221" t="str">
        <f t="shared" si="225"/>
        <v>\HEALTH_INSTALL\TABLE\AU_EMPRESA_CONVENIADA</v>
      </c>
      <c r="O247" s="221">
        <f t="shared" si="226"/>
        <v>1</v>
      </c>
      <c r="P247" s="224">
        <f t="shared" si="227"/>
        <v>41</v>
      </c>
      <c r="Q247" s="221">
        <f t="shared" si="228"/>
        <v>41</v>
      </c>
      <c r="R247" s="221" t="b">
        <f t="shared" si="229"/>
        <v>0</v>
      </c>
      <c r="S247" s="221" t="b">
        <f t="shared" si="230"/>
        <v>0</v>
      </c>
      <c r="T247" s="145">
        <v>45842</v>
      </c>
      <c r="U247" s="221" t="str">
        <f>IF(ISERROR(VLOOKUP(B247,Priorizados!A:A,1,0)),"NÃO","SIM")</f>
        <v>NÃO</v>
      </c>
      <c r="V247" s="221" t="str">
        <f t="shared" si="231"/>
        <v>Publicação Semanal</v>
      </c>
      <c r="W247" s="221" t="str">
        <f t="shared" si="232"/>
        <v>2043095\HEALTH_INSTALL\TABLE\AU_EMPRESA_CONVENIADA1.41</v>
      </c>
      <c r="X247" s="221" t="str">
        <f>IFERROR(VLOOKUP(W247,Abastecimento!I:I,1,0), "Objeto não encontrado")</f>
        <v>2043095\HEALTH_INSTALL\TABLE\AU_EMPRESA_CONVENIADA1.41</v>
      </c>
      <c r="Y247" s="221">
        <f>IFERROR(VLOOKUP(B247,Abastecimento!A:A,1,0), "SAC não encontrado")</f>
        <v>2043095</v>
      </c>
      <c r="Z247" s="223" t="str">
        <f t="shared" si="233"/>
        <v>Manter</v>
      </c>
      <c r="AA247" s="221" t="str">
        <f>IFERROR(VLOOKUP(B247,EMERGENCIAIS!A:D,2,0),"Não")</f>
        <v>Não</v>
      </c>
      <c r="AB247" s="221">
        <f t="shared" si="234"/>
        <v>0</v>
      </c>
      <c r="AC247" s="225" t="str">
        <f t="shared" si="235"/>
        <v>Não</v>
      </c>
      <c r="AD247" s="222" t="str">
        <f t="shared" si="236"/>
        <v>Não</v>
      </c>
      <c r="AE247" s="222" t="str">
        <f t="shared" si="237"/>
        <v>Sim</v>
      </c>
      <c r="AF247" s="222" t="str">
        <f t="shared" si="238"/>
        <v>Sim</v>
      </c>
      <c r="AG247" s="222" t="str">
        <f>IFERROR(VLOOKUP(D247,Nomenclatura!A:B,2,0),"Não Cadastrada")</f>
        <v>TB</v>
      </c>
      <c r="AH247" s="222" t="str">
        <f t="shared" si="239"/>
        <v>OK</v>
      </c>
      <c r="AI247" s="221" t="str">
        <f t="shared" si="240"/>
        <v>Sim</v>
      </c>
      <c r="AJ247" s="225" t="str">
        <f t="shared" si="241"/>
        <v>NÃO</v>
      </c>
      <c r="AK247" s="221" t="b">
        <f t="shared" si="242"/>
        <v>0</v>
      </c>
    </row>
    <row r="248" spans="1:37" ht="17.25" customHeight="1" x14ac:dyDescent="0.2">
      <c r="A248" s="3" t="s">
        <v>191</v>
      </c>
      <c r="B248" s="45">
        <v>2048792</v>
      </c>
      <c r="C248" s="10">
        <v>2050377</v>
      </c>
      <c r="D248" s="10" t="s">
        <v>79</v>
      </c>
      <c r="E248" s="97" t="s">
        <v>645</v>
      </c>
      <c r="F248" s="266" t="s">
        <v>646</v>
      </c>
      <c r="G248" s="111" t="s">
        <v>319</v>
      </c>
      <c r="H248" s="10" t="s">
        <v>300</v>
      </c>
      <c r="I248" s="10" t="s">
        <v>300</v>
      </c>
      <c r="J248" s="189" t="str">
        <f>IFERROR(VLOOKUP(I248,Squad!A:D,2,0),"Não Atribuído")</f>
        <v>ACACIA GURGEL</v>
      </c>
      <c r="K248" s="10" t="str">
        <f>VLOOKUP(I248,Squad!A:E,5,0)</f>
        <v>OPERADORA</v>
      </c>
      <c r="L248" s="10" t="s">
        <v>108</v>
      </c>
      <c r="M248" s="85"/>
      <c r="N248" s="221" t="str">
        <f t="shared" si="225"/>
        <v>\HEALTH_INSTALL\PROCEDURE\PR_CRITICA_TROCA_CADASTRO</v>
      </c>
      <c r="O248" s="221">
        <f t="shared" si="226"/>
        <v>1</v>
      </c>
      <c r="P248" s="224">
        <f t="shared" si="227"/>
        <v>302</v>
      </c>
      <c r="Q248" s="221">
        <f t="shared" si="228"/>
        <v>302</v>
      </c>
      <c r="R248" s="221" t="b">
        <f t="shared" si="229"/>
        <v>0</v>
      </c>
      <c r="S248" s="221" t="b">
        <f t="shared" si="230"/>
        <v>0</v>
      </c>
      <c r="T248" s="145">
        <v>45842</v>
      </c>
      <c r="U248" s="221" t="str">
        <f>IF(ISERROR(VLOOKUP(B248,Priorizados!A:A,1,0)),"NÃO","SIM")</f>
        <v>NÃO</v>
      </c>
      <c r="V248" s="221" t="str">
        <f t="shared" si="231"/>
        <v>Publicação Semanal</v>
      </c>
      <c r="W248" s="221" t="str">
        <f t="shared" si="232"/>
        <v>2048792\HEALTH_INSTALL\PROCEDURE\PR_CRITICA_TROCA_CADASTRO1.302</v>
      </c>
      <c r="X248" s="221" t="str">
        <f>IFERROR(VLOOKUP(W248,Abastecimento!I:I,1,0), "Objeto não encontrado")</f>
        <v>2048792\HEALTH_INSTALL\PROCEDURE\PR_CRITICA_TROCA_CADASTRO1.302</v>
      </c>
      <c r="Y248" s="221">
        <f>IFERROR(VLOOKUP(B248,Abastecimento!A:A,1,0), "SAC não encontrado")</f>
        <v>2048792</v>
      </c>
      <c r="Z248" s="223" t="str">
        <f t="shared" si="233"/>
        <v>Manter</v>
      </c>
      <c r="AA248" s="221" t="str">
        <f>IFERROR(VLOOKUP(B248,EMERGENCIAIS!A:D,2,0),"Não")</f>
        <v>Não</v>
      </c>
      <c r="AB248" s="221">
        <f t="shared" si="234"/>
        <v>0</v>
      </c>
      <c r="AC248" s="225" t="str">
        <f t="shared" si="235"/>
        <v>Não</v>
      </c>
      <c r="AD248" s="222" t="str">
        <f t="shared" si="236"/>
        <v>Não</v>
      </c>
      <c r="AE248" s="222" t="str">
        <f t="shared" si="237"/>
        <v>Sim</v>
      </c>
      <c r="AF248" s="222" t="str">
        <f t="shared" si="238"/>
        <v>Sim</v>
      </c>
      <c r="AG248" s="222" t="str">
        <f>IFERROR(VLOOKUP(D248,Nomenclatura!A:B,2,0),"Não Cadastrada")</f>
        <v>PR</v>
      </c>
      <c r="AH248" s="222" t="str">
        <f t="shared" si="239"/>
        <v>OK</v>
      </c>
      <c r="AI248" s="221" t="str">
        <f t="shared" si="240"/>
        <v>Sim</v>
      </c>
      <c r="AJ248" s="225" t="str">
        <f t="shared" si="241"/>
        <v>NÃO</v>
      </c>
      <c r="AK248" s="221" t="b">
        <f t="shared" si="242"/>
        <v>0</v>
      </c>
    </row>
    <row r="249" spans="1:37" ht="17.25" customHeight="1" x14ac:dyDescent="0.2">
      <c r="A249" s="3" t="s">
        <v>191</v>
      </c>
      <c r="B249" s="45">
        <v>2048792</v>
      </c>
      <c r="C249" s="10">
        <v>2048873</v>
      </c>
      <c r="D249" s="10" t="s">
        <v>79</v>
      </c>
      <c r="E249" s="97" t="s">
        <v>647</v>
      </c>
      <c r="F249" s="266" t="s">
        <v>648</v>
      </c>
      <c r="G249" s="111" t="s">
        <v>319</v>
      </c>
      <c r="H249" s="10" t="s">
        <v>300</v>
      </c>
      <c r="I249" s="10" t="s">
        <v>300</v>
      </c>
      <c r="J249" s="189" t="str">
        <f>IFERROR(VLOOKUP(I249,Squad!A:D,2,0),"Não Atribuído")</f>
        <v>ACACIA GURGEL</v>
      </c>
      <c r="K249" s="10" t="str">
        <f>VLOOKUP(I249,Squad!A:E,5,0)</f>
        <v>OPERADORA</v>
      </c>
      <c r="L249" s="10" t="s">
        <v>108</v>
      </c>
      <c r="M249" s="85"/>
      <c r="N249" s="221" t="str">
        <f t="shared" si="225"/>
        <v>\HEALTH_INSTALL\PROCEDURE\PR_PROCESSA_TROCA_CADASTRO</v>
      </c>
      <c r="O249" s="221">
        <f t="shared" si="226"/>
        <v>1</v>
      </c>
      <c r="P249" s="224">
        <f t="shared" si="227"/>
        <v>172</v>
      </c>
      <c r="Q249" s="221">
        <f t="shared" si="228"/>
        <v>172</v>
      </c>
      <c r="R249" s="221" t="b">
        <f t="shared" si="229"/>
        <v>0</v>
      </c>
      <c r="S249" s="221" t="b">
        <f t="shared" si="230"/>
        <v>0</v>
      </c>
      <c r="T249" s="145">
        <v>45842</v>
      </c>
      <c r="U249" s="221" t="str">
        <f>IF(ISERROR(VLOOKUP(B249,Priorizados!A:A,1,0)),"NÃO","SIM")</f>
        <v>NÃO</v>
      </c>
      <c r="V249" s="221" t="str">
        <f t="shared" si="231"/>
        <v>Publicação Semanal</v>
      </c>
      <c r="W249" s="221" t="str">
        <f t="shared" si="232"/>
        <v>2048792\HEALTH_INSTALL\PROCEDURE\PR_PROCESSA_TROCA_CADASTRO1.172</v>
      </c>
      <c r="X249" s="221" t="str">
        <f>IFERROR(VLOOKUP(W249,Abastecimento!I:I,1,0), "Objeto não encontrado")</f>
        <v>2048792\HEALTH_INSTALL\PROCEDURE\PR_PROCESSA_TROCA_CADASTRO1.172</v>
      </c>
      <c r="Y249" s="221">
        <f>IFERROR(VLOOKUP(B249,Abastecimento!A:A,1,0), "SAC não encontrado")</f>
        <v>2048792</v>
      </c>
      <c r="Z249" s="223" t="str">
        <f t="shared" si="233"/>
        <v>Manter</v>
      </c>
      <c r="AA249" s="221" t="str">
        <f>IFERROR(VLOOKUP(B249,EMERGENCIAIS!A:D,2,0),"Não")</f>
        <v>Não</v>
      </c>
      <c r="AB249" s="221">
        <f t="shared" si="234"/>
        <v>0</v>
      </c>
      <c r="AC249" s="225" t="str">
        <f t="shared" si="235"/>
        <v>Não</v>
      </c>
      <c r="AD249" s="222" t="str">
        <f t="shared" si="236"/>
        <v>Não</v>
      </c>
      <c r="AE249" s="222" t="str">
        <f t="shared" si="237"/>
        <v>Sim</v>
      </c>
      <c r="AF249" s="222" t="str">
        <f t="shared" si="238"/>
        <v>Sim</v>
      </c>
      <c r="AG249" s="222" t="str">
        <f>IFERROR(VLOOKUP(D249,Nomenclatura!A:B,2,0),"Não Cadastrada")</f>
        <v>PR</v>
      </c>
      <c r="AH249" s="222" t="str">
        <f t="shared" si="239"/>
        <v>OK</v>
      </c>
      <c r="AI249" s="221" t="str">
        <f t="shared" si="240"/>
        <v>Sim</v>
      </c>
      <c r="AJ249" s="225" t="str">
        <f t="shared" si="241"/>
        <v>NÃO</v>
      </c>
      <c r="AK249" s="221" t="b">
        <f t="shared" si="242"/>
        <v>0</v>
      </c>
    </row>
    <row r="250" spans="1:37" ht="17.25" customHeight="1" x14ac:dyDescent="0.2">
      <c r="A250" s="3" t="s">
        <v>191</v>
      </c>
      <c r="B250" s="45">
        <v>2034984</v>
      </c>
      <c r="C250" s="10">
        <v>2052110</v>
      </c>
      <c r="D250" s="10" t="s">
        <v>83</v>
      </c>
      <c r="E250" s="97" t="s">
        <v>649</v>
      </c>
      <c r="F250" s="266" t="s">
        <v>650</v>
      </c>
      <c r="G250" s="111" t="s">
        <v>384</v>
      </c>
      <c r="H250" s="10" t="s">
        <v>385</v>
      </c>
      <c r="I250" s="10" t="s">
        <v>385</v>
      </c>
      <c r="J250" s="189" t="str">
        <f>IFERROR(VLOOKUP(I250,Squad!A:D,2,0),"Não Atribuído")</f>
        <v>SANDRA APARECIDA ZAPAROLI FERREIRA</v>
      </c>
      <c r="K250" s="10" t="str">
        <f>VLOOKUP(I250,Squad!A:E,5,0)</f>
        <v>OPERADORA</v>
      </c>
      <c r="L250" s="10" t="s">
        <v>108</v>
      </c>
      <c r="M250" s="85"/>
      <c r="N250" s="221" t="str">
        <f t="shared" si="225"/>
        <v>\WEB_10G\FMB\PLN\T2958PS</v>
      </c>
      <c r="O250" s="221">
        <f t="shared" si="226"/>
        <v>1</v>
      </c>
      <c r="P250" s="224">
        <f t="shared" si="227"/>
        <v>153</v>
      </c>
      <c r="Q250" s="221">
        <f t="shared" si="228"/>
        <v>153</v>
      </c>
      <c r="R250" s="221" t="b">
        <f t="shared" si="229"/>
        <v>0</v>
      </c>
      <c r="S250" s="221" t="b">
        <f t="shared" si="230"/>
        <v>0</v>
      </c>
      <c r="T250" s="145">
        <v>45842</v>
      </c>
      <c r="U250" s="221" t="str">
        <f>IF(ISERROR(VLOOKUP(B250,Priorizados!A:A,1,0)),"NÃO","SIM")</f>
        <v>NÃO</v>
      </c>
      <c r="V250" s="221" t="str">
        <f t="shared" si="231"/>
        <v>Publicação Semanal</v>
      </c>
      <c r="W250" s="221" t="str">
        <f t="shared" si="232"/>
        <v>2034984\WEB_10G\FMB\PLN\T2958PS1.153</v>
      </c>
      <c r="X250" s="221" t="str">
        <f>IFERROR(VLOOKUP(W250,Abastecimento!I:I,1,0), "Objeto não encontrado")</f>
        <v>2034984\WEB_10G\FMB\PLN\T2958PS1.153</v>
      </c>
      <c r="Y250" s="221">
        <f>IFERROR(VLOOKUP(B250,Abastecimento!A:A,1,0), "SAC não encontrado")</f>
        <v>2034984</v>
      </c>
      <c r="Z250" s="223" t="str">
        <f t="shared" si="233"/>
        <v>Manter</v>
      </c>
      <c r="AA250" s="221" t="str">
        <f>IFERROR(VLOOKUP(B250,EMERGENCIAIS!A:D,2,0),"Não")</f>
        <v>Não</v>
      </c>
      <c r="AB250" s="221">
        <f t="shared" si="234"/>
        <v>0</v>
      </c>
      <c r="AC250" s="225" t="str">
        <f t="shared" si="235"/>
        <v>Não</v>
      </c>
      <c r="AD250" s="222" t="str">
        <f t="shared" si="236"/>
        <v>Não</v>
      </c>
      <c r="AE250" s="222" t="str">
        <f t="shared" si="237"/>
        <v>Sim</v>
      </c>
      <c r="AF250" s="222" t="str">
        <f t="shared" si="238"/>
        <v>Sim</v>
      </c>
      <c r="AG250" s="222" t="str">
        <f>IFERROR(VLOOKUP(D250,Nomenclatura!A:B,2,0),"Não Cadastrada")</f>
        <v>T</v>
      </c>
      <c r="AH250" s="222" t="str">
        <f t="shared" si="239"/>
        <v>OK</v>
      </c>
      <c r="AI250" s="221" t="str">
        <f t="shared" si="240"/>
        <v>Sim</v>
      </c>
      <c r="AJ250" s="225" t="str">
        <f t="shared" si="241"/>
        <v>NÃO</v>
      </c>
      <c r="AK250" s="221" t="b">
        <f t="shared" si="242"/>
        <v>0</v>
      </c>
    </row>
    <row r="251" spans="1:37" ht="17.25" customHeight="1" x14ac:dyDescent="0.2">
      <c r="A251" s="3" t="s">
        <v>187</v>
      </c>
      <c r="B251" s="45">
        <v>1824442</v>
      </c>
      <c r="C251" s="10">
        <v>2051199</v>
      </c>
      <c r="D251" s="10" t="s">
        <v>89</v>
      </c>
      <c r="E251" s="318" t="s">
        <v>651</v>
      </c>
      <c r="F251" s="266" t="s">
        <v>335</v>
      </c>
      <c r="G251" s="111" t="s">
        <v>441</v>
      </c>
      <c r="H251" s="10" t="s">
        <v>454</v>
      </c>
      <c r="I251" s="10" t="s">
        <v>454</v>
      </c>
      <c r="J251" s="189" t="str">
        <f>IFERROR(VLOOKUP(I251,Squad!A:D,2,0),"Não Atribuído")</f>
        <v>ANDREA CLAUDIA GALVAO VALE</v>
      </c>
      <c r="K251" s="10" t="str">
        <f>VLOOKUP(I251,Squad!A:E,5,0)</f>
        <v>OPERADORA</v>
      </c>
      <c r="L251" s="10" t="s">
        <v>108</v>
      </c>
      <c r="M251" s="85"/>
      <c r="N251" s="221" t="str">
        <f t="shared" si="225"/>
        <v>\HEALTH_INSTALL\PACKAGE\PK_REL_MENSALIDADES</v>
      </c>
      <c r="O251" s="221">
        <f t="shared" si="226"/>
        <v>0</v>
      </c>
      <c r="P251" s="224">
        <f t="shared" si="227"/>
        <v>7</v>
      </c>
      <c r="Q251" s="221">
        <f t="shared" si="228"/>
        <v>0</v>
      </c>
      <c r="R251" s="221" t="b">
        <f t="shared" si="229"/>
        <v>0</v>
      </c>
      <c r="S251" s="221" t="b">
        <f t="shared" si="230"/>
        <v>0</v>
      </c>
      <c r="T251" s="145">
        <v>45842</v>
      </c>
      <c r="U251" s="221" t="str">
        <f>IF(ISERROR(VLOOKUP(B251,Priorizados!A:A,1,0)),"NÃO","SIM")</f>
        <v>NÃO</v>
      </c>
      <c r="V251" s="221" t="str">
        <f t="shared" si="231"/>
        <v>Enviado Emergencial</v>
      </c>
      <c r="W251" s="221" t="str">
        <f t="shared" si="232"/>
        <v>1824442\HEALTH_INSTALL\PACKAGE\PK_REL_MENSALIDADES1.7</v>
      </c>
      <c r="X251" s="221" t="str">
        <f>IFERROR(VLOOKUP(W251,Abastecimento!I:I,1,0), "Objeto não encontrado")</f>
        <v>1824442\HEALTH_INSTALL\PACKAGE\PK_REL_MENSALIDADES1.7</v>
      </c>
      <c r="Y251" s="221">
        <f>IFERROR(VLOOKUP(B251,Abastecimento!A:A,1,0), "SAC não encontrado")</f>
        <v>1824442</v>
      </c>
      <c r="Z251" s="223" t="str">
        <f t="shared" si="233"/>
        <v>Manter</v>
      </c>
      <c r="AA251" s="221" t="str">
        <f>IFERROR(VLOOKUP(B251,EMERGENCIAIS!A:D,2,0),"Não")</f>
        <v>Não</v>
      </c>
      <c r="AB251" s="221">
        <f t="shared" si="234"/>
        <v>0</v>
      </c>
      <c r="AC251" s="225" t="str">
        <f t="shared" si="235"/>
        <v>Não</v>
      </c>
      <c r="AD251" s="222" t="str">
        <f t="shared" si="236"/>
        <v>Não</v>
      </c>
      <c r="AE251" s="222" t="str">
        <f t="shared" si="237"/>
        <v>Sim</v>
      </c>
      <c r="AF251" s="222" t="str">
        <f t="shared" si="238"/>
        <v>Sim</v>
      </c>
      <c r="AG251" s="222" t="str">
        <f>IFERROR(VLOOKUP(D251,Nomenclatura!A:B,2,0),"Não Cadastrada")</f>
        <v>PK</v>
      </c>
      <c r="AH251" s="222" t="str">
        <f t="shared" si="239"/>
        <v>OK</v>
      </c>
      <c r="AI251" s="221" t="str">
        <f t="shared" si="240"/>
        <v>Sim</v>
      </c>
      <c r="AJ251" s="225" t="str">
        <f t="shared" si="241"/>
        <v>NÃO</v>
      </c>
      <c r="AK251" s="221" t="b">
        <f t="shared" si="242"/>
        <v>0</v>
      </c>
    </row>
    <row r="252" spans="1:37" ht="17.25" customHeight="1" x14ac:dyDescent="0.2">
      <c r="A252" s="3" t="s">
        <v>187</v>
      </c>
      <c r="B252" s="45">
        <v>1824442</v>
      </c>
      <c r="C252" s="10">
        <v>2051199</v>
      </c>
      <c r="D252" s="10" t="s">
        <v>79</v>
      </c>
      <c r="E252" s="366" t="s">
        <v>652</v>
      </c>
      <c r="F252" s="266" t="s">
        <v>653</v>
      </c>
      <c r="G252" s="111" t="s">
        <v>319</v>
      </c>
      <c r="H252" s="10" t="s">
        <v>454</v>
      </c>
      <c r="I252" s="10" t="s">
        <v>454</v>
      </c>
      <c r="J252" s="189" t="str">
        <f>IFERROR(VLOOKUP(I252,Squad!A:D,2,0),"Não Atribuído")</f>
        <v>ANDREA CLAUDIA GALVAO VALE</v>
      </c>
      <c r="K252" s="10" t="str">
        <f>VLOOKUP(I252,Squad!A:E,5,0)</f>
        <v>OPERADORA</v>
      </c>
      <c r="L252" s="10" t="s">
        <v>108</v>
      </c>
      <c r="M252" s="85" t="s">
        <v>654</v>
      </c>
      <c r="N252" s="221" t="str">
        <f t="shared" si="225"/>
        <v>\HEALTH_INSTALL\PROCEDURE\PR_PREVIA_FATURAMENTO</v>
      </c>
      <c r="O252" s="221">
        <f t="shared" si="226"/>
        <v>0</v>
      </c>
      <c r="P252" s="224">
        <f t="shared" si="227"/>
        <v>32</v>
      </c>
      <c r="Q252" s="221">
        <f t="shared" si="228"/>
        <v>0</v>
      </c>
      <c r="R252" s="221" t="b">
        <f t="shared" si="229"/>
        <v>0</v>
      </c>
      <c r="S252" s="221" t="b">
        <f t="shared" si="230"/>
        <v>0</v>
      </c>
      <c r="T252" s="145">
        <v>45842</v>
      </c>
      <c r="U252" s="221" t="str">
        <f>IF(ISERROR(VLOOKUP(B252,Priorizados!A:A,1,0)),"NÃO","SIM")</f>
        <v>NÃO</v>
      </c>
      <c r="V252" s="221" t="str">
        <f t="shared" si="231"/>
        <v>Enviado Emergencial</v>
      </c>
      <c r="W252" s="221" t="str">
        <f t="shared" si="232"/>
        <v>1824442\HEALTH_INSTALL\PROCEDURE\PR_PREVIA_FATURAMENTO1.32</v>
      </c>
      <c r="X252" s="221" t="str">
        <f>IFERROR(VLOOKUP(W252,Abastecimento!I:I,1,0), "Objeto não encontrado")</f>
        <v>1824442\HEALTH_INSTALL\PROCEDURE\PR_PREVIA_FATURAMENTO1.32</v>
      </c>
      <c r="Y252" s="221">
        <f>IFERROR(VLOOKUP(B252,Abastecimento!A:A,1,0), "SAC não encontrado")</f>
        <v>1824442</v>
      </c>
      <c r="Z252" s="223" t="str">
        <f t="shared" si="233"/>
        <v>Manter</v>
      </c>
      <c r="AA252" s="221" t="str">
        <f>IFERROR(VLOOKUP(B252,EMERGENCIAIS!A:D,2,0),"Não")</f>
        <v>Não</v>
      </c>
      <c r="AB252" s="221">
        <f t="shared" si="234"/>
        <v>0</v>
      </c>
      <c r="AC252" s="225" t="str">
        <f t="shared" si="235"/>
        <v>Não</v>
      </c>
      <c r="AD252" s="222" t="str">
        <f t="shared" si="236"/>
        <v>Não</v>
      </c>
      <c r="AE252" s="222" t="str">
        <f t="shared" si="237"/>
        <v>Sim</v>
      </c>
      <c r="AF252" s="222" t="str">
        <f t="shared" si="238"/>
        <v>Sim</v>
      </c>
      <c r="AG252" s="222" t="str">
        <f>IFERROR(VLOOKUP(D252,Nomenclatura!A:B,2,0),"Não Cadastrada")</f>
        <v>PR</v>
      </c>
      <c r="AH252" s="222" t="str">
        <f t="shared" si="239"/>
        <v>OK</v>
      </c>
      <c r="AI252" s="221" t="str">
        <f t="shared" si="240"/>
        <v>Sim</v>
      </c>
      <c r="AJ252" s="225" t="str">
        <f t="shared" si="241"/>
        <v>NÃO</v>
      </c>
      <c r="AK252" s="221" t="b">
        <f t="shared" si="242"/>
        <v>0</v>
      </c>
    </row>
    <row r="253" spans="1:37" ht="17.25" customHeight="1" x14ac:dyDescent="0.2">
      <c r="A253" s="3" t="s">
        <v>187</v>
      </c>
      <c r="B253" s="45">
        <v>1824442</v>
      </c>
      <c r="C253" s="10">
        <v>2051199</v>
      </c>
      <c r="D253" s="10" t="s">
        <v>83</v>
      </c>
      <c r="E253" s="318" t="s">
        <v>655</v>
      </c>
      <c r="F253" s="266" t="s">
        <v>656</v>
      </c>
      <c r="G253" s="111" t="s">
        <v>384</v>
      </c>
      <c r="H253" s="10" t="s">
        <v>454</v>
      </c>
      <c r="I253" s="10" t="s">
        <v>454</v>
      </c>
      <c r="J253" s="189" t="str">
        <f>IFERROR(VLOOKUP(I253,Squad!A:D,2,0),"Não Atribuído")</f>
        <v>ANDREA CLAUDIA GALVAO VALE</v>
      </c>
      <c r="K253" s="10" t="str">
        <f>VLOOKUP(I253,Squad!A:E,5,0)</f>
        <v>OPERADORA</v>
      </c>
      <c r="L253" s="10" t="s">
        <v>108</v>
      </c>
      <c r="M253" s="85"/>
      <c r="N253" s="221" t="str">
        <f t="shared" si="225"/>
        <v>\WEB_10G\FMB\PLN\T1330</v>
      </c>
      <c r="O253" s="221">
        <f t="shared" si="226"/>
        <v>0</v>
      </c>
      <c r="P253" s="224">
        <f t="shared" si="227"/>
        <v>225</v>
      </c>
      <c r="Q253" s="221">
        <f t="shared" si="228"/>
        <v>0</v>
      </c>
      <c r="R253" s="221" t="b">
        <f t="shared" si="229"/>
        <v>0</v>
      </c>
      <c r="S253" s="221" t="b">
        <f t="shared" si="230"/>
        <v>0</v>
      </c>
      <c r="T253" s="145">
        <v>45842</v>
      </c>
      <c r="U253" s="221" t="str">
        <f>IF(ISERROR(VLOOKUP(B253,Priorizados!A:A,1,0)),"NÃO","SIM")</f>
        <v>NÃO</v>
      </c>
      <c r="V253" s="221" t="str">
        <f t="shared" si="231"/>
        <v>Enviado Emergencial</v>
      </c>
      <c r="W253" s="221" t="str">
        <f t="shared" si="232"/>
        <v>1824442\WEB_10G\FMB\PLN\T13301.225</v>
      </c>
      <c r="X253" s="221" t="str">
        <f>IFERROR(VLOOKUP(W253,Abastecimento!I:I,1,0), "Objeto não encontrado")</f>
        <v>1824442\WEB_10G\FMB\PLN\T13301.225</v>
      </c>
      <c r="Y253" s="221">
        <f>IFERROR(VLOOKUP(B253,Abastecimento!A:A,1,0), "SAC não encontrado")</f>
        <v>1824442</v>
      </c>
      <c r="Z253" s="223" t="str">
        <f t="shared" si="233"/>
        <v>Manter</v>
      </c>
      <c r="AA253" s="221" t="str">
        <f>IFERROR(VLOOKUP(B253,EMERGENCIAIS!A:D,2,0),"Não")</f>
        <v>Não</v>
      </c>
      <c r="AB253" s="221">
        <f t="shared" si="234"/>
        <v>0</v>
      </c>
      <c r="AC253" s="225" t="str">
        <f t="shared" si="235"/>
        <v>Não</v>
      </c>
      <c r="AD253" s="222" t="str">
        <f t="shared" si="236"/>
        <v>Não</v>
      </c>
      <c r="AE253" s="222" t="str">
        <f t="shared" si="237"/>
        <v>Sim</v>
      </c>
      <c r="AF253" s="222" t="str">
        <f t="shared" si="238"/>
        <v>Sim</v>
      </c>
      <c r="AG253" s="222" t="str">
        <f>IFERROR(VLOOKUP(D253,Nomenclatura!A:B,2,0),"Não Cadastrada")</f>
        <v>T</v>
      </c>
      <c r="AH253" s="222" t="str">
        <f t="shared" si="239"/>
        <v>OK</v>
      </c>
      <c r="AI253" s="221" t="str">
        <f t="shared" si="240"/>
        <v>Sim</v>
      </c>
      <c r="AJ253" s="225" t="str">
        <f t="shared" si="241"/>
        <v>NÃO</v>
      </c>
      <c r="AK253" s="221" t="b">
        <f t="shared" si="242"/>
        <v>0</v>
      </c>
    </row>
    <row r="254" spans="1:37" ht="17.25" customHeight="1" x14ac:dyDescent="0.2">
      <c r="A254" s="3" t="s">
        <v>187</v>
      </c>
      <c r="B254" s="45">
        <v>1824442</v>
      </c>
      <c r="C254" s="10">
        <v>2051199</v>
      </c>
      <c r="D254" s="10" t="s">
        <v>83</v>
      </c>
      <c r="E254" s="360" t="s">
        <v>534</v>
      </c>
      <c r="F254" s="266" t="s">
        <v>656</v>
      </c>
      <c r="G254" s="111" t="s">
        <v>384</v>
      </c>
      <c r="H254" s="10" t="s">
        <v>454</v>
      </c>
      <c r="I254" s="10" t="s">
        <v>454</v>
      </c>
      <c r="J254" s="189" t="str">
        <f>IFERROR(VLOOKUP(I254,Squad!A:D,2,0),"Não Atribuído")</f>
        <v>ANDREA CLAUDIA GALVAO VALE</v>
      </c>
      <c r="K254" s="10" t="str">
        <f>VLOOKUP(I254,Squad!A:E,5,0)</f>
        <v>OPERADORA</v>
      </c>
      <c r="L254" s="10" t="s">
        <v>108</v>
      </c>
      <c r="M254" s="85"/>
      <c r="N254" s="221" t="str">
        <f t="shared" si="225"/>
        <v>\WEB_10G\FMB\PLN\T1991</v>
      </c>
      <c r="O254" s="221">
        <f t="shared" si="226"/>
        <v>0</v>
      </c>
      <c r="P254" s="224">
        <f t="shared" si="227"/>
        <v>225</v>
      </c>
      <c r="Q254" s="221">
        <f t="shared" si="228"/>
        <v>0</v>
      </c>
      <c r="R254" s="221" t="b">
        <f t="shared" si="229"/>
        <v>0</v>
      </c>
      <c r="S254" s="221" t="b">
        <f t="shared" si="230"/>
        <v>0</v>
      </c>
      <c r="T254" s="145">
        <v>45842</v>
      </c>
      <c r="U254" s="221" t="str">
        <f>IF(ISERROR(VLOOKUP(B254,Priorizados!A:A,1,0)),"NÃO","SIM")</f>
        <v>NÃO</v>
      </c>
      <c r="V254" s="221" t="str">
        <f t="shared" si="231"/>
        <v>Enviado Emergencial</v>
      </c>
      <c r="W254" s="221" t="str">
        <f t="shared" si="232"/>
        <v>1824442\WEB_10G\FMB\PLN\T19911.225</v>
      </c>
      <c r="X254" s="221" t="str">
        <f>IFERROR(VLOOKUP(W254,Abastecimento!I:I,1,0), "Objeto não encontrado")</f>
        <v>1824442\WEB_10G\FMB\PLN\T19911.225</v>
      </c>
      <c r="Y254" s="221">
        <f>IFERROR(VLOOKUP(B254,Abastecimento!A:A,1,0), "SAC não encontrado")</f>
        <v>1824442</v>
      </c>
      <c r="Z254" s="223" t="str">
        <f t="shared" si="233"/>
        <v>Manter</v>
      </c>
      <c r="AA254" s="221" t="str">
        <f>IFERROR(VLOOKUP(B254,EMERGENCIAIS!A:D,2,0),"Não")</f>
        <v>Não</v>
      </c>
      <c r="AB254" s="221">
        <f t="shared" si="234"/>
        <v>0</v>
      </c>
      <c r="AC254" s="225" t="str">
        <f t="shared" si="235"/>
        <v>Não</v>
      </c>
      <c r="AD254" s="222" t="str">
        <f t="shared" si="236"/>
        <v>Não</v>
      </c>
      <c r="AE254" s="222" t="str">
        <f t="shared" si="237"/>
        <v>Sim</v>
      </c>
      <c r="AF254" s="222" t="str">
        <f t="shared" si="238"/>
        <v>Sim</v>
      </c>
      <c r="AG254" s="222" t="str">
        <f>IFERROR(VLOOKUP(D254,Nomenclatura!A:B,2,0),"Não Cadastrada")</f>
        <v>T</v>
      </c>
      <c r="AH254" s="222" t="str">
        <f t="shared" si="239"/>
        <v>OK</v>
      </c>
      <c r="AI254" s="221" t="str">
        <f t="shared" si="240"/>
        <v>Sim</v>
      </c>
      <c r="AJ254" s="225" t="str">
        <f t="shared" si="241"/>
        <v>NÃO</v>
      </c>
      <c r="AK254" s="221" t="b">
        <f t="shared" si="242"/>
        <v>0</v>
      </c>
    </row>
    <row r="255" spans="1:37" ht="17.25" customHeight="1" x14ac:dyDescent="0.2">
      <c r="A255" s="3" t="s">
        <v>187</v>
      </c>
      <c r="B255" s="45">
        <v>1824442</v>
      </c>
      <c r="C255" s="10">
        <v>2051199</v>
      </c>
      <c r="D255" s="10" t="s">
        <v>75</v>
      </c>
      <c r="E255" s="318" t="s">
        <v>651</v>
      </c>
      <c r="F255" s="266" t="s">
        <v>657</v>
      </c>
      <c r="G255" s="111" t="s">
        <v>261</v>
      </c>
      <c r="H255" s="10" t="s">
        <v>454</v>
      </c>
      <c r="I255" s="10" t="s">
        <v>454</v>
      </c>
      <c r="J255" s="189" t="str">
        <f>IFERROR(VLOOKUP(I255,Squad!A:D,2,0),"Não Atribuído")</f>
        <v>ANDREA CLAUDIA GALVAO VALE</v>
      </c>
      <c r="K255" s="10" t="str">
        <f>VLOOKUP(I255,Squad!A:E,5,0)</f>
        <v>OPERADORA</v>
      </c>
      <c r="L255" s="10" t="s">
        <v>108</v>
      </c>
      <c r="M255" s="85"/>
      <c r="N255" s="221" t="str">
        <f t="shared" si="225"/>
        <v>\HEALTH_INSTALL\PACKAGE_BODY\PK_REL_MENSALIDADES</v>
      </c>
      <c r="O255" s="221">
        <f t="shared" si="226"/>
        <v>0</v>
      </c>
      <c r="P255" s="224">
        <f t="shared" si="227"/>
        <v>29</v>
      </c>
      <c r="Q255" s="221">
        <f t="shared" si="228"/>
        <v>0</v>
      </c>
      <c r="R255" s="221" t="b">
        <f t="shared" si="229"/>
        <v>0</v>
      </c>
      <c r="S255" s="221" t="b">
        <f t="shared" si="230"/>
        <v>0</v>
      </c>
      <c r="T255" s="145">
        <v>45842</v>
      </c>
      <c r="U255" s="221" t="str">
        <f>IF(ISERROR(VLOOKUP(B255,Priorizados!A:A,1,0)),"NÃO","SIM")</f>
        <v>NÃO</v>
      </c>
      <c r="V255" s="221" t="str">
        <f t="shared" si="231"/>
        <v>Enviado Emergencial</v>
      </c>
      <c r="W255" s="221" t="str">
        <f t="shared" si="232"/>
        <v>1824442\HEALTH_INSTALL\PACKAGE_BODY\PK_REL_MENSALIDADES1.29</v>
      </c>
      <c r="X255" s="221" t="str">
        <f>IFERROR(VLOOKUP(W255,Abastecimento!I:I,1,0), "Objeto não encontrado")</f>
        <v>1824442\HEALTH_INSTALL\PACKAGE_BODY\PK_REL_MENSALIDADES1.29</v>
      </c>
      <c r="Y255" s="221">
        <f>IFERROR(VLOOKUP(B255,Abastecimento!A:A,1,0), "SAC não encontrado")</f>
        <v>1824442</v>
      </c>
      <c r="Z255" s="223" t="str">
        <f t="shared" si="233"/>
        <v>Manter</v>
      </c>
      <c r="AA255" s="221" t="str">
        <f>IFERROR(VLOOKUP(B255,EMERGENCIAIS!A:D,2,0),"Não")</f>
        <v>Não</v>
      </c>
      <c r="AB255" s="221">
        <f t="shared" si="234"/>
        <v>0</v>
      </c>
      <c r="AC255" s="225" t="str">
        <f t="shared" si="235"/>
        <v>Não</v>
      </c>
      <c r="AD255" s="222" t="str">
        <f t="shared" si="236"/>
        <v>Não</v>
      </c>
      <c r="AE255" s="222" t="str">
        <f t="shared" si="237"/>
        <v>Sim</v>
      </c>
      <c r="AF255" s="222" t="str">
        <f t="shared" si="238"/>
        <v>Sim</v>
      </c>
      <c r="AG255" s="222" t="str">
        <f>IFERROR(VLOOKUP(D255,Nomenclatura!A:B,2,0),"Não Cadastrada")</f>
        <v>PK</v>
      </c>
      <c r="AH255" s="222" t="str">
        <f t="shared" si="239"/>
        <v>OK</v>
      </c>
      <c r="AI255" s="221" t="str">
        <f t="shared" si="240"/>
        <v>Sim</v>
      </c>
      <c r="AJ255" s="225" t="str">
        <f t="shared" si="241"/>
        <v>NÃO</v>
      </c>
      <c r="AK255" s="221" t="b">
        <f t="shared" si="242"/>
        <v>0</v>
      </c>
    </row>
    <row r="256" spans="1:37" ht="17.25" customHeight="1" x14ac:dyDescent="0.2">
      <c r="A256" s="3" t="s">
        <v>187</v>
      </c>
      <c r="B256" s="45">
        <v>1824442</v>
      </c>
      <c r="C256" s="10">
        <v>2051199</v>
      </c>
      <c r="D256" s="10" t="s">
        <v>79</v>
      </c>
      <c r="E256" s="318" t="s">
        <v>658</v>
      </c>
      <c r="F256" s="266" t="s">
        <v>291</v>
      </c>
      <c r="G256" s="111" t="s">
        <v>319</v>
      </c>
      <c r="H256" s="10" t="s">
        <v>454</v>
      </c>
      <c r="I256" s="10" t="s">
        <v>454</v>
      </c>
      <c r="J256" s="189" t="str">
        <f>IFERROR(VLOOKUP(I256,Squad!A:D,2,0),"Não Atribuído")</f>
        <v>ANDREA CLAUDIA GALVAO VALE</v>
      </c>
      <c r="K256" s="10" t="str">
        <f>VLOOKUP(I256,Squad!A:E,5,0)</f>
        <v>OPERADORA</v>
      </c>
      <c r="L256" s="10" t="s">
        <v>108</v>
      </c>
      <c r="M256" s="85"/>
      <c r="N256" s="221" t="str">
        <f t="shared" si="225"/>
        <v>\HEALTH_INSTALL\PROCEDURE\PR_ARQUIVO_PREVIA_SAO_BERNARDO</v>
      </c>
      <c r="O256" s="221">
        <f t="shared" si="226"/>
        <v>0</v>
      </c>
      <c r="P256" s="224">
        <f t="shared" si="227"/>
        <v>2</v>
      </c>
      <c r="Q256" s="221">
        <f t="shared" si="228"/>
        <v>0</v>
      </c>
      <c r="R256" s="221" t="b">
        <f t="shared" si="229"/>
        <v>0</v>
      </c>
      <c r="S256" s="221" t="b">
        <f t="shared" si="230"/>
        <v>0</v>
      </c>
      <c r="T256" s="145">
        <v>45842</v>
      </c>
      <c r="U256" s="221" t="str">
        <f>IF(ISERROR(VLOOKUP(B256,Priorizados!A:A,1,0)),"NÃO","SIM")</f>
        <v>NÃO</v>
      </c>
      <c r="V256" s="221" t="str">
        <f t="shared" si="231"/>
        <v>Enviado Emergencial</v>
      </c>
      <c r="W256" s="221" t="str">
        <f t="shared" si="232"/>
        <v>1824442\HEALTH_INSTALL\PROCEDURE\PR_ARQUIVO_PREVIA_SAO_BERNARDO1.2</v>
      </c>
      <c r="X256" s="221" t="str">
        <f>IFERROR(VLOOKUP(W256,Abastecimento!I:I,1,0), "Objeto não encontrado")</f>
        <v>1824442\HEALTH_INSTALL\PROCEDURE\PR_ARQUIVO_PREVIA_SAO_BERNARDO1.2</v>
      </c>
      <c r="Y256" s="221">
        <f>IFERROR(VLOOKUP(B256,Abastecimento!A:A,1,0), "SAC não encontrado")</f>
        <v>1824442</v>
      </c>
      <c r="Z256" s="223" t="str">
        <f t="shared" si="233"/>
        <v>Manter</v>
      </c>
      <c r="AA256" s="221" t="str">
        <f>IFERROR(VLOOKUP(B256,EMERGENCIAIS!A:D,2,0),"Não")</f>
        <v>Não</v>
      </c>
      <c r="AB256" s="221">
        <f t="shared" si="234"/>
        <v>0</v>
      </c>
      <c r="AC256" s="225" t="str">
        <f t="shared" si="235"/>
        <v>Não</v>
      </c>
      <c r="AD256" s="222" t="str">
        <f t="shared" si="236"/>
        <v>Não</v>
      </c>
      <c r="AE256" s="222" t="str">
        <f t="shared" si="237"/>
        <v>Sim</v>
      </c>
      <c r="AF256" s="222" t="str">
        <f t="shared" si="238"/>
        <v>Sim</v>
      </c>
      <c r="AG256" s="222" t="str">
        <f>IFERROR(VLOOKUP(D256,Nomenclatura!A:B,2,0),"Não Cadastrada")</f>
        <v>PR</v>
      </c>
      <c r="AH256" s="222" t="str">
        <f t="shared" si="239"/>
        <v>OK</v>
      </c>
      <c r="AI256" s="221" t="str">
        <f t="shared" si="240"/>
        <v>Sim</v>
      </c>
      <c r="AJ256" s="225" t="str">
        <f t="shared" si="241"/>
        <v>NÃO</v>
      </c>
      <c r="AK256" s="221" t="b">
        <f t="shared" si="242"/>
        <v>0</v>
      </c>
    </row>
    <row r="257" spans="1:37" ht="17.25" customHeight="1" x14ac:dyDescent="0.2">
      <c r="A257" s="3" t="s">
        <v>191</v>
      </c>
      <c r="B257" s="45">
        <v>2044432</v>
      </c>
      <c r="C257" s="10">
        <v>2051916</v>
      </c>
      <c r="D257" s="10" t="s">
        <v>83</v>
      </c>
      <c r="E257" s="97" t="s">
        <v>659</v>
      </c>
      <c r="F257" s="266" t="s">
        <v>419</v>
      </c>
      <c r="G257" s="111" t="s">
        <v>384</v>
      </c>
      <c r="H257" s="10" t="s">
        <v>454</v>
      </c>
      <c r="I257" s="10" t="s">
        <v>454</v>
      </c>
      <c r="J257" s="189" t="str">
        <f>IFERROR(VLOOKUP(I257,Squad!A:D,2,0),"Não Atribuído")</f>
        <v>ANDREA CLAUDIA GALVAO VALE</v>
      </c>
      <c r="K257" s="10" t="str">
        <f>VLOOKUP(I257,Squad!A:E,5,0)</f>
        <v>OPERADORA</v>
      </c>
      <c r="L257" s="10" t="s">
        <v>108</v>
      </c>
      <c r="M257" s="85"/>
      <c r="N257" s="221" t="str">
        <f t="shared" si="225"/>
        <v>\WEB_10G\FMB\PLN\T2212EP</v>
      </c>
      <c r="O257" s="221">
        <f t="shared" si="226"/>
        <v>1</v>
      </c>
      <c r="P257" s="224">
        <f t="shared" si="227"/>
        <v>30</v>
      </c>
      <c r="Q257" s="221">
        <f t="shared" si="228"/>
        <v>30</v>
      </c>
      <c r="R257" s="221" t="b">
        <f t="shared" si="229"/>
        <v>0</v>
      </c>
      <c r="S257" s="221" t="b">
        <f t="shared" si="230"/>
        <v>0</v>
      </c>
      <c r="T257" s="145">
        <v>45842</v>
      </c>
      <c r="U257" s="221" t="str">
        <f>IF(ISERROR(VLOOKUP(B257,Priorizados!A:A,1,0)),"NÃO","SIM")</f>
        <v>NÃO</v>
      </c>
      <c r="V257" s="221" t="str">
        <f t="shared" si="231"/>
        <v>Publicação Semanal</v>
      </c>
      <c r="W257" s="221" t="str">
        <f t="shared" si="232"/>
        <v>2044432\WEB_10G\FMB\PLN\T2212EP1.30</v>
      </c>
      <c r="X257" s="221" t="str">
        <f>IFERROR(VLOOKUP(W257,Abastecimento!I:I,1,0), "Objeto não encontrado")</f>
        <v>2044432\WEB_10G\FMB\PLN\T2212EP1.30</v>
      </c>
      <c r="Y257" s="221">
        <f>IFERROR(VLOOKUP(B257,Abastecimento!A:A,1,0), "SAC não encontrado")</f>
        <v>2044432</v>
      </c>
      <c r="Z257" s="223" t="str">
        <f t="shared" si="233"/>
        <v>Manter</v>
      </c>
      <c r="AA257" s="221" t="str">
        <f>IFERROR(VLOOKUP(B257,EMERGENCIAIS!A:D,2,0),"Não")</f>
        <v>Não</v>
      </c>
      <c r="AB257" s="221">
        <f t="shared" si="234"/>
        <v>0</v>
      </c>
      <c r="AC257" s="225" t="str">
        <f t="shared" si="235"/>
        <v>Não</v>
      </c>
      <c r="AD257" s="222" t="str">
        <f t="shared" si="236"/>
        <v>Não</v>
      </c>
      <c r="AE257" s="222" t="str">
        <f t="shared" si="237"/>
        <v>Sim</v>
      </c>
      <c r="AF257" s="222" t="str">
        <f t="shared" si="238"/>
        <v>Sim</v>
      </c>
      <c r="AG257" s="222" t="str">
        <f>IFERROR(VLOOKUP(D257,Nomenclatura!A:B,2,0),"Não Cadastrada")</f>
        <v>T</v>
      </c>
      <c r="AH257" s="222" t="str">
        <f t="shared" si="239"/>
        <v>OK</v>
      </c>
      <c r="AI257" s="221" t="str">
        <f t="shared" si="240"/>
        <v>Sim</v>
      </c>
      <c r="AJ257" s="225" t="str">
        <f t="shared" si="241"/>
        <v>NÃO</v>
      </c>
      <c r="AK257" s="221" t="b">
        <f t="shared" si="242"/>
        <v>1</v>
      </c>
    </row>
  </sheetData>
  <autoFilter ref="A1:AK257" xr:uid="{928031CD-CE00-4494-8F70-8AE2A82A8B3B}"/>
  <conditionalFormatting sqref="A2:A1048576">
    <cfRule type="cellIs" dxfId="31" priority="59" stopIfTrue="1" operator="equal">
      <formula>"Enviado Emergencial"</formula>
    </cfRule>
    <cfRule type="cellIs" dxfId="30" priority="60" stopIfTrue="1" operator="equal">
      <formula>"Enviado Normal"</formula>
    </cfRule>
    <cfRule type="cellIs" dxfId="29" priority="87" operator="equal">
      <formula>"Pendente Análise"</formula>
    </cfRule>
    <cfRule type="cellIs" dxfId="28" priority="88" operator="equal">
      <formula>"Publicação Semanal"</formula>
    </cfRule>
    <cfRule type="cellIs" dxfId="27" priority="89" operator="equal">
      <formula>"Candidato Diária"</formula>
    </cfRule>
    <cfRule type="cellIs" dxfId="26" priority="90" operator="equal">
      <formula>"Impedido no CAB"</formula>
    </cfRule>
    <cfRule type="cellIs" dxfId="25" priority="91" stopIfTrue="1" operator="equal">
      <formula>"Já estava em Produção"</formula>
    </cfRule>
    <cfRule type="cellIs" dxfId="24" priority="92" stopIfTrue="1" operator="equal">
      <formula>"Enviado Padrão"</formula>
    </cfRule>
    <cfRule type="cellIs" dxfId="23" priority="93" stopIfTrue="1" operator="equal">
      <formula>"Fallback"</formula>
    </cfRule>
    <cfRule type="cellIs" dxfId="22" priority="95" stopIfTrue="1" operator="equal">
      <formula>"Impedido"</formula>
    </cfRule>
  </conditionalFormatting>
  <conditionalFormatting sqref="F2:F995802">
    <cfRule type="expression" dxfId="21" priority="82">
      <formula>S2</formula>
    </cfRule>
    <cfRule type="expression" dxfId="20" priority="83">
      <formula>R2</formula>
    </cfRule>
  </conditionalFormatting>
  <conditionalFormatting sqref="J258:J1048576">
    <cfRule type="cellIs" dxfId="19" priority="74" operator="equal">
      <formula>"Não Atribuído"</formula>
    </cfRule>
  </conditionalFormatting>
  <conditionalFormatting sqref="N2:N257 N1008526:N1008752">
    <cfRule type="expression" dxfId="18" priority="2790" stopIfTrue="1">
      <formula>R2</formula>
    </cfRule>
    <cfRule type="expression" dxfId="17" priority="2791">
      <formula>S2</formula>
    </cfRule>
  </conditionalFormatting>
  <conditionalFormatting sqref="Z2:Z1048576">
    <cfRule type="cellIs" dxfId="16" priority="84" operator="equal">
      <formula>"Deletar"</formula>
    </cfRule>
    <cfRule type="cellIs" dxfId="15" priority="85" operator="equal">
      <formula>"Manter"</formula>
    </cfRule>
    <cfRule type="cellIs" dxfId="14" priority="86" operator="equal">
      <formula>"Houve alteração no SAC - investigar"</formula>
    </cfRule>
  </conditionalFormatting>
  <conditionalFormatting sqref="AC2:AD1048576">
    <cfRule type="cellIs" dxfId="13" priority="80" operator="equal">
      <formula>"Não"</formula>
    </cfRule>
    <cfRule type="cellIs" dxfId="12" priority="81" operator="equal">
      <formula>"Sim"</formula>
    </cfRule>
  </conditionalFormatting>
  <conditionalFormatting sqref="AE2:AF1048576 AI2:AI1048576">
    <cfRule type="cellIs" dxfId="11" priority="55" operator="equal">
      <formula>"Não"</formula>
    </cfRule>
    <cfRule type="cellIs" dxfId="10" priority="56" operator="equal">
      <formula>"Sim"</formula>
    </cfRule>
  </conditionalFormatting>
  <conditionalFormatting sqref="AH2:AH1048576">
    <cfRule type="cellIs" dxfId="9" priority="53" operator="equal">
      <formula>"ERRO"</formula>
    </cfRule>
    <cfRule type="cellIs" dxfId="8" priority="54" operator="equal">
      <formula>"OK"</formula>
    </cfRule>
  </conditionalFormatting>
  <conditionalFormatting sqref="AJ2:AJ1048576">
    <cfRule type="cellIs" dxfId="7" priority="43" operator="equal">
      <formula>"NÃO"</formula>
    </cfRule>
    <cfRule type="cellIs" dxfId="6" priority="44" operator="equal">
      <formula>"SIM"</formula>
    </cfRule>
  </conditionalFormatting>
  <conditionalFormatting sqref="AK2:AK1048576">
    <cfRule type="cellIs" dxfId="5" priority="39" operator="equal">
      <formula>FALSE</formula>
    </cfRule>
    <cfRule type="cellIs" dxfId="4" priority="40" operator="equal">
      <formula>TRUE</formula>
    </cfRule>
  </conditionalFormatting>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E0A342E-B493-4F79-8250-726754E922E5}">
          <x14:formula1>
            <xm:f>Homologadores!$A$2:$A$20</xm:f>
          </x14:formula1>
          <xm:sqref>L2:L995800</xm:sqref>
        </x14:dataValidation>
        <x14:dataValidation type="list" allowBlank="1" showInputMessage="1" showErrorMessage="1" xr:uid="{7C397658-FF81-4255-AE5E-AA8C6A52CE77}">
          <x14:formula1>
            <xm:f>Painel!$B$5:$B$14</xm:f>
          </x14:formula1>
          <xm:sqref>A2:A1018846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67553-11C6-4A44-A92B-4EAF5C703289}">
  <dimension ref="A1:I1631"/>
  <sheetViews>
    <sheetView workbookViewId="0">
      <pane ySplit="1" topLeftCell="A1580" activePane="bottomLeft" state="frozen"/>
      <selection pane="bottomLeft" activeCell="B1589" sqref="B1589"/>
    </sheetView>
  </sheetViews>
  <sheetFormatPr defaultColWidth="18" defaultRowHeight="14.25" customHeight="1" x14ac:dyDescent="0.25"/>
  <cols>
    <col min="1" max="1" width="18" style="116"/>
    <col min="2" max="2" width="22.33203125" style="116" customWidth="1"/>
    <col min="3" max="3" width="49.5" style="116" customWidth="1"/>
    <col min="4" max="4" width="18" style="116"/>
    <col min="5" max="5" width="26.1640625" style="116" customWidth="1"/>
    <col min="6" max="6" width="28.1640625" style="116" customWidth="1"/>
    <col min="7" max="7" width="21.1640625" style="53" customWidth="1"/>
    <col min="8" max="8" width="18" style="116"/>
    <col min="9" max="9" width="23" style="116" bestFit="1" customWidth="1"/>
    <col min="10" max="16384" width="18" style="116"/>
  </cols>
  <sheetData>
    <row r="1" spans="1:9" x14ac:dyDescent="0.25">
      <c r="A1" s="135" t="s">
        <v>0</v>
      </c>
      <c r="B1" s="135" t="s">
        <v>660</v>
      </c>
      <c r="C1" s="135" t="s">
        <v>661</v>
      </c>
      <c r="D1" s="135" t="s">
        <v>127</v>
      </c>
      <c r="E1" s="206" t="s">
        <v>662</v>
      </c>
      <c r="F1" s="174" t="s">
        <v>663</v>
      </c>
      <c r="G1" s="135" t="s">
        <v>664</v>
      </c>
      <c r="I1" s="135" t="s">
        <v>665</v>
      </c>
    </row>
    <row r="2" spans="1:9" x14ac:dyDescent="0.25">
      <c r="A2" s="52">
        <v>1333655</v>
      </c>
      <c r="B2" s="52" t="s">
        <v>666</v>
      </c>
      <c r="C2" s="52" t="s">
        <v>667</v>
      </c>
      <c r="D2" s="52" t="s">
        <v>157</v>
      </c>
      <c r="E2" s="207" t="s">
        <v>668</v>
      </c>
      <c r="F2" s="240"/>
      <c r="I2" s="136" t="s">
        <v>668</v>
      </c>
    </row>
    <row r="3" spans="1:9" x14ac:dyDescent="0.25">
      <c r="A3" s="52">
        <v>1202432</v>
      </c>
      <c r="B3" s="52" t="s">
        <v>669</v>
      </c>
      <c r="C3" s="52" t="s">
        <v>670</v>
      </c>
      <c r="D3" s="52" t="s">
        <v>158</v>
      </c>
      <c r="E3" s="207" t="s">
        <v>668</v>
      </c>
      <c r="F3" s="240"/>
      <c r="I3" s="136" t="s">
        <v>671</v>
      </c>
    </row>
    <row r="4" spans="1:9" x14ac:dyDescent="0.25">
      <c r="A4" s="52">
        <v>1324695</v>
      </c>
      <c r="B4" s="52" t="s">
        <v>672</v>
      </c>
      <c r="C4" s="52" t="s">
        <v>39</v>
      </c>
      <c r="D4" s="52" t="s">
        <v>673</v>
      </c>
      <c r="E4" s="207" t="s">
        <v>668</v>
      </c>
      <c r="F4" s="240"/>
    </row>
    <row r="5" spans="1:9" x14ac:dyDescent="0.25">
      <c r="A5" s="52">
        <v>1324694</v>
      </c>
      <c r="B5" s="52" t="s">
        <v>672</v>
      </c>
      <c r="C5" s="52" t="s">
        <v>39</v>
      </c>
      <c r="D5" s="52" t="s">
        <v>673</v>
      </c>
      <c r="E5" s="207" t="s">
        <v>668</v>
      </c>
      <c r="F5" s="240"/>
    </row>
    <row r="6" spans="1:9" x14ac:dyDescent="0.25">
      <c r="A6" s="52">
        <v>1341134</v>
      </c>
      <c r="B6" s="52" t="s">
        <v>674</v>
      </c>
      <c r="C6" s="52" t="s">
        <v>675</v>
      </c>
      <c r="D6" s="52" t="s">
        <v>676</v>
      </c>
      <c r="E6" s="207" t="s">
        <v>668</v>
      </c>
      <c r="F6" s="240"/>
    </row>
    <row r="7" spans="1:9" x14ac:dyDescent="0.25">
      <c r="A7" s="52">
        <v>1342796</v>
      </c>
      <c r="B7" s="52" t="s">
        <v>677</v>
      </c>
      <c r="C7" s="52" t="s">
        <v>678</v>
      </c>
      <c r="D7" s="52" t="s">
        <v>159</v>
      </c>
      <c r="E7" s="207" t="s">
        <v>668</v>
      </c>
      <c r="F7" s="240"/>
    </row>
    <row r="8" spans="1:9" x14ac:dyDescent="0.25">
      <c r="A8" s="52">
        <v>1342898</v>
      </c>
      <c r="B8" s="52" t="s">
        <v>679</v>
      </c>
      <c r="C8" s="52" t="s">
        <v>680</v>
      </c>
      <c r="D8" s="52" t="s">
        <v>159</v>
      </c>
      <c r="E8" s="207" t="s">
        <v>668</v>
      </c>
      <c r="F8" s="240"/>
    </row>
    <row r="9" spans="1:9" x14ac:dyDescent="0.25">
      <c r="A9" s="52">
        <v>1337637</v>
      </c>
      <c r="B9" s="52" t="s">
        <v>681</v>
      </c>
      <c r="C9" s="52" t="s">
        <v>682</v>
      </c>
      <c r="D9" s="134">
        <v>44631</v>
      </c>
      <c r="E9" s="207" t="s">
        <v>668</v>
      </c>
      <c r="F9" s="240"/>
    </row>
    <row r="10" spans="1:9" x14ac:dyDescent="0.25">
      <c r="A10" s="52">
        <v>1345883</v>
      </c>
      <c r="B10" s="52" t="s">
        <v>683</v>
      </c>
      <c r="C10" s="52" t="s">
        <v>684</v>
      </c>
      <c r="D10" s="134">
        <v>44631</v>
      </c>
      <c r="E10" s="207" t="s">
        <v>668</v>
      </c>
      <c r="F10" s="240"/>
    </row>
    <row r="11" spans="1:9" x14ac:dyDescent="0.25">
      <c r="A11" s="52">
        <v>1343708</v>
      </c>
      <c r="B11" s="52" t="s">
        <v>685</v>
      </c>
      <c r="C11" s="52" t="s">
        <v>682</v>
      </c>
      <c r="D11" s="134">
        <v>44631</v>
      </c>
      <c r="E11" s="207" t="s">
        <v>668</v>
      </c>
      <c r="F11" s="240"/>
    </row>
    <row r="12" spans="1:9" x14ac:dyDescent="0.25">
      <c r="A12" s="52">
        <v>1343681</v>
      </c>
      <c r="B12" s="52" t="s">
        <v>686</v>
      </c>
      <c r="C12" s="52" t="s">
        <v>682</v>
      </c>
      <c r="D12" s="134">
        <v>44631</v>
      </c>
      <c r="E12" s="207" t="s">
        <v>668</v>
      </c>
      <c r="F12" s="240"/>
    </row>
    <row r="13" spans="1:9" x14ac:dyDescent="0.25">
      <c r="A13" s="52">
        <v>1329473</v>
      </c>
      <c r="B13" s="52" t="s">
        <v>687</v>
      </c>
      <c r="C13" s="52" t="s">
        <v>688</v>
      </c>
      <c r="D13" s="134">
        <v>44631</v>
      </c>
      <c r="E13" s="207" t="s">
        <v>668</v>
      </c>
      <c r="F13" s="240"/>
    </row>
    <row r="14" spans="1:9" x14ac:dyDescent="0.25">
      <c r="A14" s="52">
        <v>1346544</v>
      </c>
      <c r="B14" s="52" t="s">
        <v>689</v>
      </c>
      <c r="C14" s="52" t="s">
        <v>688</v>
      </c>
      <c r="D14" s="134">
        <v>44631</v>
      </c>
      <c r="E14" s="207" t="s">
        <v>668</v>
      </c>
      <c r="F14" s="240"/>
    </row>
    <row r="15" spans="1:9" x14ac:dyDescent="0.25">
      <c r="A15" s="52">
        <v>1343529</v>
      </c>
      <c r="B15" s="52" t="s">
        <v>690</v>
      </c>
      <c r="C15" s="52" t="s">
        <v>39</v>
      </c>
      <c r="D15" s="134">
        <v>44815</v>
      </c>
      <c r="E15" s="207" t="s">
        <v>668</v>
      </c>
      <c r="F15" s="240"/>
    </row>
    <row r="16" spans="1:9" x14ac:dyDescent="0.25">
      <c r="A16" s="52">
        <v>1351407</v>
      </c>
      <c r="B16" s="52" t="s">
        <v>691</v>
      </c>
      <c r="C16" s="52" t="s">
        <v>682</v>
      </c>
      <c r="D16" s="134">
        <v>44815</v>
      </c>
      <c r="E16" s="207" t="s">
        <v>668</v>
      </c>
      <c r="F16" s="240"/>
    </row>
    <row r="17" spans="1:6" x14ac:dyDescent="0.25">
      <c r="A17" s="52">
        <v>1338526</v>
      </c>
      <c r="B17" s="52" t="s">
        <v>692</v>
      </c>
      <c r="C17" s="52" t="s">
        <v>682</v>
      </c>
      <c r="D17" s="134">
        <v>44815</v>
      </c>
      <c r="E17" s="207" t="s">
        <v>668</v>
      </c>
      <c r="F17" s="240"/>
    </row>
    <row r="18" spans="1:6" x14ac:dyDescent="0.25">
      <c r="A18" s="52">
        <v>1350688</v>
      </c>
      <c r="B18" s="52" t="s">
        <v>693</v>
      </c>
      <c r="C18" s="52" t="s">
        <v>694</v>
      </c>
      <c r="D18" s="134">
        <v>44815</v>
      </c>
      <c r="E18" s="207" t="s">
        <v>668</v>
      </c>
      <c r="F18" s="240"/>
    </row>
    <row r="19" spans="1:6" x14ac:dyDescent="0.25">
      <c r="A19" s="52">
        <v>1348695</v>
      </c>
      <c r="B19" s="52" t="s">
        <v>695</v>
      </c>
      <c r="C19" s="52" t="s">
        <v>678</v>
      </c>
      <c r="D19" s="134">
        <v>44845</v>
      </c>
      <c r="E19" s="207" t="s">
        <v>668</v>
      </c>
      <c r="F19" s="240"/>
    </row>
    <row r="20" spans="1:6" x14ac:dyDescent="0.25">
      <c r="A20" s="52">
        <v>1333079</v>
      </c>
      <c r="B20" s="52" t="s">
        <v>696</v>
      </c>
      <c r="C20" s="52" t="s">
        <v>678</v>
      </c>
      <c r="D20" s="134">
        <v>44845</v>
      </c>
      <c r="E20" s="207" t="s">
        <v>668</v>
      </c>
      <c r="F20" s="240"/>
    </row>
    <row r="21" spans="1:6" x14ac:dyDescent="0.25">
      <c r="A21" s="52">
        <v>1337991</v>
      </c>
      <c r="B21" s="52" t="s">
        <v>697</v>
      </c>
      <c r="C21" s="52" t="s">
        <v>698</v>
      </c>
      <c r="D21" s="134">
        <v>44845</v>
      </c>
      <c r="E21" s="207" t="s">
        <v>668</v>
      </c>
      <c r="F21" s="240"/>
    </row>
    <row r="22" spans="1:6" x14ac:dyDescent="0.25">
      <c r="A22" s="52">
        <v>1352133</v>
      </c>
      <c r="B22" s="52" t="s">
        <v>699</v>
      </c>
      <c r="C22" s="52" t="s">
        <v>698</v>
      </c>
      <c r="D22" s="134">
        <v>44845</v>
      </c>
      <c r="E22" s="207" t="s">
        <v>668</v>
      </c>
      <c r="F22" s="240"/>
    </row>
    <row r="23" spans="1:6" x14ac:dyDescent="0.25">
      <c r="A23" s="52">
        <v>1352100</v>
      </c>
      <c r="B23" s="52" t="s">
        <v>700</v>
      </c>
      <c r="C23" s="52" t="s">
        <v>39</v>
      </c>
      <c r="D23" s="134">
        <v>44845</v>
      </c>
      <c r="E23" s="207" t="s">
        <v>668</v>
      </c>
      <c r="F23" s="240"/>
    </row>
    <row r="24" spans="1:6" x14ac:dyDescent="0.25">
      <c r="A24" s="52">
        <v>1352682</v>
      </c>
      <c r="B24" s="52" t="s">
        <v>701</v>
      </c>
      <c r="C24" s="52" t="s">
        <v>678</v>
      </c>
      <c r="D24" s="134">
        <v>44845</v>
      </c>
      <c r="E24" s="207" t="s">
        <v>668</v>
      </c>
      <c r="F24" s="240"/>
    </row>
    <row r="25" spans="1:6" x14ac:dyDescent="0.25">
      <c r="A25" s="52">
        <v>1354256</v>
      </c>
      <c r="B25" s="52" t="s">
        <v>702</v>
      </c>
      <c r="C25" s="52" t="s">
        <v>703</v>
      </c>
      <c r="D25" s="52" t="s">
        <v>704</v>
      </c>
      <c r="E25" s="207" t="s">
        <v>668</v>
      </c>
      <c r="F25" s="240"/>
    </row>
    <row r="26" spans="1:6" x14ac:dyDescent="0.25">
      <c r="A26" s="52">
        <v>1344520</v>
      </c>
      <c r="B26" s="52" t="s">
        <v>705</v>
      </c>
      <c r="C26" s="52" t="s">
        <v>706</v>
      </c>
      <c r="D26" s="52" t="s">
        <v>704</v>
      </c>
      <c r="E26" s="207" t="s">
        <v>668</v>
      </c>
      <c r="F26" s="240"/>
    </row>
    <row r="27" spans="1:6" x14ac:dyDescent="0.25">
      <c r="A27" s="52">
        <v>1324731</v>
      </c>
      <c r="B27" s="52" t="s">
        <v>707</v>
      </c>
      <c r="C27" s="52" t="s">
        <v>706</v>
      </c>
      <c r="D27" s="52" t="s">
        <v>704</v>
      </c>
      <c r="E27" s="207" t="s">
        <v>668</v>
      </c>
      <c r="F27" s="240"/>
    </row>
    <row r="28" spans="1:6" x14ac:dyDescent="0.25">
      <c r="A28" s="52">
        <v>1354582</v>
      </c>
      <c r="B28" s="52" t="s">
        <v>708</v>
      </c>
      <c r="C28" s="52" t="s">
        <v>706</v>
      </c>
      <c r="D28" s="52" t="s">
        <v>704</v>
      </c>
      <c r="E28" s="207" t="s">
        <v>668</v>
      </c>
      <c r="F28" s="240"/>
    </row>
    <row r="29" spans="1:6" x14ac:dyDescent="0.25">
      <c r="A29" s="52">
        <v>1341262</v>
      </c>
      <c r="B29" s="52" t="s">
        <v>709</v>
      </c>
      <c r="C29" s="52" t="s">
        <v>706</v>
      </c>
      <c r="D29" s="52" t="s">
        <v>704</v>
      </c>
      <c r="E29" s="207" t="s">
        <v>668</v>
      </c>
      <c r="F29" s="240"/>
    </row>
    <row r="30" spans="1:6" x14ac:dyDescent="0.25">
      <c r="A30" s="52">
        <v>1353089</v>
      </c>
      <c r="B30" s="52" t="s">
        <v>710</v>
      </c>
      <c r="C30" s="52" t="s">
        <v>698</v>
      </c>
      <c r="D30" s="52" t="s">
        <v>704</v>
      </c>
      <c r="E30" s="207" t="s">
        <v>668</v>
      </c>
      <c r="F30" s="240"/>
    </row>
    <row r="31" spans="1:6" x14ac:dyDescent="0.25">
      <c r="A31" s="52">
        <v>1353068</v>
      </c>
      <c r="B31" s="52" t="s">
        <v>711</v>
      </c>
      <c r="C31" s="52" t="s">
        <v>698</v>
      </c>
      <c r="D31" s="52" t="s">
        <v>704</v>
      </c>
      <c r="E31" s="207" t="s">
        <v>668</v>
      </c>
      <c r="F31" s="240"/>
    </row>
    <row r="32" spans="1:6" x14ac:dyDescent="0.25">
      <c r="A32" s="52">
        <v>1306133</v>
      </c>
      <c r="B32" s="52" t="s">
        <v>712</v>
      </c>
      <c r="C32" s="52" t="s">
        <v>713</v>
      </c>
      <c r="D32" s="52" t="s">
        <v>704</v>
      </c>
      <c r="E32" s="207" t="s">
        <v>668</v>
      </c>
      <c r="F32" s="240"/>
    </row>
    <row r="33" spans="1:6" x14ac:dyDescent="0.25">
      <c r="A33" s="52">
        <v>1306131</v>
      </c>
      <c r="B33" s="52" t="s">
        <v>714</v>
      </c>
      <c r="C33" s="52" t="s">
        <v>713</v>
      </c>
      <c r="D33" s="52" t="s">
        <v>704</v>
      </c>
      <c r="E33" s="207" t="s">
        <v>668</v>
      </c>
      <c r="F33" s="240"/>
    </row>
    <row r="34" spans="1:6" x14ac:dyDescent="0.25">
      <c r="A34" s="52">
        <v>1354256</v>
      </c>
      <c r="B34" s="52" t="s">
        <v>715</v>
      </c>
      <c r="C34" s="52" t="s">
        <v>703</v>
      </c>
      <c r="D34" s="52" t="s">
        <v>704</v>
      </c>
      <c r="E34" s="207" t="s">
        <v>668</v>
      </c>
      <c r="F34" s="240"/>
    </row>
    <row r="35" spans="1:6" x14ac:dyDescent="0.25">
      <c r="A35" s="52">
        <v>1355838</v>
      </c>
      <c r="B35" s="52" t="s">
        <v>716</v>
      </c>
      <c r="C35" s="52" t="s">
        <v>698</v>
      </c>
      <c r="D35" s="52" t="s">
        <v>704</v>
      </c>
      <c r="E35" s="207" t="s">
        <v>668</v>
      </c>
      <c r="F35" s="240"/>
    </row>
    <row r="36" spans="1:6" x14ac:dyDescent="0.25">
      <c r="A36" s="52">
        <v>1341084</v>
      </c>
      <c r="B36" s="52" t="s">
        <v>717</v>
      </c>
      <c r="C36" s="52" t="s">
        <v>718</v>
      </c>
      <c r="D36" s="52" t="s">
        <v>719</v>
      </c>
      <c r="E36" s="207" t="s">
        <v>668</v>
      </c>
      <c r="F36" s="240"/>
    </row>
    <row r="37" spans="1:6" x14ac:dyDescent="0.25">
      <c r="A37" s="52">
        <v>1356260</v>
      </c>
      <c r="B37" s="52" t="s">
        <v>720</v>
      </c>
      <c r="C37" s="52" t="s">
        <v>721</v>
      </c>
      <c r="D37" s="52" t="s">
        <v>722</v>
      </c>
      <c r="E37" s="207" t="s">
        <v>668</v>
      </c>
      <c r="F37" s="240"/>
    </row>
    <row r="38" spans="1:6" x14ac:dyDescent="0.25">
      <c r="A38" s="52">
        <v>1355692</v>
      </c>
      <c r="B38" s="52" t="s">
        <v>723</v>
      </c>
      <c r="C38" s="52" t="s">
        <v>718</v>
      </c>
      <c r="D38" s="52" t="s">
        <v>722</v>
      </c>
      <c r="E38" s="207" t="s">
        <v>668</v>
      </c>
      <c r="F38" s="240"/>
    </row>
    <row r="39" spans="1:6" x14ac:dyDescent="0.25">
      <c r="A39" s="52">
        <v>1355198</v>
      </c>
      <c r="B39" s="52" t="s">
        <v>724</v>
      </c>
      <c r="C39" s="52" t="s">
        <v>678</v>
      </c>
      <c r="D39" s="52" t="s">
        <v>719</v>
      </c>
      <c r="E39" s="207" t="s">
        <v>668</v>
      </c>
      <c r="F39" s="240"/>
    </row>
    <row r="40" spans="1:6" x14ac:dyDescent="0.25">
      <c r="A40" s="52">
        <v>1356253</v>
      </c>
      <c r="B40" s="52" t="s">
        <v>725</v>
      </c>
      <c r="C40" s="52" t="s">
        <v>678</v>
      </c>
      <c r="D40" s="52" t="s">
        <v>719</v>
      </c>
      <c r="E40" s="207" t="s">
        <v>668</v>
      </c>
      <c r="F40" s="240"/>
    </row>
    <row r="41" spans="1:6" x14ac:dyDescent="0.25">
      <c r="A41" s="52">
        <v>1356323</v>
      </c>
      <c r="B41" s="52" t="s">
        <v>726</v>
      </c>
      <c r="C41" s="52" t="s">
        <v>680</v>
      </c>
      <c r="D41" s="52" t="s">
        <v>719</v>
      </c>
      <c r="E41" s="207" t="s">
        <v>668</v>
      </c>
      <c r="F41" s="240"/>
    </row>
    <row r="42" spans="1:6" x14ac:dyDescent="0.25">
      <c r="A42" s="52">
        <v>1357524</v>
      </c>
      <c r="B42" s="52" t="s">
        <v>727</v>
      </c>
      <c r="C42" s="52" t="s">
        <v>718</v>
      </c>
      <c r="D42" s="52" t="s">
        <v>719</v>
      </c>
      <c r="E42" s="207" t="s">
        <v>668</v>
      </c>
      <c r="F42" s="240"/>
    </row>
    <row r="43" spans="1:6" x14ac:dyDescent="0.25">
      <c r="A43" s="52">
        <v>1359327</v>
      </c>
      <c r="B43" s="52" t="s">
        <v>728</v>
      </c>
      <c r="C43" s="52" t="s">
        <v>706</v>
      </c>
      <c r="D43" s="52" t="s">
        <v>161</v>
      </c>
      <c r="E43" s="207" t="s">
        <v>668</v>
      </c>
      <c r="F43" s="240"/>
    </row>
    <row r="44" spans="1:6" x14ac:dyDescent="0.25">
      <c r="A44" s="52">
        <v>1359268</v>
      </c>
      <c r="B44" s="52" t="s">
        <v>729</v>
      </c>
      <c r="C44" s="52" t="s">
        <v>680</v>
      </c>
      <c r="D44" s="52" t="s">
        <v>161</v>
      </c>
      <c r="E44" s="207" t="s">
        <v>668</v>
      </c>
      <c r="F44" s="240"/>
    </row>
    <row r="45" spans="1:6" x14ac:dyDescent="0.25">
      <c r="A45" s="52">
        <v>1329531</v>
      </c>
      <c r="B45" s="52" t="s">
        <v>730</v>
      </c>
      <c r="C45" s="52" t="s">
        <v>731</v>
      </c>
      <c r="D45" s="52" t="s">
        <v>732</v>
      </c>
      <c r="E45" s="207" t="s">
        <v>668</v>
      </c>
      <c r="F45" s="240"/>
    </row>
    <row r="46" spans="1:6" x14ac:dyDescent="0.25">
      <c r="A46" s="52">
        <v>1329596</v>
      </c>
      <c r="B46" s="52" t="s">
        <v>733</v>
      </c>
      <c r="C46" s="52" t="s">
        <v>731</v>
      </c>
      <c r="D46" s="52" t="s">
        <v>732</v>
      </c>
      <c r="E46" s="207" t="s">
        <v>668</v>
      </c>
      <c r="F46" s="240"/>
    </row>
    <row r="47" spans="1:6" x14ac:dyDescent="0.25">
      <c r="A47" s="52">
        <v>1337641</v>
      </c>
      <c r="B47" s="52" t="s">
        <v>734</v>
      </c>
      <c r="C47" s="52" t="s">
        <v>735</v>
      </c>
      <c r="D47" s="52" t="s">
        <v>736</v>
      </c>
      <c r="E47" s="207" t="s">
        <v>668</v>
      </c>
      <c r="F47" s="240"/>
    </row>
    <row r="48" spans="1:6" x14ac:dyDescent="0.25">
      <c r="A48" s="52">
        <v>1337634</v>
      </c>
      <c r="B48" s="52" t="s">
        <v>737</v>
      </c>
      <c r="C48" s="52" t="s">
        <v>735</v>
      </c>
      <c r="D48" s="52" t="s">
        <v>736</v>
      </c>
      <c r="E48" s="207" t="s">
        <v>668</v>
      </c>
      <c r="F48" s="240"/>
    </row>
    <row r="49" spans="1:6" x14ac:dyDescent="0.25">
      <c r="A49" s="52">
        <v>1347662</v>
      </c>
      <c r="B49" s="52" t="s">
        <v>738</v>
      </c>
      <c r="C49" s="52" t="s">
        <v>739</v>
      </c>
      <c r="D49" s="52" t="s">
        <v>736</v>
      </c>
      <c r="E49" s="207" t="s">
        <v>668</v>
      </c>
      <c r="F49" s="240"/>
    </row>
    <row r="50" spans="1:6" x14ac:dyDescent="0.25">
      <c r="A50" s="52">
        <v>1360135</v>
      </c>
      <c r="B50" s="52" t="s">
        <v>740</v>
      </c>
      <c r="C50" s="52" t="s">
        <v>713</v>
      </c>
      <c r="D50" s="52" t="s">
        <v>736</v>
      </c>
      <c r="E50" s="207" t="s">
        <v>668</v>
      </c>
      <c r="F50" s="240"/>
    </row>
    <row r="51" spans="1:6" x14ac:dyDescent="0.25">
      <c r="A51" s="52">
        <v>1361471</v>
      </c>
      <c r="B51" s="52" t="s">
        <v>741</v>
      </c>
      <c r="C51" s="52" t="s">
        <v>735</v>
      </c>
      <c r="D51" s="52" t="s">
        <v>736</v>
      </c>
      <c r="E51" s="207" t="s">
        <v>668</v>
      </c>
      <c r="F51" s="240"/>
    </row>
    <row r="52" spans="1:6" x14ac:dyDescent="0.25">
      <c r="A52" s="52">
        <v>1358628</v>
      </c>
      <c r="B52" s="52" t="s">
        <v>742</v>
      </c>
      <c r="C52" s="52" t="s">
        <v>698</v>
      </c>
      <c r="D52" s="52" t="s">
        <v>743</v>
      </c>
      <c r="E52" s="207" t="s">
        <v>668</v>
      </c>
      <c r="F52" s="240"/>
    </row>
    <row r="53" spans="1:6" x14ac:dyDescent="0.25">
      <c r="A53" s="52">
        <v>1357561</v>
      </c>
      <c r="B53" s="52" t="s">
        <v>744</v>
      </c>
      <c r="C53" s="52" t="s">
        <v>735</v>
      </c>
      <c r="D53" s="52" t="s">
        <v>743</v>
      </c>
      <c r="E53" s="207" t="s">
        <v>668</v>
      </c>
      <c r="F53" s="240"/>
    </row>
    <row r="54" spans="1:6" x14ac:dyDescent="0.25">
      <c r="A54" s="52">
        <v>1353480</v>
      </c>
      <c r="B54" s="52" t="s">
        <v>745</v>
      </c>
      <c r="C54" s="52" t="s">
        <v>713</v>
      </c>
      <c r="D54" s="52" t="s">
        <v>746</v>
      </c>
      <c r="E54" s="207" t="s">
        <v>668</v>
      </c>
      <c r="F54" s="240"/>
    </row>
    <row r="55" spans="1:6" x14ac:dyDescent="0.25">
      <c r="A55" s="52">
        <v>1363472</v>
      </c>
      <c r="B55" s="52" t="s">
        <v>747</v>
      </c>
      <c r="C55" s="52" t="s">
        <v>698</v>
      </c>
      <c r="D55" s="134">
        <v>44724</v>
      </c>
      <c r="E55" s="207" t="s">
        <v>668</v>
      </c>
      <c r="F55" s="240"/>
    </row>
    <row r="56" spans="1:6" x14ac:dyDescent="0.25">
      <c r="A56" s="52">
        <v>1321713</v>
      </c>
      <c r="B56" s="52" t="s">
        <v>748</v>
      </c>
      <c r="C56" s="52" t="s">
        <v>698</v>
      </c>
      <c r="D56" s="134">
        <v>44724</v>
      </c>
      <c r="E56" s="207" t="s">
        <v>668</v>
      </c>
      <c r="F56" s="240"/>
    </row>
    <row r="57" spans="1:6" x14ac:dyDescent="0.25">
      <c r="A57" s="52">
        <v>1366333</v>
      </c>
      <c r="B57" s="52" t="s">
        <v>749</v>
      </c>
      <c r="C57" s="52" t="s">
        <v>750</v>
      </c>
      <c r="D57" s="134">
        <v>44724</v>
      </c>
      <c r="E57" s="207" t="s">
        <v>668</v>
      </c>
      <c r="F57" s="240"/>
    </row>
    <row r="58" spans="1:6" x14ac:dyDescent="0.25">
      <c r="A58" s="52">
        <v>1367305</v>
      </c>
      <c r="B58" s="52" t="s">
        <v>751</v>
      </c>
      <c r="C58" s="52" t="s">
        <v>752</v>
      </c>
      <c r="D58" s="134">
        <v>44724</v>
      </c>
      <c r="E58" s="207" t="s">
        <v>668</v>
      </c>
      <c r="F58" s="240"/>
    </row>
    <row r="59" spans="1:6" x14ac:dyDescent="0.25">
      <c r="A59" s="52">
        <v>1311267</v>
      </c>
      <c r="B59" s="52" t="s">
        <v>753</v>
      </c>
      <c r="C59" s="52" t="s">
        <v>713</v>
      </c>
      <c r="D59" s="134">
        <v>44724</v>
      </c>
      <c r="E59" s="207" t="s">
        <v>668</v>
      </c>
      <c r="F59" s="240"/>
    </row>
    <row r="60" spans="1:6" x14ac:dyDescent="0.25">
      <c r="A60" s="52">
        <v>1345668</v>
      </c>
      <c r="B60" s="52" t="s">
        <v>754</v>
      </c>
      <c r="C60" s="52" t="s">
        <v>755</v>
      </c>
      <c r="D60" s="134">
        <v>44604</v>
      </c>
      <c r="E60" s="207" t="s">
        <v>668</v>
      </c>
      <c r="F60" s="240"/>
    </row>
    <row r="61" spans="1:6" x14ac:dyDescent="0.25">
      <c r="A61" s="52">
        <v>1340644</v>
      </c>
      <c r="B61" s="52" t="s">
        <v>756</v>
      </c>
      <c r="C61" s="52" t="s">
        <v>757</v>
      </c>
      <c r="D61" s="134">
        <v>44754</v>
      </c>
      <c r="E61" s="207" t="s">
        <v>668</v>
      </c>
      <c r="F61" s="240"/>
    </row>
    <row r="62" spans="1:6" x14ac:dyDescent="0.25">
      <c r="A62" s="52">
        <v>1369847</v>
      </c>
      <c r="B62" s="52" t="s">
        <v>758</v>
      </c>
      <c r="C62" s="52" t="s">
        <v>759</v>
      </c>
      <c r="D62" s="52" t="s">
        <v>760</v>
      </c>
      <c r="E62" s="207" t="s">
        <v>668</v>
      </c>
      <c r="F62" s="240"/>
    </row>
    <row r="63" spans="1:6" x14ac:dyDescent="0.25">
      <c r="A63" s="52">
        <v>1332245</v>
      </c>
      <c r="B63" s="52" t="s">
        <v>761</v>
      </c>
      <c r="C63" s="52" t="s">
        <v>759</v>
      </c>
      <c r="D63" s="52" t="s">
        <v>760</v>
      </c>
      <c r="E63" s="207" t="s">
        <v>668</v>
      </c>
      <c r="F63" s="240"/>
    </row>
    <row r="64" spans="1:6" ht="15" x14ac:dyDescent="0.25">
      <c r="A64" s="137">
        <v>1329437</v>
      </c>
      <c r="B64" s="138" t="s">
        <v>762</v>
      </c>
      <c r="C64" s="138" t="s">
        <v>763</v>
      </c>
      <c r="D64" s="139">
        <v>45017</v>
      </c>
      <c r="E64" s="207" t="s">
        <v>668</v>
      </c>
      <c r="F64" s="240"/>
    </row>
    <row r="65" spans="1:6" x14ac:dyDescent="0.25">
      <c r="A65" s="54">
        <v>1365773</v>
      </c>
      <c r="B65" s="52" t="s">
        <v>764</v>
      </c>
      <c r="C65" s="52" t="s">
        <v>718</v>
      </c>
      <c r="D65" s="134">
        <v>45200</v>
      </c>
      <c r="E65" s="207" t="s">
        <v>668</v>
      </c>
      <c r="F65" s="240"/>
    </row>
    <row r="66" spans="1:6" x14ac:dyDescent="0.25">
      <c r="A66" s="52">
        <v>1382222</v>
      </c>
      <c r="B66" s="52" t="s">
        <v>765</v>
      </c>
      <c r="C66" s="52" t="s">
        <v>766</v>
      </c>
      <c r="D66" s="134">
        <v>45047</v>
      </c>
      <c r="E66" s="207" t="s">
        <v>668</v>
      </c>
      <c r="F66" s="240"/>
    </row>
    <row r="67" spans="1:6" x14ac:dyDescent="0.25">
      <c r="A67" s="52">
        <v>1385185</v>
      </c>
      <c r="B67" s="52" t="s">
        <v>767</v>
      </c>
      <c r="C67" s="52" t="s">
        <v>766</v>
      </c>
      <c r="D67" s="134">
        <v>45231</v>
      </c>
      <c r="E67" s="207" t="s">
        <v>668</v>
      </c>
      <c r="F67" s="240"/>
    </row>
    <row r="68" spans="1:6" x14ac:dyDescent="0.25">
      <c r="A68" s="1">
        <v>1339235</v>
      </c>
      <c r="B68" s="52" t="s">
        <v>768</v>
      </c>
      <c r="C68" s="52" t="s">
        <v>757</v>
      </c>
      <c r="D68" s="134">
        <v>45231</v>
      </c>
      <c r="E68" s="207" t="s">
        <v>668</v>
      </c>
      <c r="F68" s="240"/>
    </row>
    <row r="69" spans="1:6" x14ac:dyDescent="0.25">
      <c r="A69" s="52">
        <v>1385851</v>
      </c>
      <c r="B69" s="52" t="s">
        <v>769</v>
      </c>
      <c r="C69" s="52" t="s">
        <v>757</v>
      </c>
      <c r="D69" s="134">
        <v>45231</v>
      </c>
      <c r="E69" s="207" t="s">
        <v>668</v>
      </c>
      <c r="F69" s="240"/>
    </row>
    <row r="70" spans="1:6" x14ac:dyDescent="0.25">
      <c r="A70" s="52">
        <v>1390722</v>
      </c>
      <c r="B70" s="52" t="s">
        <v>770</v>
      </c>
      <c r="C70" s="52" t="s">
        <v>771</v>
      </c>
      <c r="D70" s="134">
        <v>45261</v>
      </c>
      <c r="E70" s="207" t="s">
        <v>668</v>
      </c>
      <c r="F70" s="240"/>
    </row>
    <row r="71" spans="1:6" x14ac:dyDescent="0.25">
      <c r="A71" s="52">
        <v>1387034</v>
      </c>
      <c r="B71" s="52" t="s">
        <v>772</v>
      </c>
      <c r="C71" s="52" t="s">
        <v>773</v>
      </c>
      <c r="D71" s="134">
        <v>45261</v>
      </c>
      <c r="E71" s="207" t="s">
        <v>668</v>
      </c>
      <c r="F71" s="240"/>
    </row>
    <row r="72" spans="1:6" x14ac:dyDescent="0.25">
      <c r="A72" s="52">
        <v>1393903</v>
      </c>
      <c r="B72" s="52" t="s">
        <v>774</v>
      </c>
      <c r="C72" s="52" t="s">
        <v>775</v>
      </c>
      <c r="D72" s="52" t="s">
        <v>776</v>
      </c>
      <c r="E72" s="207" t="s">
        <v>668</v>
      </c>
      <c r="F72" s="240"/>
    </row>
    <row r="73" spans="1:6" x14ac:dyDescent="0.25">
      <c r="A73" s="52">
        <v>1385006</v>
      </c>
      <c r="B73" s="52" t="s">
        <v>777</v>
      </c>
      <c r="C73" s="52" t="s">
        <v>775</v>
      </c>
      <c r="D73" s="52" t="s">
        <v>776</v>
      </c>
      <c r="E73" s="207" t="s">
        <v>668</v>
      </c>
      <c r="F73" s="240"/>
    </row>
    <row r="74" spans="1:6" x14ac:dyDescent="0.25">
      <c r="A74" s="52">
        <v>1383080</v>
      </c>
      <c r="B74" s="52" t="s">
        <v>778</v>
      </c>
      <c r="C74" s="52" t="s">
        <v>779</v>
      </c>
      <c r="D74" s="52" t="s">
        <v>780</v>
      </c>
      <c r="E74" s="207" t="s">
        <v>671</v>
      </c>
      <c r="F74" s="240"/>
    </row>
    <row r="75" spans="1:6" x14ac:dyDescent="0.25">
      <c r="A75" s="52">
        <v>1392633</v>
      </c>
      <c r="B75" s="52" t="s">
        <v>781</v>
      </c>
      <c r="C75" s="52" t="s">
        <v>782</v>
      </c>
      <c r="D75" s="52" t="s">
        <v>780</v>
      </c>
      <c r="E75" s="207" t="s">
        <v>671</v>
      </c>
      <c r="F75" s="240"/>
    </row>
    <row r="76" spans="1:6" x14ac:dyDescent="0.25">
      <c r="A76" s="52">
        <v>1378618</v>
      </c>
      <c r="B76" s="52" t="s">
        <v>783</v>
      </c>
      <c r="C76" s="52" t="s">
        <v>718</v>
      </c>
      <c r="D76" s="52" t="s">
        <v>780</v>
      </c>
      <c r="E76" s="207" t="s">
        <v>668</v>
      </c>
      <c r="F76" s="240"/>
    </row>
    <row r="77" spans="1:6" x14ac:dyDescent="0.25">
      <c r="A77" s="52">
        <v>1393369</v>
      </c>
      <c r="B77" s="52" t="s">
        <v>784</v>
      </c>
      <c r="C77" s="52" t="s">
        <v>771</v>
      </c>
      <c r="D77" s="52" t="s">
        <v>780</v>
      </c>
      <c r="E77" s="207" t="s">
        <v>668</v>
      </c>
      <c r="F77" s="240"/>
    </row>
    <row r="78" spans="1:6" ht="15" x14ac:dyDescent="0.25">
      <c r="A78" s="215">
        <v>1376355</v>
      </c>
      <c r="B78" s="52" t="s">
        <v>785</v>
      </c>
      <c r="C78" s="52" t="s">
        <v>786</v>
      </c>
      <c r="D78" s="52" t="s">
        <v>780</v>
      </c>
      <c r="E78" s="207" t="s">
        <v>668</v>
      </c>
      <c r="F78" s="240"/>
    </row>
    <row r="79" spans="1:6" x14ac:dyDescent="0.25">
      <c r="A79" s="52">
        <v>1398010</v>
      </c>
      <c r="B79" s="52" t="s">
        <v>787</v>
      </c>
      <c r="C79" s="52" t="s">
        <v>771</v>
      </c>
      <c r="D79" s="52" t="s">
        <v>788</v>
      </c>
      <c r="E79" s="207" t="s">
        <v>668</v>
      </c>
      <c r="F79" s="240"/>
    </row>
    <row r="80" spans="1:6" x14ac:dyDescent="0.25">
      <c r="A80" s="1">
        <v>1397160</v>
      </c>
      <c r="B80" s="52" t="s">
        <v>789</v>
      </c>
      <c r="C80" s="52" t="s">
        <v>771</v>
      </c>
      <c r="D80" s="52" t="s">
        <v>788</v>
      </c>
      <c r="E80" s="207" t="s">
        <v>668</v>
      </c>
      <c r="F80" s="240"/>
    </row>
    <row r="81" spans="1:6" ht="14.25" customHeight="1" x14ac:dyDescent="0.25">
      <c r="A81" s="214">
        <v>1271388</v>
      </c>
      <c r="B81" s="52" t="s">
        <v>790</v>
      </c>
      <c r="C81" s="54" t="s">
        <v>791</v>
      </c>
      <c r="D81" s="54" t="s">
        <v>788</v>
      </c>
      <c r="E81" s="207" t="s">
        <v>668</v>
      </c>
      <c r="F81" s="240"/>
    </row>
    <row r="82" spans="1:6" ht="14.25" customHeight="1" x14ac:dyDescent="0.25">
      <c r="A82" s="52">
        <v>1397272</v>
      </c>
      <c r="B82" s="52" t="s">
        <v>792</v>
      </c>
      <c r="C82" s="52" t="s">
        <v>757</v>
      </c>
      <c r="D82" s="52" t="s">
        <v>793</v>
      </c>
      <c r="E82" s="207" t="s">
        <v>668</v>
      </c>
      <c r="F82" s="240"/>
    </row>
    <row r="83" spans="1:6" ht="14.25" customHeight="1" x14ac:dyDescent="0.25">
      <c r="A83" s="52">
        <v>1397542</v>
      </c>
      <c r="B83" s="52" t="s">
        <v>794</v>
      </c>
      <c r="C83" s="52" t="s">
        <v>757</v>
      </c>
      <c r="D83" s="52" t="s">
        <v>793</v>
      </c>
      <c r="E83" s="207" t="s">
        <v>668</v>
      </c>
      <c r="F83" s="240"/>
    </row>
    <row r="84" spans="1:6" ht="14.25" customHeight="1" x14ac:dyDescent="0.25">
      <c r="A84" s="52">
        <v>1398010</v>
      </c>
      <c r="B84" s="52" t="s">
        <v>787</v>
      </c>
      <c r="C84" s="52" t="s">
        <v>771</v>
      </c>
      <c r="D84" s="52" t="s">
        <v>162</v>
      </c>
      <c r="E84" s="207" t="s">
        <v>668</v>
      </c>
      <c r="F84" s="240"/>
    </row>
    <row r="85" spans="1:6" ht="14.25" customHeight="1" x14ac:dyDescent="0.25">
      <c r="A85" s="52">
        <v>1075946</v>
      </c>
      <c r="B85" s="52" t="s">
        <v>795</v>
      </c>
      <c r="C85" s="52" t="s">
        <v>779</v>
      </c>
      <c r="D85" s="134">
        <v>44958</v>
      </c>
      <c r="E85" s="207" t="s">
        <v>671</v>
      </c>
      <c r="F85" s="240"/>
    </row>
    <row r="86" spans="1:6" ht="14.25" customHeight="1" x14ac:dyDescent="0.25">
      <c r="A86" s="52">
        <v>1380119</v>
      </c>
      <c r="B86" s="52" t="s">
        <v>796</v>
      </c>
      <c r="C86" s="52" t="s">
        <v>797</v>
      </c>
      <c r="D86" s="134">
        <v>44958</v>
      </c>
      <c r="E86" s="207" t="s">
        <v>668</v>
      </c>
      <c r="F86" s="240"/>
    </row>
    <row r="87" spans="1:6" ht="14.25" customHeight="1" x14ac:dyDescent="0.25">
      <c r="A87" s="52">
        <v>1378750</v>
      </c>
      <c r="B87" s="52" t="s">
        <v>798</v>
      </c>
      <c r="C87" s="52" t="s">
        <v>718</v>
      </c>
      <c r="D87" s="134">
        <v>44986</v>
      </c>
      <c r="E87" s="207" t="s">
        <v>671</v>
      </c>
      <c r="F87" s="240"/>
    </row>
    <row r="88" spans="1:6" ht="14.25" customHeight="1" x14ac:dyDescent="0.25">
      <c r="A88" s="52">
        <v>1378446</v>
      </c>
      <c r="B88" s="52" t="s">
        <v>799</v>
      </c>
      <c r="C88" s="52" t="s">
        <v>718</v>
      </c>
      <c r="D88" s="134">
        <v>44986</v>
      </c>
      <c r="E88" s="207" t="s">
        <v>671</v>
      </c>
      <c r="F88" s="240"/>
    </row>
    <row r="89" spans="1:6" ht="14.25" customHeight="1" x14ac:dyDescent="0.25">
      <c r="A89" s="52">
        <v>1377146</v>
      </c>
      <c r="B89" s="52" t="s">
        <v>800</v>
      </c>
      <c r="C89" s="52" t="s">
        <v>718</v>
      </c>
      <c r="D89" s="134">
        <v>44986</v>
      </c>
      <c r="E89" s="207" t="s">
        <v>671</v>
      </c>
      <c r="F89" s="240"/>
    </row>
    <row r="90" spans="1:6" ht="14.25" customHeight="1" x14ac:dyDescent="0.25">
      <c r="A90" s="52">
        <v>1369108</v>
      </c>
      <c r="B90" s="52" t="s">
        <v>801</v>
      </c>
      <c r="C90" s="52" t="s">
        <v>718</v>
      </c>
      <c r="D90" s="134">
        <v>44986</v>
      </c>
      <c r="E90" s="207" t="s">
        <v>671</v>
      </c>
      <c r="F90" s="240"/>
    </row>
    <row r="91" spans="1:6" ht="14.25" customHeight="1" x14ac:dyDescent="0.25">
      <c r="A91" s="52">
        <v>1381936</v>
      </c>
      <c r="B91" s="52" t="s">
        <v>802</v>
      </c>
      <c r="C91" s="52" t="s">
        <v>782</v>
      </c>
      <c r="D91" s="134">
        <v>44986</v>
      </c>
      <c r="E91" s="207" t="s">
        <v>671</v>
      </c>
      <c r="F91" s="240"/>
    </row>
    <row r="92" spans="1:6" ht="14.25" customHeight="1" x14ac:dyDescent="0.25">
      <c r="A92" s="52">
        <v>1389636</v>
      </c>
      <c r="B92" s="142" t="s">
        <v>803</v>
      </c>
      <c r="C92" s="52" t="s">
        <v>718</v>
      </c>
      <c r="D92" s="52" t="s">
        <v>163</v>
      </c>
      <c r="E92" s="207" t="s">
        <v>668</v>
      </c>
      <c r="F92" s="240"/>
    </row>
    <row r="93" spans="1:6" ht="14.25" customHeight="1" x14ac:dyDescent="0.25">
      <c r="A93" s="52">
        <v>1401528</v>
      </c>
      <c r="B93" s="52" t="s">
        <v>804</v>
      </c>
      <c r="C93" s="52" t="s">
        <v>791</v>
      </c>
      <c r="D93" s="52" t="s">
        <v>163</v>
      </c>
      <c r="E93" s="207" t="s">
        <v>668</v>
      </c>
      <c r="F93" s="240"/>
    </row>
    <row r="94" spans="1:6" ht="14.25" customHeight="1" x14ac:dyDescent="0.25">
      <c r="A94" s="52">
        <v>1398586</v>
      </c>
      <c r="B94" s="52" t="s">
        <v>805</v>
      </c>
      <c r="C94" s="52" t="s">
        <v>703</v>
      </c>
      <c r="D94" s="52" t="s">
        <v>806</v>
      </c>
      <c r="E94" s="207" t="s">
        <v>668</v>
      </c>
      <c r="F94" s="240"/>
    </row>
    <row r="95" spans="1:6" ht="14.25" customHeight="1" x14ac:dyDescent="0.25">
      <c r="A95" s="52">
        <v>1403029</v>
      </c>
      <c r="B95" s="52" t="s">
        <v>807</v>
      </c>
      <c r="C95" s="52" t="s">
        <v>755</v>
      </c>
      <c r="D95" s="52" t="s">
        <v>806</v>
      </c>
      <c r="E95" s="207" t="s">
        <v>668</v>
      </c>
      <c r="F95" s="240"/>
    </row>
    <row r="96" spans="1:6" ht="14.25" customHeight="1" x14ac:dyDescent="0.25">
      <c r="A96" s="52">
        <v>1401128</v>
      </c>
      <c r="B96" s="52" t="s">
        <v>808</v>
      </c>
      <c r="C96" s="52" t="s">
        <v>703</v>
      </c>
      <c r="D96" s="52" t="s">
        <v>809</v>
      </c>
      <c r="E96" s="207" t="s">
        <v>671</v>
      </c>
      <c r="F96" s="240"/>
    </row>
    <row r="97" spans="1:6" ht="14.25" customHeight="1" x14ac:dyDescent="0.25">
      <c r="A97" s="52">
        <v>1393937</v>
      </c>
      <c r="B97" s="52" t="s">
        <v>810</v>
      </c>
      <c r="C97" s="52" t="s">
        <v>811</v>
      </c>
      <c r="D97" s="52" t="s">
        <v>809</v>
      </c>
      <c r="E97" s="207" t="s">
        <v>671</v>
      </c>
      <c r="F97" s="240"/>
    </row>
    <row r="98" spans="1:6" ht="14.25" customHeight="1" x14ac:dyDescent="0.25">
      <c r="A98" s="52">
        <v>1401844</v>
      </c>
      <c r="B98" s="52" t="s">
        <v>812</v>
      </c>
      <c r="C98" s="52" t="s">
        <v>775</v>
      </c>
      <c r="D98" s="52" t="s">
        <v>809</v>
      </c>
      <c r="E98" s="207" t="s">
        <v>671</v>
      </c>
      <c r="F98" s="240"/>
    </row>
    <row r="99" spans="1:6" ht="14.25" customHeight="1" x14ac:dyDescent="0.25">
      <c r="A99" s="52">
        <v>1394485</v>
      </c>
      <c r="B99" s="52" t="s">
        <v>813</v>
      </c>
      <c r="C99" s="52" t="s">
        <v>814</v>
      </c>
      <c r="D99" s="52" t="s">
        <v>809</v>
      </c>
      <c r="E99" s="207" t="s">
        <v>671</v>
      </c>
      <c r="F99" s="240"/>
    </row>
    <row r="100" spans="1:6" ht="14.25" customHeight="1" x14ac:dyDescent="0.25">
      <c r="A100" s="52">
        <v>1374901</v>
      </c>
      <c r="B100" s="52" t="s">
        <v>815</v>
      </c>
      <c r="C100" s="52" t="s">
        <v>703</v>
      </c>
      <c r="D100" s="52" t="s">
        <v>809</v>
      </c>
      <c r="E100" s="207" t="s">
        <v>671</v>
      </c>
      <c r="F100" s="240"/>
    </row>
    <row r="101" spans="1:6" ht="14.25" customHeight="1" x14ac:dyDescent="0.25">
      <c r="A101" s="52">
        <v>1396247</v>
      </c>
      <c r="B101" s="52" t="s">
        <v>816</v>
      </c>
      <c r="C101" s="52" t="s">
        <v>811</v>
      </c>
      <c r="D101" s="52" t="s">
        <v>809</v>
      </c>
      <c r="E101" s="207" t="s">
        <v>671</v>
      </c>
      <c r="F101" s="240"/>
    </row>
    <row r="102" spans="1:6" ht="14.25" customHeight="1" x14ac:dyDescent="0.25">
      <c r="A102" s="52">
        <v>1380574</v>
      </c>
      <c r="B102" s="52" t="s">
        <v>817</v>
      </c>
      <c r="C102" s="52" t="s">
        <v>811</v>
      </c>
      <c r="D102" s="52" t="s">
        <v>809</v>
      </c>
      <c r="E102" s="207" t="s">
        <v>671</v>
      </c>
      <c r="F102" s="240"/>
    </row>
    <row r="103" spans="1:6" ht="14.25" customHeight="1" x14ac:dyDescent="0.25">
      <c r="A103" s="52">
        <v>1383056</v>
      </c>
      <c r="B103" s="52" t="s">
        <v>818</v>
      </c>
      <c r="C103" s="52" t="s">
        <v>779</v>
      </c>
      <c r="D103" s="52" t="s">
        <v>809</v>
      </c>
      <c r="E103" s="207" t="s">
        <v>671</v>
      </c>
      <c r="F103" s="240"/>
    </row>
    <row r="104" spans="1:6" ht="14.25" customHeight="1" x14ac:dyDescent="0.25">
      <c r="A104" s="52">
        <v>1398309</v>
      </c>
      <c r="B104" s="52" t="s">
        <v>819</v>
      </c>
      <c r="C104" s="52" t="s">
        <v>820</v>
      </c>
      <c r="D104" s="52" t="s">
        <v>821</v>
      </c>
      <c r="E104" s="207" t="s">
        <v>671</v>
      </c>
      <c r="F104" s="240"/>
    </row>
    <row r="105" spans="1:6" ht="14.25" customHeight="1" x14ac:dyDescent="0.25">
      <c r="A105" s="52">
        <v>1390489</v>
      </c>
      <c r="B105" s="52" t="s">
        <v>822</v>
      </c>
      <c r="C105" s="52" t="s">
        <v>763</v>
      </c>
      <c r="D105" s="52" t="s">
        <v>821</v>
      </c>
      <c r="E105" s="207" t="s">
        <v>671</v>
      </c>
      <c r="F105" s="240"/>
    </row>
    <row r="106" spans="1:6" ht="14.25" customHeight="1" x14ac:dyDescent="0.25">
      <c r="A106" s="52">
        <v>1392364</v>
      </c>
      <c r="B106" s="52" t="s">
        <v>823</v>
      </c>
      <c r="C106" s="52" t="s">
        <v>763</v>
      </c>
      <c r="D106" s="52" t="s">
        <v>821</v>
      </c>
      <c r="E106" s="207" t="s">
        <v>671</v>
      </c>
      <c r="F106" s="240"/>
    </row>
    <row r="107" spans="1:6" ht="14.25" customHeight="1" x14ac:dyDescent="0.25">
      <c r="A107" s="52">
        <v>1374901</v>
      </c>
      <c r="B107" s="52" t="s">
        <v>824</v>
      </c>
      <c r="C107" s="52" t="s">
        <v>825</v>
      </c>
      <c r="D107" s="52" t="s">
        <v>821</v>
      </c>
      <c r="E107" s="207" t="s">
        <v>671</v>
      </c>
      <c r="F107" s="240"/>
    </row>
    <row r="108" spans="1:6" ht="14.25" customHeight="1" x14ac:dyDescent="0.25">
      <c r="A108" s="52">
        <v>1398309</v>
      </c>
      <c r="B108" s="52" t="s">
        <v>826</v>
      </c>
      <c r="C108" s="52" t="s">
        <v>820</v>
      </c>
      <c r="D108" s="52" t="s">
        <v>821</v>
      </c>
      <c r="E108" s="207" t="s">
        <v>668</v>
      </c>
      <c r="F108" s="240"/>
    </row>
    <row r="109" spans="1:6" ht="14.25" customHeight="1" x14ac:dyDescent="0.25">
      <c r="A109" s="52">
        <v>1406198</v>
      </c>
      <c r="B109" s="52" t="s">
        <v>827</v>
      </c>
      <c r="C109" s="52" t="s">
        <v>779</v>
      </c>
      <c r="D109" s="134">
        <v>44928</v>
      </c>
      <c r="E109" s="207" t="s">
        <v>668</v>
      </c>
      <c r="F109" s="240"/>
    </row>
    <row r="110" spans="1:6" ht="14.25" customHeight="1" x14ac:dyDescent="0.25">
      <c r="A110" s="52">
        <v>1406077</v>
      </c>
      <c r="B110" s="52" t="s">
        <v>828</v>
      </c>
      <c r="C110" s="52" t="s">
        <v>773</v>
      </c>
      <c r="D110" s="134">
        <v>44928</v>
      </c>
      <c r="E110" s="207" t="s">
        <v>668</v>
      </c>
      <c r="F110" s="240"/>
    </row>
    <row r="111" spans="1:6" ht="14.25" customHeight="1" x14ac:dyDescent="0.25">
      <c r="A111" s="52">
        <v>1403265</v>
      </c>
      <c r="B111" s="52" t="s">
        <v>829</v>
      </c>
      <c r="C111" s="52" t="s">
        <v>797</v>
      </c>
      <c r="D111" s="134">
        <v>44928</v>
      </c>
      <c r="E111" s="207" t="s">
        <v>668</v>
      </c>
      <c r="F111" s="240"/>
    </row>
    <row r="112" spans="1:6" ht="14.25" customHeight="1" x14ac:dyDescent="0.25">
      <c r="A112" s="52">
        <v>1384504</v>
      </c>
      <c r="B112" s="52" t="s">
        <v>830</v>
      </c>
      <c r="C112" s="52" t="s">
        <v>773</v>
      </c>
      <c r="D112" s="134">
        <v>45079</v>
      </c>
      <c r="E112" s="207" t="s">
        <v>671</v>
      </c>
      <c r="F112" s="240"/>
    </row>
    <row r="113" spans="1:6" ht="14.25" customHeight="1" x14ac:dyDescent="0.25">
      <c r="A113" s="52">
        <v>1386026</v>
      </c>
      <c r="B113" s="52" t="s">
        <v>831</v>
      </c>
      <c r="C113" s="52" t="s">
        <v>832</v>
      </c>
      <c r="D113" s="134">
        <v>45109</v>
      </c>
      <c r="E113" s="207" t="s">
        <v>671</v>
      </c>
      <c r="F113" s="240"/>
    </row>
    <row r="114" spans="1:6" ht="14.25" customHeight="1" x14ac:dyDescent="0.25">
      <c r="A114" s="52">
        <v>1392118</v>
      </c>
      <c r="B114" s="52" t="s">
        <v>833</v>
      </c>
      <c r="C114" s="52" t="s">
        <v>825</v>
      </c>
      <c r="D114" s="134">
        <v>45109</v>
      </c>
      <c r="E114" s="207" t="s">
        <v>671</v>
      </c>
      <c r="F114" s="240"/>
    </row>
    <row r="115" spans="1:6" ht="14.25" customHeight="1" x14ac:dyDescent="0.25">
      <c r="A115" s="52">
        <v>1409449</v>
      </c>
      <c r="B115" s="52" t="s">
        <v>834</v>
      </c>
      <c r="C115" s="52" t="s">
        <v>782</v>
      </c>
      <c r="D115" s="134">
        <v>45109</v>
      </c>
      <c r="E115" s="207" t="s">
        <v>671</v>
      </c>
      <c r="F115" s="240"/>
    </row>
    <row r="116" spans="1:6" ht="14.25" customHeight="1" x14ac:dyDescent="0.25">
      <c r="A116" s="52">
        <v>1405511</v>
      </c>
      <c r="B116" s="52" t="s">
        <v>835</v>
      </c>
      <c r="C116" s="52" t="s">
        <v>718</v>
      </c>
      <c r="D116" s="134">
        <v>44987</v>
      </c>
      <c r="E116" s="207" t="s">
        <v>668</v>
      </c>
      <c r="F116" s="240"/>
    </row>
    <row r="117" spans="1:6" ht="14.25" customHeight="1" x14ac:dyDescent="0.25">
      <c r="A117" s="52">
        <v>1412419</v>
      </c>
      <c r="B117" s="52" t="s">
        <v>836</v>
      </c>
      <c r="C117" s="52" t="s">
        <v>779</v>
      </c>
      <c r="D117" s="52" t="s">
        <v>837</v>
      </c>
      <c r="E117" s="207" t="s">
        <v>671</v>
      </c>
      <c r="F117" s="240"/>
    </row>
    <row r="118" spans="1:6" ht="14.25" customHeight="1" x14ac:dyDescent="0.25">
      <c r="A118" s="52">
        <v>1410918</v>
      </c>
      <c r="B118" s="52" t="s">
        <v>838</v>
      </c>
      <c r="C118" s="52" t="s">
        <v>814</v>
      </c>
      <c r="D118" s="52" t="s">
        <v>837</v>
      </c>
      <c r="E118" s="207" t="s">
        <v>671</v>
      </c>
      <c r="F118" s="240"/>
    </row>
    <row r="119" spans="1:6" ht="14.25" customHeight="1" x14ac:dyDescent="0.25">
      <c r="A119" s="52">
        <v>1404793</v>
      </c>
      <c r="B119" s="52" t="s">
        <v>839</v>
      </c>
      <c r="C119" s="52" t="s">
        <v>791</v>
      </c>
      <c r="D119" s="52" t="s">
        <v>837</v>
      </c>
      <c r="E119" s="207" t="s">
        <v>671</v>
      </c>
      <c r="F119" s="240"/>
    </row>
    <row r="120" spans="1:6" ht="14.25" customHeight="1" x14ac:dyDescent="0.25">
      <c r="A120" s="52">
        <v>1400463</v>
      </c>
      <c r="B120" s="52" t="s">
        <v>840</v>
      </c>
      <c r="C120" s="52" t="s">
        <v>773</v>
      </c>
      <c r="D120" s="52" t="s">
        <v>837</v>
      </c>
      <c r="E120" s="207" t="s">
        <v>668</v>
      </c>
      <c r="F120" s="240"/>
    </row>
    <row r="121" spans="1:6" ht="14.25" customHeight="1" x14ac:dyDescent="0.25">
      <c r="A121" s="52">
        <v>1411852</v>
      </c>
      <c r="B121" s="52" t="s">
        <v>841</v>
      </c>
      <c r="C121" s="52" t="s">
        <v>773</v>
      </c>
      <c r="D121" s="52" t="s">
        <v>837</v>
      </c>
      <c r="E121" s="207" t="s">
        <v>668</v>
      </c>
      <c r="F121" s="240"/>
    </row>
    <row r="122" spans="1:6" ht="14.25" customHeight="1" x14ac:dyDescent="0.25">
      <c r="A122" s="52">
        <v>1411566</v>
      </c>
      <c r="B122" s="52" t="s">
        <v>842</v>
      </c>
      <c r="C122" s="52" t="s">
        <v>773</v>
      </c>
      <c r="D122" s="52" t="s">
        <v>837</v>
      </c>
      <c r="E122" s="207" t="s">
        <v>668</v>
      </c>
      <c r="F122" s="240"/>
    </row>
    <row r="123" spans="1:6" ht="14.25" customHeight="1" x14ac:dyDescent="0.25">
      <c r="A123" s="52">
        <v>1384478</v>
      </c>
      <c r="B123" s="52" t="s">
        <v>843</v>
      </c>
      <c r="C123" s="52" t="s">
        <v>814</v>
      </c>
      <c r="D123" s="134">
        <v>45171</v>
      </c>
      <c r="E123" s="207" t="s">
        <v>668</v>
      </c>
      <c r="F123" s="240"/>
    </row>
    <row r="124" spans="1:6" ht="14.25" customHeight="1" x14ac:dyDescent="0.25">
      <c r="A124" s="52">
        <v>1411874</v>
      </c>
      <c r="B124" s="52" t="s">
        <v>844</v>
      </c>
      <c r="C124" s="52" t="s">
        <v>814</v>
      </c>
      <c r="D124" s="134">
        <v>45171</v>
      </c>
      <c r="E124" s="207" t="s">
        <v>668</v>
      </c>
      <c r="F124" s="240"/>
    </row>
    <row r="125" spans="1:6" ht="14.25" customHeight="1" x14ac:dyDescent="0.25">
      <c r="A125" s="52">
        <v>1411904</v>
      </c>
      <c r="B125" s="52" t="s">
        <v>845</v>
      </c>
      <c r="C125" s="52" t="s">
        <v>814</v>
      </c>
      <c r="D125" s="134">
        <v>45171</v>
      </c>
      <c r="E125" s="207" t="s">
        <v>668</v>
      </c>
      <c r="F125" s="240"/>
    </row>
    <row r="126" spans="1:6" ht="14.25" customHeight="1" x14ac:dyDescent="0.25">
      <c r="A126" s="52">
        <v>1414045</v>
      </c>
      <c r="B126" s="52" t="s">
        <v>846</v>
      </c>
      <c r="C126" s="52" t="s">
        <v>791</v>
      </c>
      <c r="D126" s="52" t="s">
        <v>847</v>
      </c>
      <c r="E126" s="207" t="s">
        <v>668</v>
      </c>
      <c r="F126" s="240"/>
    </row>
    <row r="127" spans="1:6" ht="14.25" customHeight="1" x14ac:dyDescent="0.25">
      <c r="A127" s="52">
        <v>1416192</v>
      </c>
      <c r="B127" s="52" t="s">
        <v>848</v>
      </c>
      <c r="C127" s="52" t="s">
        <v>779</v>
      </c>
      <c r="D127" s="52" t="s">
        <v>849</v>
      </c>
      <c r="E127" s="207" t="s">
        <v>668</v>
      </c>
      <c r="F127" s="240"/>
    </row>
    <row r="128" spans="1:6" ht="14.25" customHeight="1" x14ac:dyDescent="0.25">
      <c r="A128" s="52">
        <v>1379736</v>
      </c>
      <c r="B128" s="52" t="s">
        <v>850</v>
      </c>
      <c r="C128" s="52" t="s">
        <v>755</v>
      </c>
      <c r="D128" s="52" t="s">
        <v>849</v>
      </c>
      <c r="E128" s="207" t="s">
        <v>668</v>
      </c>
      <c r="F128" s="240"/>
    </row>
    <row r="129" spans="1:6" ht="14.25" customHeight="1" x14ac:dyDescent="0.25">
      <c r="A129" s="52">
        <v>1382038</v>
      </c>
      <c r="B129" s="52" t="s">
        <v>851</v>
      </c>
      <c r="C129" s="52" t="s">
        <v>825</v>
      </c>
      <c r="D129" s="52" t="s">
        <v>847</v>
      </c>
      <c r="E129" s="207" t="s">
        <v>671</v>
      </c>
      <c r="F129" s="240"/>
    </row>
    <row r="130" spans="1:6" ht="14.25" customHeight="1" x14ac:dyDescent="0.25">
      <c r="A130" s="52">
        <v>1382843</v>
      </c>
      <c r="B130" s="52" t="s">
        <v>852</v>
      </c>
      <c r="C130" s="52" t="s">
        <v>825</v>
      </c>
      <c r="D130" s="52" t="s">
        <v>847</v>
      </c>
      <c r="E130" s="207" t="s">
        <v>671</v>
      </c>
      <c r="F130" s="240"/>
    </row>
    <row r="131" spans="1:6" ht="14.25" customHeight="1" x14ac:dyDescent="0.25">
      <c r="A131" s="52">
        <v>1412552</v>
      </c>
      <c r="B131" s="52" t="s">
        <v>853</v>
      </c>
      <c r="C131" s="52" t="s">
        <v>782</v>
      </c>
      <c r="D131" s="52" t="s">
        <v>847</v>
      </c>
      <c r="E131" s="207" t="s">
        <v>671</v>
      </c>
      <c r="F131" s="240"/>
    </row>
    <row r="132" spans="1:6" ht="14.25" customHeight="1" x14ac:dyDescent="0.25">
      <c r="A132" s="52">
        <v>1412157</v>
      </c>
      <c r="B132" s="52" t="s">
        <v>854</v>
      </c>
      <c r="C132" s="52" t="s">
        <v>779</v>
      </c>
      <c r="D132" s="52" t="s">
        <v>847</v>
      </c>
      <c r="E132" s="207" t="s">
        <v>671</v>
      </c>
      <c r="F132" s="240"/>
    </row>
    <row r="133" spans="1:6" ht="14.25" customHeight="1" x14ac:dyDescent="0.25">
      <c r="A133" s="52">
        <v>1383062</v>
      </c>
      <c r="B133" s="52" t="s">
        <v>855</v>
      </c>
      <c r="C133" s="52" t="s">
        <v>779</v>
      </c>
      <c r="D133" s="52" t="s">
        <v>847</v>
      </c>
      <c r="E133" s="207" t="s">
        <v>671</v>
      </c>
      <c r="F133" s="240"/>
    </row>
    <row r="134" spans="1:6" ht="14.25" customHeight="1" x14ac:dyDescent="0.25">
      <c r="A134" s="52">
        <v>1383086</v>
      </c>
      <c r="B134" s="52" t="s">
        <v>856</v>
      </c>
      <c r="C134" s="52" t="s">
        <v>857</v>
      </c>
      <c r="D134" s="52" t="s">
        <v>858</v>
      </c>
      <c r="E134" s="207" t="s">
        <v>668</v>
      </c>
      <c r="F134" s="240"/>
    </row>
    <row r="135" spans="1:6" ht="14.25" customHeight="1" x14ac:dyDescent="0.25">
      <c r="A135" s="52">
        <v>1413736</v>
      </c>
      <c r="B135" s="52" t="s">
        <v>859</v>
      </c>
      <c r="C135" s="52" t="s">
        <v>766</v>
      </c>
      <c r="D135" s="52" t="s">
        <v>858</v>
      </c>
      <c r="E135" s="207" t="s">
        <v>668</v>
      </c>
      <c r="F135" s="240"/>
    </row>
    <row r="136" spans="1:6" ht="14.25" customHeight="1" x14ac:dyDescent="0.25">
      <c r="A136" s="52">
        <v>1395408</v>
      </c>
      <c r="B136" s="52" t="s">
        <v>860</v>
      </c>
      <c r="C136" s="52" t="s">
        <v>814</v>
      </c>
      <c r="D136" s="52" t="s">
        <v>858</v>
      </c>
      <c r="E136" s="207" t="s">
        <v>668</v>
      </c>
      <c r="F136" s="240"/>
    </row>
    <row r="137" spans="1:6" ht="14.25" customHeight="1" x14ac:dyDescent="0.25">
      <c r="A137" s="52">
        <v>1417797</v>
      </c>
      <c r="B137" s="52" t="s">
        <v>861</v>
      </c>
      <c r="C137" s="52" t="s">
        <v>814</v>
      </c>
      <c r="D137" s="52" t="s">
        <v>862</v>
      </c>
      <c r="E137" s="207" t="s">
        <v>668</v>
      </c>
      <c r="F137" s="240"/>
    </row>
    <row r="138" spans="1:6" ht="14.25" customHeight="1" x14ac:dyDescent="0.25">
      <c r="A138" s="52">
        <v>1420391</v>
      </c>
      <c r="B138" s="52" t="s">
        <v>863</v>
      </c>
      <c r="C138" s="52" t="s">
        <v>766</v>
      </c>
      <c r="D138" s="52" t="s">
        <v>864</v>
      </c>
      <c r="E138" s="207" t="s">
        <v>668</v>
      </c>
      <c r="F138" s="240"/>
    </row>
    <row r="139" spans="1:6" ht="14.25" customHeight="1" x14ac:dyDescent="0.25">
      <c r="A139" s="52">
        <v>1392357</v>
      </c>
      <c r="B139" s="52" t="s">
        <v>865</v>
      </c>
      <c r="C139" s="52" t="s">
        <v>763</v>
      </c>
      <c r="D139" s="52" t="s">
        <v>866</v>
      </c>
      <c r="E139" s="207" t="s">
        <v>671</v>
      </c>
      <c r="F139" s="240"/>
    </row>
    <row r="140" spans="1:6" ht="14.25" customHeight="1" x14ac:dyDescent="0.25">
      <c r="A140" s="52">
        <v>1390855</v>
      </c>
      <c r="B140" s="52" t="s">
        <v>867</v>
      </c>
      <c r="C140" s="52" t="s">
        <v>763</v>
      </c>
      <c r="D140" s="52" t="s">
        <v>866</v>
      </c>
      <c r="E140" s="207" t="s">
        <v>671</v>
      </c>
      <c r="F140" s="240"/>
    </row>
    <row r="141" spans="1:6" ht="14.25" customHeight="1" x14ac:dyDescent="0.25">
      <c r="A141" s="52">
        <v>1417214</v>
      </c>
      <c r="B141" s="52" t="s">
        <v>868</v>
      </c>
      <c r="C141" s="52" t="s">
        <v>832</v>
      </c>
      <c r="D141" s="52" t="s">
        <v>866</v>
      </c>
      <c r="E141" s="207" t="s">
        <v>671</v>
      </c>
      <c r="F141" s="240"/>
    </row>
    <row r="142" spans="1:6" ht="14.25" customHeight="1" x14ac:dyDescent="0.25">
      <c r="A142" s="52">
        <v>1419843</v>
      </c>
      <c r="B142" s="52" t="s">
        <v>869</v>
      </c>
      <c r="C142" s="52" t="s">
        <v>782</v>
      </c>
      <c r="D142" s="52" t="s">
        <v>866</v>
      </c>
      <c r="E142" s="207" t="s">
        <v>671</v>
      </c>
      <c r="F142" s="240"/>
    </row>
    <row r="143" spans="1:6" ht="14.25" customHeight="1" x14ac:dyDescent="0.25">
      <c r="A143" s="52">
        <v>1415421</v>
      </c>
      <c r="B143" s="52" t="s">
        <v>870</v>
      </c>
      <c r="C143" s="52" t="s">
        <v>782</v>
      </c>
      <c r="D143" s="52" t="s">
        <v>866</v>
      </c>
      <c r="E143" s="207" t="s">
        <v>671</v>
      </c>
      <c r="F143" s="240"/>
    </row>
    <row r="144" spans="1:6" ht="14.25" customHeight="1" x14ac:dyDescent="0.25">
      <c r="A144" s="52">
        <v>1416253</v>
      </c>
      <c r="B144" s="52" t="s">
        <v>871</v>
      </c>
      <c r="C144" s="52" t="s">
        <v>775</v>
      </c>
      <c r="D144" s="52" t="s">
        <v>866</v>
      </c>
      <c r="E144" s="207" t="s">
        <v>671</v>
      </c>
      <c r="F144" s="240"/>
    </row>
    <row r="145" spans="1:6" ht="14.25" customHeight="1" x14ac:dyDescent="0.25">
      <c r="A145" s="52">
        <v>1405822</v>
      </c>
      <c r="B145" s="52" t="s">
        <v>872</v>
      </c>
      <c r="C145" s="52" t="s">
        <v>773</v>
      </c>
      <c r="D145" s="52" t="s">
        <v>866</v>
      </c>
      <c r="E145" s="207" t="s">
        <v>671</v>
      </c>
      <c r="F145" s="240"/>
    </row>
    <row r="146" spans="1:6" ht="14.25" customHeight="1" x14ac:dyDescent="0.25">
      <c r="A146" s="52">
        <v>1384501</v>
      </c>
      <c r="B146" s="52" t="s">
        <v>873</v>
      </c>
      <c r="C146" s="52" t="s">
        <v>773</v>
      </c>
      <c r="D146" s="52" t="s">
        <v>866</v>
      </c>
      <c r="E146" s="207" t="s">
        <v>671</v>
      </c>
      <c r="F146" s="240"/>
    </row>
    <row r="147" spans="1:6" ht="14.25" customHeight="1" x14ac:dyDescent="0.25">
      <c r="A147" s="52">
        <v>1384370</v>
      </c>
      <c r="B147" s="52" t="s">
        <v>874</v>
      </c>
      <c r="C147" s="52" t="s">
        <v>773</v>
      </c>
      <c r="D147" s="52" t="s">
        <v>866</v>
      </c>
      <c r="E147" s="207" t="s">
        <v>671</v>
      </c>
      <c r="F147" s="240"/>
    </row>
    <row r="148" spans="1:6" ht="14.25" customHeight="1" x14ac:dyDescent="0.25">
      <c r="A148" s="52">
        <v>1418459</v>
      </c>
      <c r="B148" s="52" t="s">
        <v>875</v>
      </c>
      <c r="C148" s="52" t="s">
        <v>773</v>
      </c>
      <c r="D148" s="52" t="s">
        <v>866</v>
      </c>
      <c r="E148" s="207" t="s">
        <v>671</v>
      </c>
      <c r="F148" s="240"/>
    </row>
    <row r="149" spans="1:6" ht="14.25" customHeight="1" x14ac:dyDescent="0.25">
      <c r="A149" s="52">
        <v>1418465</v>
      </c>
      <c r="B149" s="52" t="s">
        <v>876</v>
      </c>
      <c r="C149" s="52" t="s">
        <v>773</v>
      </c>
      <c r="D149" s="52" t="s">
        <v>866</v>
      </c>
      <c r="E149" s="207" t="s">
        <v>671</v>
      </c>
      <c r="F149" s="240"/>
    </row>
    <row r="150" spans="1:6" ht="14.25" customHeight="1" x14ac:dyDescent="0.25">
      <c r="A150" s="52">
        <v>1384374</v>
      </c>
      <c r="B150" s="52" t="s">
        <v>877</v>
      </c>
      <c r="C150" s="52" t="s">
        <v>773</v>
      </c>
      <c r="D150" s="52" t="s">
        <v>866</v>
      </c>
      <c r="E150" s="207" t="s">
        <v>671</v>
      </c>
      <c r="F150" s="240"/>
    </row>
    <row r="151" spans="1:6" ht="14.25" customHeight="1" x14ac:dyDescent="0.25">
      <c r="A151" s="52">
        <v>1425596</v>
      </c>
      <c r="B151" s="52" t="s">
        <v>878</v>
      </c>
      <c r="C151" s="52" t="s">
        <v>731</v>
      </c>
      <c r="D151" s="134">
        <v>45110</v>
      </c>
      <c r="E151" s="207" t="s">
        <v>668</v>
      </c>
      <c r="F151" s="240"/>
    </row>
    <row r="152" spans="1:6" ht="14.25" customHeight="1" x14ac:dyDescent="0.25">
      <c r="A152" s="52">
        <v>1423817</v>
      </c>
      <c r="B152" s="52" t="s">
        <v>879</v>
      </c>
      <c r="C152" s="52" t="s">
        <v>832</v>
      </c>
      <c r="D152" s="134">
        <v>45080</v>
      </c>
      <c r="E152" s="207" t="s">
        <v>671</v>
      </c>
      <c r="F152" s="240"/>
    </row>
    <row r="153" spans="1:6" ht="14.25" customHeight="1" x14ac:dyDescent="0.25">
      <c r="A153" s="52">
        <v>1391861</v>
      </c>
      <c r="B153" s="52" t="s">
        <v>880</v>
      </c>
      <c r="C153" s="52" t="s">
        <v>782</v>
      </c>
      <c r="D153" s="134">
        <v>45080</v>
      </c>
      <c r="E153" s="207" t="s">
        <v>671</v>
      </c>
      <c r="F153" s="240"/>
    </row>
    <row r="154" spans="1:6" ht="14.25" customHeight="1" x14ac:dyDescent="0.25">
      <c r="A154" s="52">
        <v>1386455</v>
      </c>
      <c r="B154" s="52" t="s">
        <v>881</v>
      </c>
      <c r="C154" s="52" t="s">
        <v>882</v>
      </c>
      <c r="D154" s="134">
        <v>45110</v>
      </c>
      <c r="E154" s="207" t="s">
        <v>671</v>
      </c>
      <c r="F154" s="240"/>
    </row>
    <row r="155" spans="1:6" ht="14.25" customHeight="1" x14ac:dyDescent="0.25">
      <c r="A155" s="52">
        <v>1427344</v>
      </c>
      <c r="B155" s="52" t="s">
        <v>883</v>
      </c>
      <c r="C155" s="52" t="s">
        <v>779</v>
      </c>
      <c r="D155" s="134">
        <v>45110</v>
      </c>
      <c r="E155" s="207" t="s">
        <v>671</v>
      </c>
      <c r="F155" s="240"/>
    </row>
    <row r="156" spans="1:6" ht="14.25" customHeight="1" x14ac:dyDescent="0.25">
      <c r="A156" s="52">
        <v>1425819</v>
      </c>
      <c r="B156" s="52" t="s">
        <v>884</v>
      </c>
      <c r="C156" s="52" t="s">
        <v>885</v>
      </c>
      <c r="D156" s="134">
        <v>45110</v>
      </c>
      <c r="E156" s="207" t="s">
        <v>671</v>
      </c>
      <c r="F156" s="240"/>
    </row>
    <row r="157" spans="1:6" ht="14.25" customHeight="1" x14ac:dyDescent="0.25">
      <c r="A157" s="52">
        <v>1392360</v>
      </c>
      <c r="B157" s="52" t="s">
        <v>886</v>
      </c>
      <c r="C157" s="52" t="s">
        <v>763</v>
      </c>
      <c r="D157" s="134">
        <v>45110</v>
      </c>
      <c r="E157" s="207" t="s">
        <v>671</v>
      </c>
      <c r="F157" s="240"/>
    </row>
    <row r="158" spans="1:6" ht="14.25" customHeight="1" x14ac:dyDescent="0.25">
      <c r="A158" s="52">
        <v>1416951</v>
      </c>
      <c r="B158" s="52" t="s">
        <v>887</v>
      </c>
      <c r="C158" s="52" t="s">
        <v>773</v>
      </c>
      <c r="D158" s="134">
        <v>45110</v>
      </c>
      <c r="E158" s="207" t="s">
        <v>671</v>
      </c>
      <c r="F158" s="240"/>
    </row>
    <row r="159" spans="1:6" ht="14.25" customHeight="1" x14ac:dyDescent="0.25">
      <c r="A159" s="52">
        <v>1424397</v>
      </c>
      <c r="B159" s="52" t="s">
        <v>888</v>
      </c>
      <c r="C159" s="52" t="s">
        <v>791</v>
      </c>
      <c r="D159" s="134">
        <v>45110</v>
      </c>
      <c r="E159" s="207" t="s">
        <v>671</v>
      </c>
      <c r="F159" s="240"/>
    </row>
    <row r="160" spans="1:6" ht="14.25" customHeight="1" x14ac:dyDescent="0.25">
      <c r="A160" s="52">
        <v>1387786</v>
      </c>
      <c r="B160" s="52" t="s">
        <v>889</v>
      </c>
      <c r="C160" s="52" t="s">
        <v>791</v>
      </c>
      <c r="D160" s="134">
        <v>45110</v>
      </c>
      <c r="E160" s="207" t="s">
        <v>671</v>
      </c>
      <c r="F160" s="240"/>
    </row>
    <row r="161" spans="1:6" ht="14.25" customHeight="1" x14ac:dyDescent="0.25">
      <c r="A161" s="52">
        <v>1385376</v>
      </c>
      <c r="B161" s="52" t="s">
        <v>890</v>
      </c>
      <c r="C161" s="52" t="s">
        <v>832</v>
      </c>
      <c r="D161" s="134">
        <v>45172</v>
      </c>
      <c r="E161" s="207" t="s">
        <v>668</v>
      </c>
      <c r="F161" s="240"/>
    </row>
    <row r="162" spans="1:6" ht="14.25" customHeight="1" x14ac:dyDescent="0.25">
      <c r="A162" s="52">
        <v>1428783</v>
      </c>
      <c r="B162" s="52" t="s">
        <v>891</v>
      </c>
      <c r="C162" s="52" t="s">
        <v>791</v>
      </c>
      <c r="D162" s="134">
        <v>45172</v>
      </c>
      <c r="E162" s="207" t="s">
        <v>668</v>
      </c>
      <c r="F162" s="240"/>
    </row>
    <row r="163" spans="1:6" ht="14.25" customHeight="1" x14ac:dyDescent="0.25">
      <c r="A163" s="52">
        <v>1428691</v>
      </c>
      <c r="B163" s="52" t="s">
        <v>892</v>
      </c>
      <c r="C163" s="52" t="s">
        <v>771</v>
      </c>
      <c r="D163" s="134">
        <v>45172</v>
      </c>
      <c r="E163" s="207" t="s">
        <v>668</v>
      </c>
      <c r="F163" s="240"/>
    </row>
    <row r="164" spans="1:6" ht="14.25" customHeight="1" x14ac:dyDescent="0.25">
      <c r="A164" s="52">
        <v>1410054</v>
      </c>
      <c r="B164" s="52" t="s">
        <v>893</v>
      </c>
      <c r="C164" s="52" t="s">
        <v>786</v>
      </c>
      <c r="D164" s="134">
        <v>45140</v>
      </c>
      <c r="E164" s="207" t="s">
        <v>668</v>
      </c>
      <c r="F164" s="240"/>
    </row>
    <row r="165" spans="1:6" ht="14.25" customHeight="1" x14ac:dyDescent="0.25">
      <c r="A165" s="52">
        <v>1426056</v>
      </c>
      <c r="B165" s="52" t="s">
        <v>894</v>
      </c>
      <c r="C165" s="52" t="s">
        <v>773</v>
      </c>
      <c r="D165" s="52" t="s">
        <v>895</v>
      </c>
      <c r="E165" s="207" t="s">
        <v>671</v>
      </c>
      <c r="F165" s="240"/>
    </row>
    <row r="166" spans="1:6" ht="14.25" customHeight="1" x14ac:dyDescent="0.25">
      <c r="A166" s="52">
        <v>1392363</v>
      </c>
      <c r="B166" s="52" t="s">
        <v>896</v>
      </c>
      <c r="C166" s="52" t="s">
        <v>763</v>
      </c>
      <c r="D166" s="52" t="s">
        <v>895</v>
      </c>
      <c r="E166" s="207" t="s">
        <v>671</v>
      </c>
      <c r="F166" s="240"/>
    </row>
    <row r="167" spans="1:6" ht="14.25" customHeight="1" x14ac:dyDescent="0.25">
      <c r="A167" s="52">
        <v>1393984</v>
      </c>
      <c r="B167" s="52" t="s">
        <v>897</v>
      </c>
      <c r="C167" s="52" t="s">
        <v>782</v>
      </c>
      <c r="D167" s="52" t="s">
        <v>895</v>
      </c>
      <c r="E167" s="207" t="s">
        <v>671</v>
      </c>
      <c r="F167" s="240"/>
    </row>
    <row r="168" spans="1:6" ht="14.25" customHeight="1" x14ac:dyDescent="0.25">
      <c r="A168" s="52">
        <v>1429907</v>
      </c>
      <c r="B168" s="52" t="s">
        <v>898</v>
      </c>
      <c r="C168" s="52" t="s">
        <v>782</v>
      </c>
      <c r="D168" s="52" t="s">
        <v>895</v>
      </c>
      <c r="E168" s="207" t="s">
        <v>671</v>
      </c>
      <c r="F168" s="240"/>
    </row>
    <row r="169" spans="1:6" ht="14.25" customHeight="1" x14ac:dyDescent="0.25">
      <c r="A169" s="52">
        <v>1433126</v>
      </c>
      <c r="B169" s="52" t="s">
        <v>899</v>
      </c>
      <c r="C169" s="52" t="s">
        <v>820</v>
      </c>
      <c r="D169" s="52" t="s">
        <v>164</v>
      </c>
      <c r="E169" s="207" t="s">
        <v>668</v>
      </c>
      <c r="F169" s="240"/>
    </row>
    <row r="170" spans="1:6" ht="14.25" customHeight="1" x14ac:dyDescent="0.25">
      <c r="A170" s="52">
        <v>1387907</v>
      </c>
      <c r="B170" s="52" t="s">
        <v>900</v>
      </c>
      <c r="C170" s="52" t="s">
        <v>791</v>
      </c>
      <c r="D170" s="52" t="s">
        <v>164</v>
      </c>
      <c r="E170" s="207" t="s">
        <v>668</v>
      </c>
      <c r="F170" s="240"/>
    </row>
    <row r="171" spans="1:6" ht="14.25" customHeight="1" x14ac:dyDescent="0.25">
      <c r="A171" s="52">
        <v>1322275</v>
      </c>
      <c r="B171" s="52" t="s">
        <v>901</v>
      </c>
      <c r="C171" s="52" t="s">
        <v>902</v>
      </c>
      <c r="D171" s="52" t="s">
        <v>164</v>
      </c>
      <c r="E171" s="207" t="s">
        <v>668</v>
      </c>
      <c r="F171" s="240"/>
    </row>
    <row r="172" spans="1:6" ht="14.25" customHeight="1" x14ac:dyDescent="0.25">
      <c r="A172" s="52">
        <v>1433999</v>
      </c>
      <c r="B172" s="52" t="s">
        <v>903</v>
      </c>
      <c r="C172" s="52" t="s">
        <v>820</v>
      </c>
      <c r="D172" s="52" t="s">
        <v>904</v>
      </c>
      <c r="E172" s="207" t="s">
        <v>668</v>
      </c>
      <c r="F172" s="240"/>
    </row>
    <row r="173" spans="1:6" ht="14.25" customHeight="1" x14ac:dyDescent="0.25">
      <c r="A173" s="52">
        <v>1432931</v>
      </c>
      <c r="B173" s="52" t="s">
        <v>905</v>
      </c>
      <c r="C173" s="52" t="s">
        <v>820</v>
      </c>
      <c r="D173" s="52" t="s">
        <v>904</v>
      </c>
      <c r="E173" s="207" t="s">
        <v>668</v>
      </c>
      <c r="F173" s="240"/>
    </row>
    <row r="174" spans="1:6" ht="14.25" customHeight="1" x14ac:dyDescent="0.25">
      <c r="A174" s="52">
        <v>1434077</v>
      </c>
      <c r="B174" s="52" t="s">
        <v>906</v>
      </c>
      <c r="C174" s="52" t="s">
        <v>820</v>
      </c>
      <c r="D174" s="52" t="s">
        <v>904</v>
      </c>
      <c r="E174" s="207" t="s">
        <v>668</v>
      </c>
      <c r="F174" s="240"/>
    </row>
    <row r="175" spans="1:6" ht="14.25" customHeight="1" x14ac:dyDescent="0.25">
      <c r="A175" s="52">
        <v>1434417</v>
      </c>
      <c r="B175" s="52" t="s">
        <v>907</v>
      </c>
      <c r="C175" s="52" t="s">
        <v>678</v>
      </c>
      <c r="D175" s="52" t="s">
        <v>904</v>
      </c>
      <c r="E175" s="207" t="s">
        <v>668</v>
      </c>
      <c r="F175" s="240"/>
    </row>
    <row r="176" spans="1:6" ht="14.25" customHeight="1" x14ac:dyDescent="0.25">
      <c r="A176" s="52">
        <v>1419219</v>
      </c>
      <c r="B176" s="52" t="s">
        <v>908</v>
      </c>
      <c r="C176" s="52" t="s">
        <v>820</v>
      </c>
      <c r="D176" s="52" t="s">
        <v>895</v>
      </c>
      <c r="E176" s="207" t="s">
        <v>668</v>
      </c>
      <c r="F176" s="240"/>
    </row>
    <row r="177" spans="1:6" ht="14.25" customHeight="1" x14ac:dyDescent="0.25">
      <c r="A177" s="52">
        <v>1431221</v>
      </c>
      <c r="B177" s="52" t="s">
        <v>909</v>
      </c>
      <c r="C177" s="52" t="s">
        <v>820</v>
      </c>
      <c r="D177" s="52" t="s">
        <v>895</v>
      </c>
      <c r="E177" s="207" t="s">
        <v>668</v>
      </c>
      <c r="F177" s="240"/>
    </row>
    <row r="178" spans="1:6" ht="14.25" customHeight="1" x14ac:dyDescent="0.25">
      <c r="A178" s="52">
        <v>1431497</v>
      </c>
      <c r="B178" s="52" t="s">
        <v>910</v>
      </c>
      <c r="C178" s="52" t="s">
        <v>779</v>
      </c>
      <c r="D178" s="52" t="s">
        <v>911</v>
      </c>
      <c r="E178" s="207" t="s">
        <v>671</v>
      </c>
      <c r="F178" s="240"/>
    </row>
    <row r="179" spans="1:6" ht="14.25" customHeight="1" x14ac:dyDescent="0.25">
      <c r="A179" s="52">
        <v>1385471</v>
      </c>
      <c r="B179" s="52" t="s">
        <v>912</v>
      </c>
      <c r="C179" s="52" t="s">
        <v>786</v>
      </c>
      <c r="D179" s="52" t="s">
        <v>911</v>
      </c>
      <c r="E179" s="207" t="s">
        <v>671</v>
      </c>
      <c r="F179" s="240"/>
    </row>
    <row r="180" spans="1:6" ht="14.25" customHeight="1" x14ac:dyDescent="0.25">
      <c r="A180" s="52">
        <v>1433918</v>
      </c>
      <c r="B180" s="52" t="s">
        <v>913</v>
      </c>
      <c r="C180" s="52" t="s">
        <v>914</v>
      </c>
      <c r="D180" s="52" t="s">
        <v>911</v>
      </c>
      <c r="E180" s="207" t="s">
        <v>671</v>
      </c>
      <c r="F180" s="240"/>
    </row>
    <row r="181" spans="1:6" ht="14.25" customHeight="1" x14ac:dyDescent="0.25">
      <c r="A181" s="52">
        <v>1430281</v>
      </c>
      <c r="B181" s="52" t="s">
        <v>915</v>
      </c>
      <c r="C181" s="52" t="s">
        <v>914</v>
      </c>
      <c r="D181" s="52" t="s">
        <v>895</v>
      </c>
      <c r="E181" s="207" t="s">
        <v>668</v>
      </c>
      <c r="F181" s="240"/>
    </row>
    <row r="182" spans="1:6" ht="14.25" customHeight="1" x14ac:dyDescent="0.25">
      <c r="A182" s="52">
        <v>1391853</v>
      </c>
      <c r="B182" s="52" t="s">
        <v>916</v>
      </c>
      <c r="C182" s="52" t="s">
        <v>782</v>
      </c>
      <c r="D182" s="52" t="s">
        <v>911</v>
      </c>
      <c r="E182" s="207" t="s">
        <v>671</v>
      </c>
      <c r="F182" s="240"/>
    </row>
    <row r="183" spans="1:6" ht="14.25" customHeight="1" x14ac:dyDescent="0.25">
      <c r="A183" s="52">
        <v>1434835</v>
      </c>
      <c r="B183" s="52" t="s">
        <v>917</v>
      </c>
      <c r="C183" s="52" t="s">
        <v>791</v>
      </c>
      <c r="D183" s="52" t="s">
        <v>911</v>
      </c>
      <c r="E183" s="207" t="s">
        <v>668</v>
      </c>
      <c r="F183" s="240"/>
    </row>
    <row r="184" spans="1:6" ht="14.25" customHeight="1" x14ac:dyDescent="0.25">
      <c r="A184" s="52">
        <v>1433110</v>
      </c>
      <c r="B184" s="52" t="s">
        <v>918</v>
      </c>
      <c r="C184" s="52" t="s">
        <v>791</v>
      </c>
      <c r="D184" s="52" t="s">
        <v>911</v>
      </c>
      <c r="E184" s="207" t="s">
        <v>668</v>
      </c>
      <c r="F184" s="240"/>
    </row>
    <row r="185" spans="1:6" ht="14.25" customHeight="1" x14ac:dyDescent="0.25">
      <c r="A185" s="52">
        <v>1436701</v>
      </c>
      <c r="B185" s="52" t="s">
        <v>919</v>
      </c>
      <c r="C185" s="52" t="s">
        <v>763</v>
      </c>
      <c r="D185" s="52" t="s">
        <v>920</v>
      </c>
      <c r="E185" s="207" t="s">
        <v>668</v>
      </c>
      <c r="F185" s="240"/>
    </row>
    <row r="186" spans="1:6" ht="14.25" customHeight="1" x14ac:dyDescent="0.25">
      <c r="A186" s="52">
        <v>1431887</v>
      </c>
      <c r="B186" s="52" t="s">
        <v>921</v>
      </c>
      <c r="C186" s="52" t="s">
        <v>922</v>
      </c>
      <c r="D186" s="52" t="s">
        <v>920</v>
      </c>
      <c r="E186" s="207" t="s">
        <v>668</v>
      </c>
      <c r="F186" s="240"/>
    </row>
    <row r="187" spans="1:6" ht="14.25" customHeight="1" x14ac:dyDescent="0.25">
      <c r="A187" s="52">
        <v>1348795</v>
      </c>
      <c r="B187" s="52" t="s">
        <v>923</v>
      </c>
      <c r="C187" s="52" t="s">
        <v>763</v>
      </c>
      <c r="D187" s="52" t="s">
        <v>920</v>
      </c>
      <c r="E187" s="207" t="s">
        <v>668</v>
      </c>
      <c r="F187" s="240"/>
    </row>
    <row r="188" spans="1:6" ht="14.25" customHeight="1" x14ac:dyDescent="0.25">
      <c r="A188" s="52">
        <v>1434361</v>
      </c>
      <c r="B188" s="52" t="s">
        <v>924</v>
      </c>
      <c r="C188" s="52" t="s">
        <v>925</v>
      </c>
      <c r="D188" s="52" t="s">
        <v>920</v>
      </c>
      <c r="E188" s="207" t="s">
        <v>668</v>
      </c>
      <c r="F188" s="240"/>
    </row>
    <row r="189" spans="1:6" ht="14.25" customHeight="1" x14ac:dyDescent="0.25">
      <c r="A189" s="52">
        <v>1435892</v>
      </c>
      <c r="B189" s="52" t="s">
        <v>926</v>
      </c>
      <c r="C189" s="52" t="s">
        <v>820</v>
      </c>
      <c r="D189" s="52" t="s">
        <v>920</v>
      </c>
      <c r="E189" s="207" t="s">
        <v>668</v>
      </c>
      <c r="F189" s="240"/>
    </row>
    <row r="190" spans="1:6" ht="14.25" customHeight="1" x14ac:dyDescent="0.25">
      <c r="A190" s="52">
        <v>1419854</v>
      </c>
      <c r="B190" s="52" t="s">
        <v>927</v>
      </c>
      <c r="C190" s="52" t="s">
        <v>925</v>
      </c>
      <c r="D190" s="52" t="s">
        <v>920</v>
      </c>
      <c r="E190" s="207" t="s">
        <v>668</v>
      </c>
      <c r="F190" s="240"/>
    </row>
    <row r="191" spans="1:6" ht="14.25" customHeight="1" x14ac:dyDescent="0.25">
      <c r="A191" s="52">
        <v>1430285</v>
      </c>
      <c r="B191" s="52" t="s">
        <v>928</v>
      </c>
      <c r="C191" s="52" t="s">
        <v>814</v>
      </c>
      <c r="D191" s="52" t="s">
        <v>920</v>
      </c>
      <c r="E191" s="207" t="s">
        <v>668</v>
      </c>
      <c r="F191" s="240"/>
    </row>
    <row r="192" spans="1:6" ht="14.25" customHeight="1" x14ac:dyDescent="0.25">
      <c r="A192" s="52">
        <v>1432653</v>
      </c>
      <c r="B192" s="52" t="s">
        <v>929</v>
      </c>
      <c r="C192" s="52" t="s">
        <v>914</v>
      </c>
      <c r="D192" s="52" t="s">
        <v>920</v>
      </c>
      <c r="E192" s="207" t="s">
        <v>668</v>
      </c>
      <c r="F192" s="240"/>
    </row>
    <row r="193" spans="1:6" ht="14.25" customHeight="1" x14ac:dyDescent="0.25">
      <c r="A193" s="52">
        <v>1321890</v>
      </c>
      <c r="B193" s="52" t="s">
        <v>930</v>
      </c>
      <c r="C193" s="52" t="s">
        <v>922</v>
      </c>
      <c r="D193" s="52" t="s">
        <v>920</v>
      </c>
      <c r="E193" s="207" t="s">
        <v>668</v>
      </c>
      <c r="F193" s="240"/>
    </row>
    <row r="194" spans="1:6" ht="14.25" customHeight="1" x14ac:dyDescent="0.25">
      <c r="A194" s="52">
        <v>1438871</v>
      </c>
      <c r="B194" s="52" t="s">
        <v>931</v>
      </c>
      <c r="C194" s="52" t="s">
        <v>731</v>
      </c>
      <c r="D194" s="52" t="s">
        <v>932</v>
      </c>
      <c r="E194" s="207" t="s">
        <v>668</v>
      </c>
      <c r="F194" s="240"/>
    </row>
    <row r="195" spans="1:6" ht="14.25" customHeight="1" x14ac:dyDescent="0.25">
      <c r="A195" s="52">
        <v>1439004</v>
      </c>
      <c r="B195" s="52" t="s">
        <v>933</v>
      </c>
      <c r="C195" s="52" t="s">
        <v>922</v>
      </c>
      <c r="D195" s="52" t="s">
        <v>932</v>
      </c>
      <c r="E195" s="207" t="s">
        <v>668</v>
      </c>
      <c r="F195" s="240"/>
    </row>
    <row r="196" spans="1:6" ht="14.25" customHeight="1" x14ac:dyDescent="0.25">
      <c r="A196" s="52">
        <v>1438949</v>
      </c>
      <c r="B196" s="52" t="s">
        <v>934</v>
      </c>
      <c r="C196" s="52" t="s">
        <v>820</v>
      </c>
      <c r="D196" s="52" t="s">
        <v>932</v>
      </c>
      <c r="E196" s="207" t="s">
        <v>668</v>
      </c>
      <c r="F196" s="240"/>
    </row>
    <row r="197" spans="1:6" ht="14.25" customHeight="1" x14ac:dyDescent="0.25">
      <c r="A197" s="52">
        <v>1419854</v>
      </c>
      <c r="B197" s="52" t="s">
        <v>935</v>
      </c>
      <c r="C197" s="52" t="s">
        <v>820</v>
      </c>
      <c r="D197" s="52" t="s">
        <v>932</v>
      </c>
      <c r="E197" s="207" t="s">
        <v>668</v>
      </c>
      <c r="F197" s="240"/>
    </row>
    <row r="198" spans="1:6" ht="14.25" customHeight="1" x14ac:dyDescent="0.25">
      <c r="A198" s="52">
        <v>1435892</v>
      </c>
      <c r="B198" s="52" t="s">
        <v>936</v>
      </c>
      <c r="C198" s="52" t="s">
        <v>820</v>
      </c>
      <c r="D198" s="52" t="s">
        <v>932</v>
      </c>
      <c r="E198" s="207" t="s">
        <v>668</v>
      </c>
      <c r="F198" s="240"/>
    </row>
    <row r="199" spans="1:6" ht="14.25" customHeight="1" x14ac:dyDescent="0.25">
      <c r="A199" s="52">
        <v>1434361</v>
      </c>
      <c r="B199" s="52" t="s">
        <v>937</v>
      </c>
      <c r="C199" s="52" t="s">
        <v>820</v>
      </c>
      <c r="D199" s="52" t="s">
        <v>932</v>
      </c>
      <c r="E199" s="207" t="s">
        <v>668</v>
      </c>
      <c r="F199" s="240"/>
    </row>
    <row r="200" spans="1:6" ht="14.25" customHeight="1" x14ac:dyDescent="0.25">
      <c r="A200" s="52">
        <v>1428023</v>
      </c>
      <c r="B200" s="52" t="s">
        <v>938</v>
      </c>
      <c r="C200" s="52" t="s">
        <v>939</v>
      </c>
      <c r="D200" s="52" t="s">
        <v>940</v>
      </c>
      <c r="E200" s="207" t="s">
        <v>671</v>
      </c>
      <c r="F200" s="240"/>
    </row>
    <row r="201" spans="1:6" ht="14.25" customHeight="1" x14ac:dyDescent="0.25">
      <c r="A201" s="52">
        <v>1428040</v>
      </c>
      <c r="B201" s="52" t="s">
        <v>941</v>
      </c>
      <c r="C201" s="52" t="s">
        <v>939</v>
      </c>
      <c r="D201" s="52" t="s">
        <v>940</v>
      </c>
      <c r="E201" s="207" t="s">
        <v>671</v>
      </c>
      <c r="F201" s="240"/>
    </row>
    <row r="202" spans="1:6" ht="14.25" customHeight="1" x14ac:dyDescent="0.25">
      <c r="A202" s="52">
        <v>1428031</v>
      </c>
      <c r="B202" s="52" t="s">
        <v>942</v>
      </c>
      <c r="C202" s="52" t="s">
        <v>939</v>
      </c>
      <c r="D202" s="52" t="s">
        <v>940</v>
      </c>
      <c r="E202" s="207" t="s">
        <v>671</v>
      </c>
      <c r="F202" s="240"/>
    </row>
    <row r="203" spans="1:6" ht="14.25" customHeight="1" x14ac:dyDescent="0.25">
      <c r="A203" s="52">
        <v>1428323</v>
      </c>
      <c r="B203" s="52" t="s">
        <v>943</v>
      </c>
      <c r="C203" s="52" t="s">
        <v>922</v>
      </c>
      <c r="D203" s="52" t="s">
        <v>940</v>
      </c>
      <c r="E203" s="207" t="s">
        <v>671</v>
      </c>
      <c r="F203" s="240"/>
    </row>
    <row r="204" spans="1:6" ht="14.25" customHeight="1" x14ac:dyDescent="0.25">
      <c r="A204" s="52">
        <v>1428044</v>
      </c>
      <c r="B204" s="52" t="s">
        <v>944</v>
      </c>
      <c r="C204" s="52" t="s">
        <v>939</v>
      </c>
      <c r="D204" s="52" t="s">
        <v>945</v>
      </c>
      <c r="E204" s="207" t="s">
        <v>671</v>
      </c>
      <c r="F204" s="240"/>
    </row>
    <row r="205" spans="1:6" ht="14.25" customHeight="1" x14ac:dyDescent="0.25">
      <c r="A205" s="52">
        <v>1401831</v>
      </c>
      <c r="B205" s="52" t="s">
        <v>946</v>
      </c>
      <c r="C205" s="52" t="s">
        <v>922</v>
      </c>
      <c r="D205" s="52" t="s">
        <v>945</v>
      </c>
      <c r="E205" s="207" t="s">
        <v>671</v>
      </c>
      <c r="F205" s="240"/>
    </row>
    <row r="206" spans="1:6" ht="14.25" customHeight="1" x14ac:dyDescent="0.25">
      <c r="A206" s="52">
        <v>1439332</v>
      </c>
      <c r="B206" s="52" t="s">
        <v>947</v>
      </c>
      <c r="C206" s="52" t="s">
        <v>922</v>
      </c>
      <c r="D206" s="52" t="s">
        <v>945</v>
      </c>
      <c r="E206" s="207" t="s">
        <v>671</v>
      </c>
      <c r="F206" s="240"/>
    </row>
    <row r="207" spans="1:6" ht="14.25" customHeight="1" x14ac:dyDescent="0.25">
      <c r="A207" s="52">
        <v>1381276</v>
      </c>
      <c r="B207" s="52" t="s">
        <v>948</v>
      </c>
      <c r="C207" s="52" t="s">
        <v>797</v>
      </c>
      <c r="D207" s="52" t="s">
        <v>945</v>
      </c>
      <c r="E207" s="207" t="s">
        <v>671</v>
      </c>
      <c r="F207" s="240"/>
    </row>
    <row r="208" spans="1:6" ht="14.25" customHeight="1" x14ac:dyDescent="0.25">
      <c r="A208" s="52">
        <v>1441218</v>
      </c>
      <c r="B208" s="52" t="s">
        <v>949</v>
      </c>
      <c r="C208" s="52" t="s">
        <v>755</v>
      </c>
      <c r="D208" s="52" t="s">
        <v>945</v>
      </c>
      <c r="E208" s="207" t="s">
        <v>668</v>
      </c>
      <c r="F208" s="240"/>
    </row>
    <row r="209" spans="1:6" ht="14.25" customHeight="1" x14ac:dyDescent="0.25">
      <c r="A209" s="52">
        <v>1433147</v>
      </c>
      <c r="B209" s="52" t="s">
        <v>950</v>
      </c>
      <c r="C209" s="52" t="s">
        <v>755</v>
      </c>
      <c r="D209" s="52" t="s">
        <v>165</v>
      </c>
      <c r="E209" s="207" t="s">
        <v>668</v>
      </c>
      <c r="F209" s="240"/>
    </row>
    <row r="210" spans="1:6" ht="14.25" customHeight="1" x14ac:dyDescent="0.25">
      <c r="A210" s="52">
        <v>1438988</v>
      </c>
      <c r="B210" s="52" t="s">
        <v>951</v>
      </c>
      <c r="C210" s="52" t="s">
        <v>755</v>
      </c>
      <c r="D210" s="52" t="s">
        <v>165</v>
      </c>
      <c r="E210" s="207" t="s">
        <v>668</v>
      </c>
      <c r="F210" s="240"/>
    </row>
    <row r="211" spans="1:6" ht="14.25" customHeight="1" x14ac:dyDescent="0.25">
      <c r="A211" s="52">
        <v>1407676</v>
      </c>
      <c r="B211" s="52" t="s">
        <v>952</v>
      </c>
      <c r="C211" s="52" t="s">
        <v>797</v>
      </c>
      <c r="D211" s="52" t="s">
        <v>953</v>
      </c>
      <c r="E211" s="207" t="s">
        <v>668</v>
      </c>
      <c r="F211" s="240"/>
    </row>
    <row r="212" spans="1:6" ht="14.25" customHeight="1" x14ac:dyDescent="0.25">
      <c r="A212" s="52">
        <v>1124904</v>
      </c>
      <c r="B212" s="52" t="s">
        <v>954</v>
      </c>
      <c r="C212" s="52" t="s">
        <v>914</v>
      </c>
      <c r="D212" s="52" t="s">
        <v>945</v>
      </c>
      <c r="E212" s="207" t="s">
        <v>668</v>
      </c>
      <c r="F212" s="240"/>
    </row>
    <row r="213" spans="1:6" ht="14.25" customHeight="1" x14ac:dyDescent="0.25">
      <c r="A213" s="52">
        <v>1386486</v>
      </c>
      <c r="B213" s="52" t="s">
        <v>955</v>
      </c>
      <c r="C213" s="52" t="s">
        <v>882</v>
      </c>
      <c r="D213" s="52" t="s">
        <v>166</v>
      </c>
      <c r="E213" s="207" t="s">
        <v>668</v>
      </c>
      <c r="F213" s="240"/>
    </row>
    <row r="214" spans="1:6" ht="14.25" customHeight="1" x14ac:dyDescent="0.25">
      <c r="A214" s="52">
        <v>1441349</v>
      </c>
      <c r="B214" s="52" t="s">
        <v>956</v>
      </c>
      <c r="C214" s="52" t="s">
        <v>786</v>
      </c>
      <c r="D214" s="52" t="s">
        <v>166</v>
      </c>
      <c r="E214" s="207" t="s">
        <v>668</v>
      </c>
      <c r="F214" s="240"/>
    </row>
    <row r="215" spans="1:6" ht="14.25" customHeight="1" x14ac:dyDescent="0.25">
      <c r="A215" s="52">
        <v>1442328</v>
      </c>
      <c r="B215" s="52" t="s">
        <v>957</v>
      </c>
      <c r="C215" s="52" t="s">
        <v>958</v>
      </c>
      <c r="D215" s="52" t="s">
        <v>166</v>
      </c>
      <c r="E215" s="207" t="s">
        <v>668</v>
      </c>
      <c r="F215" s="240"/>
    </row>
    <row r="216" spans="1:6" ht="14.25" customHeight="1" x14ac:dyDescent="0.25">
      <c r="A216" s="52">
        <v>1407678</v>
      </c>
      <c r="B216" s="52" t="s">
        <v>959</v>
      </c>
      <c r="C216" s="52" t="s">
        <v>797</v>
      </c>
      <c r="D216" s="52" t="s">
        <v>166</v>
      </c>
      <c r="E216" s="207" t="s">
        <v>668</v>
      </c>
      <c r="F216" s="240"/>
    </row>
    <row r="217" spans="1:6" ht="14.25" customHeight="1" x14ac:dyDescent="0.25">
      <c r="A217" s="52">
        <v>1407676</v>
      </c>
      <c r="B217" s="52" t="s">
        <v>952</v>
      </c>
      <c r="C217" s="52" t="s">
        <v>797</v>
      </c>
      <c r="D217" s="52" t="s">
        <v>166</v>
      </c>
      <c r="E217" s="207" t="s">
        <v>668</v>
      </c>
      <c r="F217" s="240"/>
    </row>
    <row r="218" spans="1:6" ht="14.25" customHeight="1" x14ac:dyDescent="0.25">
      <c r="A218" s="52">
        <v>1419233</v>
      </c>
      <c r="B218" s="52" t="s">
        <v>960</v>
      </c>
      <c r="C218" s="52" t="s">
        <v>820</v>
      </c>
      <c r="D218" s="52" t="s">
        <v>961</v>
      </c>
      <c r="E218" s="207" t="s">
        <v>668</v>
      </c>
      <c r="F218" s="240"/>
    </row>
    <row r="219" spans="1:6" ht="14.25" customHeight="1" x14ac:dyDescent="0.25">
      <c r="A219" s="52">
        <v>1421232</v>
      </c>
      <c r="B219" s="52" t="s">
        <v>962</v>
      </c>
      <c r="C219" s="52" t="s">
        <v>820</v>
      </c>
      <c r="D219" s="52" t="s">
        <v>961</v>
      </c>
      <c r="E219" s="207" t="s">
        <v>668</v>
      </c>
      <c r="F219" s="240"/>
    </row>
    <row r="220" spans="1:6" ht="14.25" customHeight="1" x14ac:dyDescent="0.25">
      <c r="A220" s="52">
        <v>1419215</v>
      </c>
      <c r="B220" s="52" t="s">
        <v>963</v>
      </c>
      <c r="C220" s="52" t="s">
        <v>820</v>
      </c>
      <c r="D220" s="52" t="s">
        <v>961</v>
      </c>
      <c r="E220" s="207" t="s">
        <v>668</v>
      </c>
      <c r="F220" s="240"/>
    </row>
    <row r="221" spans="1:6" ht="14.25" customHeight="1" x14ac:dyDescent="0.25">
      <c r="A221" s="52">
        <v>1444366</v>
      </c>
      <c r="B221" s="52" t="s">
        <v>964</v>
      </c>
      <c r="C221" s="52" t="s">
        <v>820</v>
      </c>
      <c r="D221" s="52" t="s">
        <v>961</v>
      </c>
      <c r="E221" s="207" t="s">
        <v>668</v>
      </c>
      <c r="F221" s="240"/>
    </row>
    <row r="222" spans="1:6" ht="14.25" customHeight="1" x14ac:dyDescent="0.25">
      <c r="A222" s="52">
        <v>1444170</v>
      </c>
      <c r="B222" s="52" t="s">
        <v>965</v>
      </c>
      <c r="C222" s="52" t="s">
        <v>966</v>
      </c>
      <c r="D222" s="52" t="s">
        <v>961</v>
      </c>
      <c r="E222" s="207" t="s">
        <v>668</v>
      </c>
      <c r="F222" s="240"/>
    </row>
    <row r="223" spans="1:6" ht="14.25" customHeight="1" x14ac:dyDescent="0.25">
      <c r="A223" s="52">
        <v>1444628</v>
      </c>
      <c r="B223" s="52" t="s">
        <v>967</v>
      </c>
      <c r="C223" s="52" t="s">
        <v>968</v>
      </c>
      <c r="D223" s="52" t="s">
        <v>961</v>
      </c>
      <c r="E223" s="207" t="s">
        <v>668</v>
      </c>
      <c r="F223" s="240"/>
    </row>
    <row r="224" spans="1:6" ht="14.25" customHeight="1" x14ac:dyDescent="0.25">
      <c r="A224" s="52">
        <v>1445652</v>
      </c>
      <c r="B224" s="52" t="s">
        <v>969</v>
      </c>
      <c r="C224" s="52" t="s">
        <v>968</v>
      </c>
      <c r="D224" s="134">
        <v>44930</v>
      </c>
      <c r="E224" s="207" t="s">
        <v>668</v>
      </c>
      <c r="F224" s="240"/>
    </row>
    <row r="225" spans="1:6" ht="14.25" customHeight="1" x14ac:dyDescent="0.25">
      <c r="A225" s="52">
        <v>1438163</v>
      </c>
      <c r="B225" s="52" t="s">
        <v>970</v>
      </c>
      <c r="C225" s="52" t="s">
        <v>775</v>
      </c>
      <c r="D225" s="134">
        <v>44961</v>
      </c>
      <c r="E225" s="207" t="s">
        <v>668</v>
      </c>
      <c r="F225" s="240"/>
    </row>
    <row r="226" spans="1:6" ht="14.25" customHeight="1" x14ac:dyDescent="0.25">
      <c r="A226" s="52">
        <v>1445678</v>
      </c>
      <c r="B226" s="52" t="s">
        <v>971</v>
      </c>
      <c r="C226" s="52" t="s">
        <v>775</v>
      </c>
      <c r="D226" s="134">
        <v>44961</v>
      </c>
      <c r="E226" s="207" t="s">
        <v>668</v>
      </c>
      <c r="F226" s="240"/>
    </row>
    <row r="227" spans="1:6" ht="14.25" customHeight="1" x14ac:dyDescent="0.25">
      <c r="A227" s="52" t="s">
        <v>972</v>
      </c>
      <c r="B227" s="52" t="s">
        <v>973</v>
      </c>
      <c r="C227" s="52" t="s">
        <v>757</v>
      </c>
      <c r="D227" s="134">
        <v>45020</v>
      </c>
      <c r="E227" s="207" t="s">
        <v>671</v>
      </c>
      <c r="F227" s="240"/>
    </row>
    <row r="228" spans="1:6" ht="14.25" customHeight="1" x14ac:dyDescent="0.25">
      <c r="A228" s="52">
        <v>1425869</v>
      </c>
      <c r="B228" s="52" t="s">
        <v>974</v>
      </c>
      <c r="C228" s="52" t="s">
        <v>757</v>
      </c>
      <c r="D228" s="134">
        <v>45020</v>
      </c>
      <c r="E228" s="207" t="s">
        <v>671</v>
      </c>
      <c r="F228" s="240"/>
    </row>
    <row r="229" spans="1:6" ht="14.25" customHeight="1" x14ac:dyDescent="0.25">
      <c r="A229" s="52">
        <v>1428260</v>
      </c>
      <c r="B229" s="52" t="s">
        <v>975</v>
      </c>
      <c r="C229" s="52" t="s">
        <v>757</v>
      </c>
      <c r="D229" s="134">
        <v>45020</v>
      </c>
      <c r="E229" s="207" t="s">
        <v>671</v>
      </c>
      <c r="F229" s="240"/>
    </row>
    <row r="230" spans="1:6" ht="14.25" customHeight="1" x14ac:dyDescent="0.25">
      <c r="A230" s="52">
        <v>1428249</v>
      </c>
      <c r="B230" s="52" t="s">
        <v>976</v>
      </c>
      <c r="C230" s="52" t="s">
        <v>757</v>
      </c>
      <c r="D230" s="134">
        <v>45020</v>
      </c>
      <c r="E230" s="207" t="s">
        <v>671</v>
      </c>
      <c r="F230" s="240"/>
    </row>
    <row r="231" spans="1:6" ht="14.25" customHeight="1" x14ac:dyDescent="0.25">
      <c r="A231" s="52">
        <v>1437434</v>
      </c>
      <c r="B231" s="52" t="s">
        <v>977</v>
      </c>
      <c r="C231" s="52" t="s">
        <v>757</v>
      </c>
      <c r="D231" s="134">
        <v>45020</v>
      </c>
      <c r="E231" s="207" t="s">
        <v>671</v>
      </c>
      <c r="F231" s="240"/>
    </row>
    <row r="232" spans="1:6" ht="14.25" customHeight="1" x14ac:dyDescent="0.25">
      <c r="A232" s="52">
        <v>1431679</v>
      </c>
      <c r="B232" s="52" t="s">
        <v>978</v>
      </c>
      <c r="C232" s="52" t="s">
        <v>757</v>
      </c>
      <c r="D232" s="134">
        <v>45020</v>
      </c>
      <c r="E232" s="207" t="s">
        <v>671</v>
      </c>
      <c r="F232" s="240"/>
    </row>
    <row r="233" spans="1:6" ht="14.25" customHeight="1" x14ac:dyDescent="0.25">
      <c r="A233" s="52">
        <v>1428320</v>
      </c>
      <c r="B233" s="52" t="s">
        <v>979</v>
      </c>
      <c r="C233" s="52" t="s">
        <v>757</v>
      </c>
      <c r="D233" s="134">
        <v>45020</v>
      </c>
      <c r="E233" s="207" t="s">
        <v>671</v>
      </c>
      <c r="F233" s="240"/>
    </row>
    <row r="234" spans="1:6" ht="14.25" customHeight="1" x14ac:dyDescent="0.25">
      <c r="A234" s="52">
        <v>1431847</v>
      </c>
      <c r="B234" s="52" t="s">
        <v>980</v>
      </c>
      <c r="C234" s="52" t="s">
        <v>757</v>
      </c>
      <c r="D234" s="134">
        <v>45020</v>
      </c>
      <c r="E234" s="207" t="s">
        <v>671</v>
      </c>
      <c r="F234" s="240"/>
    </row>
    <row r="235" spans="1:6" ht="14.25" customHeight="1" x14ac:dyDescent="0.25">
      <c r="A235" s="52">
        <v>1437443</v>
      </c>
      <c r="B235" s="52" t="s">
        <v>981</v>
      </c>
      <c r="C235" s="52" t="s">
        <v>757</v>
      </c>
      <c r="D235" s="134">
        <v>45020</v>
      </c>
      <c r="E235" s="207" t="s">
        <v>671</v>
      </c>
      <c r="F235" s="240"/>
    </row>
    <row r="236" spans="1:6" ht="14.25" customHeight="1" x14ac:dyDescent="0.25">
      <c r="A236" s="52">
        <v>1443887</v>
      </c>
      <c r="B236" s="52" t="s">
        <v>982</v>
      </c>
      <c r="C236" s="52" t="s">
        <v>914</v>
      </c>
      <c r="D236" s="134">
        <v>45020</v>
      </c>
      <c r="E236" s="207" t="s">
        <v>671</v>
      </c>
      <c r="F236" s="240"/>
    </row>
    <row r="237" spans="1:6" ht="14.25" customHeight="1" x14ac:dyDescent="0.25">
      <c r="A237" s="52">
        <v>1428702</v>
      </c>
      <c r="B237" s="52" t="s">
        <v>983</v>
      </c>
      <c r="C237" s="52" t="s">
        <v>731</v>
      </c>
      <c r="D237" s="134">
        <v>45020</v>
      </c>
      <c r="E237" s="207" t="s">
        <v>668</v>
      </c>
      <c r="F237" s="240"/>
    </row>
    <row r="238" spans="1:6" ht="14.25" customHeight="1" x14ac:dyDescent="0.25">
      <c r="A238" s="52">
        <v>1437496</v>
      </c>
      <c r="B238" s="52" t="s">
        <v>984</v>
      </c>
      <c r="C238" s="52" t="s">
        <v>731</v>
      </c>
      <c r="D238" s="134">
        <v>45020</v>
      </c>
      <c r="E238" s="207" t="s">
        <v>668</v>
      </c>
      <c r="F238" s="240"/>
    </row>
    <row r="239" spans="1:6" ht="14.25" customHeight="1" x14ac:dyDescent="0.25">
      <c r="A239" s="52">
        <v>1444406</v>
      </c>
      <c r="B239" s="52" t="s">
        <v>985</v>
      </c>
      <c r="C239" s="52" t="s">
        <v>914</v>
      </c>
      <c r="D239" s="134">
        <v>45020</v>
      </c>
      <c r="E239" s="207" t="s">
        <v>671</v>
      </c>
      <c r="F239" s="240"/>
    </row>
    <row r="240" spans="1:6" ht="14.25" customHeight="1" x14ac:dyDescent="0.25">
      <c r="A240" s="52">
        <v>1442965</v>
      </c>
      <c r="B240" s="52" t="s">
        <v>986</v>
      </c>
      <c r="C240" s="52" t="s">
        <v>766</v>
      </c>
      <c r="D240" s="134">
        <v>45020</v>
      </c>
      <c r="E240" s="207" t="s">
        <v>671</v>
      </c>
      <c r="F240" s="240"/>
    </row>
    <row r="241" spans="1:6" ht="14.25" customHeight="1" x14ac:dyDescent="0.25">
      <c r="A241" s="52">
        <v>1427986</v>
      </c>
      <c r="B241" s="52" t="s">
        <v>987</v>
      </c>
      <c r="C241" s="52" t="s">
        <v>939</v>
      </c>
      <c r="D241" s="134">
        <v>45050</v>
      </c>
      <c r="E241" s="207" t="s">
        <v>668</v>
      </c>
      <c r="F241" s="240"/>
    </row>
    <row r="242" spans="1:6" ht="14.25" customHeight="1" x14ac:dyDescent="0.25">
      <c r="A242" s="52">
        <v>1443307</v>
      </c>
      <c r="B242" s="52" t="s">
        <v>988</v>
      </c>
      <c r="C242" s="52" t="s">
        <v>922</v>
      </c>
      <c r="D242" s="134">
        <v>45050</v>
      </c>
      <c r="E242" s="207" t="s">
        <v>668</v>
      </c>
      <c r="F242" s="240"/>
    </row>
    <row r="243" spans="1:6" ht="14.25" customHeight="1" x14ac:dyDescent="0.25">
      <c r="A243" s="52">
        <v>1444826</v>
      </c>
      <c r="B243" s="52" t="s">
        <v>989</v>
      </c>
      <c r="C243" s="52" t="s">
        <v>902</v>
      </c>
      <c r="D243" s="134">
        <v>45050</v>
      </c>
      <c r="E243" s="207" t="s">
        <v>668</v>
      </c>
      <c r="F243" s="240"/>
    </row>
    <row r="244" spans="1:6" ht="14.25" customHeight="1" x14ac:dyDescent="0.25">
      <c r="A244" s="52">
        <v>1446393</v>
      </c>
      <c r="B244" s="52" t="s">
        <v>990</v>
      </c>
      <c r="C244" s="52" t="s">
        <v>991</v>
      </c>
      <c r="D244" s="134">
        <v>45264</v>
      </c>
      <c r="E244" s="207" t="s">
        <v>668</v>
      </c>
      <c r="F244" s="240" t="s">
        <v>992</v>
      </c>
    </row>
    <row r="245" spans="1:6" ht="14.25" customHeight="1" x14ac:dyDescent="0.25">
      <c r="A245" s="52">
        <v>1404820</v>
      </c>
      <c r="B245" s="52" t="s">
        <v>993</v>
      </c>
      <c r="C245" s="52" t="s">
        <v>991</v>
      </c>
      <c r="D245" s="134">
        <v>45264</v>
      </c>
      <c r="E245" s="207" t="s">
        <v>668</v>
      </c>
      <c r="F245" s="240"/>
    </row>
    <row r="246" spans="1:6" ht="14.25" customHeight="1" x14ac:dyDescent="0.25">
      <c r="A246" s="52">
        <v>1443720</v>
      </c>
      <c r="B246" s="52" t="s">
        <v>994</v>
      </c>
      <c r="C246" s="52" t="s">
        <v>763</v>
      </c>
      <c r="D246" s="52" t="s">
        <v>995</v>
      </c>
      <c r="E246" s="207" t="s">
        <v>671</v>
      </c>
      <c r="F246" s="240"/>
    </row>
    <row r="247" spans="1:6" ht="14.25" customHeight="1" x14ac:dyDescent="0.25">
      <c r="A247" s="52">
        <v>1383047</v>
      </c>
      <c r="B247" s="52" t="s">
        <v>996</v>
      </c>
      <c r="C247" s="52" t="s">
        <v>779</v>
      </c>
      <c r="D247" s="52" t="s">
        <v>995</v>
      </c>
      <c r="E247" s="207" t="s">
        <v>671</v>
      </c>
      <c r="F247" s="240"/>
    </row>
    <row r="248" spans="1:6" ht="14.25" customHeight="1" x14ac:dyDescent="0.25">
      <c r="A248" s="52">
        <v>1431881</v>
      </c>
      <c r="B248" s="52" t="s">
        <v>997</v>
      </c>
      <c r="C248" s="52" t="s">
        <v>902</v>
      </c>
      <c r="D248" s="52" t="s">
        <v>995</v>
      </c>
      <c r="E248" s="207" t="s">
        <v>671</v>
      </c>
      <c r="F248" s="240"/>
    </row>
    <row r="249" spans="1:6" ht="14.25" customHeight="1" x14ac:dyDescent="0.25">
      <c r="A249" s="52">
        <v>1431682</v>
      </c>
      <c r="B249" s="52" t="s">
        <v>997</v>
      </c>
      <c r="C249" s="52" t="s">
        <v>902</v>
      </c>
      <c r="D249" s="52" t="s">
        <v>995</v>
      </c>
      <c r="E249" s="207" t="s">
        <v>671</v>
      </c>
      <c r="F249" s="240"/>
    </row>
    <row r="250" spans="1:6" ht="14.25" customHeight="1" x14ac:dyDescent="0.25">
      <c r="A250" s="52">
        <v>1428239</v>
      </c>
      <c r="B250" s="52" t="s">
        <v>998</v>
      </c>
      <c r="C250" s="52" t="s">
        <v>902</v>
      </c>
      <c r="D250" s="52" t="s">
        <v>999</v>
      </c>
      <c r="E250" s="207" t="s">
        <v>671</v>
      </c>
      <c r="F250" s="240"/>
    </row>
    <row r="251" spans="1:6" ht="14.25" customHeight="1" x14ac:dyDescent="0.25">
      <c r="A251" s="52">
        <v>1434367</v>
      </c>
      <c r="B251" s="52" t="s">
        <v>1000</v>
      </c>
      <c r="C251" s="52" t="s">
        <v>797</v>
      </c>
      <c r="D251" s="52" t="s">
        <v>1001</v>
      </c>
      <c r="E251" s="207" t="s">
        <v>668</v>
      </c>
      <c r="F251" s="240"/>
    </row>
    <row r="252" spans="1:6" ht="14.25" customHeight="1" x14ac:dyDescent="0.25">
      <c r="A252" s="52">
        <v>1447544</v>
      </c>
      <c r="B252" s="52" t="s">
        <v>1002</v>
      </c>
      <c r="C252" s="52" t="s">
        <v>1003</v>
      </c>
      <c r="D252" s="52" t="s">
        <v>1001</v>
      </c>
      <c r="E252" s="207" t="s">
        <v>668</v>
      </c>
      <c r="F252" s="240"/>
    </row>
    <row r="253" spans="1:6" ht="14.25" customHeight="1" x14ac:dyDescent="0.25">
      <c r="A253" s="52">
        <v>1456198</v>
      </c>
      <c r="B253" s="52" t="s">
        <v>1004</v>
      </c>
      <c r="C253" s="52" t="s">
        <v>773</v>
      </c>
      <c r="D253" s="52" t="s">
        <v>167</v>
      </c>
      <c r="E253" s="207" t="s">
        <v>668</v>
      </c>
      <c r="F253" s="240"/>
    </row>
    <row r="254" spans="1:6" ht="14.25" customHeight="1" x14ac:dyDescent="0.25">
      <c r="A254" s="52">
        <v>1454336</v>
      </c>
      <c r="B254" s="52" t="s">
        <v>992</v>
      </c>
      <c r="C254" s="52" t="s">
        <v>820</v>
      </c>
      <c r="D254" s="159">
        <v>45037</v>
      </c>
      <c r="E254" s="207" t="s">
        <v>668</v>
      </c>
      <c r="F254" s="240"/>
    </row>
    <row r="255" spans="1:6" ht="14.25" customHeight="1" x14ac:dyDescent="0.25">
      <c r="A255" s="52">
        <v>1458275</v>
      </c>
      <c r="B255" s="52" t="s">
        <v>1005</v>
      </c>
      <c r="C255" s="52" t="s">
        <v>791</v>
      </c>
      <c r="D255" s="159" t="s">
        <v>1006</v>
      </c>
      <c r="E255" s="207" t="s">
        <v>668</v>
      </c>
      <c r="F255" s="240"/>
    </row>
    <row r="256" spans="1:6" ht="14.25" customHeight="1" x14ac:dyDescent="0.25">
      <c r="A256" s="52">
        <v>1432353</v>
      </c>
      <c r="B256" s="52" t="s">
        <v>1007</v>
      </c>
      <c r="C256" s="52" t="s">
        <v>757</v>
      </c>
      <c r="D256" s="159" t="s">
        <v>1006</v>
      </c>
      <c r="E256" s="207" t="s">
        <v>668</v>
      </c>
      <c r="F256" s="240"/>
    </row>
    <row r="257" spans="1:6" ht="14.25" customHeight="1" x14ac:dyDescent="0.25">
      <c r="A257" s="52">
        <v>1444195</v>
      </c>
      <c r="B257" s="52" t="s">
        <v>1007</v>
      </c>
      <c r="C257" s="52" t="s">
        <v>757</v>
      </c>
      <c r="D257" s="159" t="s">
        <v>1006</v>
      </c>
      <c r="E257" s="207" t="s">
        <v>668</v>
      </c>
      <c r="F257" s="240"/>
    </row>
    <row r="258" spans="1:6" ht="14.25" customHeight="1" x14ac:dyDescent="0.25">
      <c r="A258" s="119">
        <v>1454916</v>
      </c>
      <c r="B258" s="52" t="s">
        <v>1007</v>
      </c>
      <c r="C258" s="52" t="s">
        <v>757</v>
      </c>
      <c r="D258" s="159" t="s">
        <v>1006</v>
      </c>
      <c r="E258" s="207" t="s">
        <v>668</v>
      </c>
      <c r="F258" s="240"/>
    </row>
    <row r="259" spans="1:6" ht="14.25" customHeight="1" x14ac:dyDescent="0.25">
      <c r="A259" s="45">
        <v>1447480</v>
      </c>
      <c r="B259" s="52" t="s">
        <v>1008</v>
      </c>
      <c r="C259" s="52" t="s">
        <v>1009</v>
      </c>
      <c r="D259" s="159" t="s">
        <v>169</v>
      </c>
      <c r="E259" s="207" t="s">
        <v>668</v>
      </c>
      <c r="F259" s="240"/>
    </row>
    <row r="260" spans="1:6" ht="14.25" customHeight="1" x14ac:dyDescent="0.25">
      <c r="A260" s="52">
        <v>1459515</v>
      </c>
      <c r="B260" s="52" t="s">
        <v>1010</v>
      </c>
      <c r="C260" s="52" t="s">
        <v>1011</v>
      </c>
      <c r="D260" s="159" t="s">
        <v>1012</v>
      </c>
      <c r="E260" s="207" t="s">
        <v>668</v>
      </c>
      <c r="F260" s="240"/>
    </row>
    <row r="261" spans="1:6" ht="14.25" customHeight="1" x14ac:dyDescent="0.25">
      <c r="A261" s="52">
        <v>1457971</v>
      </c>
      <c r="B261" s="52" t="s">
        <v>1013</v>
      </c>
      <c r="C261" s="52" t="s">
        <v>1009</v>
      </c>
      <c r="D261" s="159" t="s">
        <v>1012</v>
      </c>
      <c r="E261" s="207" t="s">
        <v>668</v>
      </c>
      <c r="F261" s="240"/>
    </row>
    <row r="262" spans="1:6" ht="14.25" customHeight="1" x14ac:dyDescent="0.25">
      <c r="A262" s="52">
        <v>1447916</v>
      </c>
      <c r="B262" s="52" t="s">
        <v>1014</v>
      </c>
      <c r="C262" s="52" t="s">
        <v>1015</v>
      </c>
      <c r="D262" s="159">
        <v>45043</v>
      </c>
      <c r="E262" s="207" t="s">
        <v>668</v>
      </c>
      <c r="F262" s="240"/>
    </row>
    <row r="263" spans="1:6" ht="14.25" customHeight="1" x14ac:dyDescent="0.25">
      <c r="A263" s="52">
        <v>1442253</v>
      </c>
      <c r="B263" s="52" t="s">
        <v>1016</v>
      </c>
      <c r="C263" s="52" t="s">
        <v>820</v>
      </c>
      <c r="D263" s="159">
        <v>45043</v>
      </c>
      <c r="E263" s="207" t="s">
        <v>668</v>
      </c>
      <c r="F263" s="240"/>
    </row>
    <row r="264" spans="1:6" ht="14.25" customHeight="1" x14ac:dyDescent="0.25">
      <c r="A264" s="52">
        <v>1459750</v>
      </c>
      <c r="B264" s="52" t="s">
        <v>1017</v>
      </c>
      <c r="C264" s="52" t="s">
        <v>773</v>
      </c>
      <c r="D264" s="159" t="s">
        <v>1018</v>
      </c>
      <c r="E264" s="207" t="s">
        <v>668</v>
      </c>
      <c r="F264" s="240"/>
    </row>
    <row r="265" spans="1:6" ht="14.25" customHeight="1" x14ac:dyDescent="0.25">
      <c r="A265" s="52">
        <v>1436311</v>
      </c>
      <c r="B265" s="52" t="s">
        <v>1019</v>
      </c>
      <c r="C265" s="52" t="s">
        <v>773</v>
      </c>
      <c r="D265" s="159" t="s">
        <v>1018</v>
      </c>
      <c r="E265" s="207" t="s">
        <v>668</v>
      </c>
      <c r="F265" s="240"/>
    </row>
    <row r="266" spans="1:6" ht="14.25" customHeight="1" x14ac:dyDescent="0.25">
      <c r="A266" s="52">
        <v>1460613</v>
      </c>
      <c r="B266" s="52" t="s">
        <v>1020</v>
      </c>
      <c r="C266" s="52" t="s">
        <v>814</v>
      </c>
      <c r="D266" s="159" t="s">
        <v>1018</v>
      </c>
      <c r="E266" s="207" t="s">
        <v>668</v>
      </c>
      <c r="F266" s="240"/>
    </row>
    <row r="267" spans="1:6" ht="14.25" customHeight="1" x14ac:dyDescent="0.25">
      <c r="A267" s="52">
        <v>1462681</v>
      </c>
      <c r="B267" s="52" t="s">
        <v>1021</v>
      </c>
      <c r="C267" s="52" t="s">
        <v>773</v>
      </c>
      <c r="D267" s="159">
        <v>45044</v>
      </c>
      <c r="E267" s="207" t="s">
        <v>668</v>
      </c>
      <c r="F267" s="240"/>
    </row>
    <row r="268" spans="1:6" ht="14.25" customHeight="1" x14ac:dyDescent="0.25">
      <c r="A268" s="52">
        <v>1458967</v>
      </c>
      <c r="B268" s="52" t="s">
        <v>1022</v>
      </c>
      <c r="C268" s="52" t="s">
        <v>1023</v>
      </c>
      <c r="D268" s="159" t="s">
        <v>170</v>
      </c>
      <c r="E268" s="207" t="s">
        <v>671</v>
      </c>
      <c r="F268" s="240"/>
    </row>
    <row r="269" spans="1:6" ht="14.25" customHeight="1" x14ac:dyDescent="0.25">
      <c r="A269" s="52">
        <v>1461285</v>
      </c>
      <c r="B269" s="52" t="s">
        <v>1024</v>
      </c>
      <c r="C269" s="52" t="s">
        <v>857</v>
      </c>
      <c r="D269" s="159" t="s">
        <v>1025</v>
      </c>
      <c r="E269" s="207" t="s">
        <v>668</v>
      </c>
      <c r="F269" s="240"/>
    </row>
    <row r="270" spans="1:6" ht="14.25" customHeight="1" x14ac:dyDescent="0.25">
      <c r="A270" s="52">
        <v>1461617</v>
      </c>
      <c r="B270" s="52" t="s">
        <v>1024</v>
      </c>
      <c r="C270" s="52" t="s">
        <v>857</v>
      </c>
      <c r="D270" s="159" t="s">
        <v>1025</v>
      </c>
      <c r="E270" s="207" t="s">
        <v>668</v>
      </c>
      <c r="F270" s="240"/>
    </row>
    <row r="271" spans="1:6" ht="14.25" customHeight="1" x14ac:dyDescent="0.25">
      <c r="A271" s="52">
        <v>1462395</v>
      </c>
      <c r="B271" s="52" t="s">
        <v>1024</v>
      </c>
      <c r="C271" s="52" t="s">
        <v>857</v>
      </c>
      <c r="D271" s="159" t="s">
        <v>1025</v>
      </c>
      <c r="E271" s="207" t="s">
        <v>668</v>
      </c>
      <c r="F271" s="240"/>
    </row>
    <row r="272" spans="1:6" ht="14.25" customHeight="1" x14ac:dyDescent="0.25">
      <c r="A272" s="52">
        <v>1437650</v>
      </c>
      <c r="B272" s="52" t="s">
        <v>1024</v>
      </c>
      <c r="C272" s="52" t="s">
        <v>857</v>
      </c>
      <c r="D272" s="159" t="s">
        <v>1025</v>
      </c>
      <c r="E272" s="207" t="s">
        <v>668</v>
      </c>
      <c r="F272" s="240"/>
    </row>
    <row r="273" spans="1:6" ht="14.25" customHeight="1" x14ac:dyDescent="0.25">
      <c r="A273" s="52">
        <v>1455865</v>
      </c>
      <c r="B273" s="52" t="s">
        <v>1024</v>
      </c>
      <c r="C273" s="52" t="s">
        <v>857</v>
      </c>
      <c r="D273" s="159" t="s">
        <v>1025</v>
      </c>
      <c r="E273" s="207" t="s">
        <v>668</v>
      </c>
      <c r="F273" s="240"/>
    </row>
    <row r="274" spans="1:6" ht="14.25" customHeight="1" x14ac:dyDescent="0.25">
      <c r="A274" s="52">
        <v>1461254</v>
      </c>
      <c r="B274" s="52" t="s">
        <v>1024</v>
      </c>
      <c r="C274" s="52" t="s">
        <v>857</v>
      </c>
      <c r="D274" s="159" t="s">
        <v>1025</v>
      </c>
      <c r="E274" s="207" t="s">
        <v>668</v>
      </c>
      <c r="F274" s="240"/>
    </row>
    <row r="275" spans="1:6" ht="14.25" customHeight="1" x14ac:dyDescent="0.25">
      <c r="A275" s="52">
        <v>1441804</v>
      </c>
      <c r="B275" s="52" t="s">
        <v>1024</v>
      </c>
      <c r="C275" s="52" t="s">
        <v>857</v>
      </c>
      <c r="D275" s="159" t="s">
        <v>1025</v>
      </c>
      <c r="E275" s="207" t="s">
        <v>668</v>
      </c>
      <c r="F275" s="240"/>
    </row>
    <row r="276" spans="1:6" ht="14.25" customHeight="1" x14ac:dyDescent="0.25">
      <c r="A276" s="52">
        <v>1462681</v>
      </c>
      <c r="B276" s="52" t="s">
        <v>1024</v>
      </c>
      <c r="C276" s="52" t="s">
        <v>857</v>
      </c>
      <c r="D276" s="159" t="s">
        <v>1025</v>
      </c>
      <c r="E276" s="207" t="s">
        <v>668</v>
      </c>
      <c r="F276" s="240"/>
    </row>
    <row r="277" spans="1:6" ht="14.25" customHeight="1" x14ac:dyDescent="0.25">
      <c r="A277" s="52">
        <v>1381817</v>
      </c>
      <c r="B277" s="52" t="s">
        <v>1024</v>
      </c>
      <c r="C277" s="52" t="s">
        <v>857</v>
      </c>
      <c r="D277" s="159" t="s">
        <v>1025</v>
      </c>
      <c r="E277" s="207" t="s">
        <v>668</v>
      </c>
      <c r="F277" s="240"/>
    </row>
    <row r="278" spans="1:6" ht="14.25" customHeight="1" x14ac:dyDescent="0.25">
      <c r="A278" s="52">
        <v>1461850</v>
      </c>
      <c r="B278" s="52" t="s">
        <v>1024</v>
      </c>
      <c r="C278" s="52" t="s">
        <v>857</v>
      </c>
      <c r="D278" s="159" t="s">
        <v>1025</v>
      </c>
      <c r="E278" s="207" t="s">
        <v>668</v>
      </c>
      <c r="F278" s="240"/>
    </row>
    <row r="279" spans="1:6" ht="14.25" customHeight="1" x14ac:dyDescent="0.25">
      <c r="A279" s="52">
        <v>1460440</v>
      </c>
      <c r="B279" s="52" t="s">
        <v>1024</v>
      </c>
      <c r="C279" s="52" t="s">
        <v>857</v>
      </c>
      <c r="D279" s="159" t="s">
        <v>1025</v>
      </c>
      <c r="E279" s="207" t="s">
        <v>668</v>
      </c>
      <c r="F279" s="240"/>
    </row>
    <row r="280" spans="1:6" ht="14.25" customHeight="1" x14ac:dyDescent="0.25">
      <c r="A280" s="52">
        <v>1448583</v>
      </c>
      <c r="B280" s="52" t="s">
        <v>1024</v>
      </c>
      <c r="C280" s="52" t="s">
        <v>857</v>
      </c>
      <c r="D280" s="159" t="s">
        <v>1025</v>
      </c>
      <c r="E280" s="207" t="s">
        <v>668</v>
      </c>
      <c r="F280" s="240"/>
    </row>
    <row r="281" spans="1:6" ht="14.25" customHeight="1" x14ac:dyDescent="0.25">
      <c r="A281" s="52">
        <v>1462453</v>
      </c>
      <c r="B281" s="52" t="s">
        <v>1024</v>
      </c>
      <c r="C281" s="52" t="s">
        <v>857</v>
      </c>
      <c r="D281" s="159" t="s">
        <v>1025</v>
      </c>
      <c r="E281" s="207" t="s">
        <v>668</v>
      </c>
      <c r="F281" s="240"/>
    </row>
    <row r="282" spans="1:6" ht="14.25" customHeight="1" x14ac:dyDescent="0.25">
      <c r="A282" s="52">
        <v>1421227</v>
      </c>
      <c r="B282" s="52" t="s">
        <v>1024</v>
      </c>
      <c r="C282" s="52" t="s">
        <v>857</v>
      </c>
      <c r="D282" s="159" t="s">
        <v>1025</v>
      </c>
      <c r="E282" s="207" t="s">
        <v>668</v>
      </c>
      <c r="F282" s="240"/>
    </row>
    <row r="283" spans="1:6" ht="14.25" customHeight="1" x14ac:dyDescent="0.25">
      <c r="A283" s="52">
        <v>1419619</v>
      </c>
      <c r="B283" s="52" t="s">
        <v>1024</v>
      </c>
      <c r="C283" s="52" t="s">
        <v>857</v>
      </c>
      <c r="D283" s="159" t="s">
        <v>1025</v>
      </c>
      <c r="E283" s="207" t="s">
        <v>668</v>
      </c>
      <c r="F283" s="240"/>
    </row>
    <row r="284" spans="1:6" ht="14.25" customHeight="1" x14ac:dyDescent="0.25">
      <c r="A284" s="52">
        <v>1423440</v>
      </c>
      <c r="B284" s="52" t="s">
        <v>1024</v>
      </c>
      <c r="C284" s="52" t="s">
        <v>857</v>
      </c>
      <c r="D284" s="159" t="s">
        <v>1025</v>
      </c>
      <c r="E284" s="207" t="s">
        <v>668</v>
      </c>
      <c r="F284" s="240"/>
    </row>
    <row r="285" spans="1:6" ht="14.25" customHeight="1" x14ac:dyDescent="0.25">
      <c r="A285" s="52">
        <v>1460515</v>
      </c>
      <c r="B285" s="52" t="s">
        <v>1024</v>
      </c>
      <c r="C285" s="52" t="s">
        <v>857</v>
      </c>
      <c r="D285" s="159" t="s">
        <v>1025</v>
      </c>
      <c r="E285" s="207" t="s">
        <v>668</v>
      </c>
      <c r="F285" s="240"/>
    </row>
    <row r="286" spans="1:6" ht="14.25" customHeight="1" x14ac:dyDescent="0.25">
      <c r="A286" s="52">
        <v>1458588</v>
      </c>
      <c r="B286" s="52" t="s">
        <v>1024</v>
      </c>
      <c r="C286" s="52" t="s">
        <v>857</v>
      </c>
      <c r="D286" s="159" t="s">
        <v>1025</v>
      </c>
      <c r="E286" s="207" t="s">
        <v>668</v>
      </c>
      <c r="F286" s="240"/>
    </row>
    <row r="287" spans="1:6" ht="14.25" customHeight="1" x14ac:dyDescent="0.25">
      <c r="A287" s="52">
        <v>1461013</v>
      </c>
      <c r="B287" s="52" t="s">
        <v>1024</v>
      </c>
      <c r="C287" s="52" t="s">
        <v>857</v>
      </c>
      <c r="D287" s="159" t="s">
        <v>1025</v>
      </c>
      <c r="E287" s="207" t="s">
        <v>668</v>
      </c>
      <c r="F287" s="240"/>
    </row>
    <row r="288" spans="1:6" ht="14.25" customHeight="1" x14ac:dyDescent="0.25">
      <c r="A288" s="52">
        <v>1265261</v>
      </c>
      <c r="B288" s="52" t="s">
        <v>1024</v>
      </c>
      <c r="C288" s="52" t="s">
        <v>857</v>
      </c>
      <c r="D288" s="159" t="s">
        <v>1025</v>
      </c>
      <c r="E288" s="207" t="s">
        <v>668</v>
      </c>
      <c r="F288" s="240"/>
    </row>
    <row r="289" spans="1:6" ht="14.25" customHeight="1" x14ac:dyDescent="0.25">
      <c r="A289" s="52">
        <v>1450371</v>
      </c>
      <c r="B289" s="52" t="s">
        <v>1024</v>
      </c>
      <c r="C289" s="52" t="s">
        <v>857</v>
      </c>
      <c r="D289" s="159" t="s">
        <v>1025</v>
      </c>
      <c r="E289" s="207" t="s">
        <v>668</v>
      </c>
      <c r="F289" s="240"/>
    </row>
    <row r="290" spans="1:6" ht="14.25" customHeight="1" x14ac:dyDescent="0.25">
      <c r="A290" s="52">
        <v>1450916</v>
      </c>
      <c r="B290" s="52" t="s">
        <v>1024</v>
      </c>
      <c r="C290" s="52" t="s">
        <v>857</v>
      </c>
      <c r="D290" s="159" t="s">
        <v>1025</v>
      </c>
      <c r="E290" s="207" t="s">
        <v>668</v>
      </c>
      <c r="F290" s="240"/>
    </row>
    <row r="291" spans="1:6" ht="14.25" customHeight="1" x14ac:dyDescent="0.25">
      <c r="A291" s="52">
        <v>1450921</v>
      </c>
      <c r="B291" s="52" t="s">
        <v>1024</v>
      </c>
      <c r="C291" s="52" t="s">
        <v>857</v>
      </c>
      <c r="D291" s="159" t="s">
        <v>1025</v>
      </c>
      <c r="E291" s="207" t="s">
        <v>668</v>
      </c>
      <c r="F291" s="240"/>
    </row>
    <row r="292" spans="1:6" ht="14.25" customHeight="1" x14ac:dyDescent="0.25">
      <c r="A292" s="52">
        <v>1450907</v>
      </c>
      <c r="B292" s="52" t="s">
        <v>1024</v>
      </c>
      <c r="C292" s="52" t="s">
        <v>857</v>
      </c>
      <c r="D292" s="159" t="s">
        <v>1025</v>
      </c>
      <c r="E292" s="207" t="s">
        <v>668</v>
      </c>
      <c r="F292" s="240"/>
    </row>
    <row r="293" spans="1:6" ht="14.25" customHeight="1" x14ac:dyDescent="0.25">
      <c r="A293" s="52">
        <v>1461042</v>
      </c>
      <c r="B293" s="52" t="s">
        <v>1024</v>
      </c>
      <c r="C293" s="52" t="s">
        <v>857</v>
      </c>
      <c r="D293" s="159" t="s">
        <v>1025</v>
      </c>
      <c r="E293" s="207" t="s">
        <v>668</v>
      </c>
      <c r="F293" s="240"/>
    </row>
    <row r="294" spans="1:6" ht="14.25" customHeight="1" x14ac:dyDescent="0.25">
      <c r="A294" s="52">
        <v>1450909</v>
      </c>
      <c r="B294" s="52" t="s">
        <v>1024</v>
      </c>
      <c r="C294" s="52" t="s">
        <v>857</v>
      </c>
      <c r="D294" s="159" t="s">
        <v>1025</v>
      </c>
      <c r="E294" s="207" t="s">
        <v>668</v>
      </c>
      <c r="F294" s="240"/>
    </row>
    <row r="295" spans="1:6" ht="14.25" customHeight="1" x14ac:dyDescent="0.25">
      <c r="A295" s="52">
        <v>1462079</v>
      </c>
      <c r="B295" s="52" t="s">
        <v>1024</v>
      </c>
      <c r="C295" s="52" t="s">
        <v>857</v>
      </c>
      <c r="D295" s="159" t="s">
        <v>1025</v>
      </c>
      <c r="E295" s="207" t="s">
        <v>668</v>
      </c>
      <c r="F295" s="240"/>
    </row>
    <row r="296" spans="1:6" ht="14.25" customHeight="1" x14ac:dyDescent="0.25">
      <c r="A296" s="52">
        <v>1463331</v>
      </c>
      <c r="B296" s="52" t="s">
        <v>1026</v>
      </c>
      <c r="C296" s="52" t="s">
        <v>968</v>
      </c>
      <c r="D296" s="159" t="s">
        <v>1025</v>
      </c>
      <c r="E296" s="207" t="s">
        <v>668</v>
      </c>
      <c r="F296" s="240"/>
    </row>
    <row r="297" spans="1:6" ht="14.25" customHeight="1" x14ac:dyDescent="0.25">
      <c r="A297" s="52">
        <v>1409842</v>
      </c>
      <c r="B297" s="52" t="s">
        <v>1027</v>
      </c>
      <c r="C297" s="52" t="s">
        <v>968</v>
      </c>
      <c r="D297" s="159" t="s">
        <v>1025</v>
      </c>
      <c r="E297" s="207" t="s">
        <v>668</v>
      </c>
      <c r="F297" s="240"/>
    </row>
    <row r="298" spans="1:6" ht="14.25" customHeight="1" x14ac:dyDescent="0.25">
      <c r="A298" s="52">
        <v>1460376</v>
      </c>
      <c r="B298" s="52" t="s">
        <v>1028</v>
      </c>
      <c r="C298" s="52" t="s">
        <v>968</v>
      </c>
      <c r="D298" s="159" t="s">
        <v>1025</v>
      </c>
      <c r="E298" s="207" t="s">
        <v>668</v>
      </c>
      <c r="F298" s="240"/>
    </row>
    <row r="299" spans="1:6" ht="14.25" customHeight="1" x14ac:dyDescent="0.25">
      <c r="A299" s="52">
        <v>1444154</v>
      </c>
      <c r="B299" s="52" t="s">
        <v>1029</v>
      </c>
      <c r="C299" s="52" t="s">
        <v>968</v>
      </c>
      <c r="D299" s="159" t="s">
        <v>1025</v>
      </c>
      <c r="E299" s="207" t="s">
        <v>668</v>
      </c>
      <c r="F299" s="240"/>
    </row>
    <row r="300" spans="1:6" ht="14.25" customHeight="1" x14ac:dyDescent="0.25">
      <c r="A300" s="52">
        <v>1447700</v>
      </c>
      <c r="B300" s="52" t="s">
        <v>1030</v>
      </c>
      <c r="C300" s="52" t="s">
        <v>968</v>
      </c>
      <c r="D300" s="159" t="s">
        <v>1025</v>
      </c>
      <c r="E300" s="207" t="s">
        <v>668</v>
      </c>
      <c r="F300" s="240"/>
    </row>
    <row r="301" spans="1:6" ht="14.25" customHeight="1" x14ac:dyDescent="0.25">
      <c r="A301" s="52">
        <v>1463177</v>
      </c>
      <c r="B301" s="52" t="s">
        <v>1031</v>
      </c>
      <c r="C301" s="52" t="s">
        <v>755</v>
      </c>
      <c r="D301" s="159" t="s">
        <v>1025</v>
      </c>
      <c r="E301" s="207" t="s">
        <v>668</v>
      </c>
      <c r="F301" s="240"/>
    </row>
    <row r="302" spans="1:6" ht="14.25" customHeight="1" x14ac:dyDescent="0.25">
      <c r="A302" s="52">
        <v>1461285</v>
      </c>
      <c r="B302" s="52" t="s">
        <v>1032</v>
      </c>
      <c r="C302" s="52" t="s">
        <v>755</v>
      </c>
      <c r="D302" s="159" t="s">
        <v>1025</v>
      </c>
      <c r="E302" s="207" t="s">
        <v>668</v>
      </c>
      <c r="F302" s="240"/>
    </row>
    <row r="303" spans="1:6" ht="14.25" customHeight="1" x14ac:dyDescent="0.25">
      <c r="A303" s="52">
        <v>1461617</v>
      </c>
      <c r="B303" s="52" t="s">
        <v>1033</v>
      </c>
      <c r="C303" s="52" t="s">
        <v>755</v>
      </c>
      <c r="D303" s="159" t="s">
        <v>1025</v>
      </c>
      <c r="E303" s="207" t="s">
        <v>668</v>
      </c>
      <c r="F303" s="240"/>
    </row>
    <row r="304" spans="1:6" ht="14.25" customHeight="1" x14ac:dyDescent="0.25">
      <c r="A304" s="52">
        <v>1455112</v>
      </c>
      <c r="B304" s="52" t="s">
        <v>1034</v>
      </c>
      <c r="C304" s="52" t="s">
        <v>755</v>
      </c>
      <c r="D304" s="159" t="s">
        <v>1025</v>
      </c>
      <c r="E304" s="207" t="s">
        <v>668</v>
      </c>
      <c r="F304" s="240"/>
    </row>
    <row r="305" spans="1:6" ht="14.25" customHeight="1" x14ac:dyDescent="0.25">
      <c r="A305" s="52">
        <v>1463523</v>
      </c>
      <c r="B305" s="52" t="s">
        <v>1035</v>
      </c>
      <c r="C305" s="52" t="s">
        <v>968</v>
      </c>
      <c r="D305" s="159" t="s">
        <v>1036</v>
      </c>
      <c r="E305" s="207" t="s">
        <v>668</v>
      </c>
      <c r="F305" s="240"/>
    </row>
    <row r="306" spans="1:6" ht="14.25" customHeight="1" x14ac:dyDescent="0.25">
      <c r="A306" s="52">
        <v>1463525</v>
      </c>
      <c r="B306" s="52" t="s">
        <v>1037</v>
      </c>
      <c r="C306" s="52" t="s">
        <v>1038</v>
      </c>
      <c r="D306" s="159" t="s">
        <v>1036</v>
      </c>
      <c r="E306" s="207" t="s">
        <v>668</v>
      </c>
      <c r="F306" s="240"/>
    </row>
    <row r="307" spans="1:6" ht="14.25" customHeight="1" x14ac:dyDescent="0.25">
      <c r="A307" s="213">
        <v>1463541</v>
      </c>
      <c r="B307" s="52" t="s">
        <v>1039</v>
      </c>
      <c r="C307" s="52" t="s">
        <v>966</v>
      </c>
      <c r="D307" s="159" t="s">
        <v>1036</v>
      </c>
      <c r="E307" s="207" t="s">
        <v>668</v>
      </c>
      <c r="F307" s="240"/>
    </row>
    <row r="308" spans="1:6" ht="14.25" customHeight="1" x14ac:dyDescent="0.25">
      <c r="A308" s="52">
        <v>1463543</v>
      </c>
      <c r="B308" s="52" t="s">
        <v>1040</v>
      </c>
      <c r="C308" s="52" t="s">
        <v>966</v>
      </c>
      <c r="D308" s="159" t="s">
        <v>1036</v>
      </c>
      <c r="E308" s="207" t="s">
        <v>668</v>
      </c>
      <c r="F308" s="240"/>
    </row>
    <row r="309" spans="1:6" ht="14.25" customHeight="1" x14ac:dyDescent="0.25">
      <c r="A309" s="52">
        <v>1463528</v>
      </c>
      <c r="B309" s="52" t="s">
        <v>1041</v>
      </c>
      <c r="C309" s="52" t="s">
        <v>1042</v>
      </c>
      <c r="D309" s="159" t="s">
        <v>1036</v>
      </c>
      <c r="E309" s="207" t="s">
        <v>668</v>
      </c>
      <c r="F309" s="240"/>
    </row>
    <row r="310" spans="1:6" ht="14.25" customHeight="1" x14ac:dyDescent="0.25">
      <c r="A310" s="52">
        <v>1463531</v>
      </c>
      <c r="B310" s="52" t="s">
        <v>1043</v>
      </c>
      <c r="C310" s="52" t="s">
        <v>1042</v>
      </c>
      <c r="D310" s="159" t="s">
        <v>1036</v>
      </c>
      <c r="E310" s="207" t="s">
        <v>668</v>
      </c>
      <c r="F310" s="240"/>
    </row>
    <row r="311" spans="1:6" ht="14.25" customHeight="1" x14ac:dyDescent="0.25">
      <c r="A311" s="52">
        <v>1463537</v>
      </c>
      <c r="B311" s="52" t="s">
        <v>1037</v>
      </c>
      <c r="C311" s="52" t="s">
        <v>1042</v>
      </c>
      <c r="D311" s="159" t="s">
        <v>1036</v>
      </c>
      <c r="E311" s="207" t="s">
        <v>668</v>
      </c>
      <c r="F311" s="240"/>
    </row>
    <row r="312" spans="1:6" ht="14.25" customHeight="1" x14ac:dyDescent="0.25">
      <c r="A312" s="52">
        <v>1463517</v>
      </c>
      <c r="B312" s="52" t="s">
        <v>1039</v>
      </c>
      <c r="C312" s="52" t="s">
        <v>1042</v>
      </c>
      <c r="D312" s="159" t="s">
        <v>1036</v>
      </c>
      <c r="E312" s="207" t="s">
        <v>668</v>
      </c>
      <c r="F312" s="240"/>
    </row>
    <row r="313" spans="1:6" ht="14.25" customHeight="1" x14ac:dyDescent="0.25">
      <c r="A313" s="52">
        <v>1452799</v>
      </c>
      <c r="B313" s="52" t="s">
        <v>1044</v>
      </c>
      <c r="C313" s="52" t="s">
        <v>766</v>
      </c>
      <c r="D313" s="162" t="s">
        <v>1045</v>
      </c>
      <c r="E313" s="207" t="s">
        <v>668</v>
      </c>
      <c r="F313" s="240"/>
    </row>
    <row r="314" spans="1:6" ht="14.25" customHeight="1" x14ac:dyDescent="0.25">
      <c r="A314" s="52">
        <v>1458806</v>
      </c>
      <c r="B314" s="52" t="s">
        <v>1046</v>
      </c>
      <c r="C314" s="52" t="s">
        <v>922</v>
      </c>
      <c r="D314" s="162" t="s">
        <v>1045</v>
      </c>
      <c r="E314" s="207" t="s">
        <v>668</v>
      </c>
      <c r="F314" s="240"/>
    </row>
    <row r="315" spans="1:6" ht="14.25" customHeight="1" x14ac:dyDescent="0.25">
      <c r="A315" s="52">
        <v>1463565</v>
      </c>
      <c r="B315" s="52" t="s">
        <v>1047</v>
      </c>
      <c r="C315" s="52" t="s">
        <v>922</v>
      </c>
      <c r="D315" s="162" t="s">
        <v>1045</v>
      </c>
      <c r="E315" s="207" t="s">
        <v>668</v>
      </c>
      <c r="F315" s="240"/>
    </row>
    <row r="316" spans="1:6" ht="14.25" customHeight="1" x14ac:dyDescent="0.25">
      <c r="A316" s="52">
        <v>1442500</v>
      </c>
      <c r="B316" s="52" t="s">
        <v>1048</v>
      </c>
      <c r="C316" s="52" t="s">
        <v>814</v>
      </c>
      <c r="D316" s="162" t="s">
        <v>1045</v>
      </c>
      <c r="E316" s="207" t="s">
        <v>668</v>
      </c>
      <c r="F316" s="240"/>
    </row>
    <row r="317" spans="1:6" ht="14.25" customHeight="1" x14ac:dyDescent="0.25">
      <c r="A317" s="52">
        <v>1463566</v>
      </c>
      <c r="B317" s="52" t="s">
        <v>1049</v>
      </c>
      <c r="C317" s="52" t="s">
        <v>922</v>
      </c>
      <c r="D317" s="162" t="s">
        <v>1045</v>
      </c>
      <c r="E317" s="207" t="s">
        <v>668</v>
      </c>
      <c r="F317" s="240"/>
    </row>
    <row r="318" spans="1:6" ht="14.25" customHeight="1" x14ac:dyDescent="0.25">
      <c r="A318" s="52">
        <v>1463550</v>
      </c>
      <c r="B318" s="52" t="s">
        <v>1050</v>
      </c>
      <c r="C318" s="52" t="s">
        <v>922</v>
      </c>
      <c r="D318" s="162" t="s">
        <v>1045</v>
      </c>
      <c r="E318" s="207" t="s">
        <v>668</v>
      </c>
      <c r="F318" s="240"/>
    </row>
    <row r="319" spans="1:6" ht="14.25" customHeight="1" x14ac:dyDescent="0.25">
      <c r="A319" s="52">
        <v>1463568</v>
      </c>
      <c r="B319" s="52" t="s">
        <v>1051</v>
      </c>
      <c r="C319" s="52" t="s">
        <v>922</v>
      </c>
      <c r="D319" s="162" t="s">
        <v>1045</v>
      </c>
      <c r="E319" s="207" t="s">
        <v>668</v>
      </c>
      <c r="F319" s="240"/>
    </row>
    <row r="320" spans="1:6" ht="14.25" customHeight="1" x14ac:dyDescent="0.25">
      <c r="A320" s="52">
        <v>1463579</v>
      </c>
      <c r="B320" s="52" t="s">
        <v>1052</v>
      </c>
      <c r="C320" s="52" t="s">
        <v>914</v>
      </c>
      <c r="D320" s="162" t="s">
        <v>1045</v>
      </c>
      <c r="E320" s="207" t="s">
        <v>668</v>
      </c>
      <c r="F320" s="240"/>
    </row>
    <row r="321" spans="1:7" ht="14.25" customHeight="1" x14ac:dyDescent="0.25">
      <c r="A321" s="52">
        <v>1459765</v>
      </c>
      <c r="B321" s="52" t="s">
        <v>1053</v>
      </c>
      <c r="C321" s="52" t="s">
        <v>678</v>
      </c>
      <c r="D321" s="159" t="s">
        <v>1012</v>
      </c>
      <c r="E321" s="207" t="s">
        <v>668</v>
      </c>
      <c r="F321" s="240"/>
    </row>
    <row r="322" spans="1:7" ht="14.25" customHeight="1" x14ac:dyDescent="0.25">
      <c r="A322" s="52">
        <v>1428241</v>
      </c>
      <c r="B322" s="52" t="s">
        <v>1054</v>
      </c>
      <c r="C322" s="52" t="s">
        <v>966</v>
      </c>
      <c r="D322" s="159" t="s">
        <v>1012</v>
      </c>
      <c r="E322" s="207" t="s">
        <v>668</v>
      </c>
      <c r="F322" s="240"/>
    </row>
    <row r="323" spans="1:7" ht="14.25" customHeight="1" x14ac:dyDescent="0.25">
      <c r="A323" s="52">
        <v>1454480</v>
      </c>
      <c r="B323" s="52" t="s">
        <v>1055</v>
      </c>
      <c r="C323" s="52" t="s">
        <v>925</v>
      </c>
      <c r="D323" s="159" t="s">
        <v>170</v>
      </c>
      <c r="E323" s="207" t="s">
        <v>668</v>
      </c>
      <c r="F323" s="240"/>
    </row>
    <row r="324" spans="1:7" ht="14.25" customHeight="1" x14ac:dyDescent="0.25">
      <c r="A324" s="52">
        <v>1460497</v>
      </c>
      <c r="B324" s="52" t="s">
        <v>1056</v>
      </c>
      <c r="C324" s="52" t="s">
        <v>1011</v>
      </c>
      <c r="D324" s="159" t="s">
        <v>1025</v>
      </c>
      <c r="E324" s="207" t="s">
        <v>668</v>
      </c>
      <c r="F324" s="240"/>
    </row>
    <row r="325" spans="1:7" ht="14.25" customHeight="1" x14ac:dyDescent="0.25">
      <c r="A325" s="52">
        <v>1461057</v>
      </c>
      <c r="B325" s="52" t="s">
        <v>1057</v>
      </c>
      <c r="C325" s="52" t="s">
        <v>771</v>
      </c>
      <c r="D325" s="159" t="s">
        <v>170</v>
      </c>
      <c r="E325" s="207" t="s">
        <v>668</v>
      </c>
      <c r="F325" s="240"/>
    </row>
    <row r="326" spans="1:7" ht="14.25" customHeight="1" x14ac:dyDescent="0.25">
      <c r="A326" s="52">
        <v>1461869</v>
      </c>
      <c r="B326" s="52" t="s">
        <v>1058</v>
      </c>
      <c r="C326" s="52" t="s">
        <v>966</v>
      </c>
      <c r="D326" s="162" t="s">
        <v>1045</v>
      </c>
      <c r="E326" s="207" t="s">
        <v>668</v>
      </c>
      <c r="F326" s="240"/>
    </row>
    <row r="327" spans="1:7" ht="14.25" customHeight="1" x14ac:dyDescent="0.25">
      <c r="A327" s="52">
        <v>1454880</v>
      </c>
      <c r="B327" s="52" t="s">
        <v>1059</v>
      </c>
      <c r="C327" s="52" t="s">
        <v>922</v>
      </c>
      <c r="D327" s="159" t="s">
        <v>1025</v>
      </c>
      <c r="E327" s="207" t="s">
        <v>668</v>
      </c>
      <c r="F327" s="240"/>
    </row>
    <row r="328" spans="1:7" ht="14.25" customHeight="1" x14ac:dyDescent="0.25">
      <c r="A328" s="52">
        <v>1463540</v>
      </c>
      <c r="B328" s="52" t="s">
        <v>1043</v>
      </c>
      <c r="C328" s="52" t="s">
        <v>766</v>
      </c>
      <c r="D328" s="159" t="s">
        <v>1036</v>
      </c>
      <c r="E328" s="207" t="s">
        <v>668</v>
      </c>
      <c r="F328" s="240"/>
      <c r="G328" s="53" t="s">
        <v>1060</v>
      </c>
    </row>
    <row r="329" spans="1:7" ht="14.25" customHeight="1" x14ac:dyDescent="0.25">
      <c r="A329" s="52">
        <v>1463730</v>
      </c>
      <c r="B329" s="52" t="s">
        <v>1061</v>
      </c>
      <c r="C329" s="52" t="s">
        <v>678</v>
      </c>
      <c r="D329" s="162" t="s">
        <v>1062</v>
      </c>
      <c r="E329" s="207" t="s">
        <v>668</v>
      </c>
      <c r="F329" s="240"/>
    </row>
    <row r="330" spans="1:7" ht="14.25" customHeight="1" x14ac:dyDescent="0.25">
      <c r="A330" s="52">
        <v>1463792</v>
      </c>
      <c r="B330" s="52" t="s">
        <v>1063</v>
      </c>
      <c r="C330" s="52" t="s">
        <v>922</v>
      </c>
      <c r="D330" s="162" t="s">
        <v>1062</v>
      </c>
      <c r="E330" s="207" t="s">
        <v>668</v>
      </c>
      <c r="F330" s="240"/>
    </row>
    <row r="331" spans="1:7" ht="14.25" customHeight="1" x14ac:dyDescent="0.25">
      <c r="A331" s="52">
        <v>1432646</v>
      </c>
      <c r="B331" s="52" t="s">
        <v>1064</v>
      </c>
      <c r="C331" s="52" t="s">
        <v>914</v>
      </c>
      <c r="D331" s="162" t="s">
        <v>1065</v>
      </c>
      <c r="E331" s="207" t="s">
        <v>668</v>
      </c>
      <c r="F331" s="240"/>
    </row>
    <row r="332" spans="1:7" ht="14.25" customHeight="1" x14ac:dyDescent="0.25">
      <c r="A332" s="52">
        <v>1449667</v>
      </c>
      <c r="B332" s="52" t="s">
        <v>1066</v>
      </c>
      <c r="C332" s="52" t="s">
        <v>966</v>
      </c>
      <c r="D332" s="162" t="s">
        <v>1065</v>
      </c>
      <c r="E332" s="207" t="s">
        <v>668</v>
      </c>
      <c r="F332" s="240"/>
    </row>
    <row r="333" spans="1:7" ht="14.25" customHeight="1" x14ac:dyDescent="0.25">
      <c r="A333" s="52">
        <v>1454915</v>
      </c>
      <c r="B333" s="52" t="s">
        <v>1067</v>
      </c>
      <c r="C333" s="52" t="s">
        <v>786</v>
      </c>
      <c r="D333" s="162" t="s">
        <v>1068</v>
      </c>
      <c r="E333" s="207" t="s">
        <v>671</v>
      </c>
      <c r="F333" s="240"/>
    </row>
    <row r="334" spans="1:7" ht="14.25" customHeight="1" x14ac:dyDescent="0.25">
      <c r="A334" s="52">
        <v>1454687</v>
      </c>
      <c r="B334" s="52" t="s">
        <v>1069</v>
      </c>
      <c r="C334" s="52" t="s">
        <v>791</v>
      </c>
      <c r="D334" s="162" t="s">
        <v>1068</v>
      </c>
      <c r="E334" s="207" t="s">
        <v>671</v>
      </c>
      <c r="F334" s="240"/>
    </row>
    <row r="335" spans="1:7" ht="14.25" customHeight="1" x14ac:dyDescent="0.25">
      <c r="A335" s="52">
        <v>1457166</v>
      </c>
      <c r="B335" s="52" t="s">
        <v>1070</v>
      </c>
      <c r="C335" s="52" t="s">
        <v>791</v>
      </c>
      <c r="D335" s="162" t="s">
        <v>1068</v>
      </c>
      <c r="E335" s="207" t="s">
        <v>671</v>
      </c>
      <c r="F335" s="240"/>
    </row>
    <row r="336" spans="1:7" ht="14.25" customHeight="1" x14ac:dyDescent="0.25">
      <c r="A336" s="52">
        <v>1455609</v>
      </c>
      <c r="B336" s="52" t="s">
        <v>1071</v>
      </c>
      <c r="C336" s="52" t="s">
        <v>814</v>
      </c>
      <c r="D336" s="162" t="s">
        <v>1068</v>
      </c>
      <c r="E336" s="207" t="s">
        <v>668</v>
      </c>
      <c r="F336" s="240"/>
    </row>
    <row r="337" spans="1:6" ht="14.25" customHeight="1" x14ac:dyDescent="0.25">
      <c r="A337" s="52">
        <v>1447358</v>
      </c>
      <c r="B337" s="52" t="s">
        <v>1072</v>
      </c>
      <c r="C337" s="52" t="s">
        <v>763</v>
      </c>
      <c r="D337" s="162" t="s">
        <v>1073</v>
      </c>
      <c r="E337" s="207" t="s">
        <v>671</v>
      </c>
      <c r="F337" s="240"/>
    </row>
    <row r="338" spans="1:6" ht="14.25" customHeight="1" x14ac:dyDescent="0.25">
      <c r="A338" s="52">
        <v>1463581</v>
      </c>
      <c r="B338" s="52" t="s">
        <v>1074</v>
      </c>
      <c r="C338" s="52" t="s">
        <v>763</v>
      </c>
      <c r="D338" s="162" t="s">
        <v>1073</v>
      </c>
      <c r="E338" s="207" t="s">
        <v>668</v>
      </c>
      <c r="F338" s="240"/>
    </row>
    <row r="339" spans="1:6" ht="14.25" customHeight="1" x14ac:dyDescent="0.25">
      <c r="A339" s="52">
        <v>1464116</v>
      </c>
      <c r="B339" s="52" t="s">
        <v>1075</v>
      </c>
      <c r="C339" s="52" t="s">
        <v>814</v>
      </c>
      <c r="D339" s="162" t="s">
        <v>1073</v>
      </c>
      <c r="E339" s="207" t="s">
        <v>668</v>
      </c>
      <c r="F339" s="240"/>
    </row>
    <row r="340" spans="1:6" ht="14.25" customHeight="1" x14ac:dyDescent="0.25">
      <c r="A340" s="52">
        <v>1464585</v>
      </c>
      <c r="B340" s="52" t="s">
        <v>1076</v>
      </c>
      <c r="C340" s="52" t="s">
        <v>773</v>
      </c>
      <c r="D340" s="162" t="s">
        <v>1073</v>
      </c>
      <c r="E340" s="207" t="s">
        <v>668</v>
      </c>
      <c r="F340" s="240"/>
    </row>
    <row r="341" spans="1:6" ht="14.25" customHeight="1" x14ac:dyDescent="0.25">
      <c r="A341" s="52">
        <v>1461608</v>
      </c>
      <c r="B341" s="52" t="s">
        <v>1077</v>
      </c>
      <c r="C341" s="52" t="s">
        <v>902</v>
      </c>
      <c r="D341" s="162" t="s">
        <v>1073</v>
      </c>
      <c r="E341" s="207" t="s">
        <v>668</v>
      </c>
      <c r="F341" s="240"/>
    </row>
    <row r="342" spans="1:6" ht="14.25" customHeight="1" x14ac:dyDescent="0.25">
      <c r="A342" s="52">
        <v>1464914</v>
      </c>
      <c r="B342" s="52" t="s">
        <v>1078</v>
      </c>
      <c r="C342" s="52" t="s">
        <v>766</v>
      </c>
      <c r="D342" s="162" t="s">
        <v>1073</v>
      </c>
      <c r="E342" s="207" t="s">
        <v>668</v>
      </c>
      <c r="F342" s="240"/>
    </row>
    <row r="343" spans="1:6" ht="14.25" customHeight="1" x14ac:dyDescent="0.25">
      <c r="A343" s="52">
        <v>1461009</v>
      </c>
      <c r="B343" s="52" t="s">
        <v>1079</v>
      </c>
      <c r="C343" s="52" t="s">
        <v>771</v>
      </c>
      <c r="D343" s="162" t="s">
        <v>1080</v>
      </c>
      <c r="E343" s="207" t="s">
        <v>668</v>
      </c>
      <c r="F343" s="240"/>
    </row>
    <row r="344" spans="1:6" ht="14.25" customHeight="1" x14ac:dyDescent="0.25">
      <c r="A344" s="52">
        <v>1464674</v>
      </c>
      <c r="B344" s="52" t="s">
        <v>1081</v>
      </c>
      <c r="C344" s="52" t="s">
        <v>773</v>
      </c>
      <c r="D344" s="162" t="s">
        <v>1080</v>
      </c>
      <c r="E344" s="207" t="s">
        <v>668</v>
      </c>
      <c r="F344" s="240"/>
    </row>
    <row r="345" spans="1:6" ht="14.25" customHeight="1" x14ac:dyDescent="0.25">
      <c r="A345" s="52">
        <v>1464280</v>
      </c>
      <c r="B345" s="52" t="s">
        <v>1082</v>
      </c>
      <c r="C345" s="52" t="s">
        <v>786</v>
      </c>
      <c r="D345" s="162" t="s">
        <v>1080</v>
      </c>
      <c r="E345" s="207" t="s">
        <v>668</v>
      </c>
      <c r="F345" s="240"/>
    </row>
    <row r="346" spans="1:6" ht="14.25" customHeight="1" x14ac:dyDescent="0.25">
      <c r="A346" s="52">
        <v>1466525</v>
      </c>
      <c r="B346" s="52" t="s">
        <v>1083</v>
      </c>
      <c r="C346" s="52" t="s">
        <v>914</v>
      </c>
      <c r="D346" s="162" t="s">
        <v>1084</v>
      </c>
      <c r="E346" s="207" t="s">
        <v>668</v>
      </c>
      <c r="F346" s="240"/>
    </row>
    <row r="347" spans="1:6" ht="14.25" customHeight="1" x14ac:dyDescent="0.25">
      <c r="A347" s="52">
        <v>1450907</v>
      </c>
      <c r="B347" s="52" t="s">
        <v>1085</v>
      </c>
      <c r="C347" s="52" t="s">
        <v>902</v>
      </c>
      <c r="D347" s="162" t="s">
        <v>1084</v>
      </c>
      <c r="E347" s="207" t="s">
        <v>668</v>
      </c>
      <c r="F347" s="240"/>
    </row>
    <row r="348" spans="1:6" ht="14.25" customHeight="1" x14ac:dyDescent="0.25">
      <c r="A348" s="52">
        <v>1465861</v>
      </c>
      <c r="B348" s="52" t="s">
        <v>1086</v>
      </c>
      <c r="C348" s="52" t="s">
        <v>1009</v>
      </c>
      <c r="D348" s="162" t="s">
        <v>1084</v>
      </c>
      <c r="E348" s="207" t="s">
        <v>668</v>
      </c>
      <c r="F348" s="240"/>
    </row>
    <row r="349" spans="1:6" ht="14.25" customHeight="1" x14ac:dyDescent="0.25">
      <c r="A349" s="52">
        <v>1465499</v>
      </c>
      <c r="B349" s="52" t="s">
        <v>1087</v>
      </c>
      <c r="C349" s="52" t="s">
        <v>773</v>
      </c>
      <c r="D349" s="162" t="s">
        <v>1084</v>
      </c>
      <c r="E349" s="207" t="s">
        <v>668</v>
      </c>
      <c r="F349" s="240"/>
    </row>
    <row r="350" spans="1:6" ht="14.25" customHeight="1" x14ac:dyDescent="0.25">
      <c r="A350" s="52">
        <v>1457755</v>
      </c>
      <c r="B350" s="52" t="s">
        <v>1088</v>
      </c>
      <c r="C350" s="52" t="s">
        <v>773</v>
      </c>
      <c r="D350" s="162" t="s">
        <v>1084</v>
      </c>
      <c r="E350" s="207" t="s">
        <v>668</v>
      </c>
      <c r="F350" s="240"/>
    </row>
    <row r="351" spans="1:6" ht="14.25" customHeight="1" x14ac:dyDescent="0.25">
      <c r="A351" s="52">
        <v>1464674</v>
      </c>
      <c r="B351" s="52" t="s">
        <v>1081</v>
      </c>
      <c r="C351" s="52" t="s">
        <v>773</v>
      </c>
      <c r="D351" s="162" t="s">
        <v>1084</v>
      </c>
      <c r="E351" s="207" t="s">
        <v>668</v>
      </c>
      <c r="F351" s="240"/>
    </row>
    <row r="352" spans="1:6" ht="14.25" customHeight="1" x14ac:dyDescent="0.25">
      <c r="A352" s="52">
        <v>1460256</v>
      </c>
      <c r="B352" s="52" t="s">
        <v>1089</v>
      </c>
      <c r="C352" s="52" t="s">
        <v>814</v>
      </c>
      <c r="D352" s="162" t="s">
        <v>1062</v>
      </c>
      <c r="E352" s="207" t="s">
        <v>668</v>
      </c>
      <c r="F352" s="240"/>
    </row>
    <row r="353" spans="1:6" ht="14.25" customHeight="1" x14ac:dyDescent="0.25">
      <c r="A353" s="52">
        <v>1447234</v>
      </c>
      <c r="B353" s="52" t="s">
        <v>1090</v>
      </c>
      <c r="C353" s="52" t="s">
        <v>763</v>
      </c>
      <c r="D353" s="162" t="s">
        <v>1091</v>
      </c>
      <c r="E353" s="207" t="s">
        <v>671</v>
      </c>
      <c r="F353" s="240"/>
    </row>
    <row r="354" spans="1:6" ht="14.25" customHeight="1" x14ac:dyDescent="0.25">
      <c r="A354" s="52">
        <v>1455287</v>
      </c>
      <c r="B354" s="52" t="s">
        <v>1092</v>
      </c>
      <c r="C354" s="52" t="s">
        <v>763</v>
      </c>
      <c r="D354" s="162" t="s">
        <v>1091</v>
      </c>
      <c r="E354" s="207" t="s">
        <v>671</v>
      </c>
      <c r="F354" s="240"/>
    </row>
    <row r="355" spans="1:6" ht="14.25" customHeight="1" x14ac:dyDescent="0.25">
      <c r="A355" s="52">
        <v>1466205</v>
      </c>
      <c r="B355" s="52" t="s">
        <v>1093</v>
      </c>
      <c r="C355" s="52" t="s">
        <v>902</v>
      </c>
      <c r="D355" s="162" t="s">
        <v>1094</v>
      </c>
      <c r="E355" s="207" t="s">
        <v>671</v>
      </c>
      <c r="F355" s="240"/>
    </row>
    <row r="356" spans="1:6" ht="14.25" customHeight="1" x14ac:dyDescent="0.25">
      <c r="A356" s="52">
        <v>1457946</v>
      </c>
      <c r="B356" s="52" t="s">
        <v>1095</v>
      </c>
      <c r="C356" s="52" t="s">
        <v>786</v>
      </c>
      <c r="D356" s="162" t="s">
        <v>1094</v>
      </c>
      <c r="E356" s="207" t="s">
        <v>671</v>
      </c>
      <c r="F356" s="240"/>
    </row>
    <row r="357" spans="1:6" ht="14.25" customHeight="1" x14ac:dyDescent="0.25">
      <c r="A357" s="52">
        <v>1466879</v>
      </c>
      <c r="B357" s="52" t="s">
        <v>1096</v>
      </c>
      <c r="C357" s="52" t="s">
        <v>1038</v>
      </c>
      <c r="D357" s="162" t="s">
        <v>1091</v>
      </c>
      <c r="E357" s="207" t="s">
        <v>668</v>
      </c>
      <c r="F357" s="240"/>
    </row>
    <row r="358" spans="1:6" ht="14.25" customHeight="1" x14ac:dyDescent="0.25">
      <c r="A358" s="52">
        <v>1442503</v>
      </c>
      <c r="B358" s="52" t="s">
        <v>1097</v>
      </c>
      <c r="C358" s="52" t="s">
        <v>814</v>
      </c>
      <c r="D358" s="162" t="s">
        <v>1091</v>
      </c>
      <c r="E358" s="207" t="s">
        <v>668</v>
      </c>
      <c r="F358" s="240"/>
    </row>
    <row r="359" spans="1:6" ht="14.25" customHeight="1" x14ac:dyDescent="0.25">
      <c r="A359" s="52">
        <v>1467041</v>
      </c>
      <c r="B359" s="52" t="s">
        <v>1098</v>
      </c>
      <c r="C359" s="52" t="s">
        <v>763</v>
      </c>
      <c r="D359" s="162" t="s">
        <v>1091</v>
      </c>
      <c r="E359" s="207" t="s">
        <v>668</v>
      </c>
      <c r="F359" s="240"/>
    </row>
    <row r="360" spans="1:6" ht="14.25" customHeight="1" x14ac:dyDescent="0.25">
      <c r="A360" s="52">
        <v>1468702</v>
      </c>
      <c r="B360" s="52" t="s">
        <v>1099</v>
      </c>
      <c r="C360" s="52" t="s">
        <v>814</v>
      </c>
      <c r="D360" s="162" t="s">
        <v>1094</v>
      </c>
      <c r="E360" s="207" t="s">
        <v>668</v>
      </c>
      <c r="F360" s="240"/>
    </row>
    <row r="361" spans="1:6" ht="14.25" customHeight="1" x14ac:dyDescent="0.25">
      <c r="A361" s="52">
        <v>1465658</v>
      </c>
      <c r="B361" s="52" t="s">
        <v>1100</v>
      </c>
      <c r="C361" s="52" t="s">
        <v>773</v>
      </c>
      <c r="D361" s="162" t="s">
        <v>1094</v>
      </c>
      <c r="E361" s="207" t="s">
        <v>668</v>
      </c>
      <c r="F361" s="240"/>
    </row>
    <row r="362" spans="1:6" ht="14.25" customHeight="1" x14ac:dyDescent="0.25">
      <c r="A362" s="52">
        <v>1467485</v>
      </c>
      <c r="B362" s="52" t="s">
        <v>1101</v>
      </c>
      <c r="C362" s="52" t="s">
        <v>811</v>
      </c>
      <c r="D362" s="162" t="s">
        <v>1102</v>
      </c>
      <c r="E362" s="207" t="s">
        <v>668</v>
      </c>
      <c r="F362" s="240"/>
    </row>
    <row r="363" spans="1:6" ht="14.25" customHeight="1" x14ac:dyDescent="0.25">
      <c r="A363" s="52">
        <v>1381265</v>
      </c>
      <c r="B363" s="52" t="s">
        <v>1103</v>
      </c>
      <c r="C363" s="52" t="s">
        <v>763</v>
      </c>
      <c r="D363" s="162" t="s">
        <v>1102</v>
      </c>
      <c r="E363" s="207" t="s">
        <v>668</v>
      </c>
      <c r="F363" s="240"/>
    </row>
    <row r="364" spans="1:6" ht="14.25" customHeight="1" x14ac:dyDescent="0.25">
      <c r="A364" s="52">
        <v>1469913</v>
      </c>
      <c r="B364" s="52" t="s">
        <v>1104</v>
      </c>
      <c r="C364" s="52" t="s">
        <v>922</v>
      </c>
      <c r="D364" s="162" t="s">
        <v>171</v>
      </c>
      <c r="E364" s="207" t="s">
        <v>668</v>
      </c>
      <c r="F364" s="240"/>
    </row>
    <row r="365" spans="1:6" ht="14.25" customHeight="1" x14ac:dyDescent="0.25">
      <c r="A365" s="52">
        <v>1469238</v>
      </c>
      <c r="B365" s="52" t="s">
        <v>1105</v>
      </c>
      <c r="C365" s="52" t="s">
        <v>791</v>
      </c>
      <c r="D365" s="162" t="s">
        <v>171</v>
      </c>
      <c r="E365" s="207" t="s">
        <v>668</v>
      </c>
      <c r="F365" s="240"/>
    </row>
    <row r="366" spans="1:6" ht="14.25" customHeight="1" x14ac:dyDescent="0.25">
      <c r="A366" s="52">
        <v>1470005</v>
      </c>
      <c r="B366" s="52" t="s">
        <v>1106</v>
      </c>
      <c r="C366" s="52" t="s">
        <v>902</v>
      </c>
      <c r="D366" s="162" t="s">
        <v>171</v>
      </c>
      <c r="E366" s="207" t="s">
        <v>668</v>
      </c>
      <c r="F366" s="240"/>
    </row>
    <row r="367" spans="1:6" ht="14.25" customHeight="1" x14ac:dyDescent="0.25">
      <c r="A367" s="52">
        <v>1470335</v>
      </c>
      <c r="B367" s="52" t="s">
        <v>1107</v>
      </c>
      <c r="C367" s="52" t="s">
        <v>968</v>
      </c>
      <c r="D367" s="162" t="s">
        <v>171</v>
      </c>
      <c r="E367" s="207" t="s">
        <v>668</v>
      </c>
      <c r="F367" s="240"/>
    </row>
    <row r="368" spans="1:6" ht="14.25" customHeight="1" x14ac:dyDescent="0.25">
      <c r="A368" s="52">
        <v>1466608</v>
      </c>
      <c r="B368" s="52" t="s">
        <v>1108</v>
      </c>
      <c r="C368" s="52" t="s">
        <v>968</v>
      </c>
      <c r="D368" s="162" t="s">
        <v>171</v>
      </c>
      <c r="E368" s="207" t="s">
        <v>668</v>
      </c>
      <c r="F368" s="240"/>
    </row>
    <row r="369" spans="1:6" ht="14.25" customHeight="1" x14ac:dyDescent="0.25">
      <c r="A369" s="52">
        <v>1470496</v>
      </c>
      <c r="B369" s="52" t="s">
        <v>1109</v>
      </c>
      <c r="C369" s="52" t="s">
        <v>958</v>
      </c>
      <c r="D369" s="162" t="s">
        <v>1110</v>
      </c>
      <c r="E369" s="207" t="s">
        <v>668</v>
      </c>
      <c r="F369" s="240"/>
    </row>
    <row r="370" spans="1:6" ht="14.25" customHeight="1" x14ac:dyDescent="0.25">
      <c r="A370" s="52">
        <v>1470948</v>
      </c>
      <c r="B370" s="52" t="s">
        <v>1111</v>
      </c>
      <c r="C370" s="52" t="s">
        <v>939</v>
      </c>
      <c r="D370" s="162" t="s">
        <v>1110</v>
      </c>
      <c r="E370" s="207" t="s">
        <v>668</v>
      </c>
      <c r="F370" s="240"/>
    </row>
    <row r="371" spans="1:6" ht="14.25" customHeight="1" x14ac:dyDescent="0.25">
      <c r="A371" s="52">
        <v>1462820</v>
      </c>
      <c r="B371" s="52" t="s">
        <v>1112</v>
      </c>
      <c r="C371" s="52" t="s">
        <v>791</v>
      </c>
      <c r="D371" s="162" t="s">
        <v>1110</v>
      </c>
      <c r="E371" s="207" t="s">
        <v>668</v>
      </c>
      <c r="F371" s="240"/>
    </row>
    <row r="372" spans="1:6" ht="14.25" customHeight="1" x14ac:dyDescent="0.25">
      <c r="A372" s="52">
        <v>1471043</v>
      </c>
      <c r="B372" s="52" t="s">
        <v>1113</v>
      </c>
      <c r="C372" s="52" t="s">
        <v>791</v>
      </c>
      <c r="D372" s="162" t="s">
        <v>1110</v>
      </c>
      <c r="E372" s="207" t="s">
        <v>668</v>
      </c>
      <c r="F372" s="240"/>
    </row>
    <row r="373" spans="1:6" ht="14.25" customHeight="1" x14ac:dyDescent="0.25">
      <c r="A373" s="52">
        <v>1474924</v>
      </c>
      <c r="B373" s="52" t="s">
        <v>1114</v>
      </c>
      <c r="C373" s="52" t="s">
        <v>782</v>
      </c>
      <c r="D373" s="162" t="s">
        <v>1115</v>
      </c>
      <c r="E373" s="207" t="s">
        <v>668</v>
      </c>
      <c r="F373" s="240"/>
    </row>
    <row r="374" spans="1:6" ht="14.25" customHeight="1" x14ac:dyDescent="0.25">
      <c r="A374" s="52">
        <v>1475217</v>
      </c>
      <c r="B374" s="52" t="s">
        <v>1116</v>
      </c>
      <c r="C374" s="52" t="s">
        <v>786</v>
      </c>
      <c r="D374" s="162" t="s">
        <v>1115</v>
      </c>
      <c r="E374" s="207" t="s">
        <v>668</v>
      </c>
      <c r="F374" s="240"/>
    </row>
    <row r="375" spans="1:6" ht="14.25" customHeight="1" x14ac:dyDescent="0.25">
      <c r="A375" s="52">
        <v>1474764</v>
      </c>
      <c r="B375" s="52" t="s">
        <v>1117</v>
      </c>
      <c r="C375" s="52" t="s">
        <v>814</v>
      </c>
      <c r="D375" s="162" t="s">
        <v>1118</v>
      </c>
      <c r="E375" s="207" t="s">
        <v>668</v>
      </c>
      <c r="F375" s="240"/>
    </row>
    <row r="376" spans="1:6" ht="14.25" customHeight="1" x14ac:dyDescent="0.25">
      <c r="A376" s="52">
        <v>1385423</v>
      </c>
      <c r="B376" s="52" t="s">
        <v>1119</v>
      </c>
      <c r="C376" s="52" t="s">
        <v>1011</v>
      </c>
      <c r="D376" s="162" t="s">
        <v>1118</v>
      </c>
      <c r="E376" s="207" t="s">
        <v>668</v>
      </c>
      <c r="F376" s="240"/>
    </row>
    <row r="377" spans="1:6" ht="14.25" customHeight="1" x14ac:dyDescent="0.25">
      <c r="A377" s="52">
        <v>1435967</v>
      </c>
      <c r="B377" s="52" t="s">
        <v>1120</v>
      </c>
      <c r="C377" s="52" t="s">
        <v>1011</v>
      </c>
      <c r="D377" s="162" t="s">
        <v>1118</v>
      </c>
      <c r="E377" s="207" t="s">
        <v>668</v>
      </c>
      <c r="F377" s="240"/>
    </row>
    <row r="378" spans="1:6" ht="14.25" customHeight="1" x14ac:dyDescent="0.25">
      <c r="A378" s="52">
        <v>1474394</v>
      </c>
      <c r="B378" s="52" t="s">
        <v>1121</v>
      </c>
      <c r="C378" s="52" t="s">
        <v>782</v>
      </c>
      <c r="D378" s="162" t="s">
        <v>1118</v>
      </c>
      <c r="E378" s="207" t="s">
        <v>668</v>
      </c>
      <c r="F378" s="240"/>
    </row>
    <row r="379" spans="1:6" ht="14.25" customHeight="1" x14ac:dyDescent="0.25">
      <c r="A379" s="52">
        <v>1474207</v>
      </c>
      <c r="B379" s="52" t="s">
        <v>1122</v>
      </c>
      <c r="C379" s="52" t="s">
        <v>1009</v>
      </c>
      <c r="D379" s="162" t="s">
        <v>1123</v>
      </c>
      <c r="E379" s="207" t="s">
        <v>668</v>
      </c>
      <c r="F379" s="240"/>
    </row>
    <row r="380" spans="1:6" ht="14.25" customHeight="1" x14ac:dyDescent="0.25">
      <c r="A380" s="52">
        <v>1476715</v>
      </c>
      <c r="B380" s="52" t="s">
        <v>1124</v>
      </c>
      <c r="C380" s="52" t="s">
        <v>1125</v>
      </c>
      <c r="D380" s="162" t="s">
        <v>1123</v>
      </c>
      <c r="E380" s="207" t="s">
        <v>668</v>
      </c>
      <c r="F380" s="240"/>
    </row>
    <row r="381" spans="1:6" ht="14.25" customHeight="1" x14ac:dyDescent="0.25">
      <c r="A381" s="52">
        <v>1392373</v>
      </c>
      <c r="B381" s="52" t="s">
        <v>1126</v>
      </c>
      <c r="C381" s="52" t="s">
        <v>763</v>
      </c>
      <c r="D381" s="162" t="s">
        <v>1127</v>
      </c>
      <c r="E381" s="207" t="s">
        <v>671</v>
      </c>
      <c r="F381" s="240"/>
    </row>
    <row r="382" spans="1:6" ht="14.25" customHeight="1" x14ac:dyDescent="0.25">
      <c r="A382" s="52">
        <v>1448061</v>
      </c>
      <c r="B382" s="52" t="s">
        <v>1128</v>
      </c>
      <c r="C382" s="52" t="s">
        <v>766</v>
      </c>
      <c r="D382" s="162" t="s">
        <v>1127</v>
      </c>
      <c r="E382" s="207" t="s">
        <v>671</v>
      </c>
      <c r="F382" s="240"/>
    </row>
    <row r="383" spans="1:6" ht="14.25" customHeight="1" x14ac:dyDescent="0.25">
      <c r="A383" s="52">
        <v>1448024</v>
      </c>
      <c r="B383" s="52" t="s">
        <v>1129</v>
      </c>
      <c r="C383" s="52" t="s">
        <v>766</v>
      </c>
      <c r="D383" s="162" t="s">
        <v>1127</v>
      </c>
      <c r="E383" s="207" t="s">
        <v>671</v>
      </c>
      <c r="F383" s="240"/>
    </row>
    <row r="384" spans="1:6" ht="14.25" customHeight="1" x14ac:dyDescent="0.25">
      <c r="A384" s="52">
        <v>1475045</v>
      </c>
      <c r="B384" s="52" t="s">
        <v>1130</v>
      </c>
      <c r="C384" s="52" t="s">
        <v>766</v>
      </c>
      <c r="D384" s="162" t="s">
        <v>1127</v>
      </c>
      <c r="E384" s="207" t="s">
        <v>668</v>
      </c>
      <c r="F384" s="240"/>
    </row>
    <row r="385" spans="1:6" ht="14.25" customHeight="1" x14ac:dyDescent="0.25">
      <c r="A385" s="52">
        <v>1475720</v>
      </c>
      <c r="B385" s="52" t="s">
        <v>1131</v>
      </c>
      <c r="C385" s="52" t="s">
        <v>885</v>
      </c>
      <c r="D385" s="162" t="s">
        <v>1132</v>
      </c>
      <c r="E385" s="207" t="s">
        <v>671</v>
      </c>
      <c r="F385" s="240"/>
    </row>
    <row r="386" spans="1:6" ht="14.25" customHeight="1" x14ac:dyDescent="0.25">
      <c r="A386" s="52">
        <v>1448143</v>
      </c>
      <c r="B386" s="52" t="s">
        <v>1133</v>
      </c>
      <c r="C386" s="52" t="s">
        <v>766</v>
      </c>
      <c r="D386" s="162" t="s">
        <v>1132</v>
      </c>
      <c r="E386" s="207" t="s">
        <v>671</v>
      </c>
      <c r="F386" s="240"/>
    </row>
    <row r="387" spans="1:6" ht="14.25" customHeight="1" x14ac:dyDescent="0.25">
      <c r="A387" s="52">
        <v>1440868</v>
      </c>
      <c r="B387" s="52" t="s">
        <v>1134</v>
      </c>
      <c r="C387" s="52" t="s">
        <v>779</v>
      </c>
      <c r="D387" s="162" t="s">
        <v>1132</v>
      </c>
      <c r="E387" s="207" t="s">
        <v>671</v>
      </c>
      <c r="F387" s="240"/>
    </row>
    <row r="388" spans="1:6" ht="14.25" customHeight="1" x14ac:dyDescent="0.25">
      <c r="A388" s="52">
        <v>1448024</v>
      </c>
      <c r="B388" s="52" t="s">
        <v>1135</v>
      </c>
      <c r="C388" s="52" t="s">
        <v>766</v>
      </c>
      <c r="D388" s="162" t="s">
        <v>1132</v>
      </c>
      <c r="E388" s="207" t="s">
        <v>671</v>
      </c>
      <c r="F388" s="240"/>
    </row>
    <row r="389" spans="1:6" ht="14.25" customHeight="1" x14ac:dyDescent="0.25">
      <c r="A389" s="52">
        <v>1471022</v>
      </c>
      <c r="B389" s="52" t="s">
        <v>1136</v>
      </c>
      <c r="C389" s="52" t="s">
        <v>782</v>
      </c>
      <c r="D389" s="162" t="s">
        <v>1132</v>
      </c>
      <c r="E389" s="207" t="s">
        <v>671</v>
      </c>
      <c r="F389" s="240"/>
    </row>
    <row r="390" spans="1:6" ht="14.25" customHeight="1" x14ac:dyDescent="0.25">
      <c r="A390" s="52">
        <v>1460971</v>
      </c>
      <c r="B390" s="52" t="s">
        <v>1137</v>
      </c>
      <c r="C390" s="52" t="s">
        <v>779</v>
      </c>
      <c r="D390" s="162" t="s">
        <v>1132</v>
      </c>
      <c r="E390" s="207" t="s">
        <v>671</v>
      </c>
      <c r="F390" s="240"/>
    </row>
    <row r="391" spans="1:6" ht="14.25" customHeight="1" x14ac:dyDescent="0.25">
      <c r="A391" s="138">
        <v>1470057</v>
      </c>
      <c r="B391" s="138" t="s">
        <v>1138</v>
      </c>
      <c r="C391" s="138" t="s">
        <v>902</v>
      </c>
      <c r="D391" s="166" t="s">
        <v>1132</v>
      </c>
      <c r="E391" s="208" t="s">
        <v>668</v>
      </c>
      <c r="F391" s="240"/>
    </row>
    <row r="392" spans="1:6" ht="14.25" customHeight="1" x14ac:dyDescent="0.25">
      <c r="A392" s="52">
        <v>1481421</v>
      </c>
      <c r="B392" s="54" t="s">
        <v>1139</v>
      </c>
      <c r="C392" s="54" t="s">
        <v>925</v>
      </c>
      <c r="D392" s="54" t="s">
        <v>1140</v>
      </c>
      <c r="E392" s="207" t="s">
        <v>668</v>
      </c>
      <c r="F392" s="240"/>
    </row>
    <row r="393" spans="1:6" ht="14.25" customHeight="1" x14ac:dyDescent="0.25">
      <c r="A393" s="10">
        <v>1483811</v>
      </c>
      <c r="B393" s="54" t="s">
        <v>1141</v>
      </c>
      <c r="C393" s="54" t="s">
        <v>1009</v>
      </c>
      <c r="D393" s="54" t="s">
        <v>1140</v>
      </c>
      <c r="E393" s="207" t="s">
        <v>668</v>
      </c>
      <c r="F393" s="240"/>
    </row>
    <row r="394" spans="1:6" ht="14.25" customHeight="1" x14ac:dyDescent="0.25">
      <c r="A394" s="141">
        <v>1483508</v>
      </c>
      <c r="B394" s="167" t="s">
        <v>1142</v>
      </c>
      <c r="C394" s="167" t="s">
        <v>755</v>
      </c>
      <c r="D394" s="167" t="s">
        <v>1140</v>
      </c>
      <c r="E394" s="208" t="s">
        <v>668</v>
      </c>
      <c r="F394" s="240"/>
    </row>
    <row r="395" spans="1:6" ht="14.25" customHeight="1" x14ac:dyDescent="0.25">
      <c r="A395" s="52">
        <v>1475272</v>
      </c>
      <c r="B395" s="52" t="s">
        <v>1143</v>
      </c>
      <c r="C395" s="52" t="s">
        <v>814</v>
      </c>
      <c r="D395" s="169" t="s">
        <v>1140</v>
      </c>
      <c r="E395" s="207" t="s">
        <v>668</v>
      </c>
      <c r="F395" s="240"/>
    </row>
    <row r="396" spans="1:6" ht="14.25" customHeight="1" x14ac:dyDescent="0.25">
      <c r="A396" s="52">
        <v>1482008</v>
      </c>
      <c r="B396" s="52" t="s">
        <v>1144</v>
      </c>
      <c r="C396" s="52" t="s">
        <v>791</v>
      </c>
      <c r="D396" s="169" t="s">
        <v>1140</v>
      </c>
      <c r="E396" s="207" t="s">
        <v>668</v>
      </c>
      <c r="F396" s="240"/>
    </row>
    <row r="397" spans="1:6" ht="14.25" customHeight="1" x14ac:dyDescent="0.25">
      <c r="A397" s="52">
        <v>1479151</v>
      </c>
      <c r="B397" s="52" t="s">
        <v>1145</v>
      </c>
      <c r="C397" s="52" t="s">
        <v>773</v>
      </c>
      <c r="D397" s="169" t="s">
        <v>1146</v>
      </c>
      <c r="E397" s="207" t="s">
        <v>668</v>
      </c>
      <c r="F397" s="240"/>
    </row>
    <row r="398" spans="1:6" ht="14.25" customHeight="1" x14ac:dyDescent="0.25">
      <c r="A398" s="52">
        <v>1478881</v>
      </c>
      <c r="B398" s="52" t="s">
        <v>1147</v>
      </c>
      <c r="C398" s="52" t="s">
        <v>1011</v>
      </c>
      <c r="D398" s="169" t="s">
        <v>1146</v>
      </c>
      <c r="E398" s="207" t="s">
        <v>668</v>
      </c>
      <c r="F398" s="240"/>
    </row>
    <row r="399" spans="1:6" ht="14.25" customHeight="1" x14ac:dyDescent="0.25">
      <c r="A399" s="52">
        <v>1482292</v>
      </c>
      <c r="B399" s="52" t="s">
        <v>1148</v>
      </c>
      <c r="C399" s="52" t="s">
        <v>1009</v>
      </c>
      <c r="D399" s="169" t="s">
        <v>1149</v>
      </c>
      <c r="E399" s="207" t="s">
        <v>668</v>
      </c>
      <c r="F399" s="240"/>
    </row>
    <row r="400" spans="1:6" ht="14.25" customHeight="1" x14ac:dyDescent="0.25">
      <c r="A400" s="52">
        <v>905387</v>
      </c>
      <c r="B400" s="52" t="s">
        <v>1150</v>
      </c>
      <c r="C400" s="52" t="s">
        <v>820</v>
      </c>
      <c r="D400" s="169" t="s">
        <v>1149</v>
      </c>
      <c r="E400" s="207" t="s">
        <v>668</v>
      </c>
      <c r="F400" s="240"/>
    </row>
    <row r="401" spans="1:7" ht="14.25" customHeight="1" x14ac:dyDescent="0.25">
      <c r="A401" s="52">
        <v>1462834</v>
      </c>
      <c r="B401" s="52" t="s">
        <v>1151</v>
      </c>
      <c r="C401" s="52" t="s">
        <v>820</v>
      </c>
      <c r="D401" s="169" t="s">
        <v>1149</v>
      </c>
      <c r="E401" s="207" t="s">
        <v>668</v>
      </c>
      <c r="F401" s="240"/>
    </row>
    <row r="402" spans="1:7" ht="14.25" customHeight="1" x14ac:dyDescent="0.25">
      <c r="A402" s="52">
        <v>1463116</v>
      </c>
      <c r="B402" s="52" t="s">
        <v>1152</v>
      </c>
      <c r="C402" s="52" t="s">
        <v>820</v>
      </c>
      <c r="D402" s="169" t="s">
        <v>1149</v>
      </c>
      <c r="E402" s="207" t="s">
        <v>668</v>
      </c>
      <c r="F402" s="240"/>
    </row>
    <row r="403" spans="1:7" ht="14.25" customHeight="1" x14ac:dyDescent="0.25">
      <c r="A403" s="52">
        <v>1465235</v>
      </c>
      <c r="B403" s="52" t="s">
        <v>1153</v>
      </c>
      <c r="C403" s="52" t="s">
        <v>820</v>
      </c>
      <c r="D403" s="169" t="s">
        <v>1149</v>
      </c>
      <c r="E403" s="207" t="s">
        <v>668</v>
      </c>
      <c r="F403" s="240"/>
    </row>
    <row r="404" spans="1:7" ht="14.25" customHeight="1" x14ac:dyDescent="0.25">
      <c r="A404" s="52">
        <v>1477539</v>
      </c>
      <c r="B404" s="52" t="s">
        <v>1154</v>
      </c>
      <c r="C404" s="52" t="s">
        <v>820</v>
      </c>
      <c r="D404" s="169" t="s">
        <v>1149</v>
      </c>
      <c r="E404" s="207" t="s">
        <v>668</v>
      </c>
      <c r="F404" s="240"/>
    </row>
    <row r="405" spans="1:7" ht="14.25" customHeight="1" x14ac:dyDescent="0.25">
      <c r="A405" s="52">
        <v>1480202</v>
      </c>
      <c r="B405" s="52" t="s">
        <v>1155</v>
      </c>
      <c r="C405" s="52" t="s">
        <v>902</v>
      </c>
      <c r="D405" s="169" t="s">
        <v>1149</v>
      </c>
      <c r="E405" s="207" t="s">
        <v>668</v>
      </c>
      <c r="F405" s="240"/>
    </row>
    <row r="406" spans="1:7" ht="14.25" customHeight="1" x14ac:dyDescent="0.25">
      <c r="A406" s="52">
        <v>1481086</v>
      </c>
      <c r="B406" s="52" t="s">
        <v>1156</v>
      </c>
      <c r="C406" s="52" t="s">
        <v>779</v>
      </c>
      <c r="D406" s="169" t="s">
        <v>1140</v>
      </c>
      <c r="E406" s="207" t="s">
        <v>671</v>
      </c>
      <c r="F406" s="240"/>
    </row>
    <row r="407" spans="1:7" ht="14.25" customHeight="1" x14ac:dyDescent="0.25">
      <c r="A407" s="52">
        <v>1480963</v>
      </c>
      <c r="B407" s="52" t="s">
        <v>1157</v>
      </c>
      <c r="C407" s="52" t="s">
        <v>779</v>
      </c>
      <c r="D407" s="169" t="s">
        <v>1140</v>
      </c>
      <c r="E407" s="207" t="s">
        <v>671</v>
      </c>
      <c r="F407" s="240"/>
    </row>
    <row r="408" spans="1:7" ht="14.25" customHeight="1" x14ac:dyDescent="0.25">
      <c r="A408" s="52">
        <v>1480565</v>
      </c>
      <c r="B408" s="52" t="s">
        <v>1158</v>
      </c>
      <c r="C408" s="52" t="s">
        <v>779</v>
      </c>
      <c r="D408" s="169" t="s">
        <v>1140</v>
      </c>
      <c r="E408" s="207" t="s">
        <v>671</v>
      </c>
      <c r="F408" s="240"/>
    </row>
    <row r="409" spans="1:7" ht="14.25" customHeight="1" x14ac:dyDescent="0.25">
      <c r="A409" s="52">
        <v>1482090</v>
      </c>
      <c r="B409" s="52" t="s">
        <v>1159</v>
      </c>
      <c r="C409" s="52" t="s">
        <v>902</v>
      </c>
      <c r="D409" s="169" t="s">
        <v>1140</v>
      </c>
      <c r="E409" s="207" t="s">
        <v>671</v>
      </c>
      <c r="F409" s="240"/>
    </row>
    <row r="410" spans="1:7" ht="14.25" customHeight="1" x14ac:dyDescent="0.25">
      <c r="A410" s="52">
        <v>1477639</v>
      </c>
      <c r="B410" s="52" t="s">
        <v>1160</v>
      </c>
      <c r="C410" s="52" t="s">
        <v>902</v>
      </c>
      <c r="D410" s="169" t="s">
        <v>1140</v>
      </c>
      <c r="E410" s="207" t="s">
        <v>671</v>
      </c>
      <c r="F410" s="240"/>
    </row>
    <row r="411" spans="1:7" ht="14.25" customHeight="1" x14ac:dyDescent="0.25">
      <c r="A411" s="170">
        <v>1448070</v>
      </c>
      <c r="B411" s="138" t="s">
        <v>1161</v>
      </c>
      <c r="C411" s="138" t="s">
        <v>766</v>
      </c>
      <c r="D411" s="171" t="s">
        <v>1140</v>
      </c>
      <c r="E411" s="207" t="s">
        <v>671</v>
      </c>
      <c r="F411" s="240"/>
    </row>
    <row r="412" spans="1:7" ht="14.25" customHeight="1" x14ac:dyDescent="0.25">
      <c r="A412" s="52">
        <v>1483199</v>
      </c>
      <c r="B412" s="52" t="s">
        <v>1162</v>
      </c>
      <c r="C412" s="10" t="s">
        <v>1125</v>
      </c>
      <c r="D412" s="52" t="s">
        <v>172</v>
      </c>
      <c r="E412" s="207" t="s">
        <v>668</v>
      </c>
      <c r="F412" s="240"/>
    </row>
    <row r="413" spans="1:7" ht="14.25" customHeight="1" x14ac:dyDescent="0.25">
      <c r="A413" s="52">
        <v>1454490</v>
      </c>
      <c r="B413" s="52" t="s">
        <v>1163</v>
      </c>
      <c r="C413" s="10" t="s">
        <v>61</v>
      </c>
      <c r="D413" s="52" t="s">
        <v>173</v>
      </c>
      <c r="E413" s="207" t="s">
        <v>668</v>
      </c>
      <c r="F413" s="240"/>
    </row>
    <row r="414" spans="1:7" ht="14.25" customHeight="1" x14ac:dyDescent="0.25">
      <c r="A414" s="52">
        <v>1467019</v>
      </c>
      <c r="B414" s="52" t="s">
        <v>1164</v>
      </c>
      <c r="C414" s="10" t="s">
        <v>820</v>
      </c>
      <c r="D414" s="52" t="s">
        <v>173</v>
      </c>
      <c r="E414" s="207" t="s">
        <v>668</v>
      </c>
      <c r="F414" s="240"/>
    </row>
    <row r="415" spans="1:7" ht="14.25" customHeight="1" x14ac:dyDescent="0.25">
      <c r="A415" s="52" t="s">
        <v>68</v>
      </c>
      <c r="B415" s="52" t="s">
        <v>1165</v>
      </c>
      <c r="C415" s="52" t="s">
        <v>1166</v>
      </c>
      <c r="D415" s="52" t="s">
        <v>173</v>
      </c>
      <c r="E415" s="207" t="s">
        <v>668</v>
      </c>
      <c r="F415" s="240"/>
    </row>
    <row r="416" spans="1:7" ht="14.25" customHeight="1" x14ac:dyDescent="0.25">
      <c r="A416" s="191">
        <v>1486559</v>
      </c>
      <c r="B416" s="177" t="s">
        <v>1167</v>
      </c>
      <c r="C416" s="160" t="s">
        <v>1011</v>
      </c>
      <c r="D416" s="175">
        <v>44932</v>
      </c>
      <c r="E416" s="184" t="s">
        <v>668</v>
      </c>
      <c r="F416" s="240"/>
      <c r="G416" s="53" t="s">
        <v>1168</v>
      </c>
    </row>
    <row r="417" spans="1:7" ht="14.25" customHeight="1" x14ac:dyDescent="0.25">
      <c r="A417" s="191">
        <v>1450683</v>
      </c>
      <c r="B417" s="178" t="s">
        <v>1169</v>
      </c>
      <c r="C417" s="176" t="s">
        <v>832</v>
      </c>
      <c r="D417" s="175">
        <v>44932</v>
      </c>
      <c r="E417" s="184" t="s">
        <v>668</v>
      </c>
      <c r="F417" s="240"/>
      <c r="G417" s="53" t="s">
        <v>1168</v>
      </c>
    </row>
    <row r="418" spans="1:7" ht="14.25" customHeight="1" x14ac:dyDescent="0.25">
      <c r="A418" s="192">
        <v>1486511</v>
      </c>
      <c r="B418" s="178" t="s">
        <v>1170</v>
      </c>
      <c r="C418" s="176" t="s">
        <v>791</v>
      </c>
      <c r="D418" s="175">
        <v>44932</v>
      </c>
      <c r="E418" s="184" t="s">
        <v>668</v>
      </c>
      <c r="F418" s="240"/>
    </row>
    <row r="419" spans="1:7" ht="14.25" customHeight="1" x14ac:dyDescent="0.25">
      <c r="A419" s="193">
        <v>1488427</v>
      </c>
      <c r="B419" s="52" t="s">
        <v>1171</v>
      </c>
      <c r="C419" s="160" t="s">
        <v>791</v>
      </c>
      <c r="D419" s="175">
        <v>44963</v>
      </c>
      <c r="E419" s="184" t="s">
        <v>668</v>
      </c>
      <c r="F419" s="240"/>
    </row>
    <row r="420" spans="1:7" ht="14.25" customHeight="1" x14ac:dyDescent="0.25">
      <c r="A420" s="193">
        <v>1466508</v>
      </c>
      <c r="B420" s="217" t="s">
        <v>1172</v>
      </c>
      <c r="C420" s="160" t="s">
        <v>925</v>
      </c>
      <c r="D420" s="180">
        <v>44991</v>
      </c>
      <c r="E420" s="184" t="s">
        <v>668</v>
      </c>
      <c r="F420" s="240"/>
    </row>
    <row r="421" spans="1:7" ht="14.25" customHeight="1" x14ac:dyDescent="0.25">
      <c r="A421" s="192">
        <v>1485838</v>
      </c>
      <c r="B421" s="178" t="s">
        <v>1173</v>
      </c>
      <c r="C421" s="176" t="s">
        <v>925</v>
      </c>
      <c r="D421" s="181">
        <v>44991</v>
      </c>
      <c r="E421" s="184" t="s">
        <v>668</v>
      </c>
      <c r="F421" s="240"/>
    </row>
    <row r="422" spans="1:7" ht="14.25" customHeight="1" x14ac:dyDescent="0.25">
      <c r="A422" s="192">
        <v>1454494</v>
      </c>
      <c r="B422" s="178" t="s">
        <v>1174</v>
      </c>
      <c r="C422" s="176" t="s">
        <v>925</v>
      </c>
      <c r="D422" s="181">
        <v>44991</v>
      </c>
      <c r="E422" s="184" t="s">
        <v>668</v>
      </c>
      <c r="F422" s="240"/>
    </row>
    <row r="423" spans="1:7" ht="14.25" customHeight="1" x14ac:dyDescent="0.25">
      <c r="A423" s="192">
        <v>1481826</v>
      </c>
      <c r="B423" s="178" t="s">
        <v>1175</v>
      </c>
      <c r="C423" s="176" t="s">
        <v>925</v>
      </c>
      <c r="D423" s="181">
        <v>44991</v>
      </c>
      <c r="E423" s="184" t="s">
        <v>668</v>
      </c>
      <c r="F423" s="240"/>
    </row>
    <row r="424" spans="1:7" ht="14.25" customHeight="1" x14ac:dyDescent="0.25">
      <c r="A424" s="194">
        <v>1479823</v>
      </c>
      <c r="B424" s="178" t="s">
        <v>1176</v>
      </c>
      <c r="C424" s="176" t="s">
        <v>939</v>
      </c>
      <c r="D424" s="181">
        <v>44991</v>
      </c>
      <c r="E424" s="184" t="s">
        <v>668</v>
      </c>
      <c r="F424" s="240"/>
    </row>
    <row r="425" spans="1:7" ht="14.25" customHeight="1" x14ac:dyDescent="0.25">
      <c r="A425" s="192">
        <v>1483976</v>
      </c>
      <c r="B425" s="179" t="s">
        <v>1177</v>
      </c>
      <c r="C425" s="176" t="s">
        <v>939</v>
      </c>
      <c r="D425" s="181">
        <v>44991</v>
      </c>
      <c r="E425" s="184" t="s">
        <v>668</v>
      </c>
      <c r="F425" s="240"/>
    </row>
    <row r="426" spans="1:7" ht="14.25" customHeight="1" x14ac:dyDescent="0.25">
      <c r="A426" s="52">
        <v>1487951</v>
      </c>
      <c r="B426" s="184" t="s">
        <v>1178</v>
      </c>
      <c r="C426" s="182" t="s">
        <v>1011</v>
      </c>
      <c r="D426" s="183">
        <v>45052</v>
      </c>
      <c r="E426" s="184" t="s">
        <v>668</v>
      </c>
      <c r="F426" s="240"/>
    </row>
    <row r="427" spans="1:7" ht="14.25" customHeight="1" x14ac:dyDescent="0.25">
      <c r="A427" s="172">
        <v>1448381</v>
      </c>
      <c r="B427" s="172" t="s">
        <v>1179</v>
      </c>
      <c r="C427" s="52" t="s">
        <v>902</v>
      </c>
      <c r="D427" s="173">
        <v>45052</v>
      </c>
      <c r="E427" s="207" t="s">
        <v>671</v>
      </c>
      <c r="F427" s="331" t="s">
        <v>1180</v>
      </c>
    </row>
    <row r="428" spans="1:7" ht="14.25" customHeight="1" x14ac:dyDescent="0.25">
      <c r="A428" s="52">
        <v>1487640</v>
      </c>
      <c r="B428" s="52" t="s">
        <v>1181</v>
      </c>
      <c r="C428" s="52" t="s">
        <v>37</v>
      </c>
      <c r="D428" s="175">
        <v>45052</v>
      </c>
      <c r="E428" s="207" t="s">
        <v>671</v>
      </c>
      <c r="F428" s="332" t="s">
        <v>1180</v>
      </c>
    </row>
    <row r="429" spans="1:7" ht="14.25" customHeight="1" x14ac:dyDescent="0.25">
      <c r="A429" s="195">
        <v>1488433</v>
      </c>
      <c r="B429" s="52" t="s">
        <v>1182</v>
      </c>
      <c r="C429" s="160" t="s">
        <v>1183</v>
      </c>
      <c r="D429" s="180">
        <v>45083</v>
      </c>
      <c r="E429" s="184" t="s">
        <v>668</v>
      </c>
      <c r="F429" s="240"/>
    </row>
    <row r="430" spans="1:7" ht="14.25" customHeight="1" x14ac:dyDescent="0.25">
      <c r="A430" s="196">
        <v>1484610</v>
      </c>
      <c r="B430" s="52" t="s">
        <v>1184</v>
      </c>
      <c r="C430" s="176" t="s">
        <v>773</v>
      </c>
      <c r="D430" s="181">
        <v>45083</v>
      </c>
      <c r="E430" s="184" t="s">
        <v>668</v>
      </c>
      <c r="F430" s="240"/>
    </row>
    <row r="431" spans="1:7" ht="14.25" customHeight="1" x14ac:dyDescent="0.25">
      <c r="A431" s="194">
        <v>1485161</v>
      </c>
      <c r="B431" s="52" t="s">
        <v>1185</v>
      </c>
      <c r="C431" s="176" t="s">
        <v>773</v>
      </c>
      <c r="D431" s="181">
        <v>45083</v>
      </c>
      <c r="E431" s="184" t="s">
        <v>668</v>
      </c>
      <c r="F431" s="240"/>
    </row>
    <row r="432" spans="1:7" ht="14.25" customHeight="1" x14ac:dyDescent="0.25">
      <c r="A432" s="197">
        <v>1487418</v>
      </c>
      <c r="B432" s="185" t="s">
        <v>1186</v>
      </c>
      <c r="C432" s="186" t="s">
        <v>773</v>
      </c>
      <c r="D432" s="187">
        <v>45083</v>
      </c>
      <c r="E432" s="210" t="s">
        <v>668</v>
      </c>
      <c r="F432" s="333" t="s">
        <v>1187</v>
      </c>
    </row>
    <row r="433" spans="1:6" ht="14.25" customHeight="1" x14ac:dyDescent="0.25">
      <c r="A433" s="192">
        <v>1485004</v>
      </c>
      <c r="B433" s="52" t="s">
        <v>1188</v>
      </c>
      <c r="C433" s="176" t="s">
        <v>766</v>
      </c>
      <c r="D433" s="181">
        <v>45083</v>
      </c>
      <c r="E433" s="184" t="s">
        <v>668</v>
      </c>
      <c r="F433" s="240"/>
    </row>
    <row r="434" spans="1:6" ht="14.25" customHeight="1" x14ac:dyDescent="0.25">
      <c r="A434" s="52">
        <v>1490403</v>
      </c>
      <c r="B434" s="52" t="s">
        <v>1189</v>
      </c>
      <c r="C434" s="182" t="s">
        <v>925</v>
      </c>
      <c r="D434" s="181">
        <v>45083</v>
      </c>
      <c r="E434" s="184" t="s">
        <v>668</v>
      </c>
      <c r="F434" s="240"/>
    </row>
    <row r="435" spans="1:6" ht="14.25" customHeight="1" x14ac:dyDescent="0.25">
      <c r="A435" s="52">
        <v>1485161</v>
      </c>
      <c r="B435" s="52" t="s">
        <v>1190</v>
      </c>
      <c r="C435" s="52" t="s">
        <v>773</v>
      </c>
      <c r="D435" s="175">
        <v>45113</v>
      </c>
      <c r="E435" s="184" t="s">
        <v>668</v>
      </c>
      <c r="F435" s="240"/>
    </row>
    <row r="436" spans="1:6" ht="14.25" customHeight="1" x14ac:dyDescent="0.25">
      <c r="A436" s="52"/>
      <c r="B436" s="52" t="s">
        <v>1191</v>
      </c>
      <c r="C436" s="52" t="s">
        <v>1192</v>
      </c>
      <c r="D436" s="175">
        <v>45113</v>
      </c>
      <c r="E436" s="184" t="s">
        <v>668</v>
      </c>
      <c r="F436" s="240"/>
    </row>
    <row r="437" spans="1:6" ht="14.25" customHeight="1" x14ac:dyDescent="0.25">
      <c r="A437" s="52">
        <v>1491257</v>
      </c>
      <c r="B437" s="52" t="s">
        <v>1193</v>
      </c>
      <c r="C437" s="52" t="s">
        <v>1183</v>
      </c>
      <c r="D437" s="175">
        <v>45113</v>
      </c>
      <c r="E437" s="184" t="s">
        <v>668</v>
      </c>
      <c r="F437" s="240"/>
    </row>
    <row r="438" spans="1:6" ht="14.25" customHeight="1" x14ac:dyDescent="0.25">
      <c r="A438" s="52">
        <v>1490403</v>
      </c>
      <c r="B438" s="52" t="s">
        <v>1189</v>
      </c>
      <c r="C438" s="52" t="s">
        <v>925</v>
      </c>
      <c r="D438" s="175">
        <v>45113</v>
      </c>
      <c r="E438" s="184" t="s">
        <v>668</v>
      </c>
      <c r="F438" s="240"/>
    </row>
    <row r="439" spans="1:6" ht="14.25" customHeight="1" x14ac:dyDescent="0.25">
      <c r="A439" s="46">
        <v>1493189</v>
      </c>
      <c r="B439" s="52" t="s">
        <v>1194</v>
      </c>
      <c r="C439" s="52" t="s">
        <v>61</v>
      </c>
      <c r="D439" s="169" t="s">
        <v>1195</v>
      </c>
      <c r="E439" s="184" t="s">
        <v>668</v>
      </c>
      <c r="F439" s="240"/>
    </row>
    <row r="440" spans="1:6" ht="14.25" customHeight="1" x14ac:dyDescent="0.25">
      <c r="A440" s="46">
        <v>1491520</v>
      </c>
      <c r="B440" s="52" t="s">
        <v>1196</v>
      </c>
      <c r="C440" s="52" t="s">
        <v>832</v>
      </c>
      <c r="D440" s="169" t="s">
        <v>1195</v>
      </c>
      <c r="E440" s="184" t="s">
        <v>668</v>
      </c>
      <c r="F440" s="240"/>
    </row>
    <row r="441" spans="1:6" ht="14.25" customHeight="1" x14ac:dyDescent="0.25">
      <c r="A441" s="46">
        <v>1471486</v>
      </c>
      <c r="B441" s="52" t="s">
        <v>1197</v>
      </c>
      <c r="C441" s="52" t="s">
        <v>1009</v>
      </c>
      <c r="D441" s="169" t="s">
        <v>1198</v>
      </c>
      <c r="E441" s="184" t="s">
        <v>668</v>
      </c>
      <c r="F441" s="240"/>
    </row>
    <row r="442" spans="1:6" ht="14.25" customHeight="1" x14ac:dyDescent="0.25">
      <c r="A442" s="216">
        <v>1427476</v>
      </c>
      <c r="B442" s="56" t="s">
        <v>1199</v>
      </c>
      <c r="C442" s="52" t="s">
        <v>820</v>
      </c>
      <c r="D442" s="169" t="s">
        <v>1198</v>
      </c>
      <c r="E442" s="184" t="s">
        <v>668</v>
      </c>
      <c r="F442" s="334"/>
    </row>
    <row r="443" spans="1:6" ht="14.25" customHeight="1" x14ac:dyDescent="0.25">
      <c r="A443" s="138">
        <v>1497462</v>
      </c>
      <c r="B443" s="138" t="s">
        <v>1200</v>
      </c>
      <c r="C443" s="138" t="s">
        <v>814</v>
      </c>
      <c r="D443" s="171" t="s">
        <v>1201</v>
      </c>
      <c r="E443" s="208" t="s">
        <v>668</v>
      </c>
      <c r="F443" s="334"/>
    </row>
    <row r="444" spans="1:6" ht="14.25" customHeight="1" x14ac:dyDescent="0.25">
      <c r="A444" s="52">
        <v>1460361</v>
      </c>
      <c r="B444" s="53" t="s">
        <v>1202</v>
      </c>
      <c r="C444" s="53" t="s">
        <v>902</v>
      </c>
      <c r="D444" s="54" t="s">
        <v>1201</v>
      </c>
      <c r="E444" s="184" t="s">
        <v>668</v>
      </c>
      <c r="F444" s="240"/>
    </row>
    <row r="445" spans="1:6" ht="14.25" customHeight="1" x14ac:dyDescent="0.25">
      <c r="A445" s="138">
        <v>1495778</v>
      </c>
      <c r="B445" s="168" t="s">
        <v>1203</v>
      </c>
      <c r="C445" s="168" t="s">
        <v>832</v>
      </c>
      <c r="D445" s="167" t="s">
        <v>1201</v>
      </c>
      <c r="E445" s="209" t="s">
        <v>668</v>
      </c>
      <c r="F445" s="334"/>
    </row>
    <row r="446" spans="1:6" ht="14.25" customHeight="1" x14ac:dyDescent="0.25">
      <c r="A446" s="138">
        <v>1496571</v>
      </c>
      <c r="B446" s="168" t="s">
        <v>1204</v>
      </c>
      <c r="C446" s="168" t="s">
        <v>1205</v>
      </c>
      <c r="D446" s="167" t="s">
        <v>1206</v>
      </c>
      <c r="E446" s="209" t="s">
        <v>668</v>
      </c>
      <c r="F446" s="334"/>
    </row>
    <row r="447" spans="1:6" ht="14.25" customHeight="1" x14ac:dyDescent="0.25">
      <c r="A447" s="52">
        <v>1496583</v>
      </c>
      <c r="B447" s="53" t="s">
        <v>1207</v>
      </c>
      <c r="C447" s="53" t="s">
        <v>1205</v>
      </c>
      <c r="D447" s="54" t="s">
        <v>1206</v>
      </c>
      <c r="E447" s="184" t="s">
        <v>668</v>
      </c>
      <c r="F447" s="240"/>
    </row>
    <row r="448" spans="1:6" ht="14.25" customHeight="1" x14ac:dyDescent="0.25">
      <c r="A448" s="138">
        <v>1454934</v>
      </c>
      <c r="B448" s="168" t="s">
        <v>1208</v>
      </c>
      <c r="C448" s="168" t="s">
        <v>791</v>
      </c>
      <c r="D448" s="138" t="s">
        <v>1206</v>
      </c>
      <c r="E448" s="209" t="s">
        <v>668</v>
      </c>
      <c r="F448" s="240"/>
    </row>
    <row r="449" spans="1:6" ht="14.25" customHeight="1" x14ac:dyDescent="0.25">
      <c r="A449" s="52">
        <v>1498282</v>
      </c>
      <c r="B449" s="53" t="s">
        <v>1209</v>
      </c>
      <c r="C449" s="53" t="s">
        <v>1210</v>
      </c>
      <c r="D449" s="52" t="s">
        <v>1206</v>
      </c>
      <c r="E449" s="184" t="s">
        <v>668</v>
      </c>
      <c r="F449" s="240"/>
    </row>
    <row r="450" spans="1:6" ht="14.25" customHeight="1" x14ac:dyDescent="0.25">
      <c r="A450" s="52">
        <v>1402789</v>
      </c>
      <c r="B450" s="53" t="s">
        <v>1211</v>
      </c>
      <c r="C450" s="53" t="s">
        <v>966</v>
      </c>
      <c r="D450" s="52" t="s">
        <v>1206</v>
      </c>
      <c r="E450" s="184" t="s">
        <v>668</v>
      </c>
      <c r="F450" s="240"/>
    </row>
    <row r="451" spans="1:6" ht="14.25" customHeight="1" x14ac:dyDescent="0.25">
      <c r="A451" s="52">
        <v>1446117</v>
      </c>
      <c r="B451" s="52" t="s">
        <v>1212</v>
      </c>
      <c r="C451" s="54" t="s">
        <v>814</v>
      </c>
      <c r="D451" s="52" t="s">
        <v>1213</v>
      </c>
      <c r="E451" s="184" t="s">
        <v>668</v>
      </c>
      <c r="F451" s="240"/>
    </row>
    <row r="452" spans="1:6" ht="14.25" customHeight="1" x14ac:dyDescent="0.25">
      <c r="A452" s="52">
        <v>1500789</v>
      </c>
      <c r="B452" s="3" t="s">
        <v>1214</v>
      </c>
      <c r="C452" s="53" t="s">
        <v>1125</v>
      </c>
      <c r="D452" s="52" t="s">
        <v>1215</v>
      </c>
      <c r="E452" s="184" t="s">
        <v>668</v>
      </c>
      <c r="F452" s="240"/>
    </row>
    <row r="453" spans="1:6" ht="14.25" customHeight="1" x14ac:dyDescent="0.25">
      <c r="A453" s="52">
        <v>1501738</v>
      </c>
      <c r="B453" s="53" t="s">
        <v>1216</v>
      </c>
      <c r="C453" s="53" t="s">
        <v>1217</v>
      </c>
      <c r="D453" s="52" t="s">
        <v>1215</v>
      </c>
      <c r="E453" s="184" t="s">
        <v>668</v>
      </c>
      <c r="F453" s="240"/>
    </row>
    <row r="454" spans="1:6" ht="14.25" customHeight="1" x14ac:dyDescent="0.25">
      <c r="A454" s="52">
        <v>1487322</v>
      </c>
      <c r="B454" s="53" t="s">
        <v>1218</v>
      </c>
      <c r="C454" s="53" t="s">
        <v>968</v>
      </c>
      <c r="D454" s="52" t="s">
        <v>1219</v>
      </c>
      <c r="E454" s="184" t="s">
        <v>668</v>
      </c>
      <c r="F454" s="240"/>
    </row>
    <row r="455" spans="1:6" ht="14.25" customHeight="1" x14ac:dyDescent="0.25">
      <c r="A455" s="198">
        <v>1490680</v>
      </c>
      <c r="B455" s="53" t="s">
        <v>1220</v>
      </c>
      <c r="C455" s="53" t="s">
        <v>1221</v>
      </c>
      <c r="D455" s="52" t="s">
        <v>1215</v>
      </c>
      <c r="E455" s="184" t="s">
        <v>668</v>
      </c>
      <c r="F455" s="240"/>
    </row>
    <row r="456" spans="1:6" ht="14.25" customHeight="1" x14ac:dyDescent="0.25">
      <c r="A456" s="198">
        <v>1495197</v>
      </c>
      <c r="B456" s="53" t="s">
        <v>1220</v>
      </c>
      <c r="C456" s="54" t="s">
        <v>1221</v>
      </c>
      <c r="D456" s="52" t="s">
        <v>1215</v>
      </c>
      <c r="E456" s="184" t="s">
        <v>668</v>
      </c>
      <c r="F456" s="240"/>
    </row>
    <row r="457" spans="1:6" ht="14.25" customHeight="1" x14ac:dyDescent="0.25">
      <c r="A457" s="198">
        <v>1497260</v>
      </c>
      <c r="B457" s="53" t="s">
        <v>1220</v>
      </c>
      <c r="C457" s="54" t="s">
        <v>1221</v>
      </c>
      <c r="D457" s="52" t="s">
        <v>1215</v>
      </c>
      <c r="E457" s="184" t="s">
        <v>668</v>
      </c>
      <c r="F457" s="240"/>
    </row>
    <row r="458" spans="1:6" ht="14.25" customHeight="1" x14ac:dyDescent="0.25">
      <c r="A458" s="198">
        <v>1491558</v>
      </c>
      <c r="B458" s="53" t="s">
        <v>1220</v>
      </c>
      <c r="C458" s="54" t="s">
        <v>1221</v>
      </c>
      <c r="D458" s="52" t="s">
        <v>1215</v>
      </c>
      <c r="E458" s="184" t="s">
        <v>668</v>
      </c>
      <c r="F458" s="240"/>
    </row>
    <row r="459" spans="1:6" ht="14.25" customHeight="1" x14ac:dyDescent="0.25">
      <c r="A459" s="198">
        <v>1491553</v>
      </c>
      <c r="B459" s="53" t="s">
        <v>1220</v>
      </c>
      <c r="C459" s="54" t="s">
        <v>1221</v>
      </c>
      <c r="D459" s="52" t="s">
        <v>1215</v>
      </c>
      <c r="E459" s="184" t="s">
        <v>668</v>
      </c>
      <c r="F459" s="240"/>
    </row>
    <row r="460" spans="1:6" ht="14.25" customHeight="1" x14ac:dyDescent="0.25">
      <c r="A460" s="198">
        <v>1482024</v>
      </c>
      <c r="B460" s="53" t="s">
        <v>1220</v>
      </c>
      <c r="C460" s="54" t="s">
        <v>1221</v>
      </c>
      <c r="D460" s="52" t="s">
        <v>1215</v>
      </c>
      <c r="E460" s="184" t="s">
        <v>668</v>
      </c>
      <c r="F460" s="240"/>
    </row>
    <row r="461" spans="1:6" ht="14.25" customHeight="1" x14ac:dyDescent="0.25">
      <c r="A461" s="198">
        <v>1483492</v>
      </c>
      <c r="B461" s="53" t="s">
        <v>1220</v>
      </c>
      <c r="C461" s="54" t="s">
        <v>1221</v>
      </c>
      <c r="D461" s="52" t="s">
        <v>1215</v>
      </c>
      <c r="E461" s="184" t="s">
        <v>668</v>
      </c>
      <c r="F461" s="240"/>
    </row>
    <row r="462" spans="1:6" ht="14.25" customHeight="1" x14ac:dyDescent="0.25">
      <c r="A462" s="198">
        <v>1500895</v>
      </c>
      <c r="B462" s="53" t="s">
        <v>1220</v>
      </c>
      <c r="C462" s="54" t="s">
        <v>1221</v>
      </c>
      <c r="D462" s="52" t="s">
        <v>1215</v>
      </c>
      <c r="E462" s="184" t="s">
        <v>668</v>
      </c>
      <c r="F462" s="240"/>
    </row>
    <row r="463" spans="1:6" ht="14.25" customHeight="1" x14ac:dyDescent="0.25">
      <c r="A463" s="198">
        <v>1475294</v>
      </c>
      <c r="B463" s="53" t="s">
        <v>1220</v>
      </c>
      <c r="C463" s="54" t="s">
        <v>1221</v>
      </c>
      <c r="D463" s="52" t="s">
        <v>1215</v>
      </c>
      <c r="E463" s="184" t="s">
        <v>668</v>
      </c>
      <c r="F463" s="240"/>
    </row>
    <row r="464" spans="1:6" ht="14.25" customHeight="1" x14ac:dyDescent="0.25">
      <c r="A464" s="198">
        <v>1489666</v>
      </c>
      <c r="B464" s="53" t="s">
        <v>1220</v>
      </c>
      <c r="C464" s="54" t="s">
        <v>1221</v>
      </c>
      <c r="D464" s="52" t="s">
        <v>1215</v>
      </c>
      <c r="E464" s="184" t="s">
        <v>668</v>
      </c>
      <c r="F464" s="240"/>
    </row>
    <row r="465" spans="1:6" ht="14.25" customHeight="1" x14ac:dyDescent="0.25">
      <c r="A465" s="198">
        <v>1489671</v>
      </c>
      <c r="B465" s="53" t="s">
        <v>1220</v>
      </c>
      <c r="C465" s="54" t="s">
        <v>1221</v>
      </c>
      <c r="D465" s="52" t="s">
        <v>1215</v>
      </c>
      <c r="E465" s="184" t="s">
        <v>668</v>
      </c>
      <c r="F465" s="240"/>
    </row>
    <row r="466" spans="1:6" ht="14.25" customHeight="1" x14ac:dyDescent="0.25">
      <c r="A466" s="198">
        <v>1489755</v>
      </c>
      <c r="B466" s="53" t="s">
        <v>1220</v>
      </c>
      <c r="C466" s="54" t="s">
        <v>1221</v>
      </c>
      <c r="D466" s="52" t="s">
        <v>1215</v>
      </c>
      <c r="E466" s="184" t="s">
        <v>668</v>
      </c>
      <c r="F466" s="240"/>
    </row>
    <row r="467" spans="1:6" ht="14.25" customHeight="1" x14ac:dyDescent="0.25">
      <c r="A467" s="198">
        <v>1489852</v>
      </c>
      <c r="B467" s="53" t="s">
        <v>1220</v>
      </c>
      <c r="C467" s="54" t="s">
        <v>1221</v>
      </c>
      <c r="D467" s="52" t="s">
        <v>1215</v>
      </c>
      <c r="E467" s="184" t="s">
        <v>668</v>
      </c>
      <c r="F467" s="240"/>
    </row>
    <row r="468" spans="1:6" ht="14.25" customHeight="1" x14ac:dyDescent="0.25">
      <c r="A468" s="198">
        <v>1498518</v>
      </c>
      <c r="B468" s="53" t="s">
        <v>1220</v>
      </c>
      <c r="C468" s="54" t="s">
        <v>1221</v>
      </c>
      <c r="D468" s="52" t="s">
        <v>1215</v>
      </c>
      <c r="E468" s="184" t="s">
        <v>668</v>
      </c>
      <c r="F468" s="240"/>
    </row>
    <row r="469" spans="1:6" ht="14.25" customHeight="1" x14ac:dyDescent="0.25">
      <c r="A469" s="198">
        <v>1471303</v>
      </c>
      <c r="B469" s="53" t="s">
        <v>1220</v>
      </c>
      <c r="C469" s="54" t="s">
        <v>1221</v>
      </c>
      <c r="D469" s="52" t="s">
        <v>1215</v>
      </c>
      <c r="E469" s="184" t="s">
        <v>668</v>
      </c>
      <c r="F469" s="240"/>
    </row>
    <row r="470" spans="1:6" ht="14.25" customHeight="1" x14ac:dyDescent="0.25">
      <c r="A470" s="198">
        <v>1470751</v>
      </c>
      <c r="B470" s="53" t="s">
        <v>1220</v>
      </c>
      <c r="C470" s="54" t="s">
        <v>1221</v>
      </c>
      <c r="D470" s="52" t="s">
        <v>1215</v>
      </c>
      <c r="E470" s="184" t="s">
        <v>668</v>
      </c>
      <c r="F470" s="240"/>
    </row>
    <row r="471" spans="1:6" ht="14.25" customHeight="1" x14ac:dyDescent="0.25">
      <c r="A471" s="198">
        <v>1493445</v>
      </c>
      <c r="B471" s="53" t="s">
        <v>1220</v>
      </c>
      <c r="C471" s="54" t="s">
        <v>1221</v>
      </c>
      <c r="D471" s="52" t="s">
        <v>1215</v>
      </c>
      <c r="E471" s="184" t="s">
        <v>668</v>
      </c>
      <c r="F471" s="240"/>
    </row>
    <row r="472" spans="1:6" ht="14.25" customHeight="1" x14ac:dyDescent="0.25">
      <c r="A472" s="198">
        <v>1472633</v>
      </c>
      <c r="B472" s="53" t="s">
        <v>1220</v>
      </c>
      <c r="C472" s="54" t="s">
        <v>1221</v>
      </c>
      <c r="D472" s="52" t="s">
        <v>1215</v>
      </c>
      <c r="E472" s="184" t="s">
        <v>668</v>
      </c>
      <c r="F472" s="240"/>
    </row>
    <row r="473" spans="1:6" ht="14.25" customHeight="1" x14ac:dyDescent="0.25">
      <c r="A473" s="198">
        <v>1470984</v>
      </c>
      <c r="B473" s="53" t="s">
        <v>1220</v>
      </c>
      <c r="C473" s="54" t="s">
        <v>1221</v>
      </c>
      <c r="D473" s="52" t="s">
        <v>1215</v>
      </c>
      <c r="E473" s="184" t="s">
        <v>668</v>
      </c>
      <c r="F473" s="240"/>
    </row>
    <row r="474" spans="1:6" ht="14.25" customHeight="1" x14ac:dyDescent="0.25">
      <c r="A474" s="198">
        <v>1470997</v>
      </c>
      <c r="B474" s="53" t="s">
        <v>1220</v>
      </c>
      <c r="C474" s="54" t="s">
        <v>1221</v>
      </c>
      <c r="D474" s="52" t="s">
        <v>1215</v>
      </c>
      <c r="E474" s="184" t="s">
        <v>668</v>
      </c>
      <c r="F474" s="240"/>
    </row>
    <row r="475" spans="1:6" ht="14.25" customHeight="1" x14ac:dyDescent="0.25">
      <c r="A475" s="198">
        <v>1471001</v>
      </c>
      <c r="B475" s="53" t="s">
        <v>1220</v>
      </c>
      <c r="C475" s="54" t="s">
        <v>1221</v>
      </c>
      <c r="D475" s="52" t="s">
        <v>1215</v>
      </c>
      <c r="E475" s="184" t="s">
        <v>668</v>
      </c>
      <c r="F475" s="240"/>
    </row>
    <row r="476" spans="1:6" ht="14.25" customHeight="1" x14ac:dyDescent="0.25">
      <c r="A476" s="198">
        <v>1470981</v>
      </c>
      <c r="B476" s="53" t="s">
        <v>1220</v>
      </c>
      <c r="C476" s="54" t="s">
        <v>1221</v>
      </c>
      <c r="D476" s="52" t="s">
        <v>1215</v>
      </c>
      <c r="E476" s="184" t="s">
        <v>668</v>
      </c>
      <c r="F476" s="240"/>
    </row>
    <row r="477" spans="1:6" ht="14.25" customHeight="1" x14ac:dyDescent="0.25">
      <c r="A477" s="198">
        <v>1470982</v>
      </c>
      <c r="B477" s="53" t="s">
        <v>1220</v>
      </c>
      <c r="C477" s="54" t="s">
        <v>1221</v>
      </c>
      <c r="D477" s="52" t="s">
        <v>1215</v>
      </c>
      <c r="E477" s="184" t="s">
        <v>668</v>
      </c>
      <c r="F477" s="240"/>
    </row>
    <row r="478" spans="1:6" ht="14.25" customHeight="1" x14ac:dyDescent="0.25">
      <c r="A478" s="198">
        <v>1470983</v>
      </c>
      <c r="B478" s="53" t="s">
        <v>1220</v>
      </c>
      <c r="C478" s="54" t="s">
        <v>1221</v>
      </c>
      <c r="D478" s="52" t="s">
        <v>1215</v>
      </c>
      <c r="E478" s="184" t="s">
        <v>668</v>
      </c>
      <c r="F478" s="240"/>
    </row>
    <row r="479" spans="1:6" ht="14.25" customHeight="1" x14ac:dyDescent="0.25">
      <c r="A479" s="198">
        <v>1471004</v>
      </c>
      <c r="B479" s="53" t="s">
        <v>1220</v>
      </c>
      <c r="C479" s="54" t="s">
        <v>1221</v>
      </c>
      <c r="D479" s="52" t="s">
        <v>1215</v>
      </c>
      <c r="E479" s="184" t="s">
        <v>668</v>
      </c>
      <c r="F479" s="240"/>
    </row>
    <row r="480" spans="1:6" ht="14.25" customHeight="1" x14ac:dyDescent="0.25">
      <c r="A480" s="198">
        <v>1480530</v>
      </c>
      <c r="B480" s="53" t="s">
        <v>1220</v>
      </c>
      <c r="C480" s="54" t="s">
        <v>1221</v>
      </c>
      <c r="D480" s="52" t="s">
        <v>1215</v>
      </c>
      <c r="E480" s="184" t="s">
        <v>668</v>
      </c>
      <c r="F480" s="240"/>
    </row>
    <row r="481" spans="1:6" ht="14.25" customHeight="1" x14ac:dyDescent="0.25">
      <c r="A481" s="198">
        <v>1492669</v>
      </c>
      <c r="B481" s="53" t="s">
        <v>1220</v>
      </c>
      <c r="C481" s="54" t="s">
        <v>1221</v>
      </c>
      <c r="D481" s="52" t="s">
        <v>1215</v>
      </c>
      <c r="E481" s="184" t="s">
        <v>668</v>
      </c>
      <c r="F481" s="240"/>
    </row>
    <row r="482" spans="1:6" ht="14.25" customHeight="1" x14ac:dyDescent="0.25">
      <c r="A482" s="198">
        <v>1492672</v>
      </c>
      <c r="B482" s="53" t="s">
        <v>1220</v>
      </c>
      <c r="C482" s="54" t="s">
        <v>1221</v>
      </c>
      <c r="D482" s="52" t="s">
        <v>1215</v>
      </c>
      <c r="E482" s="184" t="s">
        <v>668</v>
      </c>
      <c r="F482" s="240"/>
    </row>
    <row r="483" spans="1:6" ht="14.25" customHeight="1" x14ac:dyDescent="0.25">
      <c r="A483" s="198">
        <v>1493743</v>
      </c>
      <c r="B483" s="53" t="s">
        <v>1220</v>
      </c>
      <c r="C483" s="54" t="s">
        <v>1221</v>
      </c>
      <c r="D483" s="52" t="s">
        <v>1215</v>
      </c>
      <c r="E483" s="184" t="s">
        <v>668</v>
      </c>
      <c r="F483" s="240"/>
    </row>
    <row r="484" spans="1:6" ht="14.25" customHeight="1" x14ac:dyDescent="0.25">
      <c r="A484" s="198">
        <v>1493748</v>
      </c>
      <c r="B484" s="53" t="s">
        <v>1220</v>
      </c>
      <c r="C484" s="54" t="s">
        <v>1221</v>
      </c>
      <c r="D484" s="52" t="s">
        <v>1215</v>
      </c>
      <c r="E484" s="184" t="s">
        <v>668</v>
      </c>
      <c r="F484" s="240"/>
    </row>
    <row r="485" spans="1:6" ht="14.25" customHeight="1" x14ac:dyDescent="0.25">
      <c r="A485" s="198">
        <v>1494921</v>
      </c>
      <c r="B485" s="53" t="s">
        <v>1220</v>
      </c>
      <c r="C485" s="54" t="s">
        <v>1221</v>
      </c>
      <c r="D485" s="52" t="s">
        <v>1215</v>
      </c>
      <c r="E485" s="184" t="s">
        <v>668</v>
      </c>
      <c r="F485" s="240"/>
    </row>
    <row r="486" spans="1:6" ht="14.25" customHeight="1" x14ac:dyDescent="0.25">
      <c r="A486" s="198">
        <v>1494924</v>
      </c>
      <c r="B486" s="53" t="s">
        <v>1220</v>
      </c>
      <c r="C486" s="54" t="s">
        <v>1221</v>
      </c>
      <c r="D486" s="52" t="s">
        <v>1215</v>
      </c>
      <c r="E486" s="184" t="s">
        <v>668</v>
      </c>
      <c r="F486" s="240"/>
    </row>
    <row r="487" spans="1:6" ht="14.25" customHeight="1" x14ac:dyDescent="0.25">
      <c r="A487" s="198">
        <v>1494925</v>
      </c>
      <c r="B487" s="53" t="s">
        <v>1220</v>
      </c>
      <c r="C487" s="54" t="s">
        <v>1221</v>
      </c>
      <c r="D487" s="52" t="s">
        <v>1215</v>
      </c>
      <c r="E487" s="184" t="s">
        <v>668</v>
      </c>
      <c r="F487" s="240"/>
    </row>
    <row r="488" spans="1:6" ht="14.25" customHeight="1" x14ac:dyDescent="0.25">
      <c r="A488" s="198">
        <v>1494929</v>
      </c>
      <c r="B488" s="53" t="s">
        <v>1220</v>
      </c>
      <c r="C488" s="54" t="s">
        <v>1221</v>
      </c>
      <c r="D488" s="52" t="s">
        <v>1215</v>
      </c>
      <c r="E488" s="184" t="s">
        <v>668</v>
      </c>
      <c r="F488" s="240"/>
    </row>
    <row r="489" spans="1:6" ht="14.25" customHeight="1" x14ac:dyDescent="0.25">
      <c r="A489" s="198">
        <v>1494938</v>
      </c>
      <c r="B489" s="53" t="s">
        <v>1220</v>
      </c>
      <c r="C489" s="54" t="s">
        <v>1221</v>
      </c>
      <c r="D489" s="52" t="s">
        <v>1215</v>
      </c>
      <c r="E489" s="184" t="s">
        <v>668</v>
      </c>
      <c r="F489" s="240"/>
    </row>
    <row r="490" spans="1:6" ht="14.25" customHeight="1" x14ac:dyDescent="0.25">
      <c r="A490" s="198">
        <v>1494943</v>
      </c>
      <c r="B490" s="53" t="s">
        <v>1220</v>
      </c>
      <c r="C490" s="54" t="s">
        <v>1221</v>
      </c>
      <c r="D490" s="52" t="s">
        <v>1215</v>
      </c>
      <c r="E490" s="184" t="s">
        <v>668</v>
      </c>
      <c r="F490" s="240"/>
    </row>
    <row r="491" spans="1:6" ht="14.25" customHeight="1" x14ac:dyDescent="0.25">
      <c r="A491" s="198">
        <v>1494946</v>
      </c>
      <c r="B491" s="53" t="s">
        <v>1220</v>
      </c>
      <c r="C491" s="54" t="s">
        <v>1221</v>
      </c>
      <c r="D491" s="52" t="s">
        <v>1215</v>
      </c>
      <c r="E491" s="184" t="s">
        <v>668</v>
      </c>
      <c r="F491" s="240"/>
    </row>
    <row r="492" spans="1:6" ht="14.25" customHeight="1" x14ac:dyDescent="0.25">
      <c r="A492" s="198">
        <v>1494948</v>
      </c>
      <c r="B492" s="53" t="s">
        <v>1220</v>
      </c>
      <c r="C492" s="54" t="s">
        <v>1221</v>
      </c>
      <c r="D492" s="52" t="s">
        <v>1215</v>
      </c>
      <c r="E492" s="184" t="s">
        <v>668</v>
      </c>
      <c r="F492" s="240"/>
    </row>
    <row r="493" spans="1:6" ht="14.25" customHeight="1" x14ac:dyDescent="0.25">
      <c r="A493" s="198">
        <v>1494952</v>
      </c>
      <c r="B493" s="53" t="s">
        <v>1220</v>
      </c>
      <c r="C493" s="54" t="s">
        <v>1221</v>
      </c>
      <c r="D493" s="52" t="s">
        <v>1215</v>
      </c>
      <c r="E493" s="184" t="s">
        <v>668</v>
      </c>
      <c r="F493" s="240"/>
    </row>
    <row r="494" spans="1:6" ht="14.25" customHeight="1" x14ac:dyDescent="0.25">
      <c r="A494" s="198">
        <v>1494957</v>
      </c>
      <c r="B494" s="53" t="s">
        <v>1220</v>
      </c>
      <c r="C494" s="54" t="s">
        <v>1221</v>
      </c>
      <c r="D494" s="52" t="s">
        <v>1215</v>
      </c>
      <c r="E494" s="184" t="s">
        <v>668</v>
      </c>
      <c r="F494" s="240"/>
    </row>
    <row r="495" spans="1:6" ht="14.25" customHeight="1" x14ac:dyDescent="0.25">
      <c r="A495" s="198">
        <v>1494959</v>
      </c>
      <c r="B495" s="53" t="s">
        <v>1220</v>
      </c>
      <c r="C495" s="54" t="s">
        <v>1221</v>
      </c>
      <c r="D495" s="52" t="s">
        <v>1215</v>
      </c>
      <c r="E495" s="184" t="s">
        <v>668</v>
      </c>
      <c r="F495" s="240"/>
    </row>
    <row r="496" spans="1:6" ht="14.25" customHeight="1" x14ac:dyDescent="0.25">
      <c r="A496" s="198">
        <v>1496705</v>
      </c>
      <c r="B496" s="53" t="s">
        <v>1220</v>
      </c>
      <c r="C496" s="54" t="s">
        <v>1221</v>
      </c>
      <c r="D496" s="52" t="s">
        <v>1215</v>
      </c>
      <c r="E496" s="184" t="s">
        <v>668</v>
      </c>
      <c r="F496" s="240"/>
    </row>
    <row r="497" spans="1:6" ht="14.25" customHeight="1" x14ac:dyDescent="0.25">
      <c r="A497" s="198">
        <v>1491734</v>
      </c>
      <c r="B497" s="53" t="s">
        <v>1220</v>
      </c>
      <c r="C497" s="54" t="s">
        <v>1221</v>
      </c>
      <c r="D497" s="52" t="s">
        <v>1215</v>
      </c>
      <c r="E497" s="184" t="s">
        <v>668</v>
      </c>
      <c r="F497" s="240"/>
    </row>
    <row r="498" spans="1:6" ht="14.25" customHeight="1" x14ac:dyDescent="0.25">
      <c r="A498" s="198">
        <v>1491733</v>
      </c>
      <c r="B498" s="53" t="s">
        <v>1220</v>
      </c>
      <c r="C498" s="54" t="s">
        <v>1221</v>
      </c>
      <c r="D498" s="52" t="s">
        <v>1215</v>
      </c>
      <c r="E498" s="184" t="s">
        <v>668</v>
      </c>
      <c r="F498" s="240"/>
    </row>
    <row r="499" spans="1:6" ht="14.25" customHeight="1" x14ac:dyDescent="0.25">
      <c r="A499" s="198">
        <v>1491693</v>
      </c>
      <c r="B499" s="53" t="s">
        <v>1220</v>
      </c>
      <c r="C499" s="54" t="s">
        <v>1221</v>
      </c>
      <c r="D499" s="52" t="s">
        <v>1215</v>
      </c>
      <c r="E499" s="184" t="s">
        <v>668</v>
      </c>
      <c r="F499" s="240"/>
    </row>
    <row r="500" spans="1:6" ht="14.25" customHeight="1" x14ac:dyDescent="0.25">
      <c r="A500" s="198">
        <v>1491729</v>
      </c>
      <c r="B500" s="53" t="s">
        <v>1220</v>
      </c>
      <c r="C500" s="54" t="s">
        <v>1221</v>
      </c>
      <c r="D500" s="52" t="s">
        <v>1215</v>
      </c>
      <c r="E500" s="184" t="s">
        <v>668</v>
      </c>
      <c r="F500" s="240"/>
    </row>
    <row r="501" spans="1:6" ht="14.25" customHeight="1" x14ac:dyDescent="0.25">
      <c r="A501" s="198">
        <v>1491730</v>
      </c>
      <c r="B501" s="53" t="s">
        <v>1220</v>
      </c>
      <c r="C501" s="54" t="s">
        <v>1221</v>
      </c>
      <c r="D501" s="52" t="s">
        <v>1215</v>
      </c>
      <c r="E501" s="184" t="s">
        <v>668</v>
      </c>
      <c r="F501" s="240"/>
    </row>
    <row r="502" spans="1:6" ht="14.25" customHeight="1" x14ac:dyDescent="0.25">
      <c r="A502" s="198">
        <v>1491915</v>
      </c>
      <c r="B502" s="53" t="s">
        <v>1220</v>
      </c>
      <c r="C502" s="54" t="s">
        <v>1221</v>
      </c>
      <c r="D502" s="52" t="s">
        <v>1215</v>
      </c>
      <c r="E502" s="184" t="s">
        <v>668</v>
      </c>
      <c r="F502" s="240"/>
    </row>
    <row r="503" spans="1:6" ht="14.25" customHeight="1" x14ac:dyDescent="0.25">
      <c r="A503" s="198">
        <v>1491916</v>
      </c>
      <c r="B503" s="53" t="s">
        <v>1220</v>
      </c>
      <c r="C503" s="54" t="s">
        <v>1221</v>
      </c>
      <c r="D503" s="52" t="s">
        <v>1215</v>
      </c>
      <c r="E503" s="184" t="s">
        <v>668</v>
      </c>
      <c r="F503" s="240"/>
    </row>
    <row r="504" spans="1:6" ht="14.25" customHeight="1" x14ac:dyDescent="0.25">
      <c r="A504" s="198">
        <v>1482021</v>
      </c>
      <c r="B504" s="53" t="s">
        <v>1220</v>
      </c>
      <c r="C504" s="54" t="s">
        <v>1221</v>
      </c>
      <c r="D504" s="52" t="s">
        <v>1215</v>
      </c>
      <c r="E504" s="184" t="s">
        <v>668</v>
      </c>
      <c r="F504" s="240"/>
    </row>
    <row r="505" spans="1:6" ht="14.25" customHeight="1" x14ac:dyDescent="0.25">
      <c r="A505" s="198">
        <v>1482019</v>
      </c>
      <c r="B505" s="53" t="s">
        <v>1220</v>
      </c>
      <c r="C505" s="54" t="s">
        <v>1221</v>
      </c>
      <c r="D505" s="52" t="s">
        <v>1215</v>
      </c>
      <c r="E505" s="184" t="s">
        <v>668</v>
      </c>
      <c r="F505" s="240"/>
    </row>
    <row r="506" spans="1:6" ht="14.25" customHeight="1" x14ac:dyDescent="0.25">
      <c r="A506" s="198">
        <v>1482020</v>
      </c>
      <c r="B506" s="53" t="s">
        <v>1220</v>
      </c>
      <c r="C506" s="54" t="s">
        <v>1221</v>
      </c>
      <c r="D506" s="52" t="s">
        <v>1215</v>
      </c>
      <c r="E506" s="184" t="s">
        <v>668</v>
      </c>
      <c r="F506" s="240"/>
    </row>
    <row r="507" spans="1:6" ht="14.25" customHeight="1" x14ac:dyDescent="0.25">
      <c r="A507" s="198">
        <v>1482022</v>
      </c>
      <c r="B507" s="53" t="s">
        <v>1220</v>
      </c>
      <c r="C507" s="54" t="s">
        <v>1221</v>
      </c>
      <c r="D507" s="52" t="s">
        <v>1215</v>
      </c>
      <c r="E507" s="184" t="s">
        <v>668</v>
      </c>
      <c r="F507" s="240"/>
    </row>
    <row r="508" spans="1:6" ht="14.25" customHeight="1" x14ac:dyDescent="0.25">
      <c r="A508" s="199">
        <v>1501987</v>
      </c>
      <c r="B508" s="53" t="s">
        <v>1220</v>
      </c>
      <c r="C508" s="54" t="s">
        <v>1221</v>
      </c>
      <c r="D508" s="52" t="s">
        <v>1215</v>
      </c>
      <c r="E508" s="184" t="s">
        <v>668</v>
      </c>
      <c r="F508" s="240"/>
    </row>
    <row r="509" spans="1:6" ht="14.25" customHeight="1" x14ac:dyDescent="0.25">
      <c r="A509" s="198">
        <v>1482023</v>
      </c>
      <c r="B509" s="53" t="s">
        <v>1220</v>
      </c>
      <c r="C509" s="54" t="s">
        <v>1221</v>
      </c>
      <c r="D509" s="52" t="s">
        <v>1215</v>
      </c>
      <c r="E509" s="184" t="s">
        <v>668</v>
      </c>
      <c r="F509" s="240"/>
    </row>
    <row r="510" spans="1:6" ht="14.25" customHeight="1" x14ac:dyDescent="0.25">
      <c r="A510" s="200">
        <v>1477428</v>
      </c>
      <c r="B510" s="53" t="s">
        <v>1220</v>
      </c>
      <c r="C510" s="54" t="s">
        <v>1221</v>
      </c>
      <c r="D510" s="52" t="s">
        <v>1215</v>
      </c>
      <c r="E510" s="184" t="s">
        <v>668</v>
      </c>
      <c r="F510" s="240"/>
    </row>
    <row r="511" spans="1:6" ht="14.25" customHeight="1" x14ac:dyDescent="0.25">
      <c r="A511" s="201">
        <v>1477822</v>
      </c>
      <c r="B511" s="168" t="s">
        <v>1220</v>
      </c>
      <c r="C511" s="167" t="s">
        <v>1221</v>
      </c>
      <c r="D511" s="138" t="s">
        <v>1215</v>
      </c>
      <c r="E511" s="184" t="s">
        <v>668</v>
      </c>
      <c r="F511" s="240"/>
    </row>
    <row r="512" spans="1:6" ht="14.25" customHeight="1" x14ac:dyDescent="0.25">
      <c r="A512" s="52">
        <v>1500789</v>
      </c>
      <c r="B512" s="52" t="s">
        <v>1222</v>
      </c>
      <c r="C512" s="52" t="s">
        <v>1125</v>
      </c>
      <c r="D512" s="52" t="s">
        <v>1223</v>
      </c>
      <c r="E512" s="207" t="s">
        <v>671</v>
      </c>
      <c r="F512" s="240" t="s">
        <v>1224</v>
      </c>
    </row>
    <row r="513" spans="1:6" ht="14.25" customHeight="1" x14ac:dyDescent="0.25">
      <c r="A513" s="52">
        <v>1492536</v>
      </c>
      <c r="B513" s="52" t="s">
        <v>1225</v>
      </c>
      <c r="C513" s="52" t="s">
        <v>782</v>
      </c>
      <c r="D513" s="52" t="s">
        <v>1223</v>
      </c>
      <c r="E513" s="207" t="s">
        <v>671</v>
      </c>
      <c r="F513" s="240" t="s">
        <v>1224</v>
      </c>
    </row>
    <row r="514" spans="1:6" ht="14.25" customHeight="1" x14ac:dyDescent="0.25">
      <c r="A514" s="138">
        <v>1486429</v>
      </c>
      <c r="B514" s="138" t="s">
        <v>1226</v>
      </c>
      <c r="C514" s="138" t="s">
        <v>773</v>
      </c>
      <c r="D514" s="138" t="s">
        <v>1223</v>
      </c>
      <c r="E514" s="207" t="s">
        <v>671</v>
      </c>
      <c r="F514" s="240" t="s">
        <v>1224</v>
      </c>
    </row>
    <row r="515" spans="1:6" ht="14.25" customHeight="1" x14ac:dyDescent="0.25">
      <c r="A515" s="216">
        <v>1495934</v>
      </c>
      <c r="B515" s="52" t="s">
        <v>1227</v>
      </c>
      <c r="C515" s="52" t="s">
        <v>755</v>
      </c>
      <c r="D515" s="54" t="s">
        <v>1223</v>
      </c>
      <c r="E515" s="211" t="s">
        <v>668</v>
      </c>
      <c r="F515" s="240"/>
    </row>
    <row r="516" spans="1:6" ht="14.25" customHeight="1" x14ac:dyDescent="0.25">
      <c r="A516" s="52">
        <v>1502788</v>
      </c>
      <c r="B516" s="52" t="s">
        <v>1228</v>
      </c>
      <c r="C516" s="52" t="s">
        <v>766</v>
      </c>
      <c r="D516" s="54" t="s">
        <v>1229</v>
      </c>
      <c r="E516" s="211" t="s">
        <v>668</v>
      </c>
      <c r="F516" s="240"/>
    </row>
    <row r="517" spans="1:6" ht="14.25" customHeight="1" x14ac:dyDescent="0.25">
      <c r="A517" s="52">
        <v>1503937</v>
      </c>
      <c r="B517" s="52" t="s">
        <v>1230</v>
      </c>
      <c r="C517" s="52" t="s">
        <v>755</v>
      </c>
      <c r="D517" s="52" t="s">
        <v>1229</v>
      </c>
      <c r="E517" s="211" t="s">
        <v>668</v>
      </c>
      <c r="F517" s="240"/>
    </row>
    <row r="518" spans="1:6" ht="14.25" customHeight="1" x14ac:dyDescent="0.25">
      <c r="A518" s="52">
        <v>1503804</v>
      </c>
      <c r="B518" s="52" t="s">
        <v>1231</v>
      </c>
      <c r="C518" s="52" t="s">
        <v>755</v>
      </c>
      <c r="D518" s="52" t="s">
        <v>1229</v>
      </c>
      <c r="E518" s="211" t="s">
        <v>668</v>
      </c>
      <c r="F518" s="240"/>
    </row>
    <row r="519" spans="1:6" ht="14.25" customHeight="1" x14ac:dyDescent="0.25">
      <c r="A519" s="52">
        <v>1503367</v>
      </c>
      <c r="B519" s="213" t="s">
        <v>1232</v>
      </c>
      <c r="C519" s="52" t="s">
        <v>731</v>
      </c>
      <c r="D519" s="52" t="s">
        <v>1233</v>
      </c>
      <c r="E519" s="211" t="s">
        <v>668</v>
      </c>
      <c r="F519" s="240"/>
    </row>
    <row r="520" spans="1:6" ht="14.25" customHeight="1" x14ac:dyDescent="0.25">
      <c r="A520" s="52">
        <v>1471329</v>
      </c>
      <c r="B520" s="52" t="s">
        <v>1234</v>
      </c>
      <c r="C520" s="2" t="s">
        <v>39</v>
      </c>
      <c r="D520" s="52" t="s">
        <v>1233</v>
      </c>
      <c r="E520" s="211" t="s">
        <v>668</v>
      </c>
      <c r="F520" s="169" t="s">
        <v>1234</v>
      </c>
    </row>
    <row r="521" spans="1:6" ht="14.25" customHeight="1" x14ac:dyDescent="0.25">
      <c r="A521" s="52">
        <v>1505209</v>
      </c>
      <c r="B521" s="52" t="s">
        <v>1234</v>
      </c>
      <c r="C521" s="2" t="s">
        <v>39</v>
      </c>
      <c r="D521" s="52" t="s">
        <v>1233</v>
      </c>
      <c r="E521" s="211" t="s">
        <v>668</v>
      </c>
      <c r="F521" s="169" t="s">
        <v>1234</v>
      </c>
    </row>
    <row r="522" spans="1:6" ht="14.25" customHeight="1" x14ac:dyDescent="0.25">
      <c r="A522" s="52">
        <v>1483156</v>
      </c>
      <c r="B522" s="52" t="s">
        <v>1234</v>
      </c>
      <c r="C522" s="2" t="s">
        <v>1235</v>
      </c>
      <c r="D522" s="52" t="s">
        <v>1233</v>
      </c>
      <c r="E522" s="211" t="s">
        <v>668</v>
      </c>
      <c r="F522" s="169" t="s">
        <v>1234</v>
      </c>
    </row>
    <row r="523" spans="1:6" ht="14.25" customHeight="1" x14ac:dyDescent="0.25">
      <c r="A523" s="52">
        <v>1490002</v>
      </c>
      <c r="B523" s="52" t="s">
        <v>1234</v>
      </c>
      <c r="C523" s="2" t="s">
        <v>47</v>
      </c>
      <c r="D523" s="52" t="s">
        <v>1233</v>
      </c>
      <c r="E523" s="211" t="s">
        <v>668</v>
      </c>
      <c r="F523" s="169" t="s">
        <v>1234</v>
      </c>
    </row>
    <row r="524" spans="1:6" ht="14.25" customHeight="1" x14ac:dyDescent="0.25">
      <c r="A524" s="52">
        <v>1496760</v>
      </c>
      <c r="B524" s="52" t="s">
        <v>1234</v>
      </c>
      <c r="C524" s="2" t="s">
        <v>47</v>
      </c>
      <c r="D524" s="52" t="s">
        <v>1233</v>
      </c>
      <c r="E524" s="211" t="s">
        <v>668</v>
      </c>
      <c r="F524" s="169" t="s">
        <v>1234</v>
      </c>
    </row>
    <row r="525" spans="1:6" ht="14.25" customHeight="1" x14ac:dyDescent="0.25">
      <c r="A525" s="52">
        <v>1501197</v>
      </c>
      <c r="B525" s="52" t="s">
        <v>1234</v>
      </c>
      <c r="C525" s="2" t="s">
        <v>34</v>
      </c>
      <c r="D525" s="52" t="s">
        <v>1233</v>
      </c>
      <c r="E525" s="211" t="s">
        <v>668</v>
      </c>
      <c r="F525" s="169" t="s">
        <v>1234</v>
      </c>
    </row>
    <row r="526" spans="1:6" ht="14.25" customHeight="1" x14ac:dyDescent="0.25">
      <c r="A526" s="52">
        <v>1501738</v>
      </c>
      <c r="B526" s="52" t="s">
        <v>1234</v>
      </c>
      <c r="C526" s="2" t="s">
        <v>56</v>
      </c>
      <c r="D526" s="52" t="s">
        <v>1233</v>
      </c>
      <c r="E526" s="211" t="s">
        <v>668</v>
      </c>
      <c r="F526" s="169" t="s">
        <v>1234</v>
      </c>
    </row>
    <row r="527" spans="1:6" ht="14.25" customHeight="1" x14ac:dyDescent="0.25">
      <c r="A527" s="52">
        <v>1504584</v>
      </c>
      <c r="B527" s="52" t="s">
        <v>1234</v>
      </c>
      <c r="C527" s="2" t="s">
        <v>56</v>
      </c>
      <c r="D527" s="52" t="s">
        <v>1233</v>
      </c>
      <c r="E527" s="211" t="s">
        <v>668</v>
      </c>
      <c r="F527" s="169" t="s">
        <v>1234</v>
      </c>
    </row>
    <row r="528" spans="1:6" ht="14.25" customHeight="1" x14ac:dyDescent="0.25">
      <c r="A528" s="52">
        <v>1447134</v>
      </c>
      <c r="B528" s="52" t="s">
        <v>1236</v>
      </c>
      <c r="C528" s="52" t="s">
        <v>763</v>
      </c>
      <c r="D528" s="52" t="s">
        <v>1233</v>
      </c>
      <c r="E528" s="211" t="s">
        <v>668</v>
      </c>
      <c r="F528" s="240"/>
    </row>
    <row r="529" spans="1:6" ht="14.25" customHeight="1" x14ac:dyDescent="0.25">
      <c r="A529" s="52">
        <v>1397529</v>
      </c>
      <c r="B529" s="52" t="s">
        <v>1237</v>
      </c>
      <c r="C529" s="52" t="s">
        <v>1011</v>
      </c>
      <c r="D529" s="52" t="s">
        <v>1233</v>
      </c>
      <c r="E529" s="211" t="s">
        <v>668</v>
      </c>
      <c r="F529" s="335"/>
    </row>
    <row r="530" spans="1:6" ht="14.25" customHeight="1" x14ac:dyDescent="0.25">
      <c r="A530" s="52">
        <v>1504584</v>
      </c>
      <c r="B530" s="189" t="s">
        <v>1238</v>
      </c>
      <c r="C530" s="52" t="s">
        <v>1239</v>
      </c>
      <c r="D530" s="52" t="s">
        <v>174</v>
      </c>
      <c r="E530" s="211" t="s">
        <v>668</v>
      </c>
      <c r="F530" s="335" t="s">
        <v>1238</v>
      </c>
    </row>
    <row r="531" spans="1:6" ht="14.25" customHeight="1" x14ac:dyDescent="0.25">
      <c r="A531" s="52">
        <v>1503494</v>
      </c>
      <c r="B531" s="189" t="s">
        <v>1238</v>
      </c>
      <c r="C531" s="52" t="s">
        <v>1239</v>
      </c>
      <c r="D531" s="52" t="s">
        <v>174</v>
      </c>
      <c r="E531" s="211" t="s">
        <v>668</v>
      </c>
      <c r="F531" s="335" t="s">
        <v>1238</v>
      </c>
    </row>
    <row r="532" spans="1:6" ht="14.25" customHeight="1" x14ac:dyDescent="0.25">
      <c r="A532" s="52">
        <v>1504588</v>
      </c>
      <c r="B532" s="189" t="s">
        <v>1238</v>
      </c>
      <c r="C532" s="52" t="s">
        <v>1239</v>
      </c>
      <c r="D532" s="52" t="s">
        <v>174</v>
      </c>
      <c r="E532" s="211" t="s">
        <v>668</v>
      </c>
      <c r="F532" s="335" t="s">
        <v>1238</v>
      </c>
    </row>
    <row r="533" spans="1:6" ht="14.25" customHeight="1" x14ac:dyDescent="0.25">
      <c r="A533" s="52">
        <v>1483555</v>
      </c>
      <c r="B533" s="189" t="s">
        <v>1238</v>
      </c>
      <c r="C533" s="52" t="s">
        <v>1239</v>
      </c>
      <c r="D533" s="52" t="s">
        <v>174</v>
      </c>
      <c r="E533" s="211" t="s">
        <v>668</v>
      </c>
      <c r="F533" s="335" t="s">
        <v>1238</v>
      </c>
    </row>
    <row r="534" spans="1:6" ht="14.25" customHeight="1" x14ac:dyDescent="0.25">
      <c r="A534" s="52">
        <v>1498538</v>
      </c>
      <c r="B534" s="189" t="s">
        <v>1238</v>
      </c>
      <c r="C534" s="52" t="s">
        <v>1239</v>
      </c>
      <c r="D534" s="52" t="s">
        <v>174</v>
      </c>
      <c r="E534" s="211" t="s">
        <v>668</v>
      </c>
      <c r="F534" s="335" t="s">
        <v>1238</v>
      </c>
    </row>
    <row r="535" spans="1:6" ht="14.25" customHeight="1" x14ac:dyDescent="0.25">
      <c r="A535" s="52">
        <v>1483541</v>
      </c>
      <c r="B535" s="52" t="s">
        <v>1240</v>
      </c>
      <c r="C535" s="52" t="s">
        <v>791</v>
      </c>
      <c r="D535" s="52" t="s">
        <v>174</v>
      </c>
      <c r="E535" s="211" t="s">
        <v>668</v>
      </c>
      <c r="F535" s="240"/>
    </row>
    <row r="536" spans="1:6" ht="14.25" customHeight="1" x14ac:dyDescent="0.25">
      <c r="A536" s="52">
        <v>1505987</v>
      </c>
      <c r="B536" s="52" t="s">
        <v>1241</v>
      </c>
      <c r="C536" s="52" t="s">
        <v>791</v>
      </c>
      <c r="D536" s="52" t="s">
        <v>174</v>
      </c>
      <c r="E536" s="211" t="s">
        <v>668</v>
      </c>
      <c r="F536" s="240"/>
    </row>
    <row r="537" spans="1:6" ht="14.25" customHeight="1" x14ac:dyDescent="0.25">
      <c r="A537" s="52">
        <v>1506008</v>
      </c>
      <c r="B537" s="52" t="s">
        <v>1242</v>
      </c>
      <c r="C537" s="52" t="s">
        <v>814</v>
      </c>
      <c r="D537" s="52" t="s">
        <v>174</v>
      </c>
      <c r="E537" s="211" t="s">
        <v>668</v>
      </c>
      <c r="F537" s="240"/>
    </row>
    <row r="538" spans="1:6" ht="14.25" customHeight="1" x14ac:dyDescent="0.25">
      <c r="A538" s="138">
        <v>1505257</v>
      </c>
      <c r="B538" s="138" t="s">
        <v>1243</v>
      </c>
      <c r="C538" s="138" t="s">
        <v>773</v>
      </c>
      <c r="D538" s="138" t="s">
        <v>174</v>
      </c>
      <c r="E538" s="212" t="s">
        <v>668</v>
      </c>
      <c r="F538" s="334"/>
    </row>
    <row r="539" spans="1:6" ht="14.25" customHeight="1" x14ac:dyDescent="0.25">
      <c r="A539" s="52">
        <v>1504695</v>
      </c>
      <c r="B539" s="202" t="s">
        <v>1244</v>
      </c>
      <c r="C539" s="52" t="s">
        <v>1245</v>
      </c>
      <c r="D539" s="52" t="s">
        <v>1246</v>
      </c>
      <c r="E539" s="184" t="s">
        <v>668</v>
      </c>
      <c r="F539" s="240"/>
    </row>
    <row r="540" spans="1:6" ht="14.25" customHeight="1" x14ac:dyDescent="0.25">
      <c r="A540" s="52">
        <v>1506831</v>
      </c>
      <c r="B540" s="202" t="s">
        <v>1244</v>
      </c>
      <c r="C540" s="52" t="s">
        <v>1245</v>
      </c>
      <c r="D540" s="52" t="s">
        <v>1246</v>
      </c>
      <c r="E540" s="184" t="s">
        <v>668</v>
      </c>
      <c r="F540" s="240"/>
    </row>
    <row r="541" spans="1:6" ht="14.25" customHeight="1" x14ac:dyDescent="0.25">
      <c r="A541" s="52">
        <v>1492041</v>
      </c>
      <c r="B541" s="202" t="s">
        <v>1244</v>
      </c>
      <c r="C541" s="52" t="s">
        <v>1245</v>
      </c>
      <c r="D541" s="52" t="s">
        <v>1246</v>
      </c>
      <c r="E541" s="184" t="s">
        <v>668</v>
      </c>
      <c r="F541" s="240"/>
    </row>
    <row r="542" spans="1:6" ht="14.25" customHeight="1" x14ac:dyDescent="0.25">
      <c r="A542" s="52">
        <v>1507014</v>
      </c>
      <c r="B542" s="202" t="s">
        <v>1244</v>
      </c>
      <c r="C542" s="52" t="s">
        <v>1245</v>
      </c>
      <c r="D542" s="52" t="s">
        <v>1246</v>
      </c>
      <c r="E542" s="184" t="s">
        <v>668</v>
      </c>
      <c r="F542" s="240"/>
    </row>
    <row r="543" spans="1:6" ht="14.25" customHeight="1" x14ac:dyDescent="0.25">
      <c r="A543" s="52">
        <v>1484709</v>
      </c>
      <c r="B543" s="202" t="s">
        <v>1244</v>
      </c>
      <c r="C543" s="52" t="s">
        <v>1245</v>
      </c>
      <c r="D543" s="52" t="s">
        <v>1246</v>
      </c>
      <c r="E543" s="184" t="s">
        <v>668</v>
      </c>
      <c r="F543" s="240"/>
    </row>
    <row r="544" spans="1:6" ht="14.25" customHeight="1" x14ac:dyDescent="0.25">
      <c r="A544" s="52">
        <v>1507132</v>
      </c>
      <c r="B544" s="202" t="s">
        <v>1244</v>
      </c>
      <c r="C544" s="52" t="s">
        <v>1245</v>
      </c>
      <c r="D544" s="52" t="s">
        <v>1246</v>
      </c>
      <c r="E544" s="184" t="s">
        <v>668</v>
      </c>
      <c r="F544" s="240"/>
    </row>
    <row r="545" spans="1:6" ht="14.25" customHeight="1" x14ac:dyDescent="0.25">
      <c r="A545" s="52">
        <v>1506355</v>
      </c>
      <c r="B545" s="202" t="s">
        <v>1244</v>
      </c>
      <c r="C545" s="52" t="s">
        <v>1245</v>
      </c>
      <c r="D545" s="52" t="s">
        <v>1246</v>
      </c>
      <c r="E545" s="184" t="s">
        <v>668</v>
      </c>
      <c r="F545" s="240"/>
    </row>
    <row r="546" spans="1:6" ht="14.25" customHeight="1" x14ac:dyDescent="0.25">
      <c r="A546" s="52">
        <v>1506485</v>
      </c>
      <c r="B546" s="202" t="s">
        <v>1244</v>
      </c>
      <c r="C546" s="52" t="s">
        <v>1245</v>
      </c>
      <c r="D546" s="52" t="s">
        <v>1246</v>
      </c>
      <c r="E546" s="184" t="s">
        <v>668</v>
      </c>
      <c r="F546" s="240"/>
    </row>
    <row r="547" spans="1:6" ht="14.25" customHeight="1" x14ac:dyDescent="0.25">
      <c r="A547" s="52">
        <v>1506722</v>
      </c>
      <c r="B547" s="202" t="s">
        <v>1244</v>
      </c>
      <c r="C547" s="52" t="s">
        <v>1245</v>
      </c>
      <c r="D547" s="52" t="s">
        <v>1246</v>
      </c>
      <c r="E547" s="184" t="s">
        <v>668</v>
      </c>
      <c r="F547" s="240"/>
    </row>
    <row r="548" spans="1:6" ht="14.25" customHeight="1" x14ac:dyDescent="0.25">
      <c r="A548" s="52">
        <v>1492303</v>
      </c>
      <c r="B548" s="202" t="s">
        <v>1244</v>
      </c>
      <c r="C548" s="52" t="s">
        <v>1245</v>
      </c>
      <c r="D548" s="52" t="s">
        <v>1246</v>
      </c>
      <c r="E548" s="184" t="s">
        <v>668</v>
      </c>
      <c r="F548" s="240"/>
    </row>
    <row r="549" spans="1:6" ht="14.25" customHeight="1" x14ac:dyDescent="0.25">
      <c r="A549" s="52">
        <v>1506986</v>
      </c>
      <c r="B549" s="202" t="s">
        <v>1244</v>
      </c>
      <c r="C549" s="52" t="s">
        <v>1245</v>
      </c>
      <c r="D549" s="52" t="s">
        <v>1246</v>
      </c>
      <c r="E549" s="184" t="s">
        <v>668</v>
      </c>
      <c r="F549" s="240"/>
    </row>
    <row r="550" spans="1:6" ht="14.25" customHeight="1" x14ac:dyDescent="0.25">
      <c r="A550" s="52">
        <v>1506653</v>
      </c>
      <c r="B550" s="202" t="s">
        <v>1244</v>
      </c>
      <c r="C550" s="52" t="s">
        <v>1245</v>
      </c>
      <c r="D550" s="52" t="s">
        <v>1246</v>
      </c>
      <c r="E550" s="184" t="s">
        <v>668</v>
      </c>
      <c r="F550" s="240"/>
    </row>
    <row r="551" spans="1:6" ht="14.25" customHeight="1" x14ac:dyDescent="0.25">
      <c r="A551" s="172">
        <v>1302521</v>
      </c>
      <c r="B551" s="172" t="s">
        <v>1247</v>
      </c>
      <c r="C551" s="172" t="s">
        <v>922</v>
      </c>
      <c r="D551" s="52" t="s">
        <v>1246</v>
      </c>
      <c r="E551" s="184" t="s">
        <v>668</v>
      </c>
      <c r="F551" s="336"/>
    </row>
    <row r="552" spans="1:6" ht="14.25" customHeight="1" x14ac:dyDescent="0.25">
      <c r="A552" s="52">
        <v>1302529</v>
      </c>
      <c r="B552" s="52" t="s">
        <v>1248</v>
      </c>
      <c r="C552" s="52" t="s">
        <v>966</v>
      </c>
      <c r="D552" s="52" t="s">
        <v>1246</v>
      </c>
      <c r="E552" s="184" t="s">
        <v>668</v>
      </c>
      <c r="F552" s="240"/>
    </row>
    <row r="553" spans="1:6" ht="14.25" customHeight="1" x14ac:dyDescent="0.25">
      <c r="A553" s="52">
        <v>1447504</v>
      </c>
      <c r="B553" s="52" t="s">
        <v>1249</v>
      </c>
      <c r="C553" s="52" t="s">
        <v>922</v>
      </c>
      <c r="D553" s="52" t="s">
        <v>1246</v>
      </c>
      <c r="E553" s="184" t="s">
        <v>668</v>
      </c>
      <c r="F553" s="240"/>
    </row>
    <row r="554" spans="1:6" ht="14.25" customHeight="1" x14ac:dyDescent="0.25">
      <c r="A554" s="52">
        <v>1302522</v>
      </c>
      <c r="B554" s="52" t="s">
        <v>1250</v>
      </c>
      <c r="C554" s="52" t="s">
        <v>922</v>
      </c>
      <c r="D554" s="52" t="s">
        <v>1246</v>
      </c>
      <c r="E554" s="184" t="s">
        <v>668</v>
      </c>
      <c r="F554" s="240"/>
    </row>
    <row r="555" spans="1:6" ht="14.25" customHeight="1" x14ac:dyDescent="0.25">
      <c r="A555" s="52">
        <v>1488460</v>
      </c>
      <c r="B555" s="52" t="s">
        <v>1251</v>
      </c>
      <c r="C555" s="52" t="s">
        <v>925</v>
      </c>
      <c r="D555" s="52" t="s">
        <v>1246</v>
      </c>
      <c r="E555" s="184" t="s">
        <v>668</v>
      </c>
      <c r="F555" s="240"/>
    </row>
    <row r="556" spans="1:6" ht="14.25" customHeight="1" x14ac:dyDescent="0.25">
      <c r="A556" s="52">
        <v>1490502</v>
      </c>
      <c r="B556" s="52" t="s">
        <v>1251</v>
      </c>
      <c r="C556" s="52" t="s">
        <v>925</v>
      </c>
      <c r="D556" s="52" t="s">
        <v>1246</v>
      </c>
      <c r="E556" s="184" t="s">
        <v>668</v>
      </c>
      <c r="F556" s="240"/>
    </row>
    <row r="557" spans="1:6" ht="14.25" customHeight="1" x14ac:dyDescent="0.25">
      <c r="A557" s="52">
        <v>1490524</v>
      </c>
      <c r="B557" s="52" t="s">
        <v>1251</v>
      </c>
      <c r="C557" s="52" t="s">
        <v>925</v>
      </c>
      <c r="D557" s="52" t="s">
        <v>1246</v>
      </c>
      <c r="E557" s="184" t="s">
        <v>668</v>
      </c>
      <c r="F557" s="240"/>
    </row>
    <row r="558" spans="1:6" ht="14.25" customHeight="1" x14ac:dyDescent="0.25">
      <c r="A558" s="52">
        <v>1507602</v>
      </c>
      <c r="B558" s="52" t="s">
        <v>1251</v>
      </c>
      <c r="C558" s="52" t="s">
        <v>925</v>
      </c>
      <c r="D558" s="52" t="s">
        <v>1246</v>
      </c>
      <c r="E558" s="184" t="s">
        <v>668</v>
      </c>
      <c r="F558" s="240"/>
    </row>
    <row r="559" spans="1:6" ht="14.25" customHeight="1" x14ac:dyDescent="0.25">
      <c r="A559" s="138"/>
      <c r="B559" s="52" t="s">
        <v>1252</v>
      </c>
      <c r="C559" s="52" t="s">
        <v>1253</v>
      </c>
      <c r="D559" s="134">
        <v>44933</v>
      </c>
      <c r="E559" s="184" t="s">
        <v>668</v>
      </c>
      <c r="F559" s="240"/>
    </row>
    <row r="560" spans="1:6" ht="14.25" customHeight="1" x14ac:dyDescent="0.25">
      <c r="A560" s="122">
        <v>1506642</v>
      </c>
      <c r="B560" s="215" t="s">
        <v>1254</v>
      </c>
      <c r="C560" s="52" t="s">
        <v>1245</v>
      </c>
      <c r="D560" s="134">
        <v>44933</v>
      </c>
      <c r="E560" s="211" t="s">
        <v>668</v>
      </c>
      <c r="F560" s="240"/>
    </row>
    <row r="561" spans="1:6" ht="14.25" customHeight="1" x14ac:dyDescent="0.25">
      <c r="A561" s="122">
        <v>1507635</v>
      </c>
      <c r="B561" s="215" t="s">
        <v>1254</v>
      </c>
      <c r="C561" s="52" t="s">
        <v>1245</v>
      </c>
      <c r="D561" s="134">
        <v>44933</v>
      </c>
      <c r="E561" s="211" t="s">
        <v>668</v>
      </c>
      <c r="F561" s="240"/>
    </row>
    <row r="562" spans="1:6" ht="14.25" customHeight="1" x14ac:dyDescent="0.25">
      <c r="A562" s="122">
        <v>1507634</v>
      </c>
      <c r="B562" s="215" t="s">
        <v>1254</v>
      </c>
      <c r="C562" s="52" t="s">
        <v>1245</v>
      </c>
      <c r="D562" s="134">
        <v>44933</v>
      </c>
      <c r="E562" s="211" t="s">
        <v>668</v>
      </c>
      <c r="F562" s="240"/>
    </row>
    <row r="563" spans="1:6" ht="14.25" customHeight="1" x14ac:dyDescent="0.25">
      <c r="A563" s="172">
        <v>1507645</v>
      </c>
      <c r="B563" s="52" t="s">
        <v>1255</v>
      </c>
      <c r="C563" s="52" t="s">
        <v>718</v>
      </c>
      <c r="D563" s="134">
        <v>44933</v>
      </c>
      <c r="E563" s="211" t="s">
        <v>668</v>
      </c>
      <c r="F563" s="240"/>
    </row>
    <row r="564" spans="1:6" ht="14.25" customHeight="1" x14ac:dyDescent="0.25">
      <c r="A564" s="52">
        <v>1507650</v>
      </c>
      <c r="B564" s="52" t="s">
        <v>1256</v>
      </c>
      <c r="C564" s="52" t="s">
        <v>1257</v>
      </c>
      <c r="D564" s="134">
        <v>44964</v>
      </c>
      <c r="E564" s="211" t="s">
        <v>668</v>
      </c>
      <c r="F564" s="240"/>
    </row>
    <row r="565" spans="1:6" ht="14.25" customHeight="1" x14ac:dyDescent="0.25">
      <c r="A565" s="52"/>
      <c r="B565" s="52" t="s">
        <v>1258</v>
      </c>
      <c r="C565" s="52" t="s">
        <v>1253</v>
      </c>
      <c r="D565" s="134">
        <v>44992</v>
      </c>
      <c r="E565" s="211" t="s">
        <v>668</v>
      </c>
      <c r="F565" s="240"/>
    </row>
    <row r="566" spans="1:6" ht="14.25" customHeight="1" x14ac:dyDescent="0.25">
      <c r="A566" s="52">
        <v>1507796</v>
      </c>
      <c r="B566" s="52" t="s">
        <v>1259</v>
      </c>
      <c r="C566" s="52" t="s">
        <v>1260</v>
      </c>
      <c r="D566" s="134">
        <v>44992</v>
      </c>
      <c r="E566" s="207" t="s">
        <v>671</v>
      </c>
      <c r="F566" s="240" t="s">
        <v>1261</v>
      </c>
    </row>
    <row r="567" spans="1:6" ht="14.25" customHeight="1" x14ac:dyDescent="0.25">
      <c r="A567" s="52">
        <v>1445506</v>
      </c>
      <c r="B567" s="52" t="s">
        <v>1262</v>
      </c>
      <c r="C567" s="52" t="s">
        <v>1260</v>
      </c>
      <c r="D567" s="134">
        <v>44992</v>
      </c>
      <c r="E567" s="207" t="s">
        <v>671</v>
      </c>
      <c r="F567" s="240" t="s">
        <v>1261</v>
      </c>
    </row>
    <row r="568" spans="1:6" ht="14.25" customHeight="1" x14ac:dyDescent="0.25">
      <c r="A568" s="52">
        <v>1441208</v>
      </c>
      <c r="B568" s="52" t="s">
        <v>1263</v>
      </c>
      <c r="C568" s="52" t="s">
        <v>1260</v>
      </c>
      <c r="D568" s="134">
        <v>44992</v>
      </c>
      <c r="E568" s="207" t="s">
        <v>671</v>
      </c>
      <c r="F568" s="240" t="s">
        <v>1261</v>
      </c>
    </row>
    <row r="569" spans="1:6" ht="14.25" customHeight="1" x14ac:dyDescent="0.25">
      <c r="A569" s="52">
        <v>1507648</v>
      </c>
      <c r="B569" s="52" t="s">
        <v>1264</v>
      </c>
      <c r="C569" s="52" t="s">
        <v>1011</v>
      </c>
      <c r="D569" s="134">
        <v>44992</v>
      </c>
      <c r="E569" s="211" t="s">
        <v>668</v>
      </c>
      <c r="F569" s="240"/>
    </row>
    <row r="570" spans="1:6" ht="14.25" customHeight="1" x14ac:dyDescent="0.25">
      <c r="A570" s="52">
        <v>1508301</v>
      </c>
      <c r="B570" s="52" t="s">
        <v>1265</v>
      </c>
      <c r="C570" s="52" t="s">
        <v>966</v>
      </c>
      <c r="D570" s="134">
        <v>44992</v>
      </c>
      <c r="E570" s="190" t="s">
        <v>668</v>
      </c>
      <c r="F570" s="240"/>
    </row>
    <row r="571" spans="1:6" ht="14.25" customHeight="1" x14ac:dyDescent="0.25">
      <c r="A571" s="52">
        <v>1507597</v>
      </c>
      <c r="B571" s="52" t="s">
        <v>1266</v>
      </c>
      <c r="C571" s="52" t="s">
        <v>966</v>
      </c>
      <c r="D571" s="134">
        <v>44992</v>
      </c>
      <c r="E571" s="190" t="s">
        <v>668</v>
      </c>
      <c r="F571" s="240"/>
    </row>
    <row r="572" spans="1:6" ht="14.25" customHeight="1" x14ac:dyDescent="0.25">
      <c r="A572" s="52">
        <v>1508282</v>
      </c>
      <c r="B572" s="52" t="s">
        <v>1267</v>
      </c>
      <c r="C572" s="52" t="s">
        <v>1011</v>
      </c>
      <c r="D572" s="134">
        <v>45023</v>
      </c>
      <c r="E572" s="190" t="s">
        <v>668</v>
      </c>
      <c r="F572" s="240"/>
    </row>
    <row r="573" spans="1:6" ht="14.25" customHeight="1" x14ac:dyDescent="0.25">
      <c r="A573" s="214">
        <v>1509218</v>
      </c>
      <c r="B573" s="52" t="s">
        <v>1268</v>
      </c>
      <c r="C573" s="52" t="s">
        <v>925</v>
      </c>
      <c r="D573" s="134">
        <v>45023</v>
      </c>
      <c r="E573" s="190" t="s">
        <v>668</v>
      </c>
      <c r="F573" s="240"/>
    </row>
    <row r="574" spans="1:6" ht="14.25" customHeight="1" x14ac:dyDescent="0.25">
      <c r="A574" s="52">
        <v>1508140</v>
      </c>
      <c r="B574" s="52" t="s">
        <v>1269</v>
      </c>
      <c r="C574" s="52" t="s">
        <v>766</v>
      </c>
      <c r="D574" s="134">
        <v>45023</v>
      </c>
      <c r="E574" s="207" t="s">
        <v>671</v>
      </c>
      <c r="F574" s="240"/>
    </row>
    <row r="575" spans="1:6" ht="14.25" customHeight="1" x14ac:dyDescent="0.25">
      <c r="A575" s="52">
        <v>1508474</v>
      </c>
      <c r="B575" s="52" t="s">
        <v>1270</v>
      </c>
      <c r="C575" s="52" t="s">
        <v>1183</v>
      </c>
      <c r="D575" s="134">
        <v>45053</v>
      </c>
      <c r="E575" s="190" t="s">
        <v>668</v>
      </c>
      <c r="F575" s="240"/>
    </row>
    <row r="576" spans="1:6" ht="14.25" customHeight="1" x14ac:dyDescent="0.25">
      <c r="A576" s="52"/>
      <c r="B576" s="52" t="s">
        <v>1271</v>
      </c>
      <c r="C576" s="52" t="s">
        <v>1253</v>
      </c>
      <c r="D576" s="134">
        <v>45053</v>
      </c>
      <c r="E576" s="190" t="s">
        <v>668</v>
      </c>
      <c r="F576" s="240"/>
    </row>
    <row r="577" spans="1:6" ht="14.25" customHeight="1" x14ac:dyDescent="0.25">
      <c r="A577" s="52">
        <v>1510950</v>
      </c>
      <c r="B577" s="52" t="s">
        <v>1272</v>
      </c>
      <c r="C577" s="52" t="s">
        <v>1009</v>
      </c>
      <c r="D577" s="134">
        <v>45053</v>
      </c>
      <c r="E577" s="190" t="s">
        <v>668</v>
      </c>
      <c r="F577" s="240"/>
    </row>
    <row r="578" spans="1:6" ht="14.25" customHeight="1" x14ac:dyDescent="0.25">
      <c r="A578" s="52">
        <v>1510597</v>
      </c>
      <c r="B578" s="52" t="s">
        <v>1273</v>
      </c>
      <c r="C578" s="52" t="s">
        <v>1274</v>
      </c>
      <c r="D578" s="134">
        <v>45053</v>
      </c>
      <c r="E578" s="190" t="s">
        <v>668</v>
      </c>
      <c r="F578" s="240"/>
    </row>
    <row r="579" spans="1:6" ht="14.25" customHeight="1" x14ac:dyDescent="0.25">
      <c r="A579" s="52">
        <v>1509638</v>
      </c>
      <c r="B579" s="52" t="s">
        <v>1275</v>
      </c>
      <c r="C579" s="52" t="s">
        <v>814</v>
      </c>
      <c r="D579" s="134">
        <v>45084</v>
      </c>
      <c r="E579" s="190" t="s">
        <v>668</v>
      </c>
      <c r="F579" s="240"/>
    </row>
    <row r="580" spans="1:6" ht="14.25" customHeight="1" x14ac:dyDescent="0.25">
      <c r="A580" s="218">
        <v>1509638</v>
      </c>
      <c r="B580" s="52" t="s">
        <v>1275</v>
      </c>
      <c r="C580" s="52" t="s">
        <v>814</v>
      </c>
      <c r="D580" s="134">
        <v>45114</v>
      </c>
      <c r="E580" s="190" t="s">
        <v>668</v>
      </c>
      <c r="F580" s="240"/>
    </row>
    <row r="581" spans="1:6" ht="14.25" customHeight="1" x14ac:dyDescent="0.25">
      <c r="A581" s="52">
        <v>1506212</v>
      </c>
      <c r="B581" s="52" t="s">
        <v>1276</v>
      </c>
      <c r="C581" s="52" t="s">
        <v>1277</v>
      </c>
      <c r="D581" s="134">
        <v>45114</v>
      </c>
      <c r="E581" s="190" t="s">
        <v>668</v>
      </c>
      <c r="F581" s="240" t="s">
        <v>1278</v>
      </c>
    </row>
    <row r="582" spans="1:6" ht="14.25" customHeight="1" x14ac:dyDescent="0.25">
      <c r="A582" s="52">
        <v>1507776</v>
      </c>
      <c r="B582" s="52" t="s">
        <v>1279</v>
      </c>
      <c r="C582" s="52" t="s">
        <v>1280</v>
      </c>
      <c r="D582" s="134">
        <v>45114</v>
      </c>
      <c r="E582" s="190" t="s">
        <v>668</v>
      </c>
      <c r="F582" s="240"/>
    </row>
    <row r="583" spans="1:6" ht="14.25" customHeight="1" x14ac:dyDescent="0.25">
      <c r="A583" s="52">
        <v>1512425</v>
      </c>
      <c r="B583" s="52" t="s">
        <v>1281</v>
      </c>
      <c r="C583" s="52" t="s">
        <v>939</v>
      </c>
      <c r="D583" s="134">
        <v>45114</v>
      </c>
      <c r="E583" s="190" t="s">
        <v>668</v>
      </c>
      <c r="F583" s="240"/>
    </row>
    <row r="584" spans="1:6" ht="14.25" customHeight="1" x14ac:dyDescent="0.25">
      <c r="A584" s="52">
        <v>1510649</v>
      </c>
      <c r="B584" s="52" t="s">
        <v>1282</v>
      </c>
      <c r="C584" s="52" t="s">
        <v>966</v>
      </c>
      <c r="D584" s="134">
        <v>45114</v>
      </c>
      <c r="E584" s="190" t="s">
        <v>668</v>
      </c>
      <c r="F584" s="240"/>
    </row>
    <row r="585" spans="1:6" ht="14.25" customHeight="1" x14ac:dyDescent="0.25">
      <c r="A585" s="52">
        <v>1512324</v>
      </c>
      <c r="B585" s="52" t="s">
        <v>1283</v>
      </c>
      <c r="C585" s="52" t="s">
        <v>832</v>
      </c>
      <c r="D585" s="134">
        <v>45114</v>
      </c>
      <c r="E585" s="190" t="s">
        <v>668</v>
      </c>
      <c r="F585" s="240"/>
    </row>
    <row r="586" spans="1:6" ht="14.25" customHeight="1" x14ac:dyDescent="0.25">
      <c r="A586" s="52">
        <v>1509937</v>
      </c>
      <c r="B586" s="52" t="s">
        <v>1284</v>
      </c>
      <c r="C586" s="52" t="s">
        <v>966</v>
      </c>
      <c r="D586" s="134">
        <v>45114</v>
      </c>
      <c r="E586" s="190" t="s">
        <v>668</v>
      </c>
      <c r="F586" s="240"/>
    </row>
    <row r="587" spans="1:6" ht="14.25" customHeight="1" x14ac:dyDescent="0.25">
      <c r="A587" s="52">
        <v>1509921</v>
      </c>
      <c r="B587" s="52" t="s">
        <v>1285</v>
      </c>
      <c r="C587" s="52" t="s">
        <v>966</v>
      </c>
      <c r="D587" s="134">
        <v>45114</v>
      </c>
      <c r="E587" s="190" t="s">
        <v>668</v>
      </c>
      <c r="F587" s="240"/>
    </row>
    <row r="588" spans="1:6" ht="14.25" customHeight="1" x14ac:dyDescent="0.25">
      <c r="A588" s="52">
        <v>1510036</v>
      </c>
      <c r="B588" s="52" t="s">
        <v>1286</v>
      </c>
      <c r="C588" s="52" t="s">
        <v>966</v>
      </c>
      <c r="D588" s="134">
        <v>45114</v>
      </c>
      <c r="E588" s="190" t="s">
        <v>668</v>
      </c>
      <c r="F588" s="240"/>
    </row>
    <row r="589" spans="1:6" ht="14.25" customHeight="1" x14ac:dyDescent="0.25">
      <c r="A589" s="138">
        <v>1509921</v>
      </c>
      <c r="B589" s="138" t="s">
        <v>1287</v>
      </c>
      <c r="C589" s="138" t="s">
        <v>966</v>
      </c>
      <c r="D589" s="139">
        <v>45114</v>
      </c>
      <c r="E589" s="219" t="s">
        <v>668</v>
      </c>
      <c r="F589" s="334"/>
    </row>
    <row r="590" spans="1:6" ht="14.25" customHeight="1" x14ac:dyDescent="0.25">
      <c r="A590" s="138">
        <v>1509696</v>
      </c>
      <c r="B590" s="138" t="s">
        <v>1288</v>
      </c>
      <c r="C590" s="138" t="s">
        <v>1274</v>
      </c>
      <c r="D590" s="139">
        <v>45176</v>
      </c>
      <c r="E590" s="168" t="s">
        <v>668</v>
      </c>
      <c r="F590" s="334"/>
    </row>
    <row r="591" spans="1:6" ht="14.25" customHeight="1" x14ac:dyDescent="0.25">
      <c r="A591" s="138">
        <v>1510649</v>
      </c>
      <c r="B591" s="138" t="s">
        <v>1282</v>
      </c>
      <c r="C591" s="138" t="s">
        <v>966</v>
      </c>
      <c r="D591" s="139">
        <v>45114</v>
      </c>
      <c r="E591" s="168" t="s">
        <v>668</v>
      </c>
      <c r="F591" s="334"/>
    </row>
    <row r="592" spans="1:6" ht="14.25" customHeight="1" x14ac:dyDescent="0.25">
      <c r="A592" s="52">
        <v>1506698</v>
      </c>
      <c r="B592" s="220" t="s">
        <v>1289</v>
      </c>
      <c r="C592" s="52" t="s">
        <v>791</v>
      </c>
      <c r="D592" s="52" t="s">
        <v>1246</v>
      </c>
      <c r="E592" s="53" t="s">
        <v>668</v>
      </c>
      <c r="F592" s="240"/>
    </row>
    <row r="593" spans="1:6" ht="14.25" customHeight="1" x14ac:dyDescent="0.25">
      <c r="A593" s="52">
        <v>1496111</v>
      </c>
      <c r="B593" s="52" t="s">
        <v>1290</v>
      </c>
      <c r="C593" s="52" t="s">
        <v>779</v>
      </c>
      <c r="D593" s="134">
        <v>45237</v>
      </c>
      <c r="E593" s="207" t="s">
        <v>671</v>
      </c>
      <c r="F593" s="169" t="s">
        <v>1291</v>
      </c>
    </row>
    <row r="594" spans="1:6" ht="14.25" customHeight="1" x14ac:dyDescent="0.25">
      <c r="A594" s="52">
        <v>1496125</v>
      </c>
      <c r="B594" s="52" t="s">
        <v>1292</v>
      </c>
      <c r="C594" s="52" t="s">
        <v>779</v>
      </c>
      <c r="D594" s="134">
        <v>45237</v>
      </c>
      <c r="E594" s="207" t="s">
        <v>671</v>
      </c>
      <c r="F594" s="169" t="s">
        <v>1291</v>
      </c>
    </row>
    <row r="595" spans="1:6" ht="14.25" customHeight="1" x14ac:dyDescent="0.25">
      <c r="A595" s="52">
        <v>1509723</v>
      </c>
      <c r="B595" s="52" t="s">
        <v>1293</v>
      </c>
      <c r="C595" s="52" t="s">
        <v>966</v>
      </c>
      <c r="D595" s="134">
        <v>45237</v>
      </c>
      <c r="E595" s="207" t="s">
        <v>671</v>
      </c>
      <c r="F595" s="169" t="s">
        <v>1291</v>
      </c>
    </row>
    <row r="596" spans="1:6" ht="14.25" customHeight="1" x14ac:dyDescent="0.25">
      <c r="A596" s="138">
        <v>1512868</v>
      </c>
      <c r="B596" s="138" t="s">
        <v>1294</v>
      </c>
      <c r="C596" s="138" t="s">
        <v>1038</v>
      </c>
      <c r="D596" s="139">
        <v>45237</v>
      </c>
      <c r="E596" s="219" t="s">
        <v>668</v>
      </c>
      <c r="F596" s="334"/>
    </row>
    <row r="597" spans="1:6" ht="14.25" customHeight="1" x14ac:dyDescent="0.25">
      <c r="A597" s="52">
        <v>1508961</v>
      </c>
      <c r="B597" s="52" t="s">
        <v>1295</v>
      </c>
      <c r="C597" s="52" t="s">
        <v>1009</v>
      </c>
      <c r="D597" s="134">
        <v>45267</v>
      </c>
      <c r="E597" s="53" t="s">
        <v>668</v>
      </c>
      <c r="F597" s="240"/>
    </row>
    <row r="598" spans="1:6" ht="14.25" customHeight="1" x14ac:dyDescent="0.25">
      <c r="A598" s="52">
        <v>1515747</v>
      </c>
      <c r="B598" s="52" t="s">
        <v>1296</v>
      </c>
      <c r="C598" s="52" t="s">
        <v>939</v>
      </c>
      <c r="D598" s="134">
        <v>45267</v>
      </c>
      <c r="E598" s="53" t="s">
        <v>668</v>
      </c>
      <c r="F598" s="240"/>
    </row>
    <row r="599" spans="1:6" ht="14.25" customHeight="1" x14ac:dyDescent="0.25">
      <c r="A599" s="52">
        <v>1515428</v>
      </c>
      <c r="B599" s="52" t="s">
        <v>1297</v>
      </c>
      <c r="C599" s="52" t="s">
        <v>1183</v>
      </c>
      <c r="D599" s="134">
        <v>45267</v>
      </c>
      <c r="E599" s="53" t="s">
        <v>668</v>
      </c>
      <c r="F599" s="240"/>
    </row>
    <row r="600" spans="1:6" ht="14.25" customHeight="1" x14ac:dyDescent="0.25">
      <c r="A600">
        <v>1516781</v>
      </c>
      <c r="B600" s="52" t="s">
        <v>1298</v>
      </c>
      <c r="C600" s="52" t="s">
        <v>786</v>
      </c>
      <c r="D600" s="52" t="s">
        <v>175</v>
      </c>
      <c r="E600" s="53" t="s">
        <v>668</v>
      </c>
      <c r="F600" s="240"/>
    </row>
    <row r="601" spans="1:6" ht="14.25" customHeight="1" x14ac:dyDescent="0.25">
      <c r="A601" s="52">
        <v>1514537</v>
      </c>
      <c r="B601" s="52" t="s">
        <v>1299</v>
      </c>
      <c r="C601" s="52" t="s">
        <v>966</v>
      </c>
      <c r="D601" s="52" t="s">
        <v>175</v>
      </c>
      <c r="E601" s="53" t="s">
        <v>668</v>
      </c>
      <c r="F601" s="240"/>
    </row>
    <row r="602" spans="1:6" ht="14.25" customHeight="1" x14ac:dyDescent="0.25">
      <c r="A602" s="52">
        <v>1515273</v>
      </c>
      <c r="B602" s="52" t="s">
        <v>1300</v>
      </c>
      <c r="C602" s="52" t="s">
        <v>922</v>
      </c>
      <c r="D602" s="52" t="s">
        <v>1301</v>
      </c>
      <c r="E602" s="53" t="s">
        <v>668</v>
      </c>
      <c r="F602" s="240"/>
    </row>
    <row r="603" spans="1:6" ht="14.25" customHeight="1" x14ac:dyDescent="0.25">
      <c r="A603" s="52">
        <v>1515864</v>
      </c>
      <c r="B603" s="52" t="s">
        <v>1302</v>
      </c>
      <c r="C603" s="52" t="s">
        <v>773</v>
      </c>
      <c r="D603" s="52" t="s">
        <v>1301</v>
      </c>
      <c r="E603" s="53" t="s">
        <v>668</v>
      </c>
      <c r="F603" s="240"/>
    </row>
    <row r="604" spans="1:6" ht="14.25" customHeight="1" x14ac:dyDescent="0.25">
      <c r="A604" s="52">
        <v>1502729</v>
      </c>
      <c r="B604" s="52" t="s">
        <v>1303</v>
      </c>
      <c r="C604" s="52" t="s">
        <v>1009</v>
      </c>
      <c r="D604" s="52" t="s">
        <v>1304</v>
      </c>
      <c r="E604" s="207" t="s">
        <v>671</v>
      </c>
      <c r="F604" s="240" t="s">
        <v>1305</v>
      </c>
    </row>
    <row r="605" spans="1:6" ht="14.25" customHeight="1" x14ac:dyDescent="0.25">
      <c r="A605" s="52">
        <v>1512590</v>
      </c>
      <c r="B605" s="52" t="s">
        <v>1306</v>
      </c>
      <c r="C605" s="52" t="s">
        <v>902</v>
      </c>
      <c r="D605" s="52" t="s">
        <v>1304</v>
      </c>
      <c r="E605" s="207" t="s">
        <v>671</v>
      </c>
      <c r="F605" s="240" t="s">
        <v>1305</v>
      </c>
    </row>
    <row r="606" spans="1:6" ht="14.25" customHeight="1" x14ac:dyDescent="0.25">
      <c r="A606" s="52">
        <v>1502763</v>
      </c>
      <c r="B606" s="52" t="s">
        <v>1307</v>
      </c>
      <c r="C606" s="52" t="s">
        <v>782</v>
      </c>
      <c r="D606" s="52" t="s">
        <v>1304</v>
      </c>
      <c r="E606" s="207" t="s">
        <v>671</v>
      </c>
      <c r="F606" s="240" t="s">
        <v>1305</v>
      </c>
    </row>
    <row r="607" spans="1:6" ht="14.25" customHeight="1" x14ac:dyDescent="0.25">
      <c r="A607" s="52">
        <v>1499218</v>
      </c>
      <c r="B607" s="52" t="s">
        <v>1308</v>
      </c>
      <c r="C607" s="52" t="s">
        <v>773</v>
      </c>
      <c r="D607" s="52" t="s">
        <v>1304</v>
      </c>
      <c r="E607" s="207" t="s">
        <v>671</v>
      </c>
      <c r="F607" s="240" t="s">
        <v>1305</v>
      </c>
    </row>
    <row r="608" spans="1:6" ht="14.25" customHeight="1" x14ac:dyDescent="0.25">
      <c r="A608" s="52">
        <v>1498310</v>
      </c>
      <c r="B608" s="52" t="s">
        <v>1309</v>
      </c>
      <c r="C608" s="52" t="s">
        <v>1310</v>
      </c>
      <c r="D608" s="52" t="s">
        <v>1311</v>
      </c>
      <c r="E608" s="207" t="s">
        <v>671</v>
      </c>
      <c r="F608" s="240" t="s">
        <v>1312</v>
      </c>
    </row>
    <row r="609" spans="1:6" ht="14.25" customHeight="1" x14ac:dyDescent="0.25">
      <c r="A609" s="52">
        <v>1512590</v>
      </c>
      <c r="B609" s="52" t="s">
        <v>1306</v>
      </c>
      <c r="C609" s="52" t="s">
        <v>902</v>
      </c>
      <c r="D609" s="52" t="s">
        <v>1311</v>
      </c>
      <c r="E609" s="207" t="s">
        <v>671</v>
      </c>
      <c r="F609" s="240" t="s">
        <v>1312</v>
      </c>
    </row>
    <row r="610" spans="1:6" ht="14.25" customHeight="1" x14ac:dyDescent="0.25">
      <c r="A610" s="52">
        <v>1445128</v>
      </c>
      <c r="B610" s="52" t="s">
        <v>1313</v>
      </c>
      <c r="C610" s="52" t="s">
        <v>902</v>
      </c>
      <c r="D610" s="52" t="s">
        <v>1311</v>
      </c>
      <c r="E610" s="207" t="s">
        <v>671</v>
      </c>
      <c r="F610" s="240" t="s">
        <v>1312</v>
      </c>
    </row>
    <row r="611" spans="1:6" ht="14.25" customHeight="1" x14ac:dyDescent="0.25">
      <c r="A611" s="52">
        <v>1516472</v>
      </c>
      <c r="B611" s="52" t="s">
        <v>1314</v>
      </c>
      <c r="C611" s="52" t="s">
        <v>773</v>
      </c>
      <c r="D611" s="52" t="s">
        <v>1311</v>
      </c>
      <c r="E611" s="207" t="s">
        <v>671</v>
      </c>
      <c r="F611" s="240" t="s">
        <v>1312</v>
      </c>
    </row>
    <row r="612" spans="1:6" ht="14.25" customHeight="1" x14ac:dyDescent="0.25">
      <c r="A612" s="52">
        <v>1499218</v>
      </c>
      <c r="B612" s="52" t="s">
        <v>1308</v>
      </c>
      <c r="C612" s="52" t="s">
        <v>773</v>
      </c>
      <c r="D612" s="52" t="s">
        <v>1311</v>
      </c>
      <c r="E612" s="207" t="s">
        <v>671</v>
      </c>
      <c r="F612" s="240" t="s">
        <v>1312</v>
      </c>
    </row>
    <row r="613" spans="1:6" ht="14.25" customHeight="1" x14ac:dyDescent="0.25">
      <c r="A613" s="52">
        <v>1502729</v>
      </c>
      <c r="B613" s="52" t="s">
        <v>1303</v>
      </c>
      <c r="C613" s="52" t="s">
        <v>1009</v>
      </c>
      <c r="D613" s="52" t="s">
        <v>1311</v>
      </c>
      <c r="E613" s="207" t="s">
        <v>671</v>
      </c>
      <c r="F613" s="240" t="s">
        <v>1312</v>
      </c>
    </row>
    <row r="614" spans="1:6" ht="14.25" customHeight="1" x14ac:dyDescent="0.25">
      <c r="A614" s="52">
        <v>1346583</v>
      </c>
      <c r="B614" s="52" t="s">
        <v>1315</v>
      </c>
      <c r="C614" s="52" t="s">
        <v>1316</v>
      </c>
      <c r="D614" s="52" t="s">
        <v>1311</v>
      </c>
      <c r="E614" s="207" t="s">
        <v>671</v>
      </c>
      <c r="F614" s="240" t="s">
        <v>1312</v>
      </c>
    </row>
    <row r="615" spans="1:6" ht="14.25" customHeight="1" x14ac:dyDescent="0.25">
      <c r="A615" s="52">
        <v>1346601</v>
      </c>
      <c r="B615" s="52" t="s">
        <v>1317</v>
      </c>
      <c r="C615" s="52" t="s">
        <v>1316</v>
      </c>
      <c r="D615" s="52" t="s">
        <v>1311</v>
      </c>
      <c r="E615" s="207" t="s">
        <v>671</v>
      </c>
      <c r="F615" s="240" t="s">
        <v>1312</v>
      </c>
    </row>
    <row r="616" spans="1:6" ht="14.25" customHeight="1" x14ac:dyDescent="0.25">
      <c r="A616" s="52">
        <v>1354381</v>
      </c>
      <c r="B616" s="52" t="s">
        <v>1318</v>
      </c>
      <c r="C616" s="52" t="s">
        <v>1316</v>
      </c>
      <c r="D616" s="52" t="s">
        <v>1311</v>
      </c>
      <c r="E616" s="207" t="s">
        <v>671</v>
      </c>
      <c r="F616" s="240" t="s">
        <v>1312</v>
      </c>
    </row>
    <row r="617" spans="1:6" ht="14.25" customHeight="1" x14ac:dyDescent="0.25">
      <c r="A617" s="52">
        <v>1354470</v>
      </c>
      <c r="B617" s="52" t="s">
        <v>1319</v>
      </c>
      <c r="C617" s="52" t="s">
        <v>1316</v>
      </c>
      <c r="D617" s="52" t="s">
        <v>1311</v>
      </c>
      <c r="E617" s="207" t="s">
        <v>671</v>
      </c>
      <c r="F617" s="240" t="s">
        <v>1312</v>
      </c>
    </row>
    <row r="618" spans="1:6" ht="14.25" customHeight="1" x14ac:dyDescent="0.25">
      <c r="A618" s="52">
        <v>1516305</v>
      </c>
      <c r="B618" s="52" t="s">
        <v>1320</v>
      </c>
      <c r="C618" s="52" t="s">
        <v>966</v>
      </c>
      <c r="D618" s="52" t="s">
        <v>1311</v>
      </c>
      <c r="E618" s="207" t="s">
        <v>671</v>
      </c>
      <c r="F618" s="240" t="s">
        <v>1312</v>
      </c>
    </row>
    <row r="619" spans="1:6" ht="14.25" customHeight="1" x14ac:dyDescent="0.25">
      <c r="A619" s="52">
        <v>1346593</v>
      </c>
      <c r="B619" s="52" t="s">
        <v>1321</v>
      </c>
      <c r="C619" s="52" t="s">
        <v>1316</v>
      </c>
      <c r="D619" s="52" t="s">
        <v>1311</v>
      </c>
      <c r="E619" s="207" t="s">
        <v>671</v>
      </c>
      <c r="F619" s="240" t="s">
        <v>1312</v>
      </c>
    </row>
    <row r="620" spans="1:6" ht="14.25" customHeight="1" x14ac:dyDescent="0.25">
      <c r="A620" s="52">
        <v>1519746</v>
      </c>
      <c r="B620" s="52" t="s">
        <v>1322</v>
      </c>
      <c r="C620" s="52" t="s">
        <v>1316</v>
      </c>
      <c r="D620" s="52" t="s">
        <v>1311</v>
      </c>
      <c r="E620" s="207" t="s">
        <v>671</v>
      </c>
      <c r="F620" s="240" t="s">
        <v>1312</v>
      </c>
    </row>
    <row r="621" spans="1:6" ht="14.25" customHeight="1" x14ac:dyDescent="0.25">
      <c r="A621" s="52">
        <v>1516258</v>
      </c>
      <c r="B621" s="52" t="s">
        <v>1323</v>
      </c>
      <c r="C621" s="52" t="s">
        <v>1011</v>
      </c>
      <c r="D621" s="52" t="s">
        <v>1324</v>
      </c>
      <c r="E621" s="53" t="s">
        <v>668</v>
      </c>
      <c r="F621" s="240"/>
    </row>
    <row r="622" spans="1:6" ht="14.25" customHeight="1" x14ac:dyDescent="0.25">
      <c r="A622" s="52">
        <v>1513994</v>
      </c>
      <c r="B622" s="52" t="s">
        <v>1325</v>
      </c>
      <c r="C622" s="52" t="s">
        <v>731</v>
      </c>
      <c r="D622" s="52" t="s">
        <v>1326</v>
      </c>
      <c r="E622" s="53" t="s">
        <v>668</v>
      </c>
      <c r="F622" s="240"/>
    </row>
    <row r="623" spans="1:6" ht="14.25" customHeight="1" x14ac:dyDescent="0.25">
      <c r="A623" s="52">
        <v>1504622</v>
      </c>
      <c r="B623" s="52" t="s">
        <v>1327</v>
      </c>
      <c r="C623" s="52" t="s">
        <v>773</v>
      </c>
      <c r="D623" s="52" t="s">
        <v>1301</v>
      </c>
      <c r="E623" s="53" t="s">
        <v>668</v>
      </c>
      <c r="F623" s="240"/>
    </row>
    <row r="624" spans="1:6" ht="14.25" customHeight="1" x14ac:dyDescent="0.25">
      <c r="A624" s="52">
        <v>1522340</v>
      </c>
      <c r="B624" s="52" t="s">
        <v>1328</v>
      </c>
      <c r="C624" s="45" t="s">
        <v>1329</v>
      </c>
      <c r="D624" s="52" t="s">
        <v>1330</v>
      </c>
      <c r="E624" s="53" t="s">
        <v>668</v>
      </c>
      <c r="F624" s="240"/>
    </row>
    <row r="625" spans="1:6" ht="14.25" customHeight="1" x14ac:dyDescent="0.25">
      <c r="A625" s="52">
        <v>1523252</v>
      </c>
      <c r="B625" s="52" t="s">
        <v>1331</v>
      </c>
      <c r="C625" s="52" t="s">
        <v>731</v>
      </c>
      <c r="D625" s="52" t="s">
        <v>1332</v>
      </c>
      <c r="E625" s="53" t="s">
        <v>668</v>
      </c>
      <c r="F625" s="240"/>
    </row>
    <row r="626" spans="1:6" ht="14.25" customHeight="1" x14ac:dyDescent="0.25">
      <c r="A626" s="52">
        <v>1474411</v>
      </c>
      <c r="B626" s="52" t="s">
        <v>1333</v>
      </c>
      <c r="C626" s="52" t="s">
        <v>782</v>
      </c>
      <c r="D626" s="52" t="s">
        <v>1332</v>
      </c>
      <c r="E626" s="207" t="s">
        <v>671</v>
      </c>
      <c r="F626" s="240" t="s">
        <v>1334</v>
      </c>
    </row>
    <row r="627" spans="1:6" ht="14.25" customHeight="1" x14ac:dyDescent="0.25">
      <c r="A627" s="52">
        <v>1496945</v>
      </c>
      <c r="B627" s="52" t="s">
        <v>1335</v>
      </c>
      <c r="C627" s="52" t="s">
        <v>782</v>
      </c>
      <c r="D627" s="52" t="s">
        <v>1332</v>
      </c>
      <c r="E627" s="207" t="s">
        <v>671</v>
      </c>
      <c r="F627" s="240" t="s">
        <v>1334</v>
      </c>
    </row>
    <row r="628" spans="1:6" ht="14.25" customHeight="1" x14ac:dyDescent="0.25">
      <c r="A628" s="52">
        <v>1521933</v>
      </c>
      <c r="B628" s="52" t="s">
        <v>1336</v>
      </c>
      <c r="C628" s="52" t="s">
        <v>1337</v>
      </c>
      <c r="D628" s="52" t="s">
        <v>1338</v>
      </c>
      <c r="E628" s="207" t="s">
        <v>671</v>
      </c>
      <c r="F628" s="240" t="s">
        <v>1339</v>
      </c>
    </row>
    <row r="629" spans="1:6" ht="14.25" customHeight="1" x14ac:dyDescent="0.25">
      <c r="A629" s="52">
        <v>1523610</v>
      </c>
      <c r="B629" s="52" t="s">
        <v>1340</v>
      </c>
      <c r="C629" s="52" t="s">
        <v>1183</v>
      </c>
      <c r="D629" s="52" t="s">
        <v>1338</v>
      </c>
      <c r="E629" s="207" t="s">
        <v>671</v>
      </c>
      <c r="F629" s="240" t="s">
        <v>1339</v>
      </c>
    </row>
    <row r="630" spans="1:6" ht="14.25" customHeight="1" x14ac:dyDescent="0.25">
      <c r="A630" s="52">
        <v>1505431</v>
      </c>
      <c r="B630" s="52" t="s">
        <v>1341</v>
      </c>
      <c r="C630" s="52" t="s">
        <v>773</v>
      </c>
      <c r="D630" s="52" t="s">
        <v>1338</v>
      </c>
      <c r="E630" s="207" t="s">
        <v>671</v>
      </c>
      <c r="F630" s="240" t="s">
        <v>1339</v>
      </c>
    </row>
    <row r="631" spans="1:6" ht="14.25" customHeight="1" x14ac:dyDescent="0.25">
      <c r="A631" s="52">
        <v>1522860</v>
      </c>
      <c r="B631" s="52" t="s">
        <v>1342</v>
      </c>
      <c r="C631" s="52" t="s">
        <v>773</v>
      </c>
      <c r="D631" s="52" t="s">
        <v>1338</v>
      </c>
      <c r="E631" s="207" t="s">
        <v>671</v>
      </c>
      <c r="F631" s="240" t="s">
        <v>1339</v>
      </c>
    </row>
    <row r="632" spans="1:6" ht="14.25" customHeight="1" x14ac:dyDescent="0.25">
      <c r="A632" s="52">
        <v>1502763</v>
      </c>
      <c r="B632" s="52" t="s">
        <v>1343</v>
      </c>
      <c r="C632" s="52" t="s">
        <v>782</v>
      </c>
      <c r="D632" s="52" t="s">
        <v>1338</v>
      </c>
      <c r="E632" s="207" t="s">
        <v>671</v>
      </c>
      <c r="F632" s="240" t="s">
        <v>1339</v>
      </c>
    </row>
    <row r="633" spans="1:6" ht="14.25" customHeight="1" x14ac:dyDescent="0.25">
      <c r="A633" s="52">
        <v>1502319</v>
      </c>
      <c r="B633" s="52" t="s">
        <v>1344</v>
      </c>
      <c r="C633" s="52" t="s">
        <v>885</v>
      </c>
      <c r="D633" s="52" t="s">
        <v>1338</v>
      </c>
      <c r="E633" s="207" t="s">
        <v>671</v>
      </c>
      <c r="F633" s="240" t="s">
        <v>1339</v>
      </c>
    </row>
    <row r="634" spans="1:6" ht="14.25" customHeight="1" x14ac:dyDescent="0.25">
      <c r="A634" s="52">
        <v>1525364</v>
      </c>
      <c r="B634" s="52" t="s">
        <v>1345</v>
      </c>
      <c r="C634" s="52" t="s">
        <v>731</v>
      </c>
      <c r="D634" s="52" t="s">
        <v>1346</v>
      </c>
      <c r="E634" s="53" t="s">
        <v>668</v>
      </c>
      <c r="F634" s="240"/>
    </row>
    <row r="635" spans="1:6" ht="14.25" customHeight="1" x14ac:dyDescent="0.25">
      <c r="A635" s="52">
        <v>1525408</v>
      </c>
      <c r="B635" s="52" t="s">
        <v>1347</v>
      </c>
      <c r="C635" s="52" t="s">
        <v>1274</v>
      </c>
      <c r="D635" s="52" t="s">
        <v>1348</v>
      </c>
      <c r="E635" s="53" t="s">
        <v>668</v>
      </c>
      <c r="F635" s="240"/>
    </row>
    <row r="636" spans="1:6" ht="14.25" customHeight="1" x14ac:dyDescent="0.25">
      <c r="A636" s="1">
        <v>1527448</v>
      </c>
      <c r="B636" s="52" t="s">
        <v>1349</v>
      </c>
      <c r="C636" s="52" t="s">
        <v>1329</v>
      </c>
      <c r="D636" s="52" t="s">
        <v>1348</v>
      </c>
      <c r="E636" s="53" t="s">
        <v>668</v>
      </c>
      <c r="F636" s="240"/>
    </row>
    <row r="637" spans="1:6" ht="14.25" customHeight="1" x14ac:dyDescent="0.25">
      <c r="A637" s="52">
        <v>1527721</v>
      </c>
      <c r="B637" s="52" t="s">
        <v>1350</v>
      </c>
      <c r="C637" s="52" t="s">
        <v>939</v>
      </c>
      <c r="D637" s="52" t="s">
        <v>1348</v>
      </c>
      <c r="E637" s="53" t="s">
        <v>668</v>
      </c>
      <c r="F637" s="240"/>
    </row>
    <row r="638" spans="1:6" ht="14.25" customHeight="1" x14ac:dyDescent="0.25">
      <c r="A638" s="52">
        <v>1526437</v>
      </c>
      <c r="B638" s="52" t="s">
        <v>1351</v>
      </c>
      <c r="C638" s="52" t="s">
        <v>814</v>
      </c>
      <c r="D638" s="52" t="s">
        <v>1348</v>
      </c>
      <c r="E638" s="53" t="s">
        <v>668</v>
      </c>
      <c r="F638" s="240"/>
    </row>
    <row r="639" spans="1:6" ht="14.25" customHeight="1" x14ac:dyDescent="0.25">
      <c r="A639" s="52">
        <v>1524271</v>
      </c>
      <c r="B639" s="52" t="s">
        <v>1352</v>
      </c>
      <c r="C639" s="52" t="s">
        <v>1353</v>
      </c>
      <c r="D639" s="52" t="s">
        <v>1348</v>
      </c>
      <c r="E639" s="53" t="s">
        <v>668</v>
      </c>
      <c r="F639" s="240"/>
    </row>
    <row r="640" spans="1:6" ht="14.25" customHeight="1" x14ac:dyDescent="0.25">
      <c r="A640" s="52">
        <v>1529284</v>
      </c>
      <c r="B640" s="52" t="s">
        <v>1354</v>
      </c>
      <c r="C640" s="52" t="s">
        <v>966</v>
      </c>
      <c r="D640" s="134">
        <v>44934</v>
      </c>
      <c r="E640" s="207" t="s">
        <v>671</v>
      </c>
      <c r="F640" s="240" t="s">
        <v>1355</v>
      </c>
    </row>
    <row r="641" spans="1:6" ht="14.25" customHeight="1" x14ac:dyDescent="0.25">
      <c r="A641" s="52">
        <v>1445083</v>
      </c>
      <c r="B641" s="52" t="s">
        <v>1356</v>
      </c>
      <c r="C641" s="52" t="s">
        <v>902</v>
      </c>
      <c r="D641" s="134">
        <v>44934</v>
      </c>
      <c r="E641" s="207" t="s">
        <v>671</v>
      </c>
      <c r="F641" s="240" t="s">
        <v>1355</v>
      </c>
    </row>
    <row r="642" spans="1:6" ht="14.25" customHeight="1" x14ac:dyDescent="0.25">
      <c r="A642" s="52">
        <v>1514908</v>
      </c>
      <c r="B642" s="52" t="s">
        <v>1357</v>
      </c>
      <c r="C642" s="52" t="s">
        <v>902</v>
      </c>
      <c r="D642" s="134">
        <v>44934</v>
      </c>
      <c r="E642" s="207" t="s">
        <v>671</v>
      </c>
      <c r="F642" s="240" t="s">
        <v>1355</v>
      </c>
    </row>
    <row r="643" spans="1:6" ht="14.25" customHeight="1" x14ac:dyDescent="0.25">
      <c r="A643" s="52">
        <v>1514913</v>
      </c>
      <c r="B643" s="52" t="s">
        <v>1358</v>
      </c>
      <c r="C643" s="52" t="s">
        <v>902</v>
      </c>
      <c r="D643" s="134">
        <v>44934</v>
      </c>
      <c r="E643" s="207" t="s">
        <v>671</v>
      </c>
      <c r="F643" s="240" t="s">
        <v>1355</v>
      </c>
    </row>
    <row r="644" spans="1:6" ht="14.25" customHeight="1" x14ac:dyDescent="0.25">
      <c r="A644" s="52">
        <v>1509752</v>
      </c>
      <c r="B644" s="52" t="s">
        <v>1359</v>
      </c>
      <c r="C644" s="52" t="s">
        <v>779</v>
      </c>
      <c r="D644" s="134">
        <v>44934</v>
      </c>
      <c r="E644" s="207" t="s">
        <v>671</v>
      </c>
      <c r="F644" s="240" t="s">
        <v>1355</v>
      </c>
    </row>
    <row r="645" spans="1:6" ht="14.25" customHeight="1" x14ac:dyDescent="0.25">
      <c r="A645" s="52">
        <v>1522535</v>
      </c>
      <c r="B645" s="52" t="s">
        <v>1360</v>
      </c>
      <c r="C645" s="52" t="s">
        <v>1038</v>
      </c>
      <c r="D645" s="134">
        <v>44934</v>
      </c>
      <c r="E645" s="207" t="s">
        <v>671</v>
      </c>
      <c r="F645" s="240" t="s">
        <v>1355</v>
      </c>
    </row>
    <row r="646" spans="1:6" ht="14.25" customHeight="1" x14ac:dyDescent="0.25">
      <c r="A646" s="52">
        <v>1516187</v>
      </c>
      <c r="B646" s="52" t="s">
        <v>1361</v>
      </c>
      <c r="C646" s="52" t="s">
        <v>779</v>
      </c>
      <c r="D646" s="134">
        <v>44934</v>
      </c>
      <c r="E646" s="207" t="s">
        <v>671</v>
      </c>
      <c r="F646" s="240" t="s">
        <v>1355</v>
      </c>
    </row>
    <row r="647" spans="1:6" ht="14.25" customHeight="1" x14ac:dyDescent="0.25">
      <c r="A647" s="52">
        <v>1534939</v>
      </c>
      <c r="B647" s="52" t="s">
        <v>1362</v>
      </c>
      <c r="C647" s="52" t="s">
        <v>966</v>
      </c>
      <c r="D647" s="134">
        <v>45054</v>
      </c>
      <c r="E647" s="53" t="s">
        <v>668</v>
      </c>
      <c r="F647" s="169"/>
    </row>
    <row r="648" spans="1:6" ht="14.25" customHeight="1" x14ac:dyDescent="0.25">
      <c r="A648" s="52">
        <v>1534830</v>
      </c>
      <c r="B648" s="52" t="s">
        <v>1363</v>
      </c>
      <c r="C648" s="52" t="s">
        <v>925</v>
      </c>
      <c r="D648" s="134">
        <v>45024</v>
      </c>
      <c r="E648" s="53" t="s">
        <v>668</v>
      </c>
      <c r="F648" s="169" t="s">
        <v>1363</v>
      </c>
    </row>
    <row r="649" spans="1:6" ht="14.25" customHeight="1" x14ac:dyDescent="0.25">
      <c r="A649" s="52">
        <v>1487747</v>
      </c>
      <c r="B649" s="52" t="s">
        <v>1364</v>
      </c>
      <c r="C649" s="52" t="s">
        <v>1365</v>
      </c>
      <c r="D649" s="134">
        <v>44993</v>
      </c>
      <c r="E649" s="53" t="s">
        <v>668</v>
      </c>
      <c r="F649" s="240"/>
    </row>
    <row r="650" spans="1:6" ht="14.25" customHeight="1" x14ac:dyDescent="0.25">
      <c r="A650" s="52">
        <v>1476466</v>
      </c>
      <c r="B650" s="52" t="s">
        <v>1366</v>
      </c>
      <c r="C650" s="52" t="s">
        <v>1365</v>
      </c>
      <c r="D650" s="134">
        <v>44993</v>
      </c>
      <c r="E650" s="53" t="s">
        <v>668</v>
      </c>
      <c r="F650" s="240"/>
    </row>
    <row r="651" spans="1:6" ht="14.25" customHeight="1" x14ac:dyDescent="0.25">
      <c r="A651" s="52">
        <v>1470755</v>
      </c>
      <c r="B651" s="52" t="s">
        <v>1367</v>
      </c>
      <c r="C651" s="52" t="s">
        <v>1365</v>
      </c>
      <c r="D651" s="134">
        <v>44993</v>
      </c>
      <c r="E651" s="53" t="s">
        <v>668</v>
      </c>
      <c r="F651" s="240"/>
    </row>
    <row r="652" spans="1:6" ht="14.25" customHeight="1" x14ac:dyDescent="0.25">
      <c r="A652" s="52">
        <v>1532979</v>
      </c>
      <c r="B652" s="52" t="s">
        <v>1368</v>
      </c>
      <c r="C652" s="52" t="s">
        <v>925</v>
      </c>
      <c r="D652" s="134">
        <v>44993</v>
      </c>
      <c r="E652" s="53" t="s">
        <v>668</v>
      </c>
      <c r="F652" s="240"/>
    </row>
    <row r="653" spans="1:6" ht="14.25" customHeight="1" x14ac:dyDescent="0.25">
      <c r="A653" s="52">
        <v>1533704</v>
      </c>
      <c r="B653" s="52" t="s">
        <v>1369</v>
      </c>
      <c r="C653" s="52" t="s">
        <v>922</v>
      </c>
      <c r="D653" s="134">
        <v>45024</v>
      </c>
      <c r="E653" s="53" t="s">
        <v>668</v>
      </c>
      <c r="F653" s="240"/>
    </row>
    <row r="654" spans="1:6" ht="14.25" customHeight="1" x14ac:dyDescent="0.25">
      <c r="A654" s="52">
        <v>1527208</v>
      </c>
      <c r="B654" s="52" t="s">
        <v>1370</v>
      </c>
      <c r="C654" s="52" t="s">
        <v>1274</v>
      </c>
      <c r="D654" s="134">
        <v>45024</v>
      </c>
      <c r="E654" s="53" t="s">
        <v>668</v>
      </c>
      <c r="F654" s="240"/>
    </row>
    <row r="655" spans="1:6" ht="14.25" customHeight="1" x14ac:dyDescent="0.25">
      <c r="A655" s="52">
        <v>1536108</v>
      </c>
      <c r="B655" s="52" t="s">
        <v>1371</v>
      </c>
      <c r="C655" s="52" t="s">
        <v>1023</v>
      </c>
      <c r="D655" s="134">
        <v>45146</v>
      </c>
      <c r="E655" s="207" t="s">
        <v>671</v>
      </c>
      <c r="F655" s="240"/>
    </row>
    <row r="656" spans="1:6" ht="14.25" customHeight="1" x14ac:dyDescent="0.25">
      <c r="A656" s="52">
        <v>1533082</v>
      </c>
      <c r="B656" s="52" t="s">
        <v>1372</v>
      </c>
      <c r="C656" s="52" t="s">
        <v>779</v>
      </c>
      <c r="D656" s="134">
        <v>45146</v>
      </c>
      <c r="E656" s="207" t="s">
        <v>671</v>
      </c>
      <c r="F656" s="240" t="s">
        <v>1373</v>
      </c>
    </row>
    <row r="657" spans="1:6" ht="14.25" customHeight="1" x14ac:dyDescent="0.25">
      <c r="A657" s="52">
        <v>1525891</v>
      </c>
      <c r="B657" s="52" t="s">
        <v>1374</v>
      </c>
      <c r="C657" s="52" t="s">
        <v>1009</v>
      </c>
      <c r="D657" s="134">
        <v>45146</v>
      </c>
      <c r="E657" s="207" t="s">
        <v>671</v>
      </c>
      <c r="F657" s="240" t="s">
        <v>1373</v>
      </c>
    </row>
    <row r="658" spans="1:6" ht="14.25" customHeight="1" x14ac:dyDescent="0.25">
      <c r="A658" s="52">
        <v>1531165</v>
      </c>
      <c r="B658" s="52" t="s">
        <v>1375</v>
      </c>
      <c r="C658" s="52" t="s">
        <v>1376</v>
      </c>
      <c r="D658" s="134">
        <v>45146</v>
      </c>
      <c r="E658" s="207" t="s">
        <v>671</v>
      </c>
      <c r="F658" s="240" t="s">
        <v>1373</v>
      </c>
    </row>
    <row r="659" spans="1:6" ht="14.25" customHeight="1" x14ac:dyDescent="0.25">
      <c r="A659" s="52">
        <v>1522344</v>
      </c>
      <c r="B659" s="52" t="s">
        <v>1377</v>
      </c>
      <c r="C659" s="52" t="s">
        <v>1376</v>
      </c>
      <c r="D659" s="134">
        <v>45146</v>
      </c>
      <c r="E659" s="207" t="s">
        <v>671</v>
      </c>
      <c r="F659" s="240" t="s">
        <v>1373</v>
      </c>
    </row>
    <row r="660" spans="1:6" ht="14.25" customHeight="1" x14ac:dyDescent="0.25">
      <c r="A660" s="52">
        <v>1529103</v>
      </c>
      <c r="B660" s="52" t="s">
        <v>1378</v>
      </c>
      <c r="C660" s="52" t="s">
        <v>1183</v>
      </c>
      <c r="D660" s="134">
        <v>45146</v>
      </c>
      <c r="E660" s="207" t="s">
        <v>671</v>
      </c>
      <c r="F660" s="240" t="s">
        <v>1373</v>
      </c>
    </row>
    <row r="661" spans="1:6" ht="14.25" customHeight="1" x14ac:dyDescent="0.25">
      <c r="A661" s="52">
        <v>1502050</v>
      </c>
      <c r="B661" s="52" t="s">
        <v>1379</v>
      </c>
      <c r="C661" s="52" t="s">
        <v>1183</v>
      </c>
      <c r="D661" s="134">
        <v>45146</v>
      </c>
      <c r="E661" s="207" t="s">
        <v>671</v>
      </c>
      <c r="F661" s="240" t="s">
        <v>1373</v>
      </c>
    </row>
    <row r="662" spans="1:6" ht="14.25" customHeight="1" x14ac:dyDescent="0.25">
      <c r="A662" s="52">
        <v>1444297</v>
      </c>
      <c r="B662" s="52" t="s">
        <v>1380</v>
      </c>
      <c r="C662" s="52" t="s">
        <v>958</v>
      </c>
      <c r="D662" s="134">
        <v>45146</v>
      </c>
      <c r="E662" s="207" t="s">
        <v>671</v>
      </c>
      <c r="F662" s="240" t="s">
        <v>1373</v>
      </c>
    </row>
    <row r="663" spans="1:6" ht="14.25" customHeight="1" x14ac:dyDescent="0.25">
      <c r="A663" s="52">
        <v>1533976</v>
      </c>
      <c r="B663" s="52" t="s">
        <v>1381</v>
      </c>
      <c r="C663" s="52" t="s">
        <v>958</v>
      </c>
      <c r="D663" s="134">
        <v>45146</v>
      </c>
      <c r="E663" s="207" t="s">
        <v>671</v>
      </c>
      <c r="F663" s="240" t="s">
        <v>1373</v>
      </c>
    </row>
    <row r="664" spans="1:6" ht="14.25" customHeight="1" x14ac:dyDescent="0.25">
      <c r="A664" s="52">
        <v>1391322</v>
      </c>
      <c r="B664" s="52" t="s">
        <v>1381</v>
      </c>
      <c r="C664" s="52" t="s">
        <v>958</v>
      </c>
      <c r="D664" s="134">
        <v>45146</v>
      </c>
      <c r="E664" s="207" t="s">
        <v>671</v>
      </c>
      <c r="F664" s="240" t="s">
        <v>1373</v>
      </c>
    </row>
    <row r="665" spans="1:6" ht="14.25" customHeight="1" x14ac:dyDescent="0.25">
      <c r="A665" s="1">
        <v>1538612</v>
      </c>
      <c r="B665" s="52" t="s">
        <v>1382</v>
      </c>
      <c r="C665" s="52" t="s">
        <v>1183</v>
      </c>
      <c r="D665" s="134">
        <v>45207</v>
      </c>
      <c r="E665" s="53" t="s">
        <v>668</v>
      </c>
      <c r="F665" s="240"/>
    </row>
    <row r="666" spans="1:6" ht="14.25" customHeight="1" x14ac:dyDescent="0.25">
      <c r="A666" s="52">
        <v>1509752</v>
      </c>
      <c r="B666" s="52" t="s">
        <v>1383</v>
      </c>
      <c r="C666" s="52" t="s">
        <v>779</v>
      </c>
      <c r="D666" s="134">
        <v>45238</v>
      </c>
      <c r="E666" s="53" t="s">
        <v>668</v>
      </c>
      <c r="F666" s="169" t="s">
        <v>1383</v>
      </c>
    </row>
    <row r="667" spans="1:6" ht="14.25" customHeight="1" x14ac:dyDescent="0.25">
      <c r="A667" s="52">
        <v>1535179</v>
      </c>
      <c r="B667" s="52" t="s">
        <v>1384</v>
      </c>
      <c r="C667" s="52" t="s">
        <v>922</v>
      </c>
      <c r="D667" s="134">
        <v>45177</v>
      </c>
      <c r="E667" s="53" t="s">
        <v>668</v>
      </c>
      <c r="F667" s="240"/>
    </row>
    <row r="668" spans="1:6" ht="14.25" customHeight="1" x14ac:dyDescent="0.25">
      <c r="A668" s="52">
        <v>1525659</v>
      </c>
      <c r="B668" s="52" t="s">
        <v>1385</v>
      </c>
      <c r="C668" s="52" t="s">
        <v>939</v>
      </c>
      <c r="D668" s="134">
        <v>45238</v>
      </c>
      <c r="E668" s="53" t="s">
        <v>668</v>
      </c>
      <c r="F668" s="240"/>
    </row>
    <row r="669" spans="1:6" ht="14.25" customHeight="1" x14ac:dyDescent="0.25">
      <c r="A669" s="52">
        <v>1540349</v>
      </c>
      <c r="B669" s="52" t="s">
        <v>1386</v>
      </c>
      <c r="C669" s="52" t="s">
        <v>939</v>
      </c>
      <c r="D669" s="52" t="s">
        <v>1387</v>
      </c>
      <c r="E669" s="53" t="s">
        <v>668</v>
      </c>
      <c r="F669" s="240"/>
    </row>
    <row r="670" spans="1:6" ht="14.25" customHeight="1" x14ac:dyDescent="0.25">
      <c r="A670" s="52">
        <v>1514739</v>
      </c>
      <c r="B670" s="52" t="s">
        <v>1388</v>
      </c>
      <c r="C670" s="52" t="s">
        <v>782</v>
      </c>
      <c r="D670" s="52" t="s">
        <v>1387</v>
      </c>
      <c r="E670" s="207" t="s">
        <v>671</v>
      </c>
      <c r="F670" s="240" t="s">
        <v>1389</v>
      </c>
    </row>
    <row r="671" spans="1:6" ht="14.25" customHeight="1" x14ac:dyDescent="0.25">
      <c r="A671" s="52">
        <v>1535840</v>
      </c>
      <c r="B671" s="52" t="s">
        <v>1390</v>
      </c>
      <c r="C671" s="52" t="s">
        <v>782</v>
      </c>
      <c r="D671" s="52" t="s">
        <v>1387</v>
      </c>
      <c r="E671" s="207" t="s">
        <v>671</v>
      </c>
      <c r="F671" s="240" t="s">
        <v>1389</v>
      </c>
    </row>
    <row r="672" spans="1:6" ht="14.25" customHeight="1" x14ac:dyDescent="0.25">
      <c r="A672" s="52">
        <v>1536219</v>
      </c>
      <c r="B672" s="52" t="s">
        <v>1391</v>
      </c>
      <c r="C672" s="52" t="s">
        <v>958</v>
      </c>
      <c r="D672" s="52" t="s">
        <v>1387</v>
      </c>
      <c r="E672" s="207" t="s">
        <v>671</v>
      </c>
      <c r="F672" s="240" t="s">
        <v>1389</v>
      </c>
    </row>
    <row r="673" spans="1:6" ht="14.25" customHeight="1" x14ac:dyDescent="0.25">
      <c r="A673" s="52">
        <v>1527471</v>
      </c>
      <c r="B673" s="52" t="s">
        <v>1392</v>
      </c>
      <c r="C673" s="52" t="s">
        <v>791</v>
      </c>
      <c r="D673" s="52" t="s">
        <v>1393</v>
      </c>
      <c r="E673" s="53" t="s">
        <v>668</v>
      </c>
      <c r="F673" s="240" t="s">
        <v>1392</v>
      </c>
    </row>
    <row r="674" spans="1:6" ht="14.25" customHeight="1" x14ac:dyDescent="0.25">
      <c r="A674" s="214">
        <v>1534514</v>
      </c>
      <c r="B674" s="52" t="s">
        <v>1394</v>
      </c>
      <c r="C674" s="52" t="s">
        <v>1125</v>
      </c>
      <c r="D674" s="134">
        <v>45207</v>
      </c>
      <c r="E674" s="53" t="s">
        <v>668</v>
      </c>
      <c r="F674" s="240" t="s">
        <v>1394</v>
      </c>
    </row>
    <row r="675" spans="1:6" ht="14.25" customHeight="1" x14ac:dyDescent="0.25">
      <c r="A675" s="52">
        <v>1536769</v>
      </c>
      <c r="B675" s="52" t="s">
        <v>1395</v>
      </c>
      <c r="C675" s="52" t="s">
        <v>939</v>
      </c>
      <c r="D675" s="52" t="s">
        <v>1387</v>
      </c>
      <c r="E675" s="53" t="s">
        <v>668</v>
      </c>
      <c r="F675" s="240"/>
    </row>
    <row r="676" spans="1:6" ht="14.25" customHeight="1" x14ac:dyDescent="0.25">
      <c r="A676" s="52">
        <v>1541357</v>
      </c>
      <c r="B676" s="52" t="s">
        <v>1396</v>
      </c>
      <c r="C676" s="52" t="s">
        <v>968</v>
      </c>
      <c r="D676" s="52" t="s">
        <v>1393</v>
      </c>
      <c r="E676" s="53" t="s">
        <v>668</v>
      </c>
      <c r="F676" s="240"/>
    </row>
    <row r="677" spans="1:6" ht="14.25" customHeight="1" x14ac:dyDescent="0.25">
      <c r="A677" s="52">
        <v>1541410</v>
      </c>
      <c r="B677" s="52" t="s">
        <v>1397</v>
      </c>
      <c r="C677" s="52" t="s">
        <v>1011</v>
      </c>
      <c r="D677" s="52" t="s">
        <v>1398</v>
      </c>
      <c r="E677" s="53" t="s">
        <v>668</v>
      </c>
      <c r="F677" s="240"/>
    </row>
    <row r="678" spans="1:6" ht="14.25" customHeight="1" x14ac:dyDescent="0.25">
      <c r="A678" s="52">
        <v>1542900</v>
      </c>
      <c r="B678" s="52" t="s">
        <v>1399</v>
      </c>
      <c r="C678" s="52" t="s">
        <v>763</v>
      </c>
      <c r="D678" s="52" t="s">
        <v>1398</v>
      </c>
      <c r="E678" s="53" t="s">
        <v>668</v>
      </c>
      <c r="F678" s="240"/>
    </row>
    <row r="679" spans="1:6" ht="14.25" customHeight="1" x14ac:dyDescent="0.25">
      <c r="A679" s="52">
        <v>1501943</v>
      </c>
      <c r="B679" s="52" t="s">
        <v>1400</v>
      </c>
      <c r="C679" s="52" t="s">
        <v>1183</v>
      </c>
      <c r="D679" s="52" t="s">
        <v>1401</v>
      </c>
      <c r="E679" s="207" t="s">
        <v>671</v>
      </c>
      <c r="F679" s="240" t="s">
        <v>1402</v>
      </c>
    </row>
    <row r="680" spans="1:6" ht="14.25" customHeight="1" x14ac:dyDescent="0.25">
      <c r="A680" s="52">
        <v>1507469</v>
      </c>
      <c r="B680" s="52" t="s">
        <v>1403</v>
      </c>
      <c r="C680" s="52" t="s">
        <v>1183</v>
      </c>
      <c r="D680" s="52" t="s">
        <v>1401</v>
      </c>
      <c r="E680" s="207" t="s">
        <v>671</v>
      </c>
      <c r="F680" s="240" t="s">
        <v>1402</v>
      </c>
    </row>
    <row r="681" spans="1:6" ht="14.25" customHeight="1" x14ac:dyDescent="0.25">
      <c r="A681" s="52">
        <v>1537650</v>
      </c>
      <c r="B681" s="52" t="s">
        <v>1404</v>
      </c>
      <c r="C681" s="52" t="s">
        <v>1376</v>
      </c>
      <c r="D681" s="52" t="s">
        <v>1401</v>
      </c>
      <c r="E681" s="207" t="s">
        <v>671</v>
      </c>
      <c r="F681" s="240" t="s">
        <v>1402</v>
      </c>
    </row>
    <row r="682" spans="1:6" ht="14.25" customHeight="1" x14ac:dyDescent="0.25">
      <c r="A682" s="52">
        <v>1541358</v>
      </c>
      <c r="B682" s="52" t="s">
        <v>1405</v>
      </c>
      <c r="C682" s="52" t="s">
        <v>1376</v>
      </c>
      <c r="D682" s="52" t="s">
        <v>1401</v>
      </c>
      <c r="E682" s="207" t="s">
        <v>671</v>
      </c>
      <c r="F682" s="240" t="s">
        <v>1402</v>
      </c>
    </row>
    <row r="683" spans="1:6" ht="14.25" customHeight="1" x14ac:dyDescent="0.25">
      <c r="A683" s="52">
        <v>1544499</v>
      </c>
      <c r="B683" s="52" t="s">
        <v>1406</v>
      </c>
      <c r="C683" s="52" t="s">
        <v>925</v>
      </c>
      <c r="D683" s="52" t="s">
        <v>1407</v>
      </c>
      <c r="E683" s="53" t="s">
        <v>668</v>
      </c>
      <c r="F683" s="240"/>
    </row>
    <row r="684" spans="1:6" ht="14.25" customHeight="1" x14ac:dyDescent="0.25">
      <c r="A684" s="52">
        <v>1545575</v>
      </c>
      <c r="B684" s="52" t="s">
        <v>1408</v>
      </c>
      <c r="C684" s="52" t="s">
        <v>922</v>
      </c>
      <c r="D684" s="52" t="s">
        <v>1401</v>
      </c>
      <c r="E684" s="53" t="s">
        <v>668</v>
      </c>
      <c r="F684" s="240"/>
    </row>
    <row r="685" spans="1:6" ht="14.25" customHeight="1" x14ac:dyDescent="0.25">
      <c r="A685" s="52">
        <v>1534874</v>
      </c>
      <c r="B685" s="52" t="s">
        <v>1409</v>
      </c>
      <c r="C685" s="52" t="s">
        <v>1009</v>
      </c>
      <c r="D685" s="52" t="s">
        <v>1410</v>
      </c>
      <c r="E685" s="53" t="s">
        <v>668</v>
      </c>
      <c r="F685" s="240"/>
    </row>
    <row r="686" spans="1:6" ht="14.25" customHeight="1" x14ac:dyDescent="0.25">
      <c r="A686" s="52">
        <v>1544720</v>
      </c>
      <c r="B686" s="52" t="s">
        <v>1411</v>
      </c>
      <c r="C686" s="52" t="s">
        <v>1183</v>
      </c>
      <c r="D686" s="52" t="s">
        <v>1410</v>
      </c>
      <c r="E686" s="207" t="s">
        <v>671</v>
      </c>
      <c r="F686" s="240" t="s">
        <v>1412</v>
      </c>
    </row>
    <row r="687" spans="1:6" ht="14.25" customHeight="1" x14ac:dyDescent="0.25">
      <c r="A687" s="52">
        <v>1502026</v>
      </c>
      <c r="B687" s="52" t="s">
        <v>1413</v>
      </c>
      <c r="C687" s="52" t="s">
        <v>1183</v>
      </c>
      <c r="D687" s="52" t="s">
        <v>1410</v>
      </c>
      <c r="E687" s="207" t="s">
        <v>671</v>
      </c>
      <c r="F687" s="240" t="s">
        <v>1412</v>
      </c>
    </row>
    <row r="688" spans="1:6" ht="14.25" customHeight="1" x14ac:dyDescent="0.25">
      <c r="A688" s="52">
        <v>1545707</v>
      </c>
      <c r="B688" s="52" t="s">
        <v>1414</v>
      </c>
      <c r="C688" s="52" t="s">
        <v>1376</v>
      </c>
      <c r="D688" s="52" t="s">
        <v>1410</v>
      </c>
      <c r="E688" s="207" t="s">
        <v>671</v>
      </c>
      <c r="F688" s="240" t="s">
        <v>1412</v>
      </c>
    </row>
    <row r="689" spans="1:6" ht="14.25" customHeight="1" x14ac:dyDescent="0.25">
      <c r="A689" s="52">
        <v>1536397</v>
      </c>
      <c r="B689" s="52" t="s">
        <v>1415</v>
      </c>
      <c r="C689" s="52" t="s">
        <v>1009</v>
      </c>
      <c r="D689" s="52" t="s">
        <v>1410</v>
      </c>
      <c r="E689" s="207" t="s">
        <v>671</v>
      </c>
      <c r="F689" s="240" t="s">
        <v>1412</v>
      </c>
    </row>
    <row r="690" spans="1:6" ht="14.25" customHeight="1" x14ac:dyDescent="0.25">
      <c r="A690" s="52">
        <v>1544129</v>
      </c>
      <c r="B690" s="52" t="s">
        <v>1416</v>
      </c>
      <c r="C690" s="52" t="s">
        <v>832</v>
      </c>
      <c r="D690" s="52" t="s">
        <v>1410</v>
      </c>
      <c r="E690" s="207" t="s">
        <v>671</v>
      </c>
      <c r="F690" s="240" t="s">
        <v>1412</v>
      </c>
    </row>
    <row r="691" spans="1:6" ht="14.25" customHeight="1" x14ac:dyDescent="0.25">
      <c r="A691" s="52">
        <v>1354382</v>
      </c>
      <c r="B691" s="52" t="s">
        <v>1417</v>
      </c>
      <c r="C691" s="52" t="s">
        <v>885</v>
      </c>
      <c r="D691" s="52" t="s">
        <v>1410</v>
      </c>
      <c r="E691" s="207" t="s">
        <v>671</v>
      </c>
      <c r="F691" s="240" t="s">
        <v>1412</v>
      </c>
    </row>
    <row r="692" spans="1:6" ht="14.25" customHeight="1" x14ac:dyDescent="0.25">
      <c r="A692" s="52">
        <v>1547855</v>
      </c>
      <c r="B692" s="52" t="s">
        <v>1418</v>
      </c>
      <c r="C692" s="52" t="s">
        <v>791</v>
      </c>
      <c r="D692" s="52" t="s">
        <v>1419</v>
      </c>
      <c r="E692" s="53" t="s">
        <v>668</v>
      </c>
      <c r="F692" s="240"/>
    </row>
    <row r="693" spans="1:6" ht="14.25" customHeight="1" x14ac:dyDescent="0.25">
      <c r="A693" s="52">
        <v>1548567</v>
      </c>
      <c r="B693" s="52" t="s">
        <v>1420</v>
      </c>
      <c r="C693" s="52" t="s">
        <v>1009</v>
      </c>
      <c r="D693" s="52" t="s">
        <v>1419</v>
      </c>
      <c r="E693" s="53" t="s">
        <v>668</v>
      </c>
      <c r="F693" s="240"/>
    </row>
    <row r="694" spans="1:6" ht="14.25" customHeight="1" x14ac:dyDescent="0.25">
      <c r="A694" s="52">
        <v>1543274</v>
      </c>
      <c r="B694" s="52" t="s">
        <v>1421</v>
      </c>
      <c r="C694" s="52" t="s">
        <v>755</v>
      </c>
      <c r="D694" s="52" t="s">
        <v>176</v>
      </c>
      <c r="E694" s="53" t="s">
        <v>668</v>
      </c>
      <c r="F694" s="240"/>
    </row>
    <row r="695" spans="1:6" ht="14.25" customHeight="1" x14ac:dyDescent="0.25">
      <c r="A695" s="52">
        <v>1542263</v>
      </c>
      <c r="B695" s="52" t="s">
        <v>1422</v>
      </c>
      <c r="C695" s="52" t="s">
        <v>968</v>
      </c>
      <c r="D695" s="52" t="s">
        <v>176</v>
      </c>
      <c r="E695" s="53" t="s">
        <v>668</v>
      </c>
      <c r="F695" s="240"/>
    </row>
    <row r="696" spans="1:6" ht="14.25" customHeight="1" x14ac:dyDescent="0.25">
      <c r="A696" s="52">
        <v>1548323</v>
      </c>
      <c r="B696" s="52" t="s">
        <v>1423</v>
      </c>
      <c r="C696" s="52" t="s">
        <v>1009</v>
      </c>
      <c r="D696" s="52" t="s">
        <v>1424</v>
      </c>
      <c r="E696" s="53" t="s">
        <v>668</v>
      </c>
      <c r="F696" s="240"/>
    </row>
    <row r="697" spans="1:6" ht="14.25" customHeight="1" x14ac:dyDescent="0.25">
      <c r="A697" s="235">
        <v>1551142</v>
      </c>
      <c r="B697" s="138" t="s">
        <v>1425</v>
      </c>
      <c r="C697" s="138" t="s">
        <v>755</v>
      </c>
      <c r="D697" s="138" t="s">
        <v>1426</v>
      </c>
      <c r="E697" s="168" t="s">
        <v>668</v>
      </c>
      <c r="F697" s="240"/>
    </row>
    <row r="698" spans="1:6" ht="14.25" customHeight="1" x14ac:dyDescent="0.25">
      <c r="A698" s="236">
        <v>1550031</v>
      </c>
      <c r="B698" s="236" t="s">
        <v>1427</v>
      </c>
      <c r="C698" s="236" t="s">
        <v>1011</v>
      </c>
      <c r="D698" s="236" t="s">
        <v>1424</v>
      </c>
      <c r="E698" s="168" t="s">
        <v>668</v>
      </c>
      <c r="F698" s="240"/>
    </row>
    <row r="699" spans="1:6" ht="14.25" customHeight="1" x14ac:dyDescent="0.25">
      <c r="A699" s="172">
        <v>1539541</v>
      </c>
      <c r="B699" s="172" t="s">
        <v>1428</v>
      </c>
      <c r="C699" s="172" t="s">
        <v>925</v>
      </c>
      <c r="D699" s="172" t="s">
        <v>1429</v>
      </c>
      <c r="E699" s="207" t="s">
        <v>671</v>
      </c>
      <c r="F699" s="336" t="s">
        <v>1430</v>
      </c>
    </row>
    <row r="700" spans="1:6" ht="14.25" customHeight="1" x14ac:dyDescent="0.25">
      <c r="A700" s="52">
        <v>1546083</v>
      </c>
      <c r="B700" s="52" t="s">
        <v>1431</v>
      </c>
      <c r="C700" s="172" t="s">
        <v>925</v>
      </c>
      <c r="D700" s="172" t="s">
        <v>1429</v>
      </c>
      <c r="E700" s="207" t="s">
        <v>671</v>
      </c>
      <c r="F700" s="336" t="s">
        <v>1430</v>
      </c>
    </row>
    <row r="701" spans="1:6" ht="14.25" customHeight="1" x14ac:dyDescent="0.25">
      <c r="A701" s="52">
        <v>1509414</v>
      </c>
      <c r="B701" s="172" t="s">
        <v>1430</v>
      </c>
      <c r="C701" s="56" t="s">
        <v>41</v>
      </c>
      <c r="D701" s="52" t="s">
        <v>1429</v>
      </c>
      <c r="E701" s="207" t="s">
        <v>671</v>
      </c>
      <c r="F701" s="336" t="s">
        <v>1430</v>
      </c>
    </row>
    <row r="702" spans="1:6" ht="14.25" customHeight="1" x14ac:dyDescent="0.25">
      <c r="A702" s="52">
        <v>1550329</v>
      </c>
      <c r="B702" s="172" t="s">
        <v>1430</v>
      </c>
      <c r="C702" s="56" t="s">
        <v>41</v>
      </c>
      <c r="D702" s="52" t="s">
        <v>1429</v>
      </c>
      <c r="E702" s="207" t="s">
        <v>671</v>
      </c>
      <c r="F702" s="336" t="s">
        <v>1430</v>
      </c>
    </row>
    <row r="703" spans="1:6" ht="14.25" customHeight="1" x14ac:dyDescent="0.25">
      <c r="A703" s="238">
        <v>1536864</v>
      </c>
      <c r="B703" s="1" t="s">
        <v>1432</v>
      </c>
      <c r="C703" s="52" t="s">
        <v>1183</v>
      </c>
      <c r="D703" s="52" t="s">
        <v>1433</v>
      </c>
      <c r="E703" s="53" t="s">
        <v>668</v>
      </c>
      <c r="F703" s="240"/>
    </row>
    <row r="704" spans="1:6" ht="14.25" customHeight="1" x14ac:dyDescent="0.25">
      <c r="A704" s="52">
        <v>1552032</v>
      </c>
      <c r="B704" s="52" t="s">
        <v>1434</v>
      </c>
      <c r="C704" s="52" t="s">
        <v>1003</v>
      </c>
      <c r="D704" s="52" t="s">
        <v>1433</v>
      </c>
      <c r="E704" s="207" t="s">
        <v>671</v>
      </c>
      <c r="F704" s="240" t="s">
        <v>1435</v>
      </c>
    </row>
    <row r="705" spans="1:6" ht="14.25" customHeight="1" x14ac:dyDescent="0.25">
      <c r="A705" s="52">
        <v>1505558</v>
      </c>
      <c r="B705" s="52" t="s">
        <v>1436</v>
      </c>
      <c r="C705" s="52" t="s">
        <v>1376</v>
      </c>
      <c r="D705" s="52" t="s">
        <v>1433</v>
      </c>
      <c r="E705" s="207" t="s">
        <v>671</v>
      </c>
      <c r="F705" s="240" t="s">
        <v>1435</v>
      </c>
    </row>
    <row r="706" spans="1:6" ht="14.25" customHeight="1" x14ac:dyDescent="0.25">
      <c r="A706" s="52">
        <v>1551617</v>
      </c>
      <c r="B706" s="52" t="s">
        <v>1437</v>
      </c>
      <c r="C706" s="52" t="s">
        <v>763</v>
      </c>
      <c r="D706" s="52" t="s">
        <v>1433</v>
      </c>
      <c r="E706" s="207" t="s">
        <v>671</v>
      </c>
      <c r="F706" s="240" t="s">
        <v>1435</v>
      </c>
    </row>
    <row r="707" spans="1:6" ht="14.25" customHeight="1" x14ac:dyDescent="0.25">
      <c r="A707" s="52">
        <v>1540759</v>
      </c>
      <c r="B707" s="52" t="s">
        <v>1438</v>
      </c>
      <c r="C707" s="52" t="s">
        <v>763</v>
      </c>
      <c r="D707" s="52" t="s">
        <v>1433</v>
      </c>
      <c r="E707" s="207" t="s">
        <v>671</v>
      </c>
      <c r="F707" s="240" t="s">
        <v>1435</v>
      </c>
    </row>
    <row r="708" spans="1:6" ht="14.25" customHeight="1" x14ac:dyDescent="0.25">
      <c r="A708" s="52">
        <v>1501975</v>
      </c>
      <c r="B708" s="52" t="s">
        <v>1439</v>
      </c>
      <c r="C708" s="52" t="s">
        <v>1183</v>
      </c>
      <c r="D708" s="52" t="s">
        <v>1433</v>
      </c>
      <c r="E708" s="207" t="s">
        <v>671</v>
      </c>
      <c r="F708" s="240" t="s">
        <v>1435</v>
      </c>
    </row>
    <row r="709" spans="1:6" ht="14.25" customHeight="1" x14ac:dyDescent="0.25">
      <c r="A709" s="52">
        <v>1550914</v>
      </c>
      <c r="B709" s="52" t="s">
        <v>1440</v>
      </c>
      <c r="C709" s="52" t="s">
        <v>939</v>
      </c>
      <c r="D709" s="52" t="s">
        <v>1433</v>
      </c>
      <c r="E709" s="207" t="s">
        <v>671</v>
      </c>
      <c r="F709" s="240" t="s">
        <v>1435</v>
      </c>
    </row>
    <row r="710" spans="1:6" ht="14.25" customHeight="1" x14ac:dyDescent="0.25">
      <c r="A710" s="52">
        <v>1548932</v>
      </c>
      <c r="B710" s="52" t="s">
        <v>1441</v>
      </c>
      <c r="C710" s="52" t="s">
        <v>782</v>
      </c>
      <c r="D710" s="52" t="s">
        <v>1433</v>
      </c>
      <c r="E710" s="207" t="s">
        <v>671</v>
      </c>
      <c r="F710" s="334" t="s">
        <v>1435</v>
      </c>
    </row>
    <row r="711" spans="1:6" ht="14.25" customHeight="1" x14ac:dyDescent="0.25">
      <c r="A711" s="214">
        <v>1553321</v>
      </c>
      <c r="B711" s="52" t="s">
        <v>1442</v>
      </c>
      <c r="C711" s="52" t="s">
        <v>902</v>
      </c>
      <c r="D711" s="52" t="s">
        <v>177</v>
      </c>
      <c r="E711" s="240" t="s">
        <v>668</v>
      </c>
      <c r="F711" s="267"/>
    </row>
    <row r="712" spans="1:6" ht="14.25" customHeight="1" x14ac:dyDescent="0.25">
      <c r="A712" s="52">
        <v>1554710</v>
      </c>
      <c r="B712" s="52" t="s">
        <v>1443</v>
      </c>
      <c r="C712" s="52" t="s">
        <v>718</v>
      </c>
      <c r="D712" s="52" t="s">
        <v>177</v>
      </c>
      <c r="E712" s="240" t="s">
        <v>668</v>
      </c>
      <c r="F712" s="267"/>
    </row>
    <row r="713" spans="1:6" ht="14.25" customHeight="1" x14ac:dyDescent="0.25">
      <c r="A713" s="52">
        <v>1552994</v>
      </c>
      <c r="B713" s="52" t="s">
        <v>1444</v>
      </c>
      <c r="C713" s="52" t="s">
        <v>1365</v>
      </c>
      <c r="D713" s="52" t="s">
        <v>177</v>
      </c>
      <c r="E713" s="240" t="s">
        <v>668</v>
      </c>
      <c r="F713" s="267"/>
    </row>
    <row r="714" spans="1:6" ht="14.25" customHeight="1" x14ac:dyDescent="0.25">
      <c r="A714" s="52">
        <v>1551541</v>
      </c>
      <c r="B714" s="52" t="s">
        <v>1445</v>
      </c>
      <c r="C714" s="52" t="s">
        <v>1365</v>
      </c>
      <c r="D714" s="52" t="s">
        <v>177</v>
      </c>
      <c r="E714" s="240" t="s">
        <v>668</v>
      </c>
      <c r="F714" s="267"/>
    </row>
    <row r="715" spans="1:6" ht="14.25" customHeight="1" x14ac:dyDescent="0.25">
      <c r="A715" s="52">
        <v>1542898</v>
      </c>
      <c r="B715" s="52" t="s">
        <v>1446</v>
      </c>
      <c r="C715" s="239" t="s">
        <v>1376</v>
      </c>
      <c r="D715" s="52" t="s">
        <v>177</v>
      </c>
      <c r="E715" s="240" t="s">
        <v>668</v>
      </c>
      <c r="F715" s="267"/>
    </row>
    <row r="716" spans="1:6" ht="14.25" customHeight="1" x14ac:dyDescent="0.25">
      <c r="A716" s="52">
        <v>1556588</v>
      </c>
      <c r="B716" s="52" t="s">
        <v>1447</v>
      </c>
      <c r="C716" s="52" t="s">
        <v>814</v>
      </c>
      <c r="D716" s="134">
        <v>44935</v>
      </c>
      <c r="E716" s="240" t="s">
        <v>668</v>
      </c>
      <c r="F716" s="267"/>
    </row>
    <row r="717" spans="1:6" ht="14.25" customHeight="1" x14ac:dyDescent="0.25">
      <c r="A717" s="52">
        <v>1555741</v>
      </c>
      <c r="B717" s="52" t="s">
        <v>1448</v>
      </c>
      <c r="C717" s="52" t="s">
        <v>791</v>
      </c>
      <c r="D717" s="134">
        <v>44935</v>
      </c>
      <c r="E717" s="240" t="s">
        <v>668</v>
      </c>
      <c r="F717" s="267"/>
    </row>
    <row r="718" spans="1:6" ht="14.25" customHeight="1" x14ac:dyDescent="0.25">
      <c r="A718" s="52">
        <v>1540302</v>
      </c>
      <c r="B718" s="52" t="s">
        <v>1449</v>
      </c>
      <c r="C718" s="52" t="s">
        <v>902</v>
      </c>
      <c r="D718" s="134">
        <v>45025</v>
      </c>
      <c r="E718" s="207" t="s">
        <v>671</v>
      </c>
      <c r="F718" s="336" t="s">
        <v>1450</v>
      </c>
    </row>
    <row r="719" spans="1:6" ht="14.25" customHeight="1" x14ac:dyDescent="0.25">
      <c r="A719" s="52">
        <v>1503510</v>
      </c>
      <c r="B719" s="52" t="s">
        <v>1451</v>
      </c>
      <c r="C719" s="52" t="s">
        <v>925</v>
      </c>
      <c r="D719" s="134">
        <v>45025</v>
      </c>
      <c r="E719" s="207" t="s">
        <v>671</v>
      </c>
      <c r="F719" s="240" t="s">
        <v>1450</v>
      </c>
    </row>
    <row r="720" spans="1:6" ht="14.25" customHeight="1" x14ac:dyDescent="0.25">
      <c r="A720" s="52">
        <v>1554953</v>
      </c>
      <c r="B720" s="52" t="s">
        <v>1452</v>
      </c>
      <c r="C720" s="52" t="s">
        <v>925</v>
      </c>
      <c r="D720" s="139">
        <v>45025</v>
      </c>
      <c r="E720" s="207" t="s">
        <v>671</v>
      </c>
      <c r="F720" s="240" t="s">
        <v>1450</v>
      </c>
    </row>
    <row r="721" spans="1:7" ht="14.25" customHeight="1" x14ac:dyDescent="0.25">
      <c r="A721" s="52">
        <v>1558959</v>
      </c>
      <c r="B721" s="52" t="s">
        <v>1453</v>
      </c>
      <c r="C721" s="169" t="s">
        <v>791</v>
      </c>
      <c r="D721" s="241">
        <v>45055</v>
      </c>
      <c r="E721" s="242" t="s">
        <v>668</v>
      </c>
      <c r="F721" s="337"/>
    </row>
    <row r="722" spans="1:7" ht="14.25" customHeight="1" x14ac:dyDescent="0.25">
      <c r="A722" s="52">
        <v>1558859</v>
      </c>
      <c r="B722" s="52" t="s">
        <v>1454</v>
      </c>
      <c r="C722" s="169" t="s">
        <v>968</v>
      </c>
      <c r="D722" s="241">
        <v>45055</v>
      </c>
      <c r="E722" s="242" t="s">
        <v>668</v>
      </c>
      <c r="F722" s="240"/>
    </row>
    <row r="723" spans="1:7" ht="14.25" customHeight="1" x14ac:dyDescent="0.25">
      <c r="A723" s="52">
        <v>1562454</v>
      </c>
      <c r="B723" s="52" t="s">
        <v>1455</v>
      </c>
      <c r="C723" s="52" t="s">
        <v>779</v>
      </c>
      <c r="D723" s="243">
        <v>45269</v>
      </c>
      <c r="E723" s="240" t="s">
        <v>668</v>
      </c>
      <c r="F723" s="240"/>
    </row>
    <row r="724" spans="1:7" ht="14.25" customHeight="1" x14ac:dyDescent="0.25">
      <c r="A724" s="52">
        <v>1560550</v>
      </c>
      <c r="B724" s="52" t="s">
        <v>1456</v>
      </c>
      <c r="C724" s="52" t="s">
        <v>902</v>
      </c>
      <c r="D724" s="134">
        <v>45269</v>
      </c>
      <c r="E724" s="207" t="s">
        <v>671</v>
      </c>
      <c r="F724" s="337" t="s">
        <v>1456</v>
      </c>
    </row>
    <row r="725" spans="1:7" ht="14.25" customHeight="1" x14ac:dyDescent="0.25">
      <c r="A725" s="52">
        <v>1562545</v>
      </c>
      <c r="B725" s="52" t="s">
        <v>1457</v>
      </c>
      <c r="C725" s="52" t="s">
        <v>939</v>
      </c>
      <c r="D725" s="52" t="s">
        <v>1458</v>
      </c>
      <c r="E725" s="53" t="s">
        <v>668</v>
      </c>
      <c r="F725" s="240"/>
    </row>
    <row r="726" spans="1:7" ht="14.25" customHeight="1" x14ac:dyDescent="0.25">
      <c r="A726" s="52">
        <v>1562170</v>
      </c>
      <c r="B726" s="52" t="s">
        <v>1459</v>
      </c>
      <c r="C726" s="52" t="s">
        <v>925</v>
      </c>
      <c r="D726" s="52" t="s">
        <v>178</v>
      </c>
      <c r="E726" s="53" t="s">
        <v>668</v>
      </c>
      <c r="F726" s="240"/>
    </row>
    <row r="727" spans="1:7" ht="14.25" customHeight="1" x14ac:dyDescent="0.25">
      <c r="A727" s="52">
        <v>1560830</v>
      </c>
      <c r="B727" s="52" t="s">
        <v>1460</v>
      </c>
      <c r="C727" s="52" t="s">
        <v>1376</v>
      </c>
      <c r="D727" s="52" t="s">
        <v>1458</v>
      </c>
      <c r="E727" s="53" t="s">
        <v>668</v>
      </c>
      <c r="F727" s="240"/>
    </row>
    <row r="728" spans="1:7" ht="14.25" customHeight="1" x14ac:dyDescent="0.25">
      <c r="A728" s="52">
        <v>1562924</v>
      </c>
      <c r="B728" s="52" t="s">
        <v>1461</v>
      </c>
      <c r="C728" s="52" t="s">
        <v>1376</v>
      </c>
      <c r="D728" s="52" t="s">
        <v>1458</v>
      </c>
      <c r="E728" s="53" t="s">
        <v>668</v>
      </c>
      <c r="F728" s="240"/>
    </row>
    <row r="729" spans="1:7" ht="14.25" customHeight="1" x14ac:dyDescent="0.25">
      <c r="A729" s="52">
        <v>1562968</v>
      </c>
      <c r="B729" s="52" t="s">
        <v>1462</v>
      </c>
      <c r="C729" s="52" t="s">
        <v>1376</v>
      </c>
      <c r="D729" s="52" t="s">
        <v>1458</v>
      </c>
      <c r="E729" s="53" t="s">
        <v>668</v>
      </c>
      <c r="F729" s="240"/>
    </row>
    <row r="730" spans="1:7" ht="14.25" customHeight="1" x14ac:dyDescent="0.25">
      <c r="A730" s="52">
        <v>1563146</v>
      </c>
      <c r="B730" s="52" t="s">
        <v>1463</v>
      </c>
      <c r="C730" s="52" t="s">
        <v>1376</v>
      </c>
      <c r="D730" s="52" t="s">
        <v>1458</v>
      </c>
      <c r="E730" s="53" t="s">
        <v>668</v>
      </c>
      <c r="F730" s="240"/>
    </row>
    <row r="731" spans="1:7" ht="14.25" customHeight="1" x14ac:dyDescent="0.25">
      <c r="A731" s="52">
        <v>1565013</v>
      </c>
      <c r="B731" s="253" t="s">
        <v>1464</v>
      </c>
      <c r="C731" s="52" t="s">
        <v>1376</v>
      </c>
      <c r="D731" s="52" t="s">
        <v>178</v>
      </c>
      <c r="E731" s="53" t="s">
        <v>668</v>
      </c>
      <c r="F731" s="240"/>
      <c r="G731" s="53" t="s">
        <v>1465</v>
      </c>
    </row>
    <row r="732" spans="1:7" ht="14.25" customHeight="1" x14ac:dyDescent="0.25">
      <c r="A732" s="52">
        <v>1565384</v>
      </c>
      <c r="B732" s="52" t="s">
        <v>1466</v>
      </c>
      <c r="C732" s="52" t="s">
        <v>1376</v>
      </c>
      <c r="D732" s="52" t="s">
        <v>1467</v>
      </c>
      <c r="E732" s="53" t="s">
        <v>668</v>
      </c>
      <c r="F732" s="240"/>
    </row>
    <row r="733" spans="1:7" ht="14.25" customHeight="1" x14ac:dyDescent="0.25">
      <c r="A733" s="52">
        <v>1565671</v>
      </c>
      <c r="B733" s="52" t="s">
        <v>1468</v>
      </c>
      <c r="C733" s="52" t="s">
        <v>1376</v>
      </c>
      <c r="D733" s="52" t="s">
        <v>1467</v>
      </c>
      <c r="E733" s="53" t="s">
        <v>668</v>
      </c>
      <c r="F733" s="240"/>
    </row>
    <row r="734" spans="1:7" ht="14.25" customHeight="1" x14ac:dyDescent="0.25">
      <c r="A734" s="1">
        <v>1562977</v>
      </c>
      <c r="B734" s="52" t="s">
        <v>1469</v>
      </c>
      <c r="C734" s="52" t="s">
        <v>1376</v>
      </c>
      <c r="D734" s="52" t="s">
        <v>1467</v>
      </c>
      <c r="E734" s="53" t="s">
        <v>668</v>
      </c>
      <c r="F734" s="240"/>
    </row>
    <row r="735" spans="1:7" ht="14.25" customHeight="1" x14ac:dyDescent="0.25">
      <c r="A735" s="52">
        <v>1566177</v>
      </c>
      <c r="B735" s="253" t="s">
        <v>1470</v>
      </c>
      <c r="C735" s="52" t="s">
        <v>814</v>
      </c>
      <c r="D735" s="52" t="s">
        <v>1467</v>
      </c>
      <c r="E735" s="53" t="s">
        <v>668</v>
      </c>
      <c r="F735" s="240"/>
    </row>
    <row r="736" spans="1:7" ht="14.25" customHeight="1" x14ac:dyDescent="0.25">
      <c r="A736" s="1">
        <v>1566522</v>
      </c>
      <c r="B736" s="52" t="s">
        <v>1471</v>
      </c>
      <c r="C736" s="52" t="s">
        <v>1183</v>
      </c>
      <c r="D736" s="52" t="s">
        <v>1472</v>
      </c>
      <c r="E736" s="53" t="s">
        <v>668</v>
      </c>
      <c r="F736" s="240"/>
    </row>
    <row r="737" spans="1:7" ht="14.25" customHeight="1" x14ac:dyDescent="0.25">
      <c r="A737" s="52">
        <v>1560485</v>
      </c>
      <c r="B737" s="52" t="s">
        <v>1473</v>
      </c>
      <c r="C737" s="52" t="s">
        <v>1376</v>
      </c>
      <c r="D737" s="134">
        <v>45086</v>
      </c>
      <c r="E737" s="53" t="s">
        <v>668</v>
      </c>
      <c r="F737" s="240"/>
    </row>
    <row r="738" spans="1:7" ht="14.25" customHeight="1" x14ac:dyDescent="0.25">
      <c r="A738" s="52">
        <v>1564040</v>
      </c>
      <c r="B738" s="52" t="s">
        <v>1474</v>
      </c>
      <c r="C738" s="52" t="s">
        <v>779</v>
      </c>
      <c r="D738" s="52" t="s">
        <v>1472</v>
      </c>
      <c r="E738" s="207" t="s">
        <v>671</v>
      </c>
      <c r="F738" s="240" t="s">
        <v>1475</v>
      </c>
    </row>
    <row r="739" spans="1:7" ht="14.25" customHeight="1" x14ac:dyDescent="0.25">
      <c r="A739" s="52">
        <v>1540723</v>
      </c>
      <c r="B739" s="52" t="s">
        <v>1476</v>
      </c>
      <c r="C739" s="52" t="s">
        <v>718</v>
      </c>
      <c r="D739" s="52" t="s">
        <v>1472</v>
      </c>
      <c r="E739" s="207" t="s">
        <v>671</v>
      </c>
      <c r="F739" s="240" t="s">
        <v>1475</v>
      </c>
    </row>
    <row r="740" spans="1:7" ht="14.25" customHeight="1" x14ac:dyDescent="0.25">
      <c r="A740" s="1">
        <v>1503224</v>
      </c>
      <c r="B740" s="52" t="s">
        <v>1477</v>
      </c>
      <c r="C740" s="52" t="s">
        <v>1011</v>
      </c>
      <c r="D740" s="52" t="s">
        <v>1478</v>
      </c>
      <c r="E740" s="53" t="s">
        <v>668</v>
      </c>
      <c r="F740" s="240"/>
    </row>
    <row r="741" spans="1:7" ht="14.25" customHeight="1" x14ac:dyDescent="0.25">
      <c r="A741" s="1">
        <v>1550794</v>
      </c>
      <c r="B741" s="52" t="s">
        <v>1479</v>
      </c>
      <c r="C741" s="52" t="s">
        <v>902</v>
      </c>
      <c r="D741" s="52" t="s">
        <v>1478</v>
      </c>
      <c r="E741" s="53" t="s">
        <v>668</v>
      </c>
      <c r="F741" s="240"/>
    </row>
    <row r="742" spans="1:7" ht="14.25" customHeight="1" x14ac:dyDescent="0.25">
      <c r="A742" s="263">
        <v>1546553</v>
      </c>
      <c r="B742" s="52" t="s">
        <v>1480</v>
      </c>
      <c r="C742" s="52" t="s">
        <v>966</v>
      </c>
      <c r="D742" s="52" t="s">
        <v>1478</v>
      </c>
      <c r="E742" s="53" t="s">
        <v>668</v>
      </c>
      <c r="F742" s="240"/>
      <c r="G742" s="53" t="s">
        <v>1481</v>
      </c>
    </row>
    <row r="743" spans="1:7" ht="14.25" customHeight="1" x14ac:dyDescent="0.25">
      <c r="A743" s="52">
        <v>1546554</v>
      </c>
      <c r="B743" s="52" t="s">
        <v>1482</v>
      </c>
      <c r="C743" s="52" t="s">
        <v>966</v>
      </c>
      <c r="D743" s="52" t="s">
        <v>1478</v>
      </c>
      <c r="E743" s="53" t="s">
        <v>668</v>
      </c>
      <c r="F743" s="240"/>
      <c r="G743" s="53" t="s">
        <v>1481</v>
      </c>
    </row>
    <row r="744" spans="1:7" ht="14.25" customHeight="1" x14ac:dyDescent="0.25">
      <c r="A744" s="52">
        <v>1570329</v>
      </c>
      <c r="B744" s="52" t="s">
        <v>1483</v>
      </c>
      <c r="C744" s="52" t="s">
        <v>786</v>
      </c>
      <c r="D744" s="52" t="s">
        <v>1478</v>
      </c>
      <c r="E744" s="53" t="s">
        <v>668</v>
      </c>
      <c r="F744" s="240" t="s">
        <v>1483</v>
      </c>
    </row>
    <row r="745" spans="1:7" ht="14.25" customHeight="1" x14ac:dyDescent="0.25">
      <c r="A745" s="52">
        <v>1571287</v>
      </c>
      <c r="B745" s="52" t="s">
        <v>1484</v>
      </c>
      <c r="C745" s="52" t="s">
        <v>1485</v>
      </c>
      <c r="D745" s="52" t="s">
        <v>1486</v>
      </c>
      <c r="E745" s="53" t="s">
        <v>668</v>
      </c>
      <c r="F745" s="240" t="s">
        <v>1484</v>
      </c>
    </row>
    <row r="746" spans="1:7" ht="14.25" customHeight="1" x14ac:dyDescent="0.25">
      <c r="A746" s="52">
        <v>1569630</v>
      </c>
      <c r="B746" s="52" t="s">
        <v>1487</v>
      </c>
      <c r="C746" s="52" t="s">
        <v>1011</v>
      </c>
      <c r="D746" s="52" t="s">
        <v>1488</v>
      </c>
      <c r="E746" s="53" t="s">
        <v>668</v>
      </c>
      <c r="F746" s="240"/>
    </row>
    <row r="747" spans="1:7" ht="14.25" customHeight="1" x14ac:dyDescent="0.25">
      <c r="A747" s="52">
        <v>1570573</v>
      </c>
      <c r="B747" s="52" t="s">
        <v>1489</v>
      </c>
      <c r="C747" s="52" t="s">
        <v>1376</v>
      </c>
      <c r="D747" s="52" t="s">
        <v>1478</v>
      </c>
      <c r="E747" s="53" t="s">
        <v>668</v>
      </c>
      <c r="F747" s="240"/>
    </row>
    <row r="748" spans="1:7" ht="14.25" customHeight="1" x14ac:dyDescent="0.25">
      <c r="A748" s="52">
        <v>1570676</v>
      </c>
      <c r="B748" s="52" t="s">
        <v>1490</v>
      </c>
      <c r="C748" s="52" t="s">
        <v>832</v>
      </c>
      <c r="D748" s="52" t="s">
        <v>1491</v>
      </c>
      <c r="E748" s="53" t="s">
        <v>668</v>
      </c>
      <c r="F748" s="240"/>
    </row>
    <row r="749" spans="1:7" ht="14.25" customHeight="1" x14ac:dyDescent="0.25">
      <c r="A749" s="52">
        <v>1567116</v>
      </c>
      <c r="B749" s="253" t="s">
        <v>1492</v>
      </c>
      <c r="C749" s="52" t="s">
        <v>782</v>
      </c>
      <c r="D749" s="52" t="s">
        <v>1491</v>
      </c>
      <c r="E749" s="207" t="s">
        <v>671</v>
      </c>
      <c r="F749" s="240" t="s">
        <v>1493</v>
      </c>
    </row>
    <row r="750" spans="1:7" ht="14.25" customHeight="1" x14ac:dyDescent="0.25">
      <c r="A750" s="52">
        <v>1559822</v>
      </c>
      <c r="B750" s="253" t="s">
        <v>1494</v>
      </c>
      <c r="C750" s="52" t="s">
        <v>1125</v>
      </c>
      <c r="D750" s="52" t="s">
        <v>1491</v>
      </c>
      <c r="E750" s="207" t="s">
        <v>671</v>
      </c>
      <c r="F750" s="240" t="s">
        <v>1493</v>
      </c>
    </row>
    <row r="751" spans="1:7" ht="14.25" customHeight="1" x14ac:dyDescent="0.25">
      <c r="A751" s="52">
        <v>1501205</v>
      </c>
      <c r="B751" s="253" t="s">
        <v>1495</v>
      </c>
      <c r="C751" s="52" t="s">
        <v>1125</v>
      </c>
      <c r="D751" s="52" t="s">
        <v>1491</v>
      </c>
      <c r="E751" s="207" t="s">
        <v>671</v>
      </c>
      <c r="F751" s="240" t="s">
        <v>1493</v>
      </c>
    </row>
    <row r="752" spans="1:7" ht="14.25" customHeight="1" x14ac:dyDescent="0.25">
      <c r="A752" s="52">
        <v>1509653</v>
      </c>
      <c r="B752" s="253" t="s">
        <v>1496</v>
      </c>
      <c r="C752" s="52" t="s">
        <v>718</v>
      </c>
      <c r="D752" s="52" t="s">
        <v>1491</v>
      </c>
      <c r="E752" s="207" t="s">
        <v>671</v>
      </c>
      <c r="F752" s="240" t="s">
        <v>1493</v>
      </c>
    </row>
    <row r="753" spans="1:6" ht="14.25" customHeight="1" x14ac:dyDescent="0.25">
      <c r="A753" s="52">
        <v>1568385</v>
      </c>
      <c r="B753" s="52" t="s">
        <v>1497</v>
      </c>
      <c r="C753" s="52" t="s">
        <v>1376</v>
      </c>
      <c r="D753" s="52" t="s">
        <v>1498</v>
      </c>
      <c r="E753" s="53" t="s">
        <v>668</v>
      </c>
      <c r="F753" s="240"/>
    </row>
    <row r="754" spans="1:6" ht="14.25" customHeight="1" x14ac:dyDescent="0.25">
      <c r="A754" s="52">
        <v>1470466</v>
      </c>
      <c r="B754" s="52" t="s">
        <v>1499</v>
      </c>
      <c r="C754" s="52" t="s">
        <v>814</v>
      </c>
      <c r="D754" s="52" t="s">
        <v>1500</v>
      </c>
      <c r="E754" s="53" t="s">
        <v>668</v>
      </c>
      <c r="F754" s="240"/>
    </row>
    <row r="755" spans="1:6" ht="14.25" customHeight="1" x14ac:dyDescent="0.25">
      <c r="A755" s="52">
        <v>1550794</v>
      </c>
      <c r="B755" s="52" t="s">
        <v>1501</v>
      </c>
      <c r="C755" s="52" t="s">
        <v>902</v>
      </c>
      <c r="D755" s="52" t="s">
        <v>1502</v>
      </c>
      <c r="E755" s="207" t="s">
        <v>671</v>
      </c>
      <c r="F755" s="240" t="s">
        <v>1503</v>
      </c>
    </row>
    <row r="756" spans="1:6" ht="14.25" customHeight="1" x14ac:dyDescent="0.25">
      <c r="A756" s="52">
        <v>1556945</v>
      </c>
      <c r="B756" s="52" t="s">
        <v>1504</v>
      </c>
      <c r="C756" s="52" t="s">
        <v>786</v>
      </c>
      <c r="D756" s="52" t="s">
        <v>1502</v>
      </c>
      <c r="E756" s="207" t="s">
        <v>671</v>
      </c>
      <c r="F756" s="240" t="s">
        <v>1503</v>
      </c>
    </row>
    <row r="757" spans="1:6" ht="14.25" customHeight="1" x14ac:dyDescent="0.25">
      <c r="A757" s="52">
        <v>1567833</v>
      </c>
      <c r="B757" s="52" t="s">
        <v>1505</v>
      </c>
      <c r="C757" s="52" t="s">
        <v>786</v>
      </c>
      <c r="D757" s="52" t="s">
        <v>1502</v>
      </c>
      <c r="E757" s="207" t="s">
        <v>671</v>
      </c>
      <c r="F757" s="240" t="s">
        <v>1503</v>
      </c>
    </row>
    <row r="758" spans="1:6" ht="14.25" customHeight="1" x14ac:dyDescent="0.25">
      <c r="A758" s="52">
        <v>1569238</v>
      </c>
      <c r="B758" s="52" t="s">
        <v>1506</v>
      </c>
      <c r="C758" s="52" t="s">
        <v>786</v>
      </c>
      <c r="D758" s="52" t="s">
        <v>1502</v>
      </c>
      <c r="E758" s="207" t="s">
        <v>671</v>
      </c>
      <c r="F758" s="240" t="s">
        <v>1503</v>
      </c>
    </row>
    <row r="759" spans="1:6" ht="14.25" customHeight="1" x14ac:dyDescent="0.25">
      <c r="A759" s="52">
        <v>1470466</v>
      </c>
      <c r="B759" s="52" t="s">
        <v>1507</v>
      </c>
      <c r="C759" s="52" t="s">
        <v>718</v>
      </c>
      <c r="D759" s="52" t="s">
        <v>1500</v>
      </c>
      <c r="E759" s="53" t="s">
        <v>668</v>
      </c>
      <c r="F759" s="240"/>
    </row>
    <row r="760" spans="1:6" ht="14.25" customHeight="1" x14ac:dyDescent="0.25">
      <c r="A760" s="52">
        <v>1575802</v>
      </c>
      <c r="B760" s="52" t="s">
        <v>1508</v>
      </c>
      <c r="C760" s="52" t="s">
        <v>902</v>
      </c>
      <c r="D760" s="52" t="s">
        <v>1500</v>
      </c>
      <c r="E760" s="53" t="s">
        <v>668</v>
      </c>
      <c r="F760" s="240"/>
    </row>
    <row r="761" spans="1:6" ht="14.25" customHeight="1" x14ac:dyDescent="0.25">
      <c r="A761" s="52">
        <v>1566498</v>
      </c>
      <c r="B761" s="52" t="s">
        <v>1509</v>
      </c>
      <c r="C761" s="52" t="s">
        <v>902</v>
      </c>
      <c r="D761" s="52" t="s">
        <v>1510</v>
      </c>
      <c r="E761" s="53" t="s">
        <v>668</v>
      </c>
      <c r="F761" s="240"/>
    </row>
    <row r="762" spans="1:6" ht="14.25" customHeight="1" x14ac:dyDescent="0.25">
      <c r="A762" s="52">
        <v>1566514</v>
      </c>
      <c r="B762" s="52" t="s">
        <v>1511</v>
      </c>
      <c r="C762" s="52" t="s">
        <v>902</v>
      </c>
      <c r="D762" s="52" t="s">
        <v>1510</v>
      </c>
      <c r="E762" s="53" t="s">
        <v>668</v>
      </c>
      <c r="F762" s="240"/>
    </row>
    <row r="763" spans="1:6" ht="14.25" customHeight="1" x14ac:dyDescent="0.25">
      <c r="A763" s="52">
        <v>1470466</v>
      </c>
      <c r="B763" s="52" t="s">
        <v>1512</v>
      </c>
      <c r="C763" s="52" t="s">
        <v>718</v>
      </c>
      <c r="D763" s="52" t="s">
        <v>1510</v>
      </c>
      <c r="E763" s="53" t="s">
        <v>668</v>
      </c>
      <c r="F763" s="240"/>
    </row>
    <row r="764" spans="1:6" ht="14.25" customHeight="1" x14ac:dyDescent="0.25">
      <c r="A764" s="52">
        <v>1470466</v>
      </c>
      <c r="B764" s="52" t="s">
        <v>1513</v>
      </c>
      <c r="C764" s="52" t="s">
        <v>718</v>
      </c>
      <c r="D764" s="52" t="s">
        <v>1510</v>
      </c>
      <c r="E764" s="53" t="s">
        <v>668</v>
      </c>
      <c r="F764" s="240"/>
    </row>
    <row r="765" spans="1:6" ht="14.25" customHeight="1" x14ac:dyDescent="0.25">
      <c r="A765" s="52">
        <v>1576511</v>
      </c>
      <c r="B765" s="214" t="s">
        <v>1514</v>
      </c>
      <c r="C765" s="52" t="s">
        <v>814</v>
      </c>
      <c r="D765" s="52" t="s">
        <v>1510</v>
      </c>
      <c r="E765" s="53" t="s">
        <v>668</v>
      </c>
      <c r="F765" s="240"/>
    </row>
    <row r="766" spans="1:6" ht="14.25" customHeight="1" x14ac:dyDescent="0.25">
      <c r="A766" s="52">
        <v>1576260</v>
      </c>
      <c r="B766" s="52" t="s">
        <v>1515</v>
      </c>
      <c r="C766" s="52" t="s">
        <v>1125</v>
      </c>
      <c r="D766" s="134">
        <v>44967</v>
      </c>
      <c r="E766" s="207" t="s">
        <v>671</v>
      </c>
      <c r="F766" s="240" t="s">
        <v>1516</v>
      </c>
    </row>
    <row r="767" spans="1:6" ht="14.25" customHeight="1" x14ac:dyDescent="0.25">
      <c r="A767" s="52">
        <v>1576369</v>
      </c>
      <c r="B767" s="52" t="s">
        <v>1517</v>
      </c>
      <c r="C767" s="52" t="s">
        <v>786</v>
      </c>
      <c r="D767" s="134">
        <v>44967</v>
      </c>
      <c r="E767" s="207" t="s">
        <v>671</v>
      </c>
      <c r="F767" s="240" t="s">
        <v>1516</v>
      </c>
    </row>
    <row r="768" spans="1:6" ht="14.25" customHeight="1" x14ac:dyDescent="0.25">
      <c r="A768" s="52">
        <v>1572321</v>
      </c>
      <c r="B768" s="52" t="s">
        <v>1518</v>
      </c>
      <c r="C768" s="52" t="s">
        <v>925</v>
      </c>
      <c r="D768" s="134">
        <v>44995</v>
      </c>
      <c r="E768" s="207" t="s">
        <v>671</v>
      </c>
      <c r="F768" s="240" t="s">
        <v>1519</v>
      </c>
    </row>
    <row r="769" spans="1:6" ht="14.25" customHeight="1" x14ac:dyDescent="0.25">
      <c r="A769" s="52">
        <v>1575021</v>
      </c>
      <c r="B769" s="52" t="s">
        <v>1520</v>
      </c>
      <c r="C769" s="52" t="s">
        <v>814</v>
      </c>
      <c r="D769" s="134">
        <v>44995</v>
      </c>
      <c r="E769" s="207" t="s">
        <v>671</v>
      </c>
      <c r="F769" s="240" t="s">
        <v>1519</v>
      </c>
    </row>
    <row r="770" spans="1:6" ht="14.25" customHeight="1" x14ac:dyDescent="0.25">
      <c r="A770" s="52">
        <v>1575323</v>
      </c>
      <c r="B770" s="52" t="s">
        <v>1521</v>
      </c>
      <c r="C770" s="52" t="s">
        <v>925</v>
      </c>
      <c r="D770" s="134">
        <v>44995</v>
      </c>
      <c r="E770" s="207" t="s">
        <v>671</v>
      </c>
      <c r="F770" s="240" t="s">
        <v>1519</v>
      </c>
    </row>
    <row r="771" spans="1:6" ht="14.25" customHeight="1" x14ac:dyDescent="0.25">
      <c r="A771" s="52">
        <v>1572680</v>
      </c>
      <c r="B771" s="52" t="s">
        <v>1522</v>
      </c>
      <c r="C771" s="52" t="s">
        <v>925</v>
      </c>
      <c r="D771" s="134">
        <v>45056</v>
      </c>
      <c r="E771" s="53" t="s">
        <v>668</v>
      </c>
      <c r="F771" s="240"/>
    </row>
    <row r="772" spans="1:6" ht="14.25" customHeight="1" x14ac:dyDescent="0.25">
      <c r="A772" s="52">
        <v>1578419</v>
      </c>
      <c r="B772" s="52" t="s">
        <v>1523</v>
      </c>
      <c r="C772" s="52" t="s">
        <v>1365</v>
      </c>
      <c r="D772" s="134">
        <v>45026</v>
      </c>
      <c r="E772" s="53" t="s">
        <v>668</v>
      </c>
      <c r="F772" s="240"/>
    </row>
    <row r="773" spans="1:6" ht="14.25" customHeight="1" x14ac:dyDescent="0.25">
      <c r="A773" s="52">
        <v>1581370</v>
      </c>
      <c r="B773" s="268" t="s">
        <v>1524</v>
      </c>
      <c r="C773" s="52" t="s">
        <v>814</v>
      </c>
      <c r="D773" s="134">
        <v>45056</v>
      </c>
      <c r="E773" s="53" t="s">
        <v>668</v>
      </c>
      <c r="F773" s="240"/>
    </row>
    <row r="774" spans="1:6" ht="14.25" customHeight="1" x14ac:dyDescent="0.25">
      <c r="A774" s="52">
        <v>1581889</v>
      </c>
      <c r="B774" s="52" t="s">
        <v>1525</v>
      </c>
      <c r="C774" s="52" t="s">
        <v>763</v>
      </c>
      <c r="D774" s="134">
        <v>45056</v>
      </c>
      <c r="E774" s="53" t="s">
        <v>668</v>
      </c>
      <c r="F774" s="240"/>
    </row>
    <row r="775" spans="1:6" ht="14.25" customHeight="1" x14ac:dyDescent="0.25">
      <c r="A775" s="52">
        <v>1582120</v>
      </c>
      <c r="B775" s="52" t="s">
        <v>1526</v>
      </c>
      <c r="C775" s="52" t="s">
        <v>718</v>
      </c>
      <c r="D775" s="134">
        <v>45179</v>
      </c>
      <c r="E775" s="207" t="s">
        <v>671</v>
      </c>
      <c r="F775" s="240" t="s">
        <v>1527</v>
      </c>
    </row>
    <row r="776" spans="1:6" ht="14.25" customHeight="1" x14ac:dyDescent="0.25">
      <c r="A776" s="52">
        <v>1575051</v>
      </c>
      <c r="B776" s="52" t="s">
        <v>1528</v>
      </c>
      <c r="C776" s="52" t="s">
        <v>1009</v>
      </c>
      <c r="D776" s="134">
        <v>45179</v>
      </c>
      <c r="E776" s="207" t="s">
        <v>671</v>
      </c>
      <c r="F776" s="240" t="s">
        <v>1527</v>
      </c>
    </row>
    <row r="777" spans="1:6" ht="14.25" customHeight="1" x14ac:dyDescent="0.25">
      <c r="A777" s="52">
        <v>1547417</v>
      </c>
      <c r="B777" s="52" t="s">
        <v>1529</v>
      </c>
      <c r="C777" s="52" t="s">
        <v>1530</v>
      </c>
      <c r="D777" s="134">
        <v>45179</v>
      </c>
      <c r="E777" s="207" t="s">
        <v>671</v>
      </c>
      <c r="F777" s="240" t="s">
        <v>1527</v>
      </c>
    </row>
    <row r="778" spans="1:6" ht="14.25" customHeight="1" x14ac:dyDescent="0.25">
      <c r="A778" s="45">
        <v>1567055</v>
      </c>
      <c r="B778" s="217" t="s">
        <v>1531</v>
      </c>
      <c r="C778" s="52" t="s">
        <v>1217</v>
      </c>
      <c r="D778" s="52" t="s">
        <v>1478</v>
      </c>
      <c r="E778" s="53" t="s">
        <v>668</v>
      </c>
      <c r="F778" s="240"/>
    </row>
    <row r="779" spans="1:6" ht="14.25" customHeight="1" x14ac:dyDescent="0.25">
      <c r="A779" s="52">
        <v>1566343</v>
      </c>
      <c r="B779" s="52" t="s">
        <v>1532</v>
      </c>
      <c r="C779" s="52" t="s">
        <v>1376</v>
      </c>
      <c r="D779" s="134">
        <v>45209</v>
      </c>
      <c r="E779" s="53" t="s">
        <v>668</v>
      </c>
      <c r="F779" s="240"/>
    </row>
    <row r="780" spans="1:6" ht="14.25" customHeight="1" x14ac:dyDescent="0.25">
      <c r="A780" s="52">
        <v>1572235</v>
      </c>
      <c r="B780" s="52" t="s">
        <v>1533</v>
      </c>
      <c r="C780" s="52" t="s">
        <v>1376</v>
      </c>
      <c r="D780" s="134">
        <v>45209</v>
      </c>
      <c r="E780" s="53" t="s">
        <v>668</v>
      </c>
      <c r="F780" s="240"/>
    </row>
    <row r="781" spans="1:6" ht="14.25" customHeight="1" x14ac:dyDescent="0.25">
      <c r="A781" s="52">
        <v>1572250</v>
      </c>
      <c r="B781" s="52" t="s">
        <v>1534</v>
      </c>
      <c r="C781" s="52" t="s">
        <v>1376</v>
      </c>
      <c r="D781" s="134">
        <v>45209</v>
      </c>
      <c r="E781" s="53" t="s">
        <v>668</v>
      </c>
      <c r="F781" s="240"/>
    </row>
    <row r="782" spans="1:6" ht="14.25" customHeight="1" x14ac:dyDescent="0.25">
      <c r="A782" s="52">
        <v>1584710</v>
      </c>
      <c r="B782" s="52" t="s">
        <v>1535</v>
      </c>
      <c r="C782" s="52" t="s">
        <v>832</v>
      </c>
      <c r="D782" s="52" t="s">
        <v>1536</v>
      </c>
      <c r="E782" s="207" t="s">
        <v>671</v>
      </c>
      <c r="F782" s="240" t="s">
        <v>1537</v>
      </c>
    </row>
    <row r="783" spans="1:6" ht="14.25" customHeight="1" x14ac:dyDescent="0.25">
      <c r="A783" s="52">
        <v>1583862</v>
      </c>
      <c r="B783" s="52" t="s">
        <v>1538</v>
      </c>
      <c r="C783" s="52" t="s">
        <v>1125</v>
      </c>
      <c r="D783" s="52" t="s">
        <v>1536</v>
      </c>
      <c r="E783" s="207" t="s">
        <v>671</v>
      </c>
      <c r="F783" s="240" t="s">
        <v>1537</v>
      </c>
    </row>
    <row r="784" spans="1:6" ht="14.25" customHeight="1" x14ac:dyDescent="0.25">
      <c r="A784" s="52">
        <v>1583798</v>
      </c>
      <c r="B784" s="52" t="s">
        <v>1539</v>
      </c>
      <c r="C784" s="52" t="s">
        <v>782</v>
      </c>
      <c r="D784" s="52" t="s">
        <v>1536</v>
      </c>
      <c r="E784" s="207" t="s">
        <v>671</v>
      </c>
      <c r="F784" s="240" t="s">
        <v>1537</v>
      </c>
    </row>
    <row r="785" spans="1:6" ht="14.25" customHeight="1" x14ac:dyDescent="0.25">
      <c r="A785" s="52">
        <v>1583831</v>
      </c>
      <c r="B785" s="52" t="s">
        <v>1540</v>
      </c>
      <c r="C785" s="52" t="s">
        <v>782</v>
      </c>
      <c r="D785" s="52" t="s">
        <v>1536</v>
      </c>
      <c r="E785" s="207" t="s">
        <v>671</v>
      </c>
      <c r="F785" s="240" t="s">
        <v>1537</v>
      </c>
    </row>
    <row r="786" spans="1:6" ht="14.25" customHeight="1" x14ac:dyDescent="0.25">
      <c r="A786" s="52">
        <v>1583791</v>
      </c>
      <c r="B786" s="52" t="s">
        <v>1541</v>
      </c>
      <c r="C786" s="52" t="s">
        <v>782</v>
      </c>
      <c r="D786" s="52" t="s">
        <v>1536</v>
      </c>
      <c r="E786" s="207" t="s">
        <v>671</v>
      </c>
      <c r="F786" s="240" t="s">
        <v>1537</v>
      </c>
    </row>
    <row r="787" spans="1:6" ht="14.25" customHeight="1" x14ac:dyDescent="0.25">
      <c r="A787" s="52">
        <v>1583819</v>
      </c>
      <c r="B787" s="52" t="s">
        <v>1542</v>
      </c>
      <c r="C787" s="52" t="s">
        <v>782</v>
      </c>
      <c r="D787" s="52" t="s">
        <v>1536</v>
      </c>
      <c r="E787" s="207" t="s">
        <v>671</v>
      </c>
      <c r="F787" s="240" t="s">
        <v>1537</v>
      </c>
    </row>
    <row r="788" spans="1:6" ht="14.25" customHeight="1" x14ac:dyDescent="0.25">
      <c r="A788" s="52">
        <v>1582311</v>
      </c>
      <c r="B788" s="52" t="s">
        <v>1543</v>
      </c>
      <c r="C788" s="52" t="s">
        <v>782</v>
      </c>
      <c r="D788" s="52" t="s">
        <v>1536</v>
      </c>
      <c r="E788" s="207" t="s">
        <v>671</v>
      </c>
      <c r="F788" s="240" t="s">
        <v>1537</v>
      </c>
    </row>
    <row r="789" spans="1:6" ht="14.25" customHeight="1" x14ac:dyDescent="0.25">
      <c r="A789" s="52">
        <v>1574161</v>
      </c>
      <c r="B789" s="1" t="s">
        <v>1544</v>
      </c>
      <c r="C789" s="52" t="s">
        <v>1183</v>
      </c>
      <c r="D789" s="52" t="s">
        <v>1545</v>
      </c>
      <c r="E789" s="53" t="s">
        <v>668</v>
      </c>
      <c r="F789" s="240"/>
    </row>
    <row r="790" spans="1:6" ht="14.25" customHeight="1" x14ac:dyDescent="0.25">
      <c r="A790" s="52">
        <v>1582824</v>
      </c>
      <c r="B790" s="52" t="s">
        <v>1546</v>
      </c>
      <c r="C790" s="52" t="s">
        <v>786</v>
      </c>
      <c r="D790" s="52" t="s">
        <v>1545</v>
      </c>
      <c r="E790" s="53" t="s">
        <v>668</v>
      </c>
      <c r="F790" s="240"/>
    </row>
    <row r="791" spans="1:6" ht="14.25" customHeight="1" x14ac:dyDescent="0.25">
      <c r="A791" s="52">
        <v>1557603</v>
      </c>
      <c r="B791" s="52" t="s">
        <v>1547</v>
      </c>
      <c r="C791" s="52" t="s">
        <v>718</v>
      </c>
      <c r="D791" s="52" t="s">
        <v>1545</v>
      </c>
      <c r="E791" s="53" t="s">
        <v>668</v>
      </c>
      <c r="F791" s="240"/>
    </row>
    <row r="792" spans="1:6" ht="14.25" customHeight="1" x14ac:dyDescent="0.25">
      <c r="A792" s="52">
        <v>1590140</v>
      </c>
      <c r="B792" s="52" t="s">
        <v>1548</v>
      </c>
      <c r="C792" s="52" t="s">
        <v>786</v>
      </c>
      <c r="D792" s="52" t="s">
        <v>1545</v>
      </c>
      <c r="E792" s="53" t="s">
        <v>668</v>
      </c>
      <c r="F792" s="240"/>
    </row>
    <row r="793" spans="1:6" ht="14.25" customHeight="1" x14ac:dyDescent="0.25">
      <c r="A793" s="52">
        <v>1563506</v>
      </c>
      <c r="B793" s="52" t="s">
        <v>1549</v>
      </c>
      <c r="C793" s="52" t="s">
        <v>763</v>
      </c>
      <c r="D793" s="52" t="s">
        <v>1550</v>
      </c>
      <c r="E793" s="207" t="s">
        <v>671</v>
      </c>
      <c r="F793" s="240" t="s">
        <v>1551</v>
      </c>
    </row>
    <row r="794" spans="1:6" ht="14.25" customHeight="1" x14ac:dyDescent="0.25">
      <c r="A794" s="52">
        <v>1525385</v>
      </c>
      <c r="B794" s="52" t="s">
        <v>1552</v>
      </c>
      <c r="C794" s="52" t="s">
        <v>718</v>
      </c>
      <c r="D794" s="52" t="s">
        <v>1550</v>
      </c>
      <c r="E794" s="53" t="s">
        <v>668</v>
      </c>
      <c r="F794" s="240"/>
    </row>
    <row r="795" spans="1:6" ht="14.25" customHeight="1" x14ac:dyDescent="0.25">
      <c r="A795" s="52">
        <v>1590847</v>
      </c>
      <c r="B795" s="272" t="s">
        <v>1553</v>
      </c>
      <c r="C795" s="52" t="s">
        <v>814</v>
      </c>
      <c r="D795" s="52" t="s">
        <v>1554</v>
      </c>
      <c r="E795" s="53" t="s">
        <v>668</v>
      </c>
      <c r="F795" s="240"/>
    </row>
    <row r="796" spans="1:6" ht="14.25" customHeight="1" x14ac:dyDescent="0.25">
      <c r="A796" s="52">
        <v>1576078</v>
      </c>
      <c r="B796" s="52" t="s">
        <v>1555</v>
      </c>
      <c r="C796" s="52" t="s">
        <v>1009</v>
      </c>
      <c r="D796" s="52" t="s">
        <v>1556</v>
      </c>
      <c r="E796" s="207" t="s">
        <v>671</v>
      </c>
      <c r="F796" s="240" t="s">
        <v>1557</v>
      </c>
    </row>
    <row r="797" spans="1:6" ht="14.25" customHeight="1" x14ac:dyDescent="0.25">
      <c r="A797" s="52">
        <v>1571171</v>
      </c>
      <c r="B797" s="52" t="s">
        <v>1558</v>
      </c>
      <c r="C797" s="52" t="s">
        <v>925</v>
      </c>
      <c r="D797" s="52" t="s">
        <v>1556</v>
      </c>
      <c r="E797" s="207" t="s">
        <v>671</v>
      </c>
      <c r="F797" s="240" t="s">
        <v>1557</v>
      </c>
    </row>
    <row r="798" spans="1:6" ht="14.25" customHeight="1" x14ac:dyDescent="0.25">
      <c r="A798" s="52">
        <v>1591169</v>
      </c>
      <c r="B798" s="52" t="s">
        <v>1559</v>
      </c>
      <c r="C798" s="52" t="s">
        <v>902</v>
      </c>
      <c r="D798" s="52" t="s">
        <v>1556</v>
      </c>
      <c r="E798" s="207" t="s">
        <v>671</v>
      </c>
      <c r="F798" s="240" t="s">
        <v>1557</v>
      </c>
    </row>
    <row r="799" spans="1:6" ht="14.25" customHeight="1" x14ac:dyDescent="0.25">
      <c r="A799" s="52">
        <v>1571094</v>
      </c>
      <c r="B799" s="52" t="s">
        <v>1560</v>
      </c>
      <c r="C799" s="52" t="s">
        <v>925</v>
      </c>
      <c r="D799" s="52" t="s">
        <v>1556</v>
      </c>
      <c r="E799" s="207" t="s">
        <v>671</v>
      </c>
      <c r="F799" s="240" t="s">
        <v>1557</v>
      </c>
    </row>
    <row r="800" spans="1:6" ht="14.25" customHeight="1" x14ac:dyDescent="0.25">
      <c r="A800" s="52">
        <v>1574278</v>
      </c>
      <c r="B800" s="52" t="s">
        <v>1561</v>
      </c>
      <c r="C800" s="52" t="s">
        <v>763</v>
      </c>
      <c r="D800" s="52" t="s">
        <v>1556</v>
      </c>
      <c r="E800" s="207" t="s">
        <v>671</v>
      </c>
      <c r="F800" s="240" t="s">
        <v>1557</v>
      </c>
    </row>
    <row r="801" spans="1:6" ht="14.25" customHeight="1" x14ac:dyDescent="0.25">
      <c r="A801" s="52">
        <v>1504427</v>
      </c>
      <c r="B801" s="52" t="s">
        <v>1562</v>
      </c>
      <c r="C801" s="52" t="s">
        <v>1125</v>
      </c>
      <c r="D801" s="52" t="s">
        <v>1556</v>
      </c>
      <c r="E801" s="207" t="s">
        <v>671</v>
      </c>
      <c r="F801" s="240" t="s">
        <v>1557</v>
      </c>
    </row>
    <row r="802" spans="1:6" ht="14.25" customHeight="1" x14ac:dyDescent="0.25">
      <c r="A802" s="52">
        <v>1590921</v>
      </c>
      <c r="B802" s="52" t="s">
        <v>1563</v>
      </c>
      <c r="C802" s="52" t="s">
        <v>791</v>
      </c>
      <c r="D802" s="52" t="s">
        <v>1556</v>
      </c>
      <c r="E802" s="207" t="s">
        <v>671</v>
      </c>
      <c r="F802" s="240" t="s">
        <v>1557</v>
      </c>
    </row>
    <row r="803" spans="1:6" ht="14.25" customHeight="1" x14ac:dyDescent="0.25">
      <c r="A803" s="52">
        <v>1591796</v>
      </c>
      <c r="B803" s="52" t="s">
        <v>1564</v>
      </c>
      <c r="C803" s="52" t="s">
        <v>1125</v>
      </c>
      <c r="D803" s="52" t="s">
        <v>1556</v>
      </c>
      <c r="E803" s="207" t="s">
        <v>671</v>
      </c>
      <c r="F803" s="240" t="s">
        <v>1557</v>
      </c>
    </row>
    <row r="804" spans="1:6" ht="14.25" customHeight="1" x14ac:dyDescent="0.25">
      <c r="A804" s="52">
        <v>1570432</v>
      </c>
      <c r="B804" s="52" t="s">
        <v>1565</v>
      </c>
      <c r="C804" s="52" t="s">
        <v>1353</v>
      </c>
      <c r="D804" s="52" t="s">
        <v>1566</v>
      </c>
      <c r="E804" s="53" t="s">
        <v>668</v>
      </c>
      <c r="F804" s="240"/>
    </row>
    <row r="805" spans="1:6" ht="14.25" customHeight="1" x14ac:dyDescent="0.25">
      <c r="A805" s="52">
        <v>1572879</v>
      </c>
      <c r="B805" s="52" t="s">
        <v>1567</v>
      </c>
      <c r="C805" s="52" t="s">
        <v>968</v>
      </c>
      <c r="D805" s="52" t="s">
        <v>1566</v>
      </c>
      <c r="E805" s="53" t="s">
        <v>668</v>
      </c>
      <c r="F805" s="240"/>
    </row>
    <row r="806" spans="1:6" ht="14.25" customHeight="1" x14ac:dyDescent="0.25">
      <c r="A806" s="52">
        <v>1596628</v>
      </c>
      <c r="B806" s="52" t="s">
        <v>1568</v>
      </c>
      <c r="C806" s="52" t="s">
        <v>1353</v>
      </c>
      <c r="D806" s="52" t="s">
        <v>1569</v>
      </c>
      <c r="E806" s="53" t="s">
        <v>668</v>
      </c>
      <c r="F806" s="240"/>
    </row>
    <row r="807" spans="1:6" ht="14.25" customHeight="1" x14ac:dyDescent="0.25">
      <c r="A807" s="52">
        <v>1591060</v>
      </c>
      <c r="B807" s="52" t="s">
        <v>1570</v>
      </c>
      <c r="C807" s="52" t="s">
        <v>832</v>
      </c>
      <c r="D807" s="52" t="s">
        <v>1571</v>
      </c>
      <c r="E807" s="207" t="s">
        <v>671</v>
      </c>
      <c r="F807" s="240" t="s">
        <v>1572</v>
      </c>
    </row>
    <row r="808" spans="1:6" ht="14.25" customHeight="1" x14ac:dyDescent="0.25">
      <c r="A808" s="52">
        <v>1596620</v>
      </c>
      <c r="B808" s="52" t="s">
        <v>1573</v>
      </c>
      <c r="C808" s="52" t="s">
        <v>925</v>
      </c>
      <c r="D808" s="52" t="s">
        <v>1571</v>
      </c>
      <c r="E808" s="207" t="s">
        <v>671</v>
      </c>
      <c r="F808" s="240" t="s">
        <v>1572</v>
      </c>
    </row>
    <row r="809" spans="1:6" ht="14.25" customHeight="1" x14ac:dyDescent="0.25">
      <c r="A809" s="52">
        <v>1599109</v>
      </c>
      <c r="B809" s="52" t="s">
        <v>1574</v>
      </c>
      <c r="C809" s="52" t="s">
        <v>1365</v>
      </c>
      <c r="D809" s="52" t="s">
        <v>1575</v>
      </c>
      <c r="E809" s="53" t="s">
        <v>668</v>
      </c>
      <c r="F809" s="240"/>
    </row>
    <row r="810" spans="1:6" ht="14.25" customHeight="1" x14ac:dyDescent="0.25">
      <c r="A810" s="52">
        <v>1557600</v>
      </c>
      <c r="B810" s="273" t="s">
        <v>1576</v>
      </c>
      <c r="C810" s="273" t="s">
        <v>814</v>
      </c>
      <c r="D810" s="52" t="s">
        <v>1566</v>
      </c>
      <c r="E810" s="53" t="s">
        <v>668</v>
      </c>
      <c r="F810" s="240"/>
    </row>
    <row r="811" spans="1:6" ht="14.25" customHeight="1" x14ac:dyDescent="0.25">
      <c r="A811" s="52">
        <v>1599953</v>
      </c>
      <c r="B811" s="52" t="s">
        <v>1577</v>
      </c>
      <c r="C811" s="52" t="s">
        <v>832</v>
      </c>
      <c r="D811" s="134">
        <v>44937</v>
      </c>
      <c r="E811" s="53" t="s">
        <v>668</v>
      </c>
      <c r="F811" s="240"/>
    </row>
    <row r="812" spans="1:6" ht="14.25" customHeight="1" x14ac:dyDescent="0.25">
      <c r="A812" s="52">
        <v>1597550</v>
      </c>
      <c r="B812" s="52" t="s">
        <v>1578</v>
      </c>
      <c r="C812" s="52" t="s">
        <v>755</v>
      </c>
      <c r="D812" s="52" t="s">
        <v>1575</v>
      </c>
      <c r="E812" s="53" t="s">
        <v>668</v>
      </c>
      <c r="F812" s="240"/>
    </row>
    <row r="813" spans="1:6" ht="14.25" customHeight="1" x14ac:dyDescent="0.25">
      <c r="A813" s="52">
        <v>1600840</v>
      </c>
      <c r="B813" s="274" t="s">
        <v>1579</v>
      </c>
      <c r="C813" s="52" t="s">
        <v>755</v>
      </c>
      <c r="D813" s="134">
        <v>44937</v>
      </c>
      <c r="E813" s="53" t="s">
        <v>668</v>
      </c>
      <c r="F813" s="240"/>
    </row>
    <row r="814" spans="1:6" ht="14.25" customHeight="1" x14ac:dyDescent="0.25">
      <c r="A814" s="52">
        <v>1600843</v>
      </c>
      <c r="B814" s="52" t="s">
        <v>1580</v>
      </c>
      <c r="C814" s="52" t="s">
        <v>755</v>
      </c>
      <c r="D814" s="134">
        <v>44937</v>
      </c>
      <c r="E814" s="53" t="s">
        <v>668</v>
      </c>
      <c r="F814" s="240"/>
    </row>
    <row r="815" spans="1:6" ht="14.25" customHeight="1" x14ac:dyDescent="0.25">
      <c r="A815" s="52">
        <v>1600845</v>
      </c>
      <c r="B815" s="275" t="s">
        <v>1581</v>
      </c>
      <c r="C815" s="52" t="s">
        <v>755</v>
      </c>
      <c r="D815" s="134">
        <v>44937</v>
      </c>
      <c r="E815" s="53" t="s">
        <v>668</v>
      </c>
      <c r="F815" s="240"/>
    </row>
    <row r="816" spans="1:6" ht="14.25" customHeight="1" x14ac:dyDescent="0.25">
      <c r="A816" s="52">
        <v>1602514</v>
      </c>
      <c r="B816" s="52" t="s">
        <v>1582</v>
      </c>
      <c r="C816" s="52" t="s">
        <v>763</v>
      </c>
      <c r="D816" s="134">
        <v>45088</v>
      </c>
      <c r="E816" s="53" t="s">
        <v>668</v>
      </c>
      <c r="F816" s="240"/>
    </row>
    <row r="817" spans="1:6" ht="14.25" customHeight="1" x14ac:dyDescent="0.25">
      <c r="A817" s="52">
        <v>1597134</v>
      </c>
      <c r="B817" s="52" t="s">
        <v>1583</v>
      </c>
      <c r="C817" s="52" t="s">
        <v>925</v>
      </c>
      <c r="D817" s="134">
        <v>45088</v>
      </c>
      <c r="E817" s="207" t="s">
        <v>671</v>
      </c>
      <c r="F817" s="240" t="s">
        <v>1584</v>
      </c>
    </row>
    <row r="818" spans="1:6" ht="14.25" customHeight="1" x14ac:dyDescent="0.25">
      <c r="A818" s="52">
        <v>1602024</v>
      </c>
      <c r="B818" s="52" t="s">
        <v>1585</v>
      </c>
      <c r="C818" s="52" t="s">
        <v>832</v>
      </c>
      <c r="D818" s="134">
        <v>45118</v>
      </c>
      <c r="E818" s="207" t="s">
        <v>671</v>
      </c>
      <c r="F818" s="240" t="s">
        <v>1586</v>
      </c>
    </row>
    <row r="819" spans="1:6" ht="14.25" customHeight="1" x14ac:dyDescent="0.25">
      <c r="A819" s="52">
        <v>1549725</v>
      </c>
      <c r="B819" s="52" t="s">
        <v>1587</v>
      </c>
      <c r="C819" s="52" t="s">
        <v>763</v>
      </c>
      <c r="D819" s="134">
        <v>45118</v>
      </c>
      <c r="E819" s="207" t="s">
        <v>671</v>
      </c>
      <c r="F819" s="240" t="s">
        <v>1586</v>
      </c>
    </row>
    <row r="820" spans="1:6" ht="14.25" customHeight="1" x14ac:dyDescent="0.25">
      <c r="A820" s="52">
        <v>1597654</v>
      </c>
      <c r="B820" s="52" t="s">
        <v>1588</v>
      </c>
      <c r="C820" s="52" t="s">
        <v>782</v>
      </c>
      <c r="D820" s="134">
        <v>45118</v>
      </c>
      <c r="E820" s="207" t="s">
        <v>671</v>
      </c>
      <c r="F820" s="240" t="s">
        <v>1586</v>
      </c>
    </row>
    <row r="821" spans="1:6" ht="14.25" customHeight="1" x14ac:dyDescent="0.25">
      <c r="A821" s="52">
        <v>1598696</v>
      </c>
      <c r="B821" s="52" t="s">
        <v>1589</v>
      </c>
      <c r="C821" s="52" t="s">
        <v>814</v>
      </c>
      <c r="D821" s="134">
        <v>45180</v>
      </c>
      <c r="E821" s="53" t="s">
        <v>668</v>
      </c>
      <c r="F821" s="240"/>
    </row>
    <row r="822" spans="1:6" ht="14.25" customHeight="1" x14ac:dyDescent="0.25">
      <c r="A822" s="52">
        <v>1598528</v>
      </c>
      <c r="B822" s="52" t="s">
        <v>1590</v>
      </c>
      <c r="C822" s="52" t="s">
        <v>1376</v>
      </c>
      <c r="D822" s="134">
        <v>45180</v>
      </c>
      <c r="E822" s="116" t="s">
        <v>668</v>
      </c>
      <c r="F822" s="240"/>
    </row>
    <row r="823" spans="1:6" ht="14.25" customHeight="1" x14ac:dyDescent="0.25">
      <c r="A823" s="52">
        <v>1593838</v>
      </c>
      <c r="B823" s="52" t="s">
        <v>1591</v>
      </c>
      <c r="C823" s="52" t="s">
        <v>1365</v>
      </c>
      <c r="D823" s="134">
        <v>45210</v>
      </c>
      <c r="E823" s="53" t="s">
        <v>668</v>
      </c>
      <c r="F823" s="240"/>
    </row>
    <row r="824" spans="1:6" ht="14.25" customHeight="1" x14ac:dyDescent="0.25">
      <c r="A824" s="45">
        <v>1504459</v>
      </c>
      <c r="B824" s="52" t="s">
        <v>1592</v>
      </c>
      <c r="C824" s="52" t="s">
        <v>832</v>
      </c>
      <c r="D824" s="52" t="s">
        <v>1593</v>
      </c>
      <c r="E824" s="207" t="s">
        <v>671</v>
      </c>
      <c r="F824" s="240"/>
    </row>
    <row r="825" spans="1:6" ht="14.25" customHeight="1" x14ac:dyDescent="0.25">
      <c r="A825" s="52">
        <v>1606721</v>
      </c>
      <c r="B825" s="52" t="s">
        <v>1594</v>
      </c>
      <c r="C825" s="52" t="s">
        <v>1125</v>
      </c>
      <c r="D825" s="52" t="s">
        <v>1593</v>
      </c>
      <c r="E825" s="207" t="s">
        <v>671</v>
      </c>
      <c r="F825" s="240"/>
    </row>
    <row r="826" spans="1:6" ht="14.25" customHeight="1" x14ac:dyDescent="0.25">
      <c r="A826" s="52">
        <v>1605019</v>
      </c>
      <c r="B826" s="52" t="s">
        <v>1595</v>
      </c>
      <c r="C826" s="52" t="s">
        <v>814</v>
      </c>
      <c r="D826" s="52" t="s">
        <v>1596</v>
      </c>
      <c r="E826" s="53" t="s">
        <v>668</v>
      </c>
      <c r="F826" s="240"/>
    </row>
    <row r="827" spans="1:6" ht="14.25" customHeight="1" x14ac:dyDescent="0.25">
      <c r="A827" s="52">
        <v>1604670</v>
      </c>
      <c r="B827" s="52" t="s">
        <v>1597</v>
      </c>
      <c r="C827" s="52" t="s">
        <v>34</v>
      </c>
      <c r="D827" s="52" t="s">
        <v>1596</v>
      </c>
      <c r="E827" s="53" t="s">
        <v>668</v>
      </c>
      <c r="F827" s="240"/>
    </row>
    <row r="828" spans="1:6" ht="14.25" customHeight="1" x14ac:dyDescent="0.25">
      <c r="A828" s="52">
        <v>1607080</v>
      </c>
      <c r="B828" s="52" t="s">
        <v>1598</v>
      </c>
      <c r="C828" s="52" t="s">
        <v>914</v>
      </c>
      <c r="D828" s="52" t="s">
        <v>1599</v>
      </c>
      <c r="E828" s="53" t="s">
        <v>668</v>
      </c>
      <c r="F828" s="240"/>
    </row>
    <row r="829" spans="1:6" ht="14.25" customHeight="1" x14ac:dyDescent="0.25">
      <c r="A829" s="52">
        <v>1604380</v>
      </c>
      <c r="B829" s="52" t="s">
        <v>1600</v>
      </c>
      <c r="C829" s="52" t="s">
        <v>782</v>
      </c>
      <c r="D829" s="52" t="s">
        <v>1599</v>
      </c>
      <c r="E829" s="207" t="s">
        <v>671</v>
      </c>
      <c r="F829" s="240" t="s">
        <v>1601</v>
      </c>
    </row>
    <row r="830" spans="1:6" ht="14.25" customHeight="1" x14ac:dyDescent="0.25">
      <c r="A830" s="52">
        <v>1599775</v>
      </c>
      <c r="B830" s="52" t="s">
        <v>1602</v>
      </c>
      <c r="C830" s="52" t="s">
        <v>782</v>
      </c>
      <c r="D830" s="52" t="s">
        <v>1599</v>
      </c>
      <c r="E830" s="207" t="s">
        <v>671</v>
      </c>
      <c r="F830" s="240" t="s">
        <v>1601</v>
      </c>
    </row>
    <row r="831" spans="1:6" ht="14.25" customHeight="1" x14ac:dyDescent="0.25">
      <c r="A831" s="52">
        <v>1613479</v>
      </c>
      <c r="B831" s="52" t="s">
        <v>1603</v>
      </c>
      <c r="C831" s="52" t="s">
        <v>922</v>
      </c>
      <c r="D831" s="52" t="s">
        <v>1604</v>
      </c>
      <c r="E831" s="53" t="s">
        <v>668</v>
      </c>
      <c r="F831" s="240"/>
    </row>
    <row r="832" spans="1:6" ht="14.25" customHeight="1" x14ac:dyDescent="0.25">
      <c r="A832" s="52">
        <v>1600448</v>
      </c>
      <c r="B832" s="52" t="s">
        <v>1605</v>
      </c>
      <c r="C832" s="52" t="s">
        <v>718</v>
      </c>
      <c r="D832" s="52" t="s">
        <v>1604</v>
      </c>
      <c r="E832" s="207" t="s">
        <v>671</v>
      </c>
      <c r="F832" s="240" t="s">
        <v>1606</v>
      </c>
    </row>
    <row r="833" spans="1:6" ht="14.25" customHeight="1" x14ac:dyDescent="0.25">
      <c r="A833" s="52">
        <v>1595889</v>
      </c>
      <c r="B833" s="52" t="s">
        <v>1607</v>
      </c>
      <c r="C833" s="52" t="s">
        <v>925</v>
      </c>
      <c r="D833" s="52" t="s">
        <v>1604</v>
      </c>
      <c r="E833" s="207" t="s">
        <v>671</v>
      </c>
      <c r="F833" s="240" t="s">
        <v>1606</v>
      </c>
    </row>
    <row r="834" spans="1:6" ht="14.25" customHeight="1" x14ac:dyDescent="0.25">
      <c r="A834" s="52">
        <v>1578742</v>
      </c>
      <c r="B834" s="52" t="s">
        <v>1608</v>
      </c>
      <c r="C834" s="52" t="s">
        <v>786</v>
      </c>
      <c r="D834" s="52" t="s">
        <v>1604</v>
      </c>
      <c r="E834" s="207" t="s">
        <v>671</v>
      </c>
      <c r="F834" s="240" t="s">
        <v>1606</v>
      </c>
    </row>
    <row r="835" spans="1:6" ht="14.25" customHeight="1" x14ac:dyDescent="0.25">
      <c r="A835" s="52">
        <v>1578747</v>
      </c>
      <c r="B835" s="52" t="s">
        <v>1609</v>
      </c>
      <c r="C835" s="52" t="s">
        <v>786</v>
      </c>
      <c r="D835" s="52" t="s">
        <v>1604</v>
      </c>
      <c r="E835" s="207" t="s">
        <v>671</v>
      </c>
      <c r="F835" s="240" t="s">
        <v>1606</v>
      </c>
    </row>
    <row r="836" spans="1:6" ht="14.25" customHeight="1" x14ac:dyDescent="0.25">
      <c r="A836" s="52">
        <v>1591712</v>
      </c>
      <c r="B836" s="52" t="s">
        <v>1610</v>
      </c>
      <c r="C836" s="52" t="s">
        <v>1611</v>
      </c>
      <c r="D836" s="52" t="s">
        <v>1612</v>
      </c>
      <c r="E836" s="53" t="s">
        <v>668</v>
      </c>
      <c r="F836" s="240"/>
    </row>
    <row r="837" spans="1:6" ht="14.25" customHeight="1" x14ac:dyDescent="0.25">
      <c r="A837" s="52">
        <v>1608133</v>
      </c>
      <c r="B837" s="52" t="s">
        <v>1613</v>
      </c>
      <c r="C837" s="52" t="s">
        <v>775</v>
      </c>
      <c r="D837" s="52" t="s">
        <v>1596</v>
      </c>
      <c r="E837" s="53" t="s">
        <v>668</v>
      </c>
      <c r="F837" s="240"/>
    </row>
    <row r="838" spans="1:6" ht="14.25" customHeight="1" x14ac:dyDescent="0.25">
      <c r="A838" s="52">
        <v>1572517</v>
      </c>
      <c r="B838" s="52" t="s">
        <v>1614</v>
      </c>
      <c r="C838" s="52" t="s">
        <v>1125</v>
      </c>
      <c r="D838" s="52" t="s">
        <v>1615</v>
      </c>
      <c r="E838" s="53" t="s">
        <v>668</v>
      </c>
      <c r="F838" s="240"/>
    </row>
    <row r="839" spans="1:6" ht="14.25" customHeight="1" x14ac:dyDescent="0.25">
      <c r="A839" s="52">
        <v>1616200</v>
      </c>
      <c r="B839" s="52" t="s">
        <v>1616</v>
      </c>
      <c r="C839" s="52" t="s">
        <v>939</v>
      </c>
      <c r="D839" s="52" t="s">
        <v>1617</v>
      </c>
      <c r="E839" s="53" t="s">
        <v>668</v>
      </c>
      <c r="F839" s="240"/>
    </row>
    <row r="840" spans="1:6" ht="14.25" customHeight="1" x14ac:dyDescent="0.25">
      <c r="A840" s="52">
        <v>1600914</v>
      </c>
      <c r="B840" s="52" t="s">
        <v>1618</v>
      </c>
      <c r="C840" s="52" t="s">
        <v>1376</v>
      </c>
      <c r="D840" s="52" t="s">
        <v>1617</v>
      </c>
      <c r="E840" s="53" t="s">
        <v>668</v>
      </c>
      <c r="F840" s="240"/>
    </row>
    <row r="841" spans="1:6" ht="14.25" customHeight="1" x14ac:dyDescent="0.25">
      <c r="A841" s="52">
        <v>1608793</v>
      </c>
      <c r="B841" s="52" t="s">
        <v>1619</v>
      </c>
      <c r="C841" s="52" t="s">
        <v>1365</v>
      </c>
      <c r="D841" s="52" t="s">
        <v>1617</v>
      </c>
      <c r="E841" s="53" t="s">
        <v>668</v>
      </c>
      <c r="F841" s="240"/>
    </row>
    <row r="842" spans="1:6" ht="14.25" customHeight="1" x14ac:dyDescent="0.25">
      <c r="A842" s="52">
        <v>1605771</v>
      </c>
      <c r="B842" s="52" t="s">
        <v>1620</v>
      </c>
      <c r="C842" s="52" t="s">
        <v>1365</v>
      </c>
      <c r="D842" s="52" t="s">
        <v>1617</v>
      </c>
      <c r="E842" s="53" t="s">
        <v>668</v>
      </c>
      <c r="F842" s="240"/>
    </row>
    <row r="843" spans="1:6" ht="14.25" customHeight="1" x14ac:dyDescent="0.25">
      <c r="A843" s="52">
        <v>1614610</v>
      </c>
      <c r="B843" s="52" t="s">
        <v>1621</v>
      </c>
      <c r="C843" s="52" t="s">
        <v>814</v>
      </c>
      <c r="D843" s="52" t="s">
        <v>1617</v>
      </c>
      <c r="E843" s="53" t="s">
        <v>668</v>
      </c>
      <c r="F843" s="240"/>
    </row>
    <row r="844" spans="1:6" ht="14.25" customHeight="1" x14ac:dyDescent="0.25">
      <c r="A844" s="52">
        <v>1581187</v>
      </c>
      <c r="B844" s="280" t="s">
        <v>1622</v>
      </c>
      <c r="C844" s="52" t="s">
        <v>902</v>
      </c>
      <c r="D844" s="52" t="s">
        <v>1617</v>
      </c>
      <c r="E844" s="53" t="s">
        <v>668</v>
      </c>
      <c r="F844" s="240" t="s">
        <v>1623</v>
      </c>
    </row>
    <row r="845" spans="1:6" ht="14.25" customHeight="1" x14ac:dyDescent="0.25">
      <c r="A845" s="52">
        <v>1575916</v>
      </c>
      <c r="B845" s="52" t="s">
        <v>1624</v>
      </c>
      <c r="C845" s="52" t="s">
        <v>885</v>
      </c>
      <c r="D845" s="52" t="s">
        <v>1617</v>
      </c>
      <c r="E845" s="53" t="s">
        <v>668</v>
      </c>
      <c r="F845" s="240"/>
    </row>
    <row r="846" spans="1:6" ht="14.25" customHeight="1" x14ac:dyDescent="0.25">
      <c r="A846" s="52">
        <v>1575921</v>
      </c>
      <c r="B846" s="52" t="s">
        <v>1625</v>
      </c>
      <c r="C846" s="52" t="s">
        <v>885</v>
      </c>
      <c r="D846" s="52" t="s">
        <v>1617</v>
      </c>
      <c r="E846" s="53" t="s">
        <v>668</v>
      </c>
      <c r="F846" s="240"/>
    </row>
    <row r="847" spans="1:6" ht="14.25" customHeight="1" x14ac:dyDescent="0.25">
      <c r="A847" s="52">
        <v>1612126</v>
      </c>
      <c r="B847" s="52" t="s">
        <v>1626</v>
      </c>
      <c r="C847" s="52" t="s">
        <v>885</v>
      </c>
      <c r="D847" s="52" t="s">
        <v>1617</v>
      </c>
      <c r="E847" s="53" t="s">
        <v>668</v>
      </c>
      <c r="F847" s="240"/>
    </row>
    <row r="848" spans="1:6" ht="14.25" customHeight="1" x14ac:dyDescent="0.25">
      <c r="A848" s="52">
        <v>1612663</v>
      </c>
      <c r="B848" s="52" t="s">
        <v>1627</v>
      </c>
      <c r="C848" s="52" t="s">
        <v>885</v>
      </c>
      <c r="D848" s="52" t="s">
        <v>1617</v>
      </c>
      <c r="E848" s="53" t="s">
        <v>668</v>
      </c>
      <c r="F848" s="240"/>
    </row>
    <row r="849" spans="1:6" ht="14.25" customHeight="1" x14ac:dyDescent="0.25">
      <c r="A849" s="52">
        <v>1616283</v>
      </c>
      <c r="B849" s="52" t="s">
        <v>1628</v>
      </c>
      <c r="C849" s="52" t="s">
        <v>885</v>
      </c>
      <c r="D849" s="52" t="s">
        <v>1617</v>
      </c>
      <c r="E849" s="53" t="s">
        <v>668</v>
      </c>
      <c r="F849" s="240"/>
    </row>
    <row r="850" spans="1:6" ht="14.25" customHeight="1" x14ac:dyDescent="0.25">
      <c r="A850" s="52">
        <v>1613275</v>
      </c>
      <c r="B850" s="52" t="s">
        <v>1629</v>
      </c>
      <c r="C850" s="52" t="s">
        <v>1630</v>
      </c>
      <c r="D850" s="52" t="s">
        <v>1631</v>
      </c>
      <c r="E850" s="207" t="s">
        <v>671</v>
      </c>
      <c r="F850" s="240" t="s">
        <v>1632</v>
      </c>
    </row>
    <row r="851" spans="1:6" ht="14.25" customHeight="1" x14ac:dyDescent="0.25">
      <c r="A851" s="52">
        <v>1567199</v>
      </c>
      <c r="B851" s="52" t="s">
        <v>1633</v>
      </c>
      <c r="C851" s="52" t="s">
        <v>939</v>
      </c>
      <c r="D851" s="52" t="s">
        <v>1631</v>
      </c>
      <c r="E851" s="207" t="s">
        <v>671</v>
      </c>
      <c r="F851" s="240" t="s">
        <v>1632</v>
      </c>
    </row>
    <row r="852" spans="1:6" ht="14.25" customHeight="1" x14ac:dyDescent="0.25">
      <c r="A852" s="52">
        <v>1599842</v>
      </c>
      <c r="B852" s="52" t="s">
        <v>1634</v>
      </c>
      <c r="C852" s="52" t="s">
        <v>902</v>
      </c>
      <c r="D852" s="52" t="s">
        <v>1631</v>
      </c>
      <c r="E852" s="207" t="s">
        <v>671</v>
      </c>
      <c r="F852" s="240" t="s">
        <v>1632</v>
      </c>
    </row>
    <row r="853" spans="1:6" ht="14.25" customHeight="1" x14ac:dyDescent="0.25">
      <c r="A853" s="52">
        <v>1615606</v>
      </c>
      <c r="B853" s="52" t="s">
        <v>1635</v>
      </c>
      <c r="C853" s="52" t="s">
        <v>958</v>
      </c>
      <c r="D853" s="52" t="s">
        <v>1631</v>
      </c>
      <c r="E853" s="207" t="s">
        <v>671</v>
      </c>
      <c r="F853" s="240" t="s">
        <v>1632</v>
      </c>
    </row>
    <row r="854" spans="1:6" ht="14.25" customHeight="1" x14ac:dyDescent="0.25">
      <c r="A854" s="52">
        <v>1619185</v>
      </c>
      <c r="B854" s="52" t="s">
        <v>1636</v>
      </c>
      <c r="C854" s="52" t="s">
        <v>718</v>
      </c>
      <c r="D854" s="52" t="s">
        <v>1637</v>
      </c>
      <c r="E854" s="53" t="s">
        <v>668</v>
      </c>
      <c r="F854" s="240"/>
    </row>
    <row r="855" spans="1:6" ht="14.25" customHeight="1" x14ac:dyDescent="0.25">
      <c r="A855" s="52">
        <v>1616200</v>
      </c>
      <c r="B855" s="52" t="s">
        <v>1616</v>
      </c>
      <c r="C855" s="52" t="s">
        <v>939</v>
      </c>
      <c r="D855" s="52" t="s">
        <v>1617</v>
      </c>
      <c r="E855" s="53" t="s">
        <v>668</v>
      </c>
      <c r="F855" s="240"/>
    </row>
    <row r="856" spans="1:6" ht="14.25" customHeight="1" x14ac:dyDescent="0.25">
      <c r="A856" s="52">
        <v>1615752</v>
      </c>
      <c r="B856" s="52" t="s">
        <v>1638</v>
      </c>
      <c r="C856" s="52" t="s">
        <v>755</v>
      </c>
      <c r="D856" s="52" t="s">
        <v>1615</v>
      </c>
      <c r="E856" s="53" t="s">
        <v>668</v>
      </c>
      <c r="F856" s="240"/>
    </row>
    <row r="857" spans="1:6" ht="14.25" customHeight="1" x14ac:dyDescent="0.25">
      <c r="A857" s="52">
        <v>1615762</v>
      </c>
      <c r="B857" s="52" t="s">
        <v>1639</v>
      </c>
      <c r="C857" s="52" t="s">
        <v>755</v>
      </c>
      <c r="D857" s="52" t="s">
        <v>1615</v>
      </c>
      <c r="E857" s="53" t="s">
        <v>668</v>
      </c>
      <c r="F857" s="240"/>
    </row>
    <row r="858" spans="1:6" ht="14.25" customHeight="1" x14ac:dyDescent="0.25">
      <c r="A858" s="52">
        <v>1615759</v>
      </c>
      <c r="B858" s="52" t="s">
        <v>1640</v>
      </c>
      <c r="C858" s="52" t="s">
        <v>755</v>
      </c>
      <c r="D858" s="52" t="s">
        <v>1615</v>
      </c>
      <c r="E858" s="53" t="s">
        <v>668</v>
      </c>
      <c r="F858" s="240"/>
    </row>
    <row r="859" spans="1:6" ht="14.25" customHeight="1" x14ac:dyDescent="0.25">
      <c r="A859" s="52">
        <v>1615769</v>
      </c>
      <c r="B859" s="52" t="s">
        <v>1641</v>
      </c>
      <c r="C859" s="52" t="s">
        <v>755</v>
      </c>
      <c r="D859" s="52" t="s">
        <v>1615</v>
      </c>
      <c r="E859" s="53" t="s">
        <v>668</v>
      </c>
      <c r="F859" s="240"/>
    </row>
    <row r="860" spans="1:6" ht="14.25" customHeight="1" x14ac:dyDescent="0.25">
      <c r="A860" s="52">
        <v>1591712</v>
      </c>
      <c r="B860" s="52" t="s">
        <v>1610</v>
      </c>
      <c r="C860" s="52" t="s">
        <v>1611</v>
      </c>
      <c r="D860" s="52" t="s">
        <v>1615</v>
      </c>
      <c r="E860" s="53" t="s">
        <v>668</v>
      </c>
      <c r="F860" s="240"/>
    </row>
    <row r="861" spans="1:6" ht="14.25" customHeight="1" x14ac:dyDescent="0.25">
      <c r="A861" s="52">
        <v>1574195</v>
      </c>
      <c r="B861" s="52" t="s">
        <v>1642</v>
      </c>
      <c r="C861" s="52" t="s">
        <v>1183</v>
      </c>
      <c r="D861" s="52" t="s">
        <v>1643</v>
      </c>
      <c r="E861" s="207" t="s">
        <v>671</v>
      </c>
      <c r="F861" s="240" t="s">
        <v>1644</v>
      </c>
    </row>
    <row r="862" spans="1:6" ht="14.25" customHeight="1" x14ac:dyDescent="0.25">
      <c r="A862" s="52">
        <v>1574215</v>
      </c>
      <c r="B862" s="52" t="s">
        <v>1645</v>
      </c>
      <c r="C862" s="52" t="s">
        <v>1183</v>
      </c>
      <c r="D862" s="52" t="s">
        <v>1643</v>
      </c>
      <c r="E862" s="207" t="s">
        <v>671</v>
      </c>
      <c r="F862" s="240" t="s">
        <v>1644</v>
      </c>
    </row>
    <row r="863" spans="1:6" ht="14.25" customHeight="1" x14ac:dyDescent="0.25">
      <c r="A863" s="52">
        <v>1610293</v>
      </c>
      <c r="B863" s="52" t="s">
        <v>1646</v>
      </c>
      <c r="C863" s="52" t="s">
        <v>718</v>
      </c>
      <c r="D863" s="52" t="s">
        <v>1643</v>
      </c>
      <c r="E863" s="207" t="s">
        <v>671</v>
      </c>
      <c r="F863" s="240" t="s">
        <v>1644</v>
      </c>
    </row>
    <row r="864" spans="1:6" ht="14.25" customHeight="1" x14ac:dyDescent="0.25">
      <c r="A864" s="52">
        <v>1620758</v>
      </c>
      <c r="B864" s="52" t="s">
        <v>1647</v>
      </c>
      <c r="C864" s="52" t="s">
        <v>791</v>
      </c>
      <c r="D864" s="52" t="s">
        <v>1648</v>
      </c>
      <c r="E864" s="53" t="s">
        <v>668</v>
      </c>
      <c r="F864" s="240"/>
    </row>
    <row r="865" spans="1:6" ht="14.25" customHeight="1" x14ac:dyDescent="0.25">
      <c r="A865" s="52">
        <v>1621123</v>
      </c>
      <c r="B865" s="52" t="s">
        <v>1649</v>
      </c>
      <c r="C865" s="52" t="s">
        <v>1183</v>
      </c>
      <c r="D865" s="52" t="s">
        <v>1648</v>
      </c>
      <c r="E865" s="53" t="s">
        <v>668</v>
      </c>
      <c r="F865" s="240"/>
    </row>
    <row r="866" spans="1:6" ht="14.25" customHeight="1" x14ac:dyDescent="0.25">
      <c r="A866" s="52">
        <v>1619162</v>
      </c>
      <c r="B866" s="138" t="s">
        <v>1650</v>
      </c>
      <c r="C866" s="52" t="s">
        <v>779</v>
      </c>
      <c r="D866" s="134">
        <v>45028</v>
      </c>
      <c r="E866" s="207" t="s">
        <v>671</v>
      </c>
      <c r="F866" s="240" t="s">
        <v>1651</v>
      </c>
    </row>
    <row r="867" spans="1:6" ht="14.25" customHeight="1" x14ac:dyDescent="0.25">
      <c r="A867" s="281">
        <v>1622081</v>
      </c>
      <c r="B867" s="282" t="s">
        <v>1652</v>
      </c>
      <c r="C867" s="274" t="s">
        <v>779</v>
      </c>
      <c r="D867" s="134">
        <v>45028</v>
      </c>
      <c r="E867" s="53" t="s">
        <v>668</v>
      </c>
      <c r="F867" s="240"/>
    </row>
    <row r="868" spans="1:6" ht="14.25" customHeight="1" x14ac:dyDescent="0.25">
      <c r="A868" s="52">
        <v>1622237</v>
      </c>
      <c r="B868" s="217" t="s">
        <v>1653</v>
      </c>
      <c r="C868" s="52" t="s">
        <v>1210</v>
      </c>
      <c r="D868" s="134">
        <v>45028</v>
      </c>
      <c r="E868" s="53" t="s">
        <v>668</v>
      </c>
      <c r="F868" s="240"/>
    </row>
    <row r="869" spans="1:6" ht="14.25" customHeight="1" x14ac:dyDescent="0.25">
      <c r="A869" s="52">
        <v>1621518</v>
      </c>
      <c r="B869" s="52" t="s">
        <v>1654</v>
      </c>
      <c r="C869" s="52" t="s">
        <v>814</v>
      </c>
      <c r="D869" s="134">
        <v>45089</v>
      </c>
      <c r="E869" s="53" t="s">
        <v>668</v>
      </c>
      <c r="F869" s="240"/>
    </row>
    <row r="870" spans="1:6" ht="14.25" customHeight="1" x14ac:dyDescent="0.25">
      <c r="A870" s="52">
        <v>1622237</v>
      </c>
      <c r="B870" s="52" t="s">
        <v>1655</v>
      </c>
      <c r="C870" s="52" t="s">
        <v>1210</v>
      </c>
      <c r="D870" s="134">
        <v>45058</v>
      </c>
      <c r="E870" s="53" t="s">
        <v>668</v>
      </c>
      <c r="F870" s="240"/>
    </row>
    <row r="871" spans="1:6" ht="14.25" customHeight="1" x14ac:dyDescent="0.25">
      <c r="A871" s="52">
        <v>1622266</v>
      </c>
      <c r="B871" s="52" t="s">
        <v>1656</v>
      </c>
      <c r="C871" s="52" t="s">
        <v>1365</v>
      </c>
      <c r="D871" s="134">
        <v>44997</v>
      </c>
      <c r="E871" s="53" t="s">
        <v>668</v>
      </c>
      <c r="F871" s="240"/>
    </row>
    <row r="872" spans="1:6" ht="14.25" customHeight="1" x14ac:dyDescent="0.25">
      <c r="A872" s="52">
        <v>1621435</v>
      </c>
      <c r="B872" s="283" t="s">
        <v>1657</v>
      </c>
      <c r="C872" s="52" t="s">
        <v>1365</v>
      </c>
      <c r="D872" s="134">
        <v>44938</v>
      </c>
      <c r="E872" s="53" t="s">
        <v>668</v>
      </c>
      <c r="F872" s="240"/>
    </row>
    <row r="873" spans="1:6" ht="14.25" customHeight="1" x14ac:dyDescent="0.25">
      <c r="A873" s="52">
        <v>1576842</v>
      </c>
      <c r="B873" s="52" t="s">
        <v>1658</v>
      </c>
      <c r="C873" s="52" t="s">
        <v>1009</v>
      </c>
      <c r="D873" s="134">
        <v>45089</v>
      </c>
      <c r="E873" s="53" t="s">
        <v>668</v>
      </c>
      <c r="F873" s="240"/>
    </row>
    <row r="874" spans="1:6" ht="14.25" customHeight="1" x14ac:dyDescent="0.25">
      <c r="A874" s="52">
        <v>1621385</v>
      </c>
      <c r="B874" s="138" t="s">
        <v>1659</v>
      </c>
      <c r="C874" s="52" t="s">
        <v>773</v>
      </c>
      <c r="D874" s="134">
        <v>44938</v>
      </c>
      <c r="E874" s="53" t="s">
        <v>668</v>
      </c>
      <c r="F874" s="240"/>
    </row>
    <row r="875" spans="1:6" ht="14.25" customHeight="1" x14ac:dyDescent="0.25">
      <c r="A875" s="169">
        <v>1581181</v>
      </c>
      <c r="B875" s="284" t="s">
        <v>1660</v>
      </c>
      <c r="C875" s="285" t="s">
        <v>922</v>
      </c>
      <c r="D875" s="134">
        <v>44938</v>
      </c>
      <c r="E875" s="53" t="s">
        <v>668</v>
      </c>
      <c r="F875" s="240"/>
    </row>
    <row r="876" spans="1:6" ht="14.25" customHeight="1" x14ac:dyDescent="0.25">
      <c r="A876" s="169">
        <v>1581180</v>
      </c>
      <c r="B876" s="284" t="s">
        <v>1661</v>
      </c>
      <c r="C876" s="285" t="s">
        <v>922</v>
      </c>
      <c r="D876" s="134">
        <v>44938</v>
      </c>
      <c r="E876" s="53" t="s">
        <v>668</v>
      </c>
      <c r="F876" s="240"/>
    </row>
    <row r="877" spans="1:6" ht="14.25" customHeight="1" x14ac:dyDescent="0.25">
      <c r="A877" s="169">
        <v>1621329</v>
      </c>
      <c r="B877" s="284" t="s">
        <v>1662</v>
      </c>
      <c r="C877" s="285" t="s">
        <v>34</v>
      </c>
      <c r="D877" s="52" t="s">
        <v>1648</v>
      </c>
      <c r="E877" s="53" t="s">
        <v>668</v>
      </c>
      <c r="F877" s="240"/>
    </row>
    <row r="878" spans="1:6" ht="14.25" customHeight="1" x14ac:dyDescent="0.25">
      <c r="A878" s="169">
        <v>1620864</v>
      </c>
      <c r="B878" s="284" t="s">
        <v>1663</v>
      </c>
      <c r="C878" s="285" t="s">
        <v>902</v>
      </c>
      <c r="D878" s="52" t="s">
        <v>1648</v>
      </c>
      <c r="E878" s="53" t="s">
        <v>668</v>
      </c>
      <c r="F878" s="240"/>
    </row>
    <row r="879" spans="1:6" ht="14.25" customHeight="1" x14ac:dyDescent="0.25">
      <c r="A879" s="169">
        <v>1620465</v>
      </c>
      <c r="B879" s="286" t="s">
        <v>1663</v>
      </c>
      <c r="C879" s="285" t="s">
        <v>902</v>
      </c>
      <c r="D879" s="52" t="s">
        <v>1648</v>
      </c>
      <c r="E879" s="53" t="s">
        <v>668</v>
      </c>
      <c r="F879" s="240"/>
    </row>
    <row r="880" spans="1:6" ht="14.25" customHeight="1" x14ac:dyDescent="0.25">
      <c r="A880" s="169">
        <v>1620099</v>
      </c>
      <c r="B880" s="284" t="s">
        <v>1664</v>
      </c>
      <c r="C880" s="285" t="s">
        <v>939</v>
      </c>
      <c r="D880" s="52" t="s">
        <v>1648</v>
      </c>
      <c r="E880" s="53" t="s">
        <v>668</v>
      </c>
      <c r="F880" s="240"/>
    </row>
    <row r="881" spans="1:6" ht="14.25" customHeight="1" x14ac:dyDescent="0.25">
      <c r="A881" s="169">
        <v>1615721</v>
      </c>
      <c r="B881" s="284" t="s">
        <v>1665</v>
      </c>
      <c r="C881" s="285" t="s">
        <v>820</v>
      </c>
      <c r="D881" s="52" t="s">
        <v>1637</v>
      </c>
      <c r="E881" s="53" t="s">
        <v>668</v>
      </c>
      <c r="F881" s="240"/>
    </row>
    <row r="882" spans="1:6" ht="14.25" customHeight="1" x14ac:dyDescent="0.25">
      <c r="A882" s="169">
        <v>1617176</v>
      </c>
      <c r="B882" s="284" t="s">
        <v>1666</v>
      </c>
      <c r="C882" s="285" t="s">
        <v>820</v>
      </c>
      <c r="D882" s="52" t="s">
        <v>1637</v>
      </c>
      <c r="E882" s="53" t="s">
        <v>668</v>
      </c>
      <c r="F882" s="240"/>
    </row>
    <row r="883" spans="1:6" ht="14.25" customHeight="1" x14ac:dyDescent="0.25">
      <c r="A883" s="169">
        <v>1611398</v>
      </c>
      <c r="B883" s="284" t="s">
        <v>1667</v>
      </c>
      <c r="C883" s="288" t="s">
        <v>820</v>
      </c>
      <c r="D883" s="52" t="s">
        <v>1637</v>
      </c>
      <c r="E883" s="53" t="s">
        <v>668</v>
      </c>
      <c r="F883" s="334"/>
    </row>
    <row r="884" spans="1:6" ht="14.25" customHeight="1" x14ac:dyDescent="0.25">
      <c r="A884" s="169">
        <v>1574234</v>
      </c>
      <c r="B884" s="284" t="s">
        <v>1668</v>
      </c>
      <c r="C884" s="52" t="s">
        <v>1183</v>
      </c>
      <c r="D884" s="287">
        <v>45058</v>
      </c>
      <c r="E884" s="207" t="s">
        <v>671</v>
      </c>
      <c r="F884" s="267" t="s">
        <v>1669</v>
      </c>
    </row>
    <row r="885" spans="1:6" ht="14.25" customHeight="1" x14ac:dyDescent="0.25">
      <c r="A885" s="138">
        <v>1622104</v>
      </c>
      <c r="B885" s="138" t="s">
        <v>1670</v>
      </c>
      <c r="C885" s="291" t="s">
        <v>1365</v>
      </c>
      <c r="D885" s="52" t="s">
        <v>1637</v>
      </c>
      <c r="E885" s="53" t="s">
        <v>668</v>
      </c>
      <c r="F885" s="336"/>
    </row>
    <row r="886" spans="1:6" ht="14.25" customHeight="1" x14ac:dyDescent="0.25">
      <c r="A886" s="290">
        <v>1625013</v>
      </c>
      <c r="B886" s="10" t="s">
        <v>1671</v>
      </c>
      <c r="C886" s="52" t="s">
        <v>1672</v>
      </c>
      <c r="D886" s="287">
        <v>45119</v>
      </c>
      <c r="E886" s="289" t="s">
        <v>668</v>
      </c>
      <c r="F886" s="240"/>
    </row>
    <row r="887" spans="1:6" ht="14.25" customHeight="1" x14ac:dyDescent="0.25">
      <c r="A887" s="172">
        <v>1611014</v>
      </c>
      <c r="B887" s="172" t="s">
        <v>1673</v>
      </c>
      <c r="C887" s="172" t="s">
        <v>814</v>
      </c>
      <c r="D887" s="287">
        <v>45150</v>
      </c>
      <c r="E887" s="289" t="s">
        <v>668</v>
      </c>
      <c r="F887" s="240"/>
    </row>
    <row r="888" spans="1:6" ht="14.25" customHeight="1" x14ac:dyDescent="0.25">
      <c r="A888" s="52">
        <v>1627471</v>
      </c>
      <c r="B888" s="52" t="s">
        <v>1674</v>
      </c>
      <c r="C888" s="52" t="s">
        <v>34</v>
      </c>
      <c r="D888" s="287">
        <v>45150</v>
      </c>
      <c r="E888" s="289" t="s">
        <v>668</v>
      </c>
      <c r="F888" s="240"/>
    </row>
    <row r="889" spans="1:6" ht="14.25" customHeight="1" x14ac:dyDescent="0.25">
      <c r="A889" s="292">
        <v>1627428</v>
      </c>
      <c r="B889" s="292" t="s">
        <v>1675</v>
      </c>
      <c r="C889" s="292" t="s">
        <v>718</v>
      </c>
      <c r="D889" s="241">
        <v>45242</v>
      </c>
      <c r="E889" s="289" t="s">
        <v>668</v>
      </c>
      <c r="F889" s="240"/>
    </row>
    <row r="890" spans="1:6" ht="14.25" customHeight="1" x14ac:dyDescent="0.25">
      <c r="A890" s="52">
        <v>1615432</v>
      </c>
      <c r="B890" s="52" t="s">
        <v>1676</v>
      </c>
      <c r="C890" s="52" t="s">
        <v>782</v>
      </c>
      <c r="D890" s="134">
        <v>45272</v>
      </c>
      <c r="E890" s="207" t="s">
        <v>671</v>
      </c>
      <c r="F890" s="240" t="s">
        <v>1677</v>
      </c>
    </row>
    <row r="891" spans="1:6" ht="14.25" customHeight="1" x14ac:dyDescent="0.25">
      <c r="A891" s="52">
        <v>1628475</v>
      </c>
      <c r="B891" s="52" t="s">
        <v>1678</v>
      </c>
      <c r="C891" s="52" t="s">
        <v>782</v>
      </c>
      <c r="D891" s="134">
        <v>45272</v>
      </c>
      <c r="E891" s="207" t="s">
        <v>671</v>
      </c>
      <c r="F891" s="240" t="s">
        <v>1677</v>
      </c>
    </row>
    <row r="892" spans="1:6" ht="14.25" customHeight="1" x14ac:dyDescent="0.25">
      <c r="A892" s="52">
        <v>1627824</v>
      </c>
      <c r="B892" s="52" t="s">
        <v>1679</v>
      </c>
      <c r="C892" s="52" t="s">
        <v>718</v>
      </c>
      <c r="D892" s="134">
        <v>45272</v>
      </c>
      <c r="E892" s="207" t="s">
        <v>671</v>
      </c>
      <c r="F892" s="240" t="s">
        <v>1677</v>
      </c>
    </row>
    <row r="893" spans="1:6" ht="14.25" customHeight="1" x14ac:dyDescent="0.25">
      <c r="A893" s="52">
        <v>1574675</v>
      </c>
      <c r="B893" s="52" t="s">
        <v>1680</v>
      </c>
      <c r="C893" s="52" t="s">
        <v>718</v>
      </c>
      <c r="D893" s="52" t="s">
        <v>1681</v>
      </c>
      <c r="E893" s="289" t="s">
        <v>668</v>
      </c>
      <c r="F893" s="240"/>
    </row>
    <row r="894" spans="1:6" ht="14.25" customHeight="1" x14ac:dyDescent="0.25">
      <c r="A894" s="52">
        <v>1630299</v>
      </c>
      <c r="B894" s="52" t="s">
        <v>1682</v>
      </c>
      <c r="C894" s="52" t="s">
        <v>939</v>
      </c>
      <c r="D894" s="52" t="s">
        <v>1681</v>
      </c>
      <c r="E894" s="53" t="s">
        <v>668</v>
      </c>
      <c r="F894" s="240"/>
    </row>
    <row r="895" spans="1:6" ht="14.25" customHeight="1" x14ac:dyDescent="0.25">
      <c r="A895" s="52">
        <v>1572017</v>
      </c>
      <c r="B895" s="52" t="s">
        <v>1683</v>
      </c>
      <c r="C895" s="52" t="s">
        <v>814</v>
      </c>
      <c r="D895" s="52" t="s">
        <v>1681</v>
      </c>
      <c r="E895" s="53" t="s">
        <v>668</v>
      </c>
      <c r="F895" s="240"/>
    </row>
    <row r="896" spans="1:6" ht="14.25" customHeight="1" x14ac:dyDescent="0.25">
      <c r="A896" s="52">
        <v>1608238</v>
      </c>
      <c r="B896" s="52" t="s">
        <v>1684</v>
      </c>
      <c r="C896" s="52" t="s">
        <v>755</v>
      </c>
      <c r="D896" s="52" t="s">
        <v>1681</v>
      </c>
      <c r="E896" s="53" t="s">
        <v>668</v>
      </c>
      <c r="F896" s="240"/>
    </row>
    <row r="897" spans="1:6" ht="14.25" customHeight="1" x14ac:dyDescent="0.25">
      <c r="A897" s="52">
        <v>1608244</v>
      </c>
      <c r="B897" s="52" t="s">
        <v>1685</v>
      </c>
      <c r="C897" s="52" t="s">
        <v>755</v>
      </c>
      <c r="D897" s="52" t="s">
        <v>1681</v>
      </c>
      <c r="E897" s="53" t="s">
        <v>668</v>
      </c>
      <c r="F897" s="240"/>
    </row>
    <row r="898" spans="1:6" ht="14.25" customHeight="1" x14ac:dyDescent="0.25">
      <c r="A898" s="52">
        <v>1630590</v>
      </c>
      <c r="B898" s="52" t="s">
        <v>1686</v>
      </c>
      <c r="C898" s="52" t="s">
        <v>1365</v>
      </c>
      <c r="D898" s="52" t="s">
        <v>1681</v>
      </c>
      <c r="E898" s="53" t="s">
        <v>668</v>
      </c>
      <c r="F898" s="240"/>
    </row>
    <row r="899" spans="1:6" ht="14.25" customHeight="1" x14ac:dyDescent="0.25">
      <c r="A899" s="52" t="s">
        <v>1687</v>
      </c>
      <c r="B899" s="52" t="s">
        <v>1688</v>
      </c>
      <c r="C899" s="52" t="s">
        <v>786</v>
      </c>
      <c r="D899" s="52" t="s">
        <v>1689</v>
      </c>
      <c r="E899" s="53" t="s">
        <v>668</v>
      </c>
      <c r="F899" s="240"/>
    </row>
    <row r="900" spans="1:6" ht="14.25" customHeight="1" x14ac:dyDescent="0.25">
      <c r="A900" s="52">
        <v>1626662</v>
      </c>
      <c r="B900" s="52" t="s">
        <v>1690</v>
      </c>
      <c r="C900" s="52" t="s">
        <v>1691</v>
      </c>
      <c r="D900" s="52" t="s">
        <v>1689</v>
      </c>
      <c r="E900" s="53" t="s">
        <v>668</v>
      </c>
      <c r="F900" s="240"/>
    </row>
    <row r="901" spans="1:6" ht="14.25" customHeight="1" x14ac:dyDescent="0.25">
      <c r="A901" s="52">
        <v>1605541</v>
      </c>
      <c r="B901" s="52" t="s">
        <v>1692</v>
      </c>
      <c r="C901" s="52" t="s">
        <v>1691</v>
      </c>
      <c r="D901" s="52" t="s">
        <v>1689</v>
      </c>
      <c r="E901" s="53" t="s">
        <v>668</v>
      </c>
      <c r="F901" s="240"/>
    </row>
    <row r="902" spans="1:6" ht="14.25" customHeight="1" x14ac:dyDescent="0.25">
      <c r="A902" s="52">
        <v>1631710</v>
      </c>
      <c r="B902" s="52" t="s">
        <v>1693</v>
      </c>
      <c r="C902" s="52" t="s">
        <v>832</v>
      </c>
      <c r="D902" s="52" t="s">
        <v>1694</v>
      </c>
      <c r="E902" s="53" t="s">
        <v>668</v>
      </c>
      <c r="F902" s="240"/>
    </row>
    <row r="903" spans="1:6" ht="14.25" customHeight="1" x14ac:dyDescent="0.25">
      <c r="A903" s="52">
        <v>1490114</v>
      </c>
      <c r="B903" s="52" t="s">
        <v>1695</v>
      </c>
      <c r="C903" s="46" t="s">
        <v>763</v>
      </c>
      <c r="D903" s="52" t="s">
        <v>1689</v>
      </c>
      <c r="E903" s="53" t="s">
        <v>668</v>
      </c>
      <c r="F903" s="240"/>
    </row>
    <row r="904" spans="1:6" ht="14.25" customHeight="1" x14ac:dyDescent="0.25">
      <c r="A904" s="52">
        <v>1628682</v>
      </c>
      <c r="B904" s="52" t="s">
        <v>1696</v>
      </c>
      <c r="C904" s="52" t="s">
        <v>1376</v>
      </c>
      <c r="D904" s="52" t="s">
        <v>1689</v>
      </c>
      <c r="E904" s="53" t="s">
        <v>668</v>
      </c>
      <c r="F904" s="240"/>
    </row>
    <row r="905" spans="1:6" ht="14.25" customHeight="1" x14ac:dyDescent="0.25">
      <c r="A905" s="52">
        <v>1628827</v>
      </c>
      <c r="B905" s="52" t="s">
        <v>1697</v>
      </c>
      <c r="C905" s="52" t="s">
        <v>966</v>
      </c>
      <c r="D905" s="52" t="s">
        <v>1689</v>
      </c>
      <c r="E905" s="53" t="s">
        <v>668</v>
      </c>
      <c r="F905" s="240"/>
    </row>
    <row r="906" spans="1:6" ht="14.25" customHeight="1" x14ac:dyDescent="0.25">
      <c r="A906" s="52" t="s">
        <v>1698</v>
      </c>
      <c r="B906" s="52" t="s">
        <v>1699</v>
      </c>
      <c r="C906" s="52" t="s">
        <v>763</v>
      </c>
      <c r="D906" s="52" t="s">
        <v>1689</v>
      </c>
      <c r="E906" s="53" t="s">
        <v>668</v>
      </c>
      <c r="F906" s="240"/>
    </row>
    <row r="907" spans="1:6" ht="14.25" customHeight="1" x14ac:dyDescent="0.25">
      <c r="A907" s="52">
        <v>1617973</v>
      </c>
      <c r="B907" s="52" t="s">
        <v>1700</v>
      </c>
      <c r="C907" s="52" t="s">
        <v>786</v>
      </c>
      <c r="D907" s="52" t="s">
        <v>1694</v>
      </c>
      <c r="E907" s="53" t="s">
        <v>668</v>
      </c>
      <c r="F907" s="240"/>
    </row>
    <row r="908" spans="1:6" ht="14.25" customHeight="1" x14ac:dyDescent="0.25">
      <c r="A908" s="1">
        <v>1581194</v>
      </c>
      <c r="B908" s="52" t="s">
        <v>1701</v>
      </c>
      <c r="C908" s="52" t="s">
        <v>966</v>
      </c>
      <c r="D908" s="52" t="s">
        <v>1694</v>
      </c>
      <c r="E908" s="53" t="s">
        <v>668</v>
      </c>
      <c r="F908" s="240"/>
    </row>
    <row r="909" spans="1:6" ht="14.25" customHeight="1" x14ac:dyDescent="0.25">
      <c r="A909" s="52">
        <v>1631624</v>
      </c>
      <c r="B909" s="52" t="s">
        <v>1702</v>
      </c>
      <c r="C909" s="52" t="s">
        <v>902</v>
      </c>
      <c r="D909" s="52" t="s">
        <v>1694</v>
      </c>
      <c r="E909" s="53" t="s">
        <v>668</v>
      </c>
      <c r="F909" s="240"/>
    </row>
    <row r="910" spans="1:6" ht="14.25" customHeight="1" x14ac:dyDescent="0.25">
      <c r="A910" s="52">
        <v>1632933</v>
      </c>
      <c r="B910" s="52" t="s">
        <v>1703</v>
      </c>
      <c r="C910" s="52" t="s">
        <v>902</v>
      </c>
      <c r="D910" s="52" t="s">
        <v>1694</v>
      </c>
      <c r="E910" s="53" t="s">
        <v>668</v>
      </c>
      <c r="F910" s="240"/>
    </row>
    <row r="911" spans="1:6" ht="14.25" customHeight="1" x14ac:dyDescent="0.25">
      <c r="A911" s="52">
        <v>1622440</v>
      </c>
      <c r="B911" s="52" t="s">
        <v>1704</v>
      </c>
      <c r="C911" s="52" t="s">
        <v>718</v>
      </c>
      <c r="D911" s="52" t="s">
        <v>1705</v>
      </c>
      <c r="E911" s="53" t="s">
        <v>668</v>
      </c>
      <c r="F911" s="240"/>
    </row>
    <row r="912" spans="1:6" ht="14.25" customHeight="1" x14ac:dyDescent="0.25">
      <c r="A912" s="52">
        <v>1627203</v>
      </c>
      <c r="B912" s="52" t="s">
        <v>1706</v>
      </c>
      <c r="C912" s="52" t="s">
        <v>718</v>
      </c>
      <c r="D912" s="52" t="s">
        <v>1705</v>
      </c>
      <c r="E912" s="53" t="s">
        <v>668</v>
      </c>
      <c r="F912" s="240"/>
    </row>
    <row r="913" spans="1:6" ht="14.25" customHeight="1" x14ac:dyDescent="0.25">
      <c r="A913" s="52">
        <v>1617194</v>
      </c>
      <c r="B913" s="52" t="s">
        <v>1707</v>
      </c>
      <c r="C913" s="52" t="s">
        <v>718</v>
      </c>
      <c r="D913" s="52" t="s">
        <v>1705</v>
      </c>
      <c r="E913" s="53" t="s">
        <v>668</v>
      </c>
      <c r="F913" s="240"/>
    </row>
    <row r="914" spans="1:6" ht="14.25" customHeight="1" x14ac:dyDescent="0.25">
      <c r="A914" s="138">
        <v>1575590</v>
      </c>
      <c r="B914" s="52" t="s">
        <v>1708</v>
      </c>
      <c r="C914" s="52" t="s">
        <v>718</v>
      </c>
      <c r="D914" s="52" t="s">
        <v>1705</v>
      </c>
      <c r="E914" s="53" t="s">
        <v>668</v>
      </c>
      <c r="F914" s="240"/>
    </row>
    <row r="915" spans="1:6" ht="14.25" customHeight="1" x14ac:dyDescent="0.25">
      <c r="A915" s="7">
        <v>1632084</v>
      </c>
      <c r="B915" s="285" t="s">
        <v>1709</v>
      </c>
      <c r="C915" s="52" t="s">
        <v>786</v>
      </c>
      <c r="D915" s="52" t="s">
        <v>1705</v>
      </c>
      <c r="E915" s="53" t="s">
        <v>668</v>
      </c>
      <c r="F915" s="240"/>
    </row>
    <row r="916" spans="1:6" ht="14.25" customHeight="1" x14ac:dyDescent="0.25">
      <c r="A916" s="54">
        <v>1580043</v>
      </c>
      <c r="B916" s="285" t="s">
        <v>1710</v>
      </c>
      <c r="C916" s="52" t="s">
        <v>786</v>
      </c>
      <c r="D916" s="52" t="s">
        <v>1705</v>
      </c>
      <c r="E916" s="53" t="s">
        <v>668</v>
      </c>
      <c r="F916" s="240"/>
    </row>
    <row r="917" spans="1:6" ht="14.25" customHeight="1" x14ac:dyDescent="0.25">
      <c r="A917" s="172" t="s">
        <v>1711</v>
      </c>
      <c r="B917" s="52" t="s">
        <v>1712</v>
      </c>
      <c r="C917" s="52" t="s">
        <v>925</v>
      </c>
      <c r="D917" s="52" t="s">
        <v>1713</v>
      </c>
      <c r="E917" s="53" t="s">
        <v>668</v>
      </c>
      <c r="F917" s="240"/>
    </row>
    <row r="918" spans="1:6" ht="14.25" customHeight="1" x14ac:dyDescent="0.25">
      <c r="A918" s="52">
        <v>1514032</v>
      </c>
      <c r="B918" s="52" t="s">
        <v>1714</v>
      </c>
      <c r="C918" s="52" t="s">
        <v>779</v>
      </c>
      <c r="D918" s="52" t="s">
        <v>1713</v>
      </c>
      <c r="E918" s="53" t="s">
        <v>668</v>
      </c>
      <c r="F918" s="240"/>
    </row>
    <row r="919" spans="1:6" ht="14.25" customHeight="1" x14ac:dyDescent="0.25">
      <c r="A919" s="52">
        <v>1590333</v>
      </c>
      <c r="B919" s="52" t="s">
        <v>1715</v>
      </c>
      <c r="C919" s="52" t="s">
        <v>1716</v>
      </c>
      <c r="D919" s="52" t="s">
        <v>1713</v>
      </c>
      <c r="E919" s="53" t="s">
        <v>668</v>
      </c>
      <c r="F919" s="240"/>
    </row>
    <row r="920" spans="1:6" ht="14.25" customHeight="1" x14ac:dyDescent="0.25">
      <c r="A920" s="52">
        <v>1592748</v>
      </c>
      <c r="B920" s="52" t="s">
        <v>1717</v>
      </c>
      <c r="C920" s="52" t="s">
        <v>1718</v>
      </c>
      <c r="D920" s="52" t="s">
        <v>1713</v>
      </c>
      <c r="E920" s="53" t="s">
        <v>668</v>
      </c>
      <c r="F920" s="240"/>
    </row>
    <row r="921" spans="1:6" ht="14.25" customHeight="1" x14ac:dyDescent="0.25">
      <c r="A921" s="52">
        <v>1635733</v>
      </c>
      <c r="B921" s="52" t="s">
        <v>1719</v>
      </c>
      <c r="C921" s="52" t="s">
        <v>939</v>
      </c>
      <c r="D921" s="52" t="s">
        <v>1720</v>
      </c>
      <c r="E921" s="53" t="s">
        <v>668</v>
      </c>
      <c r="F921" s="240"/>
    </row>
    <row r="922" spans="1:6" ht="14.25" customHeight="1" x14ac:dyDescent="0.25">
      <c r="A922" s="52">
        <v>1635913</v>
      </c>
      <c r="B922" s="52" t="s">
        <v>1721</v>
      </c>
      <c r="C922" s="52" t="s">
        <v>718</v>
      </c>
      <c r="D922" s="52" t="s">
        <v>1720</v>
      </c>
      <c r="E922" s="53" t="s">
        <v>668</v>
      </c>
      <c r="F922" s="240"/>
    </row>
    <row r="923" spans="1:6" ht="14.25" customHeight="1" x14ac:dyDescent="0.25">
      <c r="A923" s="52">
        <v>1580043</v>
      </c>
      <c r="B923" s="52" t="s">
        <v>1722</v>
      </c>
      <c r="C923" s="52" t="s">
        <v>786</v>
      </c>
      <c r="D923" s="52" t="s">
        <v>1720</v>
      </c>
      <c r="E923" s="53" t="s">
        <v>668</v>
      </c>
      <c r="F923" s="240"/>
    </row>
    <row r="924" spans="1:6" ht="14.25" customHeight="1" x14ac:dyDescent="0.25">
      <c r="A924" s="294">
        <v>1631239</v>
      </c>
      <c r="B924" s="294" t="s">
        <v>1723</v>
      </c>
      <c r="C924" s="294" t="s">
        <v>1011</v>
      </c>
      <c r="D924" s="52" t="s">
        <v>1720</v>
      </c>
      <c r="E924" s="53" t="s">
        <v>668</v>
      </c>
      <c r="F924" s="240"/>
    </row>
    <row r="925" spans="1:6" ht="14.25" customHeight="1" x14ac:dyDescent="0.25">
      <c r="A925" s="52">
        <v>1602621</v>
      </c>
      <c r="B925" s="52" t="s">
        <v>1724</v>
      </c>
      <c r="C925" s="52" t="s">
        <v>1183</v>
      </c>
      <c r="D925" s="52" t="s">
        <v>1720</v>
      </c>
      <c r="E925" s="53" t="s">
        <v>668</v>
      </c>
      <c r="F925" s="240"/>
    </row>
    <row r="926" spans="1:6" ht="14.25" customHeight="1" x14ac:dyDescent="0.25">
      <c r="A926" s="52">
        <v>1631239</v>
      </c>
      <c r="B926" s="52" t="s">
        <v>1725</v>
      </c>
      <c r="C926" s="52" t="s">
        <v>1726</v>
      </c>
      <c r="D926" s="52" t="s">
        <v>1720</v>
      </c>
      <c r="E926" s="53" t="s">
        <v>668</v>
      </c>
      <c r="F926" s="240"/>
    </row>
    <row r="927" spans="1:6" ht="14.25" customHeight="1" x14ac:dyDescent="0.25">
      <c r="A927" s="52" t="s">
        <v>1727</v>
      </c>
      <c r="B927" s="52" t="s">
        <v>1728</v>
      </c>
      <c r="C927" s="52" t="s">
        <v>939</v>
      </c>
      <c r="D927" s="52" t="s">
        <v>1729</v>
      </c>
      <c r="E927" s="53" t="s">
        <v>668</v>
      </c>
      <c r="F927" s="240"/>
    </row>
    <row r="928" spans="1:6" ht="14.25" customHeight="1" x14ac:dyDescent="0.25">
      <c r="A928" s="52">
        <v>1602621</v>
      </c>
      <c r="B928" s="52" t="s">
        <v>1730</v>
      </c>
      <c r="C928" s="52" t="s">
        <v>1183</v>
      </c>
      <c r="D928" s="52" t="s">
        <v>1729</v>
      </c>
      <c r="E928" s="53" t="s">
        <v>668</v>
      </c>
      <c r="F928" s="240"/>
    </row>
    <row r="929" spans="1:6" ht="14.25" customHeight="1" x14ac:dyDescent="0.25">
      <c r="A929" s="52">
        <v>1635355</v>
      </c>
      <c r="B929" s="52" t="s">
        <v>1731</v>
      </c>
      <c r="C929" s="52" t="s">
        <v>34</v>
      </c>
      <c r="D929" s="52" t="s">
        <v>1729</v>
      </c>
      <c r="E929" s="53" t="s">
        <v>668</v>
      </c>
      <c r="F929" s="240"/>
    </row>
    <row r="930" spans="1:6" ht="14.25" customHeight="1" x14ac:dyDescent="0.25">
      <c r="A930" s="52">
        <v>1633973</v>
      </c>
      <c r="B930" s="52" t="s">
        <v>1732</v>
      </c>
      <c r="C930" s="52" t="s">
        <v>34</v>
      </c>
      <c r="D930" s="52" t="s">
        <v>1729</v>
      </c>
      <c r="E930" s="53" t="s">
        <v>668</v>
      </c>
      <c r="F930" s="240"/>
    </row>
    <row r="931" spans="1:6" ht="14.25" customHeight="1" x14ac:dyDescent="0.25">
      <c r="A931" s="52">
        <v>1637414</v>
      </c>
      <c r="B931" s="52" t="s">
        <v>1733</v>
      </c>
      <c r="C931" s="52" t="s">
        <v>902</v>
      </c>
      <c r="D931" s="52" t="s">
        <v>1734</v>
      </c>
      <c r="E931" s="53" t="s">
        <v>668</v>
      </c>
      <c r="F931" s="240"/>
    </row>
    <row r="932" spans="1:6" ht="14.25" customHeight="1" x14ac:dyDescent="0.25">
      <c r="A932" s="52">
        <v>1639206</v>
      </c>
      <c r="B932" s="52" t="s">
        <v>1735</v>
      </c>
      <c r="C932" s="52" t="s">
        <v>902</v>
      </c>
      <c r="D932" s="52" t="s">
        <v>1734</v>
      </c>
      <c r="E932" s="53" t="s">
        <v>668</v>
      </c>
      <c r="F932" s="240"/>
    </row>
    <row r="933" spans="1:6" ht="14.25" customHeight="1" x14ac:dyDescent="0.25">
      <c r="A933" s="52">
        <v>1639612</v>
      </c>
      <c r="B933" s="52" t="s">
        <v>1736</v>
      </c>
      <c r="C933" s="52" t="s">
        <v>902</v>
      </c>
      <c r="D933" s="52" t="s">
        <v>1737</v>
      </c>
      <c r="E933" s="53" t="s">
        <v>668</v>
      </c>
      <c r="F933" s="240"/>
    </row>
    <row r="934" spans="1:6" ht="14.25" customHeight="1" x14ac:dyDescent="0.25">
      <c r="A934" s="1">
        <v>1632430</v>
      </c>
      <c r="B934" s="52" t="s">
        <v>1738</v>
      </c>
      <c r="C934" s="52" t="s">
        <v>718</v>
      </c>
      <c r="D934" s="134">
        <v>45323</v>
      </c>
      <c r="E934" s="53" t="s">
        <v>668</v>
      </c>
      <c r="F934" s="240"/>
    </row>
    <row r="935" spans="1:6" ht="14.25" customHeight="1" x14ac:dyDescent="0.25">
      <c r="A935" s="52">
        <v>1627940</v>
      </c>
      <c r="B935" s="52" t="s">
        <v>1739</v>
      </c>
      <c r="C935" s="52" t="s">
        <v>34</v>
      </c>
      <c r="D935" s="134">
        <v>45323</v>
      </c>
      <c r="E935" s="53" t="s">
        <v>668</v>
      </c>
      <c r="F935" s="240"/>
    </row>
    <row r="936" spans="1:6" ht="14.25" customHeight="1" x14ac:dyDescent="0.25">
      <c r="A936" s="52">
        <v>1637566</v>
      </c>
      <c r="B936" s="52" t="s">
        <v>1740</v>
      </c>
      <c r="C936" s="52" t="s">
        <v>1011</v>
      </c>
      <c r="D936" s="134">
        <v>45323</v>
      </c>
      <c r="E936" s="53" t="s">
        <v>668</v>
      </c>
      <c r="F936" s="240"/>
    </row>
    <row r="937" spans="1:6" ht="14.25" customHeight="1" x14ac:dyDescent="0.25">
      <c r="A937" s="52" t="s">
        <v>1741</v>
      </c>
      <c r="B937" s="52" t="s">
        <v>1742</v>
      </c>
      <c r="C937" s="52" t="s">
        <v>1743</v>
      </c>
      <c r="D937" s="134">
        <v>45323</v>
      </c>
      <c r="E937" s="53" t="s">
        <v>668</v>
      </c>
      <c r="F937" s="240"/>
    </row>
    <row r="938" spans="1:6" ht="14.25" customHeight="1" x14ac:dyDescent="0.25">
      <c r="A938" s="52" t="s">
        <v>1741</v>
      </c>
      <c r="B938" s="52" t="s">
        <v>1744</v>
      </c>
      <c r="C938" s="52" t="s">
        <v>1745</v>
      </c>
      <c r="D938" s="134">
        <v>44986</v>
      </c>
      <c r="E938" s="53" t="s">
        <v>668</v>
      </c>
      <c r="F938"/>
    </row>
    <row r="939" spans="1:6" ht="14.25" customHeight="1" x14ac:dyDescent="0.25">
      <c r="A939" s="52">
        <v>1634339</v>
      </c>
      <c r="B939" s="52" t="s">
        <v>1722</v>
      </c>
      <c r="C939" s="52" t="s">
        <v>786</v>
      </c>
      <c r="D939" s="52" t="s">
        <v>1720</v>
      </c>
      <c r="E939" s="53" t="s">
        <v>668</v>
      </c>
      <c r="F939" s="334"/>
    </row>
    <row r="940" spans="1:6" ht="14.25" customHeight="1" x14ac:dyDescent="0.25">
      <c r="A940" s="52"/>
      <c r="B940" s="52" t="s">
        <v>1746</v>
      </c>
      <c r="C940" s="214" t="s">
        <v>34</v>
      </c>
      <c r="D940" s="295">
        <v>45323</v>
      </c>
      <c r="E940" s="240" t="s">
        <v>668</v>
      </c>
      <c r="F940" s="240"/>
    </row>
    <row r="941" spans="1:6" ht="14.25" customHeight="1" x14ac:dyDescent="0.25">
      <c r="A941" s="52"/>
      <c r="B941" s="52" t="s">
        <v>1747</v>
      </c>
      <c r="C941" s="52" t="s">
        <v>1365</v>
      </c>
      <c r="D941" s="134">
        <v>45352</v>
      </c>
      <c r="E941" s="53" t="s">
        <v>668</v>
      </c>
      <c r="F941" s="336"/>
    </row>
    <row r="942" spans="1:6" ht="14.25" customHeight="1" x14ac:dyDescent="0.25">
      <c r="A942" s="52">
        <v>1642777</v>
      </c>
      <c r="B942" s="52" t="s">
        <v>1748</v>
      </c>
      <c r="C942" s="52" t="s">
        <v>779</v>
      </c>
      <c r="D942" s="134">
        <v>45352</v>
      </c>
      <c r="E942" s="53" t="s">
        <v>668</v>
      </c>
      <c r="F942" s="240"/>
    </row>
    <row r="943" spans="1:6" ht="14.25" customHeight="1" x14ac:dyDescent="0.25">
      <c r="A943" s="52">
        <v>1620037</v>
      </c>
      <c r="B943" s="52" t="s">
        <v>1749</v>
      </c>
      <c r="C943" s="52" t="s">
        <v>1750</v>
      </c>
      <c r="D943" s="52" t="s">
        <v>1751</v>
      </c>
      <c r="E943" s="53" t="s">
        <v>668</v>
      </c>
      <c r="F943" s="240"/>
    </row>
    <row r="944" spans="1:6" ht="14.25" customHeight="1" x14ac:dyDescent="0.25">
      <c r="A944" s="52">
        <v>1643410</v>
      </c>
      <c r="B944" s="52" t="s">
        <v>1752</v>
      </c>
      <c r="C944" s="52" t="s">
        <v>1365</v>
      </c>
      <c r="D944" s="134">
        <v>45383</v>
      </c>
      <c r="E944" s="53" t="s">
        <v>668</v>
      </c>
      <c r="F944" s="240"/>
    </row>
    <row r="945" spans="1:6" ht="14.25" customHeight="1" x14ac:dyDescent="0.25">
      <c r="A945" s="52">
        <v>1642598</v>
      </c>
      <c r="B945" s="52" t="s">
        <v>1753</v>
      </c>
      <c r="C945" s="52" t="s">
        <v>1365</v>
      </c>
      <c r="D945" s="296">
        <v>45383</v>
      </c>
      <c r="E945" s="53" t="s">
        <v>668</v>
      </c>
      <c r="F945" s="240"/>
    </row>
    <row r="946" spans="1:6" ht="14.25" customHeight="1" x14ac:dyDescent="0.25">
      <c r="A946" s="52">
        <v>1649486</v>
      </c>
      <c r="B946" s="52" t="s">
        <v>1754</v>
      </c>
      <c r="C946" s="52" t="s">
        <v>1376</v>
      </c>
      <c r="D946" s="134">
        <v>45597</v>
      </c>
      <c r="E946" s="53" t="s">
        <v>668</v>
      </c>
      <c r="F946" s="240"/>
    </row>
    <row r="947" spans="1:6" ht="14.25" customHeight="1" x14ac:dyDescent="0.25">
      <c r="A947" s="138">
        <v>1650306</v>
      </c>
      <c r="B947" s="138" t="s">
        <v>1755</v>
      </c>
      <c r="C947" s="52" t="s">
        <v>832</v>
      </c>
      <c r="D947" s="134">
        <v>45597</v>
      </c>
      <c r="E947" s="53" t="s">
        <v>668</v>
      </c>
      <c r="F947" s="240"/>
    </row>
    <row r="948" spans="1:6" ht="14.25" customHeight="1" x14ac:dyDescent="0.25">
      <c r="A948" s="10">
        <v>1664114</v>
      </c>
      <c r="B948" s="10" t="s">
        <v>1756</v>
      </c>
      <c r="C948" s="285" t="s">
        <v>34</v>
      </c>
      <c r="D948" s="52" t="s">
        <v>1757</v>
      </c>
      <c r="E948" s="53" t="s">
        <v>668</v>
      </c>
      <c r="F948" s="240"/>
    </row>
    <row r="949" spans="1:6" ht="14.25" customHeight="1" x14ac:dyDescent="0.25">
      <c r="A949" s="10">
        <v>1660060</v>
      </c>
      <c r="B949" s="10" t="s">
        <v>1758</v>
      </c>
      <c r="C949" s="285" t="s">
        <v>34</v>
      </c>
      <c r="D949" s="52" t="s">
        <v>1757</v>
      </c>
      <c r="E949" s="53" t="s">
        <v>668</v>
      </c>
      <c r="F949" s="240"/>
    </row>
    <row r="950" spans="1:6" ht="14.25" customHeight="1" x14ac:dyDescent="0.25">
      <c r="A950" s="10">
        <v>1664521</v>
      </c>
      <c r="B950" s="285" t="s">
        <v>1759</v>
      </c>
      <c r="C950" s="285" t="s">
        <v>791</v>
      </c>
      <c r="D950" s="52" t="s">
        <v>1760</v>
      </c>
      <c r="E950" s="53" t="s">
        <v>668</v>
      </c>
      <c r="F950" s="240"/>
    </row>
    <row r="951" spans="1:6" ht="14.25" customHeight="1" x14ac:dyDescent="0.25">
      <c r="A951" s="52">
        <v>1662364</v>
      </c>
      <c r="B951" s="52" t="s">
        <v>1761</v>
      </c>
      <c r="C951" s="52" t="s">
        <v>1183</v>
      </c>
      <c r="D951" s="134">
        <v>45445</v>
      </c>
      <c r="E951" s="207" t="s">
        <v>671</v>
      </c>
      <c r="F951" s="240" t="s">
        <v>1762</v>
      </c>
    </row>
    <row r="952" spans="1:6" ht="14.25" customHeight="1" x14ac:dyDescent="0.25">
      <c r="A952" s="52">
        <v>1660348</v>
      </c>
      <c r="B952" s="52" t="s">
        <v>1763</v>
      </c>
      <c r="C952" s="52" t="s">
        <v>1764</v>
      </c>
      <c r="D952" s="134">
        <v>45445</v>
      </c>
      <c r="E952" s="207" t="s">
        <v>671</v>
      </c>
      <c r="F952" s="240" t="s">
        <v>1762</v>
      </c>
    </row>
    <row r="953" spans="1:6" ht="14.25" customHeight="1" x14ac:dyDescent="0.25">
      <c r="A953" s="52">
        <v>1657361</v>
      </c>
      <c r="B953" s="52" t="s">
        <v>1765</v>
      </c>
      <c r="C953" s="52" t="s">
        <v>814</v>
      </c>
      <c r="D953" s="134">
        <v>45445</v>
      </c>
      <c r="E953" s="207" t="s">
        <v>671</v>
      </c>
      <c r="F953" s="240" t="s">
        <v>1762</v>
      </c>
    </row>
    <row r="954" spans="1:6" ht="14.25" customHeight="1" x14ac:dyDescent="0.25">
      <c r="A954" s="52">
        <v>1616277</v>
      </c>
      <c r="B954" s="52" t="s">
        <v>1766</v>
      </c>
      <c r="C954" s="52" t="s">
        <v>1764</v>
      </c>
      <c r="D954" s="134">
        <v>45475</v>
      </c>
      <c r="E954" s="53" t="s">
        <v>668</v>
      </c>
      <c r="F954" s="240"/>
    </row>
    <row r="955" spans="1:6" ht="14.25" customHeight="1" x14ac:dyDescent="0.25">
      <c r="A955" s="52">
        <v>1671557</v>
      </c>
      <c r="B955" s="52" t="s">
        <v>1767</v>
      </c>
      <c r="C955" s="52" t="s">
        <v>1183</v>
      </c>
      <c r="D955" s="134">
        <v>45506</v>
      </c>
      <c r="E955" s="53" t="s">
        <v>668</v>
      </c>
      <c r="F955" s="240"/>
    </row>
    <row r="956" spans="1:6" ht="14.25" customHeight="1" x14ac:dyDescent="0.25">
      <c r="A956" s="52">
        <v>1673282</v>
      </c>
      <c r="B956" s="52" t="s">
        <v>1768</v>
      </c>
      <c r="C956" s="52" t="s">
        <v>832</v>
      </c>
      <c r="D956" s="134">
        <v>45537</v>
      </c>
      <c r="E956" s="53" t="s">
        <v>668</v>
      </c>
      <c r="F956" s="240"/>
    </row>
    <row r="957" spans="1:6" ht="14.25" customHeight="1" x14ac:dyDescent="0.25">
      <c r="A957" s="52">
        <v>1666016</v>
      </c>
      <c r="B957" s="52" t="s">
        <v>1769</v>
      </c>
      <c r="C957" s="52" t="s">
        <v>786</v>
      </c>
      <c r="D957" s="52" t="s">
        <v>1770</v>
      </c>
      <c r="E957" s="53" t="s">
        <v>668</v>
      </c>
      <c r="F957" s="240"/>
    </row>
    <row r="958" spans="1:6" ht="14.25" customHeight="1" x14ac:dyDescent="0.25">
      <c r="A958" s="52">
        <v>1672803</v>
      </c>
      <c r="B958" s="52" t="s">
        <v>1771</v>
      </c>
      <c r="C958" s="52" t="s">
        <v>1217</v>
      </c>
      <c r="D958" s="52" t="s">
        <v>1770</v>
      </c>
      <c r="E958" s="53" t="s">
        <v>668</v>
      </c>
      <c r="F958" s="240"/>
    </row>
    <row r="959" spans="1:6" ht="14.25" customHeight="1" x14ac:dyDescent="0.25">
      <c r="A959" s="52">
        <v>1667267</v>
      </c>
      <c r="B959" s="52" t="s">
        <v>1772</v>
      </c>
      <c r="C959" s="52" t="s">
        <v>1365</v>
      </c>
      <c r="D959" s="52" t="s">
        <v>1773</v>
      </c>
      <c r="E959" s="53" t="s">
        <v>668</v>
      </c>
      <c r="F959" s="240"/>
    </row>
    <row r="960" spans="1:6" ht="14.25" customHeight="1" x14ac:dyDescent="0.25">
      <c r="A960" s="52">
        <v>1670035</v>
      </c>
      <c r="B960" s="52" t="s">
        <v>1774</v>
      </c>
      <c r="C960" s="52" t="s">
        <v>1365</v>
      </c>
      <c r="D960" s="52" t="s">
        <v>1773</v>
      </c>
      <c r="E960" s="53" t="s">
        <v>668</v>
      </c>
      <c r="F960" s="240"/>
    </row>
    <row r="961" spans="1:6" ht="14.25" customHeight="1" x14ac:dyDescent="0.25">
      <c r="A961" s="52">
        <v>1672087</v>
      </c>
      <c r="B961" s="52" t="s">
        <v>1775</v>
      </c>
      <c r="C961" s="52" t="s">
        <v>814</v>
      </c>
      <c r="D961" s="52" t="s">
        <v>1776</v>
      </c>
      <c r="E961" s="53" t="s">
        <v>668</v>
      </c>
      <c r="F961" s="240"/>
    </row>
    <row r="962" spans="1:6" ht="14.25" customHeight="1" x14ac:dyDescent="0.25">
      <c r="A962" s="52">
        <v>1677343</v>
      </c>
      <c r="B962" s="52" t="s">
        <v>1777</v>
      </c>
      <c r="C962" s="52" t="s">
        <v>1376</v>
      </c>
      <c r="D962" s="52" t="s">
        <v>1776</v>
      </c>
      <c r="E962" s="207" t="s">
        <v>671</v>
      </c>
      <c r="F962" s="240" t="s">
        <v>1778</v>
      </c>
    </row>
    <row r="963" spans="1:6" ht="14.25" customHeight="1" x14ac:dyDescent="0.25">
      <c r="A963" s="52">
        <v>1657094</v>
      </c>
      <c r="B963" s="52" t="s">
        <v>1779</v>
      </c>
      <c r="C963" s="52" t="s">
        <v>832</v>
      </c>
      <c r="D963" s="52" t="s">
        <v>1776</v>
      </c>
      <c r="E963" s="207" t="s">
        <v>671</v>
      </c>
      <c r="F963" s="240" t="s">
        <v>1778</v>
      </c>
    </row>
    <row r="964" spans="1:6" ht="14.25" customHeight="1" x14ac:dyDescent="0.25">
      <c r="A964" s="52">
        <v>1516824</v>
      </c>
      <c r="B964" s="52" t="s">
        <v>1780</v>
      </c>
      <c r="C964" s="52" t="s">
        <v>814</v>
      </c>
      <c r="D964" s="52" t="s">
        <v>1773</v>
      </c>
      <c r="E964" s="53" t="s">
        <v>668</v>
      </c>
      <c r="F964" s="240"/>
    </row>
    <row r="965" spans="1:6" ht="14.25" customHeight="1" x14ac:dyDescent="0.25">
      <c r="A965" s="52">
        <v>1670035</v>
      </c>
      <c r="B965" s="52" t="s">
        <v>1774</v>
      </c>
      <c r="C965" s="52" t="s">
        <v>1365</v>
      </c>
      <c r="D965" s="52" t="s">
        <v>1773</v>
      </c>
      <c r="E965" s="53" t="s">
        <v>668</v>
      </c>
      <c r="F965" s="240"/>
    </row>
    <row r="966" spans="1:6" ht="14.25" customHeight="1" x14ac:dyDescent="0.25">
      <c r="A966" s="52">
        <v>1667267</v>
      </c>
      <c r="B966" s="52" t="s">
        <v>1772</v>
      </c>
      <c r="C966" s="52" t="s">
        <v>1781</v>
      </c>
      <c r="D966" s="52" t="s">
        <v>1773</v>
      </c>
      <c r="E966" s="53" t="s">
        <v>668</v>
      </c>
      <c r="F966" s="240"/>
    </row>
    <row r="967" spans="1:6" ht="14.25" customHeight="1" x14ac:dyDescent="0.25">
      <c r="A967" s="52" t="s">
        <v>1782</v>
      </c>
      <c r="B967" s="52" t="s">
        <v>1783</v>
      </c>
      <c r="C967" s="52" t="s">
        <v>1011</v>
      </c>
      <c r="D967" s="52" t="s">
        <v>1776</v>
      </c>
      <c r="E967" s="53" t="s">
        <v>668</v>
      </c>
      <c r="F967" s="240"/>
    </row>
    <row r="968" spans="1:6" ht="14.25" customHeight="1" x14ac:dyDescent="0.25">
      <c r="A968" s="52">
        <v>1679227</v>
      </c>
      <c r="B968" s="52" t="s">
        <v>1784</v>
      </c>
      <c r="C968" s="52" t="s">
        <v>1009</v>
      </c>
      <c r="D968" s="52" t="s">
        <v>1785</v>
      </c>
      <c r="E968" s="53" t="s">
        <v>668</v>
      </c>
      <c r="F968" s="240"/>
    </row>
    <row r="969" spans="1:6" ht="14.25" customHeight="1" x14ac:dyDescent="0.25">
      <c r="A969" s="52">
        <v>1669087</v>
      </c>
      <c r="B969" s="52" t="s">
        <v>1786</v>
      </c>
      <c r="C969" s="52" t="s">
        <v>1009</v>
      </c>
      <c r="D969" s="52" t="s">
        <v>1787</v>
      </c>
      <c r="E969" s="207" t="s">
        <v>671</v>
      </c>
      <c r="F969" s="240" t="s">
        <v>1778</v>
      </c>
    </row>
    <row r="970" spans="1:6" ht="14.25" customHeight="1" x14ac:dyDescent="0.25">
      <c r="A970" s="52">
        <v>1627179</v>
      </c>
      <c r="B970" s="52" t="s">
        <v>1788</v>
      </c>
      <c r="C970" s="52" t="s">
        <v>1365</v>
      </c>
      <c r="D970" s="134">
        <v>45272</v>
      </c>
      <c r="E970" s="190" t="s">
        <v>668</v>
      </c>
      <c r="F970" s="240"/>
    </row>
    <row r="971" spans="1:6" ht="14.25" customHeight="1" x14ac:dyDescent="0.25">
      <c r="A971" s="52">
        <v>1628665</v>
      </c>
      <c r="B971" s="52" t="s">
        <v>1789</v>
      </c>
      <c r="C971" s="52" t="s">
        <v>820</v>
      </c>
      <c r="D971" s="134">
        <v>45272</v>
      </c>
      <c r="E971" s="190" t="s">
        <v>668</v>
      </c>
      <c r="F971" s="240"/>
    </row>
    <row r="972" spans="1:6" ht="14.25" customHeight="1" x14ac:dyDescent="0.25">
      <c r="A972" s="52">
        <v>1627824</v>
      </c>
      <c r="B972" s="52" t="s">
        <v>1790</v>
      </c>
      <c r="C972" s="52" t="s">
        <v>814</v>
      </c>
      <c r="D972" s="134">
        <v>45242</v>
      </c>
      <c r="E972" s="190" t="s">
        <v>668</v>
      </c>
      <c r="F972" s="240"/>
    </row>
    <row r="973" spans="1:6" ht="14.25" customHeight="1" x14ac:dyDescent="0.25">
      <c r="A973" s="52">
        <v>1625797</v>
      </c>
      <c r="B973" s="52" t="s">
        <v>1791</v>
      </c>
      <c r="C973" s="52" t="s">
        <v>902</v>
      </c>
      <c r="D973" s="134">
        <v>45119</v>
      </c>
      <c r="E973" s="190" t="s">
        <v>668</v>
      </c>
      <c r="F973" s="240"/>
    </row>
    <row r="974" spans="1:6" ht="14.25" customHeight="1" x14ac:dyDescent="0.25">
      <c r="A974" s="52">
        <v>1626055</v>
      </c>
      <c r="B974" s="52" t="s">
        <v>1792</v>
      </c>
      <c r="C974" s="52" t="s">
        <v>34</v>
      </c>
      <c r="D974" s="134">
        <v>45119</v>
      </c>
      <c r="E974" s="190" t="s">
        <v>668</v>
      </c>
      <c r="F974" s="240"/>
    </row>
    <row r="975" spans="1:6" ht="14.25" customHeight="1" x14ac:dyDescent="0.25">
      <c r="A975" s="52">
        <v>1626283</v>
      </c>
      <c r="B975" s="52" t="s">
        <v>1793</v>
      </c>
      <c r="C975" s="52" t="s">
        <v>814</v>
      </c>
      <c r="D975" s="134">
        <v>45119</v>
      </c>
      <c r="E975" s="190" t="s">
        <v>668</v>
      </c>
      <c r="F975" s="240"/>
    </row>
    <row r="976" spans="1:6" ht="14.25" customHeight="1" x14ac:dyDescent="0.25">
      <c r="A976" s="52">
        <v>1625086</v>
      </c>
      <c r="B976" s="52" t="s">
        <v>1794</v>
      </c>
      <c r="C976" s="52" t="s">
        <v>814</v>
      </c>
      <c r="D976" s="134">
        <v>45089</v>
      </c>
      <c r="E976" s="190" t="s">
        <v>668</v>
      </c>
      <c r="F976" s="240"/>
    </row>
    <row r="977" spans="1:6" ht="14.25" customHeight="1" x14ac:dyDescent="0.25">
      <c r="A977" s="52">
        <v>1647350</v>
      </c>
      <c r="B977" s="52" t="s">
        <v>1795</v>
      </c>
      <c r="C977" s="52" t="s">
        <v>1376</v>
      </c>
      <c r="D977" s="134">
        <v>45627</v>
      </c>
      <c r="E977" s="240" t="s">
        <v>668</v>
      </c>
      <c r="F977" s="240"/>
    </row>
    <row r="978" spans="1:6" ht="14.25" customHeight="1" x14ac:dyDescent="0.25">
      <c r="A978" s="52">
        <v>1639778</v>
      </c>
      <c r="B978" s="52" t="s">
        <v>1796</v>
      </c>
      <c r="C978" s="52" t="s">
        <v>925</v>
      </c>
      <c r="D978" s="52" t="s">
        <v>1797</v>
      </c>
      <c r="E978" s="240" t="s">
        <v>668</v>
      </c>
      <c r="F978" s="240"/>
    </row>
    <row r="979" spans="1:6" ht="14.25" customHeight="1" x14ac:dyDescent="0.25">
      <c r="A979" s="52">
        <v>1639086</v>
      </c>
      <c r="B979" s="52" t="s">
        <v>1798</v>
      </c>
      <c r="C979" s="52" t="s">
        <v>718</v>
      </c>
      <c r="D979" s="52" t="s">
        <v>1799</v>
      </c>
      <c r="E979" s="207" t="s">
        <v>671</v>
      </c>
      <c r="F979" s="240" t="s">
        <v>1800</v>
      </c>
    </row>
    <row r="980" spans="1:6" ht="14.25" customHeight="1" x14ac:dyDescent="0.25">
      <c r="A980" s="52">
        <v>1639656</v>
      </c>
      <c r="B980" s="52" t="s">
        <v>1801</v>
      </c>
      <c r="C980" s="52" t="s">
        <v>718</v>
      </c>
      <c r="D980" s="52" t="s">
        <v>1799</v>
      </c>
      <c r="E980" s="207" t="s">
        <v>671</v>
      </c>
      <c r="F980" s="240" t="s">
        <v>1800</v>
      </c>
    </row>
    <row r="981" spans="1:6" ht="14.25" customHeight="1" x14ac:dyDescent="0.25">
      <c r="A981" s="52">
        <v>1516854</v>
      </c>
      <c r="B981" s="52" t="s">
        <v>1802</v>
      </c>
      <c r="C981" s="52" t="s">
        <v>718</v>
      </c>
      <c r="D981" s="52" t="s">
        <v>1799</v>
      </c>
      <c r="E981" s="207" t="s">
        <v>671</v>
      </c>
      <c r="F981" s="240" t="s">
        <v>1800</v>
      </c>
    </row>
    <row r="982" spans="1:6" ht="14.25" customHeight="1" x14ac:dyDescent="0.25">
      <c r="A982" s="52">
        <v>1628710</v>
      </c>
      <c r="B982" s="52" t="s">
        <v>1803</v>
      </c>
      <c r="C982" s="52" t="s">
        <v>718</v>
      </c>
      <c r="D982" s="52" t="s">
        <v>1799</v>
      </c>
      <c r="E982" s="207" t="s">
        <v>671</v>
      </c>
      <c r="F982" s="240" t="s">
        <v>1800</v>
      </c>
    </row>
    <row r="983" spans="1:6" ht="14.25" customHeight="1" x14ac:dyDescent="0.25">
      <c r="A983" s="52">
        <v>1646990</v>
      </c>
      <c r="B983" s="52" t="s">
        <v>1804</v>
      </c>
      <c r="C983" s="52" t="s">
        <v>718</v>
      </c>
      <c r="D983" s="52" t="s">
        <v>1799</v>
      </c>
      <c r="E983" s="207" t="s">
        <v>671</v>
      </c>
      <c r="F983" s="240" t="s">
        <v>1800</v>
      </c>
    </row>
    <row r="984" spans="1:6" ht="14.25" customHeight="1" x14ac:dyDescent="0.25">
      <c r="A984" s="52">
        <v>1647856</v>
      </c>
      <c r="B984" s="52" t="s">
        <v>1805</v>
      </c>
      <c r="C984" s="52" t="s">
        <v>814</v>
      </c>
      <c r="D984" s="52" t="s">
        <v>1806</v>
      </c>
      <c r="E984" s="240" t="s">
        <v>668</v>
      </c>
      <c r="F984" s="240"/>
    </row>
    <row r="985" spans="1:6" ht="14.25" customHeight="1" x14ac:dyDescent="0.25">
      <c r="A985" s="52">
        <v>1652802</v>
      </c>
      <c r="B985" s="52" t="s">
        <v>1807</v>
      </c>
      <c r="C985" s="52" t="s">
        <v>1376</v>
      </c>
      <c r="D985" s="52" t="s">
        <v>1806</v>
      </c>
      <c r="E985" s="240" t="s">
        <v>668</v>
      </c>
      <c r="F985" s="240"/>
    </row>
    <row r="986" spans="1:6" ht="14.25" customHeight="1" x14ac:dyDescent="0.25">
      <c r="A986" s="52">
        <v>1655460</v>
      </c>
      <c r="B986" s="52" t="s">
        <v>1808</v>
      </c>
      <c r="C986" s="52" t="s">
        <v>925</v>
      </c>
      <c r="D986" s="52" t="s">
        <v>1809</v>
      </c>
      <c r="E986" s="240" t="s">
        <v>668</v>
      </c>
      <c r="F986" s="240"/>
    </row>
    <row r="987" spans="1:6" ht="14.25" customHeight="1" x14ac:dyDescent="0.25">
      <c r="A987" s="52">
        <v>1656861</v>
      </c>
      <c r="B987" s="52" t="s">
        <v>1810</v>
      </c>
      <c r="C987" s="52" t="s">
        <v>779</v>
      </c>
      <c r="D987" s="52" t="s">
        <v>1811</v>
      </c>
      <c r="E987" s="207" t="s">
        <v>671</v>
      </c>
      <c r="F987" s="240" t="s">
        <v>1812</v>
      </c>
    </row>
    <row r="988" spans="1:6" ht="14.25" customHeight="1" x14ac:dyDescent="0.25">
      <c r="A988" s="52">
        <v>1643165</v>
      </c>
      <c r="B988" s="52" t="s">
        <v>1813</v>
      </c>
      <c r="C988" s="52" t="s">
        <v>1009</v>
      </c>
      <c r="D988" s="52" t="s">
        <v>1811</v>
      </c>
      <c r="E988" s="207" t="s">
        <v>671</v>
      </c>
      <c r="F988" s="240" t="s">
        <v>1812</v>
      </c>
    </row>
    <row r="989" spans="1:6" ht="14.25" customHeight="1" x14ac:dyDescent="0.25">
      <c r="A989" s="52">
        <v>1648009</v>
      </c>
      <c r="B989" s="273" t="s">
        <v>1814</v>
      </c>
      <c r="C989" s="52" t="s">
        <v>1691</v>
      </c>
      <c r="D989" s="52" t="s">
        <v>1815</v>
      </c>
      <c r="E989" s="240" t="s">
        <v>668</v>
      </c>
      <c r="F989" s="240"/>
    </row>
    <row r="990" spans="1:6" ht="14.25" customHeight="1" x14ac:dyDescent="0.25">
      <c r="A990" s="52">
        <v>1652285</v>
      </c>
      <c r="B990" s="52" t="s">
        <v>1816</v>
      </c>
      <c r="C990" s="52" t="s">
        <v>763</v>
      </c>
      <c r="D990" s="52" t="s">
        <v>1817</v>
      </c>
      <c r="E990" s="240" t="s">
        <v>668</v>
      </c>
      <c r="F990" s="240"/>
    </row>
    <row r="991" spans="1:6" ht="14.25" customHeight="1" x14ac:dyDescent="0.25">
      <c r="A991" s="52">
        <v>1661211</v>
      </c>
      <c r="B991" s="52" t="s">
        <v>1818</v>
      </c>
      <c r="C991" s="52" t="s">
        <v>786</v>
      </c>
      <c r="D991" s="52" t="s">
        <v>1819</v>
      </c>
      <c r="E991" s="240" t="s">
        <v>668</v>
      </c>
      <c r="F991" s="240"/>
    </row>
    <row r="992" spans="1:6" ht="14.25" customHeight="1" x14ac:dyDescent="0.25">
      <c r="A992" s="52">
        <v>1647856</v>
      </c>
      <c r="B992" s="138" t="s">
        <v>1820</v>
      </c>
      <c r="C992" s="138" t="s">
        <v>814</v>
      </c>
      <c r="D992" s="52" t="s">
        <v>1819</v>
      </c>
      <c r="E992" s="240" t="s">
        <v>668</v>
      </c>
      <c r="F992" s="240"/>
    </row>
    <row r="993" spans="1:6" ht="14.25" customHeight="1" x14ac:dyDescent="0.25">
      <c r="A993" s="169">
        <v>1661218</v>
      </c>
      <c r="B993" s="138" t="s">
        <v>1821</v>
      </c>
      <c r="C993" s="138" t="s">
        <v>832</v>
      </c>
      <c r="D993" s="285" t="s">
        <v>1822</v>
      </c>
      <c r="E993" s="240" t="s">
        <v>668</v>
      </c>
      <c r="F993" s="240"/>
    </row>
    <row r="994" spans="1:6" ht="14.25" customHeight="1" x14ac:dyDescent="0.25">
      <c r="A994" s="169">
        <v>1625836</v>
      </c>
      <c r="B994" s="52" t="s">
        <v>1823</v>
      </c>
      <c r="C994" s="220" t="s">
        <v>763</v>
      </c>
      <c r="D994" s="285" t="s">
        <v>1822</v>
      </c>
      <c r="E994" s="207" t="s">
        <v>671</v>
      </c>
      <c r="F994" s="240" t="s">
        <v>1824</v>
      </c>
    </row>
    <row r="995" spans="1:6" ht="14.25" customHeight="1" x14ac:dyDescent="0.25">
      <c r="A995" s="52">
        <v>1680983</v>
      </c>
      <c r="B995" s="52" t="s">
        <v>1825</v>
      </c>
      <c r="C995" s="172" t="s">
        <v>925</v>
      </c>
      <c r="D995" s="52" t="s">
        <v>1826</v>
      </c>
      <c r="E995" s="240" t="s">
        <v>668</v>
      </c>
      <c r="F995" s="240"/>
    </row>
    <row r="996" spans="1:6" ht="14.25" customHeight="1" x14ac:dyDescent="0.25">
      <c r="A996" s="52">
        <v>1677665</v>
      </c>
      <c r="B996" s="52" t="s">
        <v>1827</v>
      </c>
      <c r="C996" s="52" t="s">
        <v>922</v>
      </c>
      <c r="D996" s="52" t="s">
        <v>1826</v>
      </c>
      <c r="E996" s="240" t="s">
        <v>668</v>
      </c>
      <c r="F996" s="240"/>
    </row>
    <row r="997" spans="1:6" ht="14.25" customHeight="1" x14ac:dyDescent="0.25">
      <c r="A997" s="52">
        <v>1683494</v>
      </c>
      <c r="B997" s="52" t="s">
        <v>1828</v>
      </c>
      <c r="C997" s="52" t="s">
        <v>779</v>
      </c>
      <c r="D997" s="52" t="s">
        <v>1829</v>
      </c>
      <c r="E997" s="240" t="s">
        <v>668</v>
      </c>
      <c r="F997" s="240"/>
    </row>
    <row r="998" spans="1:6" ht="14.25" customHeight="1" x14ac:dyDescent="0.25">
      <c r="A998" s="52">
        <v>1590333</v>
      </c>
      <c r="B998" s="52" t="s">
        <v>1830</v>
      </c>
      <c r="C998" s="52" t="s">
        <v>1718</v>
      </c>
      <c r="D998" s="52" t="s">
        <v>1829</v>
      </c>
      <c r="E998" s="207" t="s">
        <v>671</v>
      </c>
      <c r="F998" s="240" t="s">
        <v>1831</v>
      </c>
    </row>
    <row r="999" spans="1:6" ht="14.25" customHeight="1" x14ac:dyDescent="0.25">
      <c r="A999" s="52">
        <v>1682348</v>
      </c>
      <c r="B999" s="52" t="s">
        <v>1832</v>
      </c>
      <c r="C999" s="52" t="s">
        <v>902</v>
      </c>
      <c r="D999" s="52" t="s">
        <v>1829</v>
      </c>
      <c r="E999" s="207" t="s">
        <v>671</v>
      </c>
      <c r="F999" s="240" t="s">
        <v>1831</v>
      </c>
    </row>
    <row r="1000" spans="1:6" ht="14.25" customHeight="1" x14ac:dyDescent="0.25">
      <c r="A1000" s="52">
        <v>1638542</v>
      </c>
      <c r="B1000" s="52" t="s">
        <v>1833</v>
      </c>
      <c r="C1000" s="52" t="s">
        <v>1183</v>
      </c>
      <c r="D1000" s="52" t="s">
        <v>1829</v>
      </c>
      <c r="E1000" s="207" t="s">
        <v>671</v>
      </c>
      <c r="F1000" s="240" t="s">
        <v>1831</v>
      </c>
    </row>
    <row r="1001" spans="1:6" ht="14.25" customHeight="1" x14ac:dyDescent="0.25">
      <c r="A1001" s="52">
        <v>1638544</v>
      </c>
      <c r="B1001" s="52" t="s">
        <v>1834</v>
      </c>
      <c r="C1001" s="52" t="s">
        <v>1183</v>
      </c>
      <c r="D1001" s="52" t="s">
        <v>1829</v>
      </c>
      <c r="E1001" s="207" t="s">
        <v>671</v>
      </c>
      <c r="F1001" s="240" t="s">
        <v>1831</v>
      </c>
    </row>
    <row r="1002" spans="1:6" ht="14.25" customHeight="1" x14ac:dyDescent="0.25">
      <c r="A1002" s="52">
        <v>1674767</v>
      </c>
      <c r="B1002" s="52" t="s">
        <v>1835</v>
      </c>
      <c r="C1002" s="52" t="s">
        <v>1836</v>
      </c>
      <c r="D1002" s="52" t="s">
        <v>1829</v>
      </c>
      <c r="E1002" s="207" t="s">
        <v>671</v>
      </c>
      <c r="F1002" s="240" t="s">
        <v>1831</v>
      </c>
    </row>
    <row r="1003" spans="1:6" ht="14.25" customHeight="1" x14ac:dyDescent="0.25">
      <c r="A1003" s="52">
        <v>1682346</v>
      </c>
      <c r="B1003" s="52" t="s">
        <v>1837</v>
      </c>
      <c r="C1003" s="52" t="s">
        <v>1009</v>
      </c>
      <c r="D1003" s="52" t="s">
        <v>1838</v>
      </c>
      <c r="E1003" s="207" t="s">
        <v>671</v>
      </c>
      <c r="F1003" s="240" t="s">
        <v>1839</v>
      </c>
    </row>
    <row r="1004" spans="1:6" ht="14.25" customHeight="1" x14ac:dyDescent="0.25">
      <c r="A1004" s="52">
        <v>1678643</v>
      </c>
      <c r="B1004" s="52" t="s">
        <v>1840</v>
      </c>
      <c r="C1004" s="52" t="s">
        <v>1183</v>
      </c>
      <c r="D1004" s="52" t="s">
        <v>1838</v>
      </c>
      <c r="E1004" s="207" t="s">
        <v>671</v>
      </c>
      <c r="F1004" s="240" t="s">
        <v>1839</v>
      </c>
    </row>
    <row r="1005" spans="1:6" ht="14.25" customHeight="1" x14ac:dyDescent="0.25">
      <c r="A1005" s="52">
        <v>1679088</v>
      </c>
      <c r="B1005" s="52" t="s">
        <v>1841</v>
      </c>
      <c r="C1005" s="52" t="s">
        <v>1210</v>
      </c>
      <c r="D1005" s="52" t="s">
        <v>1838</v>
      </c>
      <c r="E1005" s="207" t="s">
        <v>671</v>
      </c>
      <c r="F1005" s="240" t="s">
        <v>1839</v>
      </c>
    </row>
    <row r="1006" spans="1:6" ht="14.25" customHeight="1" x14ac:dyDescent="0.25">
      <c r="A1006" s="52">
        <v>1683494</v>
      </c>
      <c r="B1006" s="52" t="s">
        <v>1828</v>
      </c>
      <c r="C1006" s="52" t="s">
        <v>779</v>
      </c>
      <c r="D1006" s="52" t="s">
        <v>1838</v>
      </c>
      <c r="E1006" s="240" t="s">
        <v>668</v>
      </c>
      <c r="F1006" s="240"/>
    </row>
    <row r="1007" spans="1:6" ht="14.25" customHeight="1" x14ac:dyDescent="0.25">
      <c r="A1007" s="52">
        <v>1684350</v>
      </c>
      <c r="B1007" s="52" t="s">
        <v>1842</v>
      </c>
      <c r="C1007" s="52" t="s">
        <v>718</v>
      </c>
      <c r="D1007" s="52" t="s">
        <v>1843</v>
      </c>
      <c r="E1007" s="240" t="s">
        <v>668</v>
      </c>
      <c r="F1007" s="240"/>
    </row>
    <row r="1008" spans="1:6" ht="14.25" customHeight="1" x14ac:dyDescent="0.25">
      <c r="A1008" s="52">
        <v>1685100</v>
      </c>
      <c r="B1008" s="52" t="s">
        <v>1844</v>
      </c>
      <c r="C1008" s="52" t="s">
        <v>791</v>
      </c>
      <c r="D1008" s="52" t="s">
        <v>1838</v>
      </c>
      <c r="E1008" s="240" t="s">
        <v>668</v>
      </c>
      <c r="F1008" s="240"/>
    </row>
    <row r="1009" spans="1:6" ht="14.25" customHeight="1" x14ac:dyDescent="0.25">
      <c r="A1009" s="52">
        <v>1671361</v>
      </c>
      <c r="B1009" s="52" t="s">
        <v>1845</v>
      </c>
      <c r="C1009" s="52" t="s">
        <v>718</v>
      </c>
      <c r="D1009" s="52" t="s">
        <v>1838</v>
      </c>
      <c r="E1009" s="240" t="s">
        <v>668</v>
      </c>
      <c r="F1009" s="240"/>
    </row>
    <row r="1010" spans="1:6" ht="14.25" customHeight="1" x14ac:dyDescent="0.25">
      <c r="A1010" s="52">
        <v>1685937</v>
      </c>
      <c r="B1010" s="52" t="s">
        <v>1846</v>
      </c>
      <c r="C1010" s="52" t="s">
        <v>832</v>
      </c>
      <c r="D1010" s="52" t="s">
        <v>1843</v>
      </c>
      <c r="E1010" s="240" t="s">
        <v>668</v>
      </c>
      <c r="F1010" s="240"/>
    </row>
    <row r="1011" spans="1:6" ht="14.25" customHeight="1" x14ac:dyDescent="0.25">
      <c r="A1011" s="52">
        <v>1679383</v>
      </c>
      <c r="B1011" s="52" t="s">
        <v>1847</v>
      </c>
      <c r="C1011" s="52" t="s">
        <v>718</v>
      </c>
      <c r="D1011" s="52" t="s">
        <v>1843</v>
      </c>
      <c r="E1011" s="240" t="s">
        <v>668</v>
      </c>
      <c r="F1011" s="240"/>
    </row>
    <row r="1012" spans="1:6" ht="14.25" customHeight="1" x14ac:dyDescent="0.25">
      <c r="A1012" s="52">
        <v>1667942</v>
      </c>
      <c r="B1012" s="52" t="s">
        <v>1848</v>
      </c>
      <c r="C1012" s="52" t="s">
        <v>718</v>
      </c>
      <c r="D1012" s="52" t="s">
        <v>1843</v>
      </c>
      <c r="E1012" s="240" t="s">
        <v>668</v>
      </c>
      <c r="F1012" s="240"/>
    </row>
    <row r="1013" spans="1:6" ht="14.25" customHeight="1" x14ac:dyDescent="0.25">
      <c r="A1013" s="52">
        <v>1688388</v>
      </c>
      <c r="B1013" s="52" t="s">
        <v>1849</v>
      </c>
      <c r="C1013" s="52" t="s">
        <v>1850</v>
      </c>
      <c r="D1013" s="134">
        <v>45294</v>
      </c>
      <c r="E1013" s="240" t="s">
        <v>668</v>
      </c>
      <c r="F1013" s="240"/>
    </row>
    <row r="1014" spans="1:6" ht="14.25" customHeight="1" x14ac:dyDescent="0.25">
      <c r="A1014" s="52">
        <v>1688760</v>
      </c>
      <c r="B1014" s="52" t="s">
        <v>1851</v>
      </c>
      <c r="C1014" s="52" t="s">
        <v>939</v>
      </c>
      <c r="D1014" s="134">
        <v>45385</v>
      </c>
      <c r="E1014" s="207" t="s">
        <v>671</v>
      </c>
      <c r="F1014" s="240"/>
    </row>
    <row r="1015" spans="1:6" ht="14.25" customHeight="1" x14ac:dyDescent="0.25">
      <c r="A1015" s="52">
        <v>1688674</v>
      </c>
      <c r="B1015" s="138" t="s">
        <v>1852</v>
      </c>
      <c r="C1015" s="52" t="s">
        <v>763</v>
      </c>
      <c r="D1015" s="134">
        <v>45385</v>
      </c>
      <c r="E1015" s="240" t="s">
        <v>668</v>
      </c>
      <c r="F1015" s="240"/>
    </row>
    <row r="1016" spans="1:6" ht="14.25" customHeight="1" x14ac:dyDescent="0.25">
      <c r="A1016" s="169">
        <v>1689054</v>
      </c>
      <c r="B1016" s="300" t="s">
        <v>1853</v>
      </c>
      <c r="C1016" s="285" t="s">
        <v>1850</v>
      </c>
      <c r="D1016" s="134">
        <v>45385</v>
      </c>
      <c r="E1016" s="240" t="s">
        <v>668</v>
      </c>
      <c r="F1016" s="240"/>
    </row>
    <row r="1017" spans="1:6" ht="14.25" customHeight="1" x14ac:dyDescent="0.25">
      <c r="A1017" s="169">
        <v>1684734</v>
      </c>
      <c r="B1017" s="300" t="s">
        <v>1854</v>
      </c>
      <c r="C1017" s="285" t="s">
        <v>922</v>
      </c>
      <c r="D1017" s="134">
        <v>45415</v>
      </c>
      <c r="E1017" s="240" t="s">
        <v>668</v>
      </c>
      <c r="F1017" s="240"/>
    </row>
    <row r="1018" spans="1:6" ht="14.25" customHeight="1" x14ac:dyDescent="0.25">
      <c r="A1018" s="169">
        <v>1689711</v>
      </c>
      <c r="B1018" s="300" t="s">
        <v>1855</v>
      </c>
      <c r="C1018" s="285" t="s">
        <v>1850</v>
      </c>
      <c r="D1018" s="134">
        <v>45446</v>
      </c>
      <c r="E1018" s="240" t="s">
        <v>668</v>
      </c>
      <c r="F1018" s="240"/>
    </row>
    <row r="1019" spans="1:6" ht="14.25" customHeight="1" x14ac:dyDescent="0.25">
      <c r="A1019" s="52">
        <v>1691950</v>
      </c>
      <c r="B1019" s="52" t="s">
        <v>1856</v>
      </c>
      <c r="C1019" s="52" t="s">
        <v>786</v>
      </c>
      <c r="D1019" s="134">
        <v>45446</v>
      </c>
      <c r="E1019" s="240" t="s">
        <v>668</v>
      </c>
      <c r="F1019" s="240"/>
    </row>
    <row r="1020" spans="1:6" ht="14.25" customHeight="1" x14ac:dyDescent="0.25">
      <c r="A1020" s="52">
        <v>1692016</v>
      </c>
      <c r="B1020" s="52" t="s">
        <v>1857</v>
      </c>
      <c r="C1020" s="52" t="s">
        <v>1850</v>
      </c>
      <c r="D1020" s="134">
        <v>45446</v>
      </c>
      <c r="E1020" s="240" t="s">
        <v>668</v>
      </c>
      <c r="F1020" s="240"/>
    </row>
    <row r="1021" spans="1:6" ht="14.25" customHeight="1" x14ac:dyDescent="0.25">
      <c r="A1021" s="52">
        <v>1691733</v>
      </c>
      <c r="B1021" s="52" t="s">
        <v>1858</v>
      </c>
      <c r="C1021" s="52" t="s">
        <v>791</v>
      </c>
      <c r="D1021" s="134">
        <v>45476</v>
      </c>
      <c r="E1021" s="240" t="s">
        <v>668</v>
      </c>
      <c r="F1021" s="240"/>
    </row>
    <row r="1022" spans="1:6" ht="14.25" customHeight="1" x14ac:dyDescent="0.25">
      <c r="A1022" s="52">
        <v>1692673</v>
      </c>
      <c r="B1022" s="52" t="s">
        <v>1859</v>
      </c>
      <c r="C1022" s="52" t="s">
        <v>1850</v>
      </c>
      <c r="D1022" s="134">
        <v>45599</v>
      </c>
      <c r="E1022" s="240" t="s">
        <v>668</v>
      </c>
      <c r="F1022" s="240"/>
    </row>
    <row r="1023" spans="1:6" ht="14.25" customHeight="1" x14ac:dyDescent="0.25">
      <c r="A1023" s="52">
        <v>1695358</v>
      </c>
      <c r="B1023" s="52" t="s">
        <v>1256</v>
      </c>
      <c r="C1023" s="52" t="s">
        <v>34</v>
      </c>
      <c r="D1023" s="134">
        <v>45599</v>
      </c>
      <c r="E1023" s="240" t="s">
        <v>668</v>
      </c>
      <c r="F1023" s="240"/>
    </row>
    <row r="1024" spans="1:6" ht="14.25" customHeight="1" x14ac:dyDescent="0.25">
      <c r="A1024" s="52" t="s">
        <v>1860</v>
      </c>
      <c r="B1024" s="52" t="s">
        <v>1861</v>
      </c>
      <c r="C1024" s="52" t="s">
        <v>34</v>
      </c>
      <c r="D1024" s="134">
        <v>45599</v>
      </c>
      <c r="E1024" s="240" t="s">
        <v>668</v>
      </c>
      <c r="F1024" s="240"/>
    </row>
    <row r="1025" spans="1:6" ht="14.25" customHeight="1" x14ac:dyDescent="0.25">
      <c r="A1025" s="52">
        <v>1695297</v>
      </c>
      <c r="B1025" s="52" t="s">
        <v>1862</v>
      </c>
      <c r="C1025" s="52" t="s">
        <v>786</v>
      </c>
      <c r="D1025" s="134">
        <v>45629</v>
      </c>
      <c r="E1025" s="207" t="s">
        <v>671</v>
      </c>
      <c r="F1025" s="240"/>
    </row>
    <row r="1026" spans="1:6" ht="14.25" customHeight="1" x14ac:dyDescent="0.25">
      <c r="A1026" s="52">
        <v>1638548</v>
      </c>
      <c r="B1026" s="52" t="s">
        <v>1863</v>
      </c>
      <c r="C1026" s="52" t="s">
        <v>1183</v>
      </c>
      <c r="D1026" s="134">
        <v>45629</v>
      </c>
      <c r="E1026" s="207" t="s">
        <v>671</v>
      </c>
      <c r="F1026" s="240"/>
    </row>
    <row r="1027" spans="1:6" ht="14.25" customHeight="1" x14ac:dyDescent="0.25">
      <c r="A1027" s="52">
        <v>1638549</v>
      </c>
      <c r="B1027" s="52" t="s">
        <v>1864</v>
      </c>
      <c r="C1027" s="52" t="s">
        <v>1183</v>
      </c>
      <c r="D1027" s="134">
        <v>45629</v>
      </c>
      <c r="E1027" s="207" t="s">
        <v>671</v>
      </c>
      <c r="F1027" s="240"/>
    </row>
    <row r="1028" spans="1:6" ht="14.25" customHeight="1" x14ac:dyDescent="0.25">
      <c r="A1028" s="52">
        <v>1692925</v>
      </c>
      <c r="B1028" s="52" t="s">
        <v>1865</v>
      </c>
      <c r="C1028" s="52" t="s">
        <v>814</v>
      </c>
      <c r="D1028" s="134">
        <v>45629</v>
      </c>
      <c r="E1028" s="240" t="s">
        <v>668</v>
      </c>
      <c r="F1028" s="240"/>
    </row>
    <row r="1029" spans="1:6" ht="14.25" customHeight="1" x14ac:dyDescent="0.25">
      <c r="A1029" s="52">
        <v>1692350</v>
      </c>
      <c r="B1029" s="52" t="s">
        <v>1866</v>
      </c>
      <c r="C1029" s="52" t="s">
        <v>718</v>
      </c>
      <c r="D1029" s="134">
        <v>45629</v>
      </c>
      <c r="E1029" s="240" t="s">
        <v>668</v>
      </c>
      <c r="F1029" s="240"/>
    </row>
    <row r="1030" spans="1:6" ht="14.25" customHeight="1" x14ac:dyDescent="0.25">
      <c r="A1030" s="52">
        <v>1693575</v>
      </c>
      <c r="B1030" s="52" t="s">
        <v>1867</v>
      </c>
      <c r="C1030" s="52" t="s">
        <v>1764</v>
      </c>
      <c r="D1030" s="134">
        <v>45507</v>
      </c>
      <c r="E1030" s="240" t="s">
        <v>668</v>
      </c>
      <c r="F1030" s="240"/>
    </row>
    <row r="1031" spans="1:6" ht="14.25" customHeight="1" x14ac:dyDescent="0.25">
      <c r="A1031" s="52">
        <v>1671035</v>
      </c>
      <c r="B1031" s="52" t="s">
        <v>1868</v>
      </c>
      <c r="C1031" s="52" t="s">
        <v>786</v>
      </c>
      <c r="D1031" s="134">
        <v>45476</v>
      </c>
      <c r="E1031" s="240" t="s">
        <v>668</v>
      </c>
      <c r="F1031" s="240"/>
    </row>
    <row r="1032" spans="1:6" ht="14.25" customHeight="1" x14ac:dyDescent="0.25">
      <c r="A1032" s="52">
        <v>1673290</v>
      </c>
      <c r="B1032" s="52" t="s">
        <v>1869</v>
      </c>
      <c r="C1032" s="52" t="s">
        <v>718</v>
      </c>
      <c r="D1032" s="134">
        <v>45476</v>
      </c>
      <c r="E1032" s="240" t="s">
        <v>668</v>
      </c>
      <c r="F1032" s="240"/>
    </row>
    <row r="1033" spans="1:6" ht="14.25" customHeight="1" x14ac:dyDescent="0.25">
      <c r="A1033" s="52">
        <v>1689073</v>
      </c>
      <c r="B1033" s="52" t="s">
        <v>1870</v>
      </c>
      <c r="C1033" s="52" t="s">
        <v>786</v>
      </c>
      <c r="D1033" s="134">
        <v>45476</v>
      </c>
      <c r="E1033" s="240" t="s">
        <v>668</v>
      </c>
      <c r="F1033" s="240"/>
    </row>
    <row r="1034" spans="1:6" ht="14.25" customHeight="1" x14ac:dyDescent="0.25">
      <c r="A1034" s="52">
        <v>1698744</v>
      </c>
      <c r="B1034" s="52" t="s">
        <v>1871</v>
      </c>
      <c r="C1034" s="52" t="s">
        <v>814</v>
      </c>
      <c r="D1034" s="52" t="s">
        <v>1872</v>
      </c>
      <c r="E1034" s="240" t="s">
        <v>668</v>
      </c>
      <c r="F1034" s="240"/>
    </row>
    <row r="1035" spans="1:6" ht="14.25" customHeight="1" x14ac:dyDescent="0.25">
      <c r="A1035" s="52">
        <v>1698233</v>
      </c>
      <c r="B1035" s="52" t="s">
        <v>1873</v>
      </c>
      <c r="C1035" s="52" t="s">
        <v>966</v>
      </c>
      <c r="D1035" s="52" t="s">
        <v>1874</v>
      </c>
      <c r="E1035" s="240" t="s">
        <v>668</v>
      </c>
      <c r="F1035" s="240"/>
    </row>
    <row r="1036" spans="1:6" ht="14.25" customHeight="1" x14ac:dyDescent="0.25">
      <c r="A1036" s="52">
        <v>1700452</v>
      </c>
      <c r="B1036" s="52" t="s">
        <v>1875</v>
      </c>
      <c r="C1036" s="52" t="s">
        <v>922</v>
      </c>
      <c r="D1036" s="52" t="s">
        <v>1876</v>
      </c>
      <c r="E1036" s="240" t="s">
        <v>668</v>
      </c>
      <c r="F1036" s="240"/>
    </row>
    <row r="1037" spans="1:6" ht="14.25" customHeight="1" x14ac:dyDescent="0.25">
      <c r="A1037" s="52">
        <v>1699042</v>
      </c>
      <c r="B1037" s="52" t="s">
        <v>1877</v>
      </c>
      <c r="C1037" s="52" t="s">
        <v>1836</v>
      </c>
      <c r="D1037" s="52" t="s">
        <v>1872</v>
      </c>
      <c r="E1037" s="240" t="s">
        <v>668</v>
      </c>
      <c r="F1037" s="240"/>
    </row>
    <row r="1038" spans="1:6" ht="14.25" customHeight="1" x14ac:dyDescent="0.25">
      <c r="A1038" s="52">
        <v>1703130</v>
      </c>
      <c r="B1038" s="52" t="s">
        <v>1878</v>
      </c>
      <c r="C1038" s="52" t="s">
        <v>966</v>
      </c>
      <c r="D1038" s="52" t="s">
        <v>1879</v>
      </c>
      <c r="E1038" s="240" t="s">
        <v>668</v>
      </c>
      <c r="F1038" s="240"/>
    </row>
    <row r="1039" spans="1:6" ht="14.25" customHeight="1" x14ac:dyDescent="0.25">
      <c r="A1039" s="52">
        <v>1702933</v>
      </c>
      <c r="B1039" s="52" t="s">
        <v>1880</v>
      </c>
      <c r="C1039" s="52" t="s">
        <v>814</v>
      </c>
      <c r="D1039" s="52" t="s">
        <v>1879</v>
      </c>
      <c r="E1039" s="240" t="s">
        <v>668</v>
      </c>
      <c r="F1039" s="240"/>
    </row>
    <row r="1040" spans="1:6" ht="14.25" customHeight="1" x14ac:dyDescent="0.25">
      <c r="A1040" s="52">
        <v>1697413</v>
      </c>
      <c r="B1040" s="52" t="s">
        <v>1881</v>
      </c>
      <c r="C1040" s="52" t="s">
        <v>1125</v>
      </c>
      <c r="D1040" s="52" t="s">
        <v>1879</v>
      </c>
      <c r="E1040" s="240" t="s">
        <v>668</v>
      </c>
      <c r="F1040" s="240"/>
    </row>
    <row r="1041" spans="1:6" ht="14.25" customHeight="1" x14ac:dyDescent="0.25">
      <c r="A1041" s="52">
        <v>1703438</v>
      </c>
      <c r="B1041" s="52" t="s">
        <v>1882</v>
      </c>
      <c r="C1041" s="52" t="s">
        <v>1009</v>
      </c>
      <c r="D1041" s="52" t="s">
        <v>1883</v>
      </c>
      <c r="E1041" s="240" t="s">
        <v>668</v>
      </c>
      <c r="F1041" s="240"/>
    </row>
    <row r="1042" spans="1:6" ht="14.25" customHeight="1" x14ac:dyDescent="0.25">
      <c r="A1042" s="52">
        <v>1707553</v>
      </c>
      <c r="B1042" s="52" t="s">
        <v>1884</v>
      </c>
      <c r="C1042" s="52" t="s">
        <v>1009</v>
      </c>
      <c r="D1042" s="52" t="s">
        <v>1883</v>
      </c>
      <c r="E1042" s="240" t="s">
        <v>668</v>
      </c>
      <c r="F1042" s="240"/>
    </row>
    <row r="1043" spans="1:6" ht="14.25" customHeight="1" x14ac:dyDescent="0.25">
      <c r="A1043" s="52">
        <v>1696432</v>
      </c>
      <c r="B1043" s="52" t="s">
        <v>1885</v>
      </c>
      <c r="C1043" s="52" t="s">
        <v>718</v>
      </c>
      <c r="D1043" s="52" t="s">
        <v>1886</v>
      </c>
      <c r="E1043" s="207" t="s">
        <v>671</v>
      </c>
      <c r="F1043" s="240" t="s">
        <v>1887</v>
      </c>
    </row>
    <row r="1044" spans="1:6" ht="14.25" customHeight="1" x14ac:dyDescent="0.25">
      <c r="A1044" s="52">
        <v>1643177</v>
      </c>
      <c r="B1044" s="52" t="s">
        <v>1888</v>
      </c>
      <c r="C1044" s="52" t="s">
        <v>1009</v>
      </c>
      <c r="D1044" s="52" t="s">
        <v>1886</v>
      </c>
      <c r="E1044" s="207" t="s">
        <v>671</v>
      </c>
      <c r="F1044" s="240" t="s">
        <v>1887</v>
      </c>
    </row>
    <row r="1045" spans="1:6" ht="14.25" customHeight="1" x14ac:dyDescent="0.25">
      <c r="A1045" s="52">
        <v>1698494</v>
      </c>
      <c r="B1045" s="52" t="s">
        <v>1889</v>
      </c>
      <c r="C1045" s="52" t="s">
        <v>1183</v>
      </c>
      <c r="D1045" s="52" t="s">
        <v>1886</v>
      </c>
      <c r="E1045" s="207" t="s">
        <v>671</v>
      </c>
      <c r="F1045" s="240" t="s">
        <v>1887</v>
      </c>
    </row>
    <row r="1046" spans="1:6" ht="14.25" customHeight="1" x14ac:dyDescent="0.25">
      <c r="A1046" s="52">
        <v>1700527</v>
      </c>
      <c r="B1046" s="52" t="s">
        <v>1890</v>
      </c>
      <c r="C1046" s="52" t="s">
        <v>1376</v>
      </c>
      <c r="D1046" s="52" t="s">
        <v>1886</v>
      </c>
      <c r="E1046" s="207" t="s">
        <v>671</v>
      </c>
      <c r="F1046" s="240" t="s">
        <v>1887</v>
      </c>
    </row>
    <row r="1047" spans="1:6" ht="14.25" customHeight="1" x14ac:dyDescent="0.25">
      <c r="A1047" s="52">
        <v>1708931</v>
      </c>
      <c r="B1047" s="52" t="s">
        <v>1891</v>
      </c>
      <c r="C1047" s="52" t="s">
        <v>1009</v>
      </c>
      <c r="D1047" s="52" t="s">
        <v>1883</v>
      </c>
      <c r="E1047" s="240" t="s">
        <v>668</v>
      </c>
      <c r="F1047" s="240"/>
    </row>
    <row r="1048" spans="1:6" ht="14.25" customHeight="1" x14ac:dyDescent="0.25">
      <c r="A1048" s="52">
        <v>1703438</v>
      </c>
      <c r="B1048" s="52" t="s">
        <v>1892</v>
      </c>
      <c r="C1048" s="52" t="s">
        <v>1009</v>
      </c>
      <c r="D1048" s="52" t="s">
        <v>1893</v>
      </c>
      <c r="E1048" s="240" t="s">
        <v>668</v>
      </c>
      <c r="F1048" s="240"/>
    </row>
    <row r="1049" spans="1:6" ht="14.25" customHeight="1" x14ac:dyDescent="0.25">
      <c r="A1049" s="52">
        <v>1707553</v>
      </c>
      <c r="B1049" s="52" t="s">
        <v>1884</v>
      </c>
      <c r="C1049" s="52" t="s">
        <v>1009</v>
      </c>
      <c r="D1049" s="52" t="s">
        <v>1893</v>
      </c>
      <c r="E1049" s="240" t="s">
        <v>668</v>
      </c>
      <c r="F1049" s="240"/>
    </row>
    <row r="1050" spans="1:6" ht="14.25" customHeight="1" x14ac:dyDescent="0.25">
      <c r="A1050" s="52">
        <v>1713784</v>
      </c>
      <c r="B1050" s="52" t="s">
        <v>1894</v>
      </c>
      <c r="C1050" s="52" t="s">
        <v>779</v>
      </c>
      <c r="D1050" s="134">
        <v>45355</v>
      </c>
      <c r="E1050" s="240" t="s">
        <v>668</v>
      </c>
      <c r="F1050" s="240"/>
    </row>
    <row r="1051" spans="1:6" ht="14.25" customHeight="1" x14ac:dyDescent="0.25">
      <c r="A1051" s="52">
        <v>1712510</v>
      </c>
      <c r="B1051" s="52" t="s">
        <v>1895</v>
      </c>
      <c r="C1051" s="52" t="s">
        <v>939</v>
      </c>
      <c r="D1051" s="134">
        <v>45326</v>
      </c>
      <c r="E1051" s="207" t="s">
        <v>671</v>
      </c>
      <c r="F1051" s="240" t="s">
        <v>1896</v>
      </c>
    </row>
    <row r="1052" spans="1:6" ht="14.25" customHeight="1" x14ac:dyDescent="0.25">
      <c r="A1052" s="52">
        <v>1710340</v>
      </c>
      <c r="B1052" s="52" t="s">
        <v>1897</v>
      </c>
      <c r="C1052" s="52" t="s">
        <v>1009</v>
      </c>
      <c r="D1052" s="134">
        <v>45326</v>
      </c>
      <c r="E1052" s="207" t="s">
        <v>671</v>
      </c>
      <c r="F1052" s="240" t="s">
        <v>1896</v>
      </c>
    </row>
    <row r="1053" spans="1:6" ht="14.25" customHeight="1" x14ac:dyDescent="0.25">
      <c r="A1053" s="52">
        <v>1713114</v>
      </c>
      <c r="B1053" s="52" t="s">
        <v>1898</v>
      </c>
      <c r="C1053" s="52" t="s">
        <v>1850</v>
      </c>
      <c r="D1053" s="134">
        <v>45355</v>
      </c>
      <c r="E1053" s="240" t="s">
        <v>668</v>
      </c>
      <c r="F1053" s="240"/>
    </row>
    <row r="1054" spans="1:6" ht="14.25" customHeight="1" x14ac:dyDescent="0.25">
      <c r="A1054" s="52">
        <v>1715415</v>
      </c>
      <c r="B1054" s="52" t="s">
        <v>1899</v>
      </c>
      <c r="C1054" s="52" t="s">
        <v>1009</v>
      </c>
      <c r="D1054" s="134">
        <v>45508</v>
      </c>
      <c r="E1054" s="207" t="s">
        <v>671</v>
      </c>
      <c r="F1054" s="240" t="s">
        <v>1900</v>
      </c>
    </row>
    <row r="1055" spans="1:6" ht="14.25" customHeight="1" x14ac:dyDescent="0.25">
      <c r="A1055" s="52">
        <v>1714954</v>
      </c>
      <c r="B1055" s="52" t="s">
        <v>1901</v>
      </c>
      <c r="C1055" s="52" t="s">
        <v>718</v>
      </c>
      <c r="D1055" s="134">
        <v>45508</v>
      </c>
      <c r="E1055" s="207" t="s">
        <v>671</v>
      </c>
      <c r="F1055" s="240" t="s">
        <v>1900</v>
      </c>
    </row>
    <row r="1056" spans="1:6" ht="14.25" customHeight="1" x14ac:dyDescent="0.25">
      <c r="A1056" s="52">
        <v>1679038</v>
      </c>
      <c r="B1056" s="52" t="s">
        <v>1902</v>
      </c>
      <c r="C1056" s="52" t="s">
        <v>782</v>
      </c>
      <c r="D1056" s="134">
        <v>45386</v>
      </c>
      <c r="E1056" s="240" t="s">
        <v>668</v>
      </c>
      <c r="F1056" s="240"/>
    </row>
    <row r="1057" spans="1:6" ht="14.25" customHeight="1" x14ac:dyDescent="0.25">
      <c r="A1057" s="52">
        <v>1713004</v>
      </c>
      <c r="B1057" s="52" t="s">
        <v>1903</v>
      </c>
      <c r="C1057" s="52" t="s">
        <v>814</v>
      </c>
      <c r="D1057" s="134">
        <v>45539</v>
      </c>
      <c r="E1057" s="207" t="s">
        <v>671</v>
      </c>
      <c r="F1057" s="240" t="s">
        <v>1904</v>
      </c>
    </row>
    <row r="1058" spans="1:6" ht="14.25" customHeight="1" x14ac:dyDescent="0.25">
      <c r="A1058" s="52">
        <v>1712564</v>
      </c>
      <c r="B1058" s="52" t="s">
        <v>1905</v>
      </c>
      <c r="C1058" s="52" t="s">
        <v>791</v>
      </c>
      <c r="D1058" s="134">
        <v>45569</v>
      </c>
      <c r="E1058" s="240" t="s">
        <v>668</v>
      </c>
      <c r="F1058" s="240"/>
    </row>
    <row r="1059" spans="1:6" ht="14.25" customHeight="1" x14ac:dyDescent="0.25">
      <c r="A1059"/>
      <c r="B1059" s="52" t="s">
        <v>1906</v>
      </c>
      <c r="C1059" s="52" t="s">
        <v>1907</v>
      </c>
      <c r="D1059" s="134">
        <v>45569</v>
      </c>
      <c r="E1059" s="240" t="s">
        <v>668</v>
      </c>
      <c r="F1059" s="240"/>
    </row>
    <row r="1060" spans="1:6" ht="14.25" customHeight="1" x14ac:dyDescent="0.25">
      <c r="A1060" s="52">
        <v>1720948</v>
      </c>
      <c r="B1060" s="52" t="s">
        <v>1908</v>
      </c>
      <c r="C1060" s="52" t="s">
        <v>922</v>
      </c>
      <c r="D1060" s="134">
        <v>45600</v>
      </c>
      <c r="E1060" s="240" t="s">
        <v>668</v>
      </c>
      <c r="F1060" s="240"/>
    </row>
    <row r="1061" spans="1:6" ht="14.25" customHeight="1" x14ac:dyDescent="0.25">
      <c r="A1061" s="52">
        <v>1711643</v>
      </c>
      <c r="B1061" s="52" t="s">
        <v>1909</v>
      </c>
      <c r="C1061" s="52" t="s">
        <v>718</v>
      </c>
      <c r="D1061" s="134">
        <v>45326</v>
      </c>
      <c r="E1061" s="240" t="s">
        <v>668</v>
      </c>
      <c r="F1061" s="240"/>
    </row>
    <row r="1062" spans="1:6" ht="14.25" customHeight="1" x14ac:dyDescent="0.25">
      <c r="A1062" s="52">
        <v>1716144</v>
      </c>
      <c r="B1062" s="52" t="s">
        <v>1910</v>
      </c>
      <c r="C1062" s="52" t="s">
        <v>1911</v>
      </c>
      <c r="D1062" s="134">
        <v>45600</v>
      </c>
      <c r="E1062" s="240" t="s">
        <v>668</v>
      </c>
      <c r="F1062" s="240"/>
    </row>
    <row r="1063" spans="1:6" ht="14.25" customHeight="1" x14ac:dyDescent="0.25">
      <c r="A1063" s="52">
        <v>1693772</v>
      </c>
      <c r="B1063" s="52" t="s">
        <v>1906</v>
      </c>
      <c r="C1063" s="52" t="s">
        <v>1911</v>
      </c>
      <c r="D1063" s="134">
        <v>45600</v>
      </c>
      <c r="E1063" s="240" t="s">
        <v>668</v>
      </c>
      <c r="F1063" s="240"/>
    </row>
    <row r="1064" spans="1:6" ht="14.25" customHeight="1" x14ac:dyDescent="0.25">
      <c r="A1064" s="52">
        <v>1719929</v>
      </c>
      <c r="B1064" s="52" t="s">
        <v>1912</v>
      </c>
      <c r="C1064" s="52" t="s">
        <v>763</v>
      </c>
      <c r="D1064" s="134">
        <v>45600</v>
      </c>
      <c r="E1064" s="240" t="s">
        <v>668</v>
      </c>
      <c r="F1064" s="240"/>
    </row>
    <row r="1065" spans="1:6" ht="14.25" customHeight="1" x14ac:dyDescent="0.25">
      <c r="A1065" s="52">
        <v>1720831</v>
      </c>
      <c r="B1065" s="52" t="s">
        <v>1913</v>
      </c>
      <c r="C1065" s="52" t="s">
        <v>1836</v>
      </c>
      <c r="D1065" s="134">
        <v>45630</v>
      </c>
      <c r="E1065" s="240" t="s">
        <v>668</v>
      </c>
      <c r="F1065" s="240"/>
    </row>
    <row r="1066" spans="1:6" ht="14.25" customHeight="1" x14ac:dyDescent="0.25">
      <c r="A1066" s="52">
        <v>1722027</v>
      </c>
      <c r="B1066" s="52" t="s">
        <v>1914</v>
      </c>
      <c r="C1066" s="52" t="s">
        <v>1009</v>
      </c>
      <c r="D1066" s="134">
        <v>45630</v>
      </c>
      <c r="E1066" s="240" t="s">
        <v>668</v>
      </c>
      <c r="F1066" s="240"/>
    </row>
    <row r="1067" spans="1:6" ht="14.25" customHeight="1" x14ac:dyDescent="0.25">
      <c r="A1067" s="52">
        <v>1722990</v>
      </c>
      <c r="B1067" s="52" t="s">
        <v>1915</v>
      </c>
      <c r="C1067" s="52" t="s">
        <v>1125</v>
      </c>
      <c r="D1067" s="52" t="s">
        <v>1916</v>
      </c>
      <c r="E1067" s="240" t="s">
        <v>668</v>
      </c>
      <c r="F1067" s="240"/>
    </row>
    <row r="1068" spans="1:6" ht="14.25" customHeight="1" x14ac:dyDescent="0.25">
      <c r="A1068" s="52">
        <v>1723046</v>
      </c>
      <c r="B1068" s="52" t="s">
        <v>1917</v>
      </c>
      <c r="C1068" s="52" t="s">
        <v>763</v>
      </c>
      <c r="D1068" s="52" t="s">
        <v>1918</v>
      </c>
      <c r="E1068" s="240" t="s">
        <v>668</v>
      </c>
      <c r="F1068" s="240"/>
    </row>
    <row r="1069" spans="1:6" ht="14.25" customHeight="1" x14ac:dyDescent="0.25">
      <c r="A1069" s="52">
        <v>1722618</v>
      </c>
      <c r="B1069" s="52" t="s">
        <v>1919</v>
      </c>
      <c r="C1069" s="52" t="s">
        <v>1011</v>
      </c>
      <c r="D1069" s="134">
        <v>45630</v>
      </c>
      <c r="E1069" s="240" t="s">
        <v>668</v>
      </c>
      <c r="F1069" s="240"/>
    </row>
    <row r="1070" spans="1:6" ht="14.25" customHeight="1" x14ac:dyDescent="0.25">
      <c r="A1070" s="52">
        <v>1722895</v>
      </c>
      <c r="B1070" s="52" t="s">
        <v>1920</v>
      </c>
      <c r="C1070" s="52" t="s">
        <v>1009</v>
      </c>
      <c r="D1070" s="52" t="s">
        <v>1921</v>
      </c>
      <c r="E1070" s="207" t="s">
        <v>671</v>
      </c>
      <c r="F1070" s="240" t="s">
        <v>1922</v>
      </c>
    </row>
    <row r="1071" spans="1:6" ht="14.25" customHeight="1" x14ac:dyDescent="0.25">
      <c r="A1071" s="52">
        <v>1722073</v>
      </c>
      <c r="B1071" s="52" t="s">
        <v>1923</v>
      </c>
      <c r="C1071" s="52" t="s">
        <v>1924</v>
      </c>
      <c r="D1071" s="52" t="s">
        <v>1921</v>
      </c>
      <c r="E1071" s="207" t="s">
        <v>671</v>
      </c>
      <c r="F1071" s="240" t="s">
        <v>1922</v>
      </c>
    </row>
    <row r="1072" spans="1:6" ht="14.25" customHeight="1" x14ac:dyDescent="0.25">
      <c r="A1072" s="52">
        <v>1720402</v>
      </c>
      <c r="B1072" s="52" t="s">
        <v>1925</v>
      </c>
      <c r="C1072" s="52" t="s">
        <v>718</v>
      </c>
      <c r="D1072" s="52" t="s">
        <v>1921</v>
      </c>
      <c r="E1072" s="207" t="s">
        <v>671</v>
      </c>
      <c r="F1072" s="240" t="s">
        <v>1922</v>
      </c>
    </row>
    <row r="1073" spans="1:6" ht="14.25" customHeight="1" x14ac:dyDescent="0.25">
      <c r="A1073" s="52">
        <v>1721073</v>
      </c>
      <c r="B1073" s="52" t="s">
        <v>1926</v>
      </c>
      <c r="C1073" s="52" t="s">
        <v>1927</v>
      </c>
      <c r="D1073" s="52" t="s">
        <v>1921</v>
      </c>
      <c r="E1073" s="207" t="s">
        <v>671</v>
      </c>
      <c r="F1073" s="240" t="s">
        <v>1922</v>
      </c>
    </row>
    <row r="1074" spans="1:6" ht="14.25" customHeight="1" x14ac:dyDescent="0.25">
      <c r="A1074" s="52">
        <v>1708302</v>
      </c>
      <c r="B1074" s="52" t="s">
        <v>1928</v>
      </c>
      <c r="C1074" s="52" t="s">
        <v>1365</v>
      </c>
      <c r="D1074" s="52" t="s">
        <v>1929</v>
      </c>
      <c r="E1074" s="240" t="s">
        <v>668</v>
      </c>
      <c r="F1074" s="240"/>
    </row>
    <row r="1075" spans="1:6" ht="14.25" customHeight="1" x14ac:dyDescent="0.25">
      <c r="A1075" s="52">
        <v>1727714</v>
      </c>
      <c r="B1075" s="52" t="s">
        <v>1930</v>
      </c>
      <c r="C1075" s="52" t="s">
        <v>779</v>
      </c>
      <c r="D1075" s="52" t="s">
        <v>1931</v>
      </c>
      <c r="E1075" s="240" t="s">
        <v>668</v>
      </c>
      <c r="F1075" s="240"/>
    </row>
    <row r="1076" spans="1:6" ht="14.25" customHeight="1" x14ac:dyDescent="0.25">
      <c r="A1076" s="52">
        <v>1713460</v>
      </c>
      <c r="B1076" s="52" t="s">
        <v>1932</v>
      </c>
      <c r="C1076" s="52" t="s">
        <v>1933</v>
      </c>
      <c r="D1076" s="52" t="s">
        <v>1929</v>
      </c>
      <c r="E1076" s="240" t="s">
        <v>668</v>
      </c>
      <c r="F1076" s="240"/>
    </row>
    <row r="1077" spans="1:6" ht="14.25" customHeight="1" x14ac:dyDescent="0.25">
      <c r="A1077" s="52">
        <v>1722946</v>
      </c>
      <c r="B1077" s="52" t="s">
        <v>1934</v>
      </c>
      <c r="C1077" s="52" t="s">
        <v>1927</v>
      </c>
      <c r="D1077" s="52" t="s">
        <v>1931</v>
      </c>
      <c r="E1077" s="240" t="s">
        <v>668</v>
      </c>
      <c r="F1077" s="240"/>
    </row>
    <row r="1078" spans="1:6" ht="14.25" customHeight="1" x14ac:dyDescent="0.25">
      <c r="A1078" s="52">
        <v>1726175</v>
      </c>
      <c r="B1078" s="52" t="s">
        <v>1935</v>
      </c>
      <c r="C1078" s="52" t="s">
        <v>1936</v>
      </c>
      <c r="D1078" s="52" t="s">
        <v>1937</v>
      </c>
      <c r="E1078" s="240" t="s">
        <v>668</v>
      </c>
      <c r="F1078" s="240"/>
    </row>
    <row r="1079" spans="1:6" ht="14.25" customHeight="1" x14ac:dyDescent="0.25">
      <c r="A1079" s="52" t="s">
        <v>1938</v>
      </c>
      <c r="B1079" s="52" t="s">
        <v>1939</v>
      </c>
      <c r="C1079" s="52" t="s">
        <v>34</v>
      </c>
      <c r="D1079" s="52" t="s">
        <v>1940</v>
      </c>
      <c r="E1079" s="240" t="s">
        <v>668</v>
      </c>
      <c r="F1079" s="240"/>
    </row>
    <row r="1080" spans="1:6" ht="14.25" customHeight="1" x14ac:dyDescent="0.25">
      <c r="A1080" s="52">
        <v>1717583</v>
      </c>
      <c r="B1080" s="52" t="s">
        <v>1941</v>
      </c>
      <c r="C1080" s="52" t="s">
        <v>1927</v>
      </c>
      <c r="D1080" s="52" t="s">
        <v>1942</v>
      </c>
      <c r="E1080" s="207" t="s">
        <v>671</v>
      </c>
      <c r="F1080" s="240" t="s">
        <v>1943</v>
      </c>
    </row>
    <row r="1081" spans="1:6" ht="14.25" customHeight="1" x14ac:dyDescent="0.25">
      <c r="A1081" s="52">
        <v>1729099</v>
      </c>
      <c r="B1081" s="52" t="s">
        <v>1944</v>
      </c>
      <c r="C1081" s="52" t="s">
        <v>1836</v>
      </c>
      <c r="D1081" s="52" t="s">
        <v>1942</v>
      </c>
      <c r="E1081" s="240" t="s">
        <v>668</v>
      </c>
      <c r="F1081" s="240"/>
    </row>
    <row r="1082" spans="1:6" ht="14.25" customHeight="1" x14ac:dyDescent="0.25">
      <c r="A1082" s="52">
        <v>1718779</v>
      </c>
      <c r="B1082" s="52" t="s">
        <v>1945</v>
      </c>
      <c r="C1082" s="52" t="s">
        <v>1365</v>
      </c>
      <c r="D1082" s="52" t="s">
        <v>1942</v>
      </c>
      <c r="E1082" s="240" t="s">
        <v>668</v>
      </c>
      <c r="F1082" s="240"/>
    </row>
    <row r="1083" spans="1:6" ht="14.25" customHeight="1" x14ac:dyDescent="0.25">
      <c r="A1083" s="52">
        <v>1729816</v>
      </c>
      <c r="B1083" s="52" t="s">
        <v>1946</v>
      </c>
      <c r="C1083" s="52" t="s">
        <v>779</v>
      </c>
      <c r="D1083" s="52" t="s">
        <v>1940</v>
      </c>
      <c r="E1083" s="207" t="s">
        <v>671</v>
      </c>
      <c r="F1083" s="240" t="s">
        <v>1947</v>
      </c>
    </row>
    <row r="1084" spans="1:6" ht="14.25" customHeight="1" x14ac:dyDescent="0.25">
      <c r="A1084" s="52">
        <v>1699174</v>
      </c>
      <c r="B1084" s="52" t="s">
        <v>1948</v>
      </c>
      <c r="C1084" s="52" t="s">
        <v>1009</v>
      </c>
      <c r="D1084" s="52" t="s">
        <v>1940</v>
      </c>
      <c r="E1084" s="207" t="s">
        <v>671</v>
      </c>
      <c r="F1084" s="240" t="s">
        <v>1947</v>
      </c>
    </row>
    <row r="1085" spans="1:6" ht="14.25" customHeight="1" x14ac:dyDescent="0.25">
      <c r="A1085" s="52">
        <v>1727828</v>
      </c>
      <c r="B1085" s="52" t="s">
        <v>1949</v>
      </c>
      <c r="C1085" s="52" t="s">
        <v>1183</v>
      </c>
      <c r="D1085" s="52" t="s">
        <v>1940</v>
      </c>
      <c r="E1085" s="207" t="s">
        <v>671</v>
      </c>
      <c r="F1085" s="240" t="s">
        <v>1947</v>
      </c>
    </row>
    <row r="1086" spans="1:6" ht="14.25" customHeight="1" x14ac:dyDescent="0.25">
      <c r="A1086" s="52">
        <v>1709303</v>
      </c>
      <c r="B1086" s="52" t="s">
        <v>1950</v>
      </c>
      <c r="C1086" s="52" t="s">
        <v>1183</v>
      </c>
      <c r="D1086" s="52" t="s">
        <v>1940</v>
      </c>
      <c r="E1086" s="207" t="s">
        <v>671</v>
      </c>
      <c r="F1086" s="240" t="s">
        <v>1947</v>
      </c>
    </row>
    <row r="1087" spans="1:6" ht="14.25" customHeight="1" x14ac:dyDescent="0.25">
      <c r="A1087" s="52">
        <v>1725097</v>
      </c>
      <c r="B1087" s="52" t="s">
        <v>1951</v>
      </c>
      <c r="C1087" s="52" t="s">
        <v>1376</v>
      </c>
      <c r="D1087" s="52" t="s">
        <v>1940</v>
      </c>
      <c r="E1087" s="207" t="s">
        <v>671</v>
      </c>
      <c r="F1087" s="240" t="s">
        <v>1947</v>
      </c>
    </row>
    <row r="1088" spans="1:6" ht="14.25" customHeight="1" x14ac:dyDescent="0.25">
      <c r="A1088" s="52">
        <v>1730467</v>
      </c>
      <c r="B1088" s="52" t="s">
        <v>1952</v>
      </c>
      <c r="C1088" s="52" t="s">
        <v>786</v>
      </c>
      <c r="D1088" s="52" t="s">
        <v>1940</v>
      </c>
      <c r="E1088" s="207" t="s">
        <v>671</v>
      </c>
      <c r="F1088" s="240" t="s">
        <v>1947</v>
      </c>
    </row>
    <row r="1089" spans="1:6" ht="14.25" customHeight="1" x14ac:dyDescent="0.25">
      <c r="A1089" s="52">
        <v>1732408</v>
      </c>
      <c r="B1089" s="52" t="s">
        <v>1953</v>
      </c>
      <c r="C1089" s="52" t="s">
        <v>1850</v>
      </c>
      <c r="D1089" s="52" t="s">
        <v>1954</v>
      </c>
      <c r="E1089" s="240" t="s">
        <v>668</v>
      </c>
      <c r="F1089" s="240"/>
    </row>
    <row r="1090" spans="1:6" ht="14.25" customHeight="1" x14ac:dyDescent="0.25">
      <c r="A1090" s="52">
        <v>1708282</v>
      </c>
      <c r="B1090" s="52" t="s">
        <v>1955</v>
      </c>
      <c r="C1090" s="52" t="s">
        <v>718</v>
      </c>
      <c r="D1090" s="52" t="s">
        <v>1954</v>
      </c>
      <c r="E1090" s="240" t="s">
        <v>668</v>
      </c>
      <c r="F1090" s="240"/>
    </row>
    <row r="1091" spans="1:6" ht="14.25" customHeight="1" x14ac:dyDescent="0.25">
      <c r="A1091" s="52">
        <v>1581207</v>
      </c>
      <c r="B1091" s="52" t="s">
        <v>1956</v>
      </c>
      <c r="C1091" s="52" t="s">
        <v>791</v>
      </c>
      <c r="D1091" s="52" t="s">
        <v>1954</v>
      </c>
      <c r="E1091" s="240" t="s">
        <v>668</v>
      </c>
      <c r="F1091" s="240"/>
    </row>
    <row r="1092" spans="1:6" ht="14.25" customHeight="1" x14ac:dyDescent="0.25">
      <c r="A1092" s="52">
        <v>1734063</v>
      </c>
      <c r="B1092" s="52" t="s">
        <v>1957</v>
      </c>
      <c r="C1092" s="52" t="s">
        <v>1850</v>
      </c>
      <c r="D1092" s="52" t="s">
        <v>1958</v>
      </c>
      <c r="E1092" s="240" t="s">
        <v>668</v>
      </c>
      <c r="F1092" s="240"/>
    </row>
    <row r="1093" spans="1:6" ht="14.25" customHeight="1" x14ac:dyDescent="0.25">
      <c r="A1093" s="52">
        <v>1731396</v>
      </c>
      <c r="B1093" s="52" t="s">
        <v>1959</v>
      </c>
      <c r="C1093" s="52" t="s">
        <v>718</v>
      </c>
      <c r="D1093" s="52" t="s">
        <v>1960</v>
      </c>
      <c r="E1093" s="240" t="s">
        <v>668</v>
      </c>
      <c r="F1093" s="240"/>
    </row>
    <row r="1094" spans="1:6" ht="14.25" customHeight="1" x14ac:dyDescent="0.25">
      <c r="A1094" s="52">
        <v>1732873</v>
      </c>
      <c r="B1094" s="52" t="s">
        <v>1961</v>
      </c>
      <c r="C1094" s="52" t="s">
        <v>1183</v>
      </c>
      <c r="D1094" s="52" t="s">
        <v>1962</v>
      </c>
      <c r="E1094" s="240" t="s">
        <v>671</v>
      </c>
      <c r="F1094" s="240" t="s">
        <v>1963</v>
      </c>
    </row>
    <row r="1095" spans="1:6" ht="14.25" customHeight="1" x14ac:dyDescent="0.25">
      <c r="A1095" s="52">
        <v>1709196</v>
      </c>
      <c r="B1095" s="52" t="s">
        <v>1964</v>
      </c>
      <c r="C1095" s="52" t="s">
        <v>763</v>
      </c>
      <c r="D1095" s="52" t="s">
        <v>1962</v>
      </c>
      <c r="E1095" s="240" t="s">
        <v>671</v>
      </c>
      <c r="F1095" s="240" t="s">
        <v>1963</v>
      </c>
    </row>
    <row r="1096" spans="1:6" ht="14.25" customHeight="1" x14ac:dyDescent="0.25">
      <c r="A1096" s="52">
        <v>1733582</v>
      </c>
      <c r="B1096" s="52" t="s">
        <v>1965</v>
      </c>
      <c r="C1096" s="52" t="s">
        <v>1924</v>
      </c>
      <c r="D1096" s="52" t="s">
        <v>1962</v>
      </c>
      <c r="E1096" s="240" t="s">
        <v>671</v>
      </c>
      <c r="F1096" s="240" t="s">
        <v>1963</v>
      </c>
    </row>
    <row r="1097" spans="1:6" ht="14.25" customHeight="1" x14ac:dyDescent="0.25">
      <c r="A1097" s="52">
        <v>1736805</v>
      </c>
      <c r="B1097" s="52" t="s">
        <v>1966</v>
      </c>
      <c r="C1097" s="52" t="s">
        <v>1009</v>
      </c>
      <c r="D1097" s="52" t="s">
        <v>1962</v>
      </c>
      <c r="E1097" s="240" t="s">
        <v>671</v>
      </c>
      <c r="F1097" s="240" t="s">
        <v>1963</v>
      </c>
    </row>
    <row r="1098" spans="1:6" ht="14.25" customHeight="1" x14ac:dyDescent="0.25">
      <c r="A1098" s="52">
        <v>1665952</v>
      </c>
      <c r="B1098" s="52" t="s">
        <v>1967</v>
      </c>
      <c r="C1098" s="52" t="s">
        <v>1009</v>
      </c>
      <c r="D1098" s="162" t="s">
        <v>1968</v>
      </c>
      <c r="E1098" s="240" t="s">
        <v>668</v>
      </c>
      <c r="F1098" s="240"/>
    </row>
    <row r="1099" spans="1:6" ht="14.25" customHeight="1" x14ac:dyDescent="0.25">
      <c r="A1099" s="52">
        <v>1729712</v>
      </c>
      <c r="B1099" s="52" t="s">
        <v>1969</v>
      </c>
      <c r="C1099" s="52" t="s">
        <v>1970</v>
      </c>
      <c r="D1099" s="162" t="s">
        <v>1971</v>
      </c>
      <c r="E1099" s="240" t="s">
        <v>671</v>
      </c>
      <c r="F1099" s="240" t="s">
        <v>1972</v>
      </c>
    </row>
    <row r="1100" spans="1:6" ht="14.25" customHeight="1" x14ac:dyDescent="0.25">
      <c r="A1100" s="52">
        <v>1733674</v>
      </c>
      <c r="B1100" s="52" t="s">
        <v>1973</v>
      </c>
      <c r="C1100" s="52" t="s">
        <v>1183</v>
      </c>
      <c r="D1100" s="162" t="s">
        <v>1971</v>
      </c>
      <c r="E1100" s="240" t="s">
        <v>671</v>
      </c>
      <c r="F1100" s="240" t="s">
        <v>1972</v>
      </c>
    </row>
    <row r="1101" spans="1:6" ht="14.25" customHeight="1" x14ac:dyDescent="0.25">
      <c r="A1101" s="52">
        <v>1729843</v>
      </c>
      <c r="B1101" s="52" t="s">
        <v>1974</v>
      </c>
      <c r="C1101" s="52" t="s">
        <v>1009</v>
      </c>
      <c r="D1101" s="162" t="s">
        <v>1971</v>
      </c>
      <c r="E1101" s="240" t="s">
        <v>671</v>
      </c>
      <c r="F1101" s="240" t="s">
        <v>1972</v>
      </c>
    </row>
    <row r="1102" spans="1:6" ht="14.25" customHeight="1" x14ac:dyDescent="0.25">
      <c r="A1102" s="52">
        <v>1717581</v>
      </c>
      <c r="B1102" s="52" t="s">
        <v>1975</v>
      </c>
      <c r="C1102" s="52" t="s">
        <v>1009</v>
      </c>
      <c r="D1102" s="162" t="s">
        <v>1971</v>
      </c>
      <c r="E1102" s="240" t="s">
        <v>671</v>
      </c>
      <c r="F1102" s="240" t="s">
        <v>1972</v>
      </c>
    </row>
    <row r="1103" spans="1:6" ht="14.25" customHeight="1" x14ac:dyDescent="0.25">
      <c r="A1103" s="52" t="s">
        <v>1976</v>
      </c>
      <c r="B1103" s="52" t="s">
        <v>1977</v>
      </c>
      <c r="C1103" s="52" t="s">
        <v>814</v>
      </c>
      <c r="D1103" s="162" t="s">
        <v>1978</v>
      </c>
      <c r="E1103" s="240" t="s">
        <v>668</v>
      </c>
      <c r="F1103" s="240"/>
    </row>
    <row r="1104" spans="1:6" ht="14.25" customHeight="1" x14ac:dyDescent="0.25">
      <c r="A1104" s="52">
        <v>1743905</v>
      </c>
      <c r="B1104" s="52" t="s">
        <v>1979</v>
      </c>
      <c r="C1104" s="52" t="s">
        <v>791</v>
      </c>
      <c r="D1104" s="162" t="s">
        <v>1980</v>
      </c>
      <c r="E1104" s="240" t="s">
        <v>668</v>
      </c>
      <c r="F1104" s="240"/>
    </row>
    <row r="1105" spans="1:6" ht="14.25" customHeight="1" x14ac:dyDescent="0.25">
      <c r="A1105" s="52">
        <v>1520555</v>
      </c>
      <c r="B1105" s="52" t="s">
        <v>1981</v>
      </c>
      <c r="C1105" s="52" t="s">
        <v>1718</v>
      </c>
      <c r="D1105" s="162" t="s">
        <v>1978</v>
      </c>
      <c r="E1105" s="240" t="s">
        <v>668</v>
      </c>
      <c r="F1105" s="240"/>
    </row>
    <row r="1106" spans="1:6" ht="14.25" customHeight="1" x14ac:dyDescent="0.25">
      <c r="A1106" s="52">
        <v>1728737</v>
      </c>
      <c r="B1106" s="52" t="s">
        <v>1982</v>
      </c>
      <c r="C1106" s="52" t="s">
        <v>1718</v>
      </c>
      <c r="D1106" s="162" t="s">
        <v>1983</v>
      </c>
      <c r="E1106" s="240" t="s">
        <v>668</v>
      </c>
      <c r="F1106" s="240"/>
    </row>
    <row r="1107" spans="1:6" ht="14.25" customHeight="1" x14ac:dyDescent="0.25">
      <c r="A1107" s="52">
        <v>1731197</v>
      </c>
      <c r="B1107" s="52" t="s">
        <v>1984</v>
      </c>
      <c r="C1107" s="52" t="s">
        <v>1718</v>
      </c>
      <c r="D1107" s="162" t="s">
        <v>1985</v>
      </c>
      <c r="E1107" s="240" t="s">
        <v>668</v>
      </c>
      <c r="F1107" s="240"/>
    </row>
    <row r="1108" spans="1:6" ht="14.25" customHeight="1" x14ac:dyDescent="0.25">
      <c r="A1108" s="52">
        <v>1744252</v>
      </c>
      <c r="B1108" s="52" t="s">
        <v>1986</v>
      </c>
      <c r="C1108" s="52" t="s">
        <v>1718</v>
      </c>
      <c r="D1108" s="162" t="s">
        <v>1985</v>
      </c>
      <c r="E1108" s="240" t="s">
        <v>668</v>
      </c>
      <c r="F1108" s="240"/>
    </row>
    <row r="1109" spans="1:6" ht="14.25" customHeight="1" x14ac:dyDescent="0.25">
      <c r="A1109" s="52">
        <v>1752790</v>
      </c>
      <c r="B1109" s="52" t="s">
        <v>1987</v>
      </c>
      <c r="C1109" s="52" t="s">
        <v>1718</v>
      </c>
      <c r="D1109" s="162" t="s">
        <v>1985</v>
      </c>
      <c r="E1109" s="240" t="s">
        <v>668</v>
      </c>
      <c r="F1109" s="240"/>
    </row>
    <row r="1110" spans="1:6" ht="14.25" customHeight="1" x14ac:dyDescent="0.25">
      <c r="A1110" s="52">
        <v>1751403</v>
      </c>
      <c r="B1110" s="52" t="s">
        <v>1988</v>
      </c>
      <c r="C1110" s="52" t="s">
        <v>1011</v>
      </c>
      <c r="D1110" s="162" t="s">
        <v>1989</v>
      </c>
      <c r="E1110" s="240" t="s">
        <v>668</v>
      </c>
      <c r="F1110" s="240"/>
    </row>
    <row r="1111" spans="1:6" ht="14.25" customHeight="1" x14ac:dyDescent="0.25">
      <c r="A1111" s="52">
        <v>1742745</v>
      </c>
      <c r="B1111" s="52" t="s">
        <v>1990</v>
      </c>
      <c r="C1111" s="52" t="s">
        <v>786</v>
      </c>
      <c r="D1111" s="162" t="s">
        <v>1989</v>
      </c>
      <c r="E1111" s="240" t="s">
        <v>671</v>
      </c>
      <c r="F1111" s="240" t="s">
        <v>1991</v>
      </c>
    </row>
    <row r="1112" spans="1:6" ht="14.25" customHeight="1" x14ac:dyDescent="0.25">
      <c r="A1112" s="52">
        <v>1739890</v>
      </c>
      <c r="B1112" s="52" t="s">
        <v>1992</v>
      </c>
      <c r="C1112" s="52" t="s">
        <v>1009</v>
      </c>
      <c r="D1112" s="162" t="s">
        <v>1993</v>
      </c>
      <c r="E1112" s="240" t="s">
        <v>671</v>
      </c>
      <c r="F1112" s="240"/>
    </row>
    <row r="1113" spans="1:6" ht="14.25" customHeight="1" x14ac:dyDescent="0.25">
      <c r="A1113" s="52">
        <v>1741680</v>
      </c>
      <c r="B1113" s="52" t="s">
        <v>1994</v>
      </c>
      <c r="C1113" s="52" t="s">
        <v>797</v>
      </c>
      <c r="D1113" s="162" t="s">
        <v>1995</v>
      </c>
      <c r="E1113" s="240" t="s">
        <v>668</v>
      </c>
      <c r="F1113" s="240"/>
    </row>
    <row r="1114" spans="1:6" ht="14.25" customHeight="1" x14ac:dyDescent="0.25">
      <c r="A1114" s="52">
        <v>1747749</v>
      </c>
      <c r="B1114" s="52" t="s">
        <v>1996</v>
      </c>
      <c r="C1114" s="52" t="s">
        <v>966</v>
      </c>
      <c r="D1114" s="162" t="s">
        <v>1997</v>
      </c>
      <c r="E1114" s="240" t="s">
        <v>668</v>
      </c>
      <c r="F1114" s="240"/>
    </row>
    <row r="1115" spans="1:6" ht="14.25" customHeight="1" x14ac:dyDescent="0.25">
      <c r="A1115" s="52">
        <v>1756442</v>
      </c>
      <c r="B1115" s="52" t="s">
        <v>1998</v>
      </c>
      <c r="C1115" s="52" t="s">
        <v>779</v>
      </c>
      <c r="D1115" s="52" t="s">
        <v>1999</v>
      </c>
      <c r="E1115" s="240" t="s">
        <v>668</v>
      </c>
      <c r="F1115" s="240"/>
    </row>
    <row r="1116" spans="1:6" ht="14.25" customHeight="1" x14ac:dyDescent="0.25">
      <c r="A1116" s="52">
        <v>1756444</v>
      </c>
      <c r="B1116" s="52" t="s">
        <v>2000</v>
      </c>
      <c r="C1116" s="52" t="s">
        <v>779</v>
      </c>
      <c r="D1116" s="162" t="s">
        <v>2001</v>
      </c>
      <c r="E1116" s="240" t="s">
        <v>668</v>
      </c>
      <c r="F1116" s="240"/>
    </row>
    <row r="1117" spans="1:6" ht="14.25" customHeight="1" x14ac:dyDescent="0.25">
      <c r="A1117" s="52">
        <v>1747749</v>
      </c>
      <c r="B1117" s="52" t="s">
        <v>2002</v>
      </c>
      <c r="C1117" s="52" t="s">
        <v>966</v>
      </c>
      <c r="D1117" s="162" t="s">
        <v>2003</v>
      </c>
      <c r="E1117" s="240" t="s">
        <v>668</v>
      </c>
      <c r="F1117" s="240"/>
    </row>
    <row r="1118" spans="1:6" ht="14.25" customHeight="1" x14ac:dyDescent="0.25">
      <c r="A1118" s="52">
        <v>1747107</v>
      </c>
      <c r="B1118" s="52" t="s">
        <v>2004</v>
      </c>
      <c r="C1118" s="52" t="s">
        <v>779</v>
      </c>
      <c r="D1118" s="162" t="s">
        <v>2005</v>
      </c>
      <c r="E1118" s="240" t="s">
        <v>668</v>
      </c>
      <c r="F1118" s="240"/>
    </row>
    <row r="1119" spans="1:6" ht="14.25" customHeight="1" x14ac:dyDescent="0.25">
      <c r="A1119" s="52">
        <v>1764733</v>
      </c>
      <c r="B1119" s="52" t="s">
        <v>2006</v>
      </c>
      <c r="C1119" s="52" t="s">
        <v>966</v>
      </c>
      <c r="D1119" s="162" t="s">
        <v>2007</v>
      </c>
      <c r="E1119" s="240" t="s">
        <v>668</v>
      </c>
      <c r="F1119" s="240"/>
    </row>
    <row r="1120" spans="1:6" ht="14.25" customHeight="1" x14ac:dyDescent="0.25">
      <c r="A1120" s="52">
        <v>1749515</v>
      </c>
      <c r="B1120" s="52" t="s">
        <v>2008</v>
      </c>
      <c r="C1120" s="52" t="s">
        <v>832</v>
      </c>
      <c r="D1120" s="162" t="s">
        <v>2009</v>
      </c>
      <c r="E1120" s="240" t="s">
        <v>671</v>
      </c>
      <c r="F1120" s="240"/>
    </row>
    <row r="1121" spans="1:6" ht="14.25" customHeight="1" x14ac:dyDescent="0.25">
      <c r="A1121" s="52">
        <v>1754098</v>
      </c>
      <c r="B1121" s="52" t="s">
        <v>2010</v>
      </c>
      <c r="C1121" s="52" t="s">
        <v>1009</v>
      </c>
      <c r="D1121" s="162" t="s">
        <v>2009</v>
      </c>
      <c r="E1121" s="240" t="s">
        <v>671</v>
      </c>
      <c r="F1121" s="240"/>
    </row>
    <row r="1122" spans="1:6" ht="14.25" customHeight="1" x14ac:dyDescent="0.25">
      <c r="A1122" s="52">
        <v>1756095</v>
      </c>
      <c r="B1122" s="52" t="s">
        <v>2011</v>
      </c>
      <c r="C1122" s="52" t="s">
        <v>1718</v>
      </c>
      <c r="D1122" s="162" t="s">
        <v>2012</v>
      </c>
      <c r="E1122" s="240" t="s">
        <v>668</v>
      </c>
      <c r="F1122" s="240"/>
    </row>
    <row r="1123" spans="1:6" ht="14.25" customHeight="1" x14ac:dyDescent="0.25">
      <c r="A1123" s="52">
        <v>1740723</v>
      </c>
      <c r="B1123" s="52" t="s">
        <v>2013</v>
      </c>
      <c r="C1123" s="52" t="s">
        <v>1611</v>
      </c>
      <c r="D1123" s="162" t="s">
        <v>2012</v>
      </c>
      <c r="E1123" s="240" t="s">
        <v>668</v>
      </c>
      <c r="F1123" s="240"/>
    </row>
    <row r="1124" spans="1:6" ht="14.25" customHeight="1" x14ac:dyDescent="0.25">
      <c r="A1124" s="52">
        <v>1750701</v>
      </c>
      <c r="B1124" s="52" t="s">
        <v>2014</v>
      </c>
      <c r="C1124" s="52" t="s">
        <v>1353</v>
      </c>
      <c r="D1124" s="162" t="s">
        <v>2015</v>
      </c>
      <c r="E1124" s="240" t="s">
        <v>668</v>
      </c>
      <c r="F1124" s="240"/>
    </row>
    <row r="1125" spans="1:6" ht="14.25" customHeight="1" x14ac:dyDescent="0.25">
      <c r="A1125" s="52">
        <v>1761319</v>
      </c>
      <c r="B1125" s="52" t="s">
        <v>2016</v>
      </c>
      <c r="C1125" s="52" t="s">
        <v>1009</v>
      </c>
      <c r="D1125" s="162" t="s">
        <v>2017</v>
      </c>
      <c r="E1125" s="240" t="s">
        <v>671</v>
      </c>
      <c r="F1125" s="240"/>
    </row>
    <row r="1126" spans="1:6" ht="14.25" customHeight="1" x14ac:dyDescent="0.25">
      <c r="A1126" s="52">
        <v>1760192</v>
      </c>
      <c r="B1126" s="52" t="s">
        <v>2018</v>
      </c>
      <c r="C1126" s="52" t="s">
        <v>922</v>
      </c>
      <c r="D1126" s="162" t="s">
        <v>2017</v>
      </c>
      <c r="E1126" s="240" t="s">
        <v>668</v>
      </c>
      <c r="F1126" s="240"/>
    </row>
    <row r="1127" spans="1:6" ht="14.25" customHeight="1" x14ac:dyDescent="0.25">
      <c r="A1127" s="52">
        <v>1772556</v>
      </c>
      <c r="B1127" s="52" t="s">
        <v>2019</v>
      </c>
      <c r="C1127" s="52" t="s">
        <v>1365</v>
      </c>
      <c r="D1127" s="162" t="s">
        <v>2020</v>
      </c>
      <c r="E1127" s="240" t="s">
        <v>668</v>
      </c>
      <c r="F1127" s="240"/>
    </row>
    <row r="1128" spans="1:6" ht="14.25" customHeight="1" x14ac:dyDescent="0.25">
      <c r="A1128" s="52">
        <v>1760192</v>
      </c>
      <c r="B1128" s="52" t="s">
        <v>2021</v>
      </c>
      <c r="C1128" s="52" t="s">
        <v>1009</v>
      </c>
      <c r="D1128" s="162" t="s">
        <v>2020</v>
      </c>
      <c r="E1128" s="240" t="s">
        <v>668</v>
      </c>
      <c r="F1128" s="240"/>
    </row>
    <row r="1129" spans="1:6" ht="14.25" customHeight="1" x14ac:dyDescent="0.25">
      <c r="A1129" s="52">
        <v>1773199</v>
      </c>
      <c r="B1129" s="52" t="s">
        <v>2022</v>
      </c>
      <c r="C1129" s="52" t="s">
        <v>922</v>
      </c>
      <c r="D1129" s="162" t="s">
        <v>2023</v>
      </c>
      <c r="E1129" s="240" t="s">
        <v>668</v>
      </c>
      <c r="F1129" s="240"/>
    </row>
    <row r="1130" spans="1:6" ht="14.25" customHeight="1" x14ac:dyDescent="0.25">
      <c r="A1130" s="52">
        <v>1768238</v>
      </c>
      <c r="B1130" s="52" t="s">
        <v>2024</v>
      </c>
      <c r="C1130" s="52" t="s">
        <v>814</v>
      </c>
      <c r="D1130" s="162" t="s">
        <v>2023</v>
      </c>
      <c r="E1130" s="240" t="s">
        <v>671</v>
      </c>
      <c r="F1130" s="240"/>
    </row>
    <row r="1131" spans="1:6" ht="14.25" customHeight="1" x14ac:dyDescent="0.25">
      <c r="A1131" s="52">
        <v>1773784</v>
      </c>
      <c r="B1131" s="52" t="s">
        <v>2025</v>
      </c>
      <c r="C1131" s="52" t="s">
        <v>1009</v>
      </c>
      <c r="D1131" s="162" t="s">
        <v>2023</v>
      </c>
      <c r="E1131" s="240" t="s">
        <v>671</v>
      </c>
      <c r="F1131" s="240"/>
    </row>
    <row r="1132" spans="1:6" ht="14.25" customHeight="1" x14ac:dyDescent="0.25">
      <c r="A1132" s="52">
        <v>1772281</v>
      </c>
      <c r="B1132" s="52" t="s">
        <v>2026</v>
      </c>
      <c r="C1132" s="52" t="s">
        <v>1009</v>
      </c>
      <c r="D1132" s="162" t="s">
        <v>2027</v>
      </c>
      <c r="E1132" s="240" t="s">
        <v>671</v>
      </c>
      <c r="F1132" s="240"/>
    </row>
    <row r="1133" spans="1:6" ht="14.25" customHeight="1" x14ac:dyDescent="0.25">
      <c r="A1133" s="52">
        <v>1760192</v>
      </c>
      <c r="B1133" s="52" t="s">
        <v>2028</v>
      </c>
      <c r="C1133" s="52" t="s">
        <v>1009</v>
      </c>
      <c r="D1133" s="162" t="s">
        <v>2027</v>
      </c>
      <c r="E1133" s="240" t="s">
        <v>668</v>
      </c>
      <c r="F1133" s="240"/>
    </row>
    <row r="1134" spans="1:6" ht="14.25" customHeight="1" x14ac:dyDescent="0.25">
      <c r="A1134" s="52">
        <v>1773199</v>
      </c>
      <c r="B1134" s="52" t="s">
        <v>2029</v>
      </c>
      <c r="C1134" s="52" t="s">
        <v>1009</v>
      </c>
      <c r="D1134" s="162" t="s">
        <v>2027</v>
      </c>
      <c r="E1134" s="240" t="s">
        <v>668</v>
      </c>
      <c r="F1134" s="240"/>
    </row>
    <row r="1135" spans="1:6" ht="14.25" customHeight="1" x14ac:dyDescent="0.25">
      <c r="A1135" s="52">
        <v>1751656</v>
      </c>
      <c r="B1135" s="52" t="s">
        <v>2030</v>
      </c>
      <c r="C1135" s="52" t="s">
        <v>2031</v>
      </c>
      <c r="D1135" s="162" t="s">
        <v>2032</v>
      </c>
      <c r="E1135" s="240" t="s">
        <v>668</v>
      </c>
      <c r="F1135" s="240"/>
    </row>
    <row r="1136" spans="1:6" ht="14.25" customHeight="1" x14ac:dyDescent="0.25">
      <c r="A1136" s="52">
        <v>1635948</v>
      </c>
      <c r="B1136" s="52" t="s">
        <v>2033</v>
      </c>
      <c r="C1136" s="52" t="s">
        <v>966</v>
      </c>
      <c r="D1136" s="162" t="s">
        <v>2034</v>
      </c>
      <c r="E1136" s="240" t="s">
        <v>668</v>
      </c>
      <c r="F1136" s="240"/>
    </row>
    <row r="1137" spans="1:6" ht="14.25" customHeight="1" x14ac:dyDescent="0.25">
      <c r="A1137" s="52">
        <v>1778877</v>
      </c>
      <c r="B1137" s="52" t="s">
        <v>2035</v>
      </c>
      <c r="C1137" s="52" t="s">
        <v>2036</v>
      </c>
      <c r="D1137" s="162" t="s">
        <v>2037</v>
      </c>
      <c r="E1137" s="240" t="s">
        <v>668</v>
      </c>
      <c r="F1137" s="240"/>
    </row>
    <row r="1138" spans="1:6" ht="14.25" customHeight="1" x14ac:dyDescent="0.25">
      <c r="A1138" s="52">
        <v>1780368</v>
      </c>
      <c r="B1138" s="52" t="s">
        <v>2038</v>
      </c>
      <c r="C1138" s="52" t="s">
        <v>1927</v>
      </c>
      <c r="D1138" s="162" t="s">
        <v>2039</v>
      </c>
      <c r="E1138" s="240" t="s">
        <v>671</v>
      </c>
      <c r="F1138" s="240"/>
    </row>
    <row r="1139" spans="1:6" ht="14.25" customHeight="1" x14ac:dyDescent="0.25">
      <c r="A1139" s="52">
        <v>1779118</v>
      </c>
      <c r="B1139" s="52" t="s">
        <v>2040</v>
      </c>
      <c r="C1139" s="52" t="s">
        <v>1009</v>
      </c>
      <c r="D1139" s="162" t="s">
        <v>2039</v>
      </c>
      <c r="E1139" s="240" t="s">
        <v>671</v>
      </c>
      <c r="F1139" s="240"/>
    </row>
    <row r="1140" spans="1:6" ht="14.25" customHeight="1" x14ac:dyDescent="0.25">
      <c r="A1140" s="52">
        <v>1760144</v>
      </c>
      <c r="B1140" s="52" t="s">
        <v>2041</v>
      </c>
      <c r="C1140" s="52" t="s">
        <v>1009</v>
      </c>
      <c r="D1140" s="162" t="s">
        <v>2039</v>
      </c>
      <c r="E1140" s="240" t="s">
        <v>671</v>
      </c>
      <c r="F1140" s="240"/>
    </row>
    <row r="1141" spans="1:6" ht="14.25" customHeight="1" x14ac:dyDescent="0.25">
      <c r="A1141" s="52">
        <v>1780870</v>
      </c>
      <c r="B1141" s="52" t="s">
        <v>2042</v>
      </c>
      <c r="C1141" s="52" t="s">
        <v>1009</v>
      </c>
      <c r="D1141" s="162" t="s">
        <v>2039</v>
      </c>
      <c r="E1141" s="240" t="s">
        <v>671</v>
      </c>
      <c r="F1141" s="240"/>
    </row>
    <row r="1142" spans="1:6" ht="14.25" customHeight="1" x14ac:dyDescent="0.25">
      <c r="A1142" s="52">
        <v>1777565</v>
      </c>
      <c r="B1142" s="52" t="s">
        <v>2043</v>
      </c>
      <c r="C1142" s="52" t="s">
        <v>814</v>
      </c>
      <c r="D1142" s="162" t="s">
        <v>2034</v>
      </c>
      <c r="E1142" s="240" t="s">
        <v>668</v>
      </c>
      <c r="F1142" s="240"/>
    </row>
    <row r="1143" spans="1:6" ht="14.25" customHeight="1" x14ac:dyDescent="0.25">
      <c r="A1143" s="52">
        <v>1782199</v>
      </c>
      <c r="B1143" s="52" t="s">
        <v>2044</v>
      </c>
      <c r="C1143" s="52" t="s">
        <v>922</v>
      </c>
      <c r="D1143" s="162" t="s">
        <v>2039</v>
      </c>
      <c r="E1143" s="240" t="s">
        <v>668</v>
      </c>
      <c r="F1143" s="240"/>
    </row>
    <row r="1144" spans="1:6" ht="14.25" customHeight="1" x14ac:dyDescent="0.25">
      <c r="A1144" s="52">
        <v>1702003</v>
      </c>
      <c r="B1144" s="52" t="s">
        <v>2045</v>
      </c>
      <c r="C1144" s="52" t="s">
        <v>1718</v>
      </c>
      <c r="D1144" s="162" t="s">
        <v>2046</v>
      </c>
      <c r="E1144" s="240" t="s">
        <v>668</v>
      </c>
      <c r="F1144" s="240"/>
    </row>
    <row r="1145" spans="1:6" ht="14.25" customHeight="1" x14ac:dyDescent="0.25">
      <c r="A1145" s="52">
        <v>1783951</v>
      </c>
      <c r="B1145" s="52" t="s">
        <v>2047</v>
      </c>
      <c r="C1145" s="52" t="s">
        <v>1718</v>
      </c>
      <c r="D1145" s="162" t="s">
        <v>2046</v>
      </c>
      <c r="E1145" s="240" t="s">
        <v>668</v>
      </c>
      <c r="F1145" s="240"/>
    </row>
    <row r="1146" spans="1:6" ht="14.25" customHeight="1" x14ac:dyDescent="0.25">
      <c r="A1146" s="52">
        <v>1713520</v>
      </c>
      <c r="B1146" s="52" t="s">
        <v>2048</v>
      </c>
      <c r="C1146" s="52" t="s">
        <v>718</v>
      </c>
      <c r="D1146" s="162" t="s">
        <v>2049</v>
      </c>
      <c r="E1146" s="240" t="s">
        <v>671</v>
      </c>
      <c r="F1146" s="240"/>
    </row>
    <row r="1147" spans="1:6" ht="14.25" customHeight="1" x14ac:dyDescent="0.25">
      <c r="A1147" s="52">
        <v>1784958</v>
      </c>
      <c r="B1147" s="52" t="s">
        <v>2050</v>
      </c>
      <c r="C1147" s="52" t="s">
        <v>2031</v>
      </c>
      <c r="D1147" s="162" t="s">
        <v>2051</v>
      </c>
      <c r="E1147" s="240" t="s">
        <v>668</v>
      </c>
      <c r="F1147" s="240"/>
    </row>
    <row r="1148" spans="1:6" ht="14.25" customHeight="1" x14ac:dyDescent="0.25">
      <c r="A1148" s="52">
        <v>1764408</v>
      </c>
      <c r="B1148" s="52" t="s">
        <v>2052</v>
      </c>
      <c r="C1148" s="52" t="s">
        <v>1009</v>
      </c>
      <c r="D1148" s="162" t="s">
        <v>2051</v>
      </c>
      <c r="E1148" s="240" t="s">
        <v>668</v>
      </c>
      <c r="F1148" s="240"/>
    </row>
    <row r="1149" spans="1:6" ht="14.25" customHeight="1" x14ac:dyDescent="0.25">
      <c r="A1149" s="52">
        <v>1785570</v>
      </c>
      <c r="B1149" s="52" t="s">
        <v>2053</v>
      </c>
      <c r="C1149" s="52" t="s">
        <v>922</v>
      </c>
      <c r="D1149" s="162" t="s">
        <v>2051</v>
      </c>
      <c r="E1149" s="240" t="s">
        <v>668</v>
      </c>
      <c r="F1149" s="240"/>
    </row>
    <row r="1150" spans="1:6" ht="14.25" customHeight="1" x14ac:dyDescent="0.25">
      <c r="A1150" s="52">
        <v>1786937</v>
      </c>
      <c r="B1150" s="52" t="s">
        <v>2054</v>
      </c>
      <c r="C1150" s="52" t="s">
        <v>718</v>
      </c>
      <c r="D1150" s="162" t="s">
        <v>2055</v>
      </c>
      <c r="E1150" s="240" t="s">
        <v>671</v>
      </c>
      <c r="F1150" s="240"/>
    </row>
    <row r="1151" spans="1:6" ht="14.25" customHeight="1" x14ac:dyDescent="0.25">
      <c r="A1151" s="52">
        <v>1786702</v>
      </c>
      <c r="B1151" s="52" t="s">
        <v>2056</v>
      </c>
      <c r="C1151" s="52" t="s">
        <v>1125</v>
      </c>
      <c r="D1151" s="162" t="s">
        <v>2055</v>
      </c>
      <c r="E1151" s="240" t="s">
        <v>671</v>
      </c>
      <c r="F1151" s="240"/>
    </row>
    <row r="1152" spans="1:6" ht="14.25" customHeight="1" x14ac:dyDescent="0.25">
      <c r="A1152" s="52">
        <v>1788821</v>
      </c>
      <c r="B1152" s="52" t="s">
        <v>2057</v>
      </c>
      <c r="C1152" s="52" t="s">
        <v>1329</v>
      </c>
      <c r="D1152" s="162" t="s">
        <v>2058</v>
      </c>
      <c r="E1152" s="240" t="s">
        <v>671</v>
      </c>
      <c r="F1152" s="240"/>
    </row>
    <row r="1153" spans="1:6" ht="14.25" customHeight="1" x14ac:dyDescent="0.25">
      <c r="A1153" s="52">
        <v>1785169</v>
      </c>
      <c r="B1153" s="52" t="s">
        <v>2059</v>
      </c>
      <c r="C1153" s="52" t="s">
        <v>1329</v>
      </c>
      <c r="D1153" s="162" t="s">
        <v>2058</v>
      </c>
      <c r="E1153" s="240" t="s">
        <v>671</v>
      </c>
      <c r="F1153" s="240"/>
    </row>
    <row r="1154" spans="1:6" ht="14.25" customHeight="1" x14ac:dyDescent="0.25">
      <c r="A1154" s="52">
        <v>1789283</v>
      </c>
      <c r="B1154" s="52" t="s">
        <v>2060</v>
      </c>
      <c r="C1154" s="52" t="s">
        <v>2031</v>
      </c>
      <c r="D1154" s="162" t="s">
        <v>2061</v>
      </c>
      <c r="E1154" s="240" t="s">
        <v>668</v>
      </c>
      <c r="F1154" s="240"/>
    </row>
    <row r="1155" spans="1:6" ht="14.25" customHeight="1" x14ac:dyDescent="0.25">
      <c r="A1155" s="52">
        <v>1788728</v>
      </c>
      <c r="B1155" s="52" t="s">
        <v>2062</v>
      </c>
      <c r="C1155" s="52" t="s">
        <v>1970</v>
      </c>
      <c r="D1155" s="162" t="s">
        <v>2063</v>
      </c>
      <c r="E1155" s="240" t="s">
        <v>671</v>
      </c>
      <c r="F1155" s="240"/>
    </row>
    <row r="1156" spans="1:6" ht="14.25" customHeight="1" x14ac:dyDescent="0.25">
      <c r="A1156" s="52">
        <v>1791281</v>
      </c>
      <c r="B1156" s="52" t="s">
        <v>2064</v>
      </c>
      <c r="C1156" s="52" t="s">
        <v>1970</v>
      </c>
      <c r="D1156" s="162" t="s">
        <v>2063</v>
      </c>
      <c r="E1156" s="240" t="s">
        <v>671</v>
      </c>
      <c r="F1156" s="240"/>
    </row>
    <row r="1157" spans="1:6" ht="14.25" customHeight="1" x14ac:dyDescent="0.25">
      <c r="A1157" s="52">
        <v>1791803</v>
      </c>
      <c r="B1157" s="52" t="s">
        <v>2065</v>
      </c>
      <c r="C1157" s="52" t="s">
        <v>1009</v>
      </c>
      <c r="D1157" s="162" t="s">
        <v>2063</v>
      </c>
      <c r="E1157" s="240" t="s">
        <v>671</v>
      </c>
      <c r="F1157" s="240"/>
    </row>
    <row r="1158" spans="1:6" ht="14.25" customHeight="1" x14ac:dyDescent="0.25">
      <c r="A1158" s="52">
        <v>1790159</v>
      </c>
      <c r="B1158" s="52" t="s">
        <v>2066</v>
      </c>
      <c r="C1158" s="52" t="s">
        <v>832</v>
      </c>
      <c r="D1158" s="162" t="s">
        <v>2067</v>
      </c>
      <c r="E1158" s="240" t="s">
        <v>671</v>
      </c>
      <c r="F1158" s="240"/>
    </row>
    <row r="1159" spans="1:6" ht="14.25" customHeight="1" x14ac:dyDescent="0.25">
      <c r="A1159" s="52">
        <v>1787674</v>
      </c>
      <c r="B1159" s="52" t="s">
        <v>2068</v>
      </c>
      <c r="C1159" s="52" t="s">
        <v>966</v>
      </c>
      <c r="D1159" s="162" t="s">
        <v>2067</v>
      </c>
      <c r="E1159" s="240" t="s">
        <v>671</v>
      </c>
      <c r="F1159" s="240"/>
    </row>
    <row r="1160" spans="1:6" ht="14.25" customHeight="1" x14ac:dyDescent="0.25">
      <c r="A1160" s="52">
        <v>1804058</v>
      </c>
      <c r="B1160" s="52" t="s">
        <v>2069</v>
      </c>
      <c r="C1160" s="52" t="s">
        <v>1970</v>
      </c>
      <c r="D1160" s="162" t="s">
        <v>2070</v>
      </c>
      <c r="E1160" s="240" t="s">
        <v>671</v>
      </c>
      <c r="F1160" s="240"/>
    </row>
    <row r="1161" spans="1:6" ht="14.25" customHeight="1" x14ac:dyDescent="0.25">
      <c r="A1161" s="52">
        <v>1805154</v>
      </c>
      <c r="B1161" s="52" t="s">
        <v>2071</v>
      </c>
      <c r="C1161" s="52" t="s">
        <v>1970</v>
      </c>
      <c r="D1161" s="162" t="s">
        <v>2070</v>
      </c>
      <c r="E1161" s="240" t="s">
        <v>671</v>
      </c>
      <c r="F1161" s="240"/>
    </row>
    <row r="1162" spans="1:6" ht="14.25" customHeight="1" x14ac:dyDescent="0.25">
      <c r="A1162" s="52">
        <v>1804105</v>
      </c>
      <c r="B1162" s="52" t="s">
        <v>2072</v>
      </c>
      <c r="C1162" s="52" t="s">
        <v>1376</v>
      </c>
      <c r="D1162" s="162" t="s">
        <v>2070</v>
      </c>
      <c r="E1162" s="240" t="s">
        <v>671</v>
      </c>
      <c r="F1162" s="240"/>
    </row>
    <row r="1163" spans="1:6" ht="14.25" customHeight="1" x14ac:dyDescent="0.25">
      <c r="A1163" s="52">
        <v>1805886</v>
      </c>
      <c r="B1163" s="52" t="s">
        <v>2073</v>
      </c>
      <c r="C1163" s="52" t="s">
        <v>1009</v>
      </c>
      <c r="D1163" s="162" t="s">
        <v>2074</v>
      </c>
      <c r="E1163" s="240" t="s">
        <v>671</v>
      </c>
      <c r="F1163" s="240"/>
    </row>
    <row r="1164" spans="1:6" ht="14.25" customHeight="1" x14ac:dyDescent="0.25">
      <c r="A1164" s="52">
        <v>1740884</v>
      </c>
      <c r="B1164" s="52" t="s">
        <v>2075</v>
      </c>
      <c r="C1164" s="52" t="s">
        <v>2076</v>
      </c>
      <c r="D1164" s="162" t="s">
        <v>2077</v>
      </c>
      <c r="E1164" s="240" t="s">
        <v>668</v>
      </c>
      <c r="F1164" s="240" t="s">
        <v>2078</v>
      </c>
    </row>
    <row r="1165" spans="1:6" ht="14.25" customHeight="1" x14ac:dyDescent="0.25">
      <c r="A1165" s="52">
        <v>1700385</v>
      </c>
      <c r="B1165" s="52" t="s">
        <v>2079</v>
      </c>
      <c r="C1165" s="52" t="s">
        <v>2076</v>
      </c>
      <c r="D1165" s="162" t="s">
        <v>2077</v>
      </c>
      <c r="E1165" s="240" t="s">
        <v>668</v>
      </c>
      <c r="F1165" s="240" t="s">
        <v>2078</v>
      </c>
    </row>
    <row r="1166" spans="1:6" ht="14.25" customHeight="1" x14ac:dyDescent="0.25">
      <c r="A1166" s="52">
        <v>1745050</v>
      </c>
      <c r="B1166" s="52" t="s">
        <v>2080</v>
      </c>
      <c r="C1166" s="52" t="s">
        <v>2076</v>
      </c>
      <c r="D1166" s="162" t="s">
        <v>2077</v>
      </c>
      <c r="E1166" s="240" t="s">
        <v>668</v>
      </c>
      <c r="F1166" s="240" t="s">
        <v>2078</v>
      </c>
    </row>
    <row r="1167" spans="1:6" ht="14.25" customHeight="1" x14ac:dyDescent="0.25">
      <c r="A1167" s="52">
        <v>1788818</v>
      </c>
      <c r="B1167" s="52" t="s">
        <v>2081</v>
      </c>
      <c r="C1167" s="52" t="s">
        <v>2076</v>
      </c>
      <c r="D1167" s="162" t="s">
        <v>2077</v>
      </c>
      <c r="E1167" s="240" t="s">
        <v>668</v>
      </c>
      <c r="F1167" s="240" t="s">
        <v>2078</v>
      </c>
    </row>
    <row r="1168" spans="1:6" ht="14.25" customHeight="1" x14ac:dyDescent="0.25">
      <c r="A1168" s="52">
        <v>1774496</v>
      </c>
      <c r="B1168" s="52" t="s">
        <v>2082</v>
      </c>
      <c r="C1168" s="52" t="s">
        <v>2076</v>
      </c>
      <c r="D1168" s="162" t="s">
        <v>2077</v>
      </c>
      <c r="E1168" s="240" t="s">
        <v>668</v>
      </c>
      <c r="F1168" s="240" t="s">
        <v>2078</v>
      </c>
    </row>
    <row r="1169" spans="1:6" ht="14.25" customHeight="1" x14ac:dyDescent="0.25">
      <c r="A1169" s="52">
        <v>1806529</v>
      </c>
      <c r="B1169" s="52" t="s">
        <v>2083</v>
      </c>
      <c r="C1169" s="52" t="s">
        <v>2076</v>
      </c>
      <c r="D1169" s="162" t="s">
        <v>2077</v>
      </c>
      <c r="E1169" s="240" t="s">
        <v>668</v>
      </c>
      <c r="F1169" s="240" t="s">
        <v>2078</v>
      </c>
    </row>
    <row r="1170" spans="1:6" ht="14.25" customHeight="1" x14ac:dyDescent="0.25">
      <c r="A1170" s="52">
        <v>1804063</v>
      </c>
      <c r="B1170" s="52" t="s">
        <v>2084</v>
      </c>
      <c r="C1170" s="52" t="s">
        <v>2076</v>
      </c>
      <c r="D1170" s="162" t="s">
        <v>2077</v>
      </c>
      <c r="E1170" s="240" t="s">
        <v>668</v>
      </c>
      <c r="F1170" s="240" t="s">
        <v>2078</v>
      </c>
    </row>
    <row r="1171" spans="1:6" ht="14.25" customHeight="1" x14ac:dyDescent="0.25">
      <c r="A1171" s="52">
        <v>1807333</v>
      </c>
      <c r="B1171" s="52" t="s">
        <v>2085</v>
      </c>
      <c r="C1171" s="52" t="s">
        <v>1009</v>
      </c>
      <c r="D1171" s="162" t="s">
        <v>2077</v>
      </c>
      <c r="E1171" s="240" t="s">
        <v>668</v>
      </c>
      <c r="F1171" s="240" t="s">
        <v>2078</v>
      </c>
    </row>
    <row r="1172" spans="1:6" ht="14.25" customHeight="1" x14ac:dyDescent="0.25">
      <c r="A1172" s="52">
        <v>1809849</v>
      </c>
      <c r="B1172" s="52" t="s">
        <v>2086</v>
      </c>
      <c r="C1172" s="52" t="s">
        <v>1009</v>
      </c>
      <c r="D1172" s="162" t="s">
        <v>2087</v>
      </c>
      <c r="E1172" s="240" t="s">
        <v>668</v>
      </c>
      <c r="F1172" s="240" t="s">
        <v>2078</v>
      </c>
    </row>
    <row r="1173" spans="1:6" ht="14.25" customHeight="1" x14ac:dyDescent="0.25">
      <c r="A1173" s="52">
        <v>1786751</v>
      </c>
      <c r="B1173" s="52" t="s">
        <v>2088</v>
      </c>
      <c r="C1173" s="52" t="s">
        <v>1125</v>
      </c>
      <c r="D1173" s="162" t="s">
        <v>2087</v>
      </c>
      <c r="E1173" s="240" t="s">
        <v>668</v>
      </c>
      <c r="F1173" s="240" t="s">
        <v>2078</v>
      </c>
    </row>
    <row r="1174" spans="1:6" ht="14.25" customHeight="1" x14ac:dyDescent="0.25">
      <c r="A1174" s="52">
        <v>1787984</v>
      </c>
      <c r="B1174" s="52" t="s">
        <v>2089</v>
      </c>
      <c r="C1174" s="52" t="s">
        <v>1125</v>
      </c>
      <c r="D1174" s="162" t="s">
        <v>2090</v>
      </c>
      <c r="E1174" s="240" t="s">
        <v>668</v>
      </c>
      <c r="F1174" s="240" t="s">
        <v>2078</v>
      </c>
    </row>
    <row r="1175" spans="1:6" ht="14.25" customHeight="1" x14ac:dyDescent="0.25">
      <c r="A1175" s="52">
        <v>1812220</v>
      </c>
      <c r="B1175" s="52" t="s">
        <v>2091</v>
      </c>
      <c r="C1175" s="52" t="s">
        <v>820</v>
      </c>
      <c r="D1175" s="162" t="s">
        <v>2092</v>
      </c>
      <c r="E1175" s="240" t="s">
        <v>668</v>
      </c>
      <c r="F1175" s="240" t="s">
        <v>2078</v>
      </c>
    </row>
    <row r="1176" spans="1:6" ht="14.25" customHeight="1" x14ac:dyDescent="0.25">
      <c r="A1176" s="52">
        <v>1804334</v>
      </c>
      <c r="B1176" s="52" t="s">
        <v>2093</v>
      </c>
      <c r="C1176" s="52" t="s">
        <v>820</v>
      </c>
      <c r="D1176" s="162" t="s">
        <v>2092</v>
      </c>
      <c r="E1176" s="240" t="s">
        <v>668</v>
      </c>
      <c r="F1176" s="240" t="s">
        <v>2078</v>
      </c>
    </row>
    <row r="1177" spans="1:6" ht="14.25" customHeight="1" x14ac:dyDescent="0.25">
      <c r="A1177" s="52">
        <v>1816929</v>
      </c>
      <c r="B1177" s="52" t="s">
        <v>2094</v>
      </c>
      <c r="C1177" s="52" t="s">
        <v>820</v>
      </c>
      <c r="D1177" s="162" t="s">
        <v>2095</v>
      </c>
      <c r="E1177" s="240" t="s">
        <v>668</v>
      </c>
      <c r="F1177" s="240"/>
    </row>
    <row r="1178" spans="1:6" ht="14.25" customHeight="1" x14ac:dyDescent="0.25">
      <c r="A1178" s="52">
        <v>1781871</v>
      </c>
      <c r="B1178" s="52" t="s">
        <v>2096</v>
      </c>
      <c r="C1178" s="52" t="s">
        <v>1183</v>
      </c>
      <c r="D1178" s="162" t="s">
        <v>2095</v>
      </c>
      <c r="E1178" s="240" t="s">
        <v>671</v>
      </c>
      <c r="F1178" s="240"/>
    </row>
    <row r="1179" spans="1:6" ht="14.25" customHeight="1" x14ac:dyDescent="0.25">
      <c r="A1179" s="52">
        <v>1817217</v>
      </c>
      <c r="B1179" s="52" t="s">
        <v>2097</v>
      </c>
      <c r="C1179" s="52" t="s">
        <v>832</v>
      </c>
      <c r="D1179" s="162" t="s">
        <v>2095</v>
      </c>
      <c r="E1179" s="240" t="s">
        <v>668</v>
      </c>
      <c r="F1179" s="240"/>
    </row>
    <row r="1180" spans="1:6" ht="14.25" customHeight="1" x14ac:dyDescent="0.25">
      <c r="A1180" s="52"/>
      <c r="B1180" s="52" t="s">
        <v>2098</v>
      </c>
      <c r="C1180" s="52" t="s">
        <v>1125</v>
      </c>
      <c r="D1180" s="162" t="s">
        <v>2099</v>
      </c>
      <c r="E1180" s="240" t="s">
        <v>668</v>
      </c>
      <c r="F1180" s="240"/>
    </row>
    <row r="1181" spans="1:6" ht="14.25" customHeight="1" x14ac:dyDescent="0.25">
      <c r="A1181" s="52">
        <v>1802581</v>
      </c>
      <c r="B1181" s="52" t="s">
        <v>2100</v>
      </c>
      <c r="C1181" s="52" t="s">
        <v>902</v>
      </c>
      <c r="D1181" s="162" t="s">
        <v>2101</v>
      </c>
      <c r="E1181" s="240" t="s">
        <v>671</v>
      </c>
      <c r="F1181" s="240"/>
    </row>
    <row r="1182" spans="1:6" ht="14.25" customHeight="1" x14ac:dyDescent="0.25">
      <c r="A1182" s="52">
        <v>1819081</v>
      </c>
      <c r="B1182" s="52" t="s">
        <v>2102</v>
      </c>
      <c r="C1182" s="52" t="s">
        <v>1009</v>
      </c>
      <c r="D1182" s="162" t="s">
        <v>2101</v>
      </c>
      <c r="E1182" s="240" t="s">
        <v>671</v>
      </c>
      <c r="F1182" s="240"/>
    </row>
    <row r="1183" spans="1:6" ht="14.25" customHeight="1" x14ac:dyDescent="0.25">
      <c r="A1183" s="52">
        <v>1820258</v>
      </c>
      <c r="B1183" s="52" t="s">
        <v>2103</v>
      </c>
      <c r="C1183" s="52" t="s">
        <v>1183</v>
      </c>
      <c r="D1183" s="162" t="s">
        <v>2104</v>
      </c>
      <c r="E1183" s="240" t="s">
        <v>671</v>
      </c>
      <c r="F1183" s="240"/>
    </row>
    <row r="1184" spans="1:6" ht="14.25" customHeight="1" x14ac:dyDescent="0.25">
      <c r="A1184" s="52">
        <v>1781805</v>
      </c>
      <c r="B1184" s="52" t="s">
        <v>2105</v>
      </c>
      <c r="C1184" s="52" t="s">
        <v>1183</v>
      </c>
      <c r="D1184" s="162" t="s">
        <v>2104</v>
      </c>
      <c r="E1184" s="240" t="s">
        <v>671</v>
      </c>
      <c r="F1184" s="240"/>
    </row>
    <row r="1185" spans="1:6" ht="14.25" customHeight="1" x14ac:dyDescent="0.25">
      <c r="A1185" s="52">
        <v>1814594</v>
      </c>
      <c r="B1185" s="52" t="s">
        <v>2106</v>
      </c>
      <c r="C1185" s="52" t="s">
        <v>832</v>
      </c>
      <c r="D1185" s="162" t="s">
        <v>2104</v>
      </c>
      <c r="E1185" s="240" t="s">
        <v>671</v>
      </c>
      <c r="F1185" s="240"/>
    </row>
    <row r="1186" spans="1:6" ht="14.25" customHeight="1" x14ac:dyDescent="0.25">
      <c r="A1186" s="52">
        <v>1819385</v>
      </c>
      <c r="B1186" s="52" t="s">
        <v>2107</v>
      </c>
      <c r="C1186" s="52" t="s">
        <v>832</v>
      </c>
      <c r="D1186" s="162" t="s">
        <v>2104</v>
      </c>
      <c r="E1186" s="240" t="s">
        <v>671</v>
      </c>
      <c r="F1186" s="240"/>
    </row>
    <row r="1187" spans="1:6" ht="14.25" customHeight="1" x14ac:dyDescent="0.25">
      <c r="A1187" s="52">
        <v>1806503</v>
      </c>
      <c r="B1187" s="52" t="s">
        <v>2108</v>
      </c>
      <c r="C1187" s="52" t="s">
        <v>1009</v>
      </c>
      <c r="D1187" s="162" t="s">
        <v>2104</v>
      </c>
      <c r="E1187" s="240" t="s">
        <v>671</v>
      </c>
      <c r="F1187" s="240"/>
    </row>
    <row r="1188" spans="1:6" ht="14.25" customHeight="1" x14ac:dyDescent="0.25">
      <c r="A1188" s="52">
        <v>1823109</v>
      </c>
      <c r="B1188" s="52" t="s">
        <v>2109</v>
      </c>
      <c r="C1188" s="52" t="s">
        <v>1009</v>
      </c>
      <c r="D1188" s="162" t="s">
        <v>2110</v>
      </c>
      <c r="E1188" s="240" t="s">
        <v>671</v>
      </c>
      <c r="F1188" s="240"/>
    </row>
    <row r="1189" spans="1:6" ht="14.25" customHeight="1" x14ac:dyDescent="0.25">
      <c r="A1189" s="52">
        <v>1788634</v>
      </c>
      <c r="B1189" s="52" t="s">
        <v>2111</v>
      </c>
      <c r="C1189" s="52" t="s">
        <v>1009</v>
      </c>
      <c r="D1189" s="162" t="s">
        <v>2110</v>
      </c>
      <c r="E1189" s="240" t="s">
        <v>671</v>
      </c>
      <c r="F1189" s="240"/>
    </row>
    <row r="1190" spans="1:6" ht="14.25" customHeight="1" x14ac:dyDescent="0.25">
      <c r="A1190" s="52">
        <v>1788608</v>
      </c>
      <c r="B1190" s="52" t="s">
        <v>2112</v>
      </c>
      <c r="C1190" s="52" t="s">
        <v>1009</v>
      </c>
      <c r="D1190" s="162" t="s">
        <v>2110</v>
      </c>
      <c r="E1190" s="240" t="s">
        <v>671</v>
      </c>
      <c r="F1190" s="240"/>
    </row>
    <row r="1191" spans="1:6" ht="14.25" customHeight="1" x14ac:dyDescent="0.25">
      <c r="A1191" s="52">
        <v>1826318</v>
      </c>
      <c r="B1191" s="52" t="s">
        <v>2113</v>
      </c>
      <c r="C1191" s="52" t="s">
        <v>832</v>
      </c>
      <c r="D1191" s="162" t="s">
        <v>2114</v>
      </c>
      <c r="E1191" s="240" t="s">
        <v>671</v>
      </c>
      <c r="F1191" s="240"/>
    </row>
    <row r="1192" spans="1:6" ht="14.25" customHeight="1" x14ac:dyDescent="0.25">
      <c r="A1192" s="52">
        <v>1788592</v>
      </c>
      <c r="B1192" s="52" t="s">
        <v>2115</v>
      </c>
      <c r="C1192" s="52" t="s">
        <v>1009</v>
      </c>
      <c r="D1192" s="162" t="s">
        <v>2114</v>
      </c>
      <c r="E1192" s="240" t="s">
        <v>671</v>
      </c>
      <c r="F1192" s="240"/>
    </row>
    <row r="1193" spans="1:6" ht="14.25" customHeight="1" x14ac:dyDescent="0.25">
      <c r="A1193" s="52">
        <v>1789443</v>
      </c>
      <c r="B1193" s="52" t="s">
        <v>2116</v>
      </c>
      <c r="C1193" s="52" t="s">
        <v>820</v>
      </c>
      <c r="D1193" s="162" t="s">
        <v>2117</v>
      </c>
      <c r="E1193" s="240" t="s">
        <v>668</v>
      </c>
      <c r="F1193" s="240"/>
    </row>
    <row r="1194" spans="1:6" ht="14.25" customHeight="1" x14ac:dyDescent="0.25">
      <c r="A1194" s="52">
        <v>1831867</v>
      </c>
      <c r="B1194" s="52" t="s">
        <v>2118</v>
      </c>
      <c r="C1194" s="52" t="s">
        <v>1009</v>
      </c>
      <c r="D1194" s="162" t="s">
        <v>2117</v>
      </c>
      <c r="E1194" s="240" t="s">
        <v>668</v>
      </c>
      <c r="F1194" s="240"/>
    </row>
    <row r="1195" spans="1:6" ht="14.25" customHeight="1" x14ac:dyDescent="0.25">
      <c r="A1195" s="52">
        <v>1824028</v>
      </c>
      <c r="B1195" s="52" t="s">
        <v>2119</v>
      </c>
      <c r="C1195" s="52" t="s">
        <v>1009</v>
      </c>
      <c r="D1195" s="162" t="s">
        <v>2117</v>
      </c>
      <c r="E1195" s="240" t="s">
        <v>668</v>
      </c>
      <c r="F1195" s="240"/>
    </row>
    <row r="1196" spans="1:6" ht="14.25" customHeight="1" x14ac:dyDescent="0.25">
      <c r="A1196" s="52">
        <v>1833879</v>
      </c>
      <c r="B1196" s="52" t="s">
        <v>2120</v>
      </c>
      <c r="C1196" s="52" t="s">
        <v>2076</v>
      </c>
      <c r="D1196" s="162" t="s">
        <v>2117</v>
      </c>
      <c r="E1196" s="240" t="s">
        <v>668</v>
      </c>
      <c r="F1196" s="240"/>
    </row>
    <row r="1197" spans="1:6" ht="14.25" customHeight="1" x14ac:dyDescent="0.25">
      <c r="A1197" s="52">
        <v>1822355</v>
      </c>
      <c r="B1197" s="52" t="s">
        <v>2121</v>
      </c>
      <c r="C1197" s="52" t="s">
        <v>814</v>
      </c>
      <c r="D1197" s="162" t="s">
        <v>2122</v>
      </c>
      <c r="E1197" s="240" t="s">
        <v>668</v>
      </c>
      <c r="F1197" s="240"/>
    </row>
    <row r="1198" spans="1:6" ht="14.25" customHeight="1" x14ac:dyDescent="0.25">
      <c r="A1198" s="52">
        <v>1781840</v>
      </c>
      <c r="B1198" s="52" t="s">
        <v>2123</v>
      </c>
      <c r="C1198" s="52" t="s">
        <v>1183</v>
      </c>
      <c r="D1198" s="162" t="s">
        <v>2122</v>
      </c>
      <c r="E1198" s="240" t="s">
        <v>671</v>
      </c>
      <c r="F1198" s="240"/>
    </row>
    <row r="1199" spans="1:6" ht="14.25" customHeight="1" x14ac:dyDescent="0.25">
      <c r="A1199" s="52">
        <v>1832252</v>
      </c>
      <c r="B1199" s="52" t="s">
        <v>2124</v>
      </c>
      <c r="C1199" s="52" t="s">
        <v>2125</v>
      </c>
      <c r="D1199" s="162" t="s">
        <v>2122</v>
      </c>
      <c r="E1199" s="240" t="s">
        <v>671</v>
      </c>
      <c r="F1199" s="240"/>
    </row>
    <row r="1200" spans="1:6" ht="14.25" customHeight="1" x14ac:dyDescent="0.25">
      <c r="A1200" s="52">
        <v>1835460</v>
      </c>
      <c r="B1200" s="52" t="s">
        <v>2126</v>
      </c>
      <c r="C1200" s="52" t="s">
        <v>1009</v>
      </c>
      <c r="D1200" s="162" t="s">
        <v>2122</v>
      </c>
      <c r="E1200" s="240" t="s">
        <v>671</v>
      </c>
      <c r="F1200" s="240"/>
    </row>
    <row r="1201" spans="1:6" ht="14.25" customHeight="1" x14ac:dyDescent="0.25">
      <c r="A1201" s="52">
        <v>1831957</v>
      </c>
      <c r="B1201" s="52" t="s">
        <v>2127</v>
      </c>
      <c r="C1201" s="52" t="s">
        <v>1183</v>
      </c>
      <c r="D1201" s="162" t="s">
        <v>2128</v>
      </c>
      <c r="E1201" s="240" t="s">
        <v>671</v>
      </c>
      <c r="F1201" s="240"/>
    </row>
    <row r="1202" spans="1:6" ht="14.25" customHeight="1" x14ac:dyDescent="0.25">
      <c r="A1202" s="52">
        <v>1833191</v>
      </c>
      <c r="B1202" s="52" t="s">
        <v>2129</v>
      </c>
      <c r="C1202" s="52" t="s">
        <v>1183</v>
      </c>
      <c r="D1202" s="162" t="s">
        <v>2128</v>
      </c>
      <c r="E1202" s="240" t="s">
        <v>671</v>
      </c>
      <c r="F1202" s="240"/>
    </row>
    <row r="1203" spans="1:6" ht="14.25" customHeight="1" x14ac:dyDescent="0.25">
      <c r="A1203" s="52">
        <v>1835635</v>
      </c>
      <c r="B1203" s="52" t="s">
        <v>2130</v>
      </c>
      <c r="C1203" s="52" t="s">
        <v>1009</v>
      </c>
      <c r="D1203" s="162" t="s">
        <v>2131</v>
      </c>
      <c r="E1203" s="240" t="s">
        <v>668</v>
      </c>
      <c r="F1203" s="240"/>
    </row>
    <row r="1204" spans="1:6" ht="14.25" customHeight="1" x14ac:dyDescent="0.25">
      <c r="A1204" s="52">
        <v>1838582</v>
      </c>
      <c r="B1204" s="52" t="s">
        <v>2132</v>
      </c>
      <c r="C1204" s="52" t="s">
        <v>1009</v>
      </c>
      <c r="D1204" s="162" t="s">
        <v>2131</v>
      </c>
      <c r="E1204" s="240" t="s">
        <v>668</v>
      </c>
      <c r="F1204" s="240"/>
    </row>
    <row r="1205" spans="1:6" ht="14.25" customHeight="1" x14ac:dyDescent="0.25">
      <c r="A1205" s="52">
        <v>1839165</v>
      </c>
      <c r="B1205" s="52" t="s">
        <v>2133</v>
      </c>
      <c r="C1205" s="52" t="s">
        <v>820</v>
      </c>
      <c r="D1205" s="162" t="s">
        <v>2134</v>
      </c>
      <c r="E1205" s="240" t="s">
        <v>668</v>
      </c>
      <c r="F1205" s="240"/>
    </row>
    <row r="1206" spans="1:6" ht="14.25" customHeight="1" x14ac:dyDescent="0.25">
      <c r="A1206" s="52">
        <v>1840343</v>
      </c>
      <c r="B1206" s="52" t="s">
        <v>2135</v>
      </c>
      <c r="C1206" s="52" t="s">
        <v>820</v>
      </c>
      <c r="D1206" s="162" t="s">
        <v>2136</v>
      </c>
      <c r="E1206" s="240" t="s">
        <v>668</v>
      </c>
      <c r="F1206" s="240"/>
    </row>
    <row r="1207" spans="1:6" ht="14.25" customHeight="1" x14ac:dyDescent="0.25">
      <c r="A1207" s="52">
        <v>1830579</v>
      </c>
      <c r="B1207" s="52" t="s">
        <v>2137</v>
      </c>
      <c r="C1207" s="52" t="s">
        <v>763</v>
      </c>
      <c r="D1207" s="162" t="s">
        <v>2138</v>
      </c>
      <c r="E1207" s="240" t="s">
        <v>671</v>
      </c>
      <c r="F1207" s="240"/>
    </row>
    <row r="1208" spans="1:6" ht="14.25" customHeight="1" x14ac:dyDescent="0.25">
      <c r="A1208" s="52">
        <v>1781834</v>
      </c>
      <c r="B1208" s="52" t="s">
        <v>2139</v>
      </c>
      <c r="C1208" s="52" t="s">
        <v>1183</v>
      </c>
      <c r="D1208" s="162" t="s">
        <v>2138</v>
      </c>
      <c r="E1208" s="240" t="s">
        <v>671</v>
      </c>
      <c r="F1208" s="240"/>
    </row>
    <row r="1209" spans="1:6" ht="14.25" customHeight="1" x14ac:dyDescent="0.25">
      <c r="A1209" s="52">
        <v>1836848</v>
      </c>
      <c r="B1209" s="52" t="s">
        <v>2140</v>
      </c>
      <c r="C1209" s="52" t="s">
        <v>1183</v>
      </c>
      <c r="D1209" s="162" t="s">
        <v>2138</v>
      </c>
      <c r="E1209" s="240" t="s">
        <v>671</v>
      </c>
      <c r="F1209" s="240"/>
    </row>
    <row r="1210" spans="1:6" ht="14.25" customHeight="1" x14ac:dyDescent="0.25">
      <c r="A1210" s="52">
        <v>1840634</v>
      </c>
      <c r="B1210" s="52" t="s">
        <v>2141</v>
      </c>
      <c r="C1210" s="52" t="s">
        <v>1125</v>
      </c>
      <c r="D1210" s="162" t="s">
        <v>2138</v>
      </c>
      <c r="E1210" s="240" t="s">
        <v>668</v>
      </c>
      <c r="F1210" s="240"/>
    </row>
    <row r="1211" spans="1:6" ht="14.25" customHeight="1" x14ac:dyDescent="0.25">
      <c r="A1211" s="52">
        <v>1848010</v>
      </c>
      <c r="B1211" s="52" t="s">
        <v>2142</v>
      </c>
      <c r="C1211" s="52" t="s">
        <v>1009</v>
      </c>
      <c r="D1211" s="162" t="s">
        <v>2143</v>
      </c>
      <c r="E1211" s="240" t="s">
        <v>668</v>
      </c>
      <c r="F1211" s="240"/>
    </row>
    <row r="1212" spans="1:6" ht="14.25" customHeight="1" x14ac:dyDescent="0.25">
      <c r="A1212" s="52">
        <v>1808690</v>
      </c>
      <c r="B1212" s="52" t="s">
        <v>2144</v>
      </c>
      <c r="C1212" s="52" t="s">
        <v>1009</v>
      </c>
      <c r="D1212" s="162" t="s">
        <v>2143</v>
      </c>
      <c r="E1212" s="240" t="s">
        <v>668</v>
      </c>
      <c r="F1212" s="240"/>
    </row>
    <row r="1213" spans="1:6" ht="14.25" customHeight="1" x14ac:dyDescent="0.25">
      <c r="A1213" s="52">
        <v>1844785</v>
      </c>
      <c r="B1213" s="52" t="s">
        <v>2145</v>
      </c>
      <c r="C1213" s="52" t="s">
        <v>1009</v>
      </c>
      <c r="D1213" s="162" t="s">
        <v>2143</v>
      </c>
      <c r="E1213" s="240" t="s">
        <v>668</v>
      </c>
      <c r="F1213" s="240"/>
    </row>
    <row r="1214" spans="1:6" ht="14.25" customHeight="1" x14ac:dyDescent="0.25">
      <c r="A1214" s="52">
        <v>1851640</v>
      </c>
      <c r="B1214" s="52" t="s">
        <v>2146</v>
      </c>
      <c r="C1214" s="52" t="s">
        <v>922</v>
      </c>
      <c r="D1214" s="162" t="s">
        <v>2147</v>
      </c>
      <c r="E1214" s="240" t="s">
        <v>668</v>
      </c>
      <c r="F1214" s="240"/>
    </row>
    <row r="1215" spans="1:6" ht="14.25" customHeight="1" x14ac:dyDescent="0.25">
      <c r="A1215" s="52">
        <v>1781894</v>
      </c>
      <c r="B1215" s="52" t="s">
        <v>2148</v>
      </c>
      <c r="C1215" s="52" t="s">
        <v>763</v>
      </c>
      <c r="D1215" s="162" t="s">
        <v>2149</v>
      </c>
      <c r="E1215" s="240" t="s">
        <v>671</v>
      </c>
      <c r="F1215" s="240"/>
    </row>
    <row r="1216" spans="1:6" ht="14.25" customHeight="1" x14ac:dyDescent="0.25">
      <c r="A1216" s="52">
        <v>1056806</v>
      </c>
      <c r="B1216" s="52" t="s">
        <v>2150</v>
      </c>
      <c r="C1216" s="52" t="s">
        <v>1009</v>
      </c>
      <c r="D1216" s="162" t="s">
        <v>2151</v>
      </c>
      <c r="E1216" s="240" t="s">
        <v>671</v>
      </c>
      <c r="F1216" s="240"/>
    </row>
    <row r="1217" spans="1:6" ht="14.25" customHeight="1" x14ac:dyDescent="0.25">
      <c r="A1217" s="52">
        <v>1782255</v>
      </c>
      <c r="B1217" s="52" t="s">
        <v>2152</v>
      </c>
      <c r="C1217" s="52" t="s">
        <v>820</v>
      </c>
      <c r="D1217" s="162" t="s">
        <v>2153</v>
      </c>
      <c r="E1217" s="240" t="s">
        <v>668</v>
      </c>
      <c r="F1217" s="240" t="s">
        <v>2078</v>
      </c>
    </row>
    <row r="1218" spans="1:6" ht="14.25" customHeight="1" x14ac:dyDescent="0.25">
      <c r="A1218" s="52">
        <v>1792930</v>
      </c>
      <c r="B1218" s="52" t="s">
        <v>2154</v>
      </c>
      <c r="C1218" s="52" t="s">
        <v>820</v>
      </c>
      <c r="D1218" s="162" t="s">
        <v>2153</v>
      </c>
      <c r="E1218" s="240" t="s">
        <v>668</v>
      </c>
      <c r="F1218" s="240" t="s">
        <v>2078</v>
      </c>
    </row>
    <row r="1219" spans="1:6" ht="14.25" customHeight="1" x14ac:dyDescent="0.25">
      <c r="A1219" s="52">
        <v>1822457</v>
      </c>
      <c r="B1219" s="52" t="s">
        <v>2155</v>
      </c>
      <c r="C1219" s="52" t="s">
        <v>820</v>
      </c>
      <c r="D1219" s="162" t="s">
        <v>2153</v>
      </c>
      <c r="E1219" s="240" t="s">
        <v>668</v>
      </c>
      <c r="F1219" s="240" t="s">
        <v>2078</v>
      </c>
    </row>
    <row r="1220" spans="1:6" ht="14.25" customHeight="1" x14ac:dyDescent="0.25">
      <c r="A1220" s="52">
        <v>1843894</v>
      </c>
      <c r="B1220" s="52" t="s">
        <v>2156</v>
      </c>
      <c r="C1220" s="52" t="s">
        <v>820</v>
      </c>
      <c r="D1220" s="162" t="s">
        <v>2153</v>
      </c>
      <c r="E1220" s="240" t="s">
        <v>668</v>
      </c>
      <c r="F1220" s="240" t="s">
        <v>2078</v>
      </c>
    </row>
    <row r="1221" spans="1:6" ht="14.25" customHeight="1" x14ac:dyDescent="0.25">
      <c r="A1221" s="52">
        <v>1852055</v>
      </c>
      <c r="B1221" s="52" t="s">
        <v>2157</v>
      </c>
      <c r="C1221" s="52" t="s">
        <v>1009</v>
      </c>
      <c r="D1221" s="162" t="s">
        <v>2153</v>
      </c>
      <c r="E1221" s="240" t="s">
        <v>668</v>
      </c>
      <c r="F1221" s="240" t="s">
        <v>2078</v>
      </c>
    </row>
    <row r="1222" spans="1:6" ht="14.25" customHeight="1" x14ac:dyDescent="0.25">
      <c r="A1222" s="52">
        <v>1843873</v>
      </c>
      <c r="B1222" s="52" t="s">
        <v>2158</v>
      </c>
      <c r="C1222" s="52" t="s">
        <v>1376</v>
      </c>
      <c r="D1222" s="162" t="s">
        <v>2153</v>
      </c>
      <c r="E1222" s="240" t="s">
        <v>668</v>
      </c>
      <c r="F1222" s="240" t="s">
        <v>2078</v>
      </c>
    </row>
    <row r="1223" spans="1:6" ht="14.25" customHeight="1" x14ac:dyDescent="0.25">
      <c r="A1223" s="52">
        <v>1806031</v>
      </c>
      <c r="B1223" s="52" t="s">
        <v>2159</v>
      </c>
      <c r="C1223" s="52" t="s">
        <v>1009</v>
      </c>
      <c r="D1223" s="162" t="s">
        <v>2160</v>
      </c>
      <c r="E1223" s="240" t="s">
        <v>671</v>
      </c>
      <c r="F1223" s="240"/>
    </row>
    <row r="1224" spans="1:6" ht="14.25" customHeight="1" x14ac:dyDescent="0.25">
      <c r="A1224" s="52">
        <v>1804370</v>
      </c>
      <c r="B1224" s="52" t="s">
        <v>2161</v>
      </c>
      <c r="C1224" s="52" t="s">
        <v>2162</v>
      </c>
      <c r="D1224" s="162" t="s">
        <v>2163</v>
      </c>
      <c r="E1224" s="240" t="s">
        <v>671</v>
      </c>
      <c r="F1224" s="240"/>
    </row>
    <row r="1225" spans="1:6" ht="14.25" customHeight="1" x14ac:dyDescent="0.25">
      <c r="A1225" s="52">
        <v>1857442</v>
      </c>
      <c r="B1225" s="52" t="s">
        <v>2164</v>
      </c>
      <c r="C1225" s="52" t="s">
        <v>1183</v>
      </c>
      <c r="D1225" s="162" t="s">
        <v>2165</v>
      </c>
      <c r="E1225" s="240" t="s">
        <v>671</v>
      </c>
      <c r="F1225" s="240"/>
    </row>
    <row r="1226" spans="1:6" ht="14.25" customHeight="1" x14ac:dyDescent="0.25">
      <c r="A1226" s="52">
        <v>1781898</v>
      </c>
      <c r="B1226" s="52" t="s">
        <v>2166</v>
      </c>
      <c r="C1226" s="52" t="s">
        <v>2167</v>
      </c>
      <c r="D1226" s="162" t="s">
        <v>2165</v>
      </c>
      <c r="E1226" s="240" t="s">
        <v>671</v>
      </c>
      <c r="F1226" s="240"/>
    </row>
    <row r="1227" spans="1:6" ht="14.25" customHeight="1" x14ac:dyDescent="0.25">
      <c r="A1227" s="52">
        <v>1846361</v>
      </c>
      <c r="B1227" s="52" t="s">
        <v>2168</v>
      </c>
      <c r="C1227" s="52" t="s">
        <v>2169</v>
      </c>
      <c r="D1227" s="162" t="s">
        <v>2165</v>
      </c>
      <c r="E1227" s="240" t="s">
        <v>668</v>
      </c>
      <c r="F1227" s="240"/>
    </row>
    <row r="1228" spans="1:6" ht="14.25" customHeight="1" x14ac:dyDescent="0.25">
      <c r="A1228" s="52">
        <v>1865820</v>
      </c>
      <c r="B1228" s="52" t="s">
        <v>2170</v>
      </c>
      <c r="C1228" s="52" t="s">
        <v>2169</v>
      </c>
      <c r="D1228" s="162" t="s">
        <v>2165</v>
      </c>
      <c r="E1228" s="240" t="s">
        <v>668</v>
      </c>
      <c r="F1228" s="240"/>
    </row>
    <row r="1229" spans="1:6" ht="14.25" customHeight="1" x14ac:dyDescent="0.25">
      <c r="A1229" s="52">
        <v>1865350</v>
      </c>
      <c r="B1229" s="52" t="s">
        <v>2171</v>
      </c>
      <c r="C1229" s="52" t="s">
        <v>1376</v>
      </c>
      <c r="D1229" s="162" t="s">
        <v>2172</v>
      </c>
      <c r="E1229" s="240" t="s">
        <v>671</v>
      </c>
      <c r="F1229" s="240"/>
    </row>
    <row r="1230" spans="1:6" ht="14.25" customHeight="1" x14ac:dyDescent="0.25">
      <c r="A1230" s="52">
        <v>1781752</v>
      </c>
      <c r="B1230" s="52" t="s">
        <v>2173</v>
      </c>
      <c r="C1230" s="52" t="s">
        <v>2174</v>
      </c>
      <c r="D1230" s="162" t="s">
        <v>2172</v>
      </c>
      <c r="E1230" s="240" t="s">
        <v>671</v>
      </c>
      <c r="F1230" s="240"/>
    </row>
    <row r="1231" spans="1:6" ht="14.25" customHeight="1" x14ac:dyDescent="0.25">
      <c r="A1231" s="52">
        <v>1862085</v>
      </c>
      <c r="B1231" s="52" t="s">
        <v>2175</v>
      </c>
      <c r="C1231" s="52" t="s">
        <v>2176</v>
      </c>
      <c r="D1231" s="162" t="s">
        <v>2177</v>
      </c>
      <c r="E1231" s="240" t="s">
        <v>671</v>
      </c>
      <c r="F1231" s="240"/>
    </row>
    <row r="1232" spans="1:6" ht="14.25" customHeight="1" x14ac:dyDescent="0.25">
      <c r="A1232" s="213">
        <v>1862085</v>
      </c>
      <c r="B1232" s="52" t="s">
        <v>2178</v>
      </c>
      <c r="C1232" s="52" t="s">
        <v>1183</v>
      </c>
      <c r="D1232" s="162" t="s">
        <v>2179</v>
      </c>
      <c r="E1232" s="240" t="s">
        <v>671</v>
      </c>
      <c r="F1232" s="240"/>
    </row>
    <row r="1233" spans="1:6" ht="14.25" customHeight="1" x14ac:dyDescent="0.25">
      <c r="A1233" s="52">
        <v>1871296</v>
      </c>
      <c r="B1233" s="52" t="s">
        <v>2180</v>
      </c>
      <c r="C1233" s="52" t="s">
        <v>966</v>
      </c>
      <c r="D1233" s="162" t="s">
        <v>2179</v>
      </c>
      <c r="E1233" s="240" t="s">
        <v>671</v>
      </c>
      <c r="F1233" s="240"/>
    </row>
    <row r="1234" spans="1:6" ht="14.25" customHeight="1" x14ac:dyDescent="0.25">
      <c r="A1234" s="52">
        <v>1867177</v>
      </c>
      <c r="B1234" s="52" t="s">
        <v>2181</v>
      </c>
      <c r="C1234" s="52" t="s">
        <v>2036</v>
      </c>
      <c r="D1234" s="162" t="s">
        <v>2182</v>
      </c>
      <c r="E1234" s="240" t="s">
        <v>671</v>
      </c>
      <c r="F1234" s="240"/>
    </row>
    <row r="1235" spans="1:6" ht="14.25" customHeight="1" x14ac:dyDescent="0.25">
      <c r="A1235" s="52">
        <v>1781571</v>
      </c>
      <c r="B1235" s="52" t="s">
        <v>2183</v>
      </c>
      <c r="C1235" s="52" t="s">
        <v>2184</v>
      </c>
      <c r="D1235" s="162" t="s">
        <v>2185</v>
      </c>
      <c r="E1235" s="240" t="s">
        <v>671</v>
      </c>
      <c r="F1235" s="240"/>
    </row>
    <row r="1236" spans="1:6" ht="14.25" customHeight="1" x14ac:dyDescent="0.25">
      <c r="A1236" s="52">
        <v>1814883</v>
      </c>
      <c r="B1236" s="52" t="s">
        <v>2186</v>
      </c>
      <c r="C1236" s="52" t="s">
        <v>1009</v>
      </c>
      <c r="D1236" s="162" t="s">
        <v>2185</v>
      </c>
      <c r="E1236" s="240" t="s">
        <v>671</v>
      </c>
      <c r="F1236" s="240"/>
    </row>
    <row r="1237" spans="1:6" ht="14.25" customHeight="1" x14ac:dyDescent="0.25">
      <c r="A1237" s="52">
        <v>1868551</v>
      </c>
      <c r="B1237" s="52" t="s">
        <v>2187</v>
      </c>
      <c r="C1237" s="52" t="s">
        <v>763</v>
      </c>
      <c r="D1237" s="162" t="s">
        <v>2188</v>
      </c>
      <c r="E1237" s="240" t="s">
        <v>671</v>
      </c>
      <c r="F1237" s="240"/>
    </row>
    <row r="1238" spans="1:6" ht="14.25" customHeight="1" x14ac:dyDescent="0.25">
      <c r="A1238" s="52">
        <v>1873980</v>
      </c>
      <c r="B1238" s="52" t="s">
        <v>2189</v>
      </c>
      <c r="C1238" s="52" t="s">
        <v>763</v>
      </c>
      <c r="D1238" s="162" t="s">
        <v>2188</v>
      </c>
      <c r="E1238" s="240" t="s">
        <v>671</v>
      </c>
      <c r="F1238" s="240"/>
    </row>
    <row r="1239" spans="1:6" ht="14.25" customHeight="1" x14ac:dyDescent="0.25">
      <c r="A1239" s="52">
        <v>1884962</v>
      </c>
      <c r="B1239" s="52" t="s">
        <v>2190</v>
      </c>
      <c r="C1239" s="52" t="s">
        <v>2191</v>
      </c>
      <c r="D1239" s="162" t="s">
        <v>2192</v>
      </c>
      <c r="E1239" s="240" t="s">
        <v>671</v>
      </c>
      <c r="F1239" s="240"/>
    </row>
    <row r="1240" spans="1:6" ht="14.25" customHeight="1" x14ac:dyDescent="0.25">
      <c r="A1240" s="52">
        <v>1886698</v>
      </c>
      <c r="B1240" s="52" t="s">
        <v>2193</v>
      </c>
      <c r="C1240" s="52" t="s">
        <v>2191</v>
      </c>
      <c r="D1240" s="162" t="s">
        <v>2192</v>
      </c>
      <c r="E1240" s="240" t="s">
        <v>671</v>
      </c>
      <c r="F1240" s="240"/>
    </row>
    <row r="1241" spans="1:6" ht="14.25" customHeight="1" x14ac:dyDescent="0.25">
      <c r="A1241" s="52">
        <v>1888793</v>
      </c>
      <c r="B1241" s="52" t="s">
        <v>2194</v>
      </c>
      <c r="C1241" s="52" t="s">
        <v>2195</v>
      </c>
      <c r="D1241" s="162" t="s">
        <v>2192</v>
      </c>
      <c r="E1241" s="240" t="s">
        <v>671</v>
      </c>
      <c r="F1241" s="240"/>
    </row>
    <row r="1242" spans="1:6" ht="14.25" customHeight="1" x14ac:dyDescent="0.25">
      <c r="A1242" s="52">
        <v>1880046</v>
      </c>
      <c r="B1242" s="52" t="s">
        <v>2196</v>
      </c>
      <c r="C1242" s="52" t="s">
        <v>1009</v>
      </c>
      <c r="D1242" s="162" t="s">
        <v>2192</v>
      </c>
      <c r="E1242" s="240" t="s">
        <v>671</v>
      </c>
      <c r="F1242" s="240"/>
    </row>
    <row r="1243" spans="1:6" ht="14.25" customHeight="1" x14ac:dyDescent="0.25">
      <c r="A1243" s="52">
        <v>1883765</v>
      </c>
      <c r="B1243" s="52" t="s">
        <v>2197</v>
      </c>
      <c r="C1243" s="52" t="s">
        <v>1009</v>
      </c>
      <c r="D1243" s="162" t="s">
        <v>2192</v>
      </c>
      <c r="E1243" s="240" t="s">
        <v>671</v>
      </c>
      <c r="F1243" s="240"/>
    </row>
    <row r="1244" spans="1:6" ht="14.25" customHeight="1" x14ac:dyDescent="0.25">
      <c r="A1244" s="52">
        <v>1886980</v>
      </c>
      <c r="B1244" s="52" t="s">
        <v>2198</v>
      </c>
      <c r="C1244" s="52" t="s">
        <v>1009</v>
      </c>
      <c r="D1244" s="162" t="s">
        <v>2199</v>
      </c>
      <c r="E1244" s="240" t="s">
        <v>671</v>
      </c>
      <c r="F1244" s="240"/>
    </row>
    <row r="1245" spans="1:6" ht="14.25" customHeight="1" x14ac:dyDescent="0.25">
      <c r="A1245" s="52">
        <v>1886522</v>
      </c>
      <c r="B1245" s="52" t="s">
        <v>2200</v>
      </c>
      <c r="C1245" s="52" t="s">
        <v>1183</v>
      </c>
      <c r="D1245" s="162" t="s">
        <v>2199</v>
      </c>
      <c r="E1245" s="240" t="s">
        <v>671</v>
      </c>
      <c r="F1245" s="240"/>
    </row>
    <row r="1246" spans="1:6" ht="14.25" customHeight="1" x14ac:dyDescent="0.25">
      <c r="A1246" s="52">
        <v>1891572</v>
      </c>
      <c r="B1246" s="52" t="s">
        <v>2201</v>
      </c>
      <c r="C1246" s="52" t="s">
        <v>1183</v>
      </c>
      <c r="D1246" s="162" t="s">
        <v>2202</v>
      </c>
      <c r="E1246" s="240" t="s">
        <v>671</v>
      </c>
      <c r="F1246" s="240"/>
    </row>
    <row r="1247" spans="1:6" ht="14.25" customHeight="1" x14ac:dyDescent="0.25">
      <c r="A1247" s="52">
        <v>1886530</v>
      </c>
      <c r="B1247" s="52" t="s">
        <v>2203</v>
      </c>
      <c r="C1247" s="52" t="s">
        <v>1183</v>
      </c>
      <c r="D1247" s="162" t="s">
        <v>2202</v>
      </c>
      <c r="E1247" s="240" t="s">
        <v>671</v>
      </c>
      <c r="F1247" s="240"/>
    </row>
    <row r="1248" spans="1:6" ht="14.25" customHeight="1" x14ac:dyDescent="0.25">
      <c r="A1248" s="52">
        <v>1886522</v>
      </c>
      <c r="B1248" s="52" t="s">
        <v>2204</v>
      </c>
      <c r="C1248" s="52" t="s">
        <v>1183</v>
      </c>
      <c r="D1248" s="162" t="s">
        <v>2202</v>
      </c>
      <c r="E1248" s="240" t="s">
        <v>671</v>
      </c>
      <c r="F1248" s="240"/>
    </row>
    <row r="1249" spans="1:6" ht="14.25" customHeight="1" x14ac:dyDescent="0.25">
      <c r="A1249" s="52">
        <v>1888793</v>
      </c>
      <c r="B1249" s="52" t="s">
        <v>2205</v>
      </c>
      <c r="C1249" s="52" t="s">
        <v>832</v>
      </c>
      <c r="D1249" s="162" t="s">
        <v>2202</v>
      </c>
      <c r="E1249" s="240" t="s">
        <v>671</v>
      </c>
      <c r="F1249" s="240"/>
    </row>
    <row r="1250" spans="1:6" ht="14.25" customHeight="1" x14ac:dyDescent="0.25">
      <c r="A1250" s="52">
        <v>1891248</v>
      </c>
      <c r="B1250" s="52" t="s">
        <v>2206</v>
      </c>
      <c r="C1250" s="52" t="s">
        <v>832</v>
      </c>
      <c r="D1250" s="162" t="s">
        <v>2202</v>
      </c>
      <c r="E1250" s="240" t="s">
        <v>671</v>
      </c>
      <c r="F1250" s="240"/>
    </row>
    <row r="1251" spans="1:6" ht="14.25" customHeight="1" x14ac:dyDescent="0.25">
      <c r="A1251" s="52">
        <v>1891247</v>
      </c>
      <c r="B1251" s="52" t="s">
        <v>2207</v>
      </c>
      <c r="C1251" s="52" t="s">
        <v>832</v>
      </c>
      <c r="D1251" s="162" t="s">
        <v>2202</v>
      </c>
      <c r="E1251" s="240" t="s">
        <v>671</v>
      </c>
      <c r="F1251" s="240"/>
    </row>
    <row r="1252" spans="1:6" ht="14.25" customHeight="1" x14ac:dyDescent="0.25">
      <c r="A1252" s="52">
        <v>1893928</v>
      </c>
      <c r="B1252" s="52" t="s">
        <v>2208</v>
      </c>
      <c r="C1252" s="52" t="s">
        <v>1009</v>
      </c>
      <c r="D1252" s="162" t="s">
        <v>2202</v>
      </c>
      <c r="E1252" s="240" t="s">
        <v>671</v>
      </c>
      <c r="F1252" s="240"/>
    </row>
    <row r="1253" spans="1:6" ht="14.25" customHeight="1" x14ac:dyDescent="0.25">
      <c r="A1253" s="52">
        <v>1886980</v>
      </c>
      <c r="B1253" s="52" t="s">
        <v>2209</v>
      </c>
      <c r="C1253" s="52" t="s">
        <v>1009</v>
      </c>
      <c r="D1253" s="162" t="s">
        <v>2202</v>
      </c>
      <c r="E1253" s="240" t="s">
        <v>671</v>
      </c>
      <c r="F1253" s="240"/>
    </row>
    <row r="1254" spans="1:6" ht="14.25" customHeight="1" x14ac:dyDescent="0.25">
      <c r="A1254" s="52">
        <v>1593982</v>
      </c>
      <c r="B1254" s="52" t="s">
        <v>2210</v>
      </c>
      <c r="C1254" s="52" t="s">
        <v>1970</v>
      </c>
      <c r="D1254" s="162" t="s">
        <v>2202</v>
      </c>
      <c r="E1254" s="240" t="s">
        <v>671</v>
      </c>
      <c r="F1254" s="240"/>
    </row>
    <row r="1255" spans="1:6" ht="14.25" customHeight="1" x14ac:dyDescent="0.25">
      <c r="A1255" s="52">
        <v>1895063</v>
      </c>
      <c r="B1255" s="52" t="s">
        <v>2211</v>
      </c>
      <c r="C1255" s="52" t="s">
        <v>1970</v>
      </c>
      <c r="D1255" s="162" t="s">
        <v>2202</v>
      </c>
      <c r="E1255" s="240" t="s">
        <v>671</v>
      </c>
      <c r="F1255" s="240"/>
    </row>
    <row r="1256" spans="1:6" ht="14.25" customHeight="1" x14ac:dyDescent="0.25">
      <c r="A1256" s="52">
        <v>1868516</v>
      </c>
      <c r="B1256" s="52" t="s">
        <v>2212</v>
      </c>
      <c r="C1256" s="52" t="s">
        <v>1924</v>
      </c>
      <c r="D1256" s="162" t="s">
        <v>2202</v>
      </c>
      <c r="E1256" s="240" t="s">
        <v>671</v>
      </c>
      <c r="F1256" s="240"/>
    </row>
    <row r="1257" spans="1:6" ht="14.25" customHeight="1" x14ac:dyDescent="0.25">
      <c r="A1257" s="52">
        <v>1907329</v>
      </c>
      <c r="B1257" s="52" t="s">
        <v>2213</v>
      </c>
      <c r="C1257" s="52" t="s">
        <v>1009</v>
      </c>
      <c r="D1257" s="162" t="s">
        <v>2214</v>
      </c>
      <c r="E1257" s="240" t="s">
        <v>671</v>
      </c>
      <c r="F1257" s="240"/>
    </row>
    <row r="1258" spans="1:6" ht="14.25" customHeight="1" x14ac:dyDescent="0.25">
      <c r="A1258" s="52">
        <v>1889268</v>
      </c>
      <c r="B1258" s="52" t="s">
        <v>2215</v>
      </c>
      <c r="C1258" s="52" t="s">
        <v>1009</v>
      </c>
      <c r="D1258" s="162" t="s">
        <v>2214</v>
      </c>
      <c r="E1258" s="240" t="s">
        <v>671</v>
      </c>
      <c r="F1258" s="240"/>
    </row>
    <row r="1259" spans="1:6" ht="14.25" customHeight="1" x14ac:dyDescent="0.25">
      <c r="A1259" s="52">
        <v>1926943</v>
      </c>
      <c r="B1259" s="52" t="s">
        <v>2216</v>
      </c>
      <c r="C1259" s="52" t="s">
        <v>763</v>
      </c>
      <c r="D1259" s="162" t="s">
        <v>2217</v>
      </c>
      <c r="E1259" s="240" t="s">
        <v>671</v>
      </c>
      <c r="F1259" s="240"/>
    </row>
    <row r="1260" spans="1:6" ht="14.25" customHeight="1" x14ac:dyDescent="0.25">
      <c r="A1260" s="52">
        <v>1895063</v>
      </c>
      <c r="B1260" s="52" t="s">
        <v>2218</v>
      </c>
      <c r="C1260" s="52" t="s">
        <v>1970</v>
      </c>
      <c r="D1260" s="162" t="s">
        <v>2219</v>
      </c>
      <c r="E1260" s="240" t="s">
        <v>671</v>
      </c>
      <c r="F1260" s="240"/>
    </row>
    <row r="1261" spans="1:6" ht="14.25" customHeight="1" x14ac:dyDescent="0.25">
      <c r="A1261" s="52">
        <v>1887720</v>
      </c>
      <c r="B1261" s="52" t="s">
        <v>2220</v>
      </c>
      <c r="C1261" s="52" t="s">
        <v>1009</v>
      </c>
      <c r="D1261" s="162" t="s">
        <v>2219</v>
      </c>
      <c r="E1261" s="240" t="s">
        <v>671</v>
      </c>
      <c r="F1261" s="240"/>
    </row>
    <row r="1262" spans="1:6" ht="14.25" customHeight="1" x14ac:dyDescent="0.25">
      <c r="A1262" s="52">
        <v>1894801</v>
      </c>
      <c r="B1262" s="52" t="s">
        <v>2221</v>
      </c>
      <c r="C1262" s="52" t="s">
        <v>718</v>
      </c>
      <c r="D1262" s="162" t="s">
        <v>2219</v>
      </c>
      <c r="E1262" s="240" t="s">
        <v>671</v>
      </c>
      <c r="F1262" s="240"/>
    </row>
    <row r="1263" spans="1:6" ht="14.25" customHeight="1" x14ac:dyDescent="0.25">
      <c r="A1263" s="52">
        <v>1894563</v>
      </c>
      <c r="B1263" s="52" t="s">
        <v>2222</v>
      </c>
      <c r="C1263" s="52" t="s">
        <v>1183</v>
      </c>
      <c r="D1263" s="162" t="s">
        <v>2219</v>
      </c>
      <c r="E1263" s="240" t="s">
        <v>671</v>
      </c>
      <c r="F1263" s="240"/>
    </row>
    <row r="1264" spans="1:6" ht="14.25" customHeight="1" x14ac:dyDescent="0.25">
      <c r="A1264" s="52">
        <v>1870155</v>
      </c>
      <c r="B1264" s="52" t="s">
        <v>2223</v>
      </c>
      <c r="C1264" s="52" t="s">
        <v>1009</v>
      </c>
      <c r="D1264" s="162" t="s">
        <v>2219</v>
      </c>
      <c r="E1264" s="240" t="s">
        <v>671</v>
      </c>
      <c r="F1264" s="240"/>
    </row>
    <row r="1265" spans="1:6" ht="14.25" customHeight="1" x14ac:dyDescent="0.25">
      <c r="A1265" s="52">
        <v>1888237</v>
      </c>
      <c r="B1265" s="52" t="s">
        <v>2224</v>
      </c>
      <c r="C1265" s="52" t="s">
        <v>2225</v>
      </c>
      <c r="D1265" s="162" t="s">
        <v>2226</v>
      </c>
      <c r="E1265" s="240" t="s">
        <v>671</v>
      </c>
      <c r="F1265" s="240"/>
    </row>
    <row r="1266" spans="1:6" ht="14.25" customHeight="1" x14ac:dyDescent="0.25">
      <c r="A1266" s="52">
        <v>1885533</v>
      </c>
      <c r="B1266" s="52" t="s">
        <v>2227</v>
      </c>
      <c r="C1266" s="52" t="s">
        <v>2225</v>
      </c>
      <c r="D1266" s="162" t="s">
        <v>2226</v>
      </c>
      <c r="E1266" s="240" t="s">
        <v>671</v>
      </c>
      <c r="F1266" s="240"/>
    </row>
    <row r="1267" spans="1:6" ht="14.25" customHeight="1" x14ac:dyDescent="0.25">
      <c r="A1267" s="52">
        <v>1900648</v>
      </c>
      <c r="B1267" s="52" t="s">
        <v>2228</v>
      </c>
      <c r="C1267" s="52" t="s">
        <v>832</v>
      </c>
      <c r="D1267" s="162" t="s">
        <v>2229</v>
      </c>
      <c r="E1267" s="240" t="s">
        <v>671</v>
      </c>
      <c r="F1267" s="240"/>
    </row>
    <row r="1268" spans="1:6" ht="14.25" customHeight="1" x14ac:dyDescent="0.25">
      <c r="A1268" s="52">
        <v>1894962</v>
      </c>
      <c r="B1268" s="52" t="s">
        <v>2230</v>
      </c>
      <c r="C1268" s="52" t="s">
        <v>763</v>
      </c>
      <c r="D1268" s="162" t="s">
        <v>2229</v>
      </c>
      <c r="E1268" s="240" t="s">
        <v>671</v>
      </c>
      <c r="F1268" s="240"/>
    </row>
    <row r="1269" spans="1:6" ht="14.25" customHeight="1" x14ac:dyDescent="0.25">
      <c r="A1269" s="52">
        <v>1899577</v>
      </c>
      <c r="B1269" s="52" t="s">
        <v>2231</v>
      </c>
      <c r="C1269" s="52" t="s">
        <v>966</v>
      </c>
      <c r="D1269" s="162" t="s">
        <v>2229</v>
      </c>
      <c r="E1269" s="240" t="s">
        <v>671</v>
      </c>
      <c r="F1269" s="240"/>
    </row>
    <row r="1270" spans="1:6" ht="14.25" customHeight="1" x14ac:dyDescent="0.25">
      <c r="A1270" s="52">
        <v>1897969</v>
      </c>
      <c r="B1270" s="52" t="s">
        <v>2232</v>
      </c>
      <c r="C1270" s="52" t="s">
        <v>2195</v>
      </c>
      <c r="D1270" s="162" t="s">
        <v>2229</v>
      </c>
      <c r="E1270" s="240" t="s">
        <v>671</v>
      </c>
      <c r="F1270" s="240"/>
    </row>
    <row r="1271" spans="1:6" ht="14.25" customHeight="1" x14ac:dyDescent="0.25">
      <c r="A1271" s="52">
        <v>1898476</v>
      </c>
      <c r="B1271" s="52" t="s">
        <v>2233</v>
      </c>
      <c r="C1271" s="52" t="s">
        <v>1009</v>
      </c>
      <c r="D1271" s="162" t="s">
        <v>2234</v>
      </c>
      <c r="E1271" s="240" t="s">
        <v>671</v>
      </c>
      <c r="F1271" s="240"/>
    </row>
    <row r="1272" spans="1:6" ht="14.25" customHeight="1" x14ac:dyDescent="0.25">
      <c r="A1272" s="52">
        <v>1889971</v>
      </c>
      <c r="B1272" s="52" t="s">
        <v>2235</v>
      </c>
      <c r="C1272" s="52" t="s">
        <v>1009</v>
      </c>
      <c r="D1272" s="162" t="s">
        <v>2234</v>
      </c>
      <c r="E1272" s="240" t="s">
        <v>671</v>
      </c>
      <c r="F1272" s="240"/>
    </row>
    <row r="1273" spans="1:6" ht="14.25" customHeight="1" x14ac:dyDescent="0.25">
      <c r="A1273" s="52">
        <v>971812</v>
      </c>
      <c r="B1273" s="52" t="s">
        <v>2236</v>
      </c>
      <c r="C1273" s="52" t="s">
        <v>1009</v>
      </c>
      <c r="D1273" s="162" t="s">
        <v>2234</v>
      </c>
      <c r="E1273" s="240" t="s">
        <v>671</v>
      </c>
      <c r="F1273" s="240"/>
    </row>
    <row r="1274" spans="1:6" ht="14.25" customHeight="1" x14ac:dyDescent="0.25">
      <c r="A1274" s="52">
        <v>1902113</v>
      </c>
      <c r="B1274" s="52" t="s">
        <v>2237</v>
      </c>
      <c r="C1274" s="52" t="s">
        <v>1009</v>
      </c>
      <c r="D1274" s="162" t="s">
        <v>2234</v>
      </c>
      <c r="E1274" s="240" t="s">
        <v>671</v>
      </c>
      <c r="F1274" s="240"/>
    </row>
    <row r="1275" spans="1:6" ht="14.25" customHeight="1" x14ac:dyDescent="0.25">
      <c r="A1275" s="52">
        <v>1907927</v>
      </c>
      <c r="B1275" s="52" t="s">
        <v>2238</v>
      </c>
      <c r="C1275" s="52" t="s">
        <v>1009</v>
      </c>
      <c r="D1275" s="162" t="s">
        <v>2234</v>
      </c>
      <c r="E1275" s="240" t="s">
        <v>671</v>
      </c>
      <c r="F1275" s="240"/>
    </row>
    <row r="1276" spans="1:6" ht="14.25" customHeight="1" x14ac:dyDescent="0.25">
      <c r="A1276" s="52">
        <v>1905268</v>
      </c>
      <c r="B1276" s="52" t="s">
        <v>2239</v>
      </c>
      <c r="C1276" s="52" t="s">
        <v>718</v>
      </c>
      <c r="D1276" s="162" t="s">
        <v>2234</v>
      </c>
      <c r="E1276" s="240" t="s">
        <v>671</v>
      </c>
      <c r="F1276" s="240"/>
    </row>
    <row r="1277" spans="1:6" ht="14.25" customHeight="1" x14ac:dyDescent="0.25">
      <c r="A1277" s="52">
        <v>1903028</v>
      </c>
      <c r="B1277" s="52" t="s">
        <v>2240</v>
      </c>
      <c r="C1277" s="52" t="s">
        <v>1183</v>
      </c>
      <c r="D1277" s="162" t="s">
        <v>2241</v>
      </c>
      <c r="E1277" s="240" t="s">
        <v>671</v>
      </c>
      <c r="F1277" s="240"/>
    </row>
    <row r="1278" spans="1:6" ht="14.25" customHeight="1" x14ac:dyDescent="0.25">
      <c r="A1278" s="52">
        <v>1907927</v>
      </c>
      <c r="B1278" s="52" t="s">
        <v>2242</v>
      </c>
      <c r="C1278" s="52" t="s">
        <v>1009</v>
      </c>
      <c r="D1278" s="162" t="s">
        <v>2241</v>
      </c>
      <c r="E1278" s="240" t="s">
        <v>671</v>
      </c>
      <c r="F1278" s="240"/>
    </row>
    <row r="1279" spans="1:6" ht="14.25" customHeight="1" x14ac:dyDescent="0.25">
      <c r="A1279" s="52">
        <v>1907162</v>
      </c>
      <c r="B1279" s="52" t="s">
        <v>2243</v>
      </c>
      <c r="C1279" s="52" t="s">
        <v>2244</v>
      </c>
      <c r="D1279" s="162" t="s">
        <v>2241</v>
      </c>
      <c r="E1279" s="240" t="s">
        <v>671</v>
      </c>
      <c r="F1279" s="240"/>
    </row>
    <row r="1280" spans="1:6" ht="14.25" customHeight="1" x14ac:dyDescent="0.25">
      <c r="A1280" s="52">
        <v>1871886</v>
      </c>
      <c r="B1280" s="52" t="s">
        <v>2245</v>
      </c>
      <c r="C1280" s="52" t="s">
        <v>2246</v>
      </c>
      <c r="D1280" s="162" t="s">
        <v>2177</v>
      </c>
      <c r="E1280" s="240" t="s">
        <v>668</v>
      </c>
      <c r="F1280" s="240"/>
    </row>
    <row r="1281" spans="1:6" ht="14.25" customHeight="1" x14ac:dyDescent="0.25">
      <c r="A1281" s="52">
        <v>1854079</v>
      </c>
      <c r="B1281" s="52" t="s">
        <v>2247</v>
      </c>
      <c r="C1281" s="52" t="s">
        <v>2248</v>
      </c>
      <c r="D1281" s="162" t="s">
        <v>2179</v>
      </c>
      <c r="E1281" s="240" t="s">
        <v>668</v>
      </c>
      <c r="F1281" s="240"/>
    </row>
    <row r="1282" spans="1:6" ht="14.25" customHeight="1" x14ac:dyDescent="0.25">
      <c r="A1282" s="52">
        <v>1873816</v>
      </c>
      <c r="B1282" s="52" t="s">
        <v>2249</v>
      </c>
      <c r="C1282" s="52" t="s">
        <v>791</v>
      </c>
      <c r="D1282" s="162" t="s">
        <v>2250</v>
      </c>
      <c r="E1282" s="240" t="s">
        <v>668</v>
      </c>
      <c r="F1282" s="240"/>
    </row>
    <row r="1283" spans="1:6" ht="14.25" customHeight="1" x14ac:dyDescent="0.25">
      <c r="A1283" s="52">
        <v>1874770</v>
      </c>
      <c r="B1283" s="52" t="s">
        <v>2251</v>
      </c>
      <c r="C1283" s="52" t="s">
        <v>2248</v>
      </c>
      <c r="D1283" s="162" t="s">
        <v>2250</v>
      </c>
      <c r="E1283" s="240" t="s">
        <v>668</v>
      </c>
      <c r="F1283" s="240"/>
    </row>
    <row r="1284" spans="1:6" ht="14.25" customHeight="1" x14ac:dyDescent="0.25">
      <c r="A1284" s="52">
        <v>1873149</v>
      </c>
      <c r="B1284" s="52" t="s">
        <v>2252</v>
      </c>
      <c r="C1284" s="52" t="s">
        <v>1718</v>
      </c>
      <c r="D1284" s="162" t="s">
        <v>2250</v>
      </c>
      <c r="E1284" s="240" t="s">
        <v>668</v>
      </c>
      <c r="F1284" s="240"/>
    </row>
    <row r="1285" spans="1:6" ht="14.25" customHeight="1" x14ac:dyDescent="0.25">
      <c r="A1285" s="52">
        <v>1867177</v>
      </c>
      <c r="B1285" s="52" t="s">
        <v>2253</v>
      </c>
      <c r="C1285" s="52" t="s">
        <v>2036</v>
      </c>
      <c r="D1285" s="162" t="s">
        <v>2182</v>
      </c>
      <c r="E1285" s="240" t="s">
        <v>668</v>
      </c>
      <c r="F1285" s="240"/>
    </row>
    <row r="1286" spans="1:6" ht="14.25" customHeight="1" x14ac:dyDescent="0.25">
      <c r="A1286" s="52">
        <v>1870690</v>
      </c>
      <c r="B1286" s="52" t="s">
        <v>2254</v>
      </c>
      <c r="C1286" s="52" t="s">
        <v>1009</v>
      </c>
      <c r="D1286" s="162" t="s">
        <v>2182</v>
      </c>
      <c r="E1286" s="240" t="s">
        <v>668</v>
      </c>
      <c r="F1286" s="240"/>
    </row>
    <row r="1287" spans="1:6" ht="14.25" customHeight="1" x14ac:dyDescent="0.25">
      <c r="A1287" s="52">
        <v>1876297</v>
      </c>
      <c r="B1287" s="52" t="s">
        <v>2255</v>
      </c>
      <c r="C1287" s="52" t="s">
        <v>791</v>
      </c>
      <c r="D1287" s="162" t="s">
        <v>2256</v>
      </c>
      <c r="E1287" s="240" t="s">
        <v>668</v>
      </c>
      <c r="F1287" s="240"/>
    </row>
    <row r="1288" spans="1:6" ht="14.25" customHeight="1" x14ac:dyDescent="0.25">
      <c r="A1288" s="52">
        <v>1877184</v>
      </c>
      <c r="B1288" s="52" t="s">
        <v>2257</v>
      </c>
      <c r="C1288" s="52" t="s">
        <v>966</v>
      </c>
      <c r="D1288" s="162" t="s">
        <v>2185</v>
      </c>
      <c r="E1288" s="240" t="s">
        <v>668</v>
      </c>
      <c r="F1288" s="240"/>
    </row>
    <row r="1289" spans="1:6" ht="14.25" customHeight="1" x14ac:dyDescent="0.25">
      <c r="A1289" s="52">
        <v>1888452</v>
      </c>
      <c r="B1289" s="52" t="s">
        <v>2258</v>
      </c>
      <c r="C1289" s="52" t="s">
        <v>2259</v>
      </c>
      <c r="D1289" s="162" t="s">
        <v>2192</v>
      </c>
      <c r="E1289" s="240" t="s">
        <v>668</v>
      </c>
      <c r="F1289" s="240"/>
    </row>
    <row r="1290" spans="1:6" ht="14.25" customHeight="1" x14ac:dyDescent="0.25">
      <c r="A1290" s="52">
        <v>1894117</v>
      </c>
      <c r="B1290" s="52" t="s">
        <v>2260</v>
      </c>
      <c r="C1290" s="52" t="s">
        <v>2169</v>
      </c>
      <c r="D1290" s="162" t="s">
        <v>2202</v>
      </c>
      <c r="E1290" s="240" t="s">
        <v>668</v>
      </c>
      <c r="F1290" s="240"/>
    </row>
    <row r="1291" spans="1:6" ht="14.25" customHeight="1" x14ac:dyDescent="0.25">
      <c r="A1291" s="52">
        <v>1892831</v>
      </c>
      <c r="B1291" s="52" t="s">
        <v>2261</v>
      </c>
      <c r="C1291" s="52" t="s">
        <v>1125</v>
      </c>
      <c r="D1291" s="162" t="s">
        <v>2202</v>
      </c>
      <c r="E1291" s="240" t="s">
        <v>668</v>
      </c>
      <c r="F1291" s="240"/>
    </row>
    <row r="1292" spans="1:6" ht="14.25" customHeight="1" x14ac:dyDescent="0.25">
      <c r="A1292" s="52">
        <v>1889055</v>
      </c>
      <c r="B1292" s="52" t="s">
        <v>2262</v>
      </c>
      <c r="C1292" s="52" t="s">
        <v>786</v>
      </c>
      <c r="D1292" s="162" t="s">
        <v>2202</v>
      </c>
      <c r="E1292" s="240" t="s">
        <v>668</v>
      </c>
      <c r="F1292" s="240"/>
    </row>
    <row r="1293" spans="1:6" ht="14.25" customHeight="1" x14ac:dyDescent="0.25">
      <c r="A1293" s="52">
        <v>1890220</v>
      </c>
      <c r="B1293" s="52" t="s">
        <v>2263</v>
      </c>
      <c r="C1293" s="52" t="s">
        <v>786</v>
      </c>
      <c r="D1293" s="162" t="s">
        <v>2202</v>
      </c>
      <c r="E1293" s="240" t="s">
        <v>668</v>
      </c>
      <c r="F1293" s="240"/>
    </row>
    <row r="1294" spans="1:6" ht="14.25" customHeight="1" x14ac:dyDescent="0.25">
      <c r="A1294" s="52">
        <v>1895180</v>
      </c>
      <c r="B1294" s="52" t="s">
        <v>2264</v>
      </c>
      <c r="C1294" s="52" t="s">
        <v>2259</v>
      </c>
      <c r="D1294" s="162" t="s">
        <v>2202</v>
      </c>
      <c r="E1294" s="240" t="s">
        <v>668</v>
      </c>
      <c r="F1294" s="240"/>
    </row>
    <row r="1295" spans="1:6" ht="14.25" customHeight="1" x14ac:dyDescent="0.25">
      <c r="A1295" s="52">
        <v>1890220</v>
      </c>
      <c r="B1295" s="52" t="s">
        <v>2263</v>
      </c>
      <c r="C1295" s="52" t="s">
        <v>786</v>
      </c>
      <c r="D1295" s="162" t="s">
        <v>2265</v>
      </c>
      <c r="E1295" s="240" t="s">
        <v>668</v>
      </c>
      <c r="F1295" s="240"/>
    </row>
    <row r="1296" spans="1:6" ht="14.25" customHeight="1" x14ac:dyDescent="0.25">
      <c r="A1296" s="52">
        <v>1900212</v>
      </c>
      <c r="B1296" s="52" t="s">
        <v>2266</v>
      </c>
      <c r="C1296" s="52" t="s">
        <v>820</v>
      </c>
      <c r="D1296" s="162" t="s">
        <v>2229</v>
      </c>
      <c r="E1296" s="240" t="s">
        <v>668</v>
      </c>
      <c r="F1296" s="240"/>
    </row>
    <row r="1297" spans="1:7" ht="14.25" customHeight="1" x14ac:dyDescent="0.25">
      <c r="A1297" s="52">
        <v>1906726</v>
      </c>
      <c r="B1297" s="52" t="s">
        <v>2267</v>
      </c>
      <c r="C1297" s="52" t="s">
        <v>2268</v>
      </c>
      <c r="D1297" s="162" t="s">
        <v>2234</v>
      </c>
      <c r="E1297" s="240" t="s">
        <v>668</v>
      </c>
      <c r="F1297" s="240"/>
    </row>
    <row r="1298" spans="1:7" ht="14.25" customHeight="1" x14ac:dyDescent="0.25">
      <c r="A1298" s="52">
        <v>1910157</v>
      </c>
      <c r="B1298" s="52" t="s">
        <v>2269</v>
      </c>
      <c r="C1298" s="52" t="s">
        <v>718</v>
      </c>
      <c r="D1298" s="162" t="s">
        <v>2241</v>
      </c>
      <c r="E1298" s="240" t="s">
        <v>668</v>
      </c>
      <c r="F1298" s="240"/>
    </row>
    <row r="1299" spans="1:7" ht="14.25" customHeight="1" x14ac:dyDescent="0.25">
      <c r="A1299" s="327">
        <v>1949628</v>
      </c>
      <c r="B1299" s="327" t="s">
        <v>2270</v>
      </c>
      <c r="C1299" s="327" t="s">
        <v>2271</v>
      </c>
      <c r="D1299" s="328" t="s">
        <v>2272</v>
      </c>
      <c r="E1299" s="329" t="s">
        <v>668</v>
      </c>
      <c r="F1299" s="329"/>
      <c r="G1299" s="330"/>
    </row>
    <row r="1300" spans="1:7" ht="14.25" customHeight="1" x14ac:dyDescent="0.25">
      <c r="A1300" s="52">
        <v>1954045</v>
      </c>
      <c r="B1300" s="52" t="s">
        <v>2273</v>
      </c>
      <c r="C1300" s="52" t="s">
        <v>820</v>
      </c>
      <c r="D1300" s="162" t="s">
        <v>2272</v>
      </c>
      <c r="E1300" s="240" t="s">
        <v>668</v>
      </c>
      <c r="F1300" s="240"/>
    </row>
    <row r="1301" spans="1:7" ht="14.25" customHeight="1" x14ac:dyDescent="0.25">
      <c r="A1301" s="52">
        <v>1943103</v>
      </c>
      <c r="B1301" s="52" t="s">
        <v>2274</v>
      </c>
      <c r="C1301" s="52" t="s">
        <v>2125</v>
      </c>
      <c r="D1301" s="162" t="s">
        <v>2272</v>
      </c>
      <c r="E1301" s="240" t="s">
        <v>668</v>
      </c>
      <c r="F1301" s="240"/>
    </row>
    <row r="1302" spans="1:7" ht="14.25" customHeight="1" x14ac:dyDescent="0.25">
      <c r="A1302" s="52">
        <v>1953811</v>
      </c>
      <c r="B1302" s="52" t="s">
        <v>2275</v>
      </c>
      <c r="C1302" s="52" t="s">
        <v>2276</v>
      </c>
      <c r="D1302" s="162" t="s">
        <v>2272</v>
      </c>
      <c r="E1302" s="240" t="s">
        <v>668</v>
      </c>
      <c r="F1302" s="240"/>
    </row>
    <row r="1303" spans="1:7" ht="14.25" customHeight="1" x14ac:dyDescent="0.25">
      <c r="A1303" s="52">
        <v>1953163</v>
      </c>
      <c r="B1303" s="52" t="s">
        <v>2277</v>
      </c>
      <c r="C1303" s="52" t="s">
        <v>2278</v>
      </c>
      <c r="D1303" s="162" t="s">
        <v>2272</v>
      </c>
      <c r="E1303" s="240" t="s">
        <v>668</v>
      </c>
      <c r="F1303" s="240"/>
    </row>
    <row r="1304" spans="1:7" ht="14.25" customHeight="1" x14ac:dyDescent="0.25">
      <c r="A1304" s="52">
        <v>1951762</v>
      </c>
      <c r="B1304" s="52" t="s">
        <v>2279</v>
      </c>
      <c r="C1304" s="52" t="s">
        <v>2278</v>
      </c>
      <c r="D1304" s="162" t="s">
        <v>2272</v>
      </c>
      <c r="E1304" s="240" t="s">
        <v>668</v>
      </c>
      <c r="F1304" s="240"/>
    </row>
    <row r="1305" spans="1:7" ht="14.25" customHeight="1" x14ac:dyDescent="0.25">
      <c r="A1305" s="52">
        <v>1925057</v>
      </c>
      <c r="B1305" s="52" t="s">
        <v>2280</v>
      </c>
      <c r="C1305" s="52" t="s">
        <v>2281</v>
      </c>
      <c r="D1305" s="162" t="s">
        <v>2272</v>
      </c>
      <c r="E1305" s="240" t="s">
        <v>668</v>
      </c>
      <c r="F1305" s="240"/>
    </row>
    <row r="1306" spans="1:7" ht="14.25" customHeight="1" x14ac:dyDescent="0.25">
      <c r="A1306" s="52">
        <v>1943242</v>
      </c>
      <c r="B1306" s="52" t="s">
        <v>2282</v>
      </c>
      <c r="C1306" s="52" t="s">
        <v>1009</v>
      </c>
      <c r="D1306" s="162" t="s">
        <v>2272</v>
      </c>
      <c r="E1306" s="240" t="s">
        <v>668</v>
      </c>
      <c r="F1306" s="240"/>
    </row>
    <row r="1307" spans="1:7" ht="14.25" customHeight="1" x14ac:dyDescent="0.25">
      <c r="A1307" s="52">
        <v>1948493</v>
      </c>
      <c r="B1307" s="52" t="s">
        <v>2283</v>
      </c>
      <c r="C1307" s="52" t="s">
        <v>2281</v>
      </c>
      <c r="D1307" s="162" t="s">
        <v>2272</v>
      </c>
      <c r="E1307" s="240" t="s">
        <v>668</v>
      </c>
      <c r="F1307" s="240"/>
    </row>
    <row r="1308" spans="1:7" ht="14.25" customHeight="1" x14ac:dyDescent="0.25">
      <c r="A1308" s="52">
        <v>1951890</v>
      </c>
      <c r="B1308" s="52" t="s">
        <v>2284</v>
      </c>
      <c r="C1308" s="52" t="s">
        <v>2281</v>
      </c>
      <c r="D1308" s="162" t="s">
        <v>2272</v>
      </c>
      <c r="E1308" s="240" t="s">
        <v>668</v>
      </c>
      <c r="F1308" s="240"/>
    </row>
    <row r="1309" spans="1:7" ht="14.25" customHeight="1" x14ac:dyDescent="0.25">
      <c r="A1309" s="52">
        <v>1937045</v>
      </c>
      <c r="B1309" s="52" t="s">
        <v>2285</v>
      </c>
      <c r="C1309" s="52" t="s">
        <v>1630</v>
      </c>
      <c r="D1309" s="162" t="s">
        <v>2286</v>
      </c>
      <c r="E1309" s="240" t="s">
        <v>671</v>
      </c>
      <c r="F1309" s="240"/>
      <c r="G1309" s="52">
        <v>1</v>
      </c>
    </row>
    <row r="1310" spans="1:7" ht="14.25" customHeight="1" x14ac:dyDescent="0.25">
      <c r="A1310" s="52">
        <v>1922954</v>
      </c>
      <c r="B1310" s="52" t="s">
        <v>2287</v>
      </c>
      <c r="C1310" s="52" t="s">
        <v>1630</v>
      </c>
      <c r="D1310" s="162" t="s">
        <v>2286</v>
      </c>
      <c r="E1310" s="240" t="s">
        <v>671</v>
      </c>
      <c r="F1310" s="240"/>
      <c r="G1310" s="52">
        <v>1</v>
      </c>
    </row>
    <row r="1311" spans="1:7" ht="14.25" customHeight="1" x14ac:dyDescent="0.25">
      <c r="A1311" s="52">
        <v>1954979</v>
      </c>
      <c r="B1311" s="52" t="s">
        <v>2288</v>
      </c>
      <c r="C1311" s="52" t="s">
        <v>2289</v>
      </c>
      <c r="D1311" s="162" t="s">
        <v>2286</v>
      </c>
      <c r="E1311" s="240" t="s">
        <v>671</v>
      </c>
      <c r="F1311" s="240"/>
      <c r="G1311" s="52">
        <v>1</v>
      </c>
    </row>
    <row r="1312" spans="1:7" ht="14.25" customHeight="1" x14ac:dyDescent="0.25">
      <c r="A1312" s="52">
        <v>1941790</v>
      </c>
      <c r="B1312" s="52" t="s">
        <v>2290</v>
      </c>
      <c r="C1312" s="52" t="s">
        <v>1009</v>
      </c>
      <c r="D1312" s="162" t="s">
        <v>2286</v>
      </c>
      <c r="E1312" s="240" t="s">
        <v>671</v>
      </c>
      <c r="F1312" s="240"/>
      <c r="G1312" s="52">
        <v>2</v>
      </c>
    </row>
    <row r="1313" spans="1:7" ht="14.25" customHeight="1" x14ac:dyDescent="0.25">
      <c r="A1313" s="52">
        <v>1899572</v>
      </c>
      <c r="B1313" s="52" t="s">
        <v>2291</v>
      </c>
      <c r="C1313" s="52" t="s">
        <v>1009</v>
      </c>
      <c r="D1313" s="162" t="s">
        <v>2286</v>
      </c>
      <c r="E1313" s="240" t="s">
        <v>671</v>
      </c>
      <c r="F1313" s="240"/>
      <c r="G1313" s="52">
        <v>2</v>
      </c>
    </row>
    <row r="1314" spans="1:7" ht="14.25" customHeight="1" x14ac:dyDescent="0.25">
      <c r="A1314" s="52">
        <v>1891433</v>
      </c>
      <c r="B1314" s="52" t="s">
        <v>2292</v>
      </c>
      <c r="C1314" s="52" t="s">
        <v>1009</v>
      </c>
      <c r="D1314" s="162" t="s">
        <v>2286</v>
      </c>
      <c r="E1314" s="240" t="s">
        <v>671</v>
      </c>
      <c r="F1314" s="240"/>
      <c r="G1314" s="52">
        <v>2</v>
      </c>
    </row>
    <row r="1315" spans="1:7" ht="14.25" customHeight="1" x14ac:dyDescent="0.25">
      <c r="A1315" s="52">
        <v>1944887</v>
      </c>
      <c r="B1315" s="52" t="s">
        <v>2293</v>
      </c>
      <c r="C1315" s="52" t="s">
        <v>2125</v>
      </c>
      <c r="D1315" s="162" t="s">
        <v>2286</v>
      </c>
      <c r="E1315" s="240" t="s">
        <v>668</v>
      </c>
      <c r="F1315" s="240"/>
      <c r="G1315" s="52">
        <v>4</v>
      </c>
    </row>
    <row r="1316" spans="1:7" ht="14.25" customHeight="1" x14ac:dyDescent="0.25">
      <c r="A1316" s="52">
        <v>1953507</v>
      </c>
      <c r="B1316" s="52" t="s">
        <v>2294</v>
      </c>
      <c r="C1316" s="52" t="s">
        <v>2295</v>
      </c>
      <c r="D1316" s="162" t="s">
        <v>2286</v>
      </c>
      <c r="E1316" s="240" t="s">
        <v>668</v>
      </c>
      <c r="F1316" s="240"/>
      <c r="G1316" s="52">
        <v>1</v>
      </c>
    </row>
    <row r="1317" spans="1:7" ht="14.25" customHeight="1" x14ac:dyDescent="0.25">
      <c r="A1317" s="52">
        <v>1953496</v>
      </c>
      <c r="B1317" s="52" t="s">
        <v>2296</v>
      </c>
      <c r="C1317" s="52" t="s">
        <v>2297</v>
      </c>
      <c r="D1317" s="162" t="s">
        <v>2298</v>
      </c>
      <c r="E1317" s="240" t="s">
        <v>668</v>
      </c>
      <c r="F1317" s="240"/>
      <c r="G1317" s="52">
        <v>6</v>
      </c>
    </row>
    <row r="1318" spans="1:7" ht="14.25" customHeight="1" x14ac:dyDescent="0.25">
      <c r="A1318" s="52">
        <v>1957438</v>
      </c>
      <c r="B1318" s="52" t="s">
        <v>2299</v>
      </c>
      <c r="C1318" s="52" t="s">
        <v>2295</v>
      </c>
      <c r="D1318" s="162" t="s">
        <v>2300</v>
      </c>
      <c r="E1318" s="240" t="s">
        <v>668</v>
      </c>
      <c r="F1318" s="240"/>
      <c r="G1318" s="52">
        <v>2</v>
      </c>
    </row>
    <row r="1319" spans="1:7" ht="14.25" customHeight="1" x14ac:dyDescent="0.25">
      <c r="A1319" s="52">
        <v>1947988</v>
      </c>
      <c r="B1319" s="52" t="s">
        <v>2301</v>
      </c>
      <c r="C1319" s="52" t="s">
        <v>1009</v>
      </c>
      <c r="D1319" s="162" t="s">
        <v>2300</v>
      </c>
      <c r="E1319" s="240" t="s">
        <v>668</v>
      </c>
      <c r="F1319" s="240"/>
      <c r="G1319" s="52">
        <v>6</v>
      </c>
    </row>
    <row r="1320" spans="1:7" ht="14.25" customHeight="1" x14ac:dyDescent="0.25">
      <c r="A1320" s="52">
        <v>1910707</v>
      </c>
      <c r="B1320" s="52" t="s">
        <v>2302</v>
      </c>
      <c r="C1320" s="52" t="s">
        <v>966</v>
      </c>
      <c r="D1320" s="162" t="s">
        <v>2300</v>
      </c>
      <c r="E1320" s="240" t="s">
        <v>668</v>
      </c>
      <c r="F1320" s="240"/>
      <c r="G1320" s="52">
        <v>3</v>
      </c>
    </row>
    <row r="1321" spans="1:7" ht="14.25" customHeight="1" x14ac:dyDescent="0.25">
      <c r="A1321" s="52">
        <v>1938156</v>
      </c>
      <c r="B1321" s="52" t="s">
        <v>2303</v>
      </c>
      <c r="C1321" s="52" t="s">
        <v>1125</v>
      </c>
      <c r="D1321" s="162" t="s">
        <v>2300</v>
      </c>
      <c r="E1321" s="240" t="s">
        <v>668</v>
      </c>
      <c r="F1321" s="240"/>
      <c r="G1321" s="52">
        <v>3</v>
      </c>
    </row>
    <row r="1322" spans="1:7" ht="14.25" customHeight="1" x14ac:dyDescent="0.25">
      <c r="A1322" s="52">
        <v>1948712</v>
      </c>
      <c r="B1322" s="52" t="s">
        <v>2304</v>
      </c>
      <c r="C1322" s="52" t="s">
        <v>2031</v>
      </c>
      <c r="D1322" s="162" t="s">
        <v>2305</v>
      </c>
      <c r="E1322" s="240" t="s">
        <v>668</v>
      </c>
      <c r="F1322" s="240"/>
      <c r="G1322" s="52">
        <v>3</v>
      </c>
    </row>
    <row r="1323" spans="1:7" ht="14.25" customHeight="1" x14ac:dyDescent="0.25">
      <c r="A1323" s="52">
        <v>1955183</v>
      </c>
      <c r="B1323" s="52" t="s">
        <v>2306</v>
      </c>
      <c r="C1323" s="52" t="s">
        <v>2031</v>
      </c>
      <c r="D1323" s="162" t="s">
        <v>2305</v>
      </c>
      <c r="E1323" s="240" t="s">
        <v>668</v>
      </c>
      <c r="F1323" s="240"/>
      <c r="G1323" s="52">
        <v>1</v>
      </c>
    </row>
    <row r="1324" spans="1:7" ht="14.25" customHeight="1" x14ac:dyDescent="0.25">
      <c r="A1324" s="52">
        <v>1952486</v>
      </c>
      <c r="B1324" s="52" t="s">
        <v>2307</v>
      </c>
      <c r="C1324" s="52" t="s">
        <v>820</v>
      </c>
      <c r="D1324" s="162" t="s">
        <v>2305</v>
      </c>
      <c r="E1324" s="240" t="s">
        <v>668</v>
      </c>
      <c r="F1324" s="240"/>
      <c r="G1324" s="52">
        <v>2</v>
      </c>
    </row>
    <row r="1325" spans="1:7" ht="14.25" customHeight="1" x14ac:dyDescent="0.25">
      <c r="A1325" s="52">
        <v>1946899</v>
      </c>
      <c r="B1325" s="52" t="s">
        <v>2308</v>
      </c>
      <c r="C1325" s="52" t="s">
        <v>820</v>
      </c>
      <c r="D1325" s="162" t="s">
        <v>2305</v>
      </c>
      <c r="E1325" s="240" t="s">
        <v>668</v>
      </c>
      <c r="F1325" s="240"/>
      <c r="G1325" s="52">
        <v>4</v>
      </c>
    </row>
    <row r="1326" spans="1:7" ht="14.25" customHeight="1" x14ac:dyDescent="0.25">
      <c r="A1326" s="52">
        <v>1955160</v>
      </c>
      <c r="B1326" s="52" t="s">
        <v>2309</v>
      </c>
      <c r="C1326" s="52" t="s">
        <v>1009</v>
      </c>
      <c r="D1326" s="162" t="s">
        <v>2305</v>
      </c>
      <c r="E1326" s="240" t="s">
        <v>668</v>
      </c>
      <c r="F1326" s="240"/>
      <c r="G1326" s="52">
        <v>5</v>
      </c>
    </row>
    <row r="1327" spans="1:7" ht="14.25" customHeight="1" x14ac:dyDescent="0.25">
      <c r="A1327" s="52">
        <v>1955522</v>
      </c>
      <c r="B1327" s="52" t="s">
        <v>2310</v>
      </c>
      <c r="C1327" s="52" t="s">
        <v>2031</v>
      </c>
      <c r="D1327" s="162" t="s">
        <v>2305</v>
      </c>
      <c r="E1327" s="240" t="s">
        <v>668</v>
      </c>
      <c r="F1327" s="240"/>
      <c r="G1327" s="52">
        <v>5</v>
      </c>
    </row>
    <row r="1328" spans="1:7" ht="14.25" customHeight="1" x14ac:dyDescent="0.25">
      <c r="A1328" s="52">
        <v>1950628</v>
      </c>
      <c r="B1328" s="52" t="s">
        <v>2311</v>
      </c>
      <c r="C1328" s="52" t="s">
        <v>1376</v>
      </c>
      <c r="D1328" s="162" t="s">
        <v>2305</v>
      </c>
      <c r="E1328" s="340" t="s">
        <v>668</v>
      </c>
      <c r="F1328" s="331"/>
      <c r="G1328" s="52">
        <v>2</v>
      </c>
    </row>
    <row r="1329" spans="1:7" ht="14.25" customHeight="1" x14ac:dyDescent="0.25">
      <c r="A1329" s="52">
        <v>1952734</v>
      </c>
      <c r="B1329" s="52" t="s">
        <v>2312</v>
      </c>
      <c r="C1329" s="52" t="s">
        <v>1376</v>
      </c>
      <c r="D1329" s="162" t="s">
        <v>2305</v>
      </c>
      <c r="E1329" s="340" t="s">
        <v>668</v>
      </c>
      <c r="F1329" s="331"/>
      <c r="G1329" s="52">
        <v>1</v>
      </c>
    </row>
    <row r="1330" spans="1:7" ht="14.25" customHeight="1" x14ac:dyDescent="0.25">
      <c r="A1330" s="138">
        <v>1944150</v>
      </c>
      <c r="B1330" s="138" t="s">
        <v>2313</v>
      </c>
      <c r="C1330" s="138" t="s">
        <v>1376</v>
      </c>
      <c r="D1330" s="166" t="s">
        <v>2305</v>
      </c>
      <c r="E1330" s="341" t="s">
        <v>668</v>
      </c>
      <c r="F1330" s="332"/>
      <c r="G1330" s="138">
        <v>1</v>
      </c>
    </row>
    <row r="1331" spans="1:7" ht="14.25" customHeight="1" x14ac:dyDescent="0.25">
      <c r="A1331" s="52">
        <v>1951752</v>
      </c>
      <c r="B1331" s="52" t="s">
        <v>2314</v>
      </c>
      <c r="C1331" s="52" t="s">
        <v>1376</v>
      </c>
      <c r="D1331" s="162" t="s">
        <v>2305</v>
      </c>
      <c r="E1331" s="342" t="s">
        <v>668</v>
      </c>
      <c r="F1331" s="54"/>
      <c r="G1331" s="52">
        <v>2</v>
      </c>
    </row>
    <row r="1332" spans="1:7" ht="14.25" customHeight="1" x14ac:dyDescent="0.25">
      <c r="A1332" s="7">
        <v>1959958</v>
      </c>
      <c r="B1332" s="52" t="s">
        <v>2315</v>
      </c>
      <c r="C1332" s="52" t="s">
        <v>1009</v>
      </c>
      <c r="D1332" s="162" t="s">
        <v>2305</v>
      </c>
      <c r="E1332" s="342" t="s">
        <v>668</v>
      </c>
      <c r="F1332" s="54"/>
      <c r="G1332" s="52">
        <v>4</v>
      </c>
    </row>
    <row r="1333" spans="1:7" ht="14.25" customHeight="1" x14ac:dyDescent="0.25">
      <c r="A1333" s="52">
        <v>1932651</v>
      </c>
      <c r="B1333" s="52" t="s">
        <v>2316</v>
      </c>
      <c r="C1333" s="52" t="s">
        <v>2031</v>
      </c>
      <c r="D1333" s="162" t="s">
        <v>2305</v>
      </c>
      <c r="E1333" s="342" t="s">
        <v>668</v>
      </c>
      <c r="F1333" s="54"/>
      <c r="G1333" s="52">
        <v>2</v>
      </c>
    </row>
    <row r="1334" spans="1:7" ht="14.25" customHeight="1" x14ac:dyDescent="0.25">
      <c r="A1334" s="52">
        <v>1956935</v>
      </c>
      <c r="B1334" s="52" t="s">
        <v>2317</v>
      </c>
      <c r="C1334" s="52" t="s">
        <v>2031</v>
      </c>
      <c r="D1334" s="162" t="s">
        <v>2305</v>
      </c>
      <c r="E1334" s="342" t="s">
        <v>668</v>
      </c>
      <c r="F1334" s="54"/>
      <c r="G1334" s="52">
        <v>1</v>
      </c>
    </row>
    <row r="1335" spans="1:7" ht="14.25" customHeight="1" x14ac:dyDescent="0.25">
      <c r="A1335" s="7">
        <v>1937462</v>
      </c>
      <c r="B1335" s="52" t="s">
        <v>2318</v>
      </c>
      <c r="C1335" s="52" t="s">
        <v>2031</v>
      </c>
      <c r="D1335" s="162" t="s">
        <v>2305</v>
      </c>
      <c r="E1335" s="342" t="s">
        <v>668</v>
      </c>
      <c r="F1335" s="54"/>
      <c r="G1335" s="52">
        <v>1</v>
      </c>
    </row>
    <row r="1336" spans="1:7" ht="14.25" customHeight="1" x14ac:dyDescent="0.25">
      <c r="A1336" s="52">
        <v>1960559</v>
      </c>
      <c r="B1336" s="52" t="s">
        <v>2319</v>
      </c>
      <c r="C1336" s="52" t="s">
        <v>1009</v>
      </c>
      <c r="D1336" s="162" t="s">
        <v>2305</v>
      </c>
      <c r="E1336" s="342" t="s">
        <v>668</v>
      </c>
      <c r="F1336" s="54"/>
      <c r="G1336" s="52">
        <v>1</v>
      </c>
    </row>
    <row r="1337" spans="1:7" ht="14.25" customHeight="1" x14ac:dyDescent="0.25">
      <c r="A1337" s="52">
        <v>1951227</v>
      </c>
      <c r="B1337" s="52" t="s">
        <v>2320</v>
      </c>
      <c r="C1337" s="52" t="s">
        <v>1927</v>
      </c>
      <c r="D1337" s="162" t="s">
        <v>2305</v>
      </c>
      <c r="E1337" s="342" t="s">
        <v>668</v>
      </c>
      <c r="F1337" s="54"/>
      <c r="G1337" s="52">
        <v>10</v>
      </c>
    </row>
    <row r="1338" spans="1:7" ht="14.25" customHeight="1" x14ac:dyDescent="0.25">
      <c r="A1338" s="52">
        <v>1948346</v>
      </c>
      <c r="B1338" s="52" t="s">
        <v>2321</v>
      </c>
      <c r="C1338" s="52" t="s">
        <v>1376</v>
      </c>
      <c r="D1338" s="162" t="s">
        <v>2305</v>
      </c>
      <c r="E1338" s="342" t="s">
        <v>668</v>
      </c>
      <c r="F1338" s="54"/>
      <c r="G1338" s="52">
        <v>1</v>
      </c>
    </row>
    <row r="1339" spans="1:7" ht="14.25" customHeight="1" x14ac:dyDescent="0.25">
      <c r="A1339" s="7">
        <v>1954753</v>
      </c>
      <c r="B1339" s="52" t="s">
        <v>2322</v>
      </c>
      <c r="C1339" s="52" t="s">
        <v>1376</v>
      </c>
      <c r="D1339" s="162" t="s">
        <v>2305</v>
      </c>
      <c r="E1339" s="342" t="s">
        <v>668</v>
      </c>
      <c r="F1339" s="54"/>
      <c r="G1339" s="52">
        <v>1</v>
      </c>
    </row>
    <row r="1340" spans="1:7" ht="14.25" customHeight="1" x14ac:dyDescent="0.25">
      <c r="A1340" s="7">
        <v>1959957</v>
      </c>
      <c r="B1340" s="52" t="s">
        <v>2323</v>
      </c>
      <c r="C1340" s="52" t="s">
        <v>1125</v>
      </c>
      <c r="D1340" s="162" t="s">
        <v>2305</v>
      </c>
      <c r="E1340" s="342" t="s">
        <v>668</v>
      </c>
      <c r="F1340" s="54"/>
      <c r="G1340" s="52">
        <v>3</v>
      </c>
    </row>
    <row r="1341" spans="1:7" ht="14.25" customHeight="1" x14ac:dyDescent="0.25">
      <c r="A1341" s="1">
        <v>1937462</v>
      </c>
      <c r="B1341" s="172" t="s">
        <v>2318</v>
      </c>
      <c r="C1341" s="172" t="s">
        <v>2031</v>
      </c>
      <c r="D1341" s="339" t="s">
        <v>2305</v>
      </c>
      <c r="E1341" s="336" t="s">
        <v>668</v>
      </c>
      <c r="F1341" s="336"/>
      <c r="G1341" s="172"/>
    </row>
    <row r="1342" spans="1:7" ht="14.25" customHeight="1" x14ac:dyDescent="0.25">
      <c r="A1342" s="52">
        <v>1948712</v>
      </c>
      <c r="B1342" s="52" t="s">
        <v>2304</v>
      </c>
      <c r="C1342" s="52" t="s">
        <v>2031</v>
      </c>
      <c r="D1342" s="162" t="s">
        <v>2324</v>
      </c>
      <c r="E1342" s="240" t="s">
        <v>668</v>
      </c>
      <c r="F1342" s="240"/>
      <c r="G1342" s="52">
        <v>3</v>
      </c>
    </row>
    <row r="1343" spans="1:7" ht="14.25" customHeight="1" x14ac:dyDescent="0.25">
      <c r="A1343" s="52">
        <v>1955183</v>
      </c>
      <c r="B1343" s="52" t="s">
        <v>2306</v>
      </c>
      <c r="C1343" s="52" t="s">
        <v>2031</v>
      </c>
      <c r="D1343" s="162" t="s">
        <v>2324</v>
      </c>
      <c r="E1343" s="240" t="s">
        <v>668</v>
      </c>
      <c r="F1343" s="240"/>
      <c r="G1343" s="52">
        <v>1</v>
      </c>
    </row>
    <row r="1344" spans="1:7" ht="14.25" customHeight="1" x14ac:dyDescent="0.25">
      <c r="A1344" s="52">
        <v>1952486</v>
      </c>
      <c r="B1344" s="52" t="s">
        <v>2307</v>
      </c>
      <c r="C1344" s="52" t="s">
        <v>820</v>
      </c>
      <c r="D1344" s="162" t="s">
        <v>2324</v>
      </c>
      <c r="E1344" s="240" t="s">
        <v>668</v>
      </c>
      <c r="F1344" s="240"/>
      <c r="G1344" s="52">
        <v>2</v>
      </c>
    </row>
    <row r="1345" spans="1:7" ht="14.25" customHeight="1" x14ac:dyDescent="0.25">
      <c r="A1345" s="52">
        <v>1946899</v>
      </c>
      <c r="B1345" s="52" t="s">
        <v>2308</v>
      </c>
      <c r="C1345" s="52" t="s">
        <v>820</v>
      </c>
      <c r="D1345" s="162" t="s">
        <v>2324</v>
      </c>
      <c r="E1345" s="240" t="s">
        <v>668</v>
      </c>
      <c r="F1345" s="240"/>
      <c r="G1345" s="52">
        <v>4</v>
      </c>
    </row>
    <row r="1346" spans="1:7" ht="14.25" customHeight="1" x14ac:dyDescent="0.25">
      <c r="A1346" s="52">
        <v>1955522</v>
      </c>
      <c r="B1346" s="52" t="s">
        <v>2310</v>
      </c>
      <c r="C1346" s="138" t="s">
        <v>2031</v>
      </c>
      <c r="D1346" s="162" t="s">
        <v>2324</v>
      </c>
      <c r="E1346" s="240" t="s">
        <v>668</v>
      </c>
      <c r="F1346" s="240"/>
      <c r="G1346" s="52">
        <v>5</v>
      </c>
    </row>
    <row r="1347" spans="1:7" ht="14.25" customHeight="1" x14ac:dyDescent="0.25">
      <c r="A1347" s="52">
        <v>1943874</v>
      </c>
      <c r="B1347" s="169" t="s">
        <v>2325</v>
      </c>
      <c r="C1347" s="343" t="s">
        <v>2031</v>
      </c>
      <c r="D1347" s="344" t="s">
        <v>2326</v>
      </c>
      <c r="E1347" s="240" t="s">
        <v>668</v>
      </c>
      <c r="F1347" s="240"/>
      <c r="G1347" s="52">
        <v>1</v>
      </c>
    </row>
    <row r="1348" spans="1:7" ht="14.25" customHeight="1" x14ac:dyDescent="0.25">
      <c r="A1348" s="52">
        <v>1934707</v>
      </c>
      <c r="B1348" s="169" t="s">
        <v>2327</v>
      </c>
      <c r="C1348" s="343" t="s">
        <v>2328</v>
      </c>
      <c r="D1348" s="344" t="s">
        <v>2326</v>
      </c>
      <c r="E1348" s="240" t="s">
        <v>668</v>
      </c>
      <c r="F1348" s="240"/>
      <c r="G1348" s="52">
        <v>3</v>
      </c>
    </row>
    <row r="1349" spans="1:7" ht="14.25" customHeight="1" x14ac:dyDescent="0.25">
      <c r="A1349" s="52">
        <v>1945185</v>
      </c>
      <c r="B1349" s="169" t="s">
        <v>2329</v>
      </c>
      <c r="C1349" s="343" t="s">
        <v>2125</v>
      </c>
      <c r="D1349" s="344" t="s">
        <v>2330</v>
      </c>
      <c r="E1349" s="240" t="s">
        <v>668</v>
      </c>
      <c r="F1349" s="240"/>
      <c r="G1349" s="52">
        <v>12</v>
      </c>
    </row>
    <row r="1350" spans="1:7" ht="14.25" customHeight="1" x14ac:dyDescent="0.25">
      <c r="A1350" s="52">
        <v>1944386</v>
      </c>
      <c r="B1350" s="169" t="s">
        <v>2331</v>
      </c>
      <c r="C1350" s="343" t="s">
        <v>1836</v>
      </c>
      <c r="D1350" s="344" t="s">
        <v>2330</v>
      </c>
      <c r="E1350" s="240" t="s">
        <v>668</v>
      </c>
      <c r="F1350" s="240"/>
      <c r="G1350" s="52">
        <v>1</v>
      </c>
    </row>
    <row r="1351" spans="1:7" ht="14.25" customHeight="1" x14ac:dyDescent="0.25">
      <c r="A1351" s="52">
        <v>1941329</v>
      </c>
      <c r="B1351" s="52" t="s">
        <v>2332</v>
      </c>
      <c r="C1351" s="343" t="s">
        <v>1365</v>
      </c>
      <c r="D1351" s="344" t="s">
        <v>2330</v>
      </c>
      <c r="E1351" s="240" t="s">
        <v>668</v>
      </c>
      <c r="F1351" s="240"/>
      <c r="G1351" s="52">
        <v>3</v>
      </c>
    </row>
    <row r="1352" spans="1:7" ht="14.25" customHeight="1" x14ac:dyDescent="0.25">
      <c r="A1352" s="52">
        <v>1945247</v>
      </c>
      <c r="B1352" s="52" t="s">
        <v>2333</v>
      </c>
      <c r="C1352" s="343" t="s">
        <v>2297</v>
      </c>
      <c r="D1352" s="344" t="s">
        <v>2330</v>
      </c>
      <c r="E1352" s="240" t="s">
        <v>668</v>
      </c>
      <c r="F1352" s="240"/>
      <c r="G1352" s="52">
        <v>2</v>
      </c>
    </row>
    <row r="1353" spans="1:7" ht="14.25" customHeight="1" x14ac:dyDescent="0.25">
      <c r="A1353" s="52">
        <v>1943849</v>
      </c>
      <c r="B1353" s="52" t="s">
        <v>2334</v>
      </c>
      <c r="C1353" s="343" t="s">
        <v>2295</v>
      </c>
      <c r="D1353" s="344" t="s">
        <v>2330</v>
      </c>
      <c r="E1353" s="240" t="s">
        <v>668</v>
      </c>
      <c r="F1353" s="240"/>
      <c r="G1353" s="52">
        <v>9</v>
      </c>
    </row>
    <row r="1354" spans="1:7" ht="14.25" customHeight="1" x14ac:dyDescent="0.25">
      <c r="A1354" s="52">
        <v>1950112</v>
      </c>
      <c r="B1354" s="169" t="s">
        <v>2335</v>
      </c>
      <c r="C1354" s="343" t="s">
        <v>1718</v>
      </c>
      <c r="D1354" s="344" t="s">
        <v>2330</v>
      </c>
      <c r="E1354" s="240" t="s">
        <v>668</v>
      </c>
      <c r="F1354" s="240"/>
      <c r="G1354" s="52">
        <v>1</v>
      </c>
    </row>
    <row r="1355" spans="1:7" ht="14.25" customHeight="1" x14ac:dyDescent="0.25">
      <c r="A1355" s="52">
        <v>1948391</v>
      </c>
      <c r="B1355" s="169" t="s">
        <v>2336</v>
      </c>
      <c r="C1355" s="343" t="s">
        <v>2297</v>
      </c>
      <c r="D1355" s="344" t="s">
        <v>2330</v>
      </c>
      <c r="E1355" s="240" t="s">
        <v>668</v>
      </c>
      <c r="F1355" s="240"/>
      <c r="G1355" s="52">
        <v>2</v>
      </c>
    </row>
    <row r="1356" spans="1:7" ht="14.25" customHeight="1" x14ac:dyDescent="0.25">
      <c r="A1356" s="52">
        <v>1909350</v>
      </c>
      <c r="B1356" s="169" t="s">
        <v>2337</v>
      </c>
      <c r="C1356" s="343" t="s">
        <v>958</v>
      </c>
      <c r="D1356" s="344" t="s">
        <v>2330</v>
      </c>
      <c r="E1356" s="240" t="s">
        <v>668</v>
      </c>
      <c r="F1356" s="240"/>
      <c r="G1356" s="52">
        <v>1</v>
      </c>
    </row>
    <row r="1357" spans="1:7" ht="14.25" customHeight="1" x14ac:dyDescent="0.25">
      <c r="A1357" s="138">
        <v>1909085</v>
      </c>
      <c r="B1357" s="171" t="s">
        <v>2338</v>
      </c>
      <c r="C1357" s="343" t="s">
        <v>2339</v>
      </c>
      <c r="D1357" s="344" t="s">
        <v>2340</v>
      </c>
      <c r="E1357" s="240" t="s">
        <v>668</v>
      </c>
      <c r="F1357" s="240"/>
      <c r="G1357" s="52">
        <v>3</v>
      </c>
    </row>
    <row r="1358" spans="1:7" ht="14.25" customHeight="1" x14ac:dyDescent="0.25">
      <c r="A1358" s="52" t="s">
        <v>2341</v>
      </c>
      <c r="B1358" s="52" t="s">
        <v>2342</v>
      </c>
      <c r="C1358" s="343" t="s">
        <v>54</v>
      </c>
      <c r="D1358" s="344" t="s">
        <v>2340</v>
      </c>
      <c r="E1358" s="240" t="s">
        <v>668</v>
      </c>
      <c r="F1358" s="240"/>
      <c r="G1358" s="52">
        <v>1</v>
      </c>
    </row>
    <row r="1359" spans="1:7" ht="14.25" customHeight="1" x14ac:dyDescent="0.25">
      <c r="A1359" s="52">
        <v>1915138</v>
      </c>
      <c r="B1359" s="52" t="s">
        <v>2343</v>
      </c>
      <c r="C1359" s="343" t="s">
        <v>1718</v>
      </c>
      <c r="D1359" s="344" t="s">
        <v>2340</v>
      </c>
      <c r="E1359" s="240" t="s">
        <v>668</v>
      </c>
      <c r="F1359" s="240"/>
      <c r="G1359" s="52">
        <v>9</v>
      </c>
    </row>
    <row r="1360" spans="1:7" ht="14.25" customHeight="1" x14ac:dyDescent="0.25">
      <c r="A1360" s="7">
        <v>1780785</v>
      </c>
      <c r="B1360" s="52" t="s">
        <v>2344</v>
      </c>
      <c r="C1360" s="345" t="s">
        <v>2345</v>
      </c>
      <c r="D1360" s="344" t="s">
        <v>2340</v>
      </c>
      <c r="E1360" s="240" t="s">
        <v>668</v>
      </c>
      <c r="F1360" s="240"/>
      <c r="G1360" s="52">
        <v>6</v>
      </c>
    </row>
    <row r="1361" spans="1:7" ht="14.25" customHeight="1" x14ac:dyDescent="0.25">
      <c r="A1361" s="7">
        <v>1780784</v>
      </c>
      <c r="B1361" s="169" t="s">
        <v>2346</v>
      </c>
      <c r="C1361" s="345" t="s">
        <v>2345</v>
      </c>
      <c r="D1361" s="344" t="s">
        <v>2340</v>
      </c>
      <c r="E1361" s="240" t="s">
        <v>668</v>
      </c>
      <c r="F1361" s="240"/>
      <c r="G1361" s="52">
        <v>4</v>
      </c>
    </row>
    <row r="1362" spans="1:7" ht="14.25" customHeight="1" x14ac:dyDescent="0.25">
      <c r="A1362" s="172">
        <v>1950112</v>
      </c>
      <c r="B1362" s="346" t="s">
        <v>2347</v>
      </c>
      <c r="C1362" s="343" t="s">
        <v>1718</v>
      </c>
      <c r="D1362" s="344" t="s">
        <v>2340</v>
      </c>
      <c r="E1362" s="240" t="s">
        <v>668</v>
      </c>
      <c r="F1362" s="240"/>
      <c r="G1362" s="52">
        <v>1</v>
      </c>
    </row>
    <row r="1363" spans="1:7" ht="14.25" customHeight="1" x14ac:dyDescent="0.25">
      <c r="A1363" s="52">
        <v>1924926</v>
      </c>
      <c r="B1363" s="169" t="s">
        <v>2348</v>
      </c>
      <c r="C1363" s="343" t="s">
        <v>2031</v>
      </c>
      <c r="D1363" s="344" t="s">
        <v>2340</v>
      </c>
      <c r="E1363" s="240" t="s">
        <v>668</v>
      </c>
      <c r="F1363" s="240"/>
      <c r="G1363" s="52">
        <v>1</v>
      </c>
    </row>
    <row r="1364" spans="1:7" ht="14.25" customHeight="1" x14ac:dyDescent="0.25">
      <c r="A1364" s="52">
        <v>1928321</v>
      </c>
      <c r="B1364" s="52" t="s">
        <v>2349</v>
      </c>
      <c r="C1364" s="343" t="s">
        <v>2031</v>
      </c>
      <c r="D1364" s="344" t="s">
        <v>2340</v>
      </c>
      <c r="E1364" s="240" t="s">
        <v>668</v>
      </c>
      <c r="F1364" s="240"/>
      <c r="G1364" s="52">
        <v>1</v>
      </c>
    </row>
    <row r="1365" spans="1:7" ht="14.25" customHeight="1" x14ac:dyDescent="0.25">
      <c r="A1365" s="52">
        <v>1941740</v>
      </c>
      <c r="B1365" s="52" t="s">
        <v>2350</v>
      </c>
      <c r="C1365" s="343" t="s">
        <v>2031</v>
      </c>
      <c r="D1365" s="344" t="s">
        <v>2340</v>
      </c>
      <c r="E1365" s="240" t="s">
        <v>668</v>
      </c>
      <c r="F1365" s="240"/>
      <c r="G1365" s="52">
        <v>2</v>
      </c>
    </row>
    <row r="1366" spans="1:7" ht="14.25" customHeight="1" x14ac:dyDescent="0.25">
      <c r="A1366" s="52">
        <v>1947248</v>
      </c>
      <c r="B1366" s="52" t="s">
        <v>2351</v>
      </c>
      <c r="C1366" s="345" t="s">
        <v>2352</v>
      </c>
      <c r="D1366" s="344" t="s">
        <v>2340</v>
      </c>
      <c r="E1366" s="240" t="s">
        <v>668</v>
      </c>
      <c r="F1366" s="240"/>
      <c r="G1366" s="52">
        <v>1</v>
      </c>
    </row>
    <row r="1367" spans="1:7" ht="14.25" customHeight="1" x14ac:dyDescent="0.25">
      <c r="A1367" s="52">
        <v>1946819</v>
      </c>
      <c r="B1367" s="169" t="s">
        <v>2353</v>
      </c>
      <c r="C1367" s="343" t="s">
        <v>763</v>
      </c>
      <c r="D1367" s="344" t="s">
        <v>2340</v>
      </c>
      <c r="E1367" s="240" t="s">
        <v>668</v>
      </c>
      <c r="F1367" s="240"/>
      <c r="G1367" s="52">
        <v>2</v>
      </c>
    </row>
    <row r="1368" spans="1:7" ht="14.25" customHeight="1" x14ac:dyDescent="0.25">
      <c r="A1368" s="52">
        <v>1938842</v>
      </c>
      <c r="B1368" s="169" t="s">
        <v>2354</v>
      </c>
      <c r="C1368" s="343" t="s">
        <v>966</v>
      </c>
      <c r="D1368" s="344" t="s">
        <v>2355</v>
      </c>
      <c r="E1368" s="240" t="s">
        <v>668</v>
      </c>
      <c r="F1368" s="240"/>
      <c r="G1368" s="54">
        <v>3</v>
      </c>
    </row>
    <row r="1369" spans="1:7" ht="14.25" customHeight="1" x14ac:dyDescent="0.25">
      <c r="A1369" s="52">
        <v>1948642</v>
      </c>
      <c r="B1369" s="169" t="s">
        <v>2356</v>
      </c>
      <c r="C1369" s="343" t="s">
        <v>2076</v>
      </c>
      <c r="D1369" s="344" t="s">
        <v>2355</v>
      </c>
      <c r="E1369" s="240" t="s">
        <v>668</v>
      </c>
      <c r="F1369" s="240"/>
      <c r="G1369" s="54">
        <v>2</v>
      </c>
    </row>
    <row r="1370" spans="1:7" ht="14.25" customHeight="1" x14ac:dyDescent="0.25">
      <c r="A1370" s="52">
        <v>1951729</v>
      </c>
      <c r="B1370" s="169" t="s">
        <v>2357</v>
      </c>
      <c r="C1370" s="343" t="s">
        <v>1183</v>
      </c>
      <c r="D1370" s="344" t="s">
        <v>2355</v>
      </c>
      <c r="E1370" s="240" t="s">
        <v>668</v>
      </c>
      <c r="F1370" s="240"/>
      <c r="G1370" s="54">
        <v>1</v>
      </c>
    </row>
    <row r="1371" spans="1:7" ht="14.25" customHeight="1" x14ac:dyDescent="0.25">
      <c r="A1371" s="52">
        <v>1951027</v>
      </c>
      <c r="B1371" s="52" t="s">
        <v>2358</v>
      </c>
      <c r="C1371" s="343" t="s">
        <v>958</v>
      </c>
      <c r="D1371" s="344" t="s">
        <v>2355</v>
      </c>
      <c r="E1371" s="240" t="s">
        <v>668</v>
      </c>
      <c r="F1371" s="240"/>
      <c r="G1371" s="54">
        <v>1</v>
      </c>
    </row>
    <row r="1372" spans="1:7" ht="14.25" customHeight="1" x14ac:dyDescent="0.25">
      <c r="A1372" s="52">
        <v>1950260</v>
      </c>
      <c r="B1372" s="52" t="s">
        <v>2359</v>
      </c>
      <c r="C1372" s="343" t="s">
        <v>2360</v>
      </c>
      <c r="D1372" s="344" t="s">
        <v>2355</v>
      </c>
      <c r="E1372" s="240" t="s">
        <v>668</v>
      </c>
      <c r="F1372" s="240"/>
      <c r="G1372" s="54">
        <v>2</v>
      </c>
    </row>
    <row r="1373" spans="1:7" ht="14.25" customHeight="1" x14ac:dyDescent="0.25">
      <c r="A1373" s="52">
        <v>1948689</v>
      </c>
      <c r="B1373" s="52" t="s">
        <v>2361</v>
      </c>
      <c r="C1373" s="343" t="s">
        <v>2295</v>
      </c>
      <c r="D1373" s="344" t="s">
        <v>2355</v>
      </c>
      <c r="E1373" s="240" t="s">
        <v>668</v>
      </c>
      <c r="F1373" s="240"/>
      <c r="G1373" s="54">
        <v>4</v>
      </c>
    </row>
    <row r="1374" spans="1:7" ht="14.25" customHeight="1" x14ac:dyDescent="0.25">
      <c r="A1374" s="52">
        <v>1958233</v>
      </c>
      <c r="B1374" s="52" t="s">
        <v>2362</v>
      </c>
      <c r="C1374" s="52" t="s">
        <v>966</v>
      </c>
      <c r="D1374" s="162" t="s">
        <v>2363</v>
      </c>
      <c r="E1374" s="240" t="s">
        <v>668</v>
      </c>
      <c r="F1374" s="240"/>
      <c r="G1374" s="54">
        <v>1</v>
      </c>
    </row>
    <row r="1375" spans="1:7" ht="14.25" customHeight="1" x14ac:dyDescent="0.25">
      <c r="A1375" s="52">
        <v>1942760</v>
      </c>
      <c r="B1375" s="52" t="s">
        <v>2364</v>
      </c>
      <c r="C1375" s="52" t="s">
        <v>966</v>
      </c>
      <c r="D1375" s="162" t="s">
        <v>2363</v>
      </c>
      <c r="E1375" s="240" t="s">
        <v>668</v>
      </c>
      <c r="F1375" s="240"/>
      <c r="G1375" s="54">
        <v>2</v>
      </c>
    </row>
    <row r="1376" spans="1:7" ht="14.25" customHeight="1" x14ac:dyDescent="0.25">
      <c r="A1376" s="52">
        <v>1959907</v>
      </c>
      <c r="B1376" t="s">
        <v>2365</v>
      </c>
      <c r="C1376" s="52" t="s">
        <v>2295</v>
      </c>
      <c r="D1376" s="162" t="s">
        <v>2363</v>
      </c>
      <c r="E1376" s="240" t="s">
        <v>668</v>
      </c>
      <c r="F1376" s="240"/>
      <c r="G1376" s="52">
        <v>4</v>
      </c>
    </row>
    <row r="1377" spans="1:7" ht="14.25" customHeight="1" x14ac:dyDescent="0.25">
      <c r="A1377" s="52">
        <v>1963880</v>
      </c>
      <c r="B1377" s="52" t="s">
        <v>2366</v>
      </c>
      <c r="C1377" s="52" t="s">
        <v>2031</v>
      </c>
      <c r="D1377" s="162" t="s">
        <v>2367</v>
      </c>
      <c r="E1377" s="240" t="s">
        <v>668</v>
      </c>
      <c r="F1377" s="240"/>
      <c r="G1377" s="52">
        <v>1</v>
      </c>
    </row>
    <row r="1378" spans="1:7" ht="14.25" customHeight="1" x14ac:dyDescent="0.25">
      <c r="A1378" s="52">
        <v>1952732</v>
      </c>
      <c r="B1378" s="52" t="s">
        <v>2368</v>
      </c>
      <c r="C1378" s="52" t="s">
        <v>1009</v>
      </c>
      <c r="D1378" s="162" t="s">
        <v>2363</v>
      </c>
      <c r="E1378" s="240" t="s">
        <v>671</v>
      </c>
      <c r="F1378" s="240"/>
      <c r="G1378" s="52"/>
    </row>
    <row r="1379" spans="1:7" ht="14.25" customHeight="1" x14ac:dyDescent="0.25">
      <c r="A1379" s="52">
        <v>1946815</v>
      </c>
      <c r="B1379" s="52" t="s">
        <v>2369</v>
      </c>
      <c r="C1379" s="52" t="s">
        <v>763</v>
      </c>
      <c r="D1379" s="162" t="s">
        <v>2367</v>
      </c>
      <c r="E1379" s="240" t="s">
        <v>671</v>
      </c>
      <c r="F1379" s="240"/>
      <c r="G1379" s="52">
        <v>1</v>
      </c>
    </row>
    <row r="1380" spans="1:7" ht="14.25" customHeight="1" x14ac:dyDescent="0.25">
      <c r="A1380" s="52">
        <v>1952732</v>
      </c>
      <c r="B1380" s="52" t="s">
        <v>2370</v>
      </c>
      <c r="C1380" s="52" t="s">
        <v>1009</v>
      </c>
      <c r="D1380" s="162" t="s">
        <v>2367</v>
      </c>
      <c r="E1380" s="240" t="s">
        <v>671</v>
      </c>
      <c r="F1380" s="240"/>
      <c r="G1380" s="52">
        <v>3</v>
      </c>
    </row>
    <row r="1381" spans="1:7" ht="14.25" customHeight="1" x14ac:dyDescent="0.25">
      <c r="A1381" s="52">
        <v>1921905</v>
      </c>
      <c r="B1381" s="52" t="s">
        <v>2371</v>
      </c>
      <c r="C1381" s="52" t="s">
        <v>832</v>
      </c>
      <c r="D1381" s="162" t="s">
        <v>2367</v>
      </c>
      <c r="E1381" s="240" t="s">
        <v>671</v>
      </c>
      <c r="F1381" s="240"/>
      <c r="G1381" s="52">
        <v>2</v>
      </c>
    </row>
    <row r="1382" spans="1:7" ht="14.25" customHeight="1" x14ac:dyDescent="0.25">
      <c r="A1382" s="52">
        <v>1932651</v>
      </c>
      <c r="B1382" s="52" t="s">
        <v>2372</v>
      </c>
      <c r="C1382" s="52" t="s">
        <v>2031</v>
      </c>
      <c r="D1382" s="162" t="s">
        <v>2367</v>
      </c>
      <c r="E1382" s="240" t="s">
        <v>668</v>
      </c>
      <c r="F1382" s="240"/>
      <c r="G1382" s="52">
        <v>2</v>
      </c>
    </row>
    <row r="1383" spans="1:7" ht="14.25" customHeight="1" x14ac:dyDescent="0.25">
      <c r="A1383" s="52">
        <v>1956935</v>
      </c>
      <c r="B1383" s="52" t="s">
        <v>2373</v>
      </c>
      <c r="C1383" s="52" t="s">
        <v>2031</v>
      </c>
      <c r="D1383" s="162" t="s">
        <v>2367</v>
      </c>
      <c r="E1383" s="240" t="s">
        <v>668</v>
      </c>
      <c r="F1383" s="240"/>
      <c r="G1383" s="52">
        <v>1</v>
      </c>
    </row>
    <row r="1384" spans="1:7" ht="14.25" customHeight="1" x14ac:dyDescent="0.25">
      <c r="A1384" s="52">
        <v>1937462</v>
      </c>
      <c r="B1384" s="52" t="s">
        <v>2318</v>
      </c>
      <c r="C1384" s="52" t="s">
        <v>2031</v>
      </c>
      <c r="D1384" s="162" t="s">
        <v>2367</v>
      </c>
      <c r="E1384" s="240" t="s">
        <v>668</v>
      </c>
      <c r="F1384" s="240"/>
      <c r="G1384" s="52">
        <v>1</v>
      </c>
    </row>
    <row r="1385" spans="1:7" ht="14.25" customHeight="1" x14ac:dyDescent="0.25">
      <c r="A1385" s="52">
        <v>1948712</v>
      </c>
      <c r="B1385" s="52" t="s">
        <v>2374</v>
      </c>
      <c r="C1385" s="52" t="s">
        <v>2031</v>
      </c>
      <c r="D1385" s="162" t="s">
        <v>2367</v>
      </c>
      <c r="E1385" s="240" t="s">
        <v>668</v>
      </c>
      <c r="F1385" s="240"/>
      <c r="G1385" s="54">
        <v>3</v>
      </c>
    </row>
    <row r="1386" spans="1:7" ht="14.25" customHeight="1" x14ac:dyDescent="0.25">
      <c r="A1386" s="52">
        <v>1962585</v>
      </c>
      <c r="B1386" s="1" t="s">
        <v>2375</v>
      </c>
      <c r="C1386" s="52" t="s">
        <v>1009</v>
      </c>
      <c r="D1386" s="162" t="s">
        <v>2367</v>
      </c>
      <c r="E1386" s="240" t="s">
        <v>668</v>
      </c>
      <c r="F1386" s="240"/>
      <c r="G1386" s="54">
        <v>5</v>
      </c>
    </row>
    <row r="1387" spans="1:7" ht="14.25" customHeight="1" x14ac:dyDescent="0.25">
      <c r="A1387" s="52">
        <v>1963395</v>
      </c>
      <c r="B1387" s="52" t="s">
        <v>2376</v>
      </c>
      <c r="C1387" s="52" t="s">
        <v>1376</v>
      </c>
      <c r="D1387" s="162" t="s">
        <v>2367</v>
      </c>
      <c r="E1387" s="240" t="s">
        <v>668</v>
      </c>
      <c r="F1387" s="240"/>
      <c r="G1387" s="54">
        <v>3</v>
      </c>
    </row>
    <row r="1388" spans="1:7" ht="14.25" customHeight="1" x14ac:dyDescent="0.25">
      <c r="A1388" s="52">
        <v>1964607</v>
      </c>
      <c r="B1388" s="52" t="s">
        <v>2377</v>
      </c>
      <c r="C1388" s="52" t="s">
        <v>1353</v>
      </c>
      <c r="D1388" s="162" t="s">
        <v>2367</v>
      </c>
      <c r="E1388" s="240" t="s">
        <v>668</v>
      </c>
      <c r="F1388" s="240"/>
      <c r="G1388" s="54">
        <v>4</v>
      </c>
    </row>
    <row r="1389" spans="1:7" ht="14.25" customHeight="1" x14ac:dyDescent="0.25">
      <c r="A1389" s="52">
        <v>1964607</v>
      </c>
      <c r="B1389" s="52" t="s">
        <v>2377</v>
      </c>
      <c r="C1389" s="52" t="s">
        <v>1353</v>
      </c>
      <c r="D1389" s="162" t="s">
        <v>2367</v>
      </c>
      <c r="E1389" s="240" t="s">
        <v>668</v>
      </c>
      <c r="F1389" s="240"/>
      <c r="G1389" s="54">
        <v>4</v>
      </c>
    </row>
    <row r="1390" spans="1:7" ht="14.25" customHeight="1" x14ac:dyDescent="0.25">
      <c r="A1390" s="52">
        <v>1959957</v>
      </c>
      <c r="B1390" s="52" t="s">
        <v>2378</v>
      </c>
      <c r="C1390" s="52" t="s">
        <v>1125</v>
      </c>
      <c r="D1390" s="162" t="s">
        <v>2367</v>
      </c>
      <c r="E1390" s="240" t="s">
        <v>668</v>
      </c>
      <c r="F1390" s="240"/>
      <c r="G1390" s="54">
        <v>3</v>
      </c>
    </row>
    <row r="1391" spans="1:7" ht="14.25" customHeight="1" x14ac:dyDescent="0.25">
      <c r="A1391" s="52">
        <v>1962585</v>
      </c>
      <c r="B1391" s="52" t="s">
        <v>2379</v>
      </c>
      <c r="C1391" s="52" t="s">
        <v>1009</v>
      </c>
      <c r="D1391" s="162" t="s">
        <v>2380</v>
      </c>
      <c r="E1391" s="240" t="s">
        <v>668</v>
      </c>
      <c r="F1391" s="240"/>
      <c r="G1391" s="54">
        <v>5</v>
      </c>
    </row>
    <row r="1392" spans="1:7" ht="14.25" customHeight="1" x14ac:dyDescent="0.25">
      <c r="A1392" s="52">
        <v>1967145</v>
      </c>
      <c r="B1392" s="52" t="s">
        <v>2381</v>
      </c>
      <c r="C1392" s="52" t="s">
        <v>1009</v>
      </c>
      <c r="D1392" s="162" t="s">
        <v>2380</v>
      </c>
      <c r="E1392" s="240" t="s">
        <v>668</v>
      </c>
      <c r="F1392" s="240"/>
      <c r="G1392" s="52">
        <v>3</v>
      </c>
    </row>
    <row r="1393" spans="1:7" ht="14.25" customHeight="1" x14ac:dyDescent="0.25">
      <c r="A1393" s="52">
        <v>1965017</v>
      </c>
      <c r="B1393" s="52" t="s">
        <v>2382</v>
      </c>
      <c r="C1393" s="52" t="s">
        <v>2295</v>
      </c>
      <c r="D1393" s="162" t="s">
        <v>2380</v>
      </c>
      <c r="E1393" s="240" t="s">
        <v>668</v>
      </c>
      <c r="F1393" s="240"/>
      <c r="G1393" s="54">
        <v>4</v>
      </c>
    </row>
    <row r="1394" spans="1:7" ht="14.25" customHeight="1" x14ac:dyDescent="0.25">
      <c r="A1394" s="52">
        <v>1921759</v>
      </c>
      <c r="B1394" s="52" t="s">
        <v>2383</v>
      </c>
      <c r="C1394" s="52" t="s">
        <v>966</v>
      </c>
      <c r="D1394" s="162" t="s">
        <v>2380</v>
      </c>
      <c r="E1394" s="240" t="s">
        <v>668</v>
      </c>
      <c r="F1394" s="240"/>
      <c r="G1394" s="54">
        <v>7</v>
      </c>
    </row>
    <row r="1395" spans="1:7" ht="14.25" customHeight="1" x14ac:dyDescent="0.25">
      <c r="A1395" s="52">
        <v>1966567</v>
      </c>
      <c r="B1395" s="52" t="s">
        <v>2384</v>
      </c>
      <c r="C1395" s="52" t="s">
        <v>966</v>
      </c>
      <c r="D1395" s="162" t="s">
        <v>2380</v>
      </c>
      <c r="E1395" s="240" t="s">
        <v>668</v>
      </c>
      <c r="F1395" s="240"/>
      <c r="G1395" s="54">
        <v>1</v>
      </c>
    </row>
    <row r="1396" spans="1:7" ht="14.25" customHeight="1" x14ac:dyDescent="0.25">
      <c r="A1396" s="52">
        <v>1968314</v>
      </c>
      <c r="B1396" s="52" t="s">
        <v>2385</v>
      </c>
      <c r="C1396" s="52" t="s">
        <v>2295</v>
      </c>
      <c r="D1396" s="162" t="s">
        <v>2386</v>
      </c>
      <c r="E1396" s="240" t="s">
        <v>668</v>
      </c>
      <c r="F1396" s="240"/>
      <c r="G1396" s="54">
        <v>1</v>
      </c>
    </row>
    <row r="1397" spans="1:7" ht="14.25" customHeight="1" x14ac:dyDescent="0.25">
      <c r="A1397" s="52">
        <v>1964117</v>
      </c>
      <c r="B1397" s="52" t="s">
        <v>2387</v>
      </c>
      <c r="C1397" s="52" t="s">
        <v>791</v>
      </c>
      <c r="D1397" s="162" t="s">
        <v>2386</v>
      </c>
      <c r="E1397" s="240" t="s">
        <v>668</v>
      </c>
      <c r="F1397" s="240"/>
      <c r="G1397" s="54">
        <v>6</v>
      </c>
    </row>
    <row r="1398" spans="1:7" ht="14.25" customHeight="1" x14ac:dyDescent="0.25">
      <c r="A1398">
        <v>1966230</v>
      </c>
      <c r="B1398" s="52" t="s">
        <v>2388</v>
      </c>
      <c r="C1398" s="52" t="s">
        <v>2031</v>
      </c>
      <c r="D1398" s="162" t="s">
        <v>2389</v>
      </c>
      <c r="E1398" s="240" t="s">
        <v>668</v>
      </c>
      <c r="F1398" s="240"/>
      <c r="G1398" s="54">
        <v>4</v>
      </c>
    </row>
    <row r="1399" spans="1:7" ht="14.25" customHeight="1" x14ac:dyDescent="0.25">
      <c r="A1399" s="52">
        <v>1948416</v>
      </c>
      <c r="B1399" s="52" t="s">
        <v>2390</v>
      </c>
      <c r="C1399" s="52" t="s">
        <v>820</v>
      </c>
      <c r="D1399" s="162" t="s">
        <v>2389</v>
      </c>
      <c r="E1399" s="240" t="s">
        <v>668</v>
      </c>
      <c r="F1399" s="240"/>
      <c r="G1399" s="54">
        <v>2</v>
      </c>
    </row>
    <row r="1400" spans="1:7" ht="14.25" customHeight="1" x14ac:dyDescent="0.25">
      <c r="A1400" s="52">
        <v>1967798</v>
      </c>
      <c r="B1400" s="52" t="s">
        <v>2391</v>
      </c>
      <c r="C1400" s="52" t="s">
        <v>2295</v>
      </c>
      <c r="D1400" s="162" t="s">
        <v>2389</v>
      </c>
      <c r="E1400" s="240" t="s">
        <v>668</v>
      </c>
      <c r="F1400" s="240"/>
      <c r="G1400" s="54">
        <v>2</v>
      </c>
    </row>
    <row r="1401" spans="1:7" ht="14.25" customHeight="1" x14ac:dyDescent="0.25">
      <c r="A1401" s="52">
        <v>1969239</v>
      </c>
      <c r="B1401" s="52" t="s">
        <v>2392</v>
      </c>
      <c r="C1401" s="52" t="s">
        <v>2295</v>
      </c>
      <c r="D1401" s="162" t="s">
        <v>2389</v>
      </c>
      <c r="E1401" s="240" t="s">
        <v>668</v>
      </c>
      <c r="F1401" s="240"/>
      <c r="G1401" s="54">
        <v>3</v>
      </c>
    </row>
    <row r="1402" spans="1:7" ht="14.25" customHeight="1" x14ac:dyDescent="0.25">
      <c r="A1402" s="52">
        <v>1940436</v>
      </c>
      <c r="B1402" s="52" t="s">
        <v>2393</v>
      </c>
      <c r="C1402" s="52" t="s">
        <v>779</v>
      </c>
      <c r="D1402" s="162" t="s">
        <v>246</v>
      </c>
      <c r="E1402" s="240" t="s">
        <v>668</v>
      </c>
      <c r="F1402" s="240"/>
      <c r="G1402" s="54">
        <v>2</v>
      </c>
    </row>
    <row r="1403" spans="1:7" ht="14.25" customHeight="1" x14ac:dyDescent="0.25">
      <c r="A1403" s="52">
        <v>1972324</v>
      </c>
      <c r="B1403" s="52" t="s">
        <v>2394</v>
      </c>
      <c r="C1403" s="52" t="s">
        <v>2295</v>
      </c>
      <c r="D1403" s="162" t="s">
        <v>246</v>
      </c>
      <c r="E1403" s="240" t="s">
        <v>668</v>
      </c>
      <c r="F1403" s="240"/>
      <c r="G1403" s="54">
        <v>2</v>
      </c>
    </row>
    <row r="1404" spans="1:7" ht="14.25" customHeight="1" x14ac:dyDescent="0.25">
      <c r="A1404" s="52">
        <v>1971067</v>
      </c>
      <c r="B1404" s="52" t="s">
        <v>2395</v>
      </c>
      <c r="C1404" s="52" t="s">
        <v>791</v>
      </c>
      <c r="D1404" s="162" t="s">
        <v>2396</v>
      </c>
      <c r="E1404" s="240" t="s">
        <v>668</v>
      </c>
      <c r="F1404" s="240"/>
      <c r="G1404" s="54">
        <v>16</v>
      </c>
    </row>
    <row r="1405" spans="1:7" ht="14.25" customHeight="1" x14ac:dyDescent="0.25">
      <c r="A1405" s="52">
        <v>1971645</v>
      </c>
      <c r="B1405" s="52" t="s">
        <v>2397</v>
      </c>
      <c r="C1405" s="52" t="s">
        <v>2398</v>
      </c>
      <c r="D1405" s="162" t="s">
        <v>2396</v>
      </c>
      <c r="E1405" s="240" t="s">
        <v>668</v>
      </c>
      <c r="F1405" s="240"/>
      <c r="G1405" s="54">
        <v>1</v>
      </c>
    </row>
    <row r="1406" spans="1:7" ht="14.25" customHeight="1" x14ac:dyDescent="0.25">
      <c r="A1406" s="52">
        <v>1969223</v>
      </c>
      <c r="B1406" s="52" t="s">
        <v>2399</v>
      </c>
      <c r="C1406" s="52" t="s">
        <v>2031</v>
      </c>
      <c r="D1406" s="162" t="s">
        <v>2396</v>
      </c>
      <c r="E1406" s="240" t="s">
        <v>668</v>
      </c>
      <c r="F1406" s="240"/>
      <c r="G1406" s="54">
        <v>1</v>
      </c>
    </row>
    <row r="1407" spans="1:7" ht="14.25" customHeight="1" x14ac:dyDescent="0.25">
      <c r="A1407" s="52">
        <v>1969134</v>
      </c>
      <c r="B1407" s="52" t="s">
        <v>2400</v>
      </c>
      <c r="C1407" s="52" t="s">
        <v>2401</v>
      </c>
      <c r="D1407" s="162" t="s">
        <v>2396</v>
      </c>
      <c r="E1407" s="240" t="s">
        <v>668</v>
      </c>
      <c r="F1407" s="240"/>
      <c r="G1407" s="54">
        <v>6</v>
      </c>
    </row>
    <row r="1408" spans="1:7" ht="14.25" customHeight="1" x14ac:dyDescent="0.25">
      <c r="A1408" s="52">
        <v>1961594</v>
      </c>
      <c r="B1408" s="52" t="s">
        <v>2402</v>
      </c>
      <c r="C1408" s="52" t="s">
        <v>1376</v>
      </c>
      <c r="D1408" s="162" t="s">
        <v>2396</v>
      </c>
      <c r="E1408" s="240" t="s">
        <v>668</v>
      </c>
      <c r="F1408" s="240"/>
      <c r="G1408" s="54">
        <v>1</v>
      </c>
    </row>
    <row r="1409" spans="1:7" ht="14.25" customHeight="1" x14ac:dyDescent="0.25">
      <c r="A1409" s="52">
        <v>1971645</v>
      </c>
      <c r="B1409" s="52" t="s">
        <v>2403</v>
      </c>
      <c r="C1409" s="52" t="s">
        <v>2398</v>
      </c>
      <c r="D1409" s="162" t="s">
        <v>2396</v>
      </c>
      <c r="E1409" s="240" t="s">
        <v>668</v>
      </c>
      <c r="F1409" s="240"/>
      <c r="G1409" s="54">
        <v>1</v>
      </c>
    </row>
    <row r="1410" spans="1:7" ht="14.25" customHeight="1" x14ac:dyDescent="0.25">
      <c r="A1410" s="52">
        <v>1969134</v>
      </c>
      <c r="B1410" s="1" t="s">
        <v>2404</v>
      </c>
      <c r="C1410" s="52" t="s">
        <v>2401</v>
      </c>
      <c r="D1410" s="162" t="s">
        <v>2396</v>
      </c>
      <c r="E1410" s="240" t="s">
        <v>668</v>
      </c>
      <c r="F1410" s="240"/>
      <c r="G1410" s="54">
        <v>6</v>
      </c>
    </row>
    <row r="1411" spans="1:7" ht="14.25" customHeight="1" x14ac:dyDescent="0.25">
      <c r="A1411" s="1">
        <v>1971209</v>
      </c>
      <c r="B1411" s="52" t="s">
        <v>2405</v>
      </c>
      <c r="C1411" s="52" t="s">
        <v>1009</v>
      </c>
      <c r="D1411" s="162" t="s">
        <v>2406</v>
      </c>
      <c r="E1411" s="240" t="s">
        <v>668</v>
      </c>
      <c r="F1411" s="240"/>
      <c r="G1411" s="54">
        <v>13</v>
      </c>
    </row>
    <row r="1412" spans="1:7" ht="14.25" customHeight="1" x14ac:dyDescent="0.25">
      <c r="A1412" s="52">
        <v>1972005</v>
      </c>
      <c r="B1412" s="52" t="s">
        <v>2407</v>
      </c>
      <c r="C1412" s="52" t="s">
        <v>832</v>
      </c>
      <c r="D1412" s="162" t="s">
        <v>2406</v>
      </c>
      <c r="E1412" s="240" t="s">
        <v>668</v>
      </c>
      <c r="F1412" s="240"/>
      <c r="G1412" s="54">
        <v>4</v>
      </c>
    </row>
    <row r="1413" spans="1:7" ht="14.25" customHeight="1" x14ac:dyDescent="0.25">
      <c r="A1413" s="52">
        <v>1973140</v>
      </c>
      <c r="B1413" s="347" t="s">
        <v>2408</v>
      </c>
      <c r="C1413" s="52" t="s">
        <v>2295</v>
      </c>
      <c r="D1413" s="162" t="s">
        <v>2406</v>
      </c>
      <c r="E1413" s="240" t="s">
        <v>668</v>
      </c>
      <c r="F1413" s="240"/>
      <c r="G1413" s="54">
        <v>1</v>
      </c>
    </row>
    <row r="1414" spans="1:7" ht="14.25" customHeight="1" x14ac:dyDescent="0.25">
      <c r="A1414" s="52">
        <v>1957405</v>
      </c>
      <c r="B1414" s="52" t="s">
        <v>2409</v>
      </c>
      <c r="C1414" s="52" t="s">
        <v>1125</v>
      </c>
      <c r="D1414" s="162" t="s">
        <v>2406</v>
      </c>
      <c r="E1414" s="240" t="s">
        <v>668</v>
      </c>
      <c r="F1414" s="240"/>
      <c r="G1414" s="54">
        <v>6</v>
      </c>
    </row>
    <row r="1415" spans="1:7" ht="14.25" customHeight="1" x14ac:dyDescent="0.25">
      <c r="A1415" s="214">
        <v>1567958</v>
      </c>
      <c r="B1415" s="52" t="s">
        <v>2410</v>
      </c>
      <c r="C1415" s="162" t="s">
        <v>1376</v>
      </c>
      <c r="D1415" s="162" t="s">
        <v>2406</v>
      </c>
      <c r="E1415" s="340" t="s">
        <v>668</v>
      </c>
      <c r="F1415" s="331"/>
      <c r="G1415" s="54">
        <v>1</v>
      </c>
    </row>
    <row r="1416" spans="1:7" ht="14.25" customHeight="1" x14ac:dyDescent="0.25">
      <c r="A1416" s="52">
        <v>1969114</v>
      </c>
      <c r="B1416" s="52" t="s">
        <v>2411</v>
      </c>
      <c r="C1416" s="52" t="s">
        <v>1365</v>
      </c>
      <c r="D1416" s="162" t="s">
        <v>2406</v>
      </c>
      <c r="E1416" s="240" t="s">
        <v>668</v>
      </c>
      <c r="F1416" s="240"/>
      <c r="G1416" s="54">
        <v>6</v>
      </c>
    </row>
    <row r="1417" spans="1:7" ht="14.25" customHeight="1" x14ac:dyDescent="0.25">
      <c r="A1417" s="138">
        <v>1971645</v>
      </c>
      <c r="B1417" s="52" t="s">
        <v>2412</v>
      </c>
      <c r="C1417" s="52" t="s">
        <v>1125</v>
      </c>
      <c r="D1417" s="162" t="s">
        <v>2413</v>
      </c>
      <c r="E1417" s="340" t="s">
        <v>668</v>
      </c>
      <c r="F1417" s="331"/>
      <c r="G1417" s="54">
        <v>1</v>
      </c>
    </row>
    <row r="1418" spans="1:7" ht="14.25" customHeight="1" x14ac:dyDescent="0.25">
      <c r="A1418" s="7">
        <v>1975539</v>
      </c>
      <c r="B1418" s="285" t="s">
        <v>2414</v>
      </c>
      <c r="C1418" s="52" t="s">
        <v>2415</v>
      </c>
      <c r="D1418" s="162" t="s">
        <v>2413</v>
      </c>
      <c r="E1418" s="340" t="s">
        <v>668</v>
      </c>
      <c r="F1418" s="331"/>
      <c r="G1418" s="54">
        <v>1</v>
      </c>
    </row>
    <row r="1419" spans="1:7" ht="14.25" customHeight="1" x14ac:dyDescent="0.25">
      <c r="A1419" s="7">
        <v>1973185</v>
      </c>
      <c r="B1419" s="285" t="s">
        <v>2416</v>
      </c>
      <c r="C1419" s="52" t="s">
        <v>1009</v>
      </c>
      <c r="D1419" s="162" t="s">
        <v>2413</v>
      </c>
      <c r="E1419" s="340" t="s">
        <v>668</v>
      </c>
      <c r="F1419" s="240"/>
      <c r="G1419" s="52">
        <v>1</v>
      </c>
    </row>
    <row r="1420" spans="1:7" ht="14.25" customHeight="1" x14ac:dyDescent="0.25">
      <c r="A1420" s="172">
        <v>1976477</v>
      </c>
      <c r="B1420" s="52" t="s">
        <v>2417</v>
      </c>
      <c r="C1420" s="52" t="s">
        <v>2031</v>
      </c>
      <c r="D1420" s="162" t="s">
        <v>2413</v>
      </c>
      <c r="E1420" s="340" t="s">
        <v>668</v>
      </c>
      <c r="F1420" s="240"/>
      <c r="G1420" s="52">
        <v>1</v>
      </c>
    </row>
    <row r="1421" spans="1:7" ht="14.25" customHeight="1" x14ac:dyDescent="0.25">
      <c r="A1421" s="52">
        <v>1570194</v>
      </c>
      <c r="B1421" s="52" t="s">
        <v>2418</v>
      </c>
      <c r="C1421" s="52" t="s">
        <v>1836</v>
      </c>
      <c r="D1421" s="162" t="s">
        <v>2413</v>
      </c>
      <c r="E1421" s="340" t="s">
        <v>668</v>
      </c>
      <c r="F1421" s="240"/>
      <c r="G1421" s="54">
        <v>2</v>
      </c>
    </row>
    <row r="1422" spans="1:7" ht="14.25" customHeight="1" x14ac:dyDescent="0.25">
      <c r="A1422" s="52">
        <v>1976818</v>
      </c>
      <c r="B1422" s="52" t="s">
        <v>2419</v>
      </c>
      <c r="C1422" s="52" t="s">
        <v>1376</v>
      </c>
      <c r="D1422" s="162" t="s">
        <v>2413</v>
      </c>
      <c r="E1422" s="340" t="s">
        <v>668</v>
      </c>
      <c r="F1422" s="240"/>
      <c r="G1422" s="52">
        <v>1</v>
      </c>
    </row>
    <row r="1423" spans="1:7" ht="14.25" customHeight="1" x14ac:dyDescent="0.25">
      <c r="A1423" s="138">
        <v>1974745</v>
      </c>
      <c r="B1423" s="138" t="s">
        <v>2420</v>
      </c>
      <c r="C1423" s="52" t="s">
        <v>2352</v>
      </c>
      <c r="D1423" s="162" t="s">
        <v>2413</v>
      </c>
      <c r="E1423" s="340" t="s">
        <v>668</v>
      </c>
      <c r="F1423" s="240"/>
      <c r="G1423" s="52">
        <v>1</v>
      </c>
    </row>
    <row r="1424" spans="1:7" ht="14.25" customHeight="1" x14ac:dyDescent="0.25">
      <c r="A1424" s="10">
        <v>1976818</v>
      </c>
      <c r="B1424" s="10" t="s">
        <v>2419</v>
      </c>
      <c r="C1424" s="285" t="s">
        <v>1376</v>
      </c>
      <c r="D1424" s="162" t="s">
        <v>2421</v>
      </c>
      <c r="E1424" s="240" t="s">
        <v>668</v>
      </c>
      <c r="F1424" s="240"/>
      <c r="G1424" s="52">
        <v>1</v>
      </c>
    </row>
    <row r="1425" spans="1:7" ht="14.25" customHeight="1" x14ac:dyDescent="0.25">
      <c r="A1425" s="52">
        <v>1978141</v>
      </c>
      <c r="B1425" s="52" t="s">
        <v>2422</v>
      </c>
      <c r="C1425" s="285" t="s">
        <v>2259</v>
      </c>
      <c r="D1425" s="162" t="s">
        <v>2421</v>
      </c>
      <c r="E1425" s="240" t="s">
        <v>668</v>
      </c>
      <c r="F1425" s="240"/>
      <c r="G1425" s="52">
        <v>1</v>
      </c>
    </row>
    <row r="1426" spans="1:7" ht="14.25" customHeight="1" x14ac:dyDescent="0.25">
      <c r="A1426" s="10">
        <v>1976292</v>
      </c>
      <c r="B1426" s="10" t="s">
        <v>2423</v>
      </c>
      <c r="C1426" s="285" t="s">
        <v>1376</v>
      </c>
      <c r="D1426" s="162" t="s">
        <v>2421</v>
      </c>
      <c r="E1426" s="240" t="s">
        <v>668</v>
      </c>
      <c r="F1426" s="240"/>
      <c r="G1426" s="52">
        <v>1</v>
      </c>
    </row>
    <row r="1427" spans="1:7" ht="14.25" customHeight="1" x14ac:dyDescent="0.25">
      <c r="A1427" s="10">
        <v>1978306</v>
      </c>
      <c r="B1427" s="10" t="s">
        <v>2424</v>
      </c>
      <c r="C1427" s="285" t="s">
        <v>2295</v>
      </c>
      <c r="D1427" s="162" t="s">
        <v>2421</v>
      </c>
      <c r="E1427" s="240" t="s">
        <v>668</v>
      </c>
      <c r="F1427" s="240"/>
      <c r="G1427" s="54">
        <v>1</v>
      </c>
    </row>
    <row r="1428" spans="1:7" ht="14.25" customHeight="1" x14ac:dyDescent="0.25">
      <c r="A1428" s="52">
        <v>1957538</v>
      </c>
      <c r="B1428" s="10" t="s">
        <v>2425</v>
      </c>
      <c r="C1428" s="285" t="s">
        <v>966</v>
      </c>
      <c r="D1428" s="162" t="s">
        <v>2421</v>
      </c>
      <c r="E1428" s="240" t="s">
        <v>668</v>
      </c>
      <c r="F1428" s="240"/>
      <c r="G1428" s="54">
        <v>13</v>
      </c>
    </row>
    <row r="1429" spans="1:7" ht="14.25" customHeight="1" x14ac:dyDescent="0.25">
      <c r="A1429" s="52">
        <v>1979222</v>
      </c>
      <c r="B1429" s="10" t="s">
        <v>2426</v>
      </c>
      <c r="C1429" s="285" t="s">
        <v>1009</v>
      </c>
      <c r="D1429" s="162" t="s">
        <v>2421</v>
      </c>
      <c r="E1429" s="240" t="s">
        <v>668</v>
      </c>
      <c r="F1429" s="240"/>
      <c r="G1429" s="54">
        <v>3</v>
      </c>
    </row>
    <row r="1430" spans="1:7" ht="14.25" customHeight="1" x14ac:dyDescent="0.25">
      <c r="A1430" s="52" t="s">
        <v>2427</v>
      </c>
      <c r="B1430" s="52" t="s">
        <v>2428</v>
      </c>
      <c r="C1430" s="285" t="s">
        <v>2125</v>
      </c>
      <c r="D1430" s="162" t="s">
        <v>2421</v>
      </c>
      <c r="E1430" s="240" t="s">
        <v>668</v>
      </c>
      <c r="F1430" s="240"/>
      <c r="G1430" s="54">
        <v>6</v>
      </c>
    </row>
    <row r="1431" spans="1:7" ht="14.25" customHeight="1" x14ac:dyDescent="0.25">
      <c r="A1431" s="52">
        <v>1936117</v>
      </c>
      <c r="B1431" s="52" t="s">
        <v>2429</v>
      </c>
      <c r="C1431" s="285" t="s">
        <v>2125</v>
      </c>
      <c r="D1431" s="162" t="s">
        <v>2421</v>
      </c>
      <c r="E1431" s="240" t="s">
        <v>668</v>
      </c>
      <c r="F1431" s="240"/>
      <c r="G1431" s="54">
        <v>11</v>
      </c>
    </row>
    <row r="1432" spans="1:7" ht="14.25" customHeight="1" x14ac:dyDescent="0.25">
      <c r="A1432" s="10">
        <v>1979394</v>
      </c>
      <c r="B1432" s="10" t="s">
        <v>2430</v>
      </c>
      <c r="C1432" s="285" t="s">
        <v>2415</v>
      </c>
      <c r="D1432" s="162" t="s">
        <v>2431</v>
      </c>
      <c r="E1432" s="240" t="s">
        <v>668</v>
      </c>
      <c r="F1432" s="240"/>
      <c r="G1432" s="52">
        <v>2</v>
      </c>
    </row>
    <row r="1433" spans="1:7" ht="14.25" customHeight="1" x14ac:dyDescent="0.25">
      <c r="A1433" s="172">
        <v>1969442</v>
      </c>
      <c r="B1433" s="172" t="s">
        <v>2432</v>
      </c>
      <c r="C1433" s="52" t="s">
        <v>2295</v>
      </c>
      <c r="D1433" s="162" t="s">
        <v>246</v>
      </c>
      <c r="E1433" s="240" t="s">
        <v>671</v>
      </c>
      <c r="F1433" s="240"/>
      <c r="G1433" s="52">
        <v>1</v>
      </c>
    </row>
    <row r="1434" spans="1:7" ht="14.25" customHeight="1" x14ac:dyDescent="0.25">
      <c r="A1434" s="52">
        <v>1959492</v>
      </c>
      <c r="B1434" s="52" t="s">
        <v>2433</v>
      </c>
      <c r="C1434" s="52" t="s">
        <v>1009</v>
      </c>
      <c r="D1434" s="162" t="s">
        <v>246</v>
      </c>
      <c r="E1434" s="240" t="s">
        <v>671</v>
      </c>
      <c r="F1434" s="240"/>
      <c r="G1434" s="52">
        <v>1</v>
      </c>
    </row>
    <row r="1435" spans="1:7" ht="14.25" customHeight="1" x14ac:dyDescent="0.25">
      <c r="A1435" s="52">
        <v>1928632</v>
      </c>
      <c r="B1435" s="52" t="s">
        <v>2434</v>
      </c>
      <c r="C1435" s="52" t="s">
        <v>1009</v>
      </c>
      <c r="D1435" s="162" t="s">
        <v>246</v>
      </c>
      <c r="E1435" s="240" t="s">
        <v>671</v>
      </c>
      <c r="F1435" s="240"/>
      <c r="G1435" s="52">
        <v>1</v>
      </c>
    </row>
    <row r="1436" spans="1:7" ht="14.25" customHeight="1" x14ac:dyDescent="0.25">
      <c r="A1436" s="52">
        <v>1956247</v>
      </c>
      <c r="B1436" s="52" t="s">
        <v>2435</v>
      </c>
      <c r="C1436" s="52" t="s">
        <v>2295</v>
      </c>
      <c r="D1436" s="162" t="s">
        <v>2431</v>
      </c>
      <c r="E1436" s="240" t="s">
        <v>671</v>
      </c>
      <c r="F1436" s="240"/>
      <c r="G1436" s="52">
        <v>1</v>
      </c>
    </row>
    <row r="1437" spans="1:7" ht="14.25" customHeight="1" x14ac:dyDescent="0.25">
      <c r="A1437" s="52">
        <v>1973185</v>
      </c>
      <c r="B1437" s="52" t="s">
        <v>2436</v>
      </c>
      <c r="C1437" s="52" t="s">
        <v>1009</v>
      </c>
      <c r="D1437" s="162" t="s">
        <v>2431</v>
      </c>
      <c r="E1437" s="240" t="s">
        <v>671</v>
      </c>
      <c r="F1437" s="240"/>
      <c r="G1437" s="52">
        <v>1</v>
      </c>
    </row>
    <row r="1438" spans="1:7" ht="14.25" customHeight="1" x14ac:dyDescent="0.25">
      <c r="A1438" s="52">
        <v>1965354</v>
      </c>
      <c r="B1438" s="52" t="s">
        <v>2437</v>
      </c>
      <c r="C1438" s="52" t="s">
        <v>1009</v>
      </c>
      <c r="D1438" s="162" t="s">
        <v>2431</v>
      </c>
      <c r="E1438" s="240" t="s">
        <v>671</v>
      </c>
      <c r="F1438" s="240"/>
      <c r="G1438" s="52">
        <v>1</v>
      </c>
    </row>
    <row r="1439" spans="1:7" ht="14.25" customHeight="1" x14ac:dyDescent="0.25">
      <c r="A1439" s="52" t="s">
        <v>2438</v>
      </c>
      <c r="B1439" s="52" t="s">
        <v>2439</v>
      </c>
      <c r="C1439" s="52" t="s">
        <v>2031</v>
      </c>
      <c r="D1439" s="162" t="s">
        <v>2431</v>
      </c>
      <c r="E1439" s="240" t="s">
        <v>668</v>
      </c>
      <c r="F1439" s="240"/>
      <c r="G1439" s="54">
        <v>1</v>
      </c>
    </row>
    <row r="1440" spans="1:7" ht="14.25" customHeight="1" x14ac:dyDescent="0.25">
      <c r="A1440" s="52">
        <v>1948441</v>
      </c>
      <c r="B1440" s="52" t="s">
        <v>2440</v>
      </c>
      <c r="C1440" s="52" t="s">
        <v>2031</v>
      </c>
      <c r="D1440" s="162" t="s">
        <v>2431</v>
      </c>
      <c r="E1440" s="240" t="s">
        <v>668</v>
      </c>
      <c r="F1440" s="240"/>
      <c r="G1440" s="54">
        <v>2</v>
      </c>
    </row>
    <row r="1441" spans="1:7" ht="14.25" customHeight="1" x14ac:dyDescent="0.25">
      <c r="A1441" s="52">
        <v>1941741</v>
      </c>
      <c r="B1441" s="52" t="s">
        <v>2441</v>
      </c>
      <c r="C1441" s="52" t="s">
        <v>2031</v>
      </c>
      <c r="D1441" s="162" t="s">
        <v>2431</v>
      </c>
      <c r="E1441" s="240" t="s">
        <v>668</v>
      </c>
      <c r="F1441" s="240"/>
      <c r="G1441" s="54">
        <v>1</v>
      </c>
    </row>
    <row r="1442" spans="1:7" ht="14.25" customHeight="1" x14ac:dyDescent="0.25">
      <c r="A1442" s="52">
        <v>1917383</v>
      </c>
      <c r="B1442" s="52" t="s">
        <v>2442</v>
      </c>
      <c r="C1442" s="52" t="s">
        <v>2031</v>
      </c>
      <c r="D1442" s="162" t="s">
        <v>2431</v>
      </c>
      <c r="E1442" s="240" t="s">
        <v>668</v>
      </c>
      <c r="F1442" s="240"/>
      <c r="G1442" s="54">
        <v>3</v>
      </c>
    </row>
    <row r="1443" spans="1:7" ht="14.25" customHeight="1" x14ac:dyDescent="0.25">
      <c r="A1443" s="52">
        <v>1966806</v>
      </c>
      <c r="B1443" s="52" t="s">
        <v>2443</v>
      </c>
      <c r="C1443" s="52" t="s">
        <v>2031</v>
      </c>
      <c r="D1443" s="162" t="s">
        <v>2431</v>
      </c>
      <c r="E1443" s="240" t="s">
        <v>668</v>
      </c>
      <c r="F1443" s="240"/>
      <c r="G1443" s="54">
        <v>5</v>
      </c>
    </row>
    <row r="1444" spans="1:7" ht="14.25" customHeight="1" x14ac:dyDescent="0.25">
      <c r="A1444" s="52">
        <v>1955174</v>
      </c>
      <c r="B1444" s="52" t="s">
        <v>2444</v>
      </c>
      <c r="C1444" s="52" t="s">
        <v>2031</v>
      </c>
      <c r="D1444" s="162" t="s">
        <v>2431</v>
      </c>
      <c r="E1444" s="240" t="s">
        <v>668</v>
      </c>
      <c r="F1444" s="240"/>
      <c r="G1444" s="54">
        <v>3</v>
      </c>
    </row>
    <row r="1445" spans="1:7" ht="14.25" customHeight="1" x14ac:dyDescent="0.25">
      <c r="A1445" s="52">
        <v>1980852</v>
      </c>
      <c r="B1445" s="52" t="s">
        <v>2445</v>
      </c>
      <c r="C1445" s="52" t="s">
        <v>966</v>
      </c>
      <c r="D1445" s="162" t="s">
        <v>2431</v>
      </c>
      <c r="E1445" s="240" t="s">
        <v>668</v>
      </c>
      <c r="F1445" s="240"/>
      <c r="G1445" s="54">
        <v>2</v>
      </c>
    </row>
    <row r="1446" spans="1:7" ht="14.25" customHeight="1" x14ac:dyDescent="0.25">
      <c r="A1446" s="52">
        <v>1938849</v>
      </c>
      <c r="B1446" s="52" t="s">
        <v>2446</v>
      </c>
      <c r="C1446" s="52" t="s">
        <v>966</v>
      </c>
      <c r="D1446" s="162" t="s">
        <v>2431</v>
      </c>
      <c r="E1446" s="240" t="s">
        <v>668</v>
      </c>
      <c r="F1446" s="240"/>
      <c r="G1446" s="54">
        <v>4</v>
      </c>
    </row>
    <row r="1447" spans="1:7" ht="14.25" customHeight="1" x14ac:dyDescent="0.25">
      <c r="A1447" s="52">
        <v>1959422</v>
      </c>
      <c r="B1447" s="52" t="s">
        <v>2447</v>
      </c>
      <c r="C1447" s="52" t="s">
        <v>2295</v>
      </c>
      <c r="D1447" s="162" t="s">
        <v>2431</v>
      </c>
      <c r="E1447" s="240" t="s">
        <v>668</v>
      </c>
      <c r="F1447" s="240"/>
      <c r="G1447" s="54">
        <v>1</v>
      </c>
    </row>
    <row r="1448" spans="1:7" ht="14.25" customHeight="1" x14ac:dyDescent="0.25">
      <c r="A1448" s="52">
        <v>1981416</v>
      </c>
      <c r="B1448" s="52" t="s">
        <v>2448</v>
      </c>
      <c r="C1448" s="52" t="s">
        <v>779</v>
      </c>
      <c r="D1448" s="162" t="s">
        <v>2431</v>
      </c>
      <c r="E1448" s="240" t="s">
        <v>668</v>
      </c>
      <c r="F1448" s="240"/>
      <c r="G1448" s="54">
        <v>1</v>
      </c>
    </row>
    <row r="1449" spans="1:7" ht="14.25" customHeight="1" x14ac:dyDescent="0.25">
      <c r="A1449" s="52">
        <v>1974630</v>
      </c>
      <c r="B1449" s="52" t="s">
        <v>2449</v>
      </c>
      <c r="C1449" s="52" t="s">
        <v>1924</v>
      </c>
      <c r="D1449" s="162" t="s">
        <v>2450</v>
      </c>
      <c r="E1449" s="240" t="s">
        <v>668</v>
      </c>
      <c r="F1449" s="240"/>
      <c r="G1449" s="54">
        <v>2</v>
      </c>
    </row>
    <row r="1450" spans="1:7" ht="14.25" customHeight="1" x14ac:dyDescent="0.25">
      <c r="A1450" s="1">
        <v>1955331</v>
      </c>
      <c r="B1450" s="52" t="s">
        <v>2451</v>
      </c>
      <c r="C1450" s="52" t="s">
        <v>1125</v>
      </c>
      <c r="D1450" s="162" t="s">
        <v>2450</v>
      </c>
      <c r="E1450" s="240" t="s">
        <v>668</v>
      </c>
      <c r="F1450" s="240"/>
      <c r="G1450" s="54">
        <v>2</v>
      </c>
    </row>
    <row r="1451" spans="1:7" ht="14.25" customHeight="1" x14ac:dyDescent="0.25">
      <c r="A1451" s="52">
        <v>1980822</v>
      </c>
      <c r="B1451" s="52" t="s">
        <v>2452</v>
      </c>
      <c r="C1451" s="52" t="s">
        <v>2295</v>
      </c>
      <c r="D1451" s="162" t="s">
        <v>2450</v>
      </c>
      <c r="E1451" s="240" t="s">
        <v>668</v>
      </c>
      <c r="F1451" s="240"/>
      <c r="G1451" s="54">
        <v>4</v>
      </c>
    </row>
    <row r="1452" spans="1:7" ht="14.25" customHeight="1" x14ac:dyDescent="0.25">
      <c r="A1452" s="52">
        <v>1973872</v>
      </c>
      <c r="B1452" s="1" t="s">
        <v>2453</v>
      </c>
      <c r="C1452" s="52" t="s">
        <v>2454</v>
      </c>
      <c r="D1452" s="162" t="s">
        <v>2450</v>
      </c>
      <c r="E1452" s="240" t="s">
        <v>671</v>
      </c>
      <c r="F1452" s="240"/>
      <c r="G1452" s="52">
        <v>2</v>
      </c>
    </row>
    <row r="1453" spans="1:7" ht="14.25" customHeight="1" x14ac:dyDescent="0.25">
      <c r="A1453" s="52" t="s">
        <v>2455</v>
      </c>
      <c r="B1453" s="52" t="s">
        <v>2456</v>
      </c>
      <c r="C1453" s="52" t="s">
        <v>763</v>
      </c>
      <c r="D1453" s="162" t="s">
        <v>2450</v>
      </c>
      <c r="E1453" s="240" t="s">
        <v>671</v>
      </c>
      <c r="F1453" s="240"/>
      <c r="G1453" s="52">
        <v>2</v>
      </c>
    </row>
    <row r="1454" spans="1:7" ht="14.25" customHeight="1" x14ac:dyDescent="0.25">
      <c r="A1454" s="52">
        <v>1969747</v>
      </c>
      <c r="B1454" s="52" t="s">
        <v>2457</v>
      </c>
      <c r="C1454" s="52" t="s">
        <v>2458</v>
      </c>
      <c r="D1454" s="162" t="s">
        <v>2450</v>
      </c>
      <c r="E1454" s="240" t="s">
        <v>671</v>
      </c>
      <c r="F1454" s="240"/>
      <c r="G1454" s="52">
        <v>1</v>
      </c>
    </row>
    <row r="1455" spans="1:7" ht="14.25" customHeight="1" x14ac:dyDescent="0.25">
      <c r="A1455" s="52">
        <v>1976762</v>
      </c>
      <c r="B1455" s="52" t="s">
        <v>2459</v>
      </c>
      <c r="C1455" s="52" t="s">
        <v>2454</v>
      </c>
      <c r="D1455" s="162" t="s">
        <v>2450</v>
      </c>
      <c r="E1455" s="240" t="s">
        <v>671</v>
      </c>
      <c r="F1455" s="240"/>
      <c r="G1455" s="52">
        <v>3</v>
      </c>
    </row>
    <row r="1456" spans="1:7" ht="14.25" customHeight="1" x14ac:dyDescent="0.25">
      <c r="A1456" s="52" t="s">
        <v>2460</v>
      </c>
      <c r="B1456" s="52" t="s">
        <v>2461</v>
      </c>
      <c r="C1456" s="52" t="s">
        <v>1376</v>
      </c>
      <c r="D1456" s="162" t="s">
        <v>2450</v>
      </c>
      <c r="E1456" s="240" t="s">
        <v>668</v>
      </c>
      <c r="F1456" s="240"/>
      <c r="G1456" s="54">
        <v>10</v>
      </c>
    </row>
    <row r="1457" spans="1:7" ht="14.25" customHeight="1" x14ac:dyDescent="0.25">
      <c r="A1457" s="1">
        <v>1974138</v>
      </c>
      <c r="B1457" s="52" t="s">
        <v>2462</v>
      </c>
      <c r="C1457" s="52" t="s">
        <v>1376</v>
      </c>
      <c r="D1457" s="162" t="s">
        <v>2450</v>
      </c>
      <c r="E1457" s="240" t="s">
        <v>668</v>
      </c>
      <c r="F1457" s="240"/>
      <c r="G1457" s="54">
        <v>2</v>
      </c>
    </row>
    <row r="1458" spans="1:7" ht="14.25" customHeight="1" x14ac:dyDescent="0.25">
      <c r="A1458" s="52">
        <v>1980823</v>
      </c>
      <c r="B1458" s="52" t="s">
        <v>2463</v>
      </c>
      <c r="C1458" s="52" t="s">
        <v>2464</v>
      </c>
      <c r="D1458" s="162" t="s">
        <v>2450</v>
      </c>
      <c r="E1458" s="240" t="s">
        <v>668</v>
      </c>
      <c r="F1458" s="240"/>
      <c r="G1458" s="54">
        <v>1</v>
      </c>
    </row>
    <row r="1459" spans="1:7" ht="14.25" customHeight="1" x14ac:dyDescent="0.25">
      <c r="A1459" s="52">
        <v>1909089</v>
      </c>
      <c r="B1459" s="52" t="s">
        <v>2465</v>
      </c>
      <c r="C1459" s="52" t="s">
        <v>2339</v>
      </c>
      <c r="D1459" s="162" t="s">
        <v>2450</v>
      </c>
      <c r="E1459" s="240" t="s">
        <v>668</v>
      </c>
      <c r="F1459" s="240"/>
      <c r="G1459" s="54">
        <v>2</v>
      </c>
    </row>
    <row r="1460" spans="1:7" ht="14.25" customHeight="1" x14ac:dyDescent="0.25">
      <c r="A1460" s="138">
        <v>1981528</v>
      </c>
      <c r="B1460" s="138" t="s">
        <v>2466</v>
      </c>
      <c r="C1460" s="52" t="s">
        <v>966</v>
      </c>
      <c r="D1460" s="162" t="s">
        <v>2450</v>
      </c>
      <c r="E1460" s="240" t="s">
        <v>668</v>
      </c>
      <c r="F1460" s="240"/>
      <c r="G1460" s="54">
        <v>4</v>
      </c>
    </row>
    <row r="1461" spans="1:7" ht="14.25" customHeight="1" x14ac:dyDescent="0.25">
      <c r="A1461" s="52">
        <v>1981484</v>
      </c>
      <c r="B1461" s="52" t="s">
        <v>2467</v>
      </c>
      <c r="C1461" s="285" t="s">
        <v>791</v>
      </c>
      <c r="D1461" s="162" t="s">
        <v>2450</v>
      </c>
      <c r="E1461" s="240" t="s">
        <v>668</v>
      </c>
      <c r="F1461" s="240"/>
      <c r="G1461" s="54">
        <v>11</v>
      </c>
    </row>
    <row r="1462" spans="1:7" ht="14.25" customHeight="1" x14ac:dyDescent="0.25">
      <c r="A1462" s="7">
        <v>1957671</v>
      </c>
      <c r="B1462" s="7" t="s">
        <v>2468</v>
      </c>
      <c r="C1462" s="285" t="s">
        <v>2352</v>
      </c>
      <c r="D1462" s="162" t="s">
        <v>2469</v>
      </c>
      <c r="E1462" s="240" t="s">
        <v>668</v>
      </c>
      <c r="F1462" s="240"/>
      <c r="G1462" s="54">
        <v>1</v>
      </c>
    </row>
    <row r="1463" spans="1:7" ht="14.25" customHeight="1" x14ac:dyDescent="0.25">
      <c r="A1463" s="172">
        <v>1979849</v>
      </c>
      <c r="B1463" s="172" t="s">
        <v>2470</v>
      </c>
      <c r="C1463" s="52" t="s">
        <v>791</v>
      </c>
      <c r="D1463" s="162" t="s">
        <v>2469</v>
      </c>
      <c r="E1463" s="240" t="s">
        <v>668</v>
      </c>
      <c r="F1463" s="240"/>
      <c r="G1463" s="54">
        <v>9</v>
      </c>
    </row>
    <row r="1464" spans="1:7" ht="14.25" customHeight="1" x14ac:dyDescent="0.25">
      <c r="A1464" s="138">
        <v>1979813</v>
      </c>
      <c r="B1464" s="52" t="s">
        <v>2471</v>
      </c>
      <c r="C1464" s="52" t="s">
        <v>786</v>
      </c>
      <c r="D1464" s="162" t="s">
        <v>2469</v>
      </c>
      <c r="E1464" s="240" t="s">
        <v>668</v>
      </c>
      <c r="F1464" s="240"/>
      <c r="G1464" s="54">
        <v>7</v>
      </c>
    </row>
    <row r="1465" spans="1:7" ht="14.25" customHeight="1" x14ac:dyDescent="0.25">
      <c r="A1465" s="7">
        <v>1982300</v>
      </c>
      <c r="B1465" s="285" t="s">
        <v>2472</v>
      </c>
      <c r="C1465" s="52" t="s">
        <v>2415</v>
      </c>
      <c r="D1465" s="162" t="s">
        <v>2469</v>
      </c>
      <c r="E1465" s="240" t="s">
        <v>668</v>
      </c>
      <c r="F1465" s="240"/>
      <c r="G1465" s="52">
        <v>1</v>
      </c>
    </row>
    <row r="1466" spans="1:7" ht="14.25" customHeight="1" x14ac:dyDescent="0.25">
      <c r="A1466" s="7">
        <v>1981628</v>
      </c>
      <c r="B1466" s="285" t="s">
        <v>2473</v>
      </c>
      <c r="C1466" s="214" t="s">
        <v>2352</v>
      </c>
      <c r="D1466" s="162" t="s">
        <v>2469</v>
      </c>
      <c r="E1466" s="240" t="s">
        <v>668</v>
      </c>
      <c r="F1466" s="240"/>
      <c r="G1466" s="52">
        <v>1</v>
      </c>
    </row>
    <row r="1467" spans="1:7" ht="14.25" customHeight="1" x14ac:dyDescent="0.25">
      <c r="A1467" s="172">
        <v>1971228</v>
      </c>
      <c r="B1467" s="52" t="s">
        <v>2474</v>
      </c>
      <c r="C1467" s="52" t="s">
        <v>2352</v>
      </c>
      <c r="D1467" s="162" t="s">
        <v>2469</v>
      </c>
      <c r="E1467" s="240" t="s">
        <v>668</v>
      </c>
      <c r="F1467" s="240"/>
      <c r="G1467" s="54">
        <v>3</v>
      </c>
    </row>
    <row r="1468" spans="1:7" ht="14.25" customHeight="1" x14ac:dyDescent="0.25">
      <c r="A1468" s="52">
        <v>1981625</v>
      </c>
      <c r="B1468" s="52" t="s">
        <v>2475</v>
      </c>
      <c r="C1468" s="52" t="s">
        <v>2352</v>
      </c>
      <c r="D1468" s="162" t="s">
        <v>2469</v>
      </c>
      <c r="E1468" s="240" t="s">
        <v>668</v>
      </c>
      <c r="F1468" s="240"/>
      <c r="G1468" s="54">
        <v>3</v>
      </c>
    </row>
    <row r="1469" spans="1:7" ht="14.25" customHeight="1" x14ac:dyDescent="0.25">
      <c r="A1469" s="1">
        <v>1982300</v>
      </c>
      <c r="B1469" s="138" t="s">
        <v>2472</v>
      </c>
      <c r="C1469" s="52" t="s">
        <v>2415</v>
      </c>
      <c r="D1469" s="162" t="s">
        <v>2469</v>
      </c>
      <c r="E1469" s="240" t="s">
        <v>668</v>
      </c>
      <c r="F1469" s="240"/>
      <c r="G1469" s="54">
        <v>1</v>
      </c>
    </row>
    <row r="1470" spans="1:7" ht="14.25" customHeight="1" x14ac:dyDescent="0.25">
      <c r="A1470" s="141">
        <v>1978192</v>
      </c>
      <c r="B1470" s="141" t="s">
        <v>2476</v>
      </c>
      <c r="C1470" s="285" t="s">
        <v>2295</v>
      </c>
      <c r="D1470" s="162" t="s">
        <v>2469</v>
      </c>
      <c r="E1470" s="240" t="s">
        <v>668</v>
      </c>
      <c r="F1470" s="240"/>
      <c r="G1470" s="52">
        <v>9</v>
      </c>
    </row>
    <row r="1471" spans="1:7" ht="14.25" customHeight="1" x14ac:dyDescent="0.25">
      <c r="A1471" s="10">
        <v>1982694</v>
      </c>
      <c r="B1471" s="10" t="s">
        <v>2477</v>
      </c>
      <c r="C1471" s="285" t="s">
        <v>2036</v>
      </c>
      <c r="D1471" s="162" t="s">
        <v>2469</v>
      </c>
      <c r="E1471" s="240" t="s">
        <v>668</v>
      </c>
      <c r="F1471" s="240"/>
      <c r="G1471" s="54">
        <v>4</v>
      </c>
    </row>
    <row r="1472" spans="1:7" ht="14.25" customHeight="1" x14ac:dyDescent="0.25">
      <c r="A1472" s="141">
        <v>1962646</v>
      </c>
      <c r="B1472" s="348" t="s">
        <v>2478</v>
      </c>
      <c r="C1472" s="285" t="s">
        <v>2031</v>
      </c>
      <c r="D1472" s="162" t="s">
        <v>2479</v>
      </c>
      <c r="E1472" s="240" t="s">
        <v>668</v>
      </c>
      <c r="F1472" s="240"/>
      <c r="G1472" s="52">
        <v>5</v>
      </c>
    </row>
    <row r="1473" spans="1:7" ht="14.25" customHeight="1" x14ac:dyDescent="0.25">
      <c r="A1473" s="7">
        <v>1970299</v>
      </c>
      <c r="B1473" s="7" t="s">
        <v>2480</v>
      </c>
      <c r="C1473" s="285" t="s">
        <v>1376</v>
      </c>
      <c r="D1473" s="162" t="s">
        <v>2479</v>
      </c>
      <c r="E1473" s="240" t="s">
        <v>668</v>
      </c>
      <c r="F1473" s="240"/>
      <c r="G1473" s="54">
        <v>1</v>
      </c>
    </row>
    <row r="1474" spans="1:7" ht="14.25" customHeight="1" x14ac:dyDescent="0.25">
      <c r="A1474" s="172">
        <v>1980546</v>
      </c>
      <c r="B1474" s="172" t="s">
        <v>2481</v>
      </c>
      <c r="C1474" s="52" t="s">
        <v>885</v>
      </c>
      <c r="D1474" s="162" t="s">
        <v>2479</v>
      </c>
      <c r="E1474" s="240" t="s">
        <v>668</v>
      </c>
      <c r="F1474" s="240"/>
      <c r="G1474" s="54">
        <v>2</v>
      </c>
    </row>
    <row r="1475" spans="1:7" ht="14.25" customHeight="1" x14ac:dyDescent="0.25">
      <c r="A1475" s="52">
        <v>1949415</v>
      </c>
      <c r="B1475" s="52" t="s">
        <v>2482</v>
      </c>
      <c r="C1475" s="52" t="s">
        <v>1376</v>
      </c>
      <c r="D1475" s="162" t="s">
        <v>2483</v>
      </c>
      <c r="E1475" s="240" t="s">
        <v>668</v>
      </c>
      <c r="F1475" s="240"/>
      <c r="G1475" s="54">
        <v>2</v>
      </c>
    </row>
    <row r="1476" spans="1:7" ht="14.25" customHeight="1" x14ac:dyDescent="0.25">
      <c r="A1476" s="52">
        <v>1982933</v>
      </c>
      <c r="B1476" s="52" t="s">
        <v>2484</v>
      </c>
      <c r="C1476" s="52" t="s">
        <v>1376</v>
      </c>
      <c r="D1476" s="162" t="s">
        <v>2483</v>
      </c>
      <c r="E1476" s="240" t="s">
        <v>668</v>
      </c>
      <c r="F1476" s="240"/>
      <c r="G1476" s="54">
        <v>2</v>
      </c>
    </row>
    <row r="1477" spans="1:7" ht="14.25" customHeight="1" x14ac:dyDescent="0.25">
      <c r="A1477" s="52">
        <v>1922570</v>
      </c>
      <c r="B1477" s="52" t="s">
        <v>2485</v>
      </c>
      <c r="C1477" s="52" t="s">
        <v>1376</v>
      </c>
      <c r="D1477" s="162" t="s">
        <v>2483</v>
      </c>
      <c r="E1477" s="240" t="s">
        <v>668</v>
      </c>
      <c r="F1477" s="240"/>
      <c r="G1477" s="54">
        <v>2</v>
      </c>
    </row>
    <row r="1478" spans="1:7" ht="14.25" customHeight="1" x14ac:dyDescent="0.25">
      <c r="A1478" s="52">
        <v>1984192</v>
      </c>
      <c r="B1478" s="52" t="s">
        <v>2486</v>
      </c>
      <c r="C1478" s="52" t="s">
        <v>1353</v>
      </c>
      <c r="D1478" s="162" t="s">
        <v>2483</v>
      </c>
      <c r="E1478" s="240" t="s">
        <v>668</v>
      </c>
      <c r="F1478" s="240"/>
      <c r="G1478" s="54">
        <v>4</v>
      </c>
    </row>
    <row r="1479" spans="1:7" ht="14.25" customHeight="1" x14ac:dyDescent="0.25">
      <c r="A1479" s="52">
        <v>1974462</v>
      </c>
      <c r="B1479" s="46" t="s">
        <v>2487</v>
      </c>
      <c r="C1479" s="52" t="s">
        <v>2295</v>
      </c>
      <c r="D1479" s="162" t="s">
        <v>2488</v>
      </c>
      <c r="E1479" s="240" t="s">
        <v>668</v>
      </c>
      <c r="F1479" s="240"/>
      <c r="G1479" s="52">
        <v>6</v>
      </c>
    </row>
    <row r="1480" spans="1:7" ht="14.25" customHeight="1" x14ac:dyDescent="0.25">
      <c r="A1480" s="52">
        <v>1983974</v>
      </c>
      <c r="B1480" s="46" t="s">
        <v>2489</v>
      </c>
      <c r="C1480" s="52" t="s">
        <v>958</v>
      </c>
      <c r="D1480" s="162" t="s">
        <v>2488</v>
      </c>
      <c r="E1480" s="240" t="s">
        <v>671</v>
      </c>
      <c r="F1480" s="240"/>
      <c r="G1480" s="52">
        <v>1</v>
      </c>
    </row>
    <row r="1481" spans="1:7" ht="14.25" customHeight="1" x14ac:dyDescent="0.25">
      <c r="A1481" s="52">
        <v>1964696</v>
      </c>
      <c r="B1481" s="138" t="s">
        <v>2490</v>
      </c>
      <c r="C1481" s="52" t="s">
        <v>1125</v>
      </c>
      <c r="D1481" s="162" t="s">
        <v>2488</v>
      </c>
      <c r="E1481" s="240" t="s">
        <v>668</v>
      </c>
      <c r="F1481" s="240"/>
      <c r="G1481" s="52">
        <v>6</v>
      </c>
    </row>
    <row r="1482" spans="1:7" ht="14.25" customHeight="1" x14ac:dyDescent="0.25">
      <c r="A1482" s="52">
        <v>1959046</v>
      </c>
      <c r="B1482" s="138" t="s">
        <v>2491</v>
      </c>
      <c r="C1482" s="285" t="s">
        <v>2352</v>
      </c>
      <c r="D1482" s="162" t="s">
        <v>2488</v>
      </c>
      <c r="E1482" s="240" t="s">
        <v>668</v>
      </c>
      <c r="F1482" s="240"/>
      <c r="G1482" s="54">
        <v>1</v>
      </c>
    </row>
    <row r="1483" spans="1:7" ht="14.25" customHeight="1" x14ac:dyDescent="0.25">
      <c r="A1483" s="52">
        <v>1959055</v>
      </c>
      <c r="B1483" s="138" t="s">
        <v>2492</v>
      </c>
      <c r="C1483" s="285" t="s">
        <v>2352</v>
      </c>
      <c r="D1483" s="162" t="s">
        <v>2488</v>
      </c>
      <c r="E1483" s="240" t="s">
        <v>668</v>
      </c>
      <c r="F1483" s="240"/>
      <c r="G1483" s="54">
        <v>1</v>
      </c>
    </row>
    <row r="1484" spans="1:7" ht="14.25" customHeight="1" x14ac:dyDescent="0.25">
      <c r="A1484" s="349">
        <v>1985386</v>
      </c>
      <c r="B1484" s="138" t="s">
        <v>2493</v>
      </c>
      <c r="C1484" s="285" t="s">
        <v>2352</v>
      </c>
      <c r="D1484" s="162" t="s">
        <v>2488</v>
      </c>
      <c r="E1484" s="240" t="s">
        <v>668</v>
      </c>
      <c r="F1484" s="240"/>
      <c r="G1484" s="54">
        <v>1</v>
      </c>
    </row>
    <row r="1485" spans="1:7" ht="14.25" customHeight="1" x14ac:dyDescent="0.25">
      <c r="A1485" s="52">
        <v>1980976</v>
      </c>
      <c r="B1485" s="138" t="s">
        <v>2494</v>
      </c>
      <c r="C1485" s="285" t="s">
        <v>2352</v>
      </c>
      <c r="D1485" s="162" t="s">
        <v>2488</v>
      </c>
      <c r="E1485" s="240" t="s">
        <v>668</v>
      </c>
      <c r="F1485" s="240"/>
      <c r="G1485" s="54">
        <v>1</v>
      </c>
    </row>
    <row r="1486" spans="1:7" ht="14.25" customHeight="1" x14ac:dyDescent="0.25">
      <c r="A1486" s="52">
        <v>1982390</v>
      </c>
      <c r="B1486" s="138" t="s">
        <v>2495</v>
      </c>
      <c r="C1486" s="285" t="s">
        <v>958</v>
      </c>
      <c r="D1486" s="162" t="s">
        <v>2488</v>
      </c>
      <c r="E1486" s="240" t="s">
        <v>668</v>
      </c>
      <c r="F1486" s="240"/>
      <c r="G1486" s="54">
        <v>1</v>
      </c>
    </row>
    <row r="1487" spans="1:7" ht="14.25" customHeight="1" x14ac:dyDescent="0.25">
      <c r="A1487" s="349">
        <v>1986321</v>
      </c>
      <c r="B1487" s="138" t="s">
        <v>2496</v>
      </c>
      <c r="C1487" s="52" t="s">
        <v>958</v>
      </c>
      <c r="D1487" s="162" t="s">
        <v>2488</v>
      </c>
      <c r="E1487" s="240" t="s">
        <v>668</v>
      </c>
      <c r="F1487" s="240"/>
      <c r="G1487" s="54">
        <v>2</v>
      </c>
    </row>
    <row r="1488" spans="1:7" ht="14.25" customHeight="1" x14ac:dyDescent="0.25">
      <c r="A1488" s="52">
        <v>1986807</v>
      </c>
      <c r="B1488" s="138" t="s">
        <v>2497</v>
      </c>
      <c r="C1488" s="52" t="s">
        <v>2031</v>
      </c>
      <c r="D1488" s="162" t="s">
        <v>2488</v>
      </c>
      <c r="E1488" s="240" t="s">
        <v>668</v>
      </c>
      <c r="F1488" s="240"/>
      <c r="G1488" s="54">
        <v>1</v>
      </c>
    </row>
    <row r="1489" spans="1:7" ht="14.25" customHeight="1" x14ac:dyDescent="0.25">
      <c r="A1489" s="169">
        <v>1948410</v>
      </c>
      <c r="B1489" s="52" t="s">
        <v>2498</v>
      </c>
      <c r="C1489" s="285" t="s">
        <v>2031</v>
      </c>
      <c r="D1489" s="162" t="s">
        <v>2488</v>
      </c>
      <c r="E1489" s="240" t="s">
        <v>668</v>
      </c>
      <c r="F1489" s="240"/>
      <c r="G1489" s="54">
        <v>3</v>
      </c>
    </row>
    <row r="1490" spans="1:7" ht="14.25" customHeight="1" x14ac:dyDescent="0.25">
      <c r="A1490" s="169">
        <v>1974566</v>
      </c>
      <c r="B1490" s="138" t="s">
        <v>2499</v>
      </c>
      <c r="C1490" s="285" t="s">
        <v>1924</v>
      </c>
      <c r="D1490" s="162" t="s">
        <v>2488</v>
      </c>
      <c r="E1490" s="240" t="s">
        <v>668</v>
      </c>
      <c r="F1490" s="240"/>
      <c r="G1490" s="54">
        <v>1</v>
      </c>
    </row>
    <row r="1491" spans="1:7" ht="14.25" customHeight="1" x14ac:dyDescent="0.25">
      <c r="A1491" s="169">
        <v>1974569</v>
      </c>
      <c r="B1491" s="52" t="s">
        <v>2500</v>
      </c>
      <c r="C1491" s="285" t="s">
        <v>1924</v>
      </c>
      <c r="D1491" s="162" t="s">
        <v>2488</v>
      </c>
      <c r="E1491" s="240" t="s">
        <v>668</v>
      </c>
      <c r="F1491" s="240"/>
      <c r="G1491" s="54">
        <v>1</v>
      </c>
    </row>
    <row r="1492" spans="1:7" ht="14.25" customHeight="1" x14ac:dyDescent="0.25">
      <c r="A1492" s="169" t="s">
        <v>2501</v>
      </c>
      <c r="B1492" s="52" t="s">
        <v>2502</v>
      </c>
      <c r="C1492" s="285" t="s">
        <v>2125</v>
      </c>
      <c r="D1492" s="162" t="s">
        <v>2488</v>
      </c>
      <c r="E1492" s="240" t="s">
        <v>668</v>
      </c>
      <c r="F1492" s="240"/>
      <c r="G1492" s="54">
        <v>2</v>
      </c>
    </row>
    <row r="1493" spans="1:7" ht="14.25" customHeight="1" x14ac:dyDescent="0.25">
      <c r="A1493" s="169" t="s">
        <v>2501</v>
      </c>
      <c r="B1493" s="52" t="s">
        <v>2503</v>
      </c>
      <c r="C1493" s="285" t="s">
        <v>2125</v>
      </c>
      <c r="D1493" s="162" t="s">
        <v>2488</v>
      </c>
      <c r="E1493" s="240" t="s">
        <v>668</v>
      </c>
      <c r="F1493" s="240"/>
      <c r="G1493" s="54">
        <v>2</v>
      </c>
    </row>
    <row r="1494" spans="1:7" ht="14.25" customHeight="1" x14ac:dyDescent="0.25">
      <c r="A1494" s="52">
        <v>1989415</v>
      </c>
      <c r="B1494" s="138" t="s">
        <v>2504</v>
      </c>
      <c r="C1494" s="52" t="s">
        <v>779</v>
      </c>
      <c r="D1494" s="162" t="s">
        <v>2488</v>
      </c>
      <c r="E1494" s="240" t="s">
        <v>668</v>
      </c>
      <c r="F1494" s="240"/>
      <c r="G1494" s="54">
        <v>1</v>
      </c>
    </row>
    <row r="1495" spans="1:7" ht="14.25" customHeight="1" x14ac:dyDescent="0.25">
      <c r="A1495" s="52">
        <v>1987185</v>
      </c>
      <c r="B1495" s="138" t="s">
        <v>2505</v>
      </c>
      <c r="C1495" s="52" t="s">
        <v>1009</v>
      </c>
      <c r="D1495" s="162" t="s">
        <v>2506</v>
      </c>
      <c r="E1495" s="240" t="s">
        <v>668</v>
      </c>
      <c r="F1495" s="240"/>
      <c r="G1495" s="54">
        <v>1</v>
      </c>
    </row>
    <row r="1496" spans="1:7" ht="14.25" customHeight="1" x14ac:dyDescent="0.25">
      <c r="A1496" s="138">
        <v>1986410</v>
      </c>
      <c r="B1496" s="138" t="s">
        <v>2507</v>
      </c>
      <c r="C1496" s="52" t="s">
        <v>2248</v>
      </c>
      <c r="D1496" s="162" t="s">
        <v>2506</v>
      </c>
      <c r="E1496" s="240" t="s">
        <v>668</v>
      </c>
      <c r="F1496" s="240"/>
      <c r="G1496" s="54">
        <v>3</v>
      </c>
    </row>
    <row r="1497" spans="1:7" ht="14.25" customHeight="1" x14ac:dyDescent="0.25">
      <c r="A1497" s="52">
        <v>1987857</v>
      </c>
      <c r="B1497" s="52" t="s">
        <v>2508</v>
      </c>
      <c r="C1497" s="285" t="s">
        <v>2295</v>
      </c>
      <c r="D1497" s="162" t="s">
        <v>2506</v>
      </c>
      <c r="E1497" s="240" t="s">
        <v>668</v>
      </c>
      <c r="F1497" s="240"/>
      <c r="G1497" s="54">
        <v>1</v>
      </c>
    </row>
    <row r="1498" spans="1:7" ht="14.25" customHeight="1" x14ac:dyDescent="0.25">
      <c r="A1498" s="52">
        <v>1977091</v>
      </c>
      <c r="B1498" s="351" t="s">
        <v>2509</v>
      </c>
      <c r="C1498" s="350" t="s">
        <v>2036</v>
      </c>
      <c r="D1498" s="162" t="s">
        <v>2421</v>
      </c>
      <c r="E1498" s="240" t="s">
        <v>668</v>
      </c>
      <c r="F1498" s="240"/>
      <c r="G1498" s="52">
        <v>1</v>
      </c>
    </row>
    <row r="1499" spans="1:7" ht="14.25" customHeight="1" x14ac:dyDescent="0.25">
      <c r="A1499" s="172">
        <v>1959898</v>
      </c>
      <c r="B1499" s="352" t="s">
        <v>2510</v>
      </c>
      <c r="C1499" s="52" t="s">
        <v>1376</v>
      </c>
      <c r="D1499" s="162" t="s">
        <v>2506</v>
      </c>
      <c r="E1499" s="240" t="s">
        <v>668</v>
      </c>
      <c r="F1499" s="240"/>
      <c r="G1499" s="54">
        <v>11</v>
      </c>
    </row>
    <row r="1500" spans="1:7" ht="14.25" customHeight="1" x14ac:dyDescent="0.25">
      <c r="A1500" s="52">
        <v>1989133</v>
      </c>
      <c r="B1500" s="138" t="s">
        <v>2511</v>
      </c>
      <c r="C1500" s="52" t="s">
        <v>1376</v>
      </c>
      <c r="D1500" s="162" t="s">
        <v>2506</v>
      </c>
      <c r="E1500" s="240" t="s">
        <v>668</v>
      </c>
      <c r="F1500" s="240"/>
      <c r="G1500" s="54">
        <v>1</v>
      </c>
    </row>
    <row r="1501" spans="1:7" ht="14.25" customHeight="1" x14ac:dyDescent="0.25">
      <c r="A1501" s="52">
        <v>1948258</v>
      </c>
      <c r="B1501" s="138" t="s">
        <v>2512</v>
      </c>
      <c r="C1501" s="52" t="s">
        <v>1376</v>
      </c>
      <c r="D1501" s="162" t="s">
        <v>2506</v>
      </c>
      <c r="E1501" s="240" t="s">
        <v>668</v>
      </c>
      <c r="F1501" s="240"/>
      <c r="G1501" s="54">
        <v>1</v>
      </c>
    </row>
    <row r="1502" spans="1:7" ht="14.25" customHeight="1" x14ac:dyDescent="0.25">
      <c r="A1502" s="52">
        <v>1987853</v>
      </c>
      <c r="B1502" s="138" t="s">
        <v>2513</v>
      </c>
      <c r="C1502" s="52" t="s">
        <v>1376</v>
      </c>
      <c r="D1502" s="162" t="s">
        <v>2506</v>
      </c>
      <c r="E1502" s="240" t="s">
        <v>668</v>
      </c>
      <c r="F1502" s="240"/>
      <c r="G1502" s="54">
        <v>1</v>
      </c>
    </row>
    <row r="1503" spans="1:7" ht="14.25" customHeight="1" x14ac:dyDescent="0.25">
      <c r="A1503" s="52">
        <v>1991235</v>
      </c>
      <c r="B1503" s="138" t="s">
        <v>2514</v>
      </c>
      <c r="C1503" s="52" t="s">
        <v>885</v>
      </c>
      <c r="D1503" s="162" t="s">
        <v>2515</v>
      </c>
      <c r="E1503" s="240" t="s">
        <v>668</v>
      </c>
      <c r="F1503" s="240"/>
      <c r="G1503" s="54">
        <v>1</v>
      </c>
    </row>
    <row r="1504" spans="1:7" ht="14.25" customHeight="1" x14ac:dyDescent="0.25">
      <c r="A1504" s="52">
        <v>1988469</v>
      </c>
      <c r="B1504" s="138" t="s">
        <v>2516</v>
      </c>
      <c r="C1504" s="52" t="s">
        <v>2401</v>
      </c>
      <c r="D1504" s="162" t="s">
        <v>2515</v>
      </c>
      <c r="E1504" s="240" t="s">
        <v>668</v>
      </c>
      <c r="F1504" s="240"/>
      <c r="G1504" s="54">
        <v>3</v>
      </c>
    </row>
    <row r="1505" spans="1:7" ht="14.25" customHeight="1" x14ac:dyDescent="0.25">
      <c r="A1505" s="169">
        <v>1990205</v>
      </c>
      <c r="B1505" s="52" t="s">
        <v>2517</v>
      </c>
      <c r="C1505" s="285" t="s">
        <v>2031</v>
      </c>
      <c r="D1505" s="162" t="s">
        <v>2515</v>
      </c>
      <c r="E1505" s="240" t="s">
        <v>668</v>
      </c>
      <c r="F1505" s="240"/>
      <c r="G1505" s="54">
        <v>1</v>
      </c>
    </row>
    <row r="1506" spans="1:7" ht="14.25" customHeight="1" x14ac:dyDescent="0.25">
      <c r="A1506" s="169">
        <v>1991522</v>
      </c>
      <c r="B1506" s="52" t="s">
        <v>2518</v>
      </c>
      <c r="C1506" s="285" t="s">
        <v>832</v>
      </c>
      <c r="D1506" s="162" t="s">
        <v>2519</v>
      </c>
      <c r="E1506" s="240" t="s">
        <v>668</v>
      </c>
      <c r="F1506" s="240"/>
      <c r="G1506" s="54">
        <v>1</v>
      </c>
    </row>
    <row r="1507" spans="1:7" ht="14.25" customHeight="1" x14ac:dyDescent="0.25">
      <c r="A1507" s="52">
        <v>1967622</v>
      </c>
      <c r="B1507" s="291" t="s">
        <v>2520</v>
      </c>
      <c r="C1507" s="52" t="s">
        <v>2464</v>
      </c>
      <c r="D1507" s="162" t="s">
        <v>2519</v>
      </c>
      <c r="E1507" s="240" t="s">
        <v>668</v>
      </c>
      <c r="F1507" s="240"/>
      <c r="G1507" s="54">
        <v>1</v>
      </c>
    </row>
    <row r="1508" spans="1:7" ht="14.25" customHeight="1" x14ac:dyDescent="0.25">
      <c r="A1508" s="52">
        <v>1993649</v>
      </c>
      <c r="B1508" s="138" t="s">
        <v>2521</v>
      </c>
      <c r="C1508" s="52" t="s">
        <v>2076</v>
      </c>
      <c r="D1508" s="162" t="s">
        <v>2519</v>
      </c>
      <c r="E1508" s="240" t="s">
        <v>668</v>
      </c>
      <c r="F1508" s="240"/>
      <c r="G1508" s="54">
        <v>4</v>
      </c>
    </row>
    <row r="1509" spans="1:7" ht="14.25" customHeight="1" x14ac:dyDescent="0.25">
      <c r="A1509" s="52">
        <v>1951699</v>
      </c>
      <c r="B1509" s="138" t="s">
        <v>2522</v>
      </c>
      <c r="C1509" s="52" t="s">
        <v>1125</v>
      </c>
      <c r="D1509" s="162" t="s">
        <v>2519</v>
      </c>
      <c r="E1509" s="240" t="s">
        <v>668</v>
      </c>
      <c r="F1509" s="240"/>
      <c r="G1509" s="54">
        <v>2</v>
      </c>
    </row>
    <row r="1510" spans="1:7" ht="14.25" customHeight="1" x14ac:dyDescent="0.25">
      <c r="A1510" s="52">
        <v>1991522</v>
      </c>
      <c r="B1510" s="138" t="s">
        <v>2518</v>
      </c>
      <c r="C1510" s="52" t="s">
        <v>832</v>
      </c>
      <c r="D1510" s="162" t="s">
        <v>2519</v>
      </c>
      <c r="E1510" s="240" t="s">
        <v>668</v>
      </c>
      <c r="F1510" s="240"/>
      <c r="G1510" s="54">
        <v>1</v>
      </c>
    </row>
    <row r="1511" spans="1:7" ht="14.25" customHeight="1" x14ac:dyDescent="0.25">
      <c r="A1511" s="52">
        <v>1984274</v>
      </c>
      <c r="B1511" s="138" t="s">
        <v>2523</v>
      </c>
      <c r="C1511" s="52" t="s">
        <v>2295</v>
      </c>
      <c r="D1511" s="162" t="s">
        <v>2519</v>
      </c>
      <c r="E1511" s="240" t="s">
        <v>668</v>
      </c>
      <c r="F1511" s="240"/>
      <c r="G1511" s="54">
        <v>1</v>
      </c>
    </row>
    <row r="1512" spans="1:7" ht="14.25" customHeight="1" x14ac:dyDescent="0.25">
      <c r="A1512" s="52">
        <v>1982462</v>
      </c>
      <c r="B1512" s="138" t="s">
        <v>2524</v>
      </c>
      <c r="C1512" s="52" t="s">
        <v>763</v>
      </c>
      <c r="D1512" s="162" t="s">
        <v>2519</v>
      </c>
      <c r="E1512" s="240" t="s">
        <v>668</v>
      </c>
      <c r="F1512" s="240"/>
      <c r="G1512" s="54">
        <v>14</v>
      </c>
    </row>
    <row r="1513" spans="1:7" ht="14.25" customHeight="1" x14ac:dyDescent="0.25">
      <c r="A1513" s="52">
        <v>1993889</v>
      </c>
      <c r="B1513" s="138" t="s">
        <v>2525</v>
      </c>
      <c r="C1513" s="52" t="s">
        <v>763</v>
      </c>
      <c r="D1513" s="162" t="s">
        <v>2519</v>
      </c>
      <c r="E1513" s="240" t="s">
        <v>668</v>
      </c>
      <c r="F1513" s="240"/>
      <c r="G1513" s="54">
        <v>1</v>
      </c>
    </row>
    <row r="1514" spans="1:7" ht="14.25" customHeight="1" x14ac:dyDescent="0.25">
      <c r="A1514" s="138">
        <v>1994059</v>
      </c>
      <c r="B1514" s="138" t="s">
        <v>2526</v>
      </c>
      <c r="C1514" s="52" t="s">
        <v>966</v>
      </c>
      <c r="D1514" s="162" t="s">
        <v>2519</v>
      </c>
      <c r="E1514" s="240" t="s">
        <v>668</v>
      </c>
      <c r="F1514" s="240"/>
      <c r="G1514" s="54">
        <v>1</v>
      </c>
    </row>
    <row r="1515" spans="1:7" ht="14.25" customHeight="1" x14ac:dyDescent="0.25">
      <c r="A1515" s="52">
        <v>1992689</v>
      </c>
      <c r="B1515" s="285" t="s">
        <v>2527</v>
      </c>
      <c r="C1515" s="285" t="s">
        <v>2352</v>
      </c>
      <c r="D1515" s="162" t="s">
        <v>255</v>
      </c>
      <c r="E1515" s="240" t="s">
        <v>668</v>
      </c>
      <c r="F1515" s="240"/>
      <c r="G1515" s="52">
        <v>1</v>
      </c>
    </row>
    <row r="1516" spans="1:7" ht="14.25" customHeight="1" x14ac:dyDescent="0.25">
      <c r="A1516" s="172">
        <v>1995036</v>
      </c>
      <c r="B1516" s="291" t="s">
        <v>2528</v>
      </c>
      <c r="C1516" s="52" t="s">
        <v>2031</v>
      </c>
      <c r="D1516" s="162" t="s">
        <v>255</v>
      </c>
      <c r="E1516" s="240" t="s">
        <v>668</v>
      </c>
      <c r="F1516" s="240"/>
      <c r="G1516" s="52">
        <v>2</v>
      </c>
    </row>
    <row r="1517" spans="1:7" ht="14.25" customHeight="1" x14ac:dyDescent="0.25">
      <c r="A1517" s="52">
        <v>1994861</v>
      </c>
      <c r="B1517" s="138" t="s">
        <v>2529</v>
      </c>
      <c r="C1517" s="52" t="s">
        <v>2295</v>
      </c>
      <c r="D1517" s="162" t="s">
        <v>255</v>
      </c>
      <c r="E1517" s="240" t="s">
        <v>668</v>
      </c>
      <c r="F1517" s="240"/>
      <c r="G1517" s="54">
        <v>5</v>
      </c>
    </row>
    <row r="1518" spans="1:7" ht="14.25" customHeight="1" x14ac:dyDescent="0.25">
      <c r="A1518" s="52">
        <v>1995962</v>
      </c>
      <c r="B1518" s="138" t="s">
        <v>2530</v>
      </c>
      <c r="C1518" s="52" t="s">
        <v>885</v>
      </c>
      <c r="D1518" s="162" t="s">
        <v>2531</v>
      </c>
      <c r="E1518" s="240" t="s">
        <v>668</v>
      </c>
      <c r="F1518" s="240"/>
      <c r="G1518" s="54">
        <v>3</v>
      </c>
    </row>
    <row r="1519" spans="1:7" ht="14.25" customHeight="1" x14ac:dyDescent="0.25">
      <c r="A1519" s="138">
        <v>1992689</v>
      </c>
      <c r="B1519" s="138" t="s">
        <v>2532</v>
      </c>
      <c r="C1519" s="52" t="s">
        <v>2352</v>
      </c>
      <c r="D1519" s="162" t="s">
        <v>2533</v>
      </c>
      <c r="E1519" s="240" t="s">
        <v>668</v>
      </c>
      <c r="F1519" s="240"/>
      <c r="G1519" s="54">
        <v>1</v>
      </c>
    </row>
    <row r="1520" spans="1:7" ht="14.25" customHeight="1" x14ac:dyDescent="0.25">
      <c r="A1520" s="10">
        <v>1993452</v>
      </c>
      <c r="B1520" s="138" t="s">
        <v>2534</v>
      </c>
      <c r="C1520" s="285" t="s">
        <v>779</v>
      </c>
      <c r="D1520" s="162" t="s">
        <v>2533</v>
      </c>
      <c r="E1520" s="240" t="s">
        <v>668</v>
      </c>
      <c r="F1520" s="240"/>
      <c r="G1520" s="52">
        <v>1</v>
      </c>
    </row>
    <row r="1521" spans="1:7" ht="14.25" customHeight="1" x14ac:dyDescent="0.25">
      <c r="A1521" s="141">
        <v>1994903</v>
      </c>
      <c r="B1521" s="141" t="s">
        <v>2535</v>
      </c>
      <c r="C1521" s="285" t="s">
        <v>2352</v>
      </c>
      <c r="D1521" s="162" t="s">
        <v>2533</v>
      </c>
      <c r="E1521" s="240" t="s">
        <v>668</v>
      </c>
      <c r="F1521" s="240"/>
      <c r="G1521" s="52">
        <v>1</v>
      </c>
    </row>
    <row r="1522" spans="1:7" ht="14.25" customHeight="1" x14ac:dyDescent="0.25">
      <c r="A1522" s="52">
        <v>1996399</v>
      </c>
      <c r="B1522" s="52" t="s">
        <v>2536</v>
      </c>
      <c r="C1522" s="285" t="s">
        <v>922</v>
      </c>
      <c r="D1522" s="162" t="s">
        <v>2533</v>
      </c>
      <c r="E1522" s="240" t="s">
        <v>668</v>
      </c>
      <c r="F1522" s="240"/>
      <c r="G1522" s="52">
        <v>1</v>
      </c>
    </row>
    <row r="1523" spans="1:7" ht="14.25" customHeight="1" x14ac:dyDescent="0.25">
      <c r="A1523" s="10">
        <v>1994922</v>
      </c>
      <c r="B1523" s="52" t="s">
        <v>2537</v>
      </c>
      <c r="C1523" s="285" t="s">
        <v>2464</v>
      </c>
      <c r="D1523" s="162" t="s">
        <v>2533</v>
      </c>
      <c r="E1523" s="240" t="s">
        <v>668</v>
      </c>
      <c r="F1523" s="240"/>
      <c r="G1523" s="52">
        <v>1</v>
      </c>
    </row>
    <row r="1524" spans="1:7" ht="14.25" customHeight="1" x14ac:dyDescent="0.25">
      <c r="A1524" s="52">
        <v>1995900</v>
      </c>
      <c r="B1524" s="52" t="s">
        <v>2538</v>
      </c>
      <c r="C1524" s="285" t="s">
        <v>2076</v>
      </c>
      <c r="D1524" s="162" t="s">
        <v>2533</v>
      </c>
      <c r="E1524" s="240" t="s">
        <v>668</v>
      </c>
      <c r="F1524" s="240"/>
      <c r="G1524" s="52">
        <v>8</v>
      </c>
    </row>
    <row r="1525" spans="1:7" ht="14.25" customHeight="1" x14ac:dyDescent="0.25">
      <c r="A1525" s="52">
        <v>1995900</v>
      </c>
      <c r="B1525" s="52" t="s">
        <v>2539</v>
      </c>
      <c r="C1525" s="285" t="s">
        <v>2076</v>
      </c>
      <c r="D1525" s="162" t="s">
        <v>2540</v>
      </c>
      <c r="E1525" s="240" t="s">
        <v>668</v>
      </c>
      <c r="F1525" s="240"/>
      <c r="G1525" s="52">
        <v>8</v>
      </c>
    </row>
    <row r="1526" spans="1:7" ht="14.25" customHeight="1" x14ac:dyDescent="0.25">
      <c r="A1526" s="52">
        <v>1998287</v>
      </c>
      <c r="B1526" s="52" t="s">
        <v>2541</v>
      </c>
      <c r="C1526" s="52" t="s">
        <v>2352</v>
      </c>
      <c r="D1526" s="162" t="s">
        <v>2542</v>
      </c>
      <c r="E1526" s="240" t="s">
        <v>668</v>
      </c>
      <c r="F1526" s="240"/>
      <c r="G1526" s="52">
        <v>1</v>
      </c>
    </row>
    <row r="1527" spans="1:7" ht="14.25" customHeight="1" x14ac:dyDescent="0.25">
      <c r="A1527" s="52">
        <v>1998285</v>
      </c>
      <c r="B1527" s="52" t="s">
        <v>2543</v>
      </c>
      <c r="C1527" s="52" t="s">
        <v>2352</v>
      </c>
      <c r="D1527" s="162" t="s">
        <v>2542</v>
      </c>
      <c r="E1527" s="240" t="s">
        <v>668</v>
      </c>
      <c r="F1527" s="240"/>
      <c r="G1527" s="52">
        <v>3</v>
      </c>
    </row>
    <row r="1528" spans="1:7" ht="14.25" customHeight="1" x14ac:dyDescent="0.25">
      <c r="A1528" s="52">
        <v>1999866</v>
      </c>
      <c r="B1528" s="52" t="s">
        <v>2544</v>
      </c>
      <c r="C1528" s="52" t="s">
        <v>2545</v>
      </c>
      <c r="D1528" s="162" t="s">
        <v>2542</v>
      </c>
      <c r="E1528" s="240" t="s">
        <v>668</v>
      </c>
      <c r="F1528" s="240"/>
      <c r="G1528" s="52">
        <v>2</v>
      </c>
    </row>
    <row r="1529" spans="1:7" ht="14.25" customHeight="1" x14ac:dyDescent="0.25">
      <c r="A1529" s="52">
        <v>1995034</v>
      </c>
      <c r="B1529" s="52" t="s">
        <v>2546</v>
      </c>
      <c r="C1529" s="52" t="s">
        <v>2545</v>
      </c>
      <c r="D1529" s="162" t="s">
        <v>2542</v>
      </c>
      <c r="E1529" s="240" t="s">
        <v>668</v>
      </c>
      <c r="F1529" s="240"/>
      <c r="G1529" s="52">
        <v>2</v>
      </c>
    </row>
    <row r="1530" spans="1:7" ht="14.25" customHeight="1" x14ac:dyDescent="0.25">
      <c r="A1530" s="138">
        <v>1995041</v>
      </c>
      <c r="B1530" s="52" t="s">
        <v>2547</v>
      </c>
      <c r="C1530" s="52" t="s">
        <v>2545</v>
      </c>
      <c r="D1530" s="162" t="s">
        <v>2542</v>
      </c>
      <c r="E1530" s="240" t="s">
        <v>668</v>
      </c>
      <c r="F1530" s="240"/>
      <c r="G1530" s="52">
        <v>2</v>
      </c>
    </row>
    <row r="1531" spans="1:7" ht="14.25" customHeight="1" x14ac:dyDescent="0.25">
      <c r="A1531" s="10">
        <v>1997289</v>
      </c>
      <c r="B1531" s="285" t="s">
        <v>2548</v>
      </c>
      <c r="C1531" s="52" t="s">
        <v>820</v>
      </c>
      <c r="D1531" s="162" t="s">
        <v>2542</v>
      </c>
      <c r="E1531" s="240" t="s">
        <v>668</v>
      </c>
      <c r="F1531" s="240"/>
      <c r="G1531" s="52">
        <v>2</v>
      </c>
    </row>
    <row r="1532" spans="1:7" ht="14.25" customHeight="1" x14ac:dyDescent="0.25">
      <c r="A1532" s="10">
        <v>1997803</v>
      </c>
      <c r="B1532" s="285" t="s">
        <v>2549</v>
      </c>
      <c r="C1532" s="52" t="s">
        <v>2297</v>
      </c>
      <c r="D1532" s="162" t="s">
        <v>2542</v>
      </c>
      <c r="E1532" s="240" t="s">
        <v>668</v>
      </c>
      <c r="F1532" s="240"/>
      <c r="G1532" s="52">
        <v>2</v>
      </c>
    </row>
    <row r="1533" spans="1:7" ht="14.25" customHeight="1" x14ac:dyDescent="0.25">
      <c r="A1533" s="172">
        <v>1999439</v>
      </c>
      <c r="B1533" s="138" t="s">
        <v>2550</v>
      </c>
      <c r="C1533" s="52" t="s">
        <v>1353</v>
      </c>
      <c r="D1533" s="162" t="s">
        <v>2542</v>
      </c>
      <c r="E1533" s="240" t="s">
        <v>668</v>
      </c>
      <c r="F1533" s="240"/>
      <c r="G1533" s="52">
        <v>3</v>
      </c>
    </row>
    <row r="1534" spans="1:7" ht="14.25" customHeight="1" x14ac:dyDescent="0.25">
      <c r="A1534" s="171">
        <v>1997440</v>
      </c>
      <c r="B1534" s="138" t="s">
        <v>2551</v>
      </c>
      <c r="C1534" s="285" t="s">
        <v>820</v>
      </c>
      <c r="D1534" s="162" t="s">
        <v>2552</v>
      </c>
      <c r="E1534" s="240" t="s">
        <v>668</v>
      </c>
      <c r="F1534" s="240"/>
      <c r="G1534" s="52">
        <v>1</v>
      </c>
    </row>
    <row r="1535" spans="1:7" ht="14.25" customHeight="1" x14ac:dyDescent="0.25">
      <c r="A1535" s="52">
        <v>2003339</v>
      </c>
      <c r="B1535" s="10" t="s">
        <v>2553</v>
      </c>
      <c r="C1535" s="285" t="s">
        <v>1009</v>
      </c>
      <c r="D1535" s="162" t="s">
        <v>2554</v>
      </c>
      <c r="E1535" s="240" t="s">
        <v>668</v>
      </c>
      <c r="F1535" s="240"/>
      <c r="G1535" s="52"/>
    </row>
    <row r="1536" spans="1:7" ht="14.25" customHeight="1" x14ac:dyDescent="0.25">
      <c r="A1536" s="172">
        <v>2005384</v>
      </c>
      <c r="B1536" s="46" t="s">
        <v>2555</v>
      </c>
      <c r="C1536" s="52" t="s">
        <v>832</v>
      </c>
      <c r="D1536" s="162" t="s">
        <v>263</v>
      </c>
      <c r="E1536" s="240" t="s">
        <v>668</v>
      </c>
      <c r="F1536" s="240"/>
      <c r="G1536" s="52">
        <v>1</v>
      </c>
    </row>
    <row r="1537" spans="1:7" ht="14.25" customHeight="1" x14ac:dyDescent="0.25">
      <c r="A1537" s="169">
        <v>1934473</v>
      </c>
      <c r="B1537" s="10" t="s">
        <v>2556</v>
      </c>
      <c r="C1537" s="285" t="s">
        <v>1376</v>
      </c>
      <c r="D1537" s="162" t="s">
        <v>2557</v>
      </c>
      <c r="E1537" s="240" t="s">
        <v>668</v>
      </c>
      <c r="F1537" s="240"/>
      <c r="G1537" s="52">
        <v>3</v>
      </c>
    </row>
    <row r="1538" spans="1:7" ht="14.25" customHeight="1" x14ac:dyDescent="0.25">
      <c r="A1538" s="169">
        <v>2001374</v>
      </c>
      <c r="B1538" s="10" t="s">
        <v>2558</v>
      </c>
      <c r="C1538" s="285" t="s">
        <v>958</v>
      </c>
      <c r="D1538" s="162" t="s">
        <v>2557</v>
      </c>
      <c r="E1538" s="240" t="s">
        <v>668</v>
      </c>
      <c r="F1538" s="240"/>
      <c r="G1538" s="52">
        <v>1</v>
      </c>
    </row>
    <row r="1539" spans="1:7" ht="14.25" customHeight="1" x14ac:dyDescent="0.25">
      <c r="A1539" s="169">
        <v>2003015</v>
      </c>
      <c r="B1539" s="10" t="s">
        <v>2559</v>
      </c>
      <c r="C1539" s="285" t="s">
        <v>1376</v>
      </c>
      <c r="D1539" s="162" t="s">
        <v>2557</v>
      </c>
      <c r="E1539" s="240" t="s">
        <v>668</v>
      </c>
      <c r="F1539" s="240"/>
      <c r="G1539" s="52">
        <v>1</v>
      </c>
    </row>
    <row r="1540" spans="1:7" ht="14.25" customHeight="1" x14ac:dyDescent="0.25">
      <c r="A1540" s="169">
        <v>2001367</v>
      </c>
      <c r="B1540" s="10" t="s">
        <v>2560</v>
      </c>
      <c r="C1540" s="285" t="s">
        <v>2561</v>
      </c>
      <c r="D1540" s="162" t="s">
        <v>2557</v>
      </c>
      <c r="E1540" s="240" t="s">
        <v>668</v>
      </c>
      <c r="F1540" s="240"/>
      <c r="G1540" s="52">
        <v>1</v>
      </c>
    </row>
    <row r="1541" spans="1:7" ht="14.25" customHeight="1" x14ac:dyDescent="0.25">
      <c r="A1541" s="52">
        <v>1993781</v>
      </c>
      <c r="B1541" s="46" t="s">
        <v>2562</v>
      </c>
      <c r="C1541" s="52" t="s">
        <v>2352</v>
      </c>
      <c r="D1541" s="162" t="s">
        <v>2557</v>
      </c>
      <c r="E1541" s="240" t="s">
        <v>668</v>
      </c>
      <c r="F1541" s="240"/>
      <c r="G1541" s="52">
        <v>4</v>
      </c>
    </row>
    <row r="1542" spans="1:7" ht="14.25" customHeight="1" x14ac:dyDescent="0.25">
      <c r="A1542" s="52">
        <v>1999130</v>
      </c>
      <c r="B1542" s="52" t="s">
        <v>2563</v>
      </c>
      <c r="C1542" s="52" t="s">
        <v>2125</v>
      </c>
      <c r="D1542" s="162" t="s">
        <v>2564</v>
      </c>
      <c r="E1542" s="240" t="s">
        <v>668</v>
      </c>
      <c r="F1542" s="240"/>
      <c r="G1542" s="52">
        <v>1</v>
      </c>
    </row>
    <row r="1543" spans="1:7" ht="14.25" customHeight="1" x14ac:dyDescent="0.25">
      <c r="A1543" s="52">
        <v>1880243</v>
      </c>
      <c r="B1543" s="52" t="s">
        <v>2565</v>
      </c>
      <c r="C1543" s="52" t="s">
        <v>1911</v>
      </c>
      <c r="D1543" s="162" t="s">
        <v>2564</v>
      </c>
      <c r="E1543" s="240" t="s">
        <v>668</v>
      </c>
      <c r="F1543" s="240"/>
      <c r="G1543" s="52">
        <v>15</v>
      </c>
    </row>
    <row r="1544" spans="1:7" ht="14.25" customHeight="1" x14ac:dyDescent="0.25">
      <c r="A1544" s="52">
        <v>1990041</v>
      </c>
      <c r="B1544" s="52" t="s">
        <v>2566</v>
      </c>
      <c r="C1544" s="52" t="s">
        <v>1718</v>
      </c>
      <c r="D1544" s="162" t="s">
        <v>2564</v>
      </c>
      <c r="E1544" s="240" t="s">
        <v>668</v>
      </c>
      <c r="F1544" s="240"/>
      <c r="G1544" s="52">
        <v>2</v>
      </c>
    </row>
    <row r="1545" spans="1:7" ht="14.25" customHeight="1" x14ac:dyDescent="0.25">
      <c r="A1545" s="52">
        <v>1986199</v>
      </c>
      <c r="B1545" s="52" t="s">
        <v>2567</v>
      </c>
      <c r="C1545" s="52" t="s">
        <v>1718</v>
      </c>
      <c r="D1545" s="162" t="s">
        <v>2564</v>
      </c>
      <c r="E1545" s="240" t="s">
        <v>668</v>
      </c>
      <c r="F1545" s="240"/>
      <c r="G1545" s="52">
        <v>4</v>
      </c>
    </row>
    <row r="1546" spans="1:7" ht="14.25" customHeight="1" x14ac:dyDescent="0.25">
      <c r="A1546" s="52">
        <v>1940359</v>
      </c>
      <c r="B1546" s="52" t="s">
        <v>2568</v>
      </c>
      <c r="C1546" s="52" t="s">
        <v>1718</v>
      </c>
      <c r="D1546" s="162" t="s">
        <v>2564</v>
      </c>
      <c r="E1546" s="240" t="s">
        <v>668</v>
      </c>
      <c r="F1546" s="240"/>
      <c r="G1546" s="52">
        <v>19</v>
      </c>
    </row>
    <row r="1547" spans="1:7" ht="14.25" customHeight="1" x14ac:dyDescent="0.25">
      <c r="A1547" s="52">
        <v>1940399</v>
      </c>
      <c r="B1547" s="52" t="s">
        <v>2569</v>
      </c>
      <c r="C1547" s="52" t="s">
        <v>1718</v>
      </c>
      <c r="D1547" s="162" t="s">
        <v>2564</v>
      </c>
      <c r="E1547" s="240" t="s">
        <v>668</v>
      </c>
      <c r="F1547" s="240"/>
      <c r="G1547" s="52">
        <v>13</v>
      </c>
    </row>
    <row r="1548" spans="1:7" ht="14.25" customHeight="1" x14ac:dyDescent="0.25">
      <c r="A1548" s="52">
        <v>1940408</v>
      </c>
      <c r="B1548" s="52" t="s">
        <v>2570</v>
      </c>
      <c r="C1548" s="52" t="s">
        <v>1718</v>
      </c>
      <c r="D1548" s="162" t="s">
        <v>2564</v>
      </c>
      <c r="E1548" s="240" t="s">
        <v>668</v>
      </c>
      <c r="F1548" s="240"/>
      <c r="G1548" s="52">
        <v>4</v>
      </c>
    </row>
    <row r="1549" spans="1:7" ht="14.25" customHeight="1" x14ac:dyDescent="0.25">
      <c r="A1549" s="52">
        <v>1940412</v>
      </c>
      <c r="B1549" s="52" t="s">
        <v>2571</v>
      </c>
      <c r="C1549" s="52" t="s">
        <v>1718</v>
      </c>
      <c r="D1549" s="162" t="s">
        <v>2564</v>
      </c>
      <c r="E1549" s="240" t="s">
        <v>668</v>
      </c>
      <c r="F1549" s="240"/>
      <c r="G1549" s="52">
        <v>3</v>
      </c>
    </row>
    <row r="1550" spans="1:7" ht="14.25" customHeight="1" x14ac:dyDescent="0.25">
      <c r="A1550" s="52">
        <v>2000357</v>
      </c>
      <c r="B1550" s="52" t="s">
        <v>2572</v>
      </c>
      <c r="C1550" s="52" t="s">
        <v>2352</v>
      </c>
      <c r="D1550" s="162" t="s">
        <v>2573</v>
      </c>
      <c r="E1550" s="240" t="s">
        <v>668</v>
      </c>
      <c r="F1550" s="240"/>
      <c r="G1550" s="52">
        <v>3</v>
      </c>
    </row>
    <row r="1551" spans="1:7" ht="14.25" customHeight="1" x14ac:dyDescent="0.25">
      <c r="A1551" s="52">
        <v>1987172</v>
      </c>
      <c r="B1551" s="52" t="s">
        <v>2574</v>
      </c>
      <c r="C1551" s="52" t="s">
        <v>832</v>
      </c>
      <c r="D1551" s="162" t="s">
        <v>2573</v>
      </c>
      <c r="E1551" s="240" t="s">
        <v>668</v>
      </c>
      <c r="F1551" s="240"/>
      <c r="G1551" s="52">
        <v>2</v>
      </c>
    </row>
    <row r="1552" spans="1:7" ht="14.25" customHeight="1" x14ac:dyDescent="0.25">
      <c r="A1552" s="52">
        <v>1943605</v>
      </c>
      <c r="B1552" s="52" t="s">
        <v>2575</v>
      </c>
      <c r="C1552" s="52" t="s">
        <v>966</v>
      </c>
      <c r="D1552" s="162" t="s">
        <v>2573</v>
      </c>
      <c r="E1552" s="240" t="s">
        <v>668</v>
      </c>
      <c r="F1552" s="240"/>
      <c r="G1552" s="52">
        <v>3</v>
      </c>
    </row>
    <row r="1553" spans="1:7" ht="14.25" customHeight="1" x14ac:dyDescent="0.25">
      <c r="A1553" s="52">
        <v>1994628</v>
      </c>
      <c r="B1553" s="52" t="s">
        <v>2576</v>
      </c>
      <c r="C1553" s="52" t="s">
        <v>966</v>
      </c>
      <c r="D1553" s="162" t="s">
        <v>2573</v>
      </c>
      <c r="E1553" s="240" t="s">
        <v>668</v>
      </c>
      <c r="F1553" s="240"/>
      <c r="G1553" s="52">
        <v>5</v>
      </c>
    </row>
    <row r="1554" spans="1:7" ht="14.25" customHeight="1" x14ac:dyDescent="0.25">
      <c r="A1554" s="52">
        <v>2011890</v>
      </c>
      <c r="B1554" s="52" t="s">
        <v>2577</v>
      </c>
      <c r="C1554" s="52" t="s">
        <v>779</v>
      </c>
      <c r="D1554" s="162" t="s">
        <v>2578</v>
      </c>
      <c r="E1554" s="240" t="s">
        <v>668</v>
      </c>
      <c r="F1554" s="240"/>
      <c r="G1554" s="52">
        <v>3</v>
      </c>
    </row>
    <row r="1555" spans="1:7" ht="14.25" customHeight="1" x14ac:dyDescent="0.25">
      <c r="A1555" s="52">
        <v>2011828</v>
      </c>
      <c r="B1555" s="52" t="s">
        <v>2579</v>
      </c>
      <c r="C1555" s="52" t="s">
        <v>1970</v>
      </c>
      <c r="D1555" s="162" t="s">
        <v>2578</v>
      </c>
      <c r="E1555" s="240" t="s">
        <v>668</v>
      </c>
      <c r="F1555" s="240"/>
      <c r="G1555" s="52">
        <v>2</v>
      </c>
    </row>
    <row r="1556" spans="1:7" ht="14.25" customHeight="1" x14ac:dyDescent="0.25">
      <c r="A1556" s="52">
        <v>2005174</v>
      </c>
      <c r="B1556" s="52" t="s">
        <v>2580</v>
      </c>
      <c r="C1556" s="52" t="s">
        <v>2031</v>
      </c>
      <c r="D1556" s="162" t="s">
        <v>2578</v>
      </c>
      <c r="E1556" s="240" t="s">
        <v>668</v>
      </c>
      <c r="F1556" s="240"/>
      <c r="G1556" s="52">
        <v>1</v>
      </c>
    </row>
    <row r="1557" spans="1:7" ht="14.25" customHeight="1" x14ac:dyDescent="0.25">
      <c r="A1557" s="52">
        <v>2007115</v>
      </c>
      <c r="B1557" s="52" t="s">
        <v>2581</v>
      </c>
      <c r="C1557" s="52" t="s">
        <v>2031</v>
      </c>
      <c r="D1557" s="162" t="s">
        <v>2578</v>
      </c>
      <c r="E1557" s="240" t="s">
        <v>668</v>
      </c>
      <c r="F1557" s="240"/>
      <c r="G1557" s="52">
        <v>3</v>
      </c>
    </row>
    <row r="1558" spans="1:7" ht="14.25" customHeight="1" x14ac:dyDescent="0.25">
      <c r="A1558" s="52">
        <v>2012464</v>
      </c>
      <c r="B1558" s="52" t="s">
        <v>2582</v>
      </c>
      <c r="C1558" s="52" t="s">
        <v>2031</v>
      </c>
      <c r="D1558" s="162" t="s">
        <v>2578</v>
      </c>
      <c r="E1558" s="240" t="s">
        <v>668</v>
      </c>
      <c r="F1558" s="240"/>
      <c r="G1558" s="52">
        <v>1</v>
      </c>
    </row>
    <row r="1559" spans="1:7" ht="14.25" customHeight="1" x14ac:dyDescent="0.25">
      <c r="A1559" s="52">
        <v>1994025</v>
      </c>
      <c r="B1559" s="52" t="s">
        <v>2583</v>
      </c>
      <c r="C1559" s="52" t="s">
        <v>1611</v>
      </c>
      <c r="D1559" s="162" t="s">
        <v>2578</v>
      </c>
      <c r="E1559" s="240" t="s">
        <v>668</v>
      </c>
      <c r="F1559" s="240"/>
      <c r="G1559" s="52">
        <v>2</v>
      </c>
    </row>
    <row r="1560" spans="1:7" ht="14.25" customHeight="1" x14ac:dyDescent="0.25">
      <c r="A1560" s="52">
        <v>2019923</v>
      </c>
      <c r="B1560" s="52" t="s">
        <v>2584</v>
      </c>
      <c r="C1560" s="52" t="s">
        <v>1970</v>
      </c>
      <c r="D1560" s="162" t="s">
        <v>2585</v>
      </c>
      <c r="E1560" s="240" t="s">
        <v>668</v>
      </c>
      <c r="F1560" s="240"/>
      <c r="G1560" s="53">
        <v>2</v>
      </c>
    </row>
    <row r="1561" spans="1:7" ht="14.25" customHeight="1" x14ac:dyDescent="0.25">
      <c r="A1561" s="52">
        <v>2016547</v>
      </c>
      <c r="B1561" s="52" t="s">
        <v>2586</v>
      </c>
      <c r="C1561" s="52" t="s">
        <v>820</v>
      </c>
      <c r="D1561" s="162" t="s">
        <v>2587</v>
      </c>
      <c r="E1561" s="240" t="s">
        <v>668</v>
      </c>
      <c r="F1561" s="240"/>
      <c r="G1561" s="53">
        <v>3</v>
      </c>
    </row>
    <row r="1562" spans="1:7" ht="14.25" customHeight="1" x14ac:dyDescent="0.25">
      <c r="A1562" s="52">
        <v>2017407</v>
      </c>
      <c r="B1562" s="52" t="s">
        <v>2588</v>
      </c>
      <c r="C1562" s="52" t="s">
        <v>832</v>
      </c>
      <c r="D1562" s="162" t="s">
        <v>2587</v>
      </c>
      <c r="E1562" s="240" t="s">
        <v>668</v>
      </c>
      <c r="F1562" s="240"/>
      <c r="G1562" s="53">
        <v>3</v>
      </c>
    </row>
    <row r="1563" spans="1:7" ht="14.25" customHeight="1" x14ac:dyDescent="0.25">
      <c r="A1563" s="52">
        <v>2021927</v>
      </c>
      <c r="B1563" s="52" t="s">
        <v>2589</v>
      </c>
      <c r="C1563" s="52" t="s">
        <v>2352</v>
      </c>
      <c r="D1563" s="162" t="s">
        <v>2590</v>
      </c>
      <c r="E1563" s="240" t="s">
        <v>668</v>
      </c>
      <c r="F1563" s="240"/>
      <c r="G1563" s="53">
        <v>2</v>
      </c>
    </row>
    <row r="1564" spans="1:7" ht="14.25" customHeight="1" x14ac:dyDescent="0.25">
      <c r="A1564" s="52">
        <v>2024565</v>
      </c>
      <c r="B1564" s="52" t="s">
        <v>2591</v>
      </c>
      <c r="C1564" s="52" t="s">
        <v>958</v>
      </c>
      <c r="D1564" s="162" t="s">
        <v>2592</v>
      </c>
      <c r="E1564" s="240" t="s">
        <v>668</v>
      </c>
      <c r="F1564" s="240"/>
      <c r="G1564" s="53">
        <v>1</v>
      </c>
    </row>
    <row r="1565" spans="1:7" ht="14.25" customHeight="1" x14ac:dyDescent="0.25">
      <c r="A1565" s="52">
        <v>2017774</v>
      </c>
      <c r="B1565" s="52" t="s">
        <v>2593</v>
      </c>
      <c r="C1565" s="52" t="s">
        <v>2295</v>
      </c>
      <c r="D1565" s="162" t="s">
        <v>2585</v>
      </c>
      <c r="E1565" s="240" t="s">
        <v>668</v>
      </c>
      <c r="F1565" s="240"/>
      <c r="G1565" s="53">
        <v>8</v>
      </c>
    </row>
    <row r="1566" spans="1:7" ht="14.25" customHeight="1" x14ac:dyDescent="0.25">
      <c r="A1566" s="52">
        <v>1947000</v>
      </c>
      <c r="B1566" s="52" t="s">
        <v>2594</v>
      </c>
      <c r="C1566" s="52" t="s">
        <v>958</v>
      </c>
      <c r="D1566" s="162" t="s">
        <v>2595</v>
      </c>
      <c r="E1566" s="240" t="s">
        <v>668</v>
      </c>
      <c r="F1566" s="240"/>
      <c r="G1566" s="53">
        <v>2</v>
      </c>
    </row>
    <row r="1567" spans="1:7" ht="14.25" customHeight="1" x14ac:dyDescent="0.25">
      <c r="A1567" s="52">
        <v>2016176</v>
      </c>
      <c r="B1567" s="52" t="s">
        <v>2596</v>
      </c>
      <c r="C1567" s="52" t="s">
        <v>958</v>
      </c>
      <c r="D1567" s="162" t="s">
        <v>2595</v>
      </c>
      <c r="E1567" s="240" t="s">
        <v>668</v>
      </c>
      <c r="F1567" s="240"/>
      <c r="G1567" s="53">
        <v>3</v>
      </c>
    </row>
    <row r="1568" spans="1:7" ht="14.25" customHeight="1" x14ac:dyDescent="0.25">
      <c r="A1568" s="52">
        <v>2017192</v>
      </c>
      <c r="B1568" s="52" t="s">
        <v>2597</v>
      </c>
      <c r="C1568" s="52" t="s">
        <v>958</v>
      </c>
      <c r="D1568" s="162" t="s">
        <v>2595</v>
      </c>
      <c r="E1568" s="240" t="s">
        <v>668</v>
      </c>
      <c r="F1568" s="240"/>
      <c r="G1568" s="53">
        <v>2</v>
      </c>
    </row>
    <row r="1569" spans="1:7" ht="14.25" customHeight="1" x14ac:dyDescent="0.25">
      <c r="A1569" s="52">
        <v>1999273</v>
      </c>
      <c r="B1569" s="52" t="s">
        <v>2598</v>
      </c>
      <c r="C1569" s="52" t="s">
        <v>1125</v>
      </c>
      <c r="D1569" s="162" t="s">
        <v>2595</v>
      </c>
      <c r="E1569" s="240" t="s">
        <v>668</v>
      </c>
      <c r="F1569" s="240"/>
      <c r="G1569" s="53">
        <v>5</v>
      </c>
    </row>
    <row r="1570" spans="1:7" ht="14.25" customHeight="1" x14ac:dyDescent="0.25">
      <c r="A1570" s="52">
        <v>1982751</v>
      </c>
      <c r="B1570" s="52" t="s">
        <v>2599</v>
      </c>
      <c r="C1570" s="52" t="s">
        <v>1125</v>
      </c>
      <c r="D1570" s="162" t="s">
        <v>2595</v>
      </c>
      <c r="E1570" s="240" t="s">
        <v>668</v>
      </c>
      <c r="F1570" s="240"/>
      <c r="G1570" s="53">
        <v>2</v>
      </c>
    </row>
    <row r="1571" spans="1:7" ht="14.25" customHeight="1" x14ac:dyDescent="0.25">
      <c r="A1571" s="52">
        <v>1948222</v>
      </c>
      <c r="B1571" s="52" t="s">
        <v>2600</v>
      </c>
      <c r="C1571" s="52" t="s">
        <v>1376</v>
      </c>
      <c r="D1571" s="162" t="s">
        <v>2595</v>
      </c>
      <c r="E1571" s="240" t="s">
        <v>668</v>
      </c>
      <c r="F1571" s="240"/>
      <c r="G1571" s="53">
        <v>1</v>
      </c>
    </row>
    <row r="1572" spans="1:7" ht="14.25" customHeight="1" x14ac:dyDescent="0.25">
      <c r="A1572" s="52">
        <v>1999562</v>
      </c>
      <c r="B1572" s="52" t="s">
        <v>2601</v>
      </c>
      <c r="C1572" s="52" t="s">
        <v>2352</v>
      </c>
      <c r="D1572" s="162" t="s">
        <v>2595</v>
      </c>
      <c r="E1572" s="240" t="s">
        <v>668</v>
      </c>
      <c r="F1572" s="240"/>
      <c r="G1572" s="53">
        <v>5</v>
      </c>
    </row>
    <row r="1573" spans="1:7" ht="14.25" customHeight="1" x14ac:dyDescent="0.25">
      <c r="A1573" s="52">
        <v>1999567</v>
      </c>
      <c r="B1573" s="52" t="s">
        <v>2602</v>
      </c>
      <c r="C1573" s="52" t="s">
        <v>2352</v>
      </c>
      <c r="D1573" s="162" t="s">
        <v>2595</v>
      </c>
      <c r="E1573" s="240" t="s">
        <v>668</v>
      </c>
      <c r="F1573" s="240"/>
      <c r="G1573" s="53">
        <v>11</v>
      </c>
    </row>
    <row r="1574" spans="1:7" ht="14.25" customHeight="1" x14ac:dyDescent="0.25">
      <c r="A1574" s="52">
        <v>1948412</v>
      </c>
      <c r="B1574" s="52" t="s">
        <v>2603</v>
      </c>
      <c r="C1574" s="285" t="s">
        <v>2031</v>
      </c>
      <c r="D1574" s="162" t="s">
        <v>2604</v>
      </c>
      <c r="E1574" s="240" t="s">
        <v>668</v>
      </c>
      <c r="F1574" s="240"/>
      <c r="G1574" s="53">
        <v>2</v>
      </c>
    </row>
    <row r="1575" spans="1:7" ht="14.25" customHeight="1" x14ac:dyDescent="0.25">
      <c r="A1575" s="52">
        <v>2019975</v>
      </c>
      <c r="B1575" s="52" t="s">
        <v>2605</v>
      </c>
      <c r="C1575" s="285" t="s">
        <v>2031</v>
      </c>
      <c r="D1575" s="162" t="s">
        <v>2604</v>
      </c>
      <c r="E1575" s="240" t="s">
        <v>668</v>
      </c>
      <c r="F1575" s="240"/>
      <c r="G1575" s="53">
        <v>1</v>
      </c>
    </row>
    <row r="1576" spans="1:7" ht="14.25" customHeight="1" x14ac:dyDescent="0.25">
      <c r="A1576" s="52">
        <v>1992949</v>
      </c>
      <c r="B1576" s="52" t="s">
        <v>2606</v>
      </c>
      <c r="C1576" s="285" t="s">
        <v>2031</v>
      </c>
      <c r="D1576" s="162" t="s">
        <v>2604</v>
      </c>
      <c r="E1576" s="240" t="s">
        <v>668</v>
      </c>
      <c r="F1576" s="240"/>
      <c r="G1576" s="53">
        <v>2</v>
      </c>
    </row>
    <row r="1577" spans="1:7" ht="14.25" customHeight="1" x14ac:dyDescent="0.25">
      <c r="A1577" s="52">
        <v>2014460</v>
      </c>
      <c r="B1577" s="52" t="s">
        <v>2607</v>
      </c>
      <c r="C1577" s="285" t="s">
        <v>2031</v>
      </c>
      <c r="D1577" s="162" t="s">
        <v>2604</v>
      </c>
      <c r="E1577" s="240" t="s">
        <v>668</v>
      </c>
      <c r="F1577" s="240"/>
      <c r="G1577" s="53">
        <v>1</v>
      </c>
    </row>
    <row r="1578" spans="1:7" ht="14.25" customHeight="1" x14ac:dyDescent="0.25">
      <c r="A1578" s="52">
        <v>1989637</v>
      </c>
      <c r="B1578" s="52" t="s">
        <v>2608</v>
      </c>
      <c r="C1578" s="52" t="s">
        <v>1125</v>
      </c>
      <c r="D1578" s="162" t="s">
        <v>2604</v>
      </c>
      <c r="E1578" s="240" t="s">
        <v>668</v>
      </c>
      <c r="F1578" s="240"/>
      <c r="G1578" s="53">
        <v>3</v>
      </c>
    </row>
    <row r="1579" spans="1:7" ht="14.25" customHeight="1" x14ac:dyDescent="0.25">
      <c r="A1579" s="52">
        <v>1946591</v>
      </c>
      <c r="B1579" s="52" t="s">
        <v>2609</v>
      </c>
      <c r="C1579" s="52" t="s">
        <v>1125</v>
      </c>
      <c r="D1579" s="162" t="s">
        <v>2604</v>
      </c>
      <c r="E1579" s="240" t="s">
        <v>668</v>
      </c>
      <c r="F1579" s="240"/>
      <c r="G1579" s="53">
        <v>3</v>
      </c>
    </row>
    <row r="1580" spans="1:7" ht="14.25" customHeight="1" x14ac:dyDescent="0.25">
      <c r="A1580" s="52">
        <v>2035073</v>
      </c>
      <c r="B1580" t="s">
        <v>2610</v>
      </c>
      <c r="C1580" s="52" t="s">
        <v>832</v>
      </c>
      <c r="D1580" s="162" t="s">
        <v>2611</v>
      </c>
      <c r="E1580" s="240" t="s">
        <v>668</v>
      </c>
      <c r="F1580" s="240"/>
      <c r="G1580" s="53">
        <v>3</v>
      </c>
    </row>
    <row r="1581" spans="1:7" ht="14.25" customHeight="1" x14ac:dyDescent="0.25">
      <c r="A1581" s="52"/>
      <c r="B1581" s="52" t="s">
        <v>2612</v>
      </c>
      <c r="C1581" s="52" t="s">
        <v>2076</v>
      </c>
      <c r="D1581" s="162" t="s">
        <v>2613</v>
      </c>
      <c r="E1581" s="240" t="s">
        <v>668</v>
      </c>
      <c r="F1581" s="240"/>
      <c r="G1581" s="53">
        <v>6</v>
      </c>
    </row>
    <row r="1582" spans="1:7" ht="14.25" customHeight="1" x14ac:dyDescent="0.25">
      <c r="A1582" s="52">
        <v>2036614</v>
      </c>
      <c r="B1582" s="52" t="s">
        <v>2614</v>
      </c>
      <c r="C1582" s="52" t="s">
        <v>832</v>
      </c>
      <c r="D1582" s="162" t="s">
        <v>2615</v>
      </c>
      <c r="E1582" s="240" t="s">
        <v>668</v>
      </c>
      <c r="F1582" s="240"/>
      <c r="G1582" s="53">
        <v>3</v>
      </c>
    </row>
    <row r="1583" spans="1:7" ht="14.25" customHeight="1" x14ac:dyDescent="0.25">
      <c r="A1583" s="52">
        <v>1959247</v>
      </c>
      <c r="B1583" s="52" t="s">
        <v>2616</v>
      </c>
      <c r="C1583" s="52" t="s">
        <v>2464</v>
      </c>
      <c r="D1583" s="162" t="s">
        <v>2617</v>
      </c>
      <c r="E1583" s="240" t="s">
        <v>668</v>
      </c>
      <c r="F1583" s="240"/>
      <c r="G1583" s="53">
        <v>2</v>
      </c>
    </row>
    <row r="1584" spans="1:7" ht="14.25" customHeight="1" x14ac:dyDescent="0.25">
      <c r="A1584" s="52">
        <v>2040550</v>
      </c>
      <c r="B1584" s="52" t="s">
        <v>2618</v>
      </c>
      <c r="C1584" s="52" t="s">
        <v>958</v>
      </c>
      <c r="D1584" s="162" t="s">
        <v>2617</v>
      </c>
      <c r="E1584" s="240" t="s">
        <v>668</v>
      </c>
      <c r="F1584" s="240"/>
      <c r="G1584" s="53">
        <v>1</v>
      </c>
    </row>
    <row r="1585" spans="1:7" ht="14.25" customHeight="1" x14ac:dyDescent="0.25">
      <c r="A1585" s="52">
        <v>2041521</v>
      </c>
      <c r="B1585" s="52" t="s">
        <v>2619</v>
      </c>
      <c r="C1585" s="52" t="s">
        <v>2076</v>
      </c>
      <c r="D1585" s="162" t="s">
        <v>2617</v>
      </c>
      <c r="E1585" s="240" t="s">
        <v>668</v>
      </c>
      <c r="F1585" s="240"/>
      <c r="G1585" s="53">
        <v>1</v>
      </c>
    </row>
    <row r="1586" spans="1:7" ht="14.25" customHeight="1" x14ac:dyDescent="0.25">
      <c r="A1586" s="52">
        <v>2024294</v>
      </c>
      <c r="B1586" s="52" t="s">
        <v>2620</v>
      </c>
      <c r="C1586" s="52" t="s">
        <v>2076</v>
      </c>
      <c r="D1586" s="162" t="s">
        <v>2617</v>
      </c>
      <c r="E1586" s="240" t="s">
        <v>668</v>
      </c>
      <c r="F1586" s="240"/>
      <c r="G1586" s="53">
        <v>115</v>
      </c>
    </row>
    <row r="1587" spans="1:7" ht="14.25" customHeight="1" x14ac:dyDescent="0.25">
      <c r="A1587">
        <v>2048822</v>
      </c>
      <c r="B1587" s="52" t="s">
        <v>2621</v>
      </c>
      <c r="C1587" s="52" t="s">
        <v>2295</v>
      </c>
      <c r="D1587" s="162" t="s">
        <v>2622</v>
      </c>
      <c r="E1587" s="240" t="s">
        <v>668</v>
      </c>
      <c r="F1587" s="240"/>
      <c r="G1587" s="53">
        <v>1</v>
      </c>
    </row>
    <row r="1588" spans="1:7" ht="14.25" customHeight="1" x14ac:dyDescent="0.25">
      <c r="A1588" s="52">
        <v>2050058</v>
      </c>
      <c r="B1588" s="52" t="s">
        <v>2623</v>
      </c>
      <c r="C1588" s="52" t="s">
        <v>832</v>
      </c>
      <c r="D1588" s="162" t="s">
        <v>2622</v>
      </c>
      <c r="E1588" s="240" t="s">
        <v>668</v>
      </c>
      <c r="F1588" s="240"/>
      <c r="G1588" s="53">
        <v>3</v>
      </c>
    </row>
    <row r="1589" spans="1:7" ht="14.25" customHeight="1" x14ac:dyDescent="0.25">
      <c r="A1589" s="52"/>
      <c r="B1589"/>
      <c r="C1589" s="52"/>
      <c r="D1589" s="162"/>
      <c r="E1589" s="240"/>
      <c r="F1589" s="240"/>
    </row>
    <row r="1590" spans="1:7" ht="14.25" customHeight="1" x14ac:dyDescent="0.25">
      <c r="A1590" s="52"/>
      <c r="B1590" s="52"/>
      <c r="C1590" s="52"/>
      <c r="D1590" s="162"/>
      <c r="E1590" s="240"/>
      <c r="F1590" s="240"/>
    </row>
    <row r="1591" spans="1:7" ht="14.25" customHeight="1" x14ac:dyDescent="0.25">
      <c r="A1591" s="52"/>
      <c r="B1591" s="52"/>
      <c r="C1591" s="52"/>
      <c r="D1591" s="162"/>
      <c r="E1591" s="240"/>
      <c r="F1591" s="240"/>
    </row>
    <row r="1592" spans="1:7" ht="14.25" customHeight="1" x14ac:dyDescent="0.25">
      <c r="A1592" s="52"/>
      <c r="B1592" s="52"/>
      <c r="C1592" s="52"/>
      <c r="D1592" s="162"/>
      <c r="E1592" s="240"/>
      <c r="F1592" s="240"/>
    </row>
    <row r="1593" spans="1:7" ht="14.25" customHeight="1" x14ac:dyDescent="0.25">
      <c r="A1593" s="52"/>
      <c r="B1593" s="52"/>
      <c r="C1593" s="52"/>
      <c r="D1593" s="162"/>
      <c r="E1593" s="240"/>
      <c r="F1593" s="240"/>
    </row>
    <row r="1594" spans="1:7" ht="14.25" customHeight="1" x14ac:dyDescent="0.25">
      <c r="A1594" s="52"/>
      <c r="B1594" s="52"/>
      <c r="C1594" s="52"/>
      <c r="D1594" s="162"/>
      <c r="E1594" s="240"/>
      <c r="F1594" s="240"/>
    </row>
    <row r="1595" spans="1:7" ht="14.25" customHeight="1" x14ac:dyDescent="0.25">
      <c r="A1595" s="52"/>
      <c r="B1595" s="52"/>
      <c r="C1595" s="52"/>
      <c r="D1595" s="162"/>
      <c r="E1595" s="240"/>
      <c r="F1595" s="240"/>
    </row>
    <row r="1596" spans="1:7" ht="14.25" customHeight="1" x14ac:dyDescent="0.25">
      <c r="A1596" s="52"/>
      <c r="B1596" s="52"/>
      <c r="C1596" s="52"/>
      <c r="D1596" s="162"/>
      <c r="E1596" s="240"/>
      <c r="F1596" s="240"/>
    </row>
    <row r="1597" spans="1:7" ht="14.25" customHeight="1" x14ac:dyDescent="0.25">
      <c r="A1597" s="52"/>
      <c r="B1597" s="52"/>
      <c r="C1597" s="52"/>
      <c r="D1597" s="162"/>
      <c r="E1597" s="240"/>
      <c r="F1597" s="240"/>
    </row>
    <row r="1598" spans="1:7" ht="14.25" customHeight="1" x14ac:dyDescent="0.25">
      <c r="A1598" s="52"/>
      <c r="B1598" s="52"/>
      <c r="C1598" s="52"/>
      <c r="D1598" s="162"/>
      <c r="E1598" s="240"/>
      <c r="F1598" s="240"/>
    </row>
    <row r="1599" spans="1:7" ht="14.25" customHeight="1" x14ac:dyDescent="0.25">
      <c r="A1599" s="52"/>
      <c r="B1599" s="52"/>
      <c r="C1599" s="52"/>
      <c r="D1599" s="162"/>
      <c r="E1599" s="240"/>
      <c r="F1599" s="240"/>
    </row>
    <row r="1600" spans="1:7" ht="14.25" customHeight="1" x14ac:dyDescent="0.25">
      <c r="A1600" s="52"/>
      <c r="B1600" s="52"/>
      <c r="C1600" s="52"/>
      <c r="D1600" s="162"/>
      <c r="E1600" s="240"/>
      <c r="F1600" s="240"/>
    </row>
    <row r="1601" spans="1:6" ht="14.25" customHeight="1" x14ac:dyDescent="0.25">
      <c r="A1601" s="52"/>
      <c r="B1601" s="52"/>
      <c r="C1601" s="52"/>
      <c r="D1601" s="162"/>
      <c r="E1601" s="240"/>
      <c r="F1601" s="240"/>
    </row>
    <row r="1602" spans="1:6" ht="14.25" customHeight="1" x14ac:dyDescent="0.25">
      <c r="A1602" s="52"/>
      <c r="B1602" s="52"/>
      <c r="C1602" s="52"/>
      <c r="D1602" s="162"/>
      <c r="E1602" s="240"/>
      <c r="F1602" s="240"/>
    </row>
    <row r="1603" spans="1:6" ht="14.25" customHeight="1" x14ac:dyDescent="0.25">
      <c r="A1603" s="52"/>
      <c r="B1603" s="52"/>
      <c r="C1603" s="52"/>
      <c r="D1603" s="162"/>
      <c r="E1603" s="240"/>
      <c r="F1603" s="240"/>
    </row>
    <row r="1604" spans="1:6" ht="14.25" customHeight="1" x14ac:dyDescent="0.25">
      <c r="A1604" s="52"/>
      <c r="B1604" s="52"/>
      <c r="C1604" s="52"/>
      <c r="D1604" s="162"/>
      <c r="E1604" s="240"/>
      <c r="F1604" s="240"/>
    </row>
    <row r="1605" spans="1:6" ht="14.25" customHeight="1" x14ac:dyDescent="0.25">
      <c r="A1605" s="52"/>
      <c r="B1605" s="52"/>
      <c r="C1605" s="52"/>
      <c r="D1605" s="162"/>
      <c r="E1605" s="240"/>
      <c r="F1605" s="240"/>
    </row>
    <row r="1606" spans="1:6" ht="14.25" customHeight="1" x14ac:dyDescent="0.25">
      <c r="A1606" s="52"/>
      <c r="B1606" s="52"/>
      <c r="C1606" s="52"/>
      <c r="D1606" s="162"/>
      <c r="E1606" s="240"/>
      <c r="F1606" s="240"/>
    </row>
    <row r="1607" spans="1:6" ht="14.25" customHeight="1" x14ac:dyDescent="0.25">
      <c r="A1607" s="52"/>
      <c r="B1607" s="52"/>
      <c r="C1607" s="52"/>
      <c r="D1607" s="162"/>
      <c r="E1607" s="240"/>
      <c r="F1607" s="240"/>
    </row>
    <row r="1608" spans="1:6" ht="14.25" customHeight="1" x14ac:dyDescent="0.25">
      <c r="A1608" s="52"/>
      <c r="B1608" s="52"/>
      <c r="C1608" s="52"/>
      <c r="D1608" s="162"/>
      <c r="E1608" s="240"/>
      <c r="F1608" s="240"/>
    </row>
    <row r="1609" spans="1:6" ht="14.25" customHeight="1" x14ac:dyDescent="0.25">
      <c r="A1609" s="52"/>
      <c r="B1609" s="52"/>
      <c r="C1609" s="52"/>
      <c r="D1609" s="162"/>
      <c r="E1609" s="240"/>
      <c r="F1609" s="240"/>
    </row>
    <row r="1610" spans="1:6" ht="14.25" customHeight="1" x14ac:dyDescent="0.25">
      <c r="A1610" s="52"/>
      <c r="B1610" s="52"/>
      <c r="C1610" s="52"/>
      <c r="D1610" s="162"/>
      <c r="E1610" s="240"/>
      <c r="F1610" s="240"/>
    </row>
    <row r="1611" spans="1:6" ht="14.25" customHeight="1" x14ac:dyDescent="0.25">
      <c r="A1611" s="52"/>
      <c r="B1611" s="52"/>
      <c r="C1611" s="52"/>
      <c r="D1611" s="162"/>
      <c r="E1611" s="240"/>
      <c r="F1611" s="240"/>
    </row>
    <row r="1612" spans="1:6" ht="14.25" customHeight="1" x14ac:dyDescent="0.25">
      <c r="A1612" s="52"/>
      <c r="B1612" s="52"/>
      <c r="C1612" s="52"/>
      <c r="D1612" s="162"/>
      <c r="E1612" s="240"/>
      <c r="F1612" s="240"/>
    </row>
    <row r="1613" spans="1:6" ht="14.25" customHeight="1" x14ac:dyDescent="0.25">
      <c r="A1613" s="52"/>
      <c r="B1613" s="52"/>
      <c r="C1613" s="52"/>
      <c r="D1613" s="162"/>
      <c r="E1613" s="240"/>
      <c r="F1613" s="240"/>
    </row>
    <row r="1614" spans="1:6" ht="14.25" customHeight="1" x14ac:dyDescent="0.25">
      <c r="A1614" s="52"/>
      <c r="B1614" s="52"/>
      <c r="C1614" s="52"/>
      <c r="D1614" s="162"/>
      <c r="E1614" s="240"/>
      <c r="F1614" s="240"/>
    </row>
    <row r="1615" spans="1:6" ht="14.25" customHeight="1" x14ac:dyDescent="0.25">
      <c r="A1615" s="52"/>
      <c r="B1615" s="52"/>
      <c r="C1615" s="52"/>
      <c r="D1615" s="162"/>
      <c r="E1615" s="240"/>
      <c r="F1615" s="240"/>
    </row>
    <row r="1616" spans="1:6" ht="14.25" customHeight="1" x14ac:dyDescent="0.25">
      <c r="A1616" s="52"/>
      <c r="B1616" s="52"/>
      <c r="C1616" s="52"/>
      <c r="D1616" s="162"/>
      <c r="E1616" s="240"/>
      <c r="F1616" s="240"/>
    </row>
    <row r="1617" spans="1:6" ht="14.25" customHeight="1" x14ac:dyDescent="0.25">
      <c r="A1617" s="52"/>
      <c r="B1617" s="52"/>
      <c r="C1617" s="52"/>
      <c r="D1617" s="162"/>
      <c r="E1617" s="240"/>
      <c r="F1617" s="240"/>
    </row>
    <row r="1618" spans="1:6" ht="14.25" customHeight="1" x14ac:dyDescent="0.25">
      <c r="A1618" s="52"/>
      <c r="B1618" s="52"/>
      <c r="C1618" s="52"/>
      <c r="D1618" s="162"/>
      <c r="E1618" s="240"/>
      <c r="F1618" s="240"/>
    </row>
    <row r="1619" spans="1:6" ht="14.25" customHeight="1" x14ac:dyDescent="0.25">
      <c r="A1619" s="52"/>
      <c r="B1619" s="52"/>
      <c r="C1619" s="52"/>
      <c r="D1619" s="162"/>
      <c r="E1619" s="240"/>
      <c r="F1619" s="240"/>
    </row>
    <row r="1620" spans="1:6" ht="14.25" customHeight="1" x14ac:dyDescent="0.25">
      <c r="A1620" s="52"/>
      <c r="B1620" s="52"/>
      <c r="C1620" s="52"/>
      <c r="D1620" s="162"/>
      <c r="E1620" s="240"/>
      <c r="F1620" s="240"/>
    </row>
    <row r="1621" spans="1:6" ht="14.25" customHeight="1" x14ac:dyDescent="0.25">
      <c r="A1621" s="52"/>
      <c r="B1621" s="52"/>
      <c r="C1621" s="52"/>
      <c r="D1621" s="162"/>
      <c r="E1621" s="240"/>
      <c r="F1621" s="240"/>
    </row>
    <row r="1622" spans="1:6" ht="14.25" customHeight="1" x14ac:dyDescent="0.25">
      <c r="A1622" s="52"/>
      <c r="B1622" s="52"/>
      <c r="C1622" s="52"/>
      <c r="D1622" s="162"/>
      <c r="E1622" s="240"/>
      <c r="F1622" s="240"/>
    </row>
    <row r="1623" spans="1:6" ht="14.25" customHeight="1" x14ac:dyDescent="0.25">
      <c r="A1623" s="52"/>
      <c r="B1623" s="52"/>
      <c r="C1623" s="52"/>
      <c r="D1623" s="162"/>
      <c r="E1623" s="240"/>
      <c r="F1623" s="240"/>
    </row>
    <row r="1624" spans="1:6" ht="14.25" customHeight="1" x14ac:dyDescent="0.25">
      <c r="A1624" s="52"/>
      <c r="B1624" s="52"/>
      <c r="C1624" s="52"/>
      <c r="D1624" s="162"/>
      <c r="E1624" s="240"/>
      <c r="F1624" s="240"/>
    </row>
    <row r="1625" spans="1:6" ht="14.25" customHeight="1" x14ac:dyDescent="0.25">
      <c r="A1625" s="52"/>
      <c r="B1625" s="52"/>
      <c r="C1625" s="52"/>
      <c r="D1625" s="162"/>
      <c r="E1625" s="240"/>
      <c r="F1625" s="240"/>
    </row>
    <row r="1626" spans="1:6" ht="14.25" customHeight="1" x14ac:dyDescent="0.25">
      <c r="A1626" s="52"/>
      <c r="B1626" s="52"/>
      <c r="C1626" s="52"/>
      <c r="D1626" s="162"/>
      <c r="E1626" s="240"/>
      <c r="F1626" s="240"/>
    </row>
    <row r="1627" spans="1:6" ht="14.25" customHeight="1" x14ac:dyDescent="0.25">
      <c r="A1627" s="52"/>
      <c r="B1627" s="52"/>
      <c r="C1627" s="52"/>
      <c r="D1627" s="162"/>
      <c r="E1627" s="240"/>
      <c r="F1627" s="240"/>
    </row>
    <row r="1628" spans="1:6" ht="14.25" customHeight="1" x14ac:dyDescent="0.25">
      <c r="A1628" s="52"/>
      <c r="B1628" s="52"/>
      <c r="C1628" s="52"/>
      <c r="D1628" s="162"/>
      <c r="E1628" s="240"/>
      <c r="F1628" s="240"/>
    </row>
    <row r="1629" spans="1:6" ht="14.25" customHeight="1" x14ac:dyDescent="0.25">
      <c r="A1629" s="52"/>
      <c r="B1629" s="52"/>
      <c r="C1629" s="52"/>
      <c r="D1629" s="162"/>
      <c r="E1629" s="240"/>
      <c r="F1629" s="240"/>
    </row>
    <row r="1630" spans="1:6" ht="14.25" customHeight="1" x14ac:dyDescent="0.25">
      <c r="A1630" s="52"/>
      <c r="B1630" s="52"/>
      <c r="C1630" s="52"/>
      <c r="D1630" s="162"/>
      <c r="E1630" s="240"/>
      <c r="F1630" s="240"/>
    </row>
    <row r="1631" spans="1:6" ht="14.25" customHeight="1" x14ac:dyDescent="0.25">
      <c r="A1631" s="52"/>
      <c r="B1631" s="52"/>
      <c r="C1631" s="52"/>
      <c r="D1631" s="162"/>
      <c r="E1631" s="240"/>
      <c r="F1631" s="240"/>
    </row>
  </sheetData>
  <autoFilter ref="A1:I976" xr:uid="{75667553-11C6-4A44-A92B-4EAF5C703289}"/>
  <dataValidations count="2">
    <dataValidation type="list" allowBlank="1" showInputMessage="1" showErrorMessage="1" sqref="E2:E65" xr:uid="{FFB92CB6-671F-4968-B672-1CE87F709600}">
      <formula1>$I$2:$I$3</formula1>
    </dataValidation>
    <dataValidation type="list" allowBlank="1" showInputMessage="1" showErrorMessage="1" sqref="E66:E821 E823:E1631" xr:uid="{5B240168-884C-429F-917A-FA1A7F09D309}">
      <formula1>$I$2:$I$4</formula1>
    </dataValidation>
  </dataValidations>
  <hyperlinks>
    <hyperlink ref="B1492" r:id="rId1" xr:uid="{6AED7D96-CB73-49AD-8FF1-98CBF884EDD0}"/>
    <hyperlink ref="B1493" r:id="rId2" xr:uid="{22D2870B-99B0-4C3A-9C19-63950EB60A0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CAE4-FCD5-45E3-97BC-97F3A9D85FED}">
  <sheetPr>
    <tabColor rgb="FF7030A0"/>
  </sheetPr>
  <dimension ref="A1:L1739"/>
  <sheetViews>
    <sheetView workbookViewId="0">
      <pane ySplit="1" topLeftCell="A142" activePane="bottomLeft" state="frozen"/>
      <selection pane="bottomLeft" activeCell="E145" sqref="E145"/>
    </sheetView>
  </sheetViews>
  <sheetFormatPr defaultColWidth="9.33203125" defaultRowHeight="12" customHeight="1" x14ac:dyDescent="0.2"/>
  <cols>
    <col min="1" max="1" width="13.33203125" style="3" bestFit="1" customWidth="1"/>
    <col min="2" max="2" width="19" style="3" customWidth="1"/>
    <col min="3" max="3" width="25.5" style="3" customWidth="1"/>
    <col min="4" max="4" width="34.6640625" style="3" customWidth="1"/>
    <col min="5" max="5" width="11.1640625" style="55" customWidth="1"/>
    <col min="6" max="6" width="47.83203125" style="3" customWidth="1"/>
    <col min="7" max="8" width="39.6640625" style="3" customWidth="1"/>
    <col min="9" max="9" width="78.33203125" style="3" customWidth="1"/>
    <col min="10" max="10" width="70.1640625" style="3" customWidth="1"/>
    <col min="11" max="11" width="21" style="3" customWidth="1"/>
    <col min="12" max="12" width="15.83203125" style="3" customWidth="1"/>
    <col min="13" max="16384" width="9.33203125" style="3"/>
  </cols>
  <sheetData>
    <row r="1" spans="1:12" ht="12" customHeight="1" x14ac:dyDescent="0.2">
      <c r="A1" s="313" t="s">
        <v>0</v>
      </c>
      <c r="B1" s="313" t="s">
        <v>2624</v>
      </c>
      <c r="C1" s="313" t="s">
        <v>71</v>
      </c>
      <c r="D1" s="313" t="s">
        <v>2625</v>
      </c>
      <c r="E1" s="313" t="s">
        <v>2626</v>
      </c>
      <c r="F1" s="301" t="s">
        <v>2627</v>
      </c>
      <c r="G1" s="313" t="s">
        <v>2628</v>
      </c>
      <c r="H1" s="313" t="s">
        <v>2629</v>
      </c>
      <c r="I1" s="302" t="s">
        <v>2630</v>
      </c>
      <c r="J1" s="302" t="s">
        <v>2631</v>
      </c>
      <c r="K1" s="302" t="s">
        <v>2632</v>
      </c>
      <c r="L1" s="302" t="s">
        <v>2633</v>
      </c>
    </row>
    <row r="2" spans="1:12" x14ac:dyDescent="0.2">
      <c r="A2">
        <v>1952469</v>
      </c>
      <c r="B2">
        <v>2035863</v>
      </c>
      <c r="C2" t="s">
        <v>83</v>
      </c>
      <c r="D2" s="361" t="s">
        <v>386</v>
      </c>
      <c r="E2" s="362" t="s">
        <v>387</v>
      </c>
      <c r="F2" t="s">
        <v>281</v>
      </c>
      <c r="G2" s="361" t="s">
        <v>388</v>
      </c>
      <c r="H2" t="s">
        <v>41</v>
      </c>
      <c r="I2" s="120" t="str">
        <f t="shared" ref="I2:I32" si="0">CONCATENATE(A2,TRIM(F2),"\",TRIM(D2),E2)</f>
        <v>1952469\WEB_10G\FMB\DIAG\T720A1.250</v>
      </c>
      <c r="J2" s="3" t="str">
        <f>VLOOKUP(I2,'SAC''s'!W:W,1,0)</f>
        <v>1952469\WEB_10G\FMB\DIAG\T720A1.250</v>
      </c>
      <c r="K2" s="3">
        <f>VLOOKUP(A2,'SAC''s'!B:B,1,0)</f>
        <v>1952469</v>
      </c>
      <c r="L2" s="3" t="b">
        <f t="shared" ref="L2:L19" si="1">RIGHT(E2,1)="0"</f>
        <v>1</v>
      </c>
    </row>
    <row r="3" spans="1:12" x14ac:dyDescent="0.2">
      <c r="A3">
        <v>1952469</v>
      </c>
      <c r="B3">
        <v>2042943</v>
      </c>
      <c r="C3" t="s">
        <v>83</v>
      </c>
      <c r="D3" s="361" t="s">
        <v>279</v>
      </c>
      <c r="E3" s="362" t="s">
        <v>389</v>
      </c>
      <c r="F3" t="s">
        <v>281</v>
      </c>
      <c r="G3" s="361" t="s">
        <v>388</v>
      </c>
      <c r="H3" t="s">
        <v>41</v>
      </c>
      <c r="I3" s="120" t="str">
        <f t="shared" si="0"/>
        <v>1952469\WEB_10G\FMB\DIAG\T73061.38</v>
      </c>
      <c r="J3" s="3" t="str">
        <f>VLOOKUP(I3,'SAC''s'!W:W,1,0)</f>
        <v>1952469\WEB_10G\FMB\DIAG\T73061.38</v>
      </c>
      <c r="K3" s="3">
        <f>VLOOKUP(A3,'SAC''s'!B:B,1,0)</f>
        <v>1952469</v>
      </c>
      <c r="L3" s="3" t="b">
        <f t="shared" si="1"/>
        <v>0</v>
      </c>
    </row>
    <row r="4" spans="1:12" x14ac:dyDescent="0.2">
      <c r="A4">
        <v>2048264</v>
      </c>
      <c r="B4">
        <v>2050520</v>
      </c>
      <c r="C4" t="s">
        <v>81</v>
      </c>
      <c r="D4" s="361" t="s">
        <v>459</v>
      </c>
      <c r="E4" s="362" t="s">
        <v>253</v>
      </c>
      <c r="F4" t="s">
        <v>397</v>
      </c>
      <c r="G4" s="361" t="s">
        <v>460</v>
      </c>
      <c r="H4" t="s">
        <v>463</v>
      </c>
      <c r="I4" s="120" t="str">
        <f t="shared" si="0"/>
        <v>2048264\HEALTH_INSTALL\TABLE\AU_CARACTERISTICA_JURIDICA1.1</v>
      </c>
      <c r="J4" s="3" t="str">
        <f>VLOOKUP(I4,'SAC''s'!W:W,1,0)</f>
        <v>2048264\HEALTH_INSTALL\TABLE\AU_CARACTERISTICA_JURIDICA1.1</v>
      </c>
      <c r="K4" s="3">
        <f>VLOOKUP(A4,'SAC''s'!B:B,1,0)</f>
        <v>2048264</v>
      </c>
      <c r="L4" s="3" t="b">
        <f t="shared" si="1"/>
        <v>0</v>
      </c>
    </row>
    <row r="5" spans="1:12" x14ac:dyDescent="0.2">
      <c r="A5">
        <v>2048264</v>
      </c>
      <c r="B5">
        <v>2050520</v>
      </c>
      <c r="C5" t="s">
        <v>81</v>
      </c>
      <c r="D5" s="361" t="s">
        <v>464</v>
      </c>
      <c r="E5" s="362" t="s">
        <v>443</v>
      </c>
      <c r="F5" t="s">
        <v>397</v>
      </c>
      <c r="G5" s="361" t="s">
        <v>460</v>
      </c>
      <c r="H5" t="s">
        <v>463</v>
      </c>
      <c r="I5" s="120" t="str">
        <f t="shared" si="0"/>
        <v>2048264\HEALTH_INSTALL\TABLE\TB_NOTA_FISCAL1.8</v>
      </c>
      <c r="J5" s="3" t="str">
        <f>VLOOKUP(I5,'SAC''s'!W:W,1,0)</f>
        <v>2048264\HEALTH_INSTALL\TABLE\TB_NOTA_FISCAL1.8</v>
      </c>
      <c r="K5" s="3">
        <f>VLOOKUP(A5,'SAC''s'!B:B,1,0)</f>
        <v>2048264</v>
      </c>
      <c r="L5" s="3" t="b">
        <f t="shared" si="1"/>
        <v>0</v>
      </c>
    </row>
    <row r="6" spans="1:12" x14ac:dyDescent="0.2">
      <c r="A6">
        <v>2048264</v>
      </c>
      <c r="B6">
        <v>2050520</v>
      </c>
      <c r="C6" t="s">
        <v>87</v>
      </c>
      <c r="D6" s="361" t="s">
        <v>461</v>
      </c>
      <c r="E6" s="362" t="s">
        <v>253</v>
      </c>
      <c r="F6" t="s">
        <v>462</v>
      </c>
      <c r="G6" s="361" t="s">
        <v>460</v>
      </c>
      <c r="H6" t="s">
        <v>463</v>
      </c>
      <c r="I6" s="120" t="str">
        <f t="shared" si="0"/>
        <v>2048264\HEALTH_INSTALL\TRIGGER\TG_CARACTERISTICA_JURIDICA_B1.1</v>
      </c>
      <c r="J6" s="3" t="str">
        <f>VLOOKUP(I6,'SAC''s'!W:W,1,0)</f>
        <v>2048264\HEALTH_INSTALL\TRIGGER\TG_CARACTERISTICA_JURIDICA_B1.1</v>
      </c>
      <c r="K6" s="3">
        <f>VLOOKUP(A6,'SAC''s'!B:B,1,0)</f>
        <v>2048264</v>
      </c>
      <c r="L6" s="3" t="b">
        <f t="shared" si="1"/>
        <v>0</v>
      </c>
    </row>
    <row r="7" spans="1:12" x14ac:dyDescent="0.2">
      <c r="A7">
        <v>2049434</v>
      </c>
      <c r="B7">
        <v>2051905</v>
      </c>
      <c r="C7" t="s">
        <v>83</v>
      </c>
      <c r="D7" s="361" t="s">
        <v>534</v>
      </c>
      <c r="E7" s="362" t="s">
        <v>535</v>
      </c>
      <c r="F7" t="s">
        <v>384</v>
      </c>
      <c r="G7" s="361" t="s">
        <v>460</v>
      </c>
      <c r="H7" t="s">
        <v>463</v>
      </c>
      <c r="I7" s="120" t="str">
        <f t="shared" si="0"/>
        <v>2049434\WEB_10G\FMB\PLN\T19911.226</v>
      </c>
      <c r="J7" s="3" t="str">
        <f>VLOOKUP(I7,'SAC''s'!W:W,1,0)</f>
        <v>2049434\WEB_10G\FMB\PLN\T19911.226</v>
      </c>
      <c r="K7" s="3">
        <f>VLOOKUP(A7,'SAC''s'!B:B,1,0)</f>
        <v>2049434</v>
      </c>
      <c r="L7" s="3" t="b">
        <f t="shared" si="1"/>
        <v>0</v>
      </c>
    </row>
    <row r="8" spans="1:12" x14ac:dyDescent="0.2">
      <c r="A8">
        <v>1986410</v>
      </c>
      <c r="B8">
        <v>1989542</v>
      </c>
      <c r="C8" t="s">
        <v>90</v>
      </c>
      <c r="D8" s="361" t="s">
        <v>258</v>
      </c>
      <c r="E8" s="362" t="s">
        <v>253</v>
      </c>
      <c r="F8" t="s">
        <v>257</v>
      </c>
      <c r="G8" s="361" t="s">
        <v>2634</v>
      </c>
      <c r="H8" t="s">
        <v>508</v>
      </c>
      <c r="I8" s="120" t="str">
        <f t="shared" si="0"/>
        <v>1986410\HEALTH_INSTALL\VIEW\VW_PORTAL_BENEFICIARIO1.1</v>
      </c>
      <c r="J8" s="3" t="str">
        <f>VLOOKUP(I8,'SAC''s'!W:W,1,0)</f>
        <v>1986410\HEALTH_INSTALL\VIEW\VW_PORTAL_BENEFICIARIO1.1</v>
      </c>
      <c r="K8" s="3">
        <f>VLOOKUP(A8,'SAC''s'!B:B,1,0)</f>
        <v>1986410</v>
      </c>
      <c r="L8" s="3" t="b">
        <f t="shared" si="1"/>
        <v>0</v>
      </c>
    </row>
    <row r="9" spans="1:12" x14ac:dyDescent="0.2">
      <c r="A9">
        <v>1986410</v>
      </c>
      <c r="B9">
        <v>1989542</v>
      </c>
      <c r="C9" t="s">
        <v>90</v>
      </c>
      <c r="D9" s="361" t="s">
        <v>256</v>
      </c>
      <c r="E9" s="362" t="s">
        <v>253</v>
      </c>
      <c r="F9" t="s">
        <v>257</v>
      </c>
      <c r="G9" s="361" t="s">
        <v>2634</v>
      </c>
      <c r="H9" t="s">
        <v>508</v>
      </c>
      <c r="I9" s="120" t="str">
        <f t="shared" si="0"/>
        <v>1986410\HEALTH_INSTALL\VIEW\VW_PORTAL_BENEFICIARIO_DET1.1</v>
      </c>
      <c r="J9" s="3" t="str">
        <f>VLOOKUP(I9,'SAC''s'!W:W,1,0)</f>
        <v>1986410\HEALTH_INSTALL\VIEW\VW_PORTAL_BENEFICIARIO_DET1.1</v>
      </c>
      <c r="K9" s="3">
        <f>VLOOKUP(A9,'SAC''s'!B:B,1,0)</f>
        <v>1986410</v>
      </c>
      <c r="L9" s="3" t="b">
        <f t="shared" si="1"/>
        <v>0</v>
      </c>
    </row>
    <row r="10" spans="1:12" x14ac:dyDescent="0.2">
      <c r="A10">
        <v>1986410</v>
      </c>
      <c r="B10">
        <v>1989542</v>
      </c>
      <c r="C10" t="s">
        <v>73</v>
      </c>
      <c r="D10" s="361" t="s">
        <v>252</v>
      </c>
      <c r="E10" s="362" t="s">
        <v>253</v>
      </c>
      <c r="F10" t="s">
        <v>254</v>
      </c>
      <c r="G10" s="361" t="s">
        <v>2634</v>
      </c>
      <c r="H10" t="s">
        <v>508</v>
      </c>
      <c r="I10" s="120" t="str">
        <f t="shared" si="0"/>
        <v>1986410\HEALTH_INSTALL\SCRIPTS\SC_SACTI_19864101.1</v>
      </c>
      <c r="J10" s="3" t="str">
        <f>VLOOKUP(I10,'SAC''s'!W:W,1,0)</f>
        <v>1986410\HEALTH_INSTALL\SCRIPTS\SC_SACTI_19864101.1</v>
      </c>
      <c r="K10" s="3">
        <f>VLOOKUP(A10,'SAC''s'!B:B,1,0)</f>
        <v>1986410</v>
      </c>
      <c r="L10" s="3" t="b">
        <f t="shared" si="1"/>
        <v>0</v>
      </c>
    </row>
    <row r="11" spans="1:12" x14ac:dyDescent="0.2">
      <c r="A11">
        <v>2040384</v>
      </c>
      <c r="B11">
        <v>2050367</v>
      </c>
      <c r="C11" t="s">
        <v>83</v>
      </c>
      <c r="D11" s="361" t="s">
        <v>465</v>
      </c>
      <c r="E11" s="362" t="s">
        <v>466</v>
      </c>
      <c r="F11" t="s">
        <v>384</v>
      </c>
      <c r="G11" s="361" t="s">
        <v>467</v>
      </c>
      <c r="H11" t="s">
        <v>468</v>
      </c>
      <c r="I11" s="120" t="str">
        <f t="shared" si="0"/>
        <v>2040384\WEB_10G\FMB\PLN\T21251.299</v>
      </c>
      <c r="J11" s="3" t="str">
        <f>VLOOKUP(I11,'SAC''s'!W:W,1,0)</f>
        <v>2040384\WEB_10G\FMB\PLN\T21251.299</v>
      </c>
      <c r="K11" s="3">
        <f>VLOOKUP(A11,'SAC''s'!B:B,1,0)</f>
        <v>2040384</v>
      </c>
      <c r="L11" s="3" t="b">
        <f t="shared" si="1"/>
        <v>0</v>
      </c>
    </row>
    <row r="12" spans="1:12" x14ac:dyDescent="0.2">
      <c r="A12">
        <v>2040384</v>
      </c>
      <c r="B12">
        <v>2050367</v>
      </c>
      <c r="C12" t="s">
        <v>83</v>
      </c>
      <c r="D12" s="361" t="s">
        <v>474</v>
      </c>
      <c r="E12" s="362" t="s">
        <v>475</v>
      </c>
      <c r="F12" t="s">
        <v>384</v>
      </c>
      <c r="G12" s="361" t="s">
        <v>467</v>
      </c>
      <c r="H12" t="s">
        <v>468</v>
      </c>
      <c r="I12" s="120" t="str">
        <f t="shared" si="0"/>
        <v>2040384\WEB_10G\FMB\PLN\T21241.327</v>
      </c>
      <c r="J12" s="3" t="str">
        <f>VLOOKUP(I12,'SAC''s'!W:W,1,0)</f>
        <v>2040384\WEB_10G\FMB\PLN\T21241.327</v>
      </c>
      <c r="K12" s="3">
        <f>VLOOKUP(A12,'SAC''s'!B:B,1,0)</f>
        <v>2040384</v>
      </c>
      <c r="L12" s="3" t="b">
        <f t="shared" si="1"/>
        <v>0</v>
      </c>
    </row>
    <row r="13" spans="1:12" x14ac:dyDescent="0.2">
      <c r="A13">
        <v>2040384</v>
      </c>
      <c r="B13">
        <v>2050367</v>
      </c>
      <c r="C13" t="s">
        <v>83</v>
      </c>
      <c r="D13" s="361" t="s">
        <v>476</v>
      </c>
      <c r="E13" s="362" t="s">
        <v>477</v>
      </c>
      <c r="F13" t="s">
        <v>384</v>
      </c>
      <c r="G13" s="361" t="s">
        <v>467</v>
      </c>
      <c r="H13" t="s">
        <v>468</v>
      </c>
      <c r="I13" s="120" t="str">
        <f t="shared" si="0"/>
        <v>2040384\WEB_10G\FMB\PLN\T21351.86</v>
      </c>
      <c r="J13" s="3" t="str">
        <f>VLOOKUP(I13,'SAC''s'!W:W,1,0)</f>
        <v>2040384\WEB_10G\FMB\PLN\T21351.86</v>
      </c>
      <c r="K13" s="3">
        <f>VLOOKUP(A13,'SAC''s'!B:B,1,0)</f>
        <v>2040384</v>
      </c>
      <c r="L13" s="3" t="b">
        <f t="shared" si="1"/>
        <v>0</v>
      </c>
    </row>
    <row r="14" spans="1:12" ht="24" x14ac:dyDescent="0.2">
      <c r="A14">
        <v>2040384</v>
      </c>
      <c r="B14">
        <v>2050367</v>
      </c>
      <c r="C14" t="s">
        <v>87</v>
      </c>
      <c r="D14" s="361" t="s">
        <v>472</v>
      </c>
      <c r="E14" s="362" t="s">
        <v>253</v>
      </c>
      <c r="F14" t="s">
        <v>462</v>
      </c>
      <c r="G14" s="361" t="s">
        <v>467</v>
      </c>
      <c r="H14" t="s">
        <v>468</v>
      </c>
      <c r="I14" s="120" t="str">
        <f t="shared" si="0"/>
        <v>2040384\HEALTH_INSTALL\TRIGGER\TG_PREST_PCT_IBGE_BONIFICACAO_B1.1</v>
      </c>
      <c r="J14" s="3" t="str">
        <f>VLOOKUP(I14,'SAC''s'!W:W,1,0)</f>
        <v>2040384\HEALTH_INSTALL\TRIGGER\TG_PREST_PCT_IBGE_BONIFICACAO_B1.1</v>
      </c>
      <c r="K14" s="3">
        <f>VLOOKUP(A14,'SAC''s'!B:B,1,0)</f>
        <v>2040384</v>
      </c>
      <c r="L14" s="3" t="b">
        <f t="shared" si="1"/>
        <v>0</v>
      </c>
    </row>
    <row r="15" spans="1:12" x14ac:dyDescent="0.2">
      <c r="A15">
        <v>2040384</v>
      </c>
      <c r="B15">
        <v>2050367</v>
      </c>
      <c r="C15" t="s">
        <v>87</v>
      </c>
      <c r="D15" s="361" t="s">
        <v>469</v>
      </c>
      <c r="E15" s="362" t="s">
        <v>253</v>
      </c>
      <c r="F15" t="s">
        <v>462</v>
      </c>
      <c r="G15" s="361" t="s">
        <v>467</v>
      </c>
      <c r="H15" t="s">
        <v>468</v>
      </c>
      <c r="I15" s="120" t="str">
        <f>CONCATENATE(A15,TRIM(F15),"\",TRIM(D15),E15)</f>
        <v>2040384\HEALTH_INSTALL\TRIGGER\TG_PRESTADOR_CAD_AUXILIAR_B1.1</v>
      </c>
      <c r="J15" s="3" t="str">
        <f>VLOOKUP(I15,'SAC''s'!W:W,1,0)</f>
        <v>2040384\HEALTH_INSTALL\TRIGGER\TG_PRESTADOR_CAD_AUXILIAR_B1.1</v>
      </c>
      <c r="K15" s="3">
        <f>VLOOKUP(A15,'SAC''s'!B:B,1,0)</f>
        <v>2040384</v>
      </c>
      <c r="L15" s="3" t="b">
        <f>RIGHT(E15,1)="0"</f>
        <v>0</v>
      </c>
    </row>
    <row r="16" spans="1:12" x14ac:dyDescent="0.2">
      <c r="A16">
        <v>2040384</v>
      </c>
      <c r="B16">
        <v>2050367</v>
      </c>
      <c r="C16" t="s">
        <v>81</v>
      </c>
      <c r="D16" s="361" t="s">
        <v>470</v>
      </c>
      <c r="E16" s="362" t="s">
        <v>253</v>
      </c>
      <c r="F16" t="s">
        <v>397</v>
      </c>
      <c r="G16" s="361" t="s">
        <v>467</v>
      </c>
      <c r="H16" t="s">
        <v>468</v>
      </c>
      <c r="I16" s="120" t="str">
        <f>CONCATENATE(A16,TRIM(F16),"\",TRIM(D16),E16)</f>
        <v>2040384\HEALTH_INSTALL\TABLE\AU_PREST_PCT_IBGE_BONIFICACAO1.1</v>
      </c>
      <c r="J16" s="3" t="str">
        <f>VLOOKUP(I16,'SAC''s'!W:W,1,0)</f>
        <v>2040384\HEALTH_INSTALL\TABLE\AU_PREST_PCT_IBGE_BONIFICACAO1.1</v>
      </c>
      <c r="K16" s="3">
        <f>VLOOKUP(A16,'SAC''s'!B:B,1,0)</f>
        <v>2040384</v>
      </c>
      <c r="L16" s="3" t="b">
        <f>RIGHT(E16,1)="0"</f>
        <v>0</v>
      </c>
    </row>
    <row r="17" spans="1:12" x14ac:dyDescent="0.2">
      <c r="A17">
        <v>2040384</v>
      </c>
      <c r="B17">
        <v>2050367</v>
      </c>
      <c r="C17" t="s">
        <v>81</v>
      </c>
      <c r="D17" s="361" t="s">
        <v>473</v>
      </c>
      <c r="E17" s="362" t="s">
        <v>253</v>
      </c>
      <c r="F17" t="s">
        <v>397</v>
      </c>
      <c r="G17" s="361" t="s">
        <v>467</v>
      </c>
      <c r="H17" t="s">
        <v>468</v>
      </c>
      <c r="I17" s="120" t="str">
        <f t="shared" si="0"/>
        <v>2040384\HEALTH_INSTALL\TABLE\TB_PRESTADOR_CAD_AUXILIAR1.1</v>
      </c>
      <c r="J17" s="3" t="str">
        <f>VLOOKUP(I17,'SAC''s'!W:W,1,0)</f>
        <v>2040384\HEALTH_INSTALL\TABLE\TB_PRESTADOR_CAD_AUXILIAR1.1</v>
      </c>
      <c r="K17" s="3">
        <f>VLOOKUP(A17,'SAC''s'!B:B,1,0)</f>
        <v>2040384</v>
      </c>
      <c r="L17" s="3" t="b">
        <f t="shared" si="1"/>
        <v>0</v>
      </c>
    </row>
    <row r="18" spans="1:12" x14ac:dyDescent="0.2">
      <c r="A18">
        <v>2040384</v>
      </c>
      <c r="B18">
        <v>2050367</v>
      </c>
      <c r="C18" t="s">
        <v>81</v>
      </c>
      <c r="D18" s="361" t="s">
        <v>478</v>
      </c>
      <c r="E18" s="362" t="s">
        <v>253</v>
      </c>
      <c r="F18" t="s">
        <v>397</v>
      </c>
      <c r="G18" s="361" t="s">
        <v>467</v>
      </c>
      <c r="H18" t="s">
        <v>468</v>
      </c>
      <c r="I18" s="120" t="str">
        <f t="shared" si="0"/>
        <v>2040384\HEALTH_INSTALL\TABLE\AU_PRESTADOR_CAD_AUXILIAR1.1</v>
      </c>
      <c r="J18" s="3" t="str">
        <f>VLOOKUP(I18,'SAC''s'!W:W,1,0)</f>
        <v>2040384\HEALTH_INSTALL\TABLE\AU_PRESTADOR_CAD_AUXILIAR1.1</v>
      </c>
      <c r="K18" s="3">
        <f>VLOOKUP(A18,'SAC''s'!B:B,1,0)</f>
        <v>2040384</v>
      </c>
      <c r="L18" s="3" t="b">
        <f t="shared" si="1"/>
        <v>0</v>
      </c>
    </row>
    <row r="19" spans="1:12" x14ac:dyDescent="0.2">
      <c r="A19">
        <v>2040384</v>
      </c>
      <c r="B19">
        <v>2050367</v>
      </c>
      <c r="C19" t="s">
        <v>81</v>
      </c>
      <c r="D19" s="361" t="s">
        <v>471</v>
      </c>
      <c r="E19" s="362" t="s">
        <v>253</v>
      </c>
      <c r="F19" t="s">
        <v>397</v>
      </c>
      <c r="G19" s="361" t="s">
        <v>467</v>
      </c>
      <c r="H19" t="s">
        <v>468</v>
      </c>
      <c r="I19" s="120" t="str">
        <f t="shared" si="0"/>
        <v>2040384\HEALTH_INSTALL\TABLE\TB_PREST_PCT_IBGE_BONIFICACAO1.1</v>
      </c>
      <c r="J19" s="3" t="str">
        <f>VLOOKUP(I19,'SAC''s'!W:W,1,0)</f>
        <v>2040384\HEALTH_INSTALL\TABLE\TB_PREST_PCT_IBGE_BONIFICACAO1.1</v>
      </c>
      <c r="K19" s="3">
        <f>VLOOKUP(A19,'SAC''s'!B:B,1,0)</f>
        <v>2040384</v>
      </c>
      <c r="L19" s="3" t="b">
        <f t="shared" si="1"/>
        <v>0</v>
      </c>
    </row>
    <row r="20" spans="1:12" ht="12.75" customHeight="1" x14ac:dyDescent="0.2">
      <c r="A20">
        <v>1995087</v>
      </c>
      <c r="B20">
        <v>2035122</v>
      </c>
      <c r="C20" t="s">
        <v>270</v>
      </c>
      <c r="D20" s="361" t="s">
        <v>294</v>
      </c>
      <c r="E20" s="362" t="s">
        <v>291</v>
      </c>
      <c r="F20" t="s">
        <v>292</v>
      </c>
      <c r="G20" s="361" t="s">
        <v>293</v>
      </c>
      <c r="H20" t="s">
        <v>293</v>
      </c>
      <c r="I20" s="120" t="str">
        <f t="shared" si="0"/>
        <v>1995087\SITES\HAPVIDA\WEBHAP\HOME_CARE\IMG\LOGO_HAPVIDA1.2</v>
      </c>
      <c r="J20" s="3" t="str">
        <f>VLOOKUP(I20,'SAC''s'!W:W,1,0)</f>
        <v>1995087\SITES\HAPVIDA\WEBHAP\HOME_CARE\IMG\LOGO_HAPVIDA1.2</v>
      </c>
      <c r="K20" s="3">
        <f>VLOOKUP(A20,'SAC''s'!B:B,1,0)</f>
        <v>1995087</v>
      </c>
      <c r="L20" s="3" t="b">
        <f t="shared" ref="L20:L51" si="2">RIGHT(E20,1)="0"</f>
        <v>0</v>
      </c>
    </row>
    <row r="21" spans="1:12" x14ac:dyDescent="0.2">
      <c r="A21">
        <v>1995087</v>
      </c>
      <c r="B21">
        <v>2035122</v>
      </c>
      <c r="C21" t="s">
        <v>270</v>
      </c>
      <c r="D21" s="361" t="s">
        <v>295</v>
      </c>
      <c r="E21" s="362" t="s">
        <v>291</v>
      </c>
      <c r="F21" t="s">
        <v>292</v>
      </c>
      <c r="G21" s="361" t="s">
        <v>293</v>
      </c>
      <c r="H21" t="s">
        <v>293</v>
      </c>
      <c r="I21" s="120" t="str">
        <f t="shared" si="0"/>
        <v>1995087\SITES\HAPVIDA\WEBHAP\HOME_CARE\IMG\LOGO_CLINIPAM1.2</v>
      </c>
      <c r="J21" s="3" t="str">
        <f>VLOOKUP(I21,'SAC''s'!W:W,1,0)</f>
        <v>1995087\SITES\HAPVIDA\WEBHAP\HOME_CARE\IMG\LOGO_CLINIPAM1.2</v>
      </c>
      <c r="K21" s="3">
        <f>VLOOKUP(A21,'SAC''s'!B:B,1,0)</f>
        <v>1995087</v>
      </c>
      <c r="L21" s="3" t="b">
        <f t="shared" si="2"/>
        <v>0</v>
      </c>
    </row>
    <row r="22" spans="1:12" ht="27" customHeight="1" x14ac:dyDescent="0.2">
      <c r="A22">
        <v>1995087</v>
      </c>
      <c r="B22">
        <v>2035122</v>
      </c>
      <c r="C22" t="s">
        <v>270</v>
      </c>
      <c r="D22" s="361" t="s">
        <v>290</v>
      </c>
      <c r="E22" s="362" t="s">
        <v>291</v>
      </c>
      <c r="F22" t="s">
        <v>292</v>
      </c>
      <c r="G22" s="361" t="s">
        <v>293</v>
      </c>
      <c r="H22" t="s">
        <v>293</v>
      </c>
      <c r="I22" s="120" t="str">
        <f t="shared" si="0"/>
        <v>1995087\SITES\HAPVIDA\WEBHAP\HOME_CARE\IMG\LOGO_CCG1.2</v>
      </c>
      <c r="J22" s="3" t="str">
        <f>VLOOKUP(I22,'SAC''s'!W:W,1,0)</f>
        <v>1995087\SITES\HAPVIDA\WEBHAP\HOME_CARE\IMG\LOGO_CCG1.2</v>
      </c>
      <c r="K22" s="3">
        <f>VLOOKUP(A22,'SAC''s'!B:B,1,0)</f>
        <v>1995087</v>
      </c>
      <c r="L22" s="3" t="b">
        <f t="shared" si="2"/>
        <v>0</v>
      </c>
    </row>
    <row r="23" spans="1:12" ht="27" customHeight="1" x14ac:dyDescent="0.2">
      <c r="A23">
        <v>2046672</v>
      </c>
      <c r="B23">
        <v>2047446</v>
      </c>
      <c r="C23" t="s">
        <v>83</v>
      </c>
      <c r="D23" s="361" t="s">
        <v>394</v>
      </c>
      <c r="E23" s="362" t="s">
        <v>395</v>
      </c>
      <c r="F23" t="s">
        <v>366</v>
      </c>
      <c r="G23" s="361" t="s">
        <v>391</v>
      </c>
      <c r="H23" t="s">
        <v>41</v>
      </c>
      <c r="I23" s="120" t="str">
        <f t="shared" si="0"/>
        <v>2046672\WEB_10G\FMB\HOSP\T4310PIR1.491</v>
      </c>
      <c r="J23" s="3" t="str">
        <f>VLOOKUP(I23,'SAC''s'!W:W,1,0)</f>
        <v>2046672\WEB_10G\FMB\HOSP\T4310PIR1.491</v>
      </c>
      <c r="K23" s="3">
        <f>VLOOKUP(A23,'SAC''s'!B:B,1,0)</f>
        <v>2046672</v>
      </c>
      <c r="L23" s="3" t="b">
        <f t="shared" si="2"/>
        <v>0</v>
      </c>
    </row>
    <row r="24" spans="1:12" ht="27" customHeight="1" x14ac:dyDescent="0.2">
      <c r="A24">
        <v>2046672</v>
      </c>
      <c r="B24">
        <v>2047446</v>
      </c>
      <c r="C24" t="s">
        <v>83</v>
      </c>
      <c r="D24" s="361" t="s">
        <v>393</v>
      </c>
      <c r="E24" s="362" t="s">
        <v>291</v>
      </c>
      <c r="F24" t="s">
        <v>366</v>
      </c>
      <c r="G24" s="361" t="s">
        <v>391</v>
      </c>
      <c r="H24" t="s">
        <v>41</v>
      </c>
      <c r="I24" s="120" t="str">
        <f t="shared" si="0"/>
        <v>2046672\WEB_10G\FMB\HOSP\T43161.2</v>
      </c>
      <c r="J24" s="3" t="str">
        <f>VLOOKUP(I24,'SAC''s'!W:W,1,0)</f>
        <v>2046672\WEB_10G\FMB\HOSP\T43161.2</v>
      </c>
      <c r="K24" s="3">
        <f>VLOOKUP(A24,'SAC''s'!B:B,1,0)</f>
        <v>2046672</v>
      </c>
      <c r="L24" s="3" t="b">
        <f t="shared" si="2"/>
        <v>0</v>
      </c>
    </row>
    <row r="25" spans="1:12" ht="27" customHeight="1" x14ac:dyDescent="0.2">
      <c r="A25">
        <v>2046672</v>
      </c>
      <c r="B25">
        <v>2047446</v>
      </c>
      <c r="C25" t="s">
        <v>81</v>
      </c>
      <c r="D25" s="361" t="s">
        <v>390</v>
      </c>
      <c r="E25" s="362" t="s">
        <v>291</v>
      </c>
      <c r="F25" t="s">
        <v>307</v>
      </c>
      <c r="G25" s="361" t="s">
        <v>391</v>
      </c>
      <c r="H25" t="s">
        <v>41</v>
      </c>
      <c r="I25" s="120" t="str">
        <f t="shared" si="0"/>
        <v>2046672\HUMASTER_INSTALL\TABLE\TB_HIST_IMPRESSAO_PACIENTE1.2</v>
      </c>
      <c r="J25" s="3" t="str">
        <f>VLOOKUP(I25,'SAC''s'!W:W,1,0)</f>
        <v>2046672\HUMASTER_INSTALL\TABLE\TB_HIST_IMPRESSAO_PACIENTE1.2</v>
      </c>
      <c r="K25" s="3">
        <f>VLOOKUP(A25,'SAC''s'!B:B,1,0)</f>
        <v>2046672</v>
      </c>
      <c r="L25" s="3" t="b">
        <f t="shared" si="2"/>
        <v>0</v>
      </c>
    </row>
    <row r="26" spans="1:12" ht="27" customHeight="1" x14ac:dyDescent="0.2">
      <c r="A26">
        <v>1999273</v>
      </c>
      <c r="B26">
        <v>2019099</v>
      </c>
      <c r="C26" t="s">
        <v>270</v>
      </c>
      <c r="D26" s="361" t="s">
        <v>277</v>
      </c>
      <c r="E26" s="362" t="s">
        <v>253</v>
      </c>
      <c r="F26" t="s">
        <v>272</v>
      </c>
      <c r="G26" s="361" t="s">
        <v>481</v>
      </c>
      <c r="H26" t="s">
        <v>273</v>
      </c>
      <c r="I26" s="120" t="str">
        <f t="shared" si="0"/>
        <v>1999273\PROJETOS\LOGOMARCA_SIGO\\CCG1.1</v>
      </c>
      <c r="J26" s="3" t="str">
        <f>VLOOKUP(I26,'SAC''s'!W:W,1,0)</f>
        <v>1999273\PROJETOS\LOGOMARCA_SIGO\\CCG1.1</v>
      </c>
      <c r="K26" s="3">
        <f>VLOOKUP(A26,'SAC''s'!B:B,1,0)</f>
        <v>1999273</v>
      </c>
      <c r="L26" s="3" t="b">
        <f t="shared" si="2"/>
        <v>0</v>
      </c>
    </row>
    <row r="27" spans="1:12" ht="27" customHeight="1" x14ac:dyDescent="0.2">
      <c r="A27">
        <v>1999273</v>
      </c>
      <c r="B27">
        <v>2019099</v>
      </c>
      <c r="C27" t="s">
        <v>270</v>
      </c>
      <c r="D27" s="361" t="s">
        <v>276</v>
      </c>
      <c r="E27" s="362" t="s">
        <v>253</v>
      </c>
      <c r="F27" t="s">
        <v>272</v>
      </c>
      <c r="G27" s="361" t="s">
        <v>481</v>
      </c>
      <c r="H27" t="s">
        <v>273</v>
      </c>
      <c r="I27" s="120" t="str">
        <f t="shared" si="0"/>
        <v>1999273\PROJETOS\LOGOMARCA_SIGO\\CLINIPAM1.1</v>
      </c>
      <c r="J27" s="3" t="str">
        <f>VLOOKUP(I27,'SAC''s'!W:W,1,0)</f>
        <v>1999273\PROJETOS\LOGOMARCA_SIGO\\CLINIPAM1.1</v>
      </c>
      <c r="K27" s="3">
        <f>VLOOKUP(A27,'SAC''s'!B:B,1,0)</f>
        <v>1999273</v>
      </c>
      <c r="L27" s="3" t="b">
        <f t="shared" si="2"/>
        <v>0</v>
      </c>
    </row>
    <row r="28" spans="1:12" ht="27" customHeight="1" x14ac:dyDescent="0.2">
      <c r="A28">
        <v>1999273</v>
      </c>
      <c r="B28">
        <v>2019099</v>
      </c>
      <c r="C28" t="s">
        <v>270</v>
      </c>
      <c r="D28" s="361" t="s">
        <v>275</v>
      </c>
      <c r="E28" s="362" t="s">
        <v>253</v>
      </c>
      <c r="F28" t="s">
        <v>272</v>
      </c>
      <c r="G28" s="361" t="s">
        <v>481</v>
      </c>
      <c r="H28" t="s">
        <v>273</v>
      </c>
      <c r="I28" s="120" t="str">
        <f t="shared" si="0"/>
        <v>1999273\PROJETOS\LOGOMARCA_SIGO\\HAPVIDA1.1</v>
      </c>
      <c r="J28" s="3" t="str">
        <f>VLOOKUP(I28,'SAC''s'!W:W,1,0)</f>
        <v>1999273\PROJETOS\LOGOMARCA_SIGO\\HAPVIDA1.1</v>
      </c>
      <c r="K28" s="3">
        <f>VLOOKUP(A28,'SAC''s'!B:B,1,0)</f>
        <v>1999273</v>
      </c>
      <c r="L28" s="3" t="b">
        <f t="shared" si="2"/>
        <v>0</v>
      </c>
    </row>
    <row r="29" spans="1:12" ht="27" customHeight="1" x14ac:dyDescent="0.2">
      <c r="A29">
        <v>1999273</v>
      </c>
      <c r="B29">
        <v>2019099</v>
      </c>
      <c r="C29" t="s">
        <v>270</v>
      </c>
      <c r="D29" s="361" t="s">
        <v>271</v>
      </c>
      <c r="E29" s="362" t="s">
        <v>253</v>
      </c>
      <c r="F29" t="s">
        <v>272</v>
      </c>
      <c r="G29" s="361" t="s">
        <v>481</v>
      </c>
      <c r="H29" t="s">
        <v>273</v>
      </c>
      <c r="I29" s="120" t="str">
        <f t="shared" si="0"/>
        <v>1999273\PROJETOS\LOGOMARCA_SIGO\\NDI1.1</v>
      </c>
      <c r="J29" s="3" t="str">
        <f>VLOOKUP(I29,'SAC''s'!W:W,1,0)</f>
        <v>1999273\PROJETOS\LOGOMARCA_SIGO\\NDI1.1</v>
      </c>
      <c r="K29" s="3">
        <f>VLOOKUP(A29,'SAC''s'!B:B,1,0)</f>
        <v>1999273</v>
      </c>
      <c r="L29" s="3" t="b">
        <f t="shared" si="2"/>
        <v>0</v>
      </c>
    </row>
    <row r="30" spans="1:12" ht="27" customHeight="1" x14ac:dyDescent="0.2">
      <c r="A30">
        <v>1999273</v>
      </c>
      <c r="B30">
        <v>2019099</v>
      </c>
      <c r="C30" t="s">
        <v>270</v>
      </c>
      <c r="D30" s="361" t="s">
        <v>278</v>
      </c>
      <c r="E30" s="362" t="s">
        <v>253</v>
      </c>
      <c r="F30" t="s">
        <v>272</v>
      </c>
      <c r="G30" s="361" t="s">
        <v>481</v>
      </c>
      <c r="H30" t="s">
        <v>273</v>
      </c>
      <c r="I30" s="120" t="str">
        <f t="shared" si="0"/>
        <v>1999273\PROJETOS\LOGOMARCA_SIGO\\NDIMINAS1.1</v>
      </c>
      <c r="J30" s="3" t="str">
        <f>VLOOKUP(I30,'SAC''s'!W:W,1,0)</f>
        <v>1999273\PROJETOS\LOGOMARCA_SIGO\\NDIMINAS1.1</v>
      </c>
      <c r="K30" s="3">
        <f>VLOOKUP(A30,'SAC''s'!B:B,1,0)</f>
        <v>1999273</v>
      </c>
      <c r="L30" s="3" t="b">
        <f t="shared" si="2"/>
        <v>0</v>
      </c>
    </row>
    <row r="31" spans="1:12" ht="27" customHeight="1" x14ac:dyDescent="0.2">
      <c r="A31">
        <v>2045911</v>
      </c>
      <c r="B31">
        <v>2050983</v>
      </c>
      <c r="C31" t="s">
        <v>83</v>
      </c>
      <c r="D31" s="361" t="s">
        <v>479</v>
      </c>
      <c r="E31" s="362" t="s">
        <v>480</v>
      </c>
      <c r="F31" t="s">
        <v>384</v>
      </c>
      <c r="G31" s="361" t="s">
        <v>481</v>
      </c>
      <c r="H31" t="s">
        <v>273</v>
      </c>
      <c r="I31" s="120" t="str">
        <f t="shared" si="0"/>
        <v>2045911\WEB_10G\FMB\PLN\T229ACAR1.48</v>
      </c>
      <c r="J31" s="3" t="str">
        <f>VLOOKUP(I31,'SAC''s'!W:W,1,0)</f>
        <v>2045911\WEB_10G\FMB\PLN\T229ACAR1.48</v>
      </c>
      <c r="K31" s="3">
        <f>VLOOKUP(A31,'SAC''s'!B:B,1,0)</f>
        <v>2045911</v>
      </c>
      <c r="L31" s="3" t="b">
        <f t="shared" si="2"/>
        <v>0</v>
      </c>
    </row>
    <row r="32" spans="1:12" ht="27" customHeight="1" x14ac:dyDescent="0.2">
      <c r="A32">
        <v>1997025</v>
      </c>
      <c r="B32">
        <v>2050987</v>
      </c>
      <c r="C32" t="s">
        <v>83</v>
      </c>
      <c r="D32" s="361" t="s">
        <v>482</v>
      </c>
      <c r="E32" s="362" t="s">
        <v>378</v>
      </c>
      <c r="F32" t="s">
        <v>384</v>
      </c>
      <c r="G32" s="361" t="s">
        <v>483</v>
      </c>
      <c r="H32" t="s">
        <v>273</v>
      </c>
      <c r="I32" s="120" t="str">
        <f t="shared" si="0"/>
        <v>1997025\WEB_10G\FMB\PLN\T3910R1.5</v>
      </c>
      <c r="J32" s="3" t="str">
        <f>VLOOKUP(I32,'SAC''s'!W:W,1,0)</f>
        <v>1997025\WEB_10G\FMB\PLN\T3910R1.5</v>
      </c>
      <c r="K32" s="3">
        <f>VLOOKUP(A32,'SAC''s'!B:B,1,0)</f>
        <v>1997025</v>
      </c>
      <c r="L32" s="3" t="b">
        <f t="shared" si="2"/>
        <v>0</v>
      </c>
    </row>
    <row r="33" spans="1:12" ht="27" customHeight="1" x14ac:dyDescent="0.2">
      <c r="A33">
        <v>2022845</v>
      </c>
      <c r="B33">
        <v>2031201</v>
      </c>
      <c r="C33" t="s">
        <v>79</v>
      </c>
      <c r="D33" s="361" t="s">
        <v>311</v>
      </c>
      <c r="E33" s="362" t="s">
        <v>253</v>
      </c>
      <c r="F33" t="s">
        <v>310</v>
      </c>
      <c r="G33" s="361" t="s">
        <v>304</v>
      </c>
      <c r="H33" t="s">
        <v>304</v>
      </c>
      <c r="I33" s="120" t="str">
        <f t="shared" ref="I33" si="3">CONCATENATE(A33,TRIM(F33),"\",TRIM(D33),E33)</f>
        <v>2022845\HUMASTER_INSTALL\PROCEDURE\PR_IDT_CAD_RAPIDO1.1</v>
      </c>
      <c r="J33" s="3" t="str">
        <f>VLOOKUP(I33,'SAC''s'!W:W,1,0)</f>
        <v>2022845\HUMASTER_INSTALL\PROCEDURE\PR_IDT_CAD_RAPIDO1.1</v>
      </c>
      <c r="K33" s="3">
        <f>VLOOKUP(A33,'SAC''s'!B:B,1,0)</f>
        <v>2022845</v>
      </c>
      <c r="L33" s="3" t="b">
        <f t="shared" ref="L33" si="4">RIGHT(E33,1)="0"</f>
        <v>0</v>
      </c>
    </row>
    <row r="34" spans="1:12" x14ac:dyDescent="0.2">
      <c r="A34">
        <v>2022845</v>
      </c>
      <c r="B34">
        <v>2035074</v>
      </c>
      <c r="C34" t="s">
        <v>79</v>
      </c>
      <c r="D34" s="361" t="s">
        <v>308</v>
      </c>
      <c r="E34" s="362" t="s">
        <v>309</v>
      </c>
      <c r="F34" t="s">
        <v>310</v>
      </c>
      <c r="G34" s="361" t="s">
        <v>304</v>
      </c>
      <c r="H34" t="s">
        <v>304</v>
      </c>
      <c r="I34" s="120" t="str">
        <f t="shared" ref="I34:I46" si="5">CONCATENATE(A34,TRIM(F34),"\",TRIM(D34),E34)</f>
        <v>2022845\HUMASTER_INSTALL\PROCEDURE\PR_TPM_RESPONDER_SOL_PARECER1.6</v>
      </c>
      <c r="J34" s="3" t="str">
        <f>VLOOKUP(I34,'SAC''s'!W:W,1,0)</f>
        <v>2022845\HUMASTER_INSTALL\PROCEDURE\PR_TPM_RESPONDER_SOL_PARECER1.6</v>
      </c>
      <c r="K34" s="3">
        <f>VLOOKUP(A34,'SAC''s'!B:B,1,0)</f>
        <v>2022845</v>
      </c>
      <c r="L34" s="3" t="b">
        <f t="shared" si="2"/>
        <v>0</v>
      </c>
    </row>
    <row r="35" spans="1:12" x14ac:dyDescent="0.2">
      <c r="A35">
        <v>2022845</v>
      </c>
      <c r="B35">
        <v>2026784</v>
      </c>
      <c r="C35" t="s">
        <v>87</v>
      </c>
      <c r="D35" s="361" t="s">
        <v>301</v>
      </c>
      <c r="E35" s="362" t="s">
        <v>302</v>
      </c>
      <c r="F35" t="s">
        <v>303</v>
      </c>
      <c r="G35" s="361" t="s">
        <v>304</v>
      </c>
      <c r="H35" t="s">
        <v>304</v>
      </c>
      <c r="I35" s="120" t="str">
        <f t="shared" si="5"/>
        <v>2022845\HUMASTER_INSTALL\TRIGGER\TG_EVOLUCAO_A1.40</v>
      </c>
      <c r="J35" s="3" t="str">
        <f>VLOOKUP(I35,'SAC''s'!W:W,1,0)</f>
        <v>2022845\HUMASTER_INSTALL\TRIGGER\TG_EVOLUCAO_A1.40</v>
      </c>
      <c r="K35" s="3">
        <f>VLOOKUP(A35,'SAC''s'!B:B,1,0)</f>
        <v>2022845</v>
      </c>
      <c r="L35" s="3" t="b">
        <f t="shared" si="2"/>
        <v>1</v>
      </c>
    </row>
    <row r="36" spans="1:12" x14ac:dyDescent="0.2">
      <c r="A36">
        <v>2022845</v>
      </c>
      <c r="B36">
        <v>2035722</v>
      </c>
      <c r="C36" t="s">
        <v>73</v>
      </c>
      <c r="D36" s="361" t="s">
        <v>315</v>
      </c>
      <c r="E36" s="362" t="s">
        <v>291</v>
      </c>
      <c r="F36" t="s">
        <v>314</v>
      </c>
      <c r="G36" s="361" t="s">
        <v>304</v>
      </c>
      <c r="H36" t="s">
        <v>304</v>
      </c>
      <c r="I36" s="120" t="str">
        <f t="shared" si="5"/>
        <v>2022845\HUMASTER_INSTALL\SCRIPT\SC_GRANT_RL_SIGA_ASS_AUD1.2</v>
      </c>
      <c r="J36" s="3" t="str">
        <f>VLOOKUP(I36,'SAC''s'!W:W,1,0)</f>
        <v>2022845\HUMASTER_INSTALL\SCRIPT\SC_GRANT_RL_SIGA_ASS_AUD1.2</v>
      </c>
      <c r="K36" s="3">
        <f>VLOOKUP(A36,'SAC''s'!B:B,1,0)</f>
        <v>2022845</v>
      </c>
      <c r="L36" s="3" t="b">
        <f t="shared" si="2"/>
        <v>0</v>
      </c>
    </row>
    <row r="37" spans="1:12" x14ac:dyDescent="0.2">
      <c r="A37">
        <v>2022845</v>
      </c>
      <c r="B37">
        <v>2026774</v>
      </c>
      <c r="C37" t="s">
        <v>73</v>
      </c>
      <c r="D37" s="361" t="s">
        <v>312</v>
      </c>
      <c r="E37" s="362" t="s">
        <v>313</v>
      </c>
      <c r="F37" t="s">
        <v>314</v>
      </c>
      <c r="G37" s="361" t="s">
        <v>304</v>
      </c>
      <c r="H37" t="s">
        <v>304</v>
      </c>
      <c r="I37" s="120" t="str">
        <f t="shared" ref="I37" si="6">CONCATENATE(A37,TRIM(F37),"\",TRIM(D37),E37)</f>
        <v>2022845\HUMASTER_INSTALL\SCRIPT\SC_GRANT_RL_SIGAH_ASS_PRM1.57</v>
      </c>
      <c r="J37" s="3" t="str">
        <f>VLOOKUP(I37,'SAC''s'!W:W,1,0)</f>
        <v>2022845\HUMASTER_INSTALL\SCRIPT\SC_GRANT_RL_SIGAH_ASS_PRM1.57</v>
      </c>
      <c r="K37" s="3">
        <f>VLOOKUP(A37,'SAC''s'!B:B,1,0)</f>
        <v>2022845</v>
      </c>
      <c r="L37" s="3" t="b">
        <f t="shared" ref="L37" si="7">RIGHT(E37,1)="0"</f>
        <v>0</v>
      </c>
    </row>
    <row r="38" spans="1:12" x14ac:dyDescent="0.2">
      <c r="A38">
        <v>2022845</v>
      </c>
      <c r="B38">
        <v>2026783</v>
      </c>
      <c r="C38" t="s">
        <v>81</v>
      </c>
      <c r="D38" s="361" t="s">
        <v>306</v>
      </c>
      <c r="E38" s="362" t="s">
        <v>291</v>
      </c>
      <c r="F38" t="s">
        <v>307</v>
      </c>
      <c r="G38" s="361" t="s">
        <v>304</v>
      </c>
      <c r="H38" t="s">
        <v>304</v>
      </c>
      <c r="I38" s="120" t="str">
        <f t="shared" si="5"/>
        <v>2022845\HUMASTER_INSTALL\TABLE\TB_REGISTRO_AUDITORIA_MEDICA1.2</v>
      </c>
      <c r="J38" s="3" t="str">
        <f>VLOOKUP(I38,'SAC''s'!W:W,1,0)</f>
        <v>2022845\HUMASTER_INSTALL\TABLE\TB_REGISTRO_AUDITORIA_MEDICA1.2</v>
      </c>
      <c r="K38" s="3">
        <f>VLOOKUP(A38,'SAC''s'!B:B,1,0)</f>
        <v>2022845</v>
      </c>
      <c r="L38" s="3" t="b">
        <f t="shared" si="2"/>
        <v>0</v>
      </c>
    </row>
    <row r="39" spans="1:12" x14ac:dyDescent="0.2">
      <c r="A39">
        <v>2023297</v>
      </c>
      <c r="B39">
        <v>2050595</v>
      </c>
      <c r="C39" t="s">
        <v>79</v>
      </c>
      <c r="D39" s="361" t="s">
        <v>484</v>
      </c>
      <c r="E39" s="362" t="s">
        <v>485</v>
      </c>
      <c r="F39" t="s">
        <v>319</v>
      </c>
      <c r="G39" s="361" t="s">
        <v>486</v>
      </c>
      <c r="H39" t="s">
        <v>487</v>
      </c>
      <c r="I39" s="120" t="str">
        <f t="shared" si="5"/>
        <v>2023297\HEALTH_INSTALL\PROCEDURE\PR_VALOR_PROCED1.85</v>
      </c>
      <c r="J39" s="3" t="str">
        <f>VLOOKUP(I39,'SAC''s'!W:W,1,0)</f>
        <v>2023297\HEALTH_INSTALL\PROCEDURE\PR_VALOR_PROCED1.85</v>
      </c>
      <c r="K39" s="3">
        <f>VLOOKUP(A39,'SAC''s'!B:B,1,0)</f>
        <v>2023297</v>
      </c>
      <c r="L39" s="3" t="b">
        <f t="shared" si="2"/>
        <v>0</v>
      </c>
    </row>
    <row r="40" spans="1:12" ht="24" x14ac:dyDescent="0.2">
      <c r="A40">
        <v>2051644</v>
      </c>
      <c r="B40">
        <v>2051683</v>
      </c>
      <c r="C40" t="s">
        <v>81</v>
      </c>
      <c r="D40" s="361" t="s">
        <v>537</v>
      </c>
      <c r="E40" s="362" t="s">
        <v>378</v>
      </c>
      <c r="F40" t="s">
        <v>397</v>
      </c>
      <c r="G40" s="361" t="s">
        <v>37</v>
      </c>
      <c r="H40" t="s">
        <v>37</v>
      </c>
      <c r="I40" s="120" t="str">
        <f t="shared" si="5"/>
        <v>2051644\HEALTH_INSTALL\TABLE\TB_ODON_RECORRENCIA_LOTE_ITEM1.5</v>
      </c>
      <c r="J40" s="3" t="str">
        <f>VLOOKUP(I40,'SAC''s'!W:W,1,0)</f>
        <v>2051644\HEALTH_INSTALL\TABLE\TB_ODON_RECORRENCIA_LOTE_ITEM1.5</v>
      </c>
      <c r="K40" s="3">
        <f>VLOOKUP(A40,'SAC''s'!B:B,1,0)</f>
        <v>2051644</v>
      </c>
      <c r="L40" s="3" t="b">
        <f t="shared" si="2"/>
        <v>0</v>
      </c>
    </row>
    <row r="41" spans="1:12" x14ac:dyDescent="0.2">
      <c r="A41">
        <v>2051644</v>
      </c>
      <c r="B41">
        <v>2051683</v>
      </c>
      <c r="C41" t="s">
        <v>79</v>
      </c>
      <c r="D41" s="361" t="s">
        <v>538</v>
      </c>
      <c r="E41" s="362" t="s">
        <v>237</v>
      </c>
      <c r="F41" t="s">
        <v>319</v>
      </c>
      <c r="G41" s="361" t="s">
        <v>37</v>
      </c>
      <c r="H41" t="s">
        <v>37</v>
      </c>
      <c r="I41" s="120" t="str">
        <f t="shared" si="5"/>
        <v>2051644\HEALTH_INSTALL\PROCEDURE\PR_ODON_BRASPAG_WS_REA_PGTO1.4</v>
      </c>
      <c r="J41" s="3" t="str">
        <f>VLOOKUP(I41,'SAC''s'!W:W,1,0)</f>
        <v>2051644\HEALTH_INSTALL\PROCEDURE\PR_ODON_BRASPAG_WS_REA_PGTO1.4</v>
      </c>
      <c r="K41" s="3">
        <f>VLOOKUP(A41,'SAC''s'!B:B,1,0)</f>
        <v>2051644</v>
      </c>
      <c r="L41" s="3" t="b">
        <f t="shared" si="2"/>
        <v>0</v>
      </c>
    </row>
    <row r="42" spans="1:12" x14ac:dyDescent="0.2">
      <c r="A42">
        <v>2051644</v>
      </c>
      <c r="B42">
        <v>2052026</v>
      </c>
      <c r="C42" t="s">
        <v>79</v>
      </c>
      <c r="D42" s="361" t="s">
        <v>539</v>
      </c>
      <c r="E42" s="362" t="s">
        <v>317</v>
      </c>
      <c r="F42" t="s">
        <v>319</v>
      </c>
      <c r="G42" s="361" t="s">
        <v>37</v>
      </c>
      <c r="H42" t="s">
        <v>37</v>
      </c>
      <c r="I42" s="120" t="str">
        <f t="shared" si="5"/>
        <v>2051644\HEALTH_INSTALL\PROCEDURE\PR_ODON_RECORRENCIA_ENVIA1.11</v>
      </c>
      <c r="J42" s="3" t="str">
        <f>VLOOKUP(I42,'SAC''s'!W:W,1,0)</f>
        <v>2051644\HEALTH_INSTALL\PROCEDURE\PR_ODON_RECORRENCIA_ENVIA1.11</v>
      </c>
      <c r="K42" s="3">
        <f>VLOOKUP(A42,'SAC''s'!B:B,1,0)</f>
        <v>2051644</v>
      </c>
      <c r="L42" s="3" t="b">
        <f t="shared" si="2"/>
        <v>0</v>
      </c>
    </row>
    <row r="43" spans="1:12" ht="15.75" customHeight="1" x14ac:dyDescent="0.2">
      <c r="A43">
        <v>2024421</v>
      </c>
      <c r="B43">
        <v>2046329</v>
      </c>
      <c r="C43" t="s">
        <v>81</v>
      </c>
      <c r="D43" s="361" t="s">
        <v>488</v>
      </c>
      <c r="E43" s="362" t="s">
        <v>237</v>
      </c>
      <c r="F43" t="s">
        <v>307</v>
      </c>
      <c r="G43" s="361" t="s">
        <v>318</v>
      </c>
      <c r="H43" t="s">
        <v>35</v>
      </c>
      <c r="I43" s="120" t="str">
        <f t="shared" si="5"/>
        <v>2024421\HUMASTER_INSTALL\TABLE\PIXEON_INTEG_EXAMS_N11.4</v>
      </c>
      <c r="J43" s="3" t="str">
        <f>VLOOKUP(I43,'SAC''s'!W:W,1,0)</f>
        <v>2024421\HUMASTER_INSTALL\TABLE\PIXEON_INTEG_EXAMS_N11.4</v>
      </c>
      <c r="K43" s="3">
        <f>VLOOKUP(A43,'SAC''s'!B:B,1,0)</f>
        <v>2024421</v>
      </c>
      <c r="L43" s="3" t="b">
        <f t="shared" si="2"/>
        <v>0</v>
      </c>
    </row>
    <row r="44" spans="1:12" x14ac:dyDescent="0.2">
      <c r="A44">
        <v>2024421</v>
      </c>
      <c r="B44">
        <v>2046329</v>
      </c>
      <c r="C44" t="s">
        <v>81</v>
      </c>
      <c r="D44" s="361" t="s">
        <v>489</v>
      </c>
      <c r="E44" s="362" t="s">
        <v>378</v>
      </c>
      <c r="F44" t="s">
        <v>307</v>
      </c>
      <c r="G44" s="361" t="s">
        <v>318</v>
      </c>
      <c r="H44" t="s">
        <v>35</v>
      </c>
      <c r="I44" s="120" t="str">
        <f t="shared" si="5"/>
        <v>2024421\HUMASTER_INSTALL\TABLE\PIXEON_INTEG_EXAMS_N21.5</v>
      </c>
      <c r="J44" s="3" t="str">
        <f>VLOOKUP(I44,'SAC''s'!W:W,1,0)</f>
        <v>2024421\HUMASTER_INSTALL\TABLE\PIXEON_INTEG_EXAMS_N21.5</v>
      </c>
      <c r="K44" s="3">
        <f>VLOOKUP(A44,'SAC''s'!B:B,1,0)</f>
        <v>2024421</v>
      </c>
      <c r="L44" s="3" t="b">
        <f t="shared" si="2"/>
        <v>0</v>
      </c>
    </row>
    <row r="45" spans="1:12" x14ac:dyDescent="0.2">
      <c r="A45">
        <v>2024421</v>
      </c>
      <c r="B45">
        <v>2046329</v>
      </c>
      <c r="C45" t="s">
        <v>81</v>
      </c>
      <c r="D45" s="361" t="s">
        <v>490</v>
      </c>
      <c r="E45" s="362" t="s">
        <v>237</v>
      </c>
      <c r="F45" t="s">
        <v>307</v>
      </c>
      <c r="G45" s="361" t="s">
        <v>318</v>
      </c>
      <c r="H45" t="s">
        <v>35</v>
      </c>
      <c r="I45" s="120" t="str">
        <f t="shared" si="5"/>
        <v>2024421\HUMASTER_INSTALL\TABLE\PIXEON_INTEG_EXAMS_N31.4</v>
      </c>
      <c r="J45" s="3" t="str">
        <f>VLOOKUP(I45,'SAC''s'!W:W,1,0)</f>
        <v>2024421\HUMASTER_INSTALL\TABLE\PIXEON_INTEG_EXAMS_N31.4</v>
      </c>
      <c r="K45" s="3">
        <f>VLOOKUP(A45,'SAC''s'!B:B,1,0)</f>
        <v>2024421</v>
      </c>
      <c r="L45" s="3" t="b">
        <f t="shared" si="2"/>
        <v>0</v>
      </c>
    </row>
    <row r="46" spans="1:12" x14ac:dyDescent="0.2">
      <c r="A46">
        <v>2036622</v>
      </c>
      <c r="B46">
        <v>2038197</v>
      </c>
      <c r="C46" t="s">
        <v>83</v>
      </c>
      <c r="D46" s="361" t="s">
        <v>316</v>
      </c>
      <c r="E46" s="362" t="s">
        <v>317</v>
      </c>
      <c r="F46" t="s">
        <v>281</v>
      </c>
      <c r="G46" s="361" t="s">
        <v>318</v>
      </c>
      <c r="H46" t="s">
        <v>35</v>
      </c>
      <c r="I46" s="120" t="str">
        <f t="shared" si="5"/>
        <v>2036622\WEB_10G\FMB\DIAG\T7204R81.11</v>
      </c>
      <c r="J46" s="3" t="str">
        <f>VLOOKUP(I46,'SAC''s'!W:W,1,0)</f>
        <v>2036622\WEB_10G\FMB\DIAG\T7204R81.11</v>
      </c>
      <c r="K46" s="3">
        <f>VLOOKUP(A46,'SAC''s'!B:B,1,0)</f>
        <v>2036622</v>
      </c>
      <c r="L46" s="3" t="b">
        <f t="shared" si="2"/>
        <v>0</v>
      </c>
    </row>
    <row r="47" spans="1:12" x14ac:dyDescent="0.2">
      <c r="A47">
        <v>1996985</v>
      </c>
      <c r="B47">
        <v>2005073</v>
      </c>
      <c r="C47" t="s">
        <v>75</v>
      </c>
      <c r="D47" s="361" t="s">
        <v>259</v>
      </c>
      <c r="E47" s="362" t="s">
        <v>260</v>
      </c>
      <c r="F47" t="s">
        <v>261</v>
      </c>
      <c r="G47" s="361" t="s">
        <v>49</v>
      </c>
      <c r="H47" t="s">
        <v>49</v>
      </c>
      <c r="I47" s="120" t="str">
        <f t="shared" ref="I47:I63" si="8">CONCATENATE(A47,TRIM(F47),"\",TRIM(D47),E47)</f>
        <v>1996985\HEALTH_INSTALL\PACKAGE_BODY\PR_GERA_IR_USUARIO1.129</v>
      </c>
      <c r="J47" s="3" t="str">
        <f>VLOOKUP(I47,'SAC''s'!W:W,1,0)</f>
        <v>1996985\HEALTH_INSTALL\PACKAGE_BODY\PR_GERA_IR_USUARIO1.129</v>
      </c>
      <c r="K47" s="3">
        <f>VLOOKUP(A47,'SAC''s'!B:B,1,0)</f>
        <v>1996985</v>
      </c>
      <c r="L47" s="3" t="b">
        <f t="shared" si="2"/>
        <v>0</v>
      </c>
    </row>
    <row r="48" spans="1:12" x14ac:dyDescent="0.2">
      <c r="A48">
        <v>2036614</v>
      </c>
      <c r="B48">
        <v>2039021</v>
      </c>
      <c r="C48" t="s">
        <v>75</v>
      </c>
      <c r="D48" s="361" t="s">
        <v>322</v>
      </c>
      <c r="E48" s="362" t="s">
        <v>323</v>
      </c>
      <c r="F48" t="s">
        <v>298</v>
      </c>
      <c r="G48" s="361" t="s">
        <v>49</v>
      </c>
      <c r="H48" t="s">
        <v>49</v>
      </c>
      <c r="I48" s="120" t="str">
        <f t="shared" si="8"/>
        <v>2036614\WEBHAP\PACKAGE_BODY\WEBNEWIRUSUARIO1.192</v>
      </c>
      <c r="J48" s="3" t="str">
        <f>VLOOKUP(I48,'SAC''s'!W:W,1,0)</f>
        <v>2036614\WEBHAP\PACKAGE_BODY\WEBNEWIRUSUARIO1.192</v>
      </c>
      <c r="K48" s="3">
        <f>VLOOKUP(A48,'SAC''s'!B:B,1,0)</f>
        <v>2036614</v>
      </c>
      <c r="L48" s="3" t="b">
        <f t="shared" si="2"/>
        <v>0</v>
      </c>
    </row>
    <row r="49" spans="1:12" x14ac:dyDescent="0.2">
      <c r="A49">
        <v>2036614</v>
      </c>
      <c r="B49">
        <v>2039021</v>
      </c>
      <c r="C49" t="s">
        <v>79</v>
      </c>
      <c r="D49" s="361" t="s">
        <v>259</v>
      </c>
      <c r="E49" s="362" t="s">
        <v>313</v>
      </c>
      <c r="F49" t="s">
        <v>319</v>
      </c>
      <c r="G49" s="361" t="s">
        <v>49</v>
      </c>
      <c r="H49" t="s">
        <v>49</v>
      </c>
      <c r="I49" s="120" t="str">
        <f t="shared" si="8"/>
        <v>2036614\HEALTH_INSTALL\PROCEDURE\PR_GERA_IR_USUARIO1.57</v>
      </c>
      <c r="J49" s="3" t="str">
        <f>VLOOKUP(I49,'SAC''s'!W:W,1,0)</f>
        <v>2036614\HEALTH_INSTALL\PROCEDURE\PR_GERA_IR_USUARIO1.57</v>
      </c>
      <c r="K49" s="3">
        <f>VLOOKUP(A49,'SAC''s'!B:B,1,0)</f>
        <v>2036614</v>
      </c>
      <c r="L49" s="3" t="b">
        <f t="shared" si="2"/>
        <v>0</v>
      </c>
    </row>
    <row r="50" spans="1:12" x14ac:dyDescent="0.2">
      <c r="A50">
        <v>2036614</v>
      </c>
      <c r="B50">
        <v>2038962</v>
      </c>
      <c r="C50" t="s">
        <v>75</v>
      </c>
      <c r="D50" s="361" t="s">
        <v>320</v>
      </c>
      <c r="E50" s="362" t="s">
        <v>321</v>
      </c>
      <c r="F50" t="s">
        <v>298</v>
      </c>
      <c r="G50" s="361" t="s">
        <v>49</v>
      </c>
      <c r="H50" t="s">
        <v>49</v>
      </c>
      <c r="I50" s="120" t="str">
        <f t="shared" si="8"/>
        <v>2036614\WEBHAP\PACKAGE_BODY\PK_SUPERAPP_IR1.39</v>
      </c>
      <c r="J50" s="3" t="str">
        <f>VLOOKUP(I50,'SAC''s'!W:W,1,0)</f>
        <v>2036614\WEBHAP\PACKAGE_BODY\PK_SUPERAPP_IR1.39</v>
      </c>
      <c r="K50" s="3">
        <f>VLOOKUP(A50,'SAC''s'!B:B,1,0)</f>
        <v>2036614</v>
      </c>
      <c r="L50" s="3" t="b">
        <f t="shared" si="2"/>
        <v>0</v>
      </c>
    </row>
    <row r="51" spans="1:12" x14ac:dyDescent="0.2">
      <c r="A51">
        <v>2047442</v>
      </c>
      <c r="B51">
        <v>2049654</v>
      </c>
      <c r="C51" t="s">
        <v>81</v>
      </c>
      <c r="D51" s="361" t="s">
        <v>396</v>
      </c>
      <c r="E51" s="362" t="s">
        <v>253</v>
      </c>
      <c r="F51" t="s">
        <v>397</v>
      </c>
      <c r="G51" s="361" t="s">
        <v>49</v>
      </c>
      <c r="H51" t="s">
        <v>49</v>
      </c>
      <c r="I51" s="120" t="str">
        <f t="shared" si="8"/>
        <v>2047442\HEALTH_INSTALL\TABLE\TB_IR_EMPRESA_EXCEPCIONAL1.1</v>
      </c>
      <c r="J51" s="3" t="str">
        <f>VLOOKUP(I51,'SAC''s'!W:W,1,0)</f>
        <v>2047442\HEALTH_INSTALL\TABLE\TB_IR_EMPRESA_EXCEPCIONAL1.1</v>
      </c>
      <c r="K51" s="3">
        <f>VLOOKUP(A51,'SAC''s'!B:B,1,0)</f>
        <v>2047442</v>
      </c>
      <c r="L51" s="3" t="b">
        <f t="shared" si="2"/>
        <v>0</v>
      </c>
    </row>
    <row r="52" spans="1:12" x14ac:dyDescent="0.2">
      <c r="A52">
        <v>2047442</v>
      </c>
      <c r="B52">
        <v>2049654</v>
      </c>
      <c r="C52" t="s">
        <v>79</v>
      </c>
      <c r="D52" s="361" t="s">
        <v>399</v>
      </c>
      <c r="E52" s="362" t="s">
        <v>330</v>
      </c>
      <c r="F52" t="s">
        <v>319</v>
      </c>
      <c r="G52" s="361" t="s">
        <v>49</v>
      </c>
      <c r="H52" t="s">
        <v>49</v>
      </c>
      <c r="I52" s="120" t="str">
        <f t="shared" si="8"/>
        <v>2047442\HEALTH_INSTALL\PROCEDURE\PR_ANALISA_EXIBICAO1.10</v>
      </c>
      <c r="J52" s="3" t="str">
        <f>VLOOKUP(I52,'SAC''s'!W:W,1,0)</f>
        <v>2047442\HEALTH_INSTALL\PROCEDURE\PR_ANALISA_EXIBICAO1.10</v>
      </c>
      <c r="K52" s="3">
        <f>VLOOKUP(A52,'SAC''s'!B:B,1,0)</f>
        <v>2047442</v>
      </c>
      <c r="L52" s="3" t="b">
        <f t="shared" ref="L52:L107" si="9">RIGHT(E52,1)="0"</f>
        <v>1</v>
      </c>
    </row>
    <row r="53" spans="1:12" x14ac:dyDescent="0.2">
      <c r="A53">
        <v>2047442</v>
      </c>
      <c r="B53">
        <v>2049631</v>
      </c>
      <c r="C53" t="s">
        <v>79</v>
      </c>
      <c r="D53" s="361" t="s">
        <v>259</v>
      </c>
      <c r="E53" s="362" t="s">
        <v>400</v>
      </c>
      <c r="F53" t="s">
        <v>319</v>
      </c>
      <c r="G53" s="361" t="s">
        <v>49</v>
      </c>
      <c r="H53" t="s">
        <v>49</v>
      </c>
      <c r="I53" s="120" t="str">
        <f t="shared" si="8"/>
        <v>2047442\HEALTH_INSTALL\PROCEDURE\PR_GERA_IR_USUARIO1.59</v>
      </c>
      <c r="J53" s="3" t="str">
        <f>VLOOKUP(I53,'SAC''s'!W:W,1,0)</f>
        <v>2047442\HEALTH_INSTALL\PROCEDURE\PR_GERA_IR_USUARIO1.59</v>
      </c>
      <c r="K53" s="3">
        <f>VLOOKUP(A53,'SAC''s'!B:B,1,0)</f>
        <v>2047442</v>
      </c>
      <c r="L53" s="3" t="b">
        <f t="shared" si="9"/>
        <v>0</v>
      </c>
    </row>
    <row r="54" spans="1:12" x14ac:dyDescent="0.2">
      <c r="A54">
        <v>2050058</v>
      </c>
      <c r="B54">
        <v>2050584</v>
      </c>
      <c r="C54" t="s">
        <v>75</v>
      </c>
      <c r="D54" s="361" t="s">
        <v>320</v>
      </c>
      <c r="E54" s="362" t="s">
        <v>491</v>
      </c>
      <c r="F54" t="s">
        <v>298</v>
      </c>
      <c r="G54" s="361" t="s">
        <v>49</v>
      </c>
      <c r="H54" t="s">
        <v>49</v>
      </c>
      <c r="I54" s="120" t="str">
        <f t="shared" si="8"/>
        <v>2050058\WEBHAP\PACKAGE_BODY\PK_SUPERAPP_IR1.45</v>
      </c>
      <c r="J54" s="3" t="str">
        <f>VLOOKUP(I54,'SAC''s'!W:W,1,0)</f>
        <v>2050058\WEBHAP\PACKAGE_BODY\PK_SUPERAPP_IR1.45</v>
      </c>
      <c r="K54" s="3">
        <f>VLOOKUP(A54,'SAC''s'!B:B,1,0)</f>
        <v>2050058</v>
      </c>
      <c r="L54" s="3" t="b">
        <f t="shared" si="9"/>
        <v>0</v>
      </c>
    </row>
    <row r="55" spans="1:12" x14ac:dyDescent="0.2">
      <c r="A55">
        <v>2050058</v>
      </c>
      <c r="B55">
        <v>2050584</v>
      </c>
      <c r="C55" t="s">
        <v>75</v>
      </c>
      <c r="D55" s="361" t="s">
        <v>322</v>
      </c>
      <c r="E55" s="362" t="s">
        <v>493</v>
      </c>
      <c r="F55" t="s">
        <v>298</v>
      </c>
      <c r="G55" s="361" t="s">
        <v>49</v>
      </c>
      <c r="H55" t="s">
        <v>49</v>
      </c>
      <c r="I55" s="120" t="str">
        <f t="shared" si="8"/>
        <v>2050058\WEBHAP\PACKAGE_BODY\WEBNEWIRUSUARIO1.194</v>
      </c>
      <c r="J55" s="3" t="str">
        <f>VLOOKUP(I55,'SAC''s'!W:W,1,0)</f>
        <v>2050058\WEBHAP\PACKAGE_BODY\WEBNEWIRUSUARIO1.194</v>
      </c>
      <c r="K55" s="3">
        <f>VLOOKUP(A55,'SAC''s'!B:B,1,0)</f>
        <v>2050058</v>
      </c>
      <c r="L55" s="3" t="b">
        <f t="shared" si="9"/>
        <v>0</v>
      </c>
    </row>
    <row r="56" spans="1:12" x14ac:dyDescent="0.2">
      <c r="A56">
        <v>2050058</v>
      </c>
      <c r="B56">
        <v>2050584</v>
      </c>
      <c r="C56" t="s">
        <v>79</v>
      </c>
      <c r="D56" s="361" t="s">
        <v>259</v>
      </c>
      <c r="E56" s="362" t="s">
        <v>494</v>
      </c>
      <c r="F56" t="s">
        <v>319</v>
      </c>
      <c r="G56" s="361" t="s">
        <v>49</v>
      </c>
      <c r="H56" t="s">
        <v>49</v>
      </c>
      <c r="I56" s="120" t="str">
        <f t="shared" si="8"/>
        <v>2050058\HEALTH_INSTALL\PROCEDURE\PR_GERA_IR_USUARIO1.60</v>
      </c>
      <c r="J56" s="3" t="str">
        <f>VLOOKUP(I56,'SAC''s'!W:W,1,0)</f>
        <v>2050058\HEALTH_INSTALL\PROCEDURE\PR_GERA_IR_USUARIO1.60</v>
      </c>
      <c r="K56" s="3">
        <f>VLOOKUP(A56,'SAC''s'!B:B,1,0)</f>
        <v>2050058</v>
      </c>
      <c r="L56" s="3" t="b">
        <f t="shared" si="9"/>
        <v>1</v>
      </c>
    </row>
    <row r="57" spans="1:12" x14ac:dyDescent="0.2">
      <c r="A57">
        <v>1987025</v>
      </c>
      <c r="B57">
        <v>2049386</v>
      </c>
      <c r="C57" t="s">
        <v>75</v>
      </c>
      <c r="D57" s="361" t="s">
        <v>540</v>
      </c>
      <c r="E57" s="362" t="s">
        <v>541</v>
      </c>
      <c r="F57" t="s">
        <v>298</v>
      </c>
      <c r="G57" s="361" t="s">
        <v>414</v>
      </c>
      <c r="H57" t="s">
        <v>414</v>
      </c>
      <c r="I57" s="120" t="str">
        <f t="shared" si="8"/>
        <v>1987025\WEBHAP\PACKAGE_BODY\PK_CONTROLE_COMISSAO1.373</v>
      </c>
      <c r="J57" s="3" t="str">
        <f>VLOOKUP(I57,'SAC''s'!W:W,1,0)</f>
        <v>1987025\WEBHAP\PACKAGE_BODY\PK_CONTROLE_COMISSAO1.373</v>
      </c>
      <c r="K57" s="3">
        <f>VLOOKUP(A57,'SAC''s'!B:B,1,0)</f>
        <v>1987025</v>
      </c>
      <c r="L57" s="3" t="b">
        <f t="shared" si="9"/>
        <v>0</v>
      </c>
    </row>
    <row r="58" spans="1:12" x14ac:dyDescent="0.2">
      <c r="A58">
        <v>1987025</v>
      </c>
      <c r="B58">
        <v>2049386</v>
      </c>
      <c r="C58" t="s">
        <v>83</v>
      </c>
      <c r="D58" s="361" t="s">
        <v>542</v>
      </c>
      <c r="E58" s="362" t="s">
        <v>543</v>
      </c>
      <c r="F58" t="s">
        <v>384</v>
      </c>
      <c r="G58" s="361" t="s">
        <v>414</v>
      </c>
      <c r="H58" t="s">
        <v>414</v>
      </c>
      <c r="I58" s="120" t="str">
        <f t="shared" si="8"/>
        <v>1987025\WEB_10G\FMB\PLN\T6169CR1.103</v>
      </c>
      <c r="J58" s="3" t="str">
        <f>VLOOKUP(I58,'SAC''s'!W:W,1,0)</f>
        <v>1987025\WEB_10G\FMB\PLN\T6169CR1.103</v>
      </c>
      <c r="K58" s="3">
        <f>VLOOKUP(A58,'SAC''s'!B:B,1,0)</f>
        <v>1987025</v>
      </c>
      <c r="L58" s="3" t="b">
        <f t="shared" si="9"/>
        <v>0</v>
      </c>
    </row>
    <row r="59" spans="1:12" x14ac:dyDescent="0.2">
      <c r="A59">
        <v>2046980</v>
      </c>
      <c r="B59">
        <v>2051735</v>
      </c>
      <c r="C59" t="s">
        <v>75</v>
      </c>
      <c r="D59" s="361" t="s">
        <v>540</v>
      </c>
      <c r="E59" s="362" t="s">
        <v>544</v>
      </c>
      <c r="F59" t="s">
        <v>298</v>
      </c>
      <c r="G59" s="361" t="s">
        <v>414</v>
      </c>
      <c r="H59" t="s">
        <v>414</v>
      </c>
      <c r="I59" s="120" t="str">
        <f t="shared" si="8"/>
        <v>2046980\WEBHAP\PACKAGE_BODY\PK_CONTROLE_COMISSAO1.374</v>
      </c>
      <c r="J59" s="3" t="str">
        <f>VLOOKUP(I59,'SAC''s'!W:W,1,0)</f>
        <v>2046980\WEBHAP\PACKAGE_BODY\PK_CONTROLE_COMISSAO1.374</v>
      </c>
      <c r="K59" s="3">
        <f>VLOOKUP(A59,'SAC''s'!B:B,1,0)</f>
        <v>2046980</v>
      </c>
      <c r="L59" s="3" t="b">
        <f t="shared" si="9"/>
        <v>0</v>
      </c>
    </row>
    <row r="60" spans="1:12" x14ac:dyDescent="0.2">
      <c r="A60">
        <v>2046980</v>
      </c>
      <c r="B60">
        <v>2051735</v>
      </c>
      <c r="C60" t="s">
        <v>89</v>
      </c>
      <c r="D60" s="361" t="s">
        <v>540</v>
      </c>
      <c r="E60" s="362" t="s">
        <v>339</v>
      </c>
      <c r="F60" t="s">
        <v>545</v>
      </c>
      <c r="G60" s="361" t="s">
        <v>414</v>
      </c>
      <c r="H60" t="s">
        <v>414</v>
      </c>
      <c r="I60" s="120" t="str">
        <f t="shared" si="8"/>
        <v>2046980\WEBHAP\PACKAGE\PK_CONTROLE_COMISSAO1.65</v>
      </c>
      <c r="J60" s="3" t="str">
        <f>VLOOKUP(I60,'SAC''s'!W:W,1,0)</f>
        <v>2046980\WEBHAP\PACKAGE\PK_CONTROLE_COMISSAO1.65</v>
      </c>
      <c r="K60" s="3">
        <f>VLOOKUP(A60,'SAC''s'!B:B,1,0)</f>
        <v>2046980</v>
      </c>
      <c r="L60" s="3" t="b">
        <f t="shared" si="9"/>
        <v>0</v>
      </c>
    </row>
    <row r="61" spans="1:12" x14ac:dyDescent="0.2">
      <c r="A61">
        <v>2046980</v>
      </c>
      <c r="B61">
        <v>2051735</v>
      </c>
      <c r="C61" t="s">
        <v>81</v>
      </c>
      <c r="D61" s="361" t="s">
        <v>546</v>
      </c>
      <c r="E61" s="362" t="s">
        <v>357</v>
      </c>
      <c r="F61" t="s">
        <v>397</v>
      </c>
      <c r="G61" s="361" t="s">
        <v>414</v>
      </c>
      <c r="H61" t="s">
        <v>414</v>
      </c>
      <c r="I61" s="120" t="str">
        <f t="shared" si="8"/>
        <v>2046980\HEALTH_INSTALL\TABLE\TB_PARAM_AREA_VENDA_MES1.3</v>
      </c>
      <c r="J61" s="3" t="str">
        <f>VLOOKUP(I61,'SAC''s'!W:W,1,0)</f>
        <v>2046980\HEALTH_INSTALL\TABLE\TB_PARAM_AREA_VENDA_MES1.3</v>
      </c>
      <c r="K61" s="3">
        <f>VLOOKUP(A61,'SAC''s'!B:B,1,0)</f>
        <v>2046980</v>
      </c>
      <c r="L61" s="3" t="b">
        <f t="shared" si="9"/>
        <v>0</v>
      </c>
    </row>
    <row r="62" spans="1:12" x14ac:dyDescent="0.2">
      <c r="A62">
        <v>2046980</v>
      </c>
      <c r="B62">
        <v>2051735</v>
      </c>
      <c r="C62" t="s">
        <v>87</v>
      </c>
      <c r="D62" s="361" t="s">
        <v>547</v>
      </c>
      <c r="E62" s="362" t="s">
        <v>378</v>
      </c>
      <c r="F62" t="s">
        <v>462</v>
      </c>
      <c r="G62" s="361" t="s">
        <v>414</v>
      </c>
      <c r="H62" t="s">
        <v>414</v>
      </c>
      <c r="I62" s="120" t="str">
        <f t="shared" si="8"/>
        <v>2046980\HEALTH_INSTALL\TRIGGER\TG_PARAM_AREA_VENDA_MES_B1.5</v>
      </c>
      <c r="J62" s="3" t="str">
        <f>VLOOKUP(I62,'SAC''s'!W:W,1,0)</f>
        <v>2046980\HEALTH_INSTALL\TRIGGER\TG_PARAM_AREA_VENDA_MES_B1.5</v>
      </c>
      <c r="K62" s="3">
        <f>VLOOKUP(A62,'SAC''s'!B:B,1,0)</f>
        <v>2046980</v>
      </c>
      <c r="L62" s="3" t="b">
        <f t="shared" si="9"/>
        <v>0</v>
      </c>
    </row>
    <row r="63" spans="1:12" x14ac:dyDescent="0.2">
      <c r="A63">
        <v>2046980</v>
      </c>
      <c r="B63">
        <v>2051735</v>
      </c>
      <c r="C63" t="s">
        <v>81</v>
      </c>
      <c r="D63" s="361" t="s">
        <v>548</v>
      </c>
      <c r="E63" s="362" t="s">
        <v>357</v>
      </c>
      <c r="F63" t="s">
        <v>397</v>
      </c>
      <c r="G63" s="361" t="s">
        <v>414</v>
      </c>
      <c r="H63" t="s">
        <v>414</v>
      </c>
      <c r="I63" s="120" t="str">
        <f t="shared" si="8"/>
        <v>2046980\HEALTH_INSTALL\TABLE\AU_PARAM_AREA_VENDA_MES1.3</v>
      </c>
      <c r="J63" s="3" t="str">
        <f>VLOOKUP(I63,'SAC''s'!W:W,1,0)</f>
        <v>2046980\HEALTH_INSTALL\TABLE\AU_PARAM_AREA_VENDA_MES1.3</v>
      </c>
      <c r="K63" s="3">
        <f>VLOOKUP(A63,'SAC''s'!B:B,1,0)</f>
        <v>2046980</v>
      </c>
      <c r="L63" s="3" t="b">
        <f t="shared" si="9"/>
        <v>0</v>
      </c>
    </row>
    <row r="64" spans="1:12" x14ac:dyDescent="0.2">
      <c r="A64">
        <v>2046980</v>
      </c>
      <c r="B64">
        <v>2051735</v>
      </c>
      <c r="C64" t="s">
        <v>83</v>
      </c>
      <c r="D64" s="361" t="s">
        <v>542</v>
      </c>
      <c r="E64" s="362" t="s">
        <v>549</v>
      </c>
      <c r="F64" t="s">
        <v>384</v>
      </c>
      <c r="G64" s="361" t="s">
        <v>414</v>
      </c>
      <c r="H64" t="s">
        <v>414</v>
      </c>
      <c r="I64" s="120" t="str">
        <f t="shared" ref="I64:I82" si="10">CONCATENATE(A64,TRIM(F64),"\",TRIM(D64),E64)</f>
        <v>2046980\WEB_10G\FMB\PLN\T6169CR1.108</v>
      </c>
      <c r="J64" s="3" t="str">
        <f>VLOOKUP(I64,'SAC''s'!W:W,1,0)</f>
        <v>2046980\WEB_10G\FMB\PLN\T6169CR1.108</v>
      </c>
      <c r="K64" s="3">
        <f>VLOOKUP(A64,'SAC''s'!B:B,1,0)</f>
        <v>2046980</v>
      </c>
      <c r="L64" s="3" t="b">
        <f t="shared" si="9"/>
        <v>0</v>
      </c>
    </row>
    <row r="65" spans="1:12" x14ac:dyDescent="0.2">
      <c r="A65">
        <v>2004182</v>
      </c>
      <c r="B65">
        <v>2045610</v>
      </c>
      <c r="C65" t="s">
        <v>79</v>
      </c>
      <c r="D65" s="361" t="s">
        <v>495</v>
      </c>
      <c r="E65" s="362" t="s">
        <v>335</v>
      </c>
      <c r="F65" t="s">
        <v>319</v>
      </c>
      <c r="G65" s="361" t="s">
        <v>496</v>
      </c>
      <c r="H65" t="s">
        <v>38</v>
      </c>
      <c r="I65" s="120" t="str">
        <f t="shared" si="10"/>
        <v>2004182\HEALTH_INSTALL\PROCEDURE\PR_ODON_MAILLING_PIM21.7</v>
      </c>
      <c r="J65" s="3" t="str">
        <f>VLOOKUP(I65,'SAC''s'!W:W,1,0)</f>
        <v>2004182\HEALTH_INSTALL\PROCEDURE\PR_ODON_MAILLING_PIM21.7</v>
      </c>
      <c r="K65" s="3">
        <f>VLOOKUP(A65,'SAC''s'!B:B,1,0)</f>
        <v>2004182</v>
      </c>
      <c r="L65" s="3" t="b">
        <f t="shared" si="9"/>
        <v>0</v>
      </c>
    </row>
    <row r="66" spans="1:12" x14ac:dyDescent="0.2">
      <c r="A66">
        <v>2006745</v>
      </c>
      <c r="B66">
        <v>2049363</v>
      </c>
      <c r="C66" t="s">
        <v>75</v>
      </c>
      <c r="D66" s="361" t="s">
        <v>497</v>
      </c>
      <c r="E66" s="362" t="s">
        <v>498</v>
      </c>
      <c r="F66" t="s">
        <v>298</v>
      </c>
      <c r="G66" s="361" t="s">
        <v>496</v>
      </c>
      <c r="H66" t="s">
        <v>38</v>
      </c>
      <c r="I66" s="120" t="str">
        <f t="shared" si="10"/>
        <v>2006745\WEBHAP\PACKAGE_BODY\WEBDENTALREDECREDENCIADA1.168</v>
      </c>
      <c r="J66" s="3" t="str">
        <f>VLOOKUP(I66,'SAC''s'!W:W,1,0)</f>
        <v>2006745\WEBHAP\PACKAGE_BODY\WEBDENTALREDECREDENCIADA1.168</v>
      </c>
      <c r="K66" s="3">
        <f>VLOOKUP(A66,'SAC''s'!B:B,1,0)</f>
        <v>2006745</v>
      </c>
      <c r="L66" s="3" t="b">
        <f t="shared" si="9"/>
        <v>0</v>
      </c>
    </row>
    <row r="67" spans="1:12" x14ac:dyDescent="0.2">
      <c r="A67">
        <v>1577585</v>
      </c>
      <c r="B67">
        <v>2039852</v>
      </c>
      <c r="C67" t="s">
        <v>83</v>
      </c>
      <c r="D67" s="361" t="s">
        <v>401</v>
      </c>
      <c r="E67" s="362" t="s">
        <v>317</v>
      </c>
      <c r="F67" t="s">
        <v>384</v>
      </c>
      <c r="G67" s="361" t="s">
        <v>402</v>
      </c>
      <c r="H67" t="s">
        <v>403</v>
      </c>
      <c r="I67" s="120" t="str">
        <f t="shared" si="10"/>
        <v>1577585\WEB_10G\FMB\PLN\T90801.11</v>
      </c>
      <c r="J67" s="3" t="str">
        <f>VLOOKUP(I67,'SAC''s'!W:W,1,0)</f>
        <v>1577585\WEB_10G\FMB\PLN\T90801.11</v>
      </c>
      <c r="K67" s="3">
        <f>VLOOKUP(A67,'SAC''s'!B:B,1,0)</f>
        <v>1577585</v>
      </c>
      <c r="L67" s="3" t="b">
        <f t="shared" si="9"/>
        <v>0</v>
      </c>
    </row>
    <row r="68" spans="1:12" x14ac:dyDescent="0.2">
      <c r="A68">
        <v>1577586</v>
      </c>
      <c r="B68">
        <v>1992672</v>
      </c>
      <c r="C68" t="s">
        <v>73</v>
      </c>
      <c r="D68" s="361" t="s">
        <v>550</v>
      </c>
      <c r="E68" s="362" t="s">
        <v>253</v>
      </c>
      <c r="F68" t="s">
        <v>254</v>
      </c>
      <c r="G68" s="361" t="s">
        <v>402</v>
      </c>
      <c r="H68" t="s">
        <v>403</v>
      </c>
      <c r="I68" s="120" t="str">
        <f t="shared" si="10"/>
        <v>1577586\HEALTH_INSTALL\SCRIPTS\SC_UPDATE_SACTI_15775861.1</v>
      </c>
      <c r="J68" s="3" t="str">
        <f>VLOOKUP(I68,'SAC''s'!W:W,1,0)</f>
        <v>1577586\HEALTH_INSTALL\SCRIPTS\SC_UPDATE_SACTI_15775861.1</v>
      </c>
      <c r="K68" s="3">
        <f>VLOOKUP(A68,'SAC''s'!B:B,1,0)</f>
        <v>1577586</v>
      </c>
      <c r="L68" s="3" t="b">
        <f t="shared" si="9"/>
        <v>0</v>
      </c>
    </row>
    <row r="69" spans="1:12" x14ac:dyDescent="0.2">
      <c r="A69">
        <v>1577586</v>
      </c>
      <c r="B69">
        <v>2005129</v>
      </c>
      <c r="C69" t="s">
        <v>83</v>
      </c>
      <c r="D69" s="361" t="s">
        <v>401</v>
      </c>
      <c r="E69" s="362" t="s">
        <v>443</v>
      </c>
      <c r="F69" t="s">
        <v>384</v>
      </c>
      <c r="G69" s="361" t="s">
        <v>402</v>
      </c>
      <c r="H69" t="s">
        <v>403</v>
      </c>
      <c r="I69" s="120" t="str">
        <f t="shared" si="10"/>
        <v>1577586\WEB_10G\FMB\PLN\T90801.8</v>
      </c>
      <c r="J69" s="3" t="str">
        <f>VLOOKUP(I69,'SAC''s'!W:W,1,0)</f>
        <v>1577586\WEB_10G\FMB\PLN\T90801.8</v>
      </c>
      <c r="K69" s="3">
        <f>VLOOKUP(A69,'SAC''s'!B:B,1,0)</f>
        <v>1577586</v>
      </c>
      <c r="L69" s="3" t="b">
        <f t="shared" si="9"/>
        <v>0</v>
      </c>
    </row>
    <row r="70" spans="1:12" x14ac:dyDescent="0.2">
      <c r="A70">
        <v>1888802</v>
      </c>
      <c r="B70">
        <v>2020884</v>
      </c>
      <c r="C70" t="s">
        <v>73</v>
      </c>
      <c r="D70" s="361" t="s">
        <v>410</v>
      </c>
      <c r="E70" s="362" t="s">
        <v>253</v>
      </c>
      <c r="F70" t="s">
        <v>254</v>
      </c>
      <c r="G70" s="361" t="s">
        <v>402</v>
      </c>
      <c r="H70" t="s">
        <v>403</v>
      </c>
      <c r="I70" s="120" t="str">
        <f t="shared" si="10"/>
        <v>1888802\HEALTH_INSTALL\SCRIPTS\SC_INSERT_LOGINS_SACTI_18888021.1</v>
      </c>
      <c r="J70" s="3" t="str">
        <f>VLOOKUP(I70,'SAC''s'!W:W,1,0)</f>
        <v>1888802\HEALTH_INSTALL\SCRIPTS\SC_INSERT_LOGINS_SACTI_18888021.1</v>
      </c>
      <c r="K70" s="3">
        <f>VLOOKUP(A70,'SAC''s'!B:B,1,0)</f>
        <v>1888802</v>
      </c>
      <c r="L70" s="3" t="b">
        <f t="shared" si="9"/>
        <v>0</v>
      </c>
    </row>
    <row r="71" spans="1:12" ht="24" x14ac:dyDescent="0.2">
      <c r="A71">
        <v>1888802</v>
      </c>
      <c r="B71">
        <v>2020884</v>
      </c>
      <c r="C71" t="s">
        <v>73</v>
      </c>
      <c r="D71" s="361" t="s">
        <v>406</v>
      </c>
      <c r="E71" s="362" t="s">
        <v>253</v>
      </c>
      <c r="F71" t="s">
        <v>254</v>
      </c>
      <c r="G71" s="361" t="s">
        <v>402</v>
      </c>
      <c r="H71" t="s">
        <v>403</v>
      </c>
      <c r="I71" s="120" t="str">
        <f t="shared" si="10"/>
        <v>1888802\HEALTH_INSTALL\SCRIPTS\SC_INSERT_REINCIDENCIA_SACTI_18888021.1</v>
      </c>
      <c r="J71" s="3" t="str">
        <f>VLOOKUP(I71,'SAC''s'!W:W,1,0)</f>
        <v>1888802\HEALTH_INSTALL\SCRIPTS\SC_INSERT_REINCIDENCIA_SACTI_18888021.1</v>
      </c>
      <c r="K71" s="3">
        <f>VLOOKUP(A71,'SAC''s'!B:B,1,0)</f>
        <v>1888802</v>
      </c>
      <c r="L71" s="3" t="b">
        <f t="shared" si="9"/>
        <v>0</v>
      </c>
    </row>
    <row r="72" spans="1:12" x14ac:dyDescent="0.2">
      <c r="A72">
        <v>1888802</v>
      </c>
      <c r="B72">
        <v>2044959</v>
      </c>
      <c r="C72" t="s">
        <v>83</v>
      </c>
      <c r="D72" s="361" t="s">
        <v>407</v>
      </c>
      <c r="E72" s="362" t="s">
        <v>408</v>
      </c>
      <c r="F72" t="s">
        <v>384</v>
      </c>
      <c r="G72" s="361" t="s">
        <v>402</v>
      </c>
      <c r="H72" t="s">
        <v>403</v>
      </c>
      <c r="I72" s="120" t="str">
        <f t="shared" si="10"/>
        <v>1888802\WEB_10G\FMB\PLN\T90811.17</v>
      </c>
      <c r="J72" s="3" t="str">
        <f>VLOOKUP(I72,'SAC''s'!W:W,1,0)</f>
        <v>1888802\WEB_10G\FMB\PLN\T90811.17</v>
      </c>
      <c r="K72" s="3">
        <f>VLOOKUP(A72,'SAC''s'!B:B,1,0)</f>
        <v>1888802</v>
      </c>
      <c r="L72" s="3" t="b">
        <f t="shared" si="9"/>
        <v>0</v>
      </c>
    </row>
    <row r="73" spans="1:12" x14ac:dyDescent="0.2">
      <c r="A73">
        <v>1888802</v>
      </c>
      <c r="B73">
        <v>2044444</v>
      </c>
      <c r="C73" t="s">
        <v>73</v>
      </c>
      <c r="D73" s="361" t="s">
        <v>404</v>
      </c>
      <c r="E73" s="362" t="s">
        <v>253</v>
      </c>
      <c r="F73" t="s">
        <v>254</v>
      </c>
      <c r="G73" s="361" t="s">
        <v>402</v>
      </c>
      <c r="H73" t="s">
        <v>403</v>
      </c>
      <c r="I73" s="120" t="str">
        <f t="shared" si="10"/>
        <v>1888802\HEALTH_INSTALL\SCRIPTS\SC_FILTRO_CSV_SACTI_18888021.1</v>
      </c>
      <c r="J73" s="3" t="str">
        <f>VLOOKUP(I73,'SAC''s'!W:W,1,0)</f>
        <v>1888802\HEALTH_INSTALL\SCRIPTS\SC_FILTRO_CSV_SACTI_18888021.1</v>
      </c>
      <c r="K73" s="3">
        <f>VLOOKUP(A73,'SAC''s'!B:B,1,0)</f>
        <v>1888802</v>
      </c>
      <c r="L73" s="3" t="b">
        <f t="shared" si="9"/>
        <v>0</v>
      </c>
    </row>
    <row r="74" spans="1:12" ht="24" x14ac:dyDescent="0.2">
      <c r="A74">
        <v>1888802</v>
      </c>
      <c r="B74">
        <v>2044959</v>
      </c>
      <c r="C74" t="s">
        <v>73</v>
      </c>
      <c r="D74" s="361" t="s">
        <v>405</v>
      </c>
      <c r="E74" s="362" t="s">
        <v>291</v>
      </c>
      <c r="F74" t="s">
        <v>254</v>
      </c>
      <c r="G74" s="361" t="s">
        <v>402</v>
      </c>
      <c r="H74" t="s">
        <v>403</v>
      </c>
      <c r="I74" s="120" t="str">
        <f t="shared" si="10"/>
        <v>1888802\HEALTH_INSTALL\SCRIPTS\SC_INS_GRUPOS_CANC_SACTI_18888021.2</v>
      </c>
      <c r="J74" s="3" t="str">
        <f>VLOOKUP(I74,'SAC''s'!W:W,1,0)</f>
        <v>1888802\HEALTH_INSTALL\SCRIPTS\SC_INS_GRUPOS_CANC_SACTI_18888021.2</v>
      </c>
      <c r="K74" s="3">
        <f>VLOOKUP(A74,'SAC''s'!B:B,1,0)</f>
        <v>1888802</v>
      </c>
      <c r="L74" s="3" t="b">
        <f t="shared" si="9"/>
        <v>0</v>
      </c>
    </row>
    <row r="75" spans="1:12" x14ac:dyDescent="0.2">
      <c r="A75">
        <v>2003268</v>
      </c>
      <c r="B75">
        <v>2014982</v>
      </c>
      <c r="C75" t="s">
        <v>90</v>
      </c>
      <c r="D75" s="361" t="s">
        <v>505</v>
      </c>
      <c r="E75" s="362" t="s">
        <v>443</v>
      </c>
      <c r="F75" t="s">
        <v>257</v>
      </c>
      <c r="G75" s="361" t="s">
        <v>502</v>
      </c>
      <c r="H75" t="s">
        <v>37</v>
      </c>
      <c r="I75" s="120" t="str">
        <f t="shared" si="10"/>
        <v>2003268\HEALTH_INSTALL\VIEW\VW_ODON_REDE_SITE1.8</v>
      </c>
      <c r="J75" s="3" t="str">
        <f>VLOOKUP(I75,'SAC''s'!W:W,1,0)</f>
        <v>2003268\HEALTH_INSTALL\VIEW\VW_ODON_REDE_SITE1.8</v>
      </c>
      <c r="K75" s="3">
        <f>VLOOKUP(A75,'SAC''s'!B:B,1,0)</f>
        <v>2003268</v>
      </c>
      <c r="L75" s="3" t="b">
        <f t="shared" si="9"/>
        <v>0</v>
      </c>
    </row>
    <row r="76" spans="1:12" x14ac:dyDescent="0.2">
      <c r="A76">
        <v>2003268</v>
      </c>
      <c r="B76">
        <v>2014982</v>
      </c>
      <c r="C76" t="s">
        <v>79</v>
      </c>
      <c r="D76" s="361" t="s">
        <v>504</v>
      </c>
      <c r="E76" s="362" t="s">
        <v>335</v>
      </c>
      <c r="F76" t="s">
        <v>319</v>
      </c>
      <c r="G76" s="361" t="s">
        <v>502</v>
      </c>
      <c r="H76" t="s">
        <v>37</v>
      </c>
      <c r="I76" s="120" t="str">
        <f t="shared" si="10"/>
        <v>2003268\HEALTH_INSTALL\PROCEDURE\PR_CSV_RELACION_TELA1.7</v>
      </c>
      <c r="J76" s="3" t="str">
        <f>VLOOKUP(I76,'SAC''s'!W:W,1,0)</f>
        <v>2003268\HEALTH_INSTALL\PROCEDURE\PR_CSV_RELACION_TELA1.7</v>
      </c>
      <c r="K76" s="3">
        <f>VLOOKUP(A76,'SAC''s'!B:B,1,0)</f>
        <v>2003268</v>
      </c>
      <c r="L76" s="3" t="b">
        <f t="shared" si="9"/>
        <v>0</v>
      </c>
    </row>
    <row r="77" spans="1:12" x14ac:dyDescent="0.2">
      <c r="A77">
        <v>2003268</v>
      </c>
      <c r="B77">
        <v>2014982</v>
      </c>
      <c r="C77" t="s">
        <v>83</v>
      </c>
      <c r="D77" s="361" t="s">
        <v>503</v>
      </c>
      <c r="E77" s="362" t="s">
        <v>370</v>
      </c>
      <c r="F77" t="s">
        <v>501</v>
      </c>
      <c r="G77" s="361" t="s">
        <v>502</v>
      </c>
      <c r="H77" t="s">
        <v>37</v>
      </c>
      <c r="I77" s="120" t="str">
        <f t="shared" si="10"/>
        <v>2003268\WEB_10G\FMB\ODN\TOD07031RE1.21</v>
      </c>
      <c r="J77" s="3" t="str">
        <f>VLOOKUP(I77,'SAC''s'!W:W,1,0)</f>
        <v>2003268\WEB_10G\FMB\ODN\TOD07031RE1.21</v>
      </c>
      <c r="K77" s="3">
        <f>VLOOKUP(A77,'SAC''s'!B:B,1,0)</f>
        <v>2003268</v>
      </c>
      <c r="L77" s="3" t="b">
        <f t="shared" si="9"/>
        <v>0</v>
      </c>
    </row>
    <row r="78" spans="1:12" x14ac:dyDescent="0.2">
      <c r="A78">
        <v>2003268</v>
      </c>
      <c r="B78">
        <v>2042820</v>
      </c>
      <c r="C78" t="s">
        <v>83</v>
      </c>
      <c r="D78" s="361" t="s">
        <v>499</v>
      </c>
      <c r="E78" s="362" t="s">
        <v>500</v>
      </c>
      <c r="F78" t="s">
        <v>501</v>
      </c>
      <c r="G78" s="361" t="s">
        <v>502</v>
      </c>
      <c r="H78" t="s">
        <v>37</v>
      </c>
      <c r="I78" s="120" t="str">
        <f t="shared" si="10"/>
        <v>2003268\WEB_10G\FMB\ODN\TOD07031R1.127</v>
      </c>
      <c r="J78" s="3" t="str">
        <f>VLOOKUP(I78,'SAC''s'!W:W,1,0)</f>
        <v>2003268\WEB_10G\FMB\ODN\TOD07031R1.127</v>
      </c>
      <c r="K78" s="3">
        <f>VLOOKUP(A78,'SAC''s'!B:B,1,0)</f>
        <v>2003268</v>
      </c>
      <c r="L78" s="3" t="b">
        <f t="shared" si="9"/>
        <v>0</v>
      </c>
    </row>
    <row r="79" spans="1:12" ht="24" x14ac:dyDescent="0.2">
      <c r="A79">
        <v>2036731</v>
      </c>
      <c r="B79">
        <v>2051595</v>
      </c>
      <c r="C79" t="s">
        <v>81</v>
      </c>
      <c r="D79" s="361" t="s">
        <v>551</v>
      </c>
      <c r="E79" s="362" t="s">
        <v>237</v>
      </c>
      <c r="F79" t="s">
        <v>397</v>
      </c>
      <c r="G79" s="361" t="s">
        <v>413</v>
      </c>
      <c r="H79" t="s">
        <v>414</v>
      </c>
      <c r="I79" s="120" t="str">
        <f t="shared" si="10"/>
        <v>2036731\HEALTH_INSTALL\TABLE\AU_CONTROLE_ARQ1.4</v>
      </c>
      <c r="J79" s="3" t="str">
        <f>VLOOKUP(I79,'SAC''s'!W:W,1,0)</f>
        <v>2036731\HEALTH_INSTALL\TABLE\AU_CONTROLE_ARQ1.4</v>
      </c>
      <c r="K79" s="3">
        <f>VLOOKUP(A79,'SAC''s'!B:B,1,0)</f>
        <v>2036731</v>
      </c>
      <c r="L79" s="3" t="b">
        <f t="shared" si="9"/>
        <v>0</v>
      </c>
    </row>
    <row r="80" spans="1:12" ht="24" x14ac:dyDescent="0.2">
      <c r="A80">
        <v>2036731</v>
      </c>
      <c r="B80">
        <v>2051595</v>
      </c>
      <c r="C80" t="s">
        <v>87</v>
      </c>
      <c r="D80" s="361" t="s">
        <v>552</v>
      </c>
      <c r="E80" s="362" t="s">
        <v>291</v>
      </c>
      <c r="F80" t="s">
        <v>462</v>
      </c>
      <c r="G80" s="361" t="s">
        <v>413</v>
      </c>
      <c r="H80" t="s">
        <v>414</v>
      </c>
      <c r="I80" s="120" t="str">
        <f t="shared" si="10"/>
        <v>2036731\HEALTH_INSTALL\TRIGGER\TG_CONTROLE_ARQ_B1.2</v>
      </c>
      <c r="J80" s="3" t="str">
        <f>VLOOKUP(I80,'SAC''s'!W:W,1,0)</f>
        <v>2036731\HEALTH_INSTALL\TRIGGER\TG_CONTROLE_ARQ_B1.2</v>
      </c>
      <c r="K80" s="3">
        <f>VLOOKUP(A80,'SAC''s'!B:B,1,0)</f>
        <v>2036731</v>
      </c>
      <c r="L80" s="3" t="b">
        <f t="shared" si="9"/>
        <v>0</v>
      </c>
    </row>
    <row r="81" spans="1:12" ht="24" x14ac:dyDescent="0.2">
      <c r="A81">
        <v>2036731</v>
      </c>
      <c r="B81">
        <v>2051595</v>
      </c>
      <c r="C81" t="s">
        <v>89</v>
      </c>
      <c r="D81" s="361" t="s">
        <v>553</v>
      </c>
      <c r="E81" s="362" t="s">
        <v>325</v>
      </c>
      <c r="F81" t="s">
        <v>441</v>
      </c>
      <c r="G81" s="361" t="s">
        <v>413</v>
      </c>
      <c r="H81" t="s">
        <v>414</v>
      </c>
      <c r="I81" s="120" t="str">
        <f t="shared" si="10"/>
        <v>2036731\HEALTH_INSTALL\PACKAGE\PK_ARQUIVO_GRAFICA1.12</v>
      </c>
      <c r="J81" s="3" t="str">
        <f>VLOOKUP(I81,'SAC''s'!W:W,1,0)</f>
        <v>2036731\HEALTH_INSTALL\PACKAGE\PK_ARQUIVO_GRAFICA1.12</v>
      </c>
      <c r="K81" s="3">
        <f>VLOOKUP(A81,'SAC''s'!B:B,1,0)</f>
        <v>2036731</v>
      </c>
      <c r="L81" s="3" t="b">
        <f t="shared" si="9"/>
        <v>0</v>
      </c>
    </row>
    <row r="82" spans="1:12" ht="24" x14ac:dyDescent="0.2">
      <c r="A82">
        <v>2036731</v>
      </c>
      <c r="B82">
        <v>2051595</v>
      </c>
      <c r="C82" t="s">
        <v>75</v>
      </c>
      <c r="D82" s="361" t="s">
        <v>553</v>
      </c>
      <c r="E82" s="362" t="s">
        <v>554</v>
      </c>
      <c r="F82" t="s">
        <v>261</v>
      </c>
      <c r="G82" s="361" t="s">
        <v>413</v>
      </c>
      <c r="H82" t="s">
        <v>414</v>
      </c>
      <c r="I82" s="120" t="str">
        <f t="shared" si="10"/>
        <v>2036731\HEALTH_INSTALL\PACKAGE_BODY\PK_ARQUIVO_GRAFICA1.69</v>
      </c>
      <c r="J82" s="3" t="str">
        <f>VLOOKUP(I82,'SAC''s'!W:W,1,0)</f>
        <v>2036731\HEALTH_INSTALL\PACKAGE_BODY\PK_ARQUIVO_GRAFICA1.69</v>
      </c>
      <c r="K82" s="3">
        <f>VLOOKUP(A82,'SAC''s'!B:B,1,0)</f>
        <v>2036731</v>
      </c>
      <c r="L82" s="3" t="b">
        <f t="shared" si="9"/>
        <v>0</v>
      </c>
    </row>
    <row r="83" spans="1:12" ht="24" x14ac:dyDescent="0.2">
      <c r="A83">
        <v>2036731</v>
      </c>
      <c r="B83">
        <v>2051595</v>
      </c>
      <c r="C83" t="s">
        <v>83</v>
      </c>
      <c r="D83" s="361" t="s">
        <v>555</v>
      </c>
      <c r="E83" s="362" t="s">
        <v>556</v>
      </c>
      <c r="F83" t="s">
        <v>384</v>
      </c>
      <c r="G83" s="361" t="s">
        <v>413</v>
      </c>
      <c r="H83" t="s">
        <v>414</v>
      </c>
      <c r="I83" s="120" t="str">
        <f t="shared" ref="I83:I98" si="11">CONCATENATE(A83,TRIM(F83),"\",TRIM(D83),E83)</f>
        <v>2036731\WEB_10G\FMB\PLN\T1310REL1.90</v>
      </c>
      <c r="J83" s="3" t="str">
        <f>VLOOKUP(I83,'SAC''s'!W:W,1,0)</f>
        <v>2036731\WEB_10G\FMB\PLN\T1310REL1.90</v>
      </c>
      <c r="K83" s="3">
        <f>VLOOKUP(A83,'SAC''s'!B:B,1,0)</f>
        <v>2036731</v>
      </c>
      <c r="L83" s="3" t="b">
        <f t="shared" si="9"/>
        <v>1</v>
      </c>
    </row>
    <row r="84" spans="1:12" ht="24" x14ac:dyDescent="0.2">
      <c r="A84">
        <v>2036731</v>
      </c>
      <c r="B84">
        <v>2051595</v>
      </c>
      <c r="C84" t="s">
        <v>81</v>
      </c>
      <c r="D84" s="361" t="s">
        <v>557</v>
      </c>
      <c r="E84" s="362" t="s">
        <v>309</v>
      </c>
      <c r="F84" t="s">
        <v>397</v>
      </c>
      <c r="G84" s="361" t="s">
        <v>413</v>
      </c>
      <c r="H84" t="s">
        <v>414</v>
      </c>
      <c r="I84" s="120" t="str">
        <f t="shared" si="11"/>
        <v>2036731\HEALTH_INSTALL\TABLE\TB_CONTROLE_ARQ1.6</v>
      </c>
      <c r="J84" s="3" t="str">
        <f>VLOOKUP(I84,'SAC''s'!W:W,1,0)</f>
        <v>2036731\HEALTH_INSTALL\TABLE\TB_CONTROLE_ARQ1.6</v>
      </c>
      <c r="K84" s="3">
        <f>VLOOKUP(A84,'SAC''s'!B:B,1,0)</f>
        <v>2036731</v>
      </c>
      <c r="L84" s="3" t="b">
        <f t="shared" si="9"/>
        <v>0</v>
      </c>
    </row>
    <row r="85" spans="1:12" ht="24" x14ac:dyDescent="0.2">
      <c r="A85">
        <v>2040521</v>
      </c>
      <c r="B85">
        <v>2044390</v>
      </c>
      <c r="C85" t="s">
        <v>77</v>
      </c>
      <c r="D85" s="361" t="s">
        <v>411</v>
      </c>
      <c r="E85" s="362" t="s">
        <v>309</v>
      </c>
      <c r="F85" t="s">
        <v>412</v>
      </c>
      <c r="G85" s="361" t="s">
        <v>413</v>
      </c>
      <c r="H85" t="s">
        <v>414</v>
      </c>
      <c r="I85" s="120" t="str">
        <f t="shared" si="11"/>
        <v>2040521\HEALTH_INSTALL\FUNCTION\FN_PIM_DIGITAL_VENC1.6</v>
      </c>
      <c r="J85" s="3" t="str">
        <f>VLOOKUP(I85,'SAC''s'!W:W,1,0)</f>
        <v>2040521\HEALTH_INSTALL\FUNCTION\FN_PIM_DIGITAL_VENC1.6</v>
      </c>
      <c r="K85" s="3">
        <f>VLOOKUP(A85,'SAC''s'!B:B,1,0)</f>
        <v>2040521</v>
      </c>
      <c r="L85" s="3" t="b">
        <f t="shared" si="9"/>
        <v>0</v>
      </c>
    </row>
    <row r="86" spans="1:12" x14ac:dyDescent="0.2">
      <c r="A86">
        <v>1842622</v>
      </c>
      <c r="B86">
        <v>1895021</v>
      </c>
      <c r="C86" t="s">
        <v>75</v>
      </c>
      <c r="D86" s="361" t="s">
        <v>236</v>
      </c>
      <c r="E86" s="362" t="s">
        <v>237</v>
      </c>
      <c r="F86" t="s">
        <v>238</v>
      </c>
      <c r="G86" s="361" t="s">
        <v>41</v>
      </c>
      <c r="H86" t="s">
        <v>41</v>
      </c>
      <c r="I86" s="120" t="str">
        <f t="shared" si="11"/>
        <v>1842622\HUMASTER_INSTALL\PACKAGE_BODY\PK_T73021.4</v>
      </c>
      <c r="J86" s="3" t="str">
        <f>VLOOKUP(I86,'SAC''s'!W:W,1,0)</f>
        <v>1842622\HUMASTER_INSTALL\PACKAGE_BODY\PK_T73021.4</v>
      </c>
      <c r="K86" s="3">
        <f>VLOOKUP(A86,'SAC''s'!B:B,1,0)</f>
        <v>1842622</v>
      </c>
      <c r="L86" s="3" t="b">
        <f t="shared" si="9"/>
        <v>0</v>
      </c>
    </row>
    <row r="87" spans="1:12" x14ac:dyDescent="0.2">
      <c r="A87">
        <v>2010577</v>
      </c>
      <c r="B87">
        <v>2028254</v>
      </c>
      <c r="C87" t="s">
        <v>83</v>
      </c>
      <c r="D87" s="361" t="s">
        <v>427</v>
      </c>
      <c r="E87" s="362" t="s">
        <v>426</v>
      </c>
      <c r="F87" t="s">
        <v>366</v>
      </c>
      <c r="G87" s="361" t="s">
        <v>41</v>
      </c>
      <c r="H87" t="s">
        <v>41</v>
      </c>
      <c r="I87" s="120" t="str">
        <f t="shared" si="11"/>
        <v>2010577\WEB_10G\FMB\HOSP\T4542C1.13</v>
      </c>
      <c r="J87" s="3" t="str">
        <f>VLOOKUP(I87,'SAC''s'!W:W,1,0)</f>
        <v>2010577\WEB_10G\FMB\HOSP\T4542C1.13</v>
      </c>
      <c r="K87" s="3">
        <f>VLOOKUP(A87,'SAC''s'!B:B,1,0)</f>
        <v>2010577</v>
      </c>
      <c r="L87" s="3" t="b">
        <f t="shared" si="9"/>
        <v>0</v>
      </c>
    </row>
    <row r="88" spans="1:12" x14ac:dyDescent="0.2">
      <c r="A88">
        <v>2010577</v>
      </c>
      <c r="B88">
        <v>2028254</v>
      </c>
      <c r="C88" t="s">
        <v>83</v>
      </c>
      <c r="D88" s="361" t="s">
        <v>428</v>
      </c>
      <c r="E88" s="362" t="s">
        <v>429</v>
      </c>
      <c r="F88" t="s">
        <v>366</v>
      </c>
      <c r="G88" s="361" t="s">
        <v>41</v>
      </c>
      <c r="H88" t="s">
        <v>41</v>
      </c>
      <c r="I88" s="120" t="str">
        <f t="shared" si="11"/>
        <v>2010577\WEB_10G\FMB\HOSP\T45431.9</v>
      </c>
      <c r="J88" s="3" t="str">
        <f>VLOOKUP(I88,'SAC''s'!W:W,1,0)</f>
        <v>2010577\WEB_10G\FMB\HOSP\T45431.9</v>
      </c>
      <c r="K88" s="3">
        <f>VLOOKUP(A88,'SAC''s'!B:B,1,0)</f>
        <v>2010577</v>
      </c>
      <c r="L88" s="3" t="b">
        <f t="shared" si="9"/>
        <v>0</v>
      </c>
    </row>
    <row r="89" spans="1:12" x14ac:dyDescent="0.2">
      <c r="A89">
        <v>2010577</v>
      </c>
      <c r="B89">
        <v>2028254</v>
      </c>
      <c r="C89" t="s">
        <v>83</v>
      </c>
      <c r="D89" s="361" t="s">
        <v>425</v>
      </c>
      <c r="E89" s="362" t="s">
        <v>426</v>
      </c>
      <c r="F89" t="s">
        <v>366</v>
      </c>
      <c r="G89" s="361" t="s">
        <v>41</v>
      </c>
      <c r="H89" t="s">
        <v>41</v>
      </c>
      <c r="I89" s="120" t="str">
        <f t="shared" si="11"/>
        <v>2010577\WEB_10G\FMB\HOSP\T45481.13</v>
      </c>
      <c r="J89" s="3" t="str">
        <f>VLOOKUP(I89,'SAC''s'!W:W,1,0)</f>
        <v>2010577\WEB_10G\FMB\HOSP\T45481.13</v>
      </c>
      <c r="K89" s="3">
        <f>VLOOKUP(A89,'SAC''s'!B:B,1,0)</f>
        <v>2010577</v>
      </c>
      <c r="L89" s="3" t="b">
        <f t="shared" si="9"/>
        <v>0</v>
      </c>
    </row>
    <row r="90" spans="1:12" x14ac:dyDescent="0.2">
      <c r="A90">
        <v>2010577</v>
      </c>
      <c r="B90">
        <v>2028254</v>
      </c>
      <c r="C90" t="s">
        <v>92</v>
      </c>
      <c r="D90" s="361" t="s">
        <v>424</v>
      </c>
      <c r="E90" s="362" t="s">
        <v>317</v>
      </c>
      <c r="F90" t="s">
        <v>422</v>
      </c>
      <c r="G90" s="361" t="s">
        <v>41</v>
      </c>
      <c r="H90" t="s">
        <v>41</v>
      </c>
      <c r="I90" s="120" t="str">
        <f t="shared" si="11"/>
        <v>2010577\WEB_10G\REPS\HOSP\R4548R1.11</v>
      </c>
      <c r="J90" s="3" t="str">
        <f>VLOOKUP(I90,'SAC''s'!W:W,1,0)</f>
        <v>2010577\WEB_10G\REPS\HOSP\R4548R1.11</v>
      </c>
      <c r="K90" s="3">
        <f>VLOOKUP(A90,'SAC''s'!B:B,1,0)</f>
        <v>2010577</v>
      </c>
      <c r="L90" s="3" t="b">
        <f t="shared" si="9"/>
        <v>0</v>
      </c>
    </row>
    <row r="91" spans="1:12" x14ac:dyDescent="0.2">
      <c r="A91">
        <v>2010577</v>
      </c>
      <c r="B91">
        <v>2028254</v>
      </c>
      <c r="C91" t="s">
        <v>92</v>
      </c>
      <c r="D91" s="361" t="s">
        <v>423</v>
      </c>
      <c r="E91" s="362" t="s">
        <v>309</v>
      </c>
      <c r="F91" t="s">
        <v>422</v>
      </c>
      <c r="G91" s="361" t="s">
        <v>41</v>
      </c>
      <c r="H91" t="s">
        <v>41</v>
      </c>
      <c r="I91" s="120" t="str">
        <f t="shared" si="11"/>
        <v>2010577\WEB_10G\REPS\HOSP\R4545S1.6</v>
      </c>
      <c r="J91" s="3" t="str">
        <f>VLOOKUP(I91,'SAC''s'!W:W,1,0)</f>
        <v>2010577\WEB_10G\REPS\HOSP\R4545S1.6</v>
      </c>
      <c r="K91" s="3">
        <f>VLOOKUP(A91,'SAC''s'!B:B,1,0)</f>
        <v>2010577</v>
      </c>
      <c r="L91" s="3" t="b">
        <f t="shared" si="9"/>
        <v>0</v>
      </c>
    </row>
    <row r="92" spans="1:12" x14ac:dyDescent="0.2">
      <c r="A92">
        <v>2010577</v>
      </c>
      <c r="B92">
        <v>2048937</v>
      </c>
      <c r="C92" t="s">
        <v>92</v>
      </c>
      <c r="D92" s="361" t="s">
        <v>420</v>
      </c>
      <c r="E92" s="362" t="s">
        <v>421</v>
      </c>
      <c r="F92" t="s">
        <v>422</v>
      </c>
      <c r="G92" s="361" t="s">
        <v>41</v>
      </c>
      <c r="H92" t="s">
        <v>41</v>
      </c>
      <c r="I92" s="120" t="str">
        <f t="shared" si="11"/>
        <v>2010577\WEB_10G\REPS\HOSP\R49EM1.31</v>
      </c>
      <c r="J92" s="3" t="str">
        <f>VLOOKUP(I92,'SAC''s'!W:W,1,0)</f>
        <v>2010577\WEB_10G\REPS\HOSP\R49EM1.31</v>
      </c>
      <c r="K92" s="3">
        <f>VLOOKUP(A92,'SAC''s'!B:B,1,0)</f>
        <v>2010577</v>
      </c>
      <c r="L92" s="3" t="b">
        <f t="shared" si="9"/>
        <v>0</v>
      </c>
    </row>
    <row r="93" spans="1:12" x14ac:dyDescent="0.2">
      <c r="A93">
        <v>2010577</v>
      </c>
      <c r="B93">
        <v>2029213</v>
      </c>
      <c r="C93" t="s">
        <v>83</v>
      </c>
      <c r="D93" s="361" t="s">
        <v>418</v>
      </c>
      <c r="E93" s="362" t="s">
        <v>419</v>
      </c>
      <c r="F93" t="s">
        <v>366</v>
      </c>
      <c r="G93" s="361" t="s">
        <v>41</v>
      </c>
      <c r="H93" t="s">
        <v>41</v>
      </c>
      <c r="I93" s="120" t="str">
        <f t="shared" si="11"/>
        <v>2010577\WEB_10G\FMB\HOSP\T45421.30</v>
      </c>
      <c r="J93" s="3" t="str">
        <f>VLOOKUP(I93,'SAC''s'!W:W,1,0)</f>
        <v>2010577\WEB_10G\FMB\HOSP\T45421.30</v>
      </c>
      <c r="K93" s="3">
        <f>VLOOKUP(A93,'SAC''s'!B:B,1,0)</f>
        <v>2010577</v>
      </c>
      <c r="L93" s="3" t="b">
        <f t="shared" si="9"/>
        <v>1</v>
      </c>
    </row>
    <row r="94" spans="1:12" x14ac:dyDescent="0.2">
      <c r="A94">
        <v>2010577</v>
      </c>
      <c r="B94">
        <v>2011212</v>
      </c>
      <c r="C94" t="s">
        <v>83</v>
      </c>
      <c r="D94" s="361" t="s">
        <v>415</v>
      </c>
      <c r="E94" s="362" t="s">
        <v>416</v>
      </c>
      <c r="F94" t="s">
        <v>366</v>
      </c>
      <c r="G94" s="361" t="s">
        <v>41</v>
      </c>
      <c r="H94" t="s">
        <v>41</v>
      </c>
      <c r="I94" s="120" t="str">
        <f t="shared" si="11"/>
        <v>2010577\WEB_10G\FMB\HOSP\T4543PJ1.22</v>
      </c>
      <c r="J94" s="3" t="str">
        <f>VLOOKUP(I94,'SAC''s'!W:W,1,0)</f>
        <v>2010577\WEB_10G\FMB\HOSP\T4543PJ1.22</v>
      </c>
      <c r="K94" s="3">
        <f>VLOOKUP(A94,'SAC''s'!B:B,1,0)</f>
        <v>2010577</v>
      </c>
      <c r="L94" s="3" t="b">
        <f t="shared" si="9"/>
        <v>0</v>
      </c>
    </row>
    <row r="95" spans="1:12" x14ac:dyDescent="0.2">
      <c r="A95">
        <v>2010577</v>
      </c>
      <c r="B95">
        <v>2011212</v>
      </c>
      <c r="C95" t="s">
        <v>83</v>
      </c>
      <c r="D95" s="361" t="s">
        <v>430</v>
      </c>
      <c r="E95" s="362" t="s">
        <v>330</v>
      </c>
      <c r="F95" t="s">
        <v>366</v>
      </c>
      <c r="G95" s="361" t="s">
        <v>41</v>
      </c>
      <c r="H95" t="s">
        <v>41</v>
      </c>
      <c r="I95" s="120" t="str">
        <f t="shared" si="11"/>
        <v>2010577\WEB_10G\FMB\HOSP\T4320CVP1.10</v>
      </c>
      <c r="J95" s="3" t="str">
        <f>VLOOKUP(I95,'SAC''s'!W:W,1,0)</f>
        <v>2010577\WEB_10G\FMB\HOSP\T4320CVP1.10</v>
      </c>
      <c r="K95" s="3">
        <f>VLOOKUP(A95,'SAC''s'!B:B,1,0)</f>
        <v>2010577</v>
      </c>
      <c r="L95" s="3" t="b">
        <f t="shared" si="9"/>
        <v>1</v>
      </c>
    </row>
    <row r="96" spans="1:12" x14ac:dyDescent="0.2">
      <c r="A96">
        <v>2010577</v>
      </c>
      <c r="B96">
        <v>2011212</v>
      </c>
      <c r="C96" t="s">
        <v>92</v>
      </c>
      <c r="D96" s="361" t="s">
        <v>431</v>
      </c>
      <c r="E96" s="362" t="s">
        <v>237</v>
      </c>
      <c r="F96" t="s">
        <v>422</v>
      </c>
      <c r="G96" s="361" t="s">
        <v>41</v>
      </c>
      <c r="H96" t="s">
        <v>41</v>
      </c>
      <c r="I96" s="120" t="str">
        <f t="shared" si="11"/>
        <v>2010577\WEB_10G\REPS\HOSP\R45451.4</v>
      </c>
      <c r="J96" s="3" t="str">
        <f>VLOOKUP(I96,'SAC''s'!W:W,1,0)</f>
        <v>2010577\WEB_10G\REPS\HOSP\R45451.4</v>
      </c>
      <c r="K96" s="3">
        <f>VLOOKUP(A96,'SAC''s'!B:B,1,0)</f>
        <v>2010577</v>
      </c>
      <c r="L96" s="3" t="b">
        <f t="shared" si="9"/>
        <v>0</v>
      </c>
    </row>
    <row r="97" spans="1:12" x14ac:dyDescent="0.2">
      <c r="A97">
        <v>2010577</v>
      </c>
      <c r="B97">
        <v>2011212</v>
      </c>
      <c r="C97" t="s">
        <v>92</v>
      </c>
      <c r="D97" s="361" t="s">
        <v>432</v>
      </c>
      <c r="E97" s="362" t="s">
        <v>357</v>
      </c>
      <c r="F97" t="s">
        <v>422</v>
      </c>
      <c r="G97" s="361" t="s">
        <v>41</v>
      </c>
      <c r="H97" t="s">
        <v>41</v>
      </c>
      <c r="I97" s="120" t="str">
        <f t="shared" si="11"/>
        <v>2010577\WEB_10G\REPS\HOSP\R45431.3</v>
      </c>
      <c r="J97" s="3" t="str">
        <f>VLOOKUP(I97,'SAC''s'!W:W,1,0)</f>
        <v>2010577\WEB_10G\REPS\HOSP\R45431.3</v>
      </c>
      <c r="K97" s="3">
        <f>VLOOKUP(A97,'SAC''s'!B:B,1,0)</f>
        <v>2010577</v>
      </c>
      <c r="L97" s="3" t="b">
        <f t="shared" si="9"/>
        <v>0</v>
      </c>
    </row>
    <row r="98" spans="1:12" x14ac:dyDescent="0.2">
      <c r="A98">
        <v>2010577</v>
      </c>
      <c r="B98">
        <v>2011212</v>
      </c>
      <c r="C98" t="s">
        <v>92</v>
      </c>
      <c r="D98" s="361" t="s">
        <v>433</v>
      </c>
      <c r="E98" s="362" t="s">
        <v>357</v>
      </c>
      <c r="F98" t="s">
        <v>422</v>
      </c>
      <c r="G98" s="361" t="s">
        <v>41</v>
      </c>
      <c r="H98" t="s">
        <v>41</v>
      </c>
      <c r="I98" s="120" t="str">
        <f t="shared" si="11"/>
        <v>2010577\WEB_10G\REPS\HOSP\R45441.3</v>
      </c>
      <c r="J98" s="3" t="str">
        <f>VLOOKUP(I98,'SAC''s'!W:W,1,0)</f>
        <v>2010577\WEB_10G\REPS\HOSP\R45441.3</v>
      </c>
      <c r="K98" s="3">
        <f>VLOOKUP(A98,'SAC''s'!B:B,1,0)</f>
        <v>2010577</v>
      </c>
      <c r="L98" s="3" t="b">
        <f t="shared" si="9"/>
        <v>0</v>
      </c>
    </row>
    <row r="99" spans="1:12" x14ac:dyDescent="0.2">
      <c r="A99">
        <v>2020947</v>
      </c>
      <c r="B99">
        <v>2021447</v>
      </c>
      <c r="C99" t="s">
        <v>83</v>
      </c>
      <c r="D99" s="361" t="s">
        <v>279</v>
      </c>
      <c r="E99" s="362" t="s">
        <v>280</v>
      </c>
      <c r="F99" t="s">
        <v>281</v>
      </c>
      <c r="G99" s="361" t="s">
        <v>41</v>
      </c>
      <c r="H99" t="s">
        <v>41</v>
      </c>
      <c r="I99" s="120" t="str">
        <f t="shared" ref="I99:I150" si="12">CONCATENATE(A99,TRIM(F99),"\",TRIM(D99),E99)</f>
        <v>2020947\WEB_10G\FMB\DIAG\T73061.33</v>
      </c>
      <c r="J99" s="3" t="str">
        <f>VLOOKUP(I99,'SAC''s'!W:W,1,0)</f>
        <v>2020947\WEB_10G\FMB\DIAG\T73061.33</v>
      </c>
      <c r="K99" s="3">
        <f>VLOOKUP(A99,'SAC''s'!B:B,1,0)</f>
        <v>2020947</v>
      </c>
      <c r="L99" s="3" t="b">
        <f t="shared" si="9"/>
        <v>0</v>
      </c>
    </row>
    <row r="100" spans="1:12" x14ac:dyDescent="0.2">
      <c r="A100">
        <v>1528125</v>
      </c>
      <c r="B100">
        <v>2024732</v>
      </c>
      <c r="C100" t="s">
        <v>83</v>
      </c>
      <c r="D100" s="361" t="s">
        <v>364</v>
      </c>
      <c r="E100" s="362" t="s">
        <v>365</v>
      </c>
      <c r="F100" t="s">
        <v>366</v>
      </c>
      <c r="G100" s="361" t="s">
        <v>327</v>
      </c>
      <c r="H100" t="s">
        <v>54</v>
      </c>
      <c r="I100" s="120" t="str">
        <f t="shared" si="12"/>
        <v>1528125\WEB_10G\FMB\HOSP\T4901CTR1.34</v>
      </c>
      <c r="J100" s="3" t="str">
        <f>VLOOKUP(I100,'SAC''s'!W:W,1,0)</f>
        <v>1528125\WEB_10G\FMB\HOSP\T4901CTR1.34</v>
      </c>
      <c r="K100" s="3">
        <f>VLOOKUP(A100,'SAC''s'!B:B,1,0)</f>
        <v>1528125</v>
      </c>
      <c r="L100" s="3" t="b">
        <f t="shared" si="9"/>
        <v>0</v>
      </c>
    </row>
    <row r="101" spans="1:12" x14ac:dyDescent="0.2">
      <c r="A101">
        <v>1528125</v>
      </c>
      <c r="B101">
        <v>2035279</v>
      </c>
      <c r="C101" t="s">
        <v>87</v>
      </c>
      <c r="D101" s="361" t="s">
        <v>367</v>
      </c>
      <c r="E101" s="362" t="s">
        <v>325</v>
      </c>
      <c r="F101" t="s">
        <v>303</v>
      </c>
      <c r="G101" s="361" t="s">
        <v>327</v>
      </c>
      <c r="H101" t="s">
        <v>54</v>
      </c>
      <c r="I101" s="120" t="str">
        <f t="shared" si="12"/>
        <v>1528125\HUMASTER_INSTALL\TRIGGER\TG_PROJETO_CENTRAL_CHEFIA_A1.12</v>
      </c>
      <c r="J101" s="3" t="str">
        <f>VLOOKUP(I101,'SAC''s'!W:W,1,0)</f>
        <v>1528125\HUMASTER_INSTALL\TRIGGER\TG_PROJETO_CENTRAL_CHEFIA_A1.12</v>
      </c>
      <c r="K101" s="3">
        <f>VLOOKUP(A101,'SAC''s'!B:B,1,0)</f>
        <v>1528125</v>
      </c>
      <c r="L101" s="3" t="b">
        <f t="shared" si="9"/>
        <v>0</v>
      </c>
    </row>
    <row r="102" spans="1:12" x14ac:dyDescent="0.2">
      <c r="A102">
        <v>1528125</v>
      </c>
      <c r="B102">
        <v>2035279</v>
      </c>
      <c r="C102" t="s">
        <v>81</v>
      </c>
      <c r="D102" s="361" t="s">
        <v>368</v>
      </c>
      <c r="E102" s="362" t="s">
        <v>325</v>
      </c>
      <c r="F102" t="s">
        <v>307</v>
      </c>
      <c r="G102" s="361" t="s">
        <v>327</v>
      </c>
      <c r="H102" t="s">
        <v>54</v>
      </c>
      <c r="I102" s="120" t="str">
        <f t="shared" si="12"/>
        <v>1528125\HUMASTER_INSTALL\TABLE\AU_PROJETO_CENTRAL_CHEFIA1.12</v>
      </c>
      <c r="J102" s="3" t="str">
        <f>VLOOKUP(I102,'SAC''s'!W:W,1,0)</f>
        <v>1528125\HUMASTER_INSTALL\TABLE\AU_PROJETO_CENTRAL_CHEFIA1.12</v>
      </c>
      <c r="K102" s="3">
        <f>VLOOKUP(A102,'SAC''s'!B:B,1,0)</f>
        <v>1528125</v>
      </c>
      <c r="L102" s="3" t="b">
        <f t="shared" si="9"/>
        <v>0</v>
      </c>
    </row>
    <row r="103" spans="1:12" x14ac:dyDescent="0.2">
      <c r="A103">
        <v>1528125</v>
      </c>
      <c r="B103">
        <v>2035088</v>
      </c>
      <c r="C103" t="s">
        <v>90</v>
      </c>
      <c r="D103" s="361" t="s">
        <v>369</v>
      </c>
      <c r="E103" s="362" t="s">
        <v>370</v>
      </c>
      <c r="F103" t="s">
        <v>326</v>
      </c>
      <c r="G103" s="361" t="s">
        <v>327</v>
      </c>
      <c r="H103" t="s">
        <v>54</v>
      </c>
      <c r="I103" s="120" t="str">
        <f t="shared" si="12"/>
        <v>1528125\HUMASTER_INSTALL\VIEW\VW_SAM_MAV_PRESC1.21</v>
      </c>
      <c r="J103" s="3" t="str">
        <f>VLOOKUP(I103,'SAC''s'!W:W,1,0)</f>
        <v>1528125\HUMASTER_INSTALL\VIEW\VW_SAM_MAV_PRESC1.21</v>
      </c>
      <c r="K103" s="3">
        <f>VLOOKUP(A103,'SAC''s'!B:B,1,0)</f>
        <v>1528125</v>
      </c>
      <c r="L103" s="3" t="b">
        <f t="shared" si="9"/>
        <v>0</v>
      </c>
    </row>
    <row r="104" spans="1:12" ht="24" x14ac:dyDescent="0.2">
      <c r="A104">
        <v>1528125</v>
      </c>
      <c r="B104">
        <v>2035088</v>
      </c>
      <c r="C104" t="s">
        <v>90</v>
      </c>
      <c r="D104" s="361" t="s">
        <v>371</v>
      </c>
      <c r="E104" s="362" t="s">
        <v>237</v>
      </c>
      <c r="F104" t="s">
        <v>326</v>
      </c>
      <c r="G104" s="361" t="s">
        <v>327</v>
      </c>
      <c r="H104" t="s">
        <v>54</v>
      </c>
      <c r="I104" s="120" t="str">
        <f t="shared" si="12"/>
        <v>1528125\HUMASTER_INSTALL\VIEW\VW_ITEM_PRESC_CORR_HIDROELETRO1.4</v>
      </c>
      <c r="J104" s="3" t="str">
        <f>VLOOKUP(I104,'SAC''s'!W:W,1,0)</f>
        <v>1528125\HUMASTER_INSTALL\VIEW\VW_ITEM_PRESC_CORR_HIDROELETRO1.4</v>
      </c>
      <c r="K104" s="3">
        <f>VLOOKUP(A104,'SAC''s'!B:B,1,0)</f>
        <v>1528125</v>
      </c>
      <c r="L104" s="3" t="b">
        <f t="shared" si="9"/>
        <v>0</v>
      </c>
    </row>
    <row r="105" spans="1:12" x14ac:dyDescent="0.2">
      <c r="A105">
        <v>1528125</v>
      </c>
      <c r="B105">
        <v>2035088</v>
      </c>
      <c r="C105" t="s">
        <v>75</v>
      </c>
      <c r="D105" s="361" t="s">
        <v>344</v>
      </c>
      <c r="E105" s="362" t="s">
        <v>237</v>
      </c>
      <c r="F105" t="s">
        <v>238</v>
      </c>
      <c r="G105" s="361" t="s">
        <v>327</v>
      </c>
      <c r="H105" t="s">
        <v>54</v>
      </c>
      <c r="I105" s="120" t="str">
        <f t="shared" si="12"/>
        <v>1528125\HUMASTER_INSTALL\PACKAGE_BODY\PK_PRESCR_NAO_PADRAO1.4</v>
      </c>
      <c r="J105" s="3" t="str">
        <f>VLOOKUP(I105,'SAC''s'!W:W,1,0)</f>
        <v>1528125\HUMASTER_INSTALL\PACKAGE_BODY\PK_PRESCR_NAO_PADRAO1.4</v>
      </c>
      <c r="K105" s="3">
        <f>VLOOKUP(A105,'SAC''s'!B:B,1,0)</f>
        <v>1528125</v>
      </c>
      <c r="L105" s="3" t="b">
        <f t="shared" si="9"/>
        <v>0</v>
      </c>
    </row>
    <row r="106" spans="1:12" ht="24" x14ac:dyDescent="0.2">
      <c r="A106">
        <v>1528125</v>
      </c>
      <c r="B106">
        <v>2035101</v>
      </c>
      <c r="C106" t="s">
        <v>90</v>
      </c>
      <c r="D106" s="361" t="s">
        <v>372</v>
      </c>
      <c r="E106" s="362" t="s">
        <v>351</v>
      </c>
      <c r="F106" t="s">
        <v>326</v>
      </c>
      <c r="G106" s="361" t="s">
        <v>327</v>
      </c>
      <c r="H106" t="s">
        <v>54</v>
      </c>
      <c r="I106" s="120" t="str">
        <f t="shared" si="12"/>
        <v>1528125\HUMASTER_INSTALL\VIEW\VW_PRESC_MED_VASO_ADRENALINA1.15</v>
      </c>
      <c r="J106" s="3" t="str">
        <f>VLOOKUP(I106,'SAC''s'!W:W,1,0)</f>
        <v>1528125\HUMASTER_INSTALL\VIEW\VW_PRESC_MED_VASO_ADRENALINA1.15</v>
      </c>
      <c r="K106" s="3">
        <f>VLOOKUP(A106,'SAC''s'!B:B,1,0)</f>
        <v>1528125</v>
      </c>
      <c r="L106" s="3" t="b">
        <f t="shared" si="9"/>
        <v>0</v>
      </c>
    </row>
    <row r="107" spans="1:12" ht="24" x14ac:dyDescent="0.2">
      <c r="A107">
        <v>1528125</v>
      </c>
      <c r="B107">
        <v>2035101</v>
      </c>
      <c r="C107" t="s">
        <v>90</v>
      </c>
      <c r="D107" s="361" t="s">
        <v>373</v>
      </c>
      <c r="E107" s="362" t="s">
        <v>374</v>
      </c>
      <c r="F107" t="s">
        <v>326</v>
      </c>
      <c r="G107" s="361" t="s">
        <v>327</v>
      </c>
      <c r="H107" t="s">
        <v>54</v>
      </c>
      <c r="I107" s="120" t="str">
        <f t="shared" si="12"/>
        <v>1528125\HUMASTER_INSTALL\VIEW\VW_ALT_VIG_PED_PRESC_MED_BOLUS1.20</v>
      </c>
      <c r="J107" s="3" t="str">
        <f>VLOOKUP(I107,'SAC''s'!W:W,1,0)</f>
        <v>1528125\HUMASTER_INSTALL\VIEW\VW_ALT_VIG_PED_PRESC_MED_BOLUS1.20</v>
      </c>
      <c r="K107" s="3">
        <f>VLOOKUP(A107,'SAC''s'!B:B,1,0)</f>
        <v>1528125</v>
      </c>
      <c r="L107" s="3" t="b">
        <f t="shared" si="9"/>
        <v>1</v>
      </c>
    </row>
    <row r="108" spans="1:12" x14ac:dyDescent="0.2">
      <c r="A108">
        <v>1528125</v>
      </c>
      <c r="B108">
        <v>2035101</v>
      </c>
      <c r="C108" t="s">
        <v>90</v>
      </c>
      <c r="D108" s="361" t="s">
        <v>375</v>
      </c>
      <c r="E108" s="362" t="s">
        <v>309</v>
      </c>
      <c r="F108" t="s">
        <v>326</v>
      </c>
      <c r="G108" s="361" t="s">
        <v>327</v>
      </c>
      <c r="H108" t="s">
        <v>54</v>
      </c>
      <c r="I108" s="120" t="str">
        <f t="shared" si="12"/>
        <v>1528125\HUMASTER_INSTALL\VIEW\VW_ALT_VIG_PED_ITEM_SODIO_GF1.6</v>
      </c>
      <c r="J108" s="3" t="str">
        <f>VLOOKUP(I108,'SAC''s'!W:W,1,0)</f>
        <v>1528125\HUMASTER_INSTALL\VIEW\VW_ALT_VIG_PED_ITEM_SODIO_GF1.6</v>
      </c>
      <c r="K108" s="3">
        <f>VLOOKUP(A108,'SAC''s'!B:B,1,0)</f>
        <v>1528125</v>
      </c>
      <c r="L108" s="3" t="b">
        <f t="shared" ref="L108:L167" si="13">RIGHT(E108,1)="0"</f>
        <v>0</v>
      </c>
    </row>
    <row r="109" spans="1:12" x14ac:dyDescent="0.2">
      <c r="A109">
        <v>1528125</v>
      </c>
      <c r="B109">
        <v>2035101</v>
      </c>
      <c r="C109" t="s">
        <v>90</v>
      </c>
      <c r="D109" s="361" t="s">
        <v>376</v>
      </c>
      <c r="E109" s="362" t="s">
        <v>335</v>
      </c>
      <c r="F109" t="s">
        <v>326</v>
      </c>
      <c r="G109" s="361" t="s">
        <v>327</v>
      </c>
      <c r="H109" t="s">
        <v>54</v>
      </c>
      <c r="I109" s="120" t="str">
        <f t="shared" si="12"/>
        <v>1528125\HUMASTER_INSTALL\VIEW\VW_ITEM_PRESC_CORR_HIDR_PED1.7</v>
      </c>
      <c r="J109" s="3" t="str">
        <f>VLOOKUP(I109,'SAC''s'!W:W,1,0)</f>
        <v>1528125\HUMASTER_INSTALL\VIEW\VW_ITEM_PRESC_CORR_HIDR_PED1.7</v>
      </c>
      <c r="K109" s="3">
        <f>VLOOKUP(A109,'SAC''s'!B:B,1,0)</f>
        <v>1528125</v>
      </c>
      <c r="L109" s="3" t="b">
        <f t="shared" si="13"/>
        <v>0</v>
      </c>
    </row>
    <row r="110" spans="1:12" x14ac:dyDescent="0.2">
      <c r="A110">
        <v>1528125</v>
      </c>
      <c r="B110">
        <v>2035101</v>
      </c>
      <c r="C110" t="s">
        <v>90</v>
      </c>
      <c r="D110" s="361" t="s">
        <v>377</v>
      </c>
      <c r="E110" s="362" t="s">
        <v>378</v>
      </c>
      <c r="F110" t="s">
        <v>326</v>
      </c>
      <c r="G110" s="361" t="s">
        <v>327</v>
      </c>
      <c r="H110" t="s">
        <v>54</v>
      </c>
      <c r="I110" s="120" t="str">
        <f t="shared" si="12"/>
        <v>1528125\HUMASTER_INSTALL\VIEW\VW_ALT_VIG_PED_ITEM_SODIO_HT1.5</v>
      </c>
      <c r="J110" s="3" t="str">
        <f>VLOOKUP(I110,'SAC''s'!W:W,1,0)</f>
        <v>1528125\HUMASTER_INSTALL\VIEW\VW_ALT_VIG_PED_ITEM_SODIO_HT1.5</v>
      </c>
      <c r="K110" s="3">
        <f>VLOOKUP(A110,'SAC''s'!B:B,1,0)</f>
        <v>1528125</v>
      </c>
      <c r="L110" s="3" t="b">
        <f t="shared" si="13"/>
        <v>0</v>
      </c>
    </row>
    <row r="111" spans="1:12" x14ac:dyDescent="0.2">
      <c r="A111">
        <v>1528125</v>
      </c>
      <c r="B111">
        <v>2034616</v>
      </c>
      <c r="C111" t="s">
        <v>90</v>
      </c>
      <c r="D111" s="361" t="s">
        <v>379</v>
      </c>
      <c r="E111" s="362" t="s">
        <v>378</v>
      </c>
      <c r="F111" t="s">
        <v>326</v>
      </c>
      <c r="G111" s="361" t="s">
        <v>327</v>
      </c>
      <c r="H111" t="s">
        <v>54</v>
      </c>
      <c r="I111" s="120" t="str">
        <f t="shared" si="12"/>
        <v>1528125\HUMASTER_INSTALL\VIEW\VW_ITEM_PRESC_HV_MED1.5</v>
      </c>
      <c r="J111" s="3" t="str">
        <f>VLOOKUP(I111,'SAC''s'!W:W,1,0)</f>
        <v>1528125\HUMASTER_INSTALL\VIEW\VW_ITEM_PRESC_HV_MED1.5</v>
      </c>
      <c r="K111" s="3">
        <f>VLOOKUP(A111,'SAC''s'!B:B,1,0)</f>
        <v>1528125</v>
      </c>
      <c r="L111" s="3" t="b">
        <f t="shared" si="13"/>
        <v>0</v>
      </c>
    </row>
    <row r="112" spans="1:12" x14ac:dyDescent="0.2">
      <c r="A112">
        <v>1528125</v>
      </c>
      <c r="B112">
        <v>2034996</v>
      </c>
      <c r="C112" t="s">
        <v>90</v>
      </c>
      <c r="D112" s="361" t="s">
        <v>380</v>
      </c>
      <c r="E112" s="362" t="s">
        <v>309</v>
      </c>
      <c r="F112" t="s">
        <v>326</v>
      </c>
      <c r="G112" s="361" t="s">
        <v>327</v>
      </c>
      <c r="H112" t="s">
        <v>54</v>
      </c>
      <c r="I112" s="120" t="str">
        <f t="shared" si="12"/>
        <v>1528125\HUMASTER_INSTALL\VIEW\VW_SAM_AEROSSOL_MED1.6</v>
      </c>
      <c r="J112" s="3" t="str">
        <f>VLOOKUP(I112,'SAC''s'!W:W,1,0)</f>
        <v>1528125\HUMASTER_INSTALL\VIEW\VW_SAM_AEROSSOL_MED1.6</v>
      </c>
      <c r="K112" s="3">
        <f>VLOOKUP(A112,'SAC''s'!B:B,1,0)</f>
        <v>1528125</v>
      </c>
      <c r="L112" s="3" t="b">
        <f t="shared" si="13"/>
        <v>0</v>
      </c>
    </row>
    <row r="113" spans="1:12" x14ac:dyDescent="0.2">
      <c r="A113">
        <v>1528125</v>
      </c>
      <c r="B113">
        <v>2041710</v>
      </c>
      <c r="C113" t="s">
        <v>90</v>
      </c>
      <c r="D113" s="361" t="s">
        <v>381</v>
      </c>
      <c r="E113" s="362" t="s">
        <v>335</v>
      </c>
      <c r="F113" t="s">
        <v>326</v>
      </c>
      <c r="G113" s="361" t="s">
        <v>327</v>
      </c>
      <c r="H113" t="s">
        <v>54</v>
      </c>
      <c r="I113" s="120" t="str">
        <f t="shared" si="12"/>
        <v>1528125\HUMASTER_INSTALL\VIEW\VW_SAM_PRESC_PADRAO_AEROSOL1.7</v>
      </c>
      <c r="J113" s="3" t="str">
        <f>VLOOKUP(I113,'SAC''s'!W:W,1,0)</f>
        <v>1528125\HUMASTER_INSTALL\VIEW\VW_SAM_PRESC_PADRAO_AEROSOL1.7</v>
      </c>
      <c r="K113" s="3">
        <f>VLOOKUP(A113,'SAC''s'!B:B,1,0)</f>
        <v>1528125</v>
      </c>
      <c r="L113" s="3" t="b">
        <f t="shared" si="13"/>
        <v>0</v>
      </c>
    </row>
    <row r="114" spans="1:12" x14ac:dyDescent="0.2">
      <c r="A114">
        <v>1528125</v>
      </c>
      <c r="B114">
        <v>2041988</v>
      </c>
      <c r="C114" t="s">
        <v>240</v>
      </c>
      <c r="D114" s="361" t="s">
        <v>331</v>
      </c>
      <c r="E114" s="362" t="s">
        <v>332</v>
      </c>
      <c r="F114" t="s">
        <v>333</v>
      </c>
      <c r="G114" s="361" t="s">
        <v>327</v>
      </c>
      <c r="H114" t="s">
        <v>54</v>
      </c>
      <c r="I114" s="120" t="str">
        <f t="shared" si="12"/>
        <v>1528125\PROJETOS\PEPSAM_SISTEMA\APLICACAO\FRONTEND\SAM-WEB.ZIP1.354</v>
      </c>
      <c r="J114" s="3" t="str">
        <f>VLOOKUP(I114,'SAC''s'!W:W,1,0)</f>
        <v>1528125\PROJETOS\PEPSAM_SISTEMA\APLICACAO\FRONTEND\SAM-WEB.ZIP1.354</v>
      </c>
      <c r="K114" s="3">
        <f>VLOOKUP(A114,'SAC''s'!B:B,1,0)</f>
        <v>1528125</v>
      </c>
      <c r="L114" s="3" t="b">
        <f t="shared" si="13"/>
        <v>0</v>
      </c>
    </row>
    <row r="115" spans="1:12" ht="24" x14ac:dyDescent="0.2">
      <c r="A115">
        <v>1528125</v>
      </c>
      <c r="B115">
        <v>2042666</v>
      </c>
      <c r="C115" t="s">
        <v>90</v>
      </c>
      <c r="D115" s="361" t="s">
        <v>329</v>
      </c>
      <c r="E115" s="362" t="s">
        <v>330</v>
      </c>
      <c r="F115" t="s">
        <v>326</v>
      </c>
      <c r="G115" s="361" t="s">
        <v>327</v>
      </c>
      <c r="H115" t="s">
        <v>54</v>
      </c>
      <c r="I115" s="120" t="str">
        <f t="shared" si="12"/>
        <v>1528125\HUMASTER_INSTALL\VIEW\VW_SAM_MEDICAMENTOS_PADRAO1.10</v>
      </c>
      <c r="J115" s="3" t="str">
        <f>VLOOKUP(I115,'SAC''s'!W:W,1,0)</f>
        <v>1528125\HUMASTER_INSTALL\VIEW\VW_SAM_MEDICAMENTOS_PADRAO1.10</v>
      </c>
      <c r="K115" s="3">
        <f>VLOOKUP(A115,'SAC''s'!B:B,1,0)</f>
        <v>1528125</v>
      </c>
      <c r="L115" s="3" t="b">
        <f t="shared" si="13"/>
        <v>1</v>
      </c>
    </row>
    <row r="116" spans="1:12" x14ac:dyDescent="0.2">
      <c r="A116">
        <v>1528125</v>
      </c>
      <c r="B116">
        <v>2024732</v>
      </c>
      <c r="C116" t="s">
        <v>92</v>
      </c>
      <c r="D116" s="361" t="s">
        <v>362</v>
      </c>
      <c r="E116" s="362" t="s">
        <v>357</v>
      </c>
      <c r="F116" t="s">
        <v>363</v>
      </c>
      <c r="G116" s="361" t="s">
        <v>327</v>
      </c>
      <c r="H116" t="s">
        <v>54</v>
      </c>
      <c r="I116" s="120" t="str">
        <f t="shared" si="12"/>
        <v>1528125\WEB_10G\REPS\PEP\FICHANP1.3</v>
      </c>
      <c r="J116" s="3" t="str">
        <f>VLOOKUP(I116,'SAC''s'!W:W,1,0)</f>
        <v>1528125\WEB_10G\REPS\PEP\FICHANP1.3</v>
      </c>
      <c r="K116" s="3">
        <f>VLOOKUP(A116,'SAC''s'!B:B,1,0)</f>
        <v>1528125</v>
      </c>
      <c r="L116" s="3" t="b">
        <f t="shared" si="13"/>
        <v>0</v>
      </c>
    </row>
    <row r="117" spans="1:12" x14ac:dyDescent="0.2">
      <c r="A117">
        <v>1528125</v>
      </c>
      <c r="B117">
        <v>2024732</v>
      </c>
      <c r="C117" t="s">
        <v>90</v>
      </c>
      <c r="D117" s="361" t="s">
        <v>361</v>
      </c>
      <c r="E117" s="362" t="s">
        <v>253</v>
      </c>
      <c r="F117" t="s">
        <v>326</v>
      </c>
      <c r="G117" s="361" t="s">
        <v>327</v>
      </c>
      <c r="H117" t="s">
        <v>54</v>
      </c>
      <c r="I117" s="120" t="str">
        <f t="shared" si="12"/>
        <v>1528125\HUMASTER_INSTALL\VIEW\VW_PRESC_MED_NAO_PADRAO1.1</v>
      </c>
      <c r="J117" s="3" t="str">
        <f>VLOOKUP(I117,'SAC''s'!W:W,1,0)</f>
        <v>1528125\HUMASTER_INSTALL\VIEW\VW_PRESC_MED_NAO_PADRAO1.1</v>
      </c>
      <c r="K117" s="3">
        <f>VLOOKUP(A117,'SAC''s'!B:B,1,0)</f>
        <v>1528125</v>
      </c>
      <c r="L117" s="3" t="b">
        <f t="shared" si="13"/>
        <v>0</v>
      </c>
    </row>
    <row r="118" spans="1:12" ht="24" x14ac:dyDescent="0.2">
      <c r="A118">
        <v>1528125</v>
      </c>
      <c r="B118">
        <v>2024732</v>
      </c>
      <c r="C118" t="s">
        <v>90</v>
      </c>
      <c r="D118" s="361" t="s">
        <v>360</v>
      </c>
      <c r="E118" s="362" t="s">
        <v>253</v>
      </c>
      <c r="F118" t="s">
        <v>326</v>
      </c>
      <c r="G118" s="361" t="s">
        <v>327</v>
      </c>
      <c r="H118" t="s">
        <v>54</v>
      </c>
      <c r="I118" s="120" t="str">
        <f t="shared" si="12"/>
        <v>1528125\HUMASTER_INSTALL\VIEW\VW_ITEM_PRESC_MED_NAO_PADRAO1.1</v>
      </c>
      <c r="J118" s="3" t="str">
        <f>VLOOKUP(I118,'SAC''s'!W:W,1,0)</f>
        <v>1528125\HUMASTER_INSTALL\VIEW\VW_ITEM_PRESC_MED_NAO_PADRAO1.1</v>
      </c>
      <c r="K118" s="3">
        <f>VLOOKUP(A118,'SAC''s'!B:B,1,0)</f>
        <v>1528125</v>
      </c>
      <c r="L118" s="3" t="b">
        <f t="shared" si="13"/>
        <v>0</v>
      </c>
    </row>
    <row r="119" spans="1:12" x14ac:dyDescent="0.2">
      <c r="A119">
        <v>1528125</v>
      </c>
      <c r="B119">
        <v>2024732</v>
      </c>
      <c r="C119" t="s">
        <v>90</v>
      </c>
      <c r="D119" s="361" t="s">
        <v>359</v>
      </c>
      <c r="E119" s="362" t="s">
        <v>335</v>
      </c>
      <c r="F119" t="s">
        <v>326</v>
      </c>
      <c r="G119" s="361" t="s">
        <v>327</v>
      </c>
      <c r="H119" t="s">
        <v>54</v>
      </c>
      <c r="I119" s="120" t="str">
        <f t="shared" si="12"/>
        <v>1528125\HUMASTER_INSTALL\VIEW\VW_SAM_PRESCRICAO_MEDICA1.7</v>
      </c>
      <c r="J119" s="3" t="str">
        <f>VLOOKUP(I119,'SAC''s'!W:W,1,0)</f>
        <v>1528125\HUMASTER_INSTALL\VIEW\VW_SAM_PRESCRICAO_MEDICA1.7</v>
      </c>
      <c r="K119" s="3">
        <f>VLOOKUP(A119,'SAC''s'!B:B,1,0)</f>
        <v>1528125</v>
      </c>
      <c r="L119" s="3" t="b">
        <f t="shared" si="13"/>
        <v>0</v>
      </c>
    </row>
    <row r="120" spans="1:12" x14ac:dyDescent="0.2">
      <c r="A120">
        <v>1528125</v>
      </c>
      <c r="B120">
        <v>2024732</v>
      </c>
      <c r="C120" t="s">
        <v>90</v>
      </c>
      <c r="D120" s="361" t="s">
        <v>324</v>
      </c>
      <c r="E120" s="362" t="s">
        <v>325</v>
      </c>
      <c r="F120" t="s">
        <v>326</v>
      </c>
      <c r="G120" s="361" t="s">
        <v>327</v>
      </c>
      <c r="H120" t="s">
        <v>54</v>
      </c>
      <c r="I120" s="120" t="str">
        <f t="shared" si="12"/>
        <v>1528125\HUMASTER_INSTALL\VIEW\VW_SAM_MED_ALTA_VIGILANCIA1.12</v>
      </c>
      <c r="J120" s="3" t="str">
        <f>VLOOKUP(I120,'SAC''s'!W:W,1,0)</f>
        <v>1528125\HUMASTER_INSTALL\VIEW\VW_SAM_MED_ALTA_VIGILANCIA1.12</v>
      </c>
      <c r="K120" s="3">
        <f>VLOOKUP(A120,'SAC''s'!B:B,1,0)</f>
        <v>1528125</v>
      </c>
      <c r="L120" s="3" t="b">
        <f t="shared" si="13"/>
        <v>0</v>
      </c>
    </row>
    <row r="121" spans="1:12" x14ac:dyDescent="0.2">
      <c r="A121">
        <v>1528125</v>
      </c>
      <c r="B121">
        <v>2024732</v>
      </c>
      <c r="C121" t="s">
        <v>90</v>
      </c>
      <c r="D121" s="361" t="s">
        <v>358</v>
      </c>
      <c r="E121" s="362" t="s">
        <v>325</v>
      </c>
      <c r="F121" t="s">
        <v>326</v>
      </c>
      <c r="G121" s="361" t="s">
        <v>327</v>
      </c>
      <c r="H121" t="s">
        <v>54</v>
      </c>
      <c r="I121" s="120" t="str">
        <f t="shared" si="12"/>
        <v>1528125\HUMASTER_INSTALL\VIEW\VW_SAM_ITEM_PRESC_MED1.12</v>
      </c>
      <c r="J121" s="3" t="str">
        <f>VLOOKUP(I121,'SAC''s'!W:W,1,0)</f>
        <v>1528125\HUMASTER_INSTALL\VIEW\VW_SAM_ITEM_PRESC_MED1.12</v>
      </c>
      <c r="K121" s="3">
        <f>VLOOKUP(A121,'SAC''s'!B:B,1,0)</f>
        <v>1528125</v>
      </c>
      <c r="L121" s="3" t="b">
        <f t="shared" si="13"/>
        <v>0</v>
      </c>
    </row>
    <row r="122" spans="1:12" x14ac:dyDescent="0.2">
      <c r="A122">
        <v>1528125</v>
      </c>
      <c r="B122">
        <v>2024732</v>
      </c>
      <c r="C122" t="s">
        <v>90</v>
      </c>
      <c r="D122" s="361" t="s">
        <v>356</v>
      </c>
      <c r="E122" s="362" t="s">
        <v>357</v>
      </c>
      <c r="F122" t="s">
        <v>326</v>
      </c>
      <c r="G122" s="361" t="s">
        <v>327</v>
      </c>
      <c r="H122" t="s">
        <v>54</v>
      </c>
      <c r="I122" s="120" t="str">
        <f t="shared" si="12"/>
        <v>1528125\HUMASTER_INSTALL\VIEW\VW_SAM_PRESC_DIETA_COMP1.3</v>
      </c>
      <c r="J122" s="3" t="str">
        <f>VLOOKUP(I122,'SAC''s'!W:W,1,0)</f>
        <v>1528125\HUMASTER_INSTALL\VIEW\VW_SAM_PRESC_DIETA_COMP1.3</v>
      </c>
      <c r="K122" s="3">
        <f>VLOOKUP(A122,'SAC''s'!B:B,1,0)</f>
        <v>1528125</v>
      </c>
      <c r="L122" s="3" t="b">
        <f t="shared" si="13"/>
        <v>0</v>
      </c>
    </row>
    <row r="123" spans="1:12" x14ac:dyDescent="0.2">
      <c r="A123">
        <v>1528125</v>
      </c>
      <c r="B123">
        <v>2024732</v>
      </c>
      <c r="C123" t="s">
        <v>90</v>
      </c>
      <c r="D123" s="361" t="s">
        <v>355</v>
      </c>
      <c r="E123" s="362" t="s">
        <v>237</v>
      </c>
      <c r="F123" t="s">
        <v>326</v>
      </c>
      <c r="G123" s="361" t="s">
        <v>327</v>
      </c>
      <c r="H123" t="s">
        <v>54</v>
      </c>
      <c r="I123" s="120" t="str">
        <f t="shared" si="12"/>
        <v>1528125\HUMASTER_INSTALL\VIEW\VW_ITEM_PRESC_HD1.4</v>
      </c>
      <c r="J123" s="3" t="str">
        <f>VLOOKUP(I123,'SAC''s'!W:W,1,0)</f>
        <v>1528125\HUMASTER_INSTALL\VIEW\VW_ITEM_PRESC_HD1.4</v>
      </c>
      <c r="K123" s="3">
        <f>VLOOKUP(A123,'SAC''s'!B:B,1,0)</f>
        <v>1528125</v>
      </c>
      <c r="L123" s="3" t="b">
        <f t="shared" si="13"/>
        <v>0</v>
      </c>
    </row>
    <row r="124" spans="1:12" x14ac:dyDescent="0.2">
      <c r="A124">
        <v>1528125</v>
      </c>
      <c r="B124">
        <v>2024732</v>
      </c>
      <c r="C124" t="s">
        <v>81</v>
      </c>
      <c r="D124" s="361" t="s">
        <v>353</v>
      </c>
      <c r="E124" s="362" t="s">
        <v>354</v>
      </c>
      <c r="F124" t="s">
        <v>307</v>
      </c>
      <c r="G124" s="361" t="s">
        <v>327</v>
      </c>
      <c r="H124" t="s">
        <v>54</v>
      </c>
      <c r="I124" s="120" t="str">
        <f>CONCATENATE(A124,TRIM(F124),"\",TRIM(D124),E124)</f>
        <v>1528125\HUMASTER_INSTALL\TABLE\TB_PROJETO_CENTRAL_CHEFIA1.18</v>
      </c>
      <c r="J124" s="3" t="str">
        <f>VLOOKUP(I124,'SAC''s'!W:W,1,0)</f>
        <v>1528125\HUMASTER_INSTALL\TABLE\TB_PROJETO_CENTRAL_CHEFIA1.18</v>
      </c>
      <c r="K124" s="3">
        <f>VLOOKUP(A124,'SAC''s'!B:B,1,0)</f>
        <v>1528125</v>
      </c>
      <c r="L124" s="3" t="b">
        <f t="shared" si="13"/>
        <v>0</v>
      </c>
    </row>
    <row r="125" spans="1:12" ht="24" x14ac:dyDescent="0.2">
      <c r="A125">
        <v>1528125</v>
      </c>
      <c r="B125">
        <v>2024732</v>
      </c>
      <c r="C125" t="s">
        <v>81</v>
      </c>
      <c r="D125" s="361" t="s">
        <v>352</v>
      </c>
      <c r="E125" s="362" t="s">
        <v>237</v>
      </c>
      <c r="F125" t="s">
        <v>307</v>
      </c>
      <c r="G125" s="361" t="s">
        <v>327</v>
      </c>
      <c r="H125" t="s">
        <v>54</v>
      </c>
      <c r="I125" s="120" t="str">
        <f t="shared" si="12"/>
        <v>1528125\HUMASTER_INSTALL\TABLE\TB_PRESC_MEDICA_ITEM_NAOPADRAO1.4</v>
      </c>
      <c r="J125" s="3" t="str">
        <f>VLOOKUP(I125,'SAC''s'!W:W,1,0)</f>
        <v>1528125\HUMASTER_INSTALL\TABLE\TB_PRESC_MEDICA_ITEM_NAOPADRAO1.4</v>
      </c>
      <c r="K125" s="3">
        <f>VLOOKUP(A125,'SAC''s'!B:B,1,0)</f>
        <v>1528125</v>
      </c>
      <c r="L125" s="3" t="b">
        <f t="shared" si="13"/>
        <v>0</v>
      </c>
    </row>
    <row r="126" spans="1:12" x14ac:dyDescent="0.2">
      <c r="A126">
        <v>1528125</v>
      </c>
      <c r="B126">
        <v>2024732</v>
      </c>
      <c r="C126" t="s">
        <v>79</v>
      </c>
      <c r="D126" s="361" t="s">
        <v>350</v>
      </c>
      <c r="E126" s="362" t="s">
        <v>351</v>
      </c>
      <c r="F126" t="s">
        <v>310</v>
      </c>
      <c r="G126" s="361" t="s">
        <v>327</v>
      </c>
      <c r="H126" t="s">
        <v>54</v>
      </c>
      <c r="I126" s="120" t="str">
        <f t="shared" si="12"/>
        <v>1528125\HUMASTER_INSTALL\PROCEDURE\PR_VALIDA_PRESCRICAO_MEDICA1.15</v>
      </c>
      <c r="J126" s="3" t="str">
        <f>VLOOKUP(I126,'SAC''s'!W:W,1,0)</f>
        <v>1528125\HUMASTER_INSTALL\PROCEDURE\PR_VALIDA_PRESCRICAO_MEDICA1.15</v>
      </c>
      <c r="K126" s="3">
        <f>VLOOKUP(A126,'SAC''s'!B:B,1,0)</f>
        <v>1528125</v>
      </c>
      <c r="L126" s="3" t="b">
        <f t="shared" si="13"/>
        <v>0</v>
      </c>
    </row>
    <row r="127" spans="1:12" x14ac:dyDescent="0.2">
      <c r="A127">
        <v>1528125</v>
      </c>
      <c r="B127">
        <v>2024732</v>
      </c>
      <c r="C127" t="s">
        <v>77</v>
      </c>
      <c r="D127" s="361" t="s">
        <v>349</v>
      </c>
      <c r="E127" s="362" t="s">
        <v>253</v>
      </c>
      <c r="F127" t="s">
        <v>347</v>
      </c>
      <c r="G127" s="361" t="s">
        <v>327</v>
      </c>
      <c r="H127" t="s">
        <v>54</v>
      </c>
      <c r="I127" s="120" t="str">
        <f t="shared" si="12"/>
        <v>1528125\HUMASTER_INSTALL\FUNCTION\FN_GET_MAT_PADRONIZADO1.1</v>
      </c>
      <c r="J127" s="3" t="str">
        <f>VLOOKUP(I127,'SAC''s'!W:W,1,0)</f>
        <v>1528125\HUMASTER_INSTALL\FUNCTION\FN_GET_MAT_PADRONIZADO1.1</v>
      </c>
      <c r="K127" s="3">
        <f>VLOOKUP(A127,'SAC''s'!B:B,1,0)</f>
        <v>1528125</v>
      </c>
      <c r="L127" s="3" t="b">
        <f t="shared" si="13"/>
        <v>0</v>
      </c>
    </row>
    <row r="128" spans="1:12" ht="24" x14ac:dyDescent="0.2">
      <c r="A128">
        <v>1528125</v>
      </c>
      <c r="B128">
        <v>2024732</v>
      </c>
      <c r="C128" t="s">
        <v>77</v>
      </c>
      <c r="D128" s="361" t="s">
        <v>348</v>
      </c>
      <c r="E128" s="362" t="s">
        <v>253</v>
      </c>
      <c r="F128" t="s">
        <v>347</v>
      </c>
      <c r="G128" s="361" t="s">
        <v>327</v>
      </c>
      <c r="H128" t="s">
        <v>54</v>
      </c>
      <c r="I128" s="120" t="str">
        <f t="shared" si="12"/>
        <v>1528125\HUMASTER_INSTALL\FUNCTION\FN_GET_MAT_PADRONIZADO_LOCAL1.1</v>
      </c>
      <c r="J128" s="3" t="str">
        <f>VLOOKUP(I128,'SAC''s'!W:W,1,0)</f>
        <v>1528125\HUMASTER_INSTALL\FUNCTION\FN_GET_MAT_PADRONIZADO_LOCAL1.1</v>
      </c>
      <c r="K128" s="3">
        <f>VLOOKUP(A128,'SAC''s'!B:B,1,0)</f>
        <v>1528125</v>
      </c>
      <c r="L128" s="3" t="b">
        <f t="shared" si="13"/>
        <v>0</v>
      </c>
    </row>
    <row r="129" spans="1:12" x14ac:dyDescent="0.2">
      <c r="A129">
        <v>1528125</v>
      </c>
      <c r="B129">
        <v>2024732</v>
      </c>
      <c r="C129" t="s">
        <v>77</v>
      </c>
      <c r="D129" s="361" t="s">
        <v>346</v>
      </c>
      <c r="E129" s="362" t="s">
        <v>253</v>
      </c>
      <c r="F129" t="s">
        <v>347</v>
      </c>
      <c r="G129" s="361" t="s">
        <v>327</v>
      </c>
      <c r="H129" t="s">
        <v>54</v>
      </c>
      <c r="I129" s="120" t="str">
        <f t="shared" si="12"/>
        <v>1528125\HUMASTER_INSTALL\FUNCTION\FN_GET_PRESC_UNIFICADA_ATIVO1.1</v>
      </c>
      <c r="J129" s="3" t="str">
        <f>VLOOKUP(I129,'SAC''s'!W:W,1,0)</f>
        <v>1528125\HUMASTER_INSTALL\FUNCTION\FN_GET_PRESC_UNIFICADA_ATIVO1.1</v>
      </c>
      <c r="K129" s="3">
        <f>VLOOKUP(A129,'SAC''s'!B:B,1,0)</f>
        <v>1528125</v>
      </c>
      <c r="L129" s="3" t="b">
        <f t="shared" si="13"/>
        <v>0</v>
      </c>
    </row>
    <row r="130" spans="1:12" x14ac:dyDescent="0.2">
      <c r="A130">
        <v>1528125</v>
      </c>
      <c r="B130">
        <v>2024732</v>
      </c>
      <c r="C130" t="s">
        <v>89</v>
      </c>
      <c r="D130" s="361" t="s">
        <v>340</v>
      </c>
      <c r="E130" s="362" t="s">
        <v>330</v>
      </c>
      <c r="F130" t="s">
        <v>345</v>
      </c>
      <c r="G130" s="361" t="s">
        <v>327</v>
      </c>
      <c r="H130" t="s">
        <v>54</v>
      </c>
      <c r="I130" s="120" t="str">
        <f t="shared" si="12"/>
        <v>1528125\HUMASTER_INSTALL\PACKAGE\PK_PEPSAM_PRESCRICAO1.10</v>
      </c>
      <c r="J130" s="3" t="str">
        <f>VLOOKUP(I130,'SAC''s'!W:W,1,0)</f>
        <v>1528125\HUMASTER_INSTALL\PACKAGE\PK_PEPSAM_PRESCRICAO1.10</v>
      </c>
      <c r="K130" s="3">
        <f>VLOOKUP(A130,'SAC''s'!B:B,1,0)</f>
        <v>1528125</v>
      </c>
      <c r="L130" s="3" t="b">
        <f t="shared" si="13"/>
        <v>1</v>
      </c>
    </row>
    <row r="131" spans="1:12" x14ac:dyDescent="0.2">
      <c r="A131">
        <v>1528125</v>
      </c>
      <c r="B131">
        <v>2024732</v>
      </c>
      <c r="C131" t="s">
        <v>89</v>
      </c>
      <c r="D131" s="361" t="s">
        <v>344</v>
      </c>
      <c r="E131" s="362" t="s">
        <v>253</v>
      </c>
      <c r="F131" t="s">
        <v>345</v>
      </c>
      <c r="G131" s="361" t="s">
        <v>327</v>
      </c>
      <c r="H131" t="s">
        <v>54</v>
      </c>
      <c r="I131" s="120" t="str">
        <f t="shared" si="12"/>
        <v>1528125\HUMASTER_INSTALL\PACKAGE\PK_PRESCR_NAO_PADRAO1.1</v>
      </c>
      <c r="J131" s="3" t="str">
        <f>VLOOKUP(I131,'SAC''s'!W:W,1,0)</f>
        <v>1528125\HUMASTER_INSTALL\PACKAGE\PK_PRESCR_NAO_PADRAO1.1</v>
      </c>
      <c r="K131" s="3">
        <f>VLOOKUP(A131,'SAC''s'!B:B,1,0)</f>
        <v>1528125</v>
      </c>
      <c r="L131" s="3" t="b">
        <f t="shared" si="13"/>
        <v>0</v>
      </c>
    </row>
    <row r="132" spans="1:12" x14ac:dyDescent="0.2">
      <c r="A132">
        <v>1528125</v>
      </c>
      <c r="B132">
        <v>2024732</v>
      </c>
      <c r="C132" t="s">
        <v>75</v>
      </c>
      <c r="D132" s="361" t="s">
        <v>342</v>
      </c>
      <c r="E132" s="362" t="s">
        <v>343</v>
      </c>
      <c r="F132" t="s">
        <v>238</v>
      </c>
      <c r="G132" s="361" t="s">
        <v>327</v>
      </c>
      <c r="H132" t="s">
        <v>54</v>
      </c>
      <c r="I132" s="120" t="str">
        <f t="shared" si="12"/>
        <v>1528125\HUMASTER_INSTALL\PACKAGE_BODY\PK_PEPSAM_PRESC_MED1.27</v>
      </c>
      <c r="J132" s="3" t="str">
        <f>VLOOKUP(I132,'SAC''s'!W:W,1,0)</f>
        <v>1528125\HUMASTER_INSTALL\PACKAGE_BODY\PK_PEPSAM_PRESC_MED1.27</v>
      </c>
      <c r="K132" s="3">
        <f>VLOOKUP(A132,'SAC''s'!B:B,1,0)</f>
        <v>1528125</v>
      </c>
      <c r="L132" s="3" t="b">
        <f t="shared" si="13"/>
        <v>0</v>
      </c>
    </row>
    <row r="133" spans="1:12" x14ac:dyDescent="0.2">
      <c r="A133">
        <v>1528125</v>
      </c>
      <c r="B133">
        <v>2039268</v>
      </c>
      <c r="C133" t="s">
        <v>75</v>
      </c>
      <c r="D133" s="361" t="s">
        <v>340</v>
      </c>
      <c r="E133" s="362" t="s">
        <v>341</v>
      </c>
      <c r="F133" t="s">
        <v>238</v>
      </c>
      <c r="G133" s="361" t="s">
        <v>327</v>
      </c>
      <c r="H133" t="s">
        <v>54</v>
      </c>
      <c r="I133" s="120" t="str">
        <f t="shared" si="12"/>
        <v>1528125\HUMASTER_INSTALL\PACKAGE_BODY\PK_PEPSAM_PRESCRICAO1.61</v>
      </c>
      <c r="J133" s="3" t="str">
        <f>VLOOKUP(I133,'SAC''s'!W:W,1,0)</f>
        <v>1528125\HUMASTER_INSTALL\PACKAGE_BODY\PK_PEPSAM_PRESCRICAO1.61</v>
      </c>
      <c r="K133" s="3">
        <f>VLOOKUP(A133,'SAC''s'!B:B,1,0)</f>
        <v>1528125</v>
      </c>
      <c r="L133" s="3" t="b">
        <f t="shared" si="13"/>
        <v>0</v>
      </c>
    </row>
    <row r="134" spans="1:12" x14ac:dyDescent="0.2">
      <c r="A134">
        <v>1528125</v>
      </c>
      <c r="B134">
        <v>2038937</v>
      </c>
      <c r="C134" t="s">
        <v>87</v>
      </c>
      <c r="D134" s="361" t="s">
        <v>338</v>
      </c>
      <c r="E134" s="362" t="s">
        <v>339</v>
      </c>
      <c r="F134" t="s">
        <v>303</v>
      </c>
      <c r="G134" s="361" t="s">
        <v>327</v>
      </c>
      <c r="H134" t="s">
        <v>54</v>
      </c>
      <c r="I134" s="120" t="str">
        <f t="shared" si="12"/>
        <v>1528125\HUMASTER_INSTALL\TRIGGER\TG_PRESCRICAO_PLANO_A1.65</v>
      </c>
      <c r="J134" s="3" t="str">
        <f>VLOOKUP(I134,'SAC''s'!W:W,1,0)</f>
        <v>1528125\HUMASTER_INSTALL\TRIGGER\TG_PRESCRICAO_PLANO_A1.65</v>
      </c>
      <c r="K134" s="3">
        <f>VLOOKUP(A134,'SAC''s'!B:B,1,0)</f>
        <v>1528125</v>
      </c>
      <c r="L134" s="3" t="b">
        <f t="shared" si="13"/>
        <v>0</v>
      </c>
    </row>
    <row r="135" spans="1:12" x14ac:dyDescent="0.2">
      <c r="A135">
        <v>1528125</v>
      </c>
      <c r="B135">
        <v>2038937</v>
      </c>
      <c r="C135" t="s">
        <v>90</v>
      </c>
      <c r="D135" s="361" t="s">
        <v>337</v>
      </c>
      <c r="E135" s="362" t="s">
        <v>335</v>
      </c>
      <c r="F135" t="s">
        <v>326</v>
      </c>
      <c r="G135" s="361" t="s">
        <v>327</v>
      </c>
      <c r="H135" t="s">
        <v>54</v>
      </c>
      <c r="I135" s="120" t="str">
        <f t="shared" si="12"/>
        <v>1528125\HUMASTER_INSTALL\VIEW\VW_OBS_LEITO_MEDICAMENTOS1.7</v>
      </c>
      <c r="J135" s="3" t="str">
        <f>VLOOKUP(I135,'SAC''s'!W:W,1,0)</f>
        <v>1528125\HUMASTER_INSTALL\VIEW\VW_OBS_LEITO_MEDICAMENTOS1.7</v>
      </c>
      <c r="K135" s="3">
        <f>VLOOKUP(A135,'SAC''s'!B:B,1,0)</f>
        <v>1528125</v>
      </c>
      <c r="L135" s="3" t="b">
        <f t="shared" si="13"/>
        <v>0</v>
      </c>
    </row>
    <row r="136" spans="1:12" x14ac:dyDescent="0.2">
      <c r="A136">
        <v>1528125</v>
      </c>
      <c r="B136">
        <v>2040965</v>
      </c>
      <c r="C136" t="s">
        <v>90</v>
      </c>
      <c r="D136" s="361" t="s">
        <v>334</v>
      </c>
      <c r="E136" s="362" t="s">
        <v>335</v>
      </c>
      <c r="F136" t="s">
        <v>326</v>
      </c>
      <c r="G136" s="361" t="s">
        <v>327</v>
      </c>
      <c r="H136" t="s">
        <v>54</v>
      </c>
      <c r="I136" s="120" t="str">
        <f t="shared" si="12"/>
        <v>1528125\HUMASTER_INSTALL\VIEW\VW_OBS_LEITO_AEROSSOL1.7</v>
      </c>
      <c r="J136" s="3" t="str">
        <f>VLOOKUP(I136,'SAC''s'!W:W,1,0)</f>
        <v>1528125\HUMASTER_INSTALL\VIEW\VW_OBS_LEITO_AEROSSOL1.7</v>
      </c>
      <c r="K136" s="3">
        <f>VLOOKUP(A136,'SAC''s'!B:B,1,0)</f>
        <v>1528125</v>
      </c>
      <c r="L136" s="3" t="b">
        <f t="shared" si="13"/>
        <v>0</v>
      </c>
    </row>
    <row r="137" spans="1:12" ht="24" x14ac:dyDescent="0.2">
      <c r="A137">
        <v>1528125</v>
      </c>
      <c r="B137">
        <v>2041484</v>
      </c>
      <c r="C137" t="s">
        <v>90</v>
      </c>
      <c r="D137" s="361" t="s">
        <v>336</v>
      </c>
      <c r="E137" s="362" t="s">
        <v>335</v>
      </c>
      <c r="F137" t="s">
        <v>326</v>
      </c>
      <c r="G137" s="361" t="s">
        <v>327</v>
      </c>
      <c r="H137" t="s">
        <v>54</v>
      </c>
      <c r="I137" s="120" t="str">
        <f t="shared" si="12"/>
        <v>1528125\HUMASTER_INSTALL\VIEW\VW_SAM_MEDICAMENTO_PRESCRICAO1.7</v>
      </c>
      <c r="J137" s="3" t="str">
        <f>VLOOKUP(I137,'SAC''s'!W:W,1,0)</f>
        <v>1528125\HUMASTER_INSTALL\VIEW\VW_SAM_MEDICAMENTO_PRESCRICAO1.7</v>
      </c>
      <c r="K137" s="3">
        <f>VLOOKUP(A137,'SAC''s'!B:B,1,0)</f>
        <v>1528125</v>
      </c>
      <c r="L137" s="3" t="b">
        <f t="shared" si="13"/>
        <v>0</v>
      </c>
    </row>
    <row r="138" spans="1:12" x14ac:dyDescent="0.2">
      <c r="A138">
        <v>2048822</v>
      </c>
      <c r="B138">
        <v>2049511</v>
      </c>
      <c r="C138" t="s">
        <v>83</v>
      </c>
      <c r="D138" s="361" t="s">
        <v>434</v>
      </c>
      <c r="E138" s="362" t="s">
        <v>435</v>
      </c>
      <c r="F138" t="s">
        <v>384</v>
      </c>
      <c r="G138" s="361" t="s">
        <v>436</v>
      </c>
      <c r="H138" t="s">
        <v>436</v>
      </c>
      <c r="I138" s="120" t="str">
        <f t="shared" si="12"/>
        <v>2048822\WEB_10G\FMB\PLN\TPE0021.163</v>
      </c>
      <c r="J138" s="3" t="str">
        <f>VLOOKUP(I138,'SAC''s'!W:W,1,0)</f>
        <v>2048822\WEB_10G\FMB\PLN\TPE0021.163</v>
      </c>
      <c r="K138" s="3">
        <f>VLOOKUP(A138,'SAC''s'!B:B,1,0)</f>
        <v>2048822</v>
      </c>
      <c r="L138" s="3" t="b">
        <f t="shared" si="13"/>
        <v>0</v>
      </c>
    </row>
    <row r="139" spans="1:12" x14ac:dyDescent="0.2">
      <c r="A139">
        <v>2009487</v>
      </c>
      <c r="B139">
        <v>2028737</v>
      </c>
      <c r="C139" t="s">
        <v>81</v>
      </c>
      <c r="D139" s="361" t="s">
        <v>438</v>
      </c>
      <c r="E139" s="362" t="s">
        <v>291</v>
      </c>
      <c r="F139" t="s">
        <v>397</v>
      </c>
      <c r="G139" s="361" t="s">
        <v>439</v>
      </c>
      <c r="H139" t="s">
        <v>403</v>
      </c>
      <c r="I139" s="120" t="str">
        <f t="shared" si="12"/>
        <v>2009487\HEALTH_INSTALL\TABLE\TB_CONSULTA_ESPERA_SAC1.2</v>
      </c>
      <c r="J139" s="3" t="str">
        <f>VLOOKUP(I139,'SAC''s'!W:W,1,0)</f>
        <v>2009487\HEALTH_INSTALL\TABLE\TB_CONSULTA_ESPERA_SAC1.2</v>
      </c>
      <c r="K139" s="3">
        <f>VLOOKUP(A139,'SAC''s'!B:B,1,0)</f>
        <v>2009487</v>
      </c>
      <c r="L139" s="3" t="b">
        <f t="shared" si="13"/>
        <v>0</v>
      </c>
    </row>
    <row r="140" spans="1:12" x14ac:dyDescent="0.2">
      <c r="A140">
        <v>2009487</v>
      </c>
      <c r="B140">
        <v>2027639</v>
      </c>
      <c r="C140" t="s">
        <v>75</v>
      </c>
      <c r="D140" s="361" t="s">
        <v>440</v>
      </c>
      <c r="E140" s="362" t="s">
        <v>354</v>
      </c>
      <c r="F140" t="s">
        <v>261</v>
      </c>
      <c r="G140" s="361" t="s">
        <v>439</v>
      </c>
      <c r="H140" t="s">
        <v>403</v>
      </c>
      <c r="I140" s="120" t="str">
        <f t="shared" si="12"/>
        <v>2009487\HEALTH_INSTALL\PACKAGE_BODY\PK_MARCACAO_CONSULTA_SAC1.18</v>
      </c>
      <c r="J140" s="3" t="str">
        <f>VLOOKUP(I140,'SAC''s'!W:W,1,0)</f>
        <v>2009487\HEALTH_INSTALL\PACKAGE_BODY\PK_MARCACAO_CONSULTA_SAC1.18</v>
      </c>
      <c r="K140" s="3">
        <f>VLOOKUP(A140,'SAC''s'!B:B,1,0)</f>
        <v>2009487</v>
      </c>
      <c r="L140" s="3" t="b">
        <f t="shared" si="13"/>
        <v>0</v>
      </c>
    </row>
    <row r="141" spans="1:12" x14ac:dyDescent="0.2">
      <c r="A141">
        <v>2009487</v>
      </c>
      <c r="B141">
        <v>2028737</v>
      </c>
      <c r="C141" t="s">
        <v>89</v>
      </c>
      <c r="D141" s="361" t="s">
        <v>440</v>
      </c>
      <c r="E141" s="362" t="s">
        <v>317</v>
      </c>
      <c r="F141" t="s">
        <v>441</v>
      </c>
      <c r="G141" s="361" t="s">
        <v>439</v>
      </c>
      <c r="H141" t="s">
        <v>403</v>
      </c>
      <c r="I141" s="120" t="str">
        <f t="shared" ref="I141:I147" si="14">CONCATENATE(A141,TRIM(F141),"\",TRIM(D141),E141)</f>
        <v>2009487\HEALTH_INSTALL\PACKAGE\PK_MARCACAO_CONSULTA_SAC1.11</v>
      </c>
      <c r="J141" s="3" t="str">
        <f>VLOOKUP(I141,'SAC''s'!W:W,1,0)</f>
        <v>2009487\HEALTH_INSTALL\PACKAGE\PK_MARCACAO_CONSULTA_SAC1.11</v>
      </c>
      <c r="K141" s="3">
        <f>VLOOKUP(A141,'SAC''s'!B:B,1,0)</f>
        <v>2009487</v>
      </c>
      <c r="L141" s="3" t="b">
        <f t="shared" si="13"/>
        <v>0</v>
      </c>
    </row>
    <row r="142" spans="1:12" x14ac:dyDescent="0.2">
      <c r="A142">
        <v>2036256</v>
      </c>
      <c r="B142">
        <v>2051727</v>
      </c>
      <c r="C142" t="s">
        <v>81</v>
      </c>
      <c r="D142" s="361" t="s">
        <v>558</v>
      </c>
      <c r="E142" s="362" t="s">
        <v>237</v>
      </c>
      <c r="F142" t="s">
        <v>397</v>
      </c>
      <c r="G142" s="361" t="s">
        <v>508</v>
      </c>
      <c r="H142" t="s">
        <v>508</v>
      </c>
      <c r="I142" s="120" t="str">
        <f t="shared" si="14"/>
        <v>2036256\HEALTH_INSTALL\TABLE\TB_LOG_ACAO_EMPRESA1.4</v>
      </c>
      <c r="J142" s="3" t="str">
        <f>VLOOKUP(I142,'SAC''s'!W:W,1,0)</f>
        <v>2036256\HEALTH_INSTALL\TABLE\TB_LOG_ACAO_EMPRESA1.4</v>
      </c>
      <c r="K142" s="3">
        <f>VLOOKUP(A142,'SAC''s'!B:B,1,0)</f>
        <v>2036256</v>
      </c>
      <c r="L142" s="3" t="b">
        <f t="shared" si="13"/>
        <v>0</v>
      </c>
    </row>
    <row r="143" spans="1:12" x14ac:dyDescent="0.2">
      <c r="A143">
        <v>2036256</v>
      </c>
      <c r="B143">
        <v>2051727</v>
      </c>
      <c r="C143" t="s">
        <v>79</v>
      </c>
      <c r="D143" s="361" t="s">
        <v>559</v>
      </c>
      <c r="E143" s="362" t="s">
        <v>291</v>
      </c>
      <c r="F143" t="s">
        <v>319</v>
      </c>
      <c r="G143" s="361" t="s">
        <v>508</v>
      </c>
      <c r="H143" t="s">
        <v>508</v>
      </c>
      <c r="I143" s="120" t="str">
        <f t="shared" si="14"/>
        <v>2036256\HEALTH_INSTALL\PROCEDURE\PR_LOG_ACAO_EMPRESA1.2</v>
      </c>
      <c r="J143" s="3" t="str">
        <f>VLOOKUP(I143,'SAC''s'!W:W,1,0)</f>
        <v>2036256\HEALTH_INSTALL\PROCEDURE\PR_LOG_ACAO_EMPRESA1.2</v>
      </c>
      <c r="K143" s="3">
        <f>VLOOKUP(A143,'SAC''s'!B:B,1,0)</f>
        <v>2036256</v>
      </c>
      <c r="L143" s="3" t="b">
        <f t="shared" si="13"/>
        <v>0</v>
      </c>
    </row>
    <row r="144" spans="1:12" x14ac:dyDescent="0.2">
      <c r="A144">
        <v>2036256</v>
      </c>
      <c r="B144">
        <v>2051727</v>
      </c>
      <c r="C144" t="s">
        <v>73</v>
      </c>
      <c r="D144" s="361" t="s">
        <v>560</v>
      </c>
      <c r="E144" s="362" t="s">
        <v>357</v>
      </c>
      <c r="F144" t="s">
        <v>254</v>
      </c>
      <c r="G144" s="361" t="s">
        <v>508</v>
      </c>
      <c r="H144" t="s">
        <v>508</v>
      </c>
      <c r="I144" s="120" t="str">
        <f t="shared" si="14"/>
        <v>2036256\HEALTH_INSTALL\SCRIPTS\SC_SACTI_20362561.3</v>
      </c>
      <c r="J144" s="3" t="str">
        <f>VLOOKUP(I144,'SAC''s'!W:W,1,0)</f>
        <v>2036256\HEALTH_INSTALL\SCRIPTS\SC_SACTI_20362561.3</v>
      </c>
      <c r="K144" s="3">
        <f>VLOOKUP(A144,'SAC''s'!B:B,1,0)</f>
        <v>2036256</v>
      </c>
      <c r="L144" s="3" t="b">
        <f t="shared" si="13"/>
        <v>0</v>
      </c>
    </row>
    <row r="145" spans="1:12" x14ac:dyDescent="0.2">
      <c r="A145">
        <v>2036256</v>
      </c>
      <c r="B145">
        <v>2051727</v>
      </c>
      <c r="C145" t="s">
        <v>75</v>
      </c>
      <c r="D145" s="361" t="s">
        <v>562</v>
      </c>
      <c r="E145" s="362" t="s">
        <v>416</v>
      </c>
      <c r="F145" t="s">
        <v>261</v>
      </c>
      <c r="G145" s="361" t="s">
        <v>508</v>
      </c>
      <c r="H145" t="s">
        <v>508</v>
      </c>
      <c r="I145" s="120" t="str">
        <f t="shared" si="14"/>
        <v>2036256\HEALTH_INSTALL\PACKAGE_BODY\PK_SUPERAPP_BENEFICIARIO1.22</v>
      </c>
      <c r="J145" s="3" t="str">
        <f>VLOOKUP(I145,'SAC''s'!W:W,1,0)</f>
        <v>2036256\HEALTH_INSTALL\PACKAGE_BODY\PK_SUPERAPP_BENEFICIARIO1.22</v>
      </c>
      <c r="K145" s="3">
        <f>VLOOKUP(A145,'SAC''s'!B:B,1,0)</f>
        <v>2036256</v>
      </c>
      <c r="L145" s="3" t="b">
        <f t="shared" si="13"/>
        <v>0</v>
      </c>
    </row>
    <row r="146" spans="1:12" x14ac:dyDescent="0.2">
      <c r="A146">
        <v>2036256</v>
      </c>
      <c r="B146">
        <v>2051727</v>
      </c>
      <c r="C146" t="s">
        <v>89</v>
      </c>
      <c r="D146" s="361" t="s">
        <v>562</v>
      </c>
      <c r="E146" s="362" t="s">
        <v>325</v>
      </c>
      <c r="F146" t="s">
        <v>441</v>
      </c>
      <c r="G146" s="361" t="s">
        <v>508</v>
      </c>
      <c r="H146" t="s">
        <v>508</v>
      </c>
      <c r="I146" s="120" t="str">
        <f t="shared" si="14"/>
        <v>2036256\HEALTH_INSTALL\PACKAGE\PK_SUPERAPP_BENEFICIARIO1.12</v>
      </c>
      <c r="J146" s="3" t="str">
        <f>VLOOKUP(I146,'SAC''s'!W:W,1,0)</f>
        <v>2036256\HEALTH_INSTALL\PACKAGE\PK_SUPERAPP_BENEFICIARIO1.12</v>
      </c>
      <c r="K146" s="3">
        <f>VLOOKUP(A146,'SAC''s'!B:B,1,0)</f>
        <v>2036256</v>
      </c>
      <c r="L146" s="3" t="b">
        <f t="shared" si="13"/>
        <v>0</v>
      </c>
    </row>
    <row r="147" spans="1:12" x14ac:dyDescent="0.2">
      <c r="A147">
        <v>2050952</v>
      </c>
      <c r="B147">
        <v>2051110</v>
      </c>
      <c r="C147" t="s">
        <v>75</v>
      </c>
      <c r="D147" s="361" t="s">
        <v>506</v>
      </c>
      <c r="E147" s="362" t="s">
        <v>507</v>
      </c>
      <c r="F147" t="s">
        <v>261</v>
      </c>
      <c r="G147" s="361" t="s">
        <v>508</v>
      </c>
      <c r="H147" t="s">
        <v>508</v>
      </c>
      <c r="I147" s="120" t="str">
        <f t="shared" si="14"/>
        <v>2050952\HEALTH_INSTALL\PACKAGE_BODY\PK_SUPERAPP1.193</v>
      </c>
      <c r="J147" s="3" t="str">
        <f>VLOOKUP(I147,'SAC''s'!W:W,1,0)</f>
        <v>2050952\HEALTH_INSTALL\PACKAGE_BODY\PK_SUPERAPP1.193</v>
      </c>
      <c r="K147" s="3">
        <f>VLOOKUP(A147,'SAC''s'!B:B,1,0)</f>
        <v>2050952</v>
      </c>
      <c r="L147" s="3" t="b">
        <f t="shared" si="13"/>
        <v>0</v>
      </c>
    </row>
    <row r="148" spans="1:12" x14ac:dyDescent="0.2">
      <c r="A148">
        <v>1940536</v>
      </c>
      <c r="B148">
        <v>1970267</v>
      </c>
      <c r="C148" t="s">
        <v>247</v>
      </c>
      <c r="D148" s="361" t="s">
        <v>248</v>
      </c>
      <c r="E148" s="362" t="s">
        <v>249</v>
      </c>
      <c r="F148" t="s">
        <v>250</v>
      </c>
      <c r="G148" s="361" t="s">
        <v>244</v>
      </c>
      <c r="H148" t="s">
        <v>244</v>
      </c>
      <c r="I148" s="120" t="str">
        <f t="shared" si="12"/>
        <v>1940536\PROJETOS\COMPATIBILIZAR_SISTEMA\APLICACAO\BACKEND\HOSPITALAR\PROTOCORE-HOSPITALAR1.118</v>
      </c>
      <c r="J148" s="3" t="str">
        <f>VLOOKUP(I148,'SAC''s'!W:W,1,0)</f>
        <v>1940536\PROJETOS\COMPATIBILIZAR_SISTEMA\APLICACAO\BACKEND\HOSPITALAR\PROTOCORE-HOSPITALAR1.118</v>
      </c>
      <c r="K148" s="3">
        <f>VLOOKUP(A148,'SAC''s'!B:B,1,0)</f>
        <v>1940536</v>
      </c>
      <c r="L148" s="3" t="b">
        <f t="shared" si="13"/>
        <v>0</v>
      </c>
    </row>
    <row r="149" spans="1:12" x14ac:dyDescent="0.2">
      <c r="A149">
        <v>1940536</v>
      </c>
      <c r="B149">
        <v>1970267</v>
      </c>
      <c r="C149" t="s">
        <v>240</v>
      </c>
      <c r="D149" s="361" t="s">
        <v>241</v>
      </c>
      <c r="E149" s="362" t="s">
        <v>242</v>
      </c>
      <c r="F149" t="s">
        <v>243</v>
      </c>
      <c r="G149" s="361" t="s">
        <v>244</v>
      </c>
      <c r="H149" t="s">
        <v>244</v>
      </c>
      <c r="I149" s="120" t="str">
        <f t="shared" si="12"/>
        <v>1940536\PROJETOS\COMPATIBILIZAR_SISTEMA\APLICACAO\FRONTEND\PROTOVIEW-HOSPITALAR1.111</v>
      </c>
      <c r="J149" s="3" t="str">
        <f>VLOOKUP(I149,'SAC''s'!W:W,1,0)</f>
        <v>1940536\PROJETOS\COMPATIBILIZAR_SISTEMA\APLICACAO\FRONTEND\PROTOVIEW-HOSPITALAR1.111</v>
      </c>
      <c r="K149" s="3">
        <f>VLOOKUP(A149,'SAC''s'!B:B,1,0)</f>
        <v>1940536</v>
      </c>
      <c r="L149" s="3" t="b">
        <f t="shared" si="13"/>
        <v>0</v>
      </c>
    </row>
    <row r="150" spans="1:12" x14ac:dyDescent="0.2">
      <c r="A150">
        <v>2042453</v>
      </c>
      <c r="B150">
        <v>2042937</v>
      </c>
      <c r="C150" t="s">
        <v>563</v>
      </c>
      <c r="D150" s="361" t="s">
        <v>564</v>
      </c>
      <c r="E150" s="362" t="s">
        <v>253</v>
      </c>
      <c r="F150" t="s">
        <v>314</v>
      </c>
      <c r="G150" s="361" t="s">
        <v>244</v>
      </c>
      <c r="H150" t="s">
        <v>244</v>
      </c>
      <c r="I150" s="120" t="str">
        <f t="shared" si="12"/>
        <v>2042453\HUMASTER_INSTALL\SCRIPT\GRANT-GMUD-27-031.1</v>
      </c>
      <c r="J150" s="3" t="str">
        <f>VLOOKUP(I150,'SAC''s'!W:W,1,0)</f>
        <v>2042453\HUMASTER_INSTALL\SCRIPT\GRANT-GMUD-27-031.1</v>
      </c>
      <c r="K150" s="3">
        <f>VLOOKUP(A150,'SAC''s'!B:B,1,0)</f>
        <v>2042453</v>
      </c>
      <c r="L150" s="3" t="b">
        <f t="shared" si="13"/>
        <v>0</v>
      </c>
    </row>
    <row r="151" spans="1:12" x14ac:dyDescent="0.2">
      <c r="A151">
        <v>2046557</v>
      </c>
      <c r="B151">
        <v>2047343</v>
      </c>
      <c r="C151" t="s">
        <v>73</v>
      </c>
      <c r="D151" s="361" t="s">
        <v>566</v>
      </c>
      <c r="E151" s="362" t="s">
        <v>253</v>
      </c>
      <c r="F151" t="s">
        <v>314</v>
      </c>
      <c r="G151" s="361" t="s">
        <v>244</v>
      </c>
      <c r="H151" t="s">
        <v>244</v>
      </c>
      <c r="I151" s="120" t="str">
        <f t="shared" ref="I151:I202" si="15">CONCATENATE(A151,TRIM(F151),"\",TRIM(D151),E151)</f>
        <v>2046557\HUMASTER_INSTALL\SCRIPT\GRANT-20465571.1</v>
      </c>
      <c r="J151" s="3" t="str">
        <f>VLOOKUP(I151,'SAC''s'!W:W,1,0)</f>
        <v>2046557\HUMASTER_INSTALL\SCRIPT\GRANT-20465571.1</v>
      </c>
      <c r="K151" s="3">
        <f>VLOOKUP(A151,'SAC''s'!B:B,1,0)</f>
        <v>2046557</v>
      </c>
      <c r="L151" s="3" t="b">
        <f t="shared" si="13"/>
        <v>0</v>
      </c>
    </row>
    <row r="152" spans="1:12" x14ac:dyDescent="0.2">
      <c r="A152">
        <v>2047293</v>
      </c>
      <c r="B152">
        <v>2048237</v>
      </c>
      <c r="C152" t="s">
        <v>240</v>
      </c>
      <c r="D152" s="361" t="s">
        <v>567</v>
      </c>
      <c r="E152" s="362" t="s">
        <v>568</v>
      </c>
      <c r="F152" t="s">
        <v>569</v>
      </c>
      <c r="G152" s="361" t="s">
        <v>244</v>
      </c>
      <c r="H152" t="s">
        <v>244</v>
      </c>
      <c r="I152" s="120" t="str">
        <f t="shared" si="15"/>
        <v>2047293\PROJETOS\CLINICO_SISTEMA\APLICACAO\FRONTEND\PROTOMAKER-CLINICO1.51</v>
      </c>
      <c r="J152" s="3" t="str">
        <f>VLOOKUP(I152,'SAC''s'!W:W,1,0)</f>
        <v>2047293\PROJETOS\CLINICO_SISTEMA\APLICACAO\FRONTEND\PROTOMAKER-CLINICO1.51</v>
      </c>
      <c r="K152" s="3">
        <f>VLOOKUP(A152,'SAC''s'!B:B,1,0)</f>
        <v>2047293</v>
      </c>
      <c r="L152" s="3" t="b">
        <f t="shared" si="13"/>
        <v>0</v>
      </c>
    </row>
    <row r="153" spans="1:12" ht="24" x14ac:dyDescent="0.2">
      <c r="A153">
        <v>2047293</v>
      </c>
      <c r="B153">
        <v>2048237</v>
      </c>
      <c r="C153" t="s">
        <v>85</v>
      </c>
      <c r="D153" s="361" t="s">
        <v>570</v>
      </c>
      <c r="E153" s="362" t="s">
        <v>253</v>
      </c>
      <c r="F153" t="s">
        <v>571</v>
      </c>
      <c r="G153" s="361" t="s">
        <v>244</v>
      </c>
      <c r="H153" t="s">
        <v>244</v>
      </c>
      <c r="I153" s="120" t="str">
        <f>CONCATENATE(A153,TRIM(F153),"\",TRIM(D153),E153)</f>
        <v>2047293\PROJETOS\CLINICO_SISTEMA\BANCO_DE_DADOS\SEQUENCE\SQ_AUTORIA_MEDICAMENTOONCO8DBB1.1</v>
      </c>
      <c r="J153" s="3" t="str">
        <f>VLOOKUP(I153,'SAC''s'!W:W,1,0)</f>
        <v>2047293\PROJETOS\CLINICO_SISTEMA\BANCO_DE_DADOS\SEQUENCE\SQ_AUTORIA_MEDICAMENTOONCO8DBB1.1</v>
      </c>
      <c r="K153" s="3">
        <f>VLOOKUP(A153,'SAC''s'!B:B,1,0)</f>
        <v>2047293</v>
      </c>
      <c r="L153" s="3" t="b">
        <f t="shared" si="13"/>
        <v>0</v>
      </c>
    </row>
    <row r="154" spans="1:12" x14ac:dyDescent="0.2">
      <c r="A154">
        <v>2047293</v>
      </c>
      <c r="B154">
        <v>2048237</v>
      </c>
      <c r="C154" t="s">
        <v>85</v>
      </c>
      <c r="D154" s="361" t="s">
        <v>572</v>
      </c>
      <c r="E154" s="362" t="s">
        <v>253</v>
      </c>
      <c r="F154" t="s">
        <v>571</v>
      </c>
      <c r="G154" s="361" t="s">
        <v>244</v>
      </c>
      <c r="H154" t="s">
        <v>244</v>
      </c>
      <c r="I154" s="120" t="str">
        <f t="shared" si="15"/>
        <v>2047293\PROJETOS\CLINICO_SISTEMA\BANCO_DE_DADOS\SEQUENCE\SQ_AUTORIA_MEDKITONCOLOGICO1.1</v>
      </c>
      <c r="J154" s="3" t="str">
        <f>VLOOKUP(I154,'SAC''s'!W:W,1,0)</f>
        <v>2047293\PROJETOS\CLINICO_SISTEMA\BANCO_DE_DADOS\SEQUENCE\SQ_AUTORIA_MEDKITONCOLOGICO1.1</v>
      </c>
      <c r="K154" s="3">
        <f>VLOOKUP(A154,'SAC''s'!B:B,1,0)</f>
        <v>2047293</v>
      </c>
      <c r="L154" s="3" t="b">
        <f t="shared" si="13"/>
        <v>0</v>
      </c>
    </row>
    <row r="155" spans="1:12" ht="24" x14ac:dyDescent="0.2">
      <c r="A155">
        <v>2047293</v>
      </c>
      <c r="B155">
        <v>2048237</v>
      </c>
      <c r="C155" t="s">
        <v>85</v>
      </c>
      <c r="D155" s="361" t="s">
        <v>573</v>
      </c>
      <c r="E155" s="362" t="s">
        <v>253</v>
      </c>
      <c r="F155" t="s">
        <v>571</v>
      </c>
      <c r="G155" s="361" t="s">
        <v>244</v>
      </c>
      <c r="H155" t="s">
        <v>244</v>
      </c>
      <c r="I155" s="120" t="str">
        <f t="shared" si="15"/>
        <v>2047293\PROJETOS\CLINICO_SISTEMA\BANCO_DE_DADOS\SEQUENCE\SQ_AUTORIA_PROCEDIMENTOONC29CE1.1</v>
      </c>
      <c r="J155" s="3" t="str">
        <f>VLOOKUP(I155,'SAC''s'!W:W,1,0)</f>
        <v>2047293\PROJETOS\CLINICO_SISTEMA\BANCO_DE_DADOS\SEQUENCE\SQ_AUTORIA_PROCEDIMENTOONC29CE1.1</v>
      </c>
      <c r="K155" s="3">
        <f>VLOOKUP(A155,'SAC''s'!B:B,1,0)</f>
        <v>2047293</v>
      </c>
      <c r="L155" s="3" t="b">
        <f t="shared" si="13"/>
        <v>0</v>
      </c>
    </row>
    <row r="156" spans="1:12" ht="24" x14ac:dyDescent="0.2">
      <c r="A156">
        <v>2047293</v>
      </c>
      <c r="B156">
        <v>2048237</v>
      </c>
      <c r="C156" t="s">
        <v>85</v>
      </c>
      <c r="D156" s="361" t="s">
        <v>574</v>
      </c>
      <c r="E156" s="362" t="s">
        <v>253</v>
      </c>
      <c r="F156" t="s">
        <v>571</v>
      </c>
      <c r="G156" s="361" t="s">
        <v>244</v>
      </c>
      <c r="H156" t="s">
        <v>244</v>
      </c>
      <c r="I156" s="120" t="str">
        <f t="shared" si="15"/>
        <v>2047293\PROJETOS\CLINICO_SISTEMA\BANCO_DE_DADOS\SEQUENCE\SQ_EXECUCAO_MED_ONC_COMPL_F8891.1</v>
      </c>
      <c r="J156" s="3" t="str">
        <f>VLOOKUP(I156,'SAC''s'!W:W,1,0)</f>
        <v>2047293\PROJETOS\CLINICO_SISTEMA\BANCO_DE_DADOS\SEQUENCE\SQ_EXECUCAO_MED_ONC_COMPL_F8891.1</v>
      </c>
      <c r="K156" s="3">
        <f>VLOOKUP(A156,'SAC''s'!B:B,1,0)</f>
        <v>2047293</v>
      </c>
      <c r="L156" s="3" t="b">
        <f t="shared" si="13"/>
        <v>0</v>
      </c>
    </row>
    <row r="157" spans="1:12" ht="24" x14ac:dyDescent="0.2">
      <c r="A157">
        <v>2047293</v>
      </c>
      <c r="B157">
        <v>2048237</v>
      </c>
      <c r="C157" t="s">
        <v>85</v>
      </c>
      <c r="D157" s="361" t="s">
        <v>575</v>
      </c>
      <c r="E157" s="362" t="s">
        <v>253</v>
      </c>
      <c r="F157" t="s">
        <v>571</v>
      </c>
      <c r="G157" s="361" t="s">
        <v>244</v>
      </c>
      <c r="H157" t="s">
        <v>244</v>
      </c>
      <c r="I157" s="120" t="str">
        <f t="shared" si="15"/>
        <v>2047293\PROJETOS\CLINICO_SISTEMA\BANCO_DE_DADOS\SEQUENCE\SQ_EXECUCAO_MEDKIT_ONC_COMD0061.1</v>
      </c>
      <c r="J157" s="3" t="str">
        <f>VLOOKUP(I157,'SAC''s'!W:W,1,0)</f>
        <v>2047293\PROJETOS\CLINICO_SISTEMA\BANCO_DE_DADOS\SEQUENCE\SQ_EXECUCAO_MEDKIT_ONC_COMD0061.1</v>
      </c>
      <c r="K157" s="3">
        <f>VLOOKUP(A157,'SAC''s'!B:B,1,0)</f>
        <v>2047293</v>
      </c>
      <c r="L157" s="3" t="b">
        <f t="shared" si="13"/>
        <v>0</v>
      </c>
    </row>
    <row r="158" spans="1:12" ht="24" x14ac:dyDescent="0.2">
      <c r="A158">
        <v>2047293</v>
      </c>
      <c r="B158">
        <v>2048237</v>
      </c>
      <c r="C158" t="s">
        <v>85</v>
      </c>
      <c r="D158" s="361" t="s">
        <v>576</v>
      </c>
      <c r="E158" s="362" t="s">
        <v>253</v>
      </c>
      <c r="F158" t="s">
        <v>571</v>
      </c>
      <c r="G158" s="361" t="s">
        <v>244</v>
      </c>
      <c r="H158" t="s">
        <v>244</v>
      </c>
      <c r="I158" s="120" t="str">
        <f t="shared" si="15"/>
        <v>2047293\PROJETOS\CLINICO_SISTEMA\BANCO_DE_DADOS\SEQUENCE\SQ_EXECUCAO_PRE_AUT_MEDIC_07951.1</v>
      </c>
      <c r="J158" s="3" t="str">
        <f>VLOOKUP(I158,'SAC''s'!W:W,1,0)</f>
        <v>2047293\PROJETOS\CLINICO_SISTEMA\BANCO_DE_DADOS\SEQUENCE\SQ_EXECUCAO_PRE_AUT_MEDIC_07951.1</v>
      </c>
      <c r="K158" s="3">
        <f>VLOOKUP(A158,'SAC''s'!B:B,1,0)</f>
        <v>2047293</v>
      </c>
      <c r="L158" s="3" t="b">
        <f t="shared" si="13"/>
        <v>0</v>
      </c>
    </row>
    <row r="159" spans="1:12" ht="24" x14ac:dyDescent="0.2">
      <c r="A159">
        <v>2047293</v>
      </c>
      <c r="B159">
        <v>2048237</v>
      </c>
      <c r="C159" t="s">
        <v>85</v>
      </c>
      <c r="D159" s="361" t="s">
        <v>577</v>
      </c>
      <c r="E159" s="362" t="s">
        <v>253</v>
      </c>
      <c r="F159" t="s">
        <v>571</v>
      </c>
      <c r="G159" s="361" t="s">
        <v>244</v>
      </c>
      <c r="H159" t="s">
        <v>244</v>
      </c>
      <c r="I159" s="120" t="str">
        <f t="shared" si="15"/>
        <v>2047293\PROJETOS\CLINICO_SISTEMA\BANCO_DE_DADOS\SEQUENCE\SQ_EXECUCAO_PRE_AUT_PROCED0D271.1</v>
      </c>
      <c r="J159" s="3" t="str">
        <f>VLOOKUP(I159,'SAC''s'!W:W,1,0)</f>
        <v>2047293\PROJETOS\CLINICO_SISTEMA\BANCO_DE_DADOS\SEQUENCE\SQ_EXECUCAO_PRE_AUT_PROCED0D271.1</v>
      </c>
      <c r="K159" s="3">
        <f>VLOOKUP(A159,'SAC''s'!B:B,1,0)</f>
        <v>2047293</v>
      </c>
      <c r="L159" s="3" t="b">
        <f t="shared" si="13"/>
        <v>0</v>
      </c>
    </row>
    <row r="160" spans="1:12" ht="24" x14ac:dyDescent="0.2">
      <c r="A160">
        <v>2047293</v>
      </c>
      <c r="B160">
        <v>2048237</v>
      </c>
      <c r="C160" t="s">
        <v>87</v>
      </c>
      <c r="D160" s="361" t="s">
        <v>578</v>
      </c>
      <c r="E160" s="362" t="s">
        <v>253</v>
      </c>
      <c r="F160" t="s">
        <v>579</v>
      </c>
      <c r="G160" s="361" t="s">
        <v>244</v>
      </c>
      <c r="H160" t="s">
        <v>244</v>
      </c>
      <c r="I160" s="120" t="str">
        <f t="shared" si="15"/>
        <v>2047293\PROJETOS\CLINICO_SISTEMA\BANCO_DE_DADOS\TRIGGER\TG_AUTORIA_MEDICAMENTOONCO8DBB1.1</v>
      </c>
      <c r="J160" s="3" t="str">
        <f>VLOOKUP(I160,'SAC''s'!W:W,1,0)</f>
        <v>2047293\PROJETOS\CLINICO_SISTEMA\BANCO_DE_DADOS\TRIGGER\TG_AUTORIA_MEDICAMENTOONCO8DBB1.1</v>
      </c>
      <c r="K160" s="3">
        <f>VLOOKUP(A160,'SAC''s'!B:B,1,0)</f>
        <v>2047293</v>
      </c>
      <c r="L160" s="3" t="b">
        <f t="shared" si="13"/>
        <v>0</v>
      </c>
    </row>
    <row r="161" spans="1:12" x14ac:dyDescent="0.2">
      <c r="A161">
        <v>2047293</v>
      </c>
      <c r="B161">
        <v>2048237</v>
      </c>
      <c r="C161" t="s">
        <v>87</v>
      </c>
      <c r="D161" s="361" t="s">
        <v>580</v>
      </c>
      <c r="E161" s="362" t="s">
        <v>253</v>
      </c>
      <c r="F161" t="s">
        <v>579</v>
      </c>
      <c r="G161" s="361" t="s">
        <v>244</v>
      </c>
      <c r="H161" t="s">
        <v>244</v>
      </c>
      <c r="I161" s="120" t="str">
        <f t="shared" si="15"/>
        <v>2047293\PROJETOS\CLINICO_SISTEMA\BANCO_DE_DADOS\TRIGGER\TG_AUTORIA_MEDKITONCOLOGICO1.1</v>
      </c>
      <c r="J161" s="3" t="str">
        <f>VLOOKUP(I161,'SAC''s'!W:W,1,0)</f>
        <v>2047293\PROJETOS\CLINICO_SISTEMA\BANCO_DE_DADOS\TRIGGER\TG_AUTORIA_MEDKITONCOLOGICO1.1</v>
      </c>
      <c r="K161" s="3">
        <f>VLOOKUP(A161,'SAC''s'!B:B,1,0)</f>
        <v>2047293</v>
      </c>
      <c r="L161" s="3" t="b">
        <f t="shared" si="13"/>
        <v>0</v>
      </c>
    </row>
    <row r="162" spans="1:12" ht="24" x14ac:dyDescent="0.2">
      <c r="A162">
        <v>2047293</v>
      </c>
      <c r="B162">
        <v>2048237</v>
      </c>
      <c r="C162" t="s">
        <v>87</v>
      </c>
      <c r="D162" s="361" t="s">
        <v>581</v>
      </c>
      <c r="E162" s="362" t="s">
        <v>253</v>
      </c>
      <c r="F162" t="s">
        <v>579</v>
      </c>
      <c r="G162" s="361" t="s">
        <v>244</v>
      </c>
      <c r="H162" t="s">
        <v>244</v>
      </c>
      <c r="I162" s="120" t="str">
        <f t="shared" si="15"/>
        <v>2047293\PROJETOS\CLINICO_SISTEMA\BANCO_DE_DADOS\TRIGGER\TG_AUTORIA_PROCEDIMENTOONC29CE1.1</v>
      </c>
      <c r="J162" s="3" t="str">
        <f>VLOOKUP(I162,'SAC''s'!W:W,1,0)</f>
        <v>2047293\PROJETOS\CLINICO_SISTEMA\BANCO_DE_DADOS\TRIGGER\TG_AUTORIA_PROCEDIMENTOONC29CE1.1</v>
      </c>
      <c r="K162" s="3">
        <f>VLOOKUP(A162,'SAC''s'!B:B,1,0)</f>
        <v>2047293</v>
      </c>
      <c r="L162" s="3" t="b">
        <f t="shared" si="13"/>
        <v>0</v>
      </c>
    </row>
    <row r="163" spans="1:12" ht="24" x14ac:dyDescent="0.2">
      <c r="A163">
        <v>2047293</v>
      </c>
      <c r="B163">
        <v>2048237</v>
      </c>
      <c r="C163" t="s">
        <v>87</v>
      </c>
      <c r="D163" s="361" t="s">
        <v>582</v>
      </c>
      <c r="E163" s="362" t="s">
        <v>253</v>
      </c>
      <c r="F163" t="s">
        <v>579</v>
      </c>
      <c r="G163" s="361" t="s">
        <v>244</v>
      </c>
      <c r="H163" t="s">
        <v>244</v>
      </c>
      <c r="I163" s="120" t="str">
        <f t="shared" si="15"/>
        <v>2047293\PROJETOS\CLINICO_SISTEMA\BANCO_DE_DADOS\TRIGGER\TG_EXECUCAO_MED_ONC_COMPL_F8891.1</v>
      </c>
      <c r="J163" s="3" t="str">
        <f>VLOOKUP(I163,'SAC''s'!W:W,1,0)</f>
        <v>2047293\PROJETOS\CLINICO_SISTEMA\BANCO_DE_DADOS\TRIGGER\TG_EXECUCAO_MED_ONC_COMPL_F8891.1</v>
      </c>
      <c r="K163" s="3">
        <f>VLOOKUP(A163,'SAC''s'!B:B,1,0)</f>
        <v>2047293</v>
      </c>
      <c r="L163" s="3" t="b">
        <f t="shared" si="13"/>
        <v>0</v>
      </c>
    </row>
    <row r="164" spans="1:12" ht="24" x14ac:dyDescent="0.2">
      <c r="A164">
        <v>2047293</v>
      </c>
      <c r="B164">
        <v>2048237</v>
      </c>
      <c r="C164" t="s">
        <v>87</v>
      </c>
      <c r="D164" s="361" t="s">
        <v>583</v>
      </c>
      <c r="E164" s="362" t="s">
        <v>253</v>
      </c>
      <c r="F164" t="s">
        <v>579</v>
      </c>
      <c r="G164" s="361" t="s">
        <v>244</v>
      </c>
      <c r="H164" t="s">
        <v>244</v>
      </c>
      <c r="I164" s="120" t="str">
        <f t="shared" si="15"/>
        <v>2047293\PROJETOS\CLINICO_SISTEMA\BANCO_DE_DADOS\TRIGGER\TG_EXECUCAO_MEDKIT_ONC_COMD0061.1</v>
      </c>
      <c r="J164" s="3" t="str">
        <f>VLOOKUP(I164,'SAC''s'!W:W,1,0)</f>
        <v>2047293\PROJETOS\CLINICO_SISTEMA\BANCO_DE_DADOS\TRIGGER\TG_EXECUCAO_MEDKIT_ONC_COMD0061.1</v>
      </c>
      <c r="K164" s="3">
        <f>VLOOKUP(A164,'SAC''s'!B:B,1,0)</f>
        <v>2047293</v>
      </c>
      <c r="L164" s="3" t="b">
        <f t="shared" si="13"/>
        <v>0</v>
      </c>
    </row>
    <row r="165" spans="1:12" ht="24" x14ac:dyDescent="0.2">
      <c r="A165">
        <v>2047293</v>
      </c>
      <c r="B165">
        <v>2048237</v>
      </c>
      <c r="C165" t="s">
        <v>87</v>
      </c>
      <c r="D165" s="361" t="s">
        <v>584</v>
      </c>
      <c r="E165" s="362" t="s">
        <v>253</v>
      </c>
      <c r="F165" t="s">
        <v>579</v>
      </c>
      <c r="G165" s="361" t="s">
        <v>244</v>
      </c>
      <c r="H165" t="s">
        <v>244</v>
      </c>
      <c r="I165" s="120" t="str">
        <f t="shared" si="15"/>
        <v>2047293\PROJETOS\CLINICO_SISTEMA\BANCO_DE_DADOS\TRIGGER\TG_EXECUCAO_PRE_AUT_MEDIC_07951.1</v>
      </c>
      <c r="J165" s="3" t="str">
        <f>VLOOKUP(I165,'SAC''s'!W:W,1,0)</f>
        <v>2047293\PROJETOS\CLINICO_SISTEMA\BANCO_DE_DADOS\TRIGGER\TG_EXECUCAO_PRE_AUT_MEDIC_07951.1</v>
      </c>
      <c r="K165" s="3">
        <f>VLOOKUP(A165,'SAC''s'!B:B,1,0)</f>
        <v>2047293</v>
      </c>
      <c r="L165" s="3" t="b">
        <f t="shared" si="13"/>
        <v>0</v>
      </c>
    </row>
    <row r="166" spans="1:12" ht="24" x14ac:dyDescent="0.2">
      <c r="A166">
        <v>2047293</v>
      </c>
      <c r="B166">
        <v>2048237</v>
      </c>
      <c r="C166" t="s">
        <v>87</v>
      </c>
      <c r="D166" s="361" t="s">
        <v>585</v>
      </c>
      <c r="E166" s="362" t="s">
        <v>253</v>
      </c>
      <c r="F166" t="s">
        <v>579</v>
      </c>
      <c r="G166" s="361" t="s">
        <v>244</v>
      </c>
      <c r="H166" t="s">
        <v>244</v>
      </c>
      <c r="I166" s="120" t="str">
        <f t="shared" si="15"/>
        <v>2047293\PROJETOS\CLINICO_SISTEMA\BANCO_DE_DADOS\TRIGGER\TG_EXECUCAO_PRE_AUT_PROCED0D271.1</v>
      </c>
      <c r="J166" s="3" t="str">
        <f>VLOOKUP(I166,'SAC''s'!W:W,1,0)</f>
        <v>2047293\PROJETOS\CLINICO_SISTEMA\BANCO_DE_DADOS\TRIGGER\TG_EXECUCAO_PRE_AUT_PROCED0D271.1</v>
      </c>
      <c r="K166" s="3">
        <f>VLOOKUP(A166,'SAC''s'!B:B,1,0)</f>
        <v>2047293</v>
      </c>
      <c r="L166" s="3" t="b">
        <f t="shared" si="13"/>
        <v>0</v>
      </c>
    </row>
    <row r="167" spans="1:12" ht="24" x14ac:dyDescent="0.2">
      <c r="A167">
        <v>2047293</v>
      </c>
      <c r="B167">
        <v>2048237</v>
      </c>
      <c r="C167" t="s">
        <v>81</v>
      </c>
      <c r="D167" s="361" t="s">
        <v>586</v>
      </c>
      <c r="E167" s="362" t="s">
        <v>253</v>
      </c>
      <c r="F167" t="s">
        <v>587</v>
      </c>
      <c r="G167" s="361" t="s">
        <v>244</v>
      </c>
      <c r="H167" t="s">
        <v>244</v>
      </c>
      <c r="I167" s="120" t="str">
        <f t="shared" si="15"/>
        <v>2047293\PROJETOS\CLINICO_SISTEMA\BANCO_DE_DADOS\TABLE\TB_AUTORIA_TRATAMENTOONCOL2DFC1.1</v>
      </c>
      <c r="J167" s="3" t="str">
        <f>VLOOKUP(I167,'SAC''s'!W:W,1,0)</f>
        <v>2047293\PROJETOS\CLINICO_SISTEMA\BANCO_DE_DADOS\TABLE\TB_AUTORIA_TRATAMENTOONCOL2DFC1.1</v>
      </c>
      <c r="K167" s="3">
        <f>VLOOKUP(A167,'SAC''s'!B:B,1,0)</f>
        <v>2047293</v>
      </c>
      <c r="L167" s="3" t="b">
        <f t="shared" si="13"/>
        <v>0</v>
      </c>
    </row>
    <row r="168" spans="1:12" x14ac:dyDescent="0.2">
      <c r="A168">
        <v>2047293</v>
      </c>
      <c r="B168">
        <v>2048237</v>
      </c>
      <c r="C168" t="s">
        <v>81</v>
      </c>
      <c r="D168" s="361" t="s">
        <v>588</v>
      </c>
      <c r="E168" s="362" t="s">
        <v>253</v>
      </c>
      <c r="F168" t="s">
        <v>587</v>
      </c>
      <c r="G168" s="361" t="s">
        <v>244</v>
      </c>
      <c r="H168" t="s">
        <v>244</v>
      </c>
      <c r="I168" s="120" t="str">
        <f t="shared" si="15"/>
        <v>2047293\PROJETOS\CLINICO_SISTEMA\BANCO_DE_DADOS\TABLE\TB_AUTORIA_MEDKITONCOLOGICO1.1</v>
      </c>
      <c r="J168" s="3" t="str">
        <f>VLOOKUP(I168,'SAC''s'!W:W,1,0)</f>
        <v>2047293\PROJETOS\CLINICO_SISTEMA\BANCO_DE_DADOS\TABLE\TB_AUTORIA_MEDKITONCOLOGICO1.1</v>
      </c>
      <c r="K168" s="3">
        <f>VLOOKUP(A168,'SAC''s'!B:B,1,0)</f>
        <v>2047293</v>
      </c>
      <c r="L168" s="3" t="b">
        <f t="shared" ref="L168:L225" si="16">RIGHT(E168,1)="0"</f>
        <v>0</v>
      </c>
    </row>
    <row r="169" spans="1:12" ht="24" x14ac:dyDescent="0.2">
      <c r="A169">
        <v>2047293</v>
      </c>
      <c r="B169">
        <v>2048237</v>
      </c>
      <c r="C169" t="s">
        <v>81</v>
      </c>
      <c r="D169" s="361" t="s">
        <v>589</v>
      </c>
      <c r="E169" s="362" t="s">
        <v>253</v>
      </c>
      <c r="F169" t="s">
        <v>587</v>
      </c>
      <c r="G169" s="361" t="s">
        <v>244</v>
      </c>
      <c r="H169" t="s">
        <v>244</v>
      </c>
      <c r="I169" s="120" t="str">
        <f t="shared" si="15"/>
        <v>2047293\PROJETOS\CLINICO_SISTEMA\BANCO_DE_DADOS\TABLE\TB_AUTORIA_MEDICAMENTOONCO8DBB1.1</v>
      </c>
      <c r="J169" s="3" t="str">
        <f>VLOOKUP(I169,'SAC''s'!W:W,1,0)</f>
        <v>2047293\PROJETOS\CLINICO_SISTEMA\BANCO_DE_DADOS\TABLE\TB_AUTORIA_MEDICAMENTOONCO8DBB1.1</v>
      </c>
      <c r="K169" s="3">
        <f>VLOOKUP(A169,'SAC''s'!B:B,1,0)</f>
        <v>2047293</v>
      </c>
      <c r="L169" s="3" t="b">
        <f t="shared" si="16"/>
        <v>0</v>
      </c>
    </row>
    <row r="170" spans="1:12" ht="24" x14ac:dyDescent="0.2">
      <c r="A170">
        <v>2047293</v>
      </c>
      <c r="B170">
        <v>2048237</v>
      </c>
      <c r="C170" t="s">
        <v>81</v>
      </c>
      <c r="D170" s="361" t="s">
        <v>590</v>
      </c>
      <c r="E170" s="362" t="s">
        <v>253</v>
      </c>
      <c r="F170" t="s">
        <v>587</v>
      </c>
      <c r="G170" s="361" t="s">
        <v>244</v>
      </c>
      <c r="H170" t="s">
        <v>244</v>
      </c>
      <c r="I170" s="120" t="str">
        <f t="shared" si="15"/>
        <v>2047293\PROJETOS\CLINICO_SISTEMA\BANCO_DE_DADOS\TABLE\TB_AUTORIA_PARAM_MED_KIT_OD5AA1.1</v>
      </c>
      <c r="J170" s="3" t="str">
        <f>VLOOKUP(I170,'SAC''s'!W:W,1,0)</f>
        <v>2047293\PROJETOS\CLINICO_SISTEMA\BANCO_DE_DADOS\TABLE\TB_AUTORIA_PARAM_MED_KIT_OD5AA1.1</v>
      </c>
      <c r="K170" s="3">
        <f>VLOOKUP(A170,'SAC''s'!B:B,1,0)</f>
        <v>2047293</v>
      </c>
      <c r="L170" s="3" t="b">
        <f t="shared" si="16"/>
        <v>0</v>
      </c>
    </row>
    <row r="171" spans="1:12" ht="24" x14ac:dyDescent="0.2">
      <c r="A171">
        <v>2047293</v>
      </c>
      <c r="B171">
        <v>2048237</v>
      </c>
      <c r="C171" t="s">
        <v>81</v>
      </c>
      <c r="D171" s="361" t="s">
        <v>591</v>
      </c>
      <c r="E171" s="362" t="s">
        <v>253</v>
      </c>
      <c r="F171" t="s">
        <v>587</v>
      </c>
      <c r="G171" s="361" t="s">
        <v>244</v>
      </c>
      <c r="H171" t="s">
        <v>244</v>
      </c>
      <c r="I171" s="120" t="str">
        <f t="shared" si="15"/>
        <v>2047293\PROJETOS\CLINICO_SISTEMA\BANCO_DE_DADOS\TABLE\TB_AUTORIA_PROCEDIMENTOONC29CE1.1</v>
      </c>
      <c r="J171" s="3" t="str">
        <f>VLOOKUP(I171,'SAC''s'!W:W,1,0)</f>
        <v>2047293\PROJETOS\CLINICO_SISTEMA\BANCO_DE_DADOS\TABLE\TB_AUTORIA_PROCEDIMENTOONC29CE1.1</v>
      </c>
      <c r="K171" s="3">
        <f>VLOOKUP(A171,'SAC''s'!B:B,1,0)</f>
        <v>2047293</v>
      </c>
      <c r="L171" s="3" t="b">
        <f t="shared" si="16"/>
        <v>0</v>
      </c>
    </row>
    <row r="172" spans="1:12" ht="24" x14ac:dyDescent="0.2">
      <c r="A172">
        <v>2047293</v>
      </c>
      <c r="B172">
        <v>2048237</v>
      </c>
      <c r="C172" t="s">
        <v>81</v>
      </c>
      <c r="D172" s="361" t="s">
        <v>592</v>
      </c>
      <c r="E172" s="362" t="s">
        <v>253</v>
      </c>
      <c r="F172" t="s">
        <v>587</v>
      </c>
      <c r="G172" s="361" t="s">
        <v>244</v>
      </c>
      <c r="H172" t="s">
        <v>244</v>
      </c>
      <c r="I172" s="120" t="str">
        <f t="shared" si="15"/>
        <v>2047293\PROJETOS\CLINICO_SISTEMA\BANCO_DE_DADOS\TABLE\TB_AUTORIA_PARAM_PROCEDIME48C21.1</v>
      </c>
      <c r="J172" s="3" t="str">
        <f>VLOOKUP(I172,'SAC''s'!W:W,1,0)</f>
        <v>2047293\PROJETOS\CLINICO_SISTEMA\BANCO_DE_DADOS\TABLE\TB_AUTORIA_PARAM_PROCEDIME48C21.1</v>
      </c>
      <c r="K172" s="3">
        <f>VLOOKUP(A172,'SAC''s'!B:B,1,0)</f>
        <v>2047293</v>
      </c>
      <c r="L172" s="3" t="b">
        <f t="shared" si="16"/>
        <v>0</v>
      </c>
    </row>
    <row r="173" spans="1:12" x14ac:dyDescent="0.2">
      <c r="A173">
        <v>2047293</v>
      </c>
      <c r="B173">
        <v>2048237</v>
      </c>
      <c r="C173" t="s">
        <v>81</v>
      </c>
      <c r="D173" s="361" t="s">
        <v>593</v>
      </c>
      <c r="E173" s="362" t="s">
        <v>291</v>
      </c>
      <c r="F173" t="s">
        <v>587</v>
      </c>
      <c r="G173" s="361" t="s">
        <v>244</v>
      </c>
      <c r="H173" t="s">
        <v>244</v>
      </c>
      <c r="I173" s="120" t="str">
        <f t="shared" si="15"/>
        <v>2047293\PROJETOS\CLINICO_SISTEMA\BANCO_DE_DADOS\TABLE\TB_AUTORIA_DILUENTE1.2</v>
      </c>
      <c r="J173" s="3" t="str">
        <f>VLOOKUP(I173,'SAC''s'!W:W,1,0)</f>
        <v>2047293\PROJETOS\CLINICO_SISTEMA\BANCO_DE_DADOS\TABLE\TB_AUTORIA_DILUENTE1.2</v>
      </c>
      <c r="K173" s="3">
        <f>VLOOKUP(A173,'SAC''s'!B:B,1,0)</f>
        <v>2047293</v>
      </c>
      <c r="L173" s="3" t="b">
        <f t="shared" si="16"/>
        <v>0</v>
      </c>
    </row>
    <row r="174" spans="1:12" x14ac:dyDescent="0.2">
      <c r="A174">
        <v>2047293</v>
      </c>
      <c r="B174">
        <v>2048237</v>
      </c>
      <c r="C174" t="s">
        <v>81</v>
      </c>
      <c r="D174" s="361" t="s">
        <v>594</v>
      </c>
      <c r="E174" s="362" t="s">
        <v>291</v>
      </c>
      <c r="F174" t="s">
        <v>587</v>
      </c>
      <c r="G174" s="361" t="s">
        <v>244</v>
      </c>
      <c r="H174" t="s">
        <v>244</v>
      </c>
      <c r="I174" s="120" t="str">
        <f t="shared" si="15"/>
        <v>2047293\PROJETOS\CLINICO_SISTEMA\BANCO_DE_DADOS\TABLE\TB_AUTORIA_DILUENTEFR1.2</v>
      </c>
      <c r="J174" s="3" t="str">
        <f>VLOOKUP(I174,'SAC''s'!W:W,1,0)</f>
        <v>2047293\PROJETOS\CLINICO_SISTEMA\BANCO_DE_DADOS\TABLE\TB_AUTORIA_DILUENTEFR1.2</v>
      </c>
      <c r="K174" s="3">
        <f>VLOOKUP(A174,'SAC''s'!B:B,1,0)</f>
        <v>2047293</v>
      </c>
      <c r="L174" s="3" t="b">
        <f t="shared" si="16"/>
        <v>0</v>
      </c>
    </row>
    <row r="175" spans="1:12" ht="24" x14ac:dyDescent="0.2">
      <c r="A175">
        <v>2047293</v>
      </c>
      <c r="B175">
        <v>2048237</v>
      </c>
      <c r="C175" t="s">
        <v>81</v>
      </c>
      <c r="D175" s="361" t="s">
        <v>595</v>
      </c>
      <c r="E175" s="362" t="s">
        <v>253</v>
      </c>
      <c r="F175" t="s">
        <v>587</v>
      </c>
      <c r="G175" s="361" t="s">
        <v>244</v>
      </c>
      <c r="H175" t="s">
        <v>244</v>
      </c>
      <c r="I175" s="120" t="str">
        <f t="shared" si="15"/>
        <v>2047293\PROJETOS\CLINICO_SISTEMA\BANCO_DE_DADOS\TABLE\TB_AUTORIA_FORMULAMEDICAMENTO1.1</v>
      </c>
      <c r="J175" s="3" t="str">
        <f>VLOOKUP(I175,'SAC''s'!W:W,1,0)</f>
        <v>2047293\PROJETOS\CLINICO_SISTEMA\BANCO_DE_DADOS\TABLE\TB_AUTORIA_FORMULAMEDICAMENTO1.1</v>
      </c>
      <c r="K175" s="3">
        <f>VLOOKUP(A175,'SAC''s'!B:B,1,0)</f>
        <v>2047293</v>
      </c>
      <c r="L175" s="3" t="b">
        <f t="shared" si="16"/>
        <v>0</v>
      </c>
    </row>
    <row r="176" spans="1:12" x14ac:dyDescent="0.2">
      <c r="A176">
        <v>2047293</v>
      </c>
      <c r="B176">
        <v>2048237</v>
      </c>
      <c r="C176" t="s">
        <v>81</v>
      </c>
      <c r="D176" s="361" t="s">
        <v>596</v>
      </c>
      <c r="E176" s="362" t="s">
        <v>357</v>
      </c>
      <c r="F176" t="s">
        <v>587</v>
      </c>
      <c r="G176" s="361" t="s">
        <v>244</v>
      </c>
      <c r="H176" t="s">
        <v>244</v>
      </c>
      <c r="I176" s="120" t="str">
        <f t="shared" si="15"/>
        <v>2047293\PROJETOS\CLINICO_SISTEMA\BANCO_DE_DADOS\TABLE\TB_AUTORIA_INFORMACAO1.3</v>
      </c>
      <c r="J176" s="3" t="str">
        <f>VLOOKUP(I176,'SAC''s'!W:W,1,0)</f>
        <v>2047293\PROJETOS\CLINICO_SISTEMA\BANCO_DE_DADOS\TABLE\TB_AUTORIA_INFORMACAO1.3</v>
      </c>
      <c r="K176" s="3">
        <f>VLOOKUP(A176,'SAC''s'!B:B,1,0)</f>
        <v>2047293</v>
      </c>
      <c r="L176" s="3" t="b">
        <f t="shared" si="16"/>
        <v>0</v>
      </c>
    </row>
    <row r="177" spans="1:12" ht="24" x14ac:dyDescent="0.2">
      <c r="A177">
        <v>2047293</v>
      </c>
      <c r="B177">
        <v>2048237</v>
      </c>
      <c r="C177" t="s">
        <v>81</v>
      </c>
      <c r="D177" s="361" t="s">
        <v>597</v>
      </c>
      <c r="E177" s="362" t="s">
        <v>253</v>
      </c>
      <c r="F177" t="s">
        <v>587</v>
      </c>
      <c r="G177" s="361" t="s">
        <v>244</v>
      </c>
      <c r="H177" t="s">
        <v>244</v>
      </c>
      <c r="I177" s="120" t="str">
        <f t="shared" si="15"/>
        <v>2047293\PROJETOS\CLINICO_SISTEMA\BANCO_DE_DADOS\TABLE\TB_EXECUCAO_TRATAMENTOONCO1B821.1</v>
      </c>
      <c r="J177" s="3" t="str">
        <f>VLOOKUP(I177,'SAC''s'!W:W,1,0)</f>
        <v>2047293\PROJETOS\CLINICO_SISTEMA\BANCO_DE_DADOS\TABLE\TB_EXECUCAO_TRATAMENTOONCO1B821.1</v>
      </c>
      <c r="K177" s="3">
        <f>VLOOKUP(A177,'SAC''s'!B:B,1,0)</f>
        <v>2047293</v>
      </c>
      <c r="L177" s="3" t="b">
        <f t="shared" si="16"/>
        <v>0</v>
      </c>
    </row>
    <row r="178" spans="1:12" ht="24" x14ac:dyDescent="0.2">
      <c r="A178">
        <v>2047293</v>
      </c>
      <c r="B178">
        <v>2048237</v>
      </c>
      <c r="C178" t="s">
        <v>81</v>
      </c>
      <c r="D178" s="361" t="s">
        <v>598</v>
      </c>
      <c r="E178" s="362" t="s">
        <v>253</v>
      </c>
      <c r="F178" t="s">
        <v>587</v>
      </c>
      <c r="G178" s="361" t="s">
        <v>244</v>
      </c>
      <c r="H178" t="s">
        <v>244</v>
      </c>
      <c r="I178" s="120" t="str">
        <f t="shared" si="15"/>
        <v>2047293\PROJETOS\CLINICO_SISTEMA\BANCO_DE_DADOS\TABLE\TB_EXECUCAO_PROC_ONCOLOGICDF881.1</v>
      </c>
      <c r="J178" s="3" t="str">
        <f>VLOOKUP(I178,'SAC''s'!W:W,1,0)</f>
        <v>2047293\PROJETOS\CLINICO_SISTEMA\BANCO_DE_DADOS\TABLE\TB_EXECUCAO_PROC_ONCOLOGICDF881.1</v>
      </c>
      <c r="K178" s="3">
        <f>VLOOKUP(A178,'SAC''s'!B:B,1,0)</f>
        <v>2047293</v>
      </c>
      <c r="L178" s="3" t="b">
        <f t="shared" si="16"/>
        <v>0</v>
      </c>
    </row>
    <row r="179" spans="1:12" ht="24" x14ac:dyDescent="0.2">
      <c r="A179">
        <v>2047293</v>
      </c>
      <c r="B179">
        <v>2048237</v>
      </c>
      <c r="C179" t="s">
        <v>81</v>
      </c>
      <c r="D179" s="361" t="s">
        <v>599</v>
      </c>
      <c r="E179" s="362" t="s">
        <v>253</v>
      </c>
      <c r="F179" t="s">
        <v>587</v>
      </c>
      <c r="G179" s="361" t="s">
        <v>244</v>
      </c>
      <c r="H179" t="s">
        <v>244</v>
      </c>
      <c r="I179" s="120" t="str">
        <f t="shared" si="15"/>
        <v>2047293\PROJETOS\CLINICO_SISTEMA\BANCO_DE_DADOS\TABLE\TB_EXECUCAO_MED_ONCOLOGICCO616B1.1</v>
      </c>
      <c r="J179" s="3" t="str">
        <f>VLOOKUP(I179,'SAC''s'!W:W,1,0)</f>
        <v>2047293\PROJETOS\CLINICO_SISTEMA\BANCO_DE_DADOS\TABLE\TB_EXECUCAO_MED_ONCOLOGICCO616B1.1</v>
      </c>
      <c r="K179" s="3">
        <f>VLOOKUP(A179,'SAC''s'!B:B,1,0)</f>
        <v>2047293</v>
      </c>
      <c r="L179" s="3" t="b">
        <f t="shared" si="16"/>
        <v>0</v>
      </c>
    </row>
    <row r="180" spans="1:12" ht="24" x14ac:dyDescent="0.2">
      <c r="A180">
        <v>2047293</v>
      </c>
      <c r="B180">
        <v>2048237</v>
      </c>
      <c r="C180" t="s">
        <v>81</v>
      </c>
      <c r="D180" s="361" t="s">
        <v>600</v>
      </c>
      <c r="E180" s="362" t="s">
        <v>253</v>
      </c>
      <c r="F180" t="s">
        <v>587</v>
      </c>
      <c r="G180" s="361" t="s">
        <v>244</v>
      </c>
      <c r="H180" t="s">
        <v>244</v>
      </c>
      <c r="I180" s="120" t="str">
        <f t="shared" si="15"/>
        <v>2047293\PROJETOS\CLINICO_SISTEMA\BANCO_DE_DADOS\TABLE\TB_EXECUCAO_MEDKIT_ONC_COMD0061.1</v>
      </c>
      <c r="J180" s="3" t="str">
        <f>VLOOKUP(I180,'SAC''s'!W:W,1,0)</f>
        <v>2047293\PROJETOS\CLINICO_SISTEMA\BANCO_DE_DADOS\TABLE\TB_EXECUCAO_MEDKIT_ONC_COMD0061.1</v>
      </c>
      <c r="K180" s="3">
        <f>VLOOKUP(A180,'SAC''s'!B:B,1,0)</f>
        <v>2047293</v>
      </c>
      <c r="L180" s="3" t="b">
        <f t="shared" si="16"/>
        <v>0</v>
      </c>
    </row>
    <row r="181" spans="1:12" ht="24" x14ac:dyDescent="0.2">
      <c r="A181">
        <v>2047293</v>
      </c>
      <c r="B181">
        <v>2048237</v>
      </c>
      <c r="C181" t="s">
        <v>81</v>
      </c>
      <c r="D181" s="361" t="s">
        <v>601</v>
      </c>
      <c r="E181" s="362" t="s">
        <v>253</v>
      </c>
      <c r="F181" t="s">
        <v>587</v>
      </c>
      <c r="G181" s="361" t="s">
        <v>244</v>
      </c>
      <c r="H181" t="s">
        <v>244</v>
      </c>
      <c r="I181" s="120" t="str">
        <f t="shared" si="15"/>
        <v>2047293\PROJETOS\CLINICO_SISTEMA\BANCO_DE_DADOS\TABLE\TB_EXECUCAO_MED_ONC_COMPL_F8891.1</v>
      </c>
      <c r="J181" s="3" t="str">
        <f>VLOOKUP(I181,'SAC''s'!W:W,1,0)</f>
        <v>2047293\PROJETOS\CLINICO_SISTEMA\BANCO_DE_DADOS\TABLE\TB_EXECUCAO_MED_ONC_COMPL_F8891.1</v>
      </c>
      <c r="K181" s="3">
        <f>VLOOKUP(A181,'SAC''s'!B:B,1,0)</f>
        <v>2047293</v>
      </c>
      <c r="L181" s="3" t="b">
        <f t="shared" si="16"/>
        <v>0</v>
      </c>
    </row>
    <row r="182" spans="1:12" ht="24" x14ac:dyDescent="0.2">
      <c r="A182">
        <v>2047293</v>
      </c>
      <c r="B182">
        <v>2048237</v>
      </c>
      <c r="C182" t="s">
        <v>81</v>
      </c>
      <c r="D182" s="361" t="s">
        <v>602</v>
      </c>
      <c r="E182" s="362" t="s">
        <v>253</v>
      </c>
      <c r="F182" t="s">
        <v>587</v>
      </c>
      <c r="G182" s="361" t="s">
        <v>244</v>
      </c>
      <c r="H182" t="s">
        <v>244</v>
      </c>
      <c r="I182" s="120" t="str">
        <f t="shared" si="15"/>
        <v>2047293\PROJETOS\CLINICO_SISTEMA\BANCO_DE_DADOS\TABLE\TB_EXECUCAO_PRE_AUT_MEDIC_07951.1</v>
      </c>
      <c r="J182" s="3" t="str">
        <f>VLOOKUP(I182,'SAC''s'!W:W,1,0)</f>
        <v>2047293\PROJETOS\CLINICO_SISTEMA\BANCO_DE_DADOS\TABLE\TB_EXECUCAO_PRE_AUT_MEDIC_07951.1</v>
      </c>
      <c r="K182" s="3">
        <f>VLOOKUP(A182,'SAC''s'!B:B,1,0)</f>
        <v>2047293</v>
      </c>
      <c r="L182" s="3" t="b">
        <f t="shared" si="16"/>
        <v>0</v>
      </c>
    </row>
    <row r="183" spans="1:12" ht="24" x14ac:dyDescent="0.2">
      <c r="A183">
        <v>2047293</v>
      </c>
      <c r="B183">
        <v>2048237</v>
      </c>
      <c r="C183" t="s">
        <v>81</v>
      </c>
      <c r="D183" s="361" t="s">
        <v>603</v>
      </c>
      <c r="E183" s="362" t="s">
        <v>253</v>
      </c>
      <c r="F183" t="s">
        <v>587</v>
      </c>
      <c r="G183" s="361" t="s">
        <v>244</v>
      </c>
      <c r="H183" t="s">
        <v>244</v>
      </c>
      <c r="I183" s="120" t="str">
        <f t="shared" si="15"/>
        <v>2047293\PROJETOS\CLINICO_SISTEMA\BANCO_DE_DADOS\TABLE\TB_EXECUCAO_PRE_AUT_PROCED0D271.1</v>
      </c>
      <c r="J183" s="3" t="str">
        <f>VLOOKUP(I183,'SAC''s'!W:W,1,0)</f>
        <v>2047293\PROJETOS\CLINICO_SISTEMA\BANCO_DE_DADOS\TABLE\TB_EXECUCAO_PRE_AUT_PROCED0D271.1</v>
      </c>
      <c r="K183" s="3">
        <f>VLOOKUP(A183,'SAC''s'!B:B,1,0)</f>
        <v>2047293</v>
      </c>
      <c r="L183" s="3" t="b">
        <f t="shared" si="16"/>
        <v>0</v>
      </c>
    </row>
    <row r="184" spans="1:12" x14ac:dyDescent="0.2">
      <c r="A184">
        <v>2047293</v>
      </c>
      <c r="B184">
        <v>2048237</v>
      </c>
      <c r="C184" t="s">
        <v>81</v>
      </c>
      <c r="D184" s="361" t="s">
        <v>604</v>
      </c>
      <c r="E184" s="362" t="s">
        <v>291</v>
      </c>
      <c r="F184" t="s">
        <v>587</v>
      </c>
      <c r="G184" s="361" t="s">
        <v>244</v>
      </c>
      <c r="H184" t="s">
        <v>244</v>
      </c>
      <c r="I184" s="120" t="str">
        <f t="shared" si="15"/>
        <v>2047293\PROJETOS\CLINICO_SISTEMA\BANCO_DE_DADOS\TABLE\TB_EXECUCAO_RESP_PARAM_FORM1.2</v>
      </c>
      <c r="J184" s="3" t="str">
        <f>VLOOKUP(I184,'SAC''s'!W:W,1,0)</f>
        <v>2047293\PROJETOS\CLINICO_SISTEMA\BANCO_DE_DADOS\TABLE\TB_EXECUCAO_RESP_PARAM_FORM1.2</v>
      </c>
      <c r="K184" s="3">
        <f>VLOOKUP(A184,'SAC''s'!B:B,1,0)</f>
        <v>2047293</v>
      </c>
      <c r="L184" s="3" t="b">
        <f t="shared" si="16"/>
        <v>0</v>
      </c>
    </row>
    <row r="185" spans="1:12" x14ac:dyDescent="0.2">
      <c r="A185">
        <v>2047293</v>
      </c>
      <c r="B185">
        <v>2048237</v>
      </c>
      <c r="C185" t="s">
        <v>81</v>
      </c>
      <c r="D185" s="361" t="s">
        <v>605</v>
      </c>
      <c r="E185" s="362" t="s">
        <v>309</v>
      </c>
      <c r="F185" t="s">
        <v>587</v>
      </c>
      <c r="G185" s="361" t="s">
        <v>244</v>
      </c>
      <c r="H185" t="s">
        <v>244</v>
      </c>
      <c r="I185" s="120" t="str">
        <f t="shared" si="15"/>
        <v>2047293\PROJETOS\CLINICO_SISTEMA\BANCO_DE_DADOS\TABLE\TB_INTEGRACAO_MEDICAMENTO1.6</v>
      </c>
      <c r="J185" s="3" t="str">
        <f>VLOOKUP(I185,'SAC''s'!W:W,1,0)</f>
        <v>2047293\PROJETOS\CLINICO_SISTEMA\BANCO_DE_DADOS\TABLE\TB_INTEGRACAO_MEDICAMENTO1.6</v>
      </c>
      <c r="K185" s="3">
        <f>VLOOKUP(A185,'SAC''s'!B:B,1,0)</f>
        <v>2047293</v>
      </c>
      <c r="L185" s="3" t="b">
        <f t="shared" si="16"/>
        <v>0</v>
      </c>
    </row>
    <row r="186" spans="1:12" x14ac:dyDescent="0.2">
      <c r="A186">
        <v>2047293</v>
      </c>
      <c r="B186">
        <v>2048237</v>
      </c>
      <c r="C186" t="s">
        <v>81</v>
      </c>
      <c r="D186" s="361" t="s">
        <v>606</v>
      </c>
      <c r="E186" s="362" t="s">
        <v>291</v>
      </c>
      <c r="F186" t="s">
        <v>587</v>
      </c>
      <c r="G186" s="361" t="s">
        <v>244</v>
      </c>
      <c r="H186" t="s">
        <v>244</v>
      </c>
      <c r="I186" s="120" t="str">
        <f t="shared" si="15"/>
        <v>2047293\PROJETOS\CLINICO_SISTEMA\BANCO_DE_DADOS\TABLE\TB_AUTORIA_FORM_DOSE1.2</v>
      </c>
      <c r="J186" s="3" t="str">
        <f>VLOOKUP(I186,'SAC''s'!W:W,1,0)</f>
        <v>2047293\PROJETOS\CLINICO_SISTEMA\BANCO_DE_DADOS\TABLE\TB_AUTORIA_FORM_DOSE1.2</v>
      </c>
      <c r="K186" s="3">
        <f>VLOOKUP(A186,'SAC''s'!B:B,1,0)</f>
        <v>2047293</v>
      </c>
      <c r="L186" s="3" t="b">
        <f t="shared" si="16"/>
        <v>0</v>
      </c>
    </row>
    <row r="187" spans="1:12" x14ac:dyDescent="0.2">
      <c r="A187">
        <v>2047293</v>
      </c>
      <c r="B187">
        <v>2048237</v>
      </c>
      <c r="C187" t="s">
        <v>73</v>
      </c>
      <c r="D187" s="361" t="s">
        <v>607</v>
      </c>
      <c r="E187" s="362" t="s">
        <v>253</v>
      </c>
      <c r="F187" t="s">
        <v>608</v>
      </c>
      <c r="G187" s="361" t="s">
        <v>244</v>
      </c>
      <c r="H187" t="s">
        <v>244</v>
      </c>
      <c r="I187" s="120" t="str">
        <f t="shared" si="15"/>
        <v>2047293\PROJETOS\CLINICO_SISTEMA\BANCO_DE_DADOS\SCRIPT\SC_GRANT_ONCOLOGIA1.1</v>
      </c>
      <c r="J187" s="3" t="str">
        <f>VLOOKUP(I187,'SAC''s'!W:W,1,0)</f>
        <v>2047293\PROJETOS\CLINICO_SISTEMA\BANCO_DE_DADOS\SCRIPT\SC_GRANT_ONCOLOGIA1.1</v>
      </c>
      <c r="K187" s="3">
        <f>VLOOKUP(A187,'SAC''s'!B:B,1,0)</f>
        <v>2047293</v>
      </c>
      <c r="L187" s="3" t="b">
        <f t="shared" si="16"/>
        <v>0</v>
      </c>
    </row>
    <row r="188" spans="1:12" x14ac:dyDescent="0.2">
      <c r="A188">
        <v>2047293</v>
      </c>
      <c r="B188">
        <v>2048237</v>
      </c>
      <c r="C188" t="s">
        <v>609</v>
      </c>
      <c r="D188" s="361" t="s">
        <v>610</v>
      </c>
      <c r="E188" s="362" t="s">
        <v>343</v>
      </c>
      <c r="F188" t="s">
        <v>611</v>
      </c>
      <c r="G188" s="361" t="s">
        <v>244</v>
      </c>
      <c r="H188" t="s">
        <v>244</v>
      </c>
      <c r="I188" s="120" t="str">
        <f t="shared" si="15"/>
        <v>2047293\HAPVIDA\PROJETOS\CLINICO_SISTEMA\BANCO_DE_DADOS\SEQUENCIA_EXECUCAO1.27</v>
      </c>
      <c r="J188" s="3" t="str">
        <f>VLOOKUP(I188,'SAC''s'!W:W,1,0)</f>
        <v>2047293\HAPVIDA\PROJETOS\CLINICO_SISTEMA\BANCO_DE_DADOS\SEQUENCIA_EXECUCAO1.27</v>
      </c>
      <c r="K188" s="3">
        <f>VLOOKUP(A188,'SAC''s'!B:B,1,0)</f>
        <v>2047293</v>
      </c>
      <c r="L188" s="3" t="b">
        <f t="shared" si="16"/>
        <v>0</v>
      </c>
    </row>
    <row r="189" spans="1:12" x14ac:dyDescent="0.2">
      <c r="A189">
        <v>2047293</v>
      </c>
      <c r="B189">
        <v>2048237</v>
      </c>
      <c r="C189" t="s">
        <v>247</v>
      </c>
      <c r="D189" s="361" t="s">
        <v>612</v>
      </c>
      <c r="E189" s="362" t="s">
        <v>613</v>
      </c>
      <c r="F189" t="s">
        <v>614</v>
      </c>
      <c r="G189" s="361" t="s">
        <v>244</v>
      </c>
      <c r="H189" t="s">
        <v>244</v>
      </c>
      <c r="I189" s="120" t="str">
        <f t="shared" si="15"/>
        <v>2047293\PROJETOS\CLINICO_SISTEMA\APLICACAO\BACKEND\PROTOCORE-CLINICO1.145</v>
      </c>
      <c r="J189" s="3" t="str">
        <f>VLOOKUP(I189,'SAC''s'!W:W,1,0)</f>
        <v>2047293\PROJETOS\CLINICO_SISTEMA\APLICACAO\BACKEND\PROTOCORE-CLINICO1.145</v>
      </c>
      <c r="K189" s="3">
        <f>VLOOKUP(A189,'SAC''s'!B:B,1,0)</f>
        <v>2047293</v>
      </c>
      <c r="L189" s="3" t="b">
        <f t="shared" si="16"/>
        <v>0</v>
      </c>
    </row>
    <row r="190" spans="1:12" x14ac:dyDescent="0.2">
      <c r="A190">
        <v>2008208</v>
      </c>
      <c r="B190">
        <v>2039530</v>
      </c>
      <c r="C190" t="s">
        <v>75</v>
      </c>
      <c r="D190" s="361" t="s">
        <v>615</v>
      </c>
      <c r="E190" s="362" t="s">
        <v>616</v>
      </c>
      <c r="F190" t="s">
        <v>261</v>
      </c>
      <c r="G190" s="361" t="s">
        <v>60</v>
      </c>
      <c r="H190" t="s">
        <v>60</v>
      </c>
      <c r="I190" s="120" t="str">
        <f t="shared" si="15"/>
        <v>2008208\HEALTH_INSTALL\PACKAGE_BODY\PK_REEMBOLSO_API_CONSULTA1.71</v>
      </c>
      <c r="J190" s="3" t="str">
        <f>VLOOKUP(I190,'SAC''s'!W:W,1,0)</f>
        <v>2008208\HEALTH_INSTALL\PACKAGE_BODY\PK_REEMBOLSO_API_CONSULTA1.71</v>
      </c>
      <c r="K190" s="3">
        <f>VLOOKUP(A190,'SAC''s'!B:B,1,0)</f>
        <v>2008208</v>
      </c>
      <c r="L190" s="3" t="b">
        <f t="shared" si="16"/>
        <v>0</v>
      </c>
    </row>
    <row r="191" spans="1:12" x14ac:dyDescent="0.2">
      <c r="A191">
        <v>2045253</v>
      </c>
      <c r="B191">
        <v>2051394</v>
      </c>
      <c r="C191" t="s">
        <v>75</v>
      </c>
      <c r="D191" s="361" t="s">
        <v>617</v>
      </c>
      <c r="E191" s="362" t="s">
        <v>618</v>
      </c>
      <c r="F191" t="s">
        <v>261</v>
      </c>
      <c r="G191" s="361" t="s">
        <v>60</v>
      </c>
      <c r="H191" t="s">
        <v>60</v>
      </c>
      <c r="I191" s="120" t="str">
        <f t="shared" si="15"/>
        <v>2045253\HEALTH_INSTALL\PACKAGE_BODY\PK_REEMBOLSO1.73</v>
      </c>
      <c r="J191" s="3" t="str">
        <f>VLOOKUP(I191,'SAC''s'!W:W,1,0)</f>
        <v>2045253\HEALTH_INSTALL\PACKAGE_BODY\PK_REEMBOLSO1.73</v>
      </c>
      <c r="K191" s="3">
        <f>VLOOKUP(A191,'SAC''s'!B:B,1,0)</f>
        <v>2045253</v>
      </c>
      <c r="L191" s="3" t="b">
        <f t="shared" si="16"/>
        <v>0</v>
      </c>
    </row>
    <row r="192" spans="1:12" x14ac:dyDescent="0.2">
      <c r="A192">
        <v>2050230</v>
      </c>
      <c r="B192">
        <v>2051355</v>
      </c>
      <c r="C192" t="s">
        <v>81</v>
      </c>
      <c r="D192" s="361" t="s">
        <v>619</v>
      </c>
      <c r="E192" s="362" t="s">
        <v>309</v>
      </c>
      <c r="F192" t="s">
        <v>397</v>
      </c>
      <c r="G192" s="361" t="s">
        <v>60</v>
      </c>
      <c r="H192" t="s">
        <v>60</v>
      </c>
      <c r="I192" s="120" t="str">
        <f t="shared" si="15"/>
        <v>2050230\HEALTH_INSTALL\TABLE\TB_REEMB_INTEGRA_SAP1.6</v>
      </c>
      <c r="J192" s="3" t="str">
        <f>VLOOKUP(I192,'SAC''s'!W:W,1,0)</f>
        <v>2050230\HEALTH_INSTALL\TABLE\TB_REEMB_INTEGRA_SAP1.6</v>
      </c>
      <c r="K192" s="3">
        <f>VLOOKUP(A192,'SAC''s'!B:B,1,0)</f>
        <v>2050230</v>
      </c>
      <c r="L192" s="3" t="b">
        <f t="shared" si="16"/>
        <v>0</v>
      </c>
    </row>
    <row r="193" spans="1:12" x14ac:dyDescent="0.2">
      <c r="A193">
        <v>2050230</v>
      </c>
      <c r="B193">
        <v>2051355</v>
      </c>
      <c r="C193" t="s">
        <v>81</v>
      </c>
      <c r="D193" s="361" t="s">
        <v>621</v>
      </c>
      <c r="E193" s="362" t="s">
        <v>237</v>
      </c>
      <c r="F193" t="s">
        <v>397</v>
      </c>
      <c r="G193" s="361" t="s">
        <v>60</v>
      </c>
      <c r="H193" t="s">
        <v>60</v>
      </c>
      <c r="I193" s="120" t="str">
        <f t="shared" si="15"/>
        <v>2050230\HEALTH_INSTALL\TABLE\TB_REEMB_INTEGRA_SAP_LOG1.4</v>
      </c>
      <c r="J193" s="3" t="str">
        <f>VLOOKUP(I193,'SAC''s'!W:W,1,0)</f>
        <v>2050230\HEALTH_INSTALL\TABLE\TB_REEMB_INTEGRA_SAP_LOG1.4</v>
      </c>
      <c r="K193" s="3">
        <f>VLOOKUP(A193,'SAC''s'!B:B,1,0)</f>
        <v>2050230</v>
      </c>
      <c r="L193" s="3" t="b">
        <f t="shared" si="16"/>
        <v>0</v>
      </c>
    </row>
    <row r="194" spans="1:12" x14ac:dyDescent="0.2">
      <c r="A194">
        <v>2050230</v>
      </c>
      <c r="B194">
        <v>2051355</v>
      </c>
      <c r="C194" t="s">
        <v>81</v>
      </c>
      <c r="D194" s="361" t="s">
        <v>622</v>
      </c>
      <c r="E194" s="362" t="s">
        <v>378</v>
      </c>
      <c r="F194" t="s">
        <v>397</v>
      </c>
      <c r="G194" s="361" t="s">
        <v>60</v>
      </c>
      <c r="H194" t="s">
        <v>60</v>
      </c>
      <c r="I194" s="120" t="str">
        <f t="shared" si="15"/>
        <v>2050230\HEALTH_INSTALL\TABLE\TB_REEMB_INTEGRA_SAP_ITEM1.5</v>
      </c>
      <c r="J194" s="3" t="str">
        <f>VLOOKUP(I194,'SAC''s'!W:W,1,0)</f>
        <v>2050230\HEALTH_INSTALL\TABLE\TB_REEMB_INTEGRA_SAP_ITEM1.5</v>
      </c>
      <c r="K194" s="3">
        <f>VLOOKUP(A194,'SAC''s'!B:B,1,0)</f>
        <v>2050230</v>
      </c>
      <c r="L194" s="3" t="b">
        <f t="shared" si="16"/>
        <v>0</v>
      </c>
    </row>
    <row r="195" spans="1:12" x14ac:dyDescent="0.2">
      <c r="A195">
        <v>2050230</v>
      </c>
      <c r="B195">
        <v>2051355</v>
      </c>
      <c r="C195" t="s">
        <v>81</v>
      </c>
      <c r="D195" s="361" t="s">
        <v>621</v>
      </c>
      <c r="E195" s="362" t="s">
        <v>237</v>
      </c>
      <c r="F195" t="s">
        <v>397</v>
      </c>
      <c r="G195" s="361" t="s">
        <v>60</v>
      </c>
      <c r="H195" t="s">
        <v>60</v>
      </c>
      <c r="I195" s="120" t="str">
        <f t="shared" si="15"/>
        <v>2050230\HEALTH_INSTALL\TABLE\TB_REEMB_INTEGRA_SAP_LOG1.4</v>
      </c>
      <c r="J195" s="3" t="str">
        <f>VLOOKUP(I195,'SAC''s'!W:W,1,0)</f>
        <v>2050230\HEALTH_INSTALL\TABLE\TB_REEMB_INTEGRA_SAP_LOG1.4</v>
      </c>
      <c r="K195" s="3">
        <f>VLOOKUP(A195,'SAC''s'!B:B,1,0)</f>
        <v>2050230</v>
      </c>
      <c r="L195" s="3" t="b">
        <f t="shared" si="16"/>
        <v>0</v>
      </c>
    </row>
    <row r="196" spans="1:12" x14ac:dyDescent="0.2">
      <c r="A196">
        <v>2050230</v>
      </c>
      <c r="B196">
        <v>2051355</v>
      </c>
      <c r="C196" t="s">
        <v>81</v>
      </c>
      <c r="D196" s="361" t="s">
        <v>619</v>
      </c>
      <c r="E196" s="362" t="s">
        <v>309</v>
      </c>
      <c r="F196" t="s">
        <v>397</v>
      </c>
      <c r="G196" s="361" t="s">
        <v>60</v>
      </c>
      <c r="H196" t="s">
        <v>60</v>
      </c>
      <c r="I196" s="120" t="str">
        <f t="shared" si="15"/>
        <v>2050230\HEALTH_INSTALL\TABLE\TB_REEMB_INTEGRA_SAP1.6</v>
      </c>
      <c r="J196" s="3" t="str">
        <f>VLOOKUP(I196,'SAC''s'!W:W,1,0)</f>
        <v>2050230\HEALTH_INSTALL\TABLE\TB_REEMB_INTEGRA_SAP1.6</v>
      </c>
      <c r="K196" s="3">
        <f>VLOOKUP(A196,'SAC''s'!B:B,1,0)</f>
        <v>2050230</v>
      </c>
      <c r="L196" s="3" t="b">
        <f t="shared" si="16"/>
        <v>0</v>
      </c>
    </row>
    <row r="197" spans="1:12" x14ac:dyDescent="0.2">
      <c r="A197">
        <v>2050230</v>
      </c>
      <c r="B197">
        <v>2051355</v>
      </c>
      <c r="C197" t="s">
        <v>81</v>
      </c>
      <c r="D197" s="361" t="s">
        <v>623</v>
      </c>
      <c r="E197" s="362" t="s">
        <v>237</v>
      </c>
      <c r="F197" t="s">
        <v>397</v>
      </c>
      <c r="G197" s="361" t="s">
        <v>60</v>
      </c>
      <c r="H197" t="s">
        <v>60</v>
      </c>
      <c r="I197" s="120" t="str">
        <f t="shared" si="15"/>
        <v>2050230\HEALTH_INSTALL\TABLE\TB_REEMB_INTEGRA_SAP_DET1.4</v>
      </c>
      <c r="J197" s="3" t="str">
        <f>VLOOKUP(I197,'SAC''s'!W:W,1,0)</f>
        <v>2050230\HEALTH_INSTALL\TABLE\TB_REEMB_INTEGRA_SAP_DET1.4</v>
      </c>
      <c r="K197" s="3">
        <f>VLOOKUP(A197,'SAC''s'!B:B,1,0)</f>
        <v>2050230</v>
      </c>
      <c r="L197" s="3" t="b">
        <f t="shared" si="16"/>
        <v>0</v>
      </c>
    </row>
    <row r="198" spans="1:12" x14ac:dyDescent="0.2">
      <c r="A198">
        <v>2050230</v>
      </c>
      <c r="B198">
        <v>2051355</v>
      </c>
      <c r="C198" t="s">
        <v>81</v>
      </c>
      <c r="D198" s="361" t="s">
        <v>622</v>
      </c>
      <c r="E198" s="362" t="s">
        <v>378</v>
      </c>
      <c r="F198" t="s">
        <v>397</v>
      </c>
      <c r="G198" s="361" t="s">
        <v>60</v>
      </c>
      <c r="H198" t="s">
        <v>60</v>
      </c>
      <c r="I198" s="120" t="str">
        <f t="shared" si="15"/>
        <v>2050230\HEALTH_INSTALL\TABLE\TB_REEMB_INTEGRA_SAP_ITEM1.5</v>
      </c>
      <c r="J198" s="3" t="str">
        <f>VLOOKUP(I198,'SAC''s'!W:W,1,0)</f>
        <v>2050230\HEALTH_INSTALL\TABLE\TB_REEMB_INTEGRA_SAP_ITEM1.5</v>
      </c>
      <c r="K198" s="3">
        <f>VLOOKUP(A198,'SAC''s'!B:B,1,0)</f>
        <v>2050230</v>
      </c>
      <c r="L198" s="3" t="b">
        <f t="shared" si="16"/>
        <v>0</v>
      </c>
    </row>
    <row r="199" spans="1:12" x14ac:dyDescent="0.2">
      <c r="A199">
        <v>2050230</v>
      </c>
      <c r="B199">
        <v>2051355</v>
      </c>
      <c r="C199" t="s">
        <v>81</v>
      </c>
      <c r="D199" s="361" t="s">
        <v>623</v>
      </c>
      <c r="E199" s="362" t="s">
        <v>237</v>
      </c>
      <c r="F199" t="s">
        <v>397</v>
      </c>
      <c r="G199" s="361" t="s">
        <v>60</v>
      </c>
      <c r="H199" t="s">
        <v>60</v>
      </c>
      <c r="I199" s="120" t="str">
        <f t="shared" si="15"/>
        <v>2050230\HEALTH_INSTALL\TABLE\TB_REEMB_INTEGRA_SAP_DET1.4</v>
      </c>
      <c r="J199" s="3" t="str">
        <f>VLOOKUP(I199,'SAC''s'!W:W,1,0)</f>
        <v>2050230\HEALTH_INSTALL\TABLE\TB_REEMB_INTEGRA_SAP_DET1.4</v>
      </c>
      <c r="K199" s="3">
        <f>VLOOKUP(A199,'SAC''s'!B:B,1,0)</f>
        <v>2050230</v>
      </c>
      <c r="L199" s="3" t="b">
        <f t="shared" si="16"/>
        <v>0</v>
      </c>
    </row>
    <row r="200" spans="1:12" x14ac:dyDescent="0.2">
      <c r="A200">
        <v>2030879</v>
      </c>
      <c r="B200">
        <v>2034668</v>
      </c>
      <c r="C200" t="s">
        <v>75</v>
      </c>
      <c r="D200" s="361" t="s">
        <v>296</v>
      </c>
      <c r="E200" s="362" t="s">
        <v>297</v>
      </c>
      <c r="F200" t="s">
        <v>298</v>
      </c>
      <c r="G200" s="361" t="s">
        <v>299</v>
      </c>
      <c r="H200" t="s">
        <v>300</v>
      </c>
      <c r="I200" s="120" t="str">
        <f t="shared" si="15"/>
        <v>2030879\WEBHAP\PACKAGE_BODY\WEBNEWCADASTROUSUARIO1.1400</v>
      </c>
      <c r="J200" s="3" t="str">
        <f>VLOOKUP(I200,'SAC''s'!W:W,1,0)</f>
        <v>2030879\WEBHAP\PACKAGE_BODY\WEBNEWCADASTROUSUARIO1.1400</v>
      </c>
      <c r="K200" s="3">
        <f>VLOOKUP(A200,'SAC''s'!B:B,1,0)</f>
        <v>2030879</v>
      </c>
      <c r="L200" s="3" t="b">
        <f t="shared" si="16"/>
        <v>1</v>
      </c>
    </row>
    <row r="201" spans="1:12" x14ac:dyDescent="0.2">
      <c r="A201">
        <v>1909089</v>
      </c>
      <c r="B201">
        <v>1971951</v>
      </c>
      <c r="C201" t="s">
        <v>89</v>
      </c>
      <c r="D201" s="361" t="s">
        <v>442</v>
      </c>
      <c r="E201" s="362" t="s">
        <v>443</v>
      </c>
      <c r="F201" t="s">
        <v>441</v>
      </c>
      <c r="G201" s="361" t="s">
        <v>444</v>
      </c>
      <c r="H201" t="s">
        <v>444</v>
      </c>
      <c r="I201" s="120" t="str">
        <f t="shared" si="15"/>
        <v>1909089\HEALTH_INSTALL\PACKAGE\PK_ELEGIBILIDADE_PROGRAMA1.8</v>
      </c>
      <c r="J201" s="3" t="str">
        <f>VLOOKUP(I201,'SAC''s'!W:W,1,0)</f>
        <v>1909089\HEALTH_INSTALL\PACKAGE\PK_ELEGIBILIDADE_PROGRAMA1.8</v>
      </c>
      <c r="K201" s="3">
        <f>VLOOKUP(A201,'SAC''s'!B:B,1,0)</f>
        <v>1909089</v>
      </c>
      <c r="L201" s="3" t="b">
        <f t="shared" si="16"/>
        <v>0</v>
      </c>
    </row>
    <row r="202" spans="1:12" x14ac:dyDescent="0.2">
      <c r="A202">
        <v>2042759</v>
      </c>
      <c r="B202">
        <v>2051787</v>
      </c>
      <c r="C202" t="s">
        <v>83</v>
      </c>
      <c r="D202" s="361" t="s">
        <v>624</v>
      </c>
      <c r="E202" s="362" t="s">
        <v>343</v>
      </c>
      <c r="F202" t="s">
        <v>384</v>
      </c>
      <c r="G202" s="361" t="s">
        <v>444</v>
      </c>
      <c r="H202" t="s">
        <v>444</v>
      </c>
      <c r="I202" s="120" t="str">
        <f t="shared" si="15"/>
        <v>2042759\WEB_10G\FMB\PLN\T8000C1.27</v>
      </c>
      <c r="J202" s="3" t="str">
        <f>VLOOKUP(I202,'SAC''s'!W:W,1,0)</f>
        <v>2042759\WEB_10G\FMB\PLN\T8000C1.27</v>
      </c>
      <c r="K202" s="3">
        <f>VLOOKUP(A202,'SAC''s'!B:B,1,0)</f>
        <v>2042759</v>
      </c>
      <c r="L202" s="3" t="b">
        <f t="shared" si="16"/>
        <v>0</v>
      </c>
    </row>
    <row r="203" spans="1:12" x14ac:dyDescent="0.2">
      <c r="A203">
        <v>2042759</v>
      </c>
      <c r="B203">
        <v>2051787</v>
      </c>
      <c r="C203" t="s">
        <v>83</v>
      </c>
      <c r="D203" s="361" t="s">
        <v>625</v>
      </c>
      <c r="E203" s="362" t="s">
        <v>343</v>
      </c>
      <c r="F203" t="s">
        <v>384</v>
      </c>
      <c r="G203" s="361" t="s">
        <v>444</v>
      </c>
      <c r="H203" t="s">
        <v>444</v>
      </c>
      <c r="I203" s="120" t="str">
        <f t="shared" ref="I203:I236" si="17">CONCATENATE(A203,TRIM(F203),"\",TRIM(D203),E203)</f>
        <v>2042759\WEB_10G\FMB\PLN\T8000P1.27</v>
      </c>
      <c r="J203" s="3" t="str">
        <f>VLOOKUP(I203,'SAC''s'!W:W,1,0)</f>
        <v>2042759\WEB_10G\FMB\PLN\T8000P1.27</v>
      </c>
      <c r="K203" s="3">
        <f>VLOOKUP(A203,'SAC''s'!B:B,1,0)</f>
        <v>2042759</v>
      </c>
      <c r="L203" s="3" t="b">
        <f t="shared" si="16"/>
        <v>0</v>
      </c>
    </row>
    <row r="204" spans="1:12" x14ac:dyDescent="0.2">
      <c r="A204">
        <v>2042759</v>
      </c>
      <c r="B204">
        <v>2051306</v>
      </c>
      <c r="C204" t="s">
        <v>73</v>
      </c>
      <c r="D204" s="361" t="s">
        <v>626</v>
      </c>
      <c r="E204" s="362" t="s">
        <v>253</v>
      </c>
      <c r="F204" t="s">
        <v>254</v>
      </c>
      <c r="G204" s="361" t="s">
        <v>444</v>
      </c>
      <c r="H204" t="s">
        <v>444</v>
      </c>
      <c r="I204" s="120" t="str">
        <f t="shared" si="17"/>
        <v>2042759\HEALTH_INSTALL\SCRIPTS\SC_GRANTS_SACTI_20427591.1</v>
      </c>
      <c r="J204" s="3" t="str">
        <f>VLOOKUP(I204,'SAC''s'!W:W,1,0)</f>
        <v>2042759\HEALTH_INSTALL\SCRIPTS\SC_GRANTS_SACTI_20427591.1</v>
      </c>
      <c r="K204" s="3">
        <f>VLOOKUP(A204,'SAC''s'!B:B,1,0)</f>
        <v>2042759</v>
      </c>
      <c r="L204" s="3" t="b">
        <f t="shared" si="16"/>
        <v>0</v>
      </c>
    </row>
    <row r="205" spans="1:12" x14ac:dyDescent="0.2">
      <c r="A205">
        <v>2042759</v>
      </c>
      <c r="B205">
        <v>2051306</v>
      </c>
      <c r="C205" t="s">
        <v>240</v>
      </c>
      <c r="D205" s="361" t="s">
        <v>627</v>
      </c>
      <c r="E205" s="362" t="s">
        <v>628</v>
      </c>
      <c r="F205" t="s">
        <v>629</v>
      </c>
      <c r="G205" s="361" t="s">
        <v>444</v>
      </c>
      <c r="H205" t="s">
        <v>444</v>
      </c>
      <c r="I205" s="120" t="str">
        <f t="shared" si="17"/>
        <v>2042759\PROJETOS\VIVERBEM_SISTEMA\APLICACAO\WEB\VIVERBEM.ZIP1.259</v>
      </c>
      <c r="J205" s="3" t="str">
        <f>VLOOKUP(I205,'SAC''s'!W:W,1,0)</f>
        <v>2042759\PROJETOS\VIVERBEM_SISTEMA\APLICACAO\WEB\VIVERBEM.ZIP1.259</v>
      </c>
      <c r="K205" s="3">
        <f>VLOOKUP(A205,'SAC''s'!B:B,1,0)</f>
        <v>2042759</v>
      </c>
      <c r="L205" s="3" t="b">
        <f t="shared" si="16"/>
        <v>0</v>
      </c>
    </row>
    <row r="206" spans="1:12" x14ac:dyDescent="0.2">
      <c r="A206">
        <v>2042759</v>
      </c>
      <c r="B206">
        <v>2051295</v>
      </c>
      <c r="C206" t="s">
        <v>83</v>
      </c>
      <c r="D206" s="361" t="s">
        <v>631</v>
      </c>
      <c r="E206" s="362" t="s">
        <v>632</v>
      </c>
      <c r="F206" t="s">
        <v>384</v>
      </c>
      <c r="G206" s="361" t="s">
        <v>444</v>
      </c>
      <c r="H206" t="s">
        <v>444</v>
      </c>
      <c r="I206" s="120" t="str">
        <f t="shared" si="17"/>
        <v>2042759\WEB_10G\FMB\PLN\T8000I1.37</v>
      </c>
      <c r="J206" s="3" t="str">
        <f>VLOOKUP(I206,'SAC''s'!W:W,1,0)</f>
        <v>2042759\WEB_10G\FMB\PLN\T8000I1.37</v>
      </c>
      <c r="K206" s="3">
        <f>VLOOKUP(A206,'SAC''s'!B:B,1,0)</f>
        <v>2042759</v>
      </c>
      <c r="L206" s="3" t="b">
        <f t="shared" si="16"/>
        <v>0</v>
      </c>
    </row>
    <row r="207" spans="1:12" x14ac:dyDescent="0.2">
      <c r="A207">
        <v>2042759</v>
      </c>
      <c r="B207">
        <v>2051295</v>
      </c>
      <c r="C207" t="s">
        <v>73</v>
      </c>
      <c r="D207" s="361" t="s">
        <v>633</v>
      </c>
      <c r="E207" s="362" t="s">
        <v>291</v>
      </c>
      <c r="F207" t="s">
        <v>254</v>
      </c>
      <c r="G207" s="361" t="s">
        <v>444</v>
      </c>
      <c r="H207" t="s">
        <v>444</v>
      </c>
      <c r="I207" s="120" t="str">
        <f t="shared" si="17"/>
        <v>2042759\HEALTH_INSTALL\SCRIPTS\SC_COMPLEMENTO_VB1.2</v>
      </c>
      <c r="J207" s="3" t="str">
        <f>VLOOKUP(I207,'SAC''s'!W:W,1,0)</f>
        <v>2042759\HEALTH_INSTALL\SCRIPTS\SC_COMPLEMENTO_VB1.2</v>
      </c>
      <c r="K207" s="3">
        <f>VLOOKUP(A207,'SAC''s'!B:B,1,0)</f>
        <v>2042759</v>
      </c>
      <c r="L207" s="3" t="b">
        <f t="shared" si="16"/>
        <v>0</v>
      </c>
    </row>
    <row r="208" spans="1:12" x14ac:dyDescent="0.2">
      <c r="A208">
        <v>2042759</v>
      </c>
      <c r="B208">
        <v>2051295</v>
      </c>
      <c r="C208" t="s">
        <v>75</v>
      </c>
      <c r="D208" s="361" t="s">
        <v>634</v>
      </c>
      <c r="E208" s="362" t="s">
        <v>429</v>
      </c>
      <c r="F208" t="s">
        <v>261</v>
      </c>
      <c r="G208" s="361" t="s">
        <v>444</v>
      </c>
      <c r="H208" t="s">
        <v>444</v>
      </c>
      <c r="I208" s="120" t="str">
        <f t="shared" si="17"/>
        <v>2042759\HEALTH_INSTALL\PACKAGE_BODY\PK_INTERCORRENCIA_PROGRAMA1.9</v>
      </c>
      <c r="J208" s="3" t="str">
        <f>VLOOKUP(I208,'SAC''s'!W:W,1,0)</f>
        <v>2042759\HEALTH_INSTALL\PACKAGE_BODY\PK_INTERCORRENCIA_PROGRAMA1.9</v>
      </c>
      <c r="K208" s="3">
        <f>VLOOKUP(A208,'SAC''s'!B:B,1,0)</f>
        <v>2042759</v>
      </c>
      <c r="L208" s="3" t="b">
        <f t="shared" si="16"/>
        <v>0</v>
      </c>
    </row>
    <row r="209" spans="1:12" x14ac:dyDescent="0.2">
      <c r="A209">
        <v>2042759</v>
      </c>
      <c r="B209">
        <v>2051295</v>
      </c>
      <c r="C209" t="s">
        <v>89</v>
      </c>
      <c r="D209" s="361" t="s">
        <v>634</v>
      </c>
      <c r="E209" s="362" t="s">
        <v>309</v>
      </c>
      <c r="F209" t="s">
        <v>441</v>
      </c>
      <c r="G209" s="361" t="s">
        <v>444</v>
      </c>
      <c r="H209" t="s">
        <v>444</v>
      </c>
      <c r="I209" s="120" t="str">
        <f t="shared" si="17"/>
        <v>2042759\HEALTH_INSTALL\PACKAGE\PK_INTERCORRENCIA_PROGRAMA1.6</v>
      </c>
      <c r="J209" s="3" t="str">
        <f>VLOOKUP(I209,'SAC''s'!W:W,1,0)</f>
        <v>2042759\HEALTH_INSTALL\PACKAGE\PK_INTERCORRENCIA_PROGRAMA1.6</v>
      </c>
      <c r="K209" s="3">
        <f>VLOOKUP(A209,'SAC''s'!B:B,1,0)</f>
        <v>2042759</v>
      </c>
      <c r="L209" s="3" t="b">
        <f t="shared" si="16"/>
        <v>0</v>
      </c>
    </row>
    <row r="210" spans="1:12" x14ac:dyDescent="0.2">
      <c r="A210">
        <v>2042759</v>
      </c>
      <c r="B210">
        <v>2051295</v>
      </c>
      <c r="C210" t="s">
        <v>75</v>
      </c>
      <c r="D210" s="361" t="s">
        <v>442</v>
      </c>
      <c r="E210" s="362" t="s">
        <v>635</v>
      </c>
      <c r="F210" t="s">
        <v>261</v>
      </c>
      <c r="G210" s="361" t="s">
        <v>444</v>
      </c>
      <c r="H210" t="s">
        <v>444</v>
      </c>
      <c r="I210" s="120" t="str">
        <f t="shared" si="17"/>
        <v>2042759\HEALTH_INSTALL\PACKAGE_BODY\PK_ELEGIBILIDADE_PROGRAMA1.26</v>
      </c>
      <c r="J210" s="3" t="str">
        <f>VLOOKUP(I210,'SAC''s'!W:W,1,0)</f>
        <v>2042759\HEALTH_INSTALL\PACKAGE_BODY\PK_ELEGIBILIDADE_PROGRAMA1.26</v>
      </c>
      <c r="K210" s="3">
        <f>VLOOKUP(A210,'SAC''s'!B:B,1,0)</f>
        <v>2042759</v>
      </c>
      <c r="L210" s="3" t="b">
        <f t="shared" si="16"/>
        <v>0</v>
      </c>
    </row>
    <row r="211" spans="1:12" x14ac:dyDescent="0.2">
      <c r="A211">
        <v>2042759</v>
      </c>
      <c r="B211">
        <v>2051295</v>
      </c>
      <c r="C211" t="s">
        <v>89</v>
      </c>
      <c r="D211" s="361" t="s">
        <v>442</v>
      </c>
      <c r="E211" s="362" t="s">
        <v>325</v>
      </c>
      <c r="F211" t="s">
        <v>441</v>
      </c>
      <c r="G211" s="361" t="s">
        <v>444</v>
      </c>
      <c r="H211" t="s">
        <v>444</v>
      </c>
      <c r="I211" s="120" t="str">
        <f t="shared" si="17"/>
        <v>2042759\HEALTH_INSTALL\PACKAGE\PK_ELEGIBILIDADE_PROGRAMA1.12</v>
      </c>
      <c r="J211" s="3" t="str">
        <f>VLOOKUP(I211,'SAC''s'!W:W,1,0)</f>
        <v>2042759\HEALTH_INSTALL\PACKAGE\PK_ELEGIBILIDADE_PROGRAMA1.12</v>
      </c>
      <c r="K211" s="3">
        <f>VLOOKUP(A211,'SAC''s'!B:B,1,0)</f>
        <v>2042759</v>
      </c>
      <c r="L211" s="3" t="b">
        <f t="shared" si="16"/>
        <v>0</v>
      </c>
    </row>
    <row r="212" spans="1:12" x14ac:dyDescent="0.2">
      <c r="A212">
        <v>2042759</v>
      </c>
      <c r="B212">
        <v>2051295</v>
      </c>
      <c r="C212" t="s">
        <v>83</v>
      </c>
      <c r="D212" s="361" t="s">
        <v>636</v>
      </c>
      <c r="E212" s="362" t="s">
        <v>637</v>
      </c>
      <c r="F212" t="s">
        <v>384</v>
      </c>
      <c r="G212" s="361" t="s">
        <v>444</v>
      </c>
      <c r="H212" t="s">
        <v>444</v>
      </c>
      <c r="I212" s="120" t="str">
        <f t="shared" si="17"/>
        <v>2042759\WEB_10G\FMB\PLN\T8000E1.23</v>
      </c>
      <c r="J212" s="3" t="str">
        <f>VLOOKUP(I212,'SAC''s'!W:W,1,0)</f>
        <v>2042759\WEB_10G\FMB\PLN\T8000E1.23</v>
      </c>
      <c r="K212" s="3">
        <f>VLOOKUP(A212,'SAC''s'!B:B,1,0)</f>
        <v>2042759</v>
      </c>
      <c r="L212" s="3" t="b">
        <f t="shared" si="16"/>
        <v>0</v>
      </c>
    </row>
    <row r="213" spans="1:12" x14ac:dyDescent="0.2">
      <c r="A213">
        <v>2042759</v>
      </c>
      <c r="B213">
        <v>2051295</v>
      </c>
      <c r="C213" t="s">
        <v>90</v>
      </c>
      <c r="D213" s="361" t="s">
        <v>638</v>
      </c>
      <c r="E213" s="362" t="s">
        <v>253</v>
      </c>
      <c r="F213" t="s">
        <v>257</v>
      </c>
      <c r="G213" s="361" t="s">
        <v>444</v>
      </c>
      <c r="H213" t="s">
        <v>444</v>
      </c>
      <c r="I213" s="120" t="str">
        <f t="shared" si="17"/>
        <v>2042759\HEALTH_INSTALL\VIEW\VW_PACIENTE_VB_UNI1.1</v>
      </c>
      <c r="J213" s="3" t="str">
        <f>VLOOKUP(I213,'SAC''s'!W:W,1,0)</f>
        <v>2042759\HEALTH_INSTALL\VIEW\VW_PACIENTE_VB_UNI1.1</v>
      </c>
      <c r="K213" s="3">
        <f>VLOOKUP(A213,'SAC''s'!B:B,1,0)</f>
        <v>2042759</v>
      </c>
      <c r="L213" s="3" t="b">
        <f t="shared" si="16"/>
        <v>0</v>
      </c>
    </row>
    <row r="214" spans="1:12" x14ac:dyDescent="0.2">
      <c r="A214">
        <v>2042759</v>
      </c>
      <c r="B214">
        <v>2051295</v>
      </c>
      <c r="C214" t="s">
        <v>90</v>
      </c>
      <c r="D214" s="361" t="s">
        <v>639</v>
      </c>
      <c r="E214" s="362" t="s">
        <v>253</v>
      </c>
      <c r="F214" t="s">
        <v>257</v>
      </c>
      <c r="G214" s="361" t="s">
        <v>444</v>
      </c>
      <c r="H214" t="s">
        <v>444</v>
      </c>
      <c r="I214" s="120" t="str">
        <f t="shared" si="17"/>
        <v>2042759\HEALTH_INSTALL\VIEW\VW_PACIENTE_VB_GERAL_UNI1.1</v>
      </c>
      <c r="J214" s="3" t="str">
        <f>VLOOKUP(I214,'SAC''s'!W:W,1,0)</f>
        <v>2042759\HEALTH_INSTALL\VIEW\VW_PACIENTE_VB_GERAL_UNI1.1</v>
      </c>
      <c r="K214" s="3">
        <f>VLOOKUP(A214,'SAC''s'!B:B,1,0)</f>
        <v>2042759</v>
      </c>
      <c r="L214" s="3" t="b">
        <f t="shared" si="16"/>
        <v>0</v>
      </c>
    </row>
    <row r="215" spans="1:12" x14ac:dyDescent="0.2">
      <c r="A215">
        <v>2042759</v>
      </c>
      <c r="B215">
        <v>2051295</v>
      </c>
      <c r="C215" t="s">
        <v>90</v>
      </c>
      <c r="D215" s="361" t="s">
        <v>640</v>
      </c>
      <c r="E215" s="362" t="s">
        <v>253</v>
      </c>
      <c r="F215" t="s">
        <v>257</v>
      </c>
      <c r="G215" s="361" t="s">
        <v>444</v>
      </c>
      <c r="H215" t="s">
        <v>444</v>
      </c>
      <c r="I215" s="120" t="str">
        <f t="shared" si="17"/>
        <v>2042759\HEALTH_INSTALL\VIEW\VW_INTERCORRENCIA_VB_UNI1.1</v>
      </c>
      <c r="J215" s="3" t="str">
        <f>VLOOKUP(I215,'SAC''s'!W:W,1,0)</f>
        <v>2042759\HEALTH_INSTALL\VIEW\VW_INTERCORRENCIA_VB_UNI1.1</v>
      </c>
      <c r="K215" s="3">
        <f>VLOOKUP(A215,'SAC''s'!B:B,1,0)</f>
        <v>2042759</v>
      </c>
      <c r="L215" s="3" t="b">
        <f t="shared" si="16"/>
        <v>0</v>
      </c>
    </row>
    <row r="216" spans="1:12" x14ac:dyDescent="0.2">
      <c r="A216">
        <v>2046896</v>
      </c>
      <c r="B216">
        <v>2049158</v>
      </c>
      <c r="C216" t="s">
        <v>83</v>
      </c>
      <c r="D216" s="361" t="s">
        <v>445</v>
      </c>
      <c r="E216" s="362" t="s">
        <v>446</v>
      </c>
      <c r="F216" t="s">
        <v>384</v>
      </c>
      <c r="G216" s="361" t="s">
        <v>444</v>
      </c>
      <c r="H216" t="s">
        <v>444</v>
      </c>
      <c r="I216" s="120" t="str">
        <f t="shared" si="17"/>
        <v>2046896\WEB_10G\FMB\PLN\T770R1.156</v>
      </c>
      <c r="J216" s="3" t="str">
        <f>VLOOKUP(I216,'SAC''s'!W:W,1,0)</f>
        <v>2046896\WEB_10G\FMB\PLN\T770R1.156</v>
      </c>
      <c r="K216" s="3">
        <f>VLOOKUP(A216,'SAC''s'!B:B,1,0)</f>
        <v>2046896</v>
      </c>
      <c r="L216" s="3" t="b">
        <f t="shared" si="16"/>
        <v>0</v>
      </c>
    </row>
    <row r="217" spans="1:12" x14ac:dyDescent="0.2">
      <c r="A217">
        <v>2042058</v>
      </c>
      <c r="B217">
        <v>2047916</v>
      </c>
      <c r="C217" t="s">
        <v>79</v>
      </c>
      <c r="D217" s="361" t="s">
        <v>447</v>
      </c>
      <c r="E217" s="362" t="s">
        <v>266</v>
      </c>
      <c r="F217" t="s">
        <v>319</v>
      </c>
      <c r="G217" s="361" t="s">
        <v>300</v>
      </c>
      <c r="H217" t="s">
        <v>300</v>
      </c>
      <c r="I217" s="120" t="str">
        <f t="shared" si="17"/>
        <v>2042058\HEALTH_INSTALL\PROCEDURE\PR_ODONTO_COMPULSORIA_HAP1.62</v>
      </c>
      <c r="J217" s="3" t="str">
        <f>VLOOKUP(I217,'SAC''s'!W:W,1,0)</f>
        <v>2042058\HEALTH_INSTALL\PROCEDURE\PR_ODONTO_COMPULSORIA_HAP1.62</v>
      </c>
      <c r="K217" s="3">
        <f>VLOOKUP(A217,'SAC''s'!B:B,1,0)</f>
        <v>2042058</v>
      </c>
      <c r="L217" s="3" t="b">
        <f t="shared" si="16"/>
        <v>0</v>
      </c>
    </row>
    <row r="218" spans="1:12" x14ac:dyDescent="0.2">
      <c r="A218">
        <v>2043095</v>
      </c>
      <c r="B218">
        <v>2049165</v>
      </c>
      <c r="C218" t="s">
        <v>87</v>
      </c>
      <c r="D218" s="361" t="s">
        <v>641</v>
      </c>
      <c r="E218" s="362" t="s">
        <v>642</v>
      </c>
      <c r="F218" t="s">
        <v>462</v>
      </c>
      <c r="G218" s="361" t="s">
        <v>300</v>
      </c>
      <c r="H218" t="s">
        <v>300</v>
      </c>
      <c r="I218" s="120" t="str">
        <f t="shared" si="17"/>
        <v>2043095\HEALTH_INSTALL\TRIGGER\TG_EMPRESA_CONVENIADA_B1.47</v>
      </c>
      <c r="J218" s="3" t="str">
        <f>VLOOKUP(I218,'SAC''s'!W:W,1,0)</f>
        <v>2043095\HEALTH_INSTALL\TRIGGER\TG_EMPRESA_CONVENIADA_B1.47</v>
      </c>
      <c r="K218" s="3">
        <f>VLOOKUP(A218,'SAC''s'!B:B,1,0)</f>
        <v>2043095</v>
      </c>
      <c r="L218" s="3" t="b">
        <f t="shared" si="16"/>
        <v>0</v>
      </c>
    </row>
    <row r="219" spans="1:12" x14ac:dyDescent="0.2">
      <c r="A219">
        <v>2043095</v>
      </c>
      <c r="B219">
        <v>2050024</v>
      </c>
      <c r="C219" t="s">
        <v>81</v>
      </c>
      <c r="D219" s="361" t="s">
        <v>643</v>
      </c>
      <c r="E219" s="362" t="s">
        <v>644</v>
      </c>
      <c r="F219" t="s">
        <v>397</v>
      </c>
      <c r="G219" s="361" t="s">
        <v>300</v>
      </c>
      <c r="H219" t="s">
        <v>300</v>
      </c>
      <c r="I219" s="120" t="str">
        <f t="shared" si="17"/>
        <v>2043095\HEALTH_INSTALL\TABLE\AU_EMPRESA_CONVENIADA1.41</v>
      </c>
      <c r="J219" s="3" t="str">
        <f>VLOOKUP(I219,'SAC''s'!W:W,1,0)</f>
        <v>2043095\HEALTH_INSTALL\TABLE\AU_EMPRESA_CONVENIADA1.41</v>
      </c>
      <c r="K219" s="3">
        <f>VLOOKUP(A219,'SAC''s'!B:B,1,0)</f>
        <v>2043095</v>
      </c>
      <c r="L219" s="3" t="b">
        <f t="shared" si="16"/>
        <v>0</v>
      </c>
    </row>
    <row r="220" spans="1:12" x14ac:dyDescent="0.2">
      <c r="A220">
        <v>2048277</v>
      </c>
      <c r="B220">
        <v>2049159</v>
      </c>
      <c r="C220" t="s">
        <v>75</v>
      </c>
      <c r="D220" s="361" t="s">
        <v>296</v>
      </c>
      <c r="E220" s="362" t="s">
        <v>448</v>
      </c>
      <c r="F220" t="s">
        <v>298</v>
      </c>
      <c r="G220" s="361" t="s">
        <v>300</v>
      </c>
      <c r="H220" t="s">
        <v>300</v>
      </c>
      <c r="I220" s="120" t="str">
        <f t="shared" si="17"/>
        <v>2048277\WEBHAP\PACKAGE_BODY\WEBNEWCADASTROUSUARIO1.1411</v>
      </c>
      <c r="J220" s="3" t="str">
        <f>VLOOKUP(I220,'SAC''s'!W:W,1,0)</f>
        <v>2048277\WEBHAP\PACKAGE_BODY\WEBNEWCADASTROUSUARIO1.1411</v>
      </c>
      <c r="K220" s="3">
        <f>VLOOKUP(A220,'SAC''s'!B:B,1,0)</f>
        <v>2048277</v>
      </c>
      <c r="L220" s="3" t="b">
        <f t="shared" si="16"/>
        <v>0</v>
      </c>
    </row>
    <row r="221" spans="1:12" x14ac:dyDescent="0.2">
      <c r="A221">
        <v>2048792</v>
      </c>
      <c r="B221">
        <v>2050377</v>
      </c>
      <c r="C221" t="s">
        <v>79</v>
      </c>
      <c r="D221" s="361" t="s">
        <v>645</v>
      </c>
      <c r="E221" s="362" t="s">
        <v>646</v>
      </c>
      <c r="F221" t="s">
        <v>319</v>
      </c>
      <c r="G221" s="361" t="s">
        <v>300</v>
      </c>
      <c r="H221" t="s">
        <v>300</v>
      </c>
      <c r="I221" s="120" t="str">
        <f t="shared" si="17"/>
        <v>2048792\HEALTH_INSTALL\PROCEDURE\PR_CRITICA_TROCA_CADASTRO1.302</v>
      </c>
      <c r="J221" s="3" t="str">
        <f>VLOOKUP(I221,'SAC''s'!W:W,1,0)</f>
        <v>2048792\HEALTH_INSTALL\PROCEDURE\PR_CRITICA_TROCA_CADASTRO1.302</v>
      </c>
      <c r="K221" s="3">
        <f>VLOOKUP(A221,'SAC''s'!B:B,1,0)</f>
        <v>2048792</v>
      </c>
      <c r="L221" s="3" t="b">
        <f t="shared" si="16"/>
        <v>0</v>
      </c>
    </row>
    <row r="222" spans="1:12" x14ac:dyDescent="0.2">
      <c r="A222">
        <v>2048792</v>
      </c>
      <c r="B222">
        <v>2048873</v>
      </c>
      <c r="C222" t="s">
        <v>79</v>
      </c>
      <c r="D222" s="361" t="s">
        <v>647</v>
      </c>
      <c r="E222" s="362" t="s">
        <v>648</v>
      </c>
      <c r="F222" t="s">
        <v>319</v>
      </c>
      <c r="G222" s="361" t="s">
        <v>300</v>
      </c>
      <c r="H222" t="s">
        <v>300</v>
      </c>
      <c r="I222" s="120" t="str">
        <f t="shared" si="17"/>
        <v>2048792\HEALTH_INSTALL\PROCEDURE\PR_PROCESSA_TROCA_CADASTRO1.172</v>
      </c>
      <c r="J222" s="3" t="str">
        <f>VLOOKUP(I222,'SAC''s'!W:W,1,0)</f>
        <v>2048792\HEALTH_INSTALL\PROCEDURE\PR_PROCESSA_TROCA_CADASTRO1.172</v>
      </c>
      <c r="K222" s="3">
        <f>VLOOKUP(A222,'SAC''s'!B:B,1,0)</f>
        <v>2048792</v>
      </c>
      <c r="L222" s="3" t="b">
        <f t="shared" si="16"/>
        <v>0</v>
      </c>
    </row>
    <row r="223" spans="1:12" ht="36" x14ac:dyDescent="0.2">
      <c r="A223">
        <v>2032481</v>
      </c>
      <c r="B223">
        <v>2033129</v>
      </c>
      <c r="C223" t="s">
        <v>283</v>
      </c>
      <c r="D223" s="361" t="s">
        <v>284</v>
      </c>
      <c r="E223" s="362" t="s">
        <v>253</v>
      </c>
      <c r="F223" t="s">
        <v>285</v>
      </c>
      <c r="G223" s="361" t="s">
        <v>286</v>
      </c>
      <c r="H223" t="s">
        <v>286</v>
      </c>
      <c r="I223" s="120" t="str">
        <f t="shared" si="17"/>
        <v>2032481\BI\SENSE\TRANSFORMAÇÃO\\ETL - MONITORAMENTO DE PROGRAMAS PREVENTIVOS_T8000.QVF1.1</v>
      </c>
      <c r="J223" s="3" t="str">
        <f>VLOOKUP(I223,'SAC''s'!W:W,1,0)</f>
        <v>2032481\BI\SENSE\TRANSFORMAÇÃO\\ETL - MONITORAMENTO DE PROGRAMAS PREVENTIVOS_T8000.QVF1.1</v>
      </c>
      <c r="K223" s="3">
        <f>VLOOKUP(A223,'SAC''s'!B:B,1,0)</f>
        <v>2032481</v>
      </c>
      <c r="L223" s="3" t="b">
        <f t="shared" si="16"/>
        <v>0</v>
      </c>
    </row>
    <row r="224" spans="1:12" ht="24" x14ac:dyDescent="0.2">
      <c r="A224">
        <v>2032481</v>
      </c>
      <c r="B224">
        <v>2033129</v>
      </c>
      <c r="C224" t="s">
        <v>283</v>
      </c>
      <c r="D224" s="361" t="s">
        <v>288</v>
      </c>
      <c r="E224" s="362" t="s">
        <v>237</v>
      </c>
      <c r="F224" t="s">
        <v>289</v>
      </c>
      <c r="G224" s="361" t="s">
        <v>286</v>
      </c>
      <c r="H224" t="s">
        <v>286</v>
      </c>
      <c r="I224" s="120" t="str">
        <f t="shared" si="17"/>
        <v>2032481\BI\SENSE\FRONT END\\MONITORAMENTO DE PROGRAMAS PREVENTIVOS.QVF1.4</v>
      </c>
      <c r="J224" s="3" t="str">
        <f>VLOOKUP(I224,'SAC''s'!W:W,1,0)</f>
        <v>2032481\BI\SENSE\FRONT END\\MONITORAMENTO DE PROGRAMAS PREVENTIVOS.QVF1.4</v>
      </c>
      <c r="K224" s="3">
        <f>VLOOKUP(A224,'SAC''s'!B:B,1,0)</f>
        <v>2032481</v>
      </c>
      <c r="L224" s="3" t="b">
        <f t="shared" si="16"/>
        <v>0</v>
      </c>
    </row>
    <row r="225" spans="1:12" x14ac:dyDescent="0.2">
      <c r="A225">
        <v>2027983</v>
      </c>
      <c r="B225">
        <v>2037931</v>
      </c>
      <c r="C225" t="s">
        <v>83</v>
      </c>
      <c r="D225" s="361" t="s">
        <v>382</v>
      </c>
      <c r="E225" s="362" t="s">
        <v>383</v>
      </c>
      <c r="F225" t="s">
        <v>384</v>
      </c>
      <c r="G225" s="361" t="s">
        <v>385</v>
      </c>
      <c r="H225" t="s">
        <v>385</v>
      </c>
      <c r="I225" s="120" t="str">
        <f t="shared" si="17"/>
        <v>2027983\WEB_10G\FMB\PLN\T22121.939</v>
      </c>
      <c r="J225" s="3" t="str">
        <f>VLOOKUP(I225,'SAC''s'!W:W,1,0)</f>
        <v>2027983\WEB_10G\FMB\PLN\T22121.939</v>
      </c>
      <c r="K225" s="3">
        <f>VLOOKUP(A225,'SAC''s'!B:B,1,0)</f>
        <v>2027983</v>
      </c>
      <c r="L225" s="3" t="b">
        <f t="shared" si="16"/>
        <v>0</v>
      </c>
    </row>
    <row r="226" spans="1:12" ht="24" x14ac:dyDescent="0.2">
      <c r="A226">
        <v>2034332</v>
      </c>
      <c r="B226">
        <v>2044337</v>
      </c>
      <c r="C226" t="s">
        <v>77</v>
      </c>
      <c r="D226" s="361" t="s">
        <v>449</v>
      </c>
      <c r="E226" s="362" t="s">
        <v>291</v>
      </c>
      <c r="F226" t="s">
        <v>412</v>
      </c>
      <c r="G226" s="361" t="s">
        <v>385</v>
      </c>
      <c r="H226" t="s">
        <v>385</v>
      </c>
      <c r="I226" s="120" t="str">
        <f t="shared" si="17"/>
        <v>2034332\HEALTH_INSTALL\FUNCTION\FN_USUARIO_CAPTADO_PROGRAMA1.2</v>
      </c>
      <c r="J226" s="3" t="str">
        <f>VLOOKUP(I226,'SAC''s'!W:W,1,0)</f>
        <v>2034332\HEALTH_INSTALL\FUNCTION\FN_USUARIO_CAPTADO_PROGRAMA1.2</v>
      </c>
      <c r="K226" s="3">
        <f>VLOOKUP(A226,'SAC''s'!B:B,1,0)</f>
        <v>2034332</v>
      </c>
      <c r="L226" s="3" t="b">
        <f t="shared" ref="L226:L243" si="18">RIGHT(E226,1)="0"</f>
        <v>0</v>
      </c>
    </row>
    <row r="227" spans="1:12" x14ac:dyDescent="0.2">
      <c r="A227">
        <v>2034332</v>
      </c>
      <c r="B227">
        <v>2044337</v>
      </c>
      <c r="C227" t="s">
        <v>79</v>
      </c>
      <c r="D227" s="361" t="s">
        <v>450</v>
      </c>
      <c r="E227" s="362" t="s">
        <v>451</v>
      </c>
      <c r="F227" t="s">
        <v>319</v>
      </c>
      <c r="G227" s="361" t="s">
        <v>385</v>
      </c>
      <c r="H227" t="s">
        <v>385</v>
      </c>
      <c r="I227" s="120" t="str">
        <f t="shared" si="17"/>
        <v>2034332\HEALTH_INSTALL\PROCEDURE\PR_COPARTICIPACAO_CALCULA1.245</v>
      </c>
      <c r="J227" s="3" t="str">
        <f>VLOOKUP(I227,'SAC''s'!W:W,1,0)</f>
        <v>2034332\HEALTH_INSTALL\PROCEDURE\PR_COPARTICIPACAO_CALCULA1.245</v>
      </c>
      <c r="K227" s="3">
        <f>VLOOKUP(A227,'SAC''s'!B:B,1,0)</f>
        <v>2034332</v>
      </c>
      <c r="L227" s="3" t="b">
        <f t="shared" si="18"/>
        <v>0</v>
      </c>
    </row>
    <row r="228" spans="1:12" x14ac:dyDescent="0.2">
      <c r="A228">
        <v>2034984</v>
      </c>
      <c r="B228">
        <v>2052110</v>
      </c>
      <c r="C228" t="s">
        <v>83</v>
      </c>
      <c r="D228" s="361" t="s">
        <v>649</v>
      </c>
      <c r="E228" s="362" t="s">
        <v>650</v>
      </c>
      <c r="F228" t="s">
        <v>384</v>
      </c>
      <c r="G228" s="361" t="s">
        <v>385</v>
      </c>
      <c r="H228" t="s">
        <v>385</v>
      </c>
      <c r="I228" s="120" t="str">
        <f t="shared" si="17"/>
        <v>2034984\WEB_10G\FMB\PLN\T2958PS1.153</v>
      </c>
      <c r="J228" s="3" t="str">
        <f>VLOOKUP(I228,'SAC''s'!W:W,1,0)</f>
        <v>2034984\WEB_10G\FMB\PLN\T2958PS1.153</v>
      </c>
      <c r="K228" s="3">
        <f>VLOOKUP(A228,'SAC''s'!B:B,1,0)</f>
        <v>2034984</v>
      </c>
      <c r="L228" s="3" t="b">
        <f t="shared" si="18"/>
        <v>0</v>
      </c>
    </row>
    <row r="229" spans="1:12" x14ac:dyDescent="0.2">
      <c r="A229">
        <v>2042207</v>
      </c>
      <c r="B229">
        <v>2049862</v>
      </c>
      <c r="C229" t="s">
        <v>79</v>
      </c>
      <c r="D229" s="361" t="s">
        <v>450</v>
      </c>
      <c r="E229" s="362" t="s">
        <v>510</v>
      </c>
      <c r="F229" t="s">
        <v>319</v>
      </c>
      <c r="G229" s="361" t="s">
        <v>385</v>
      </c>
      <c r="H229" t="s">
        <v>385</v>
      </c>
      <c r="I229" s="120" t="str">
        <f t="shared" si="17"/>
        <v>2042207\HEALTH_INSTALL\PROCEDURE\PR_COPARTICIPACAO_CALCULA1.247</v>
      </c>
      <c r="J229" s="3" t="str">
        <f>VLOOKUP(I229,'SAC''s'!W:W,1,0)</f>
        <v>2042207\HEALTH_INSTALL\PROCEDURE\PR_COPARTICIPACAO_CALCULA1.247</v>
      </c>
      <c r="K229" s="3">
        <f>VLOOKUP(A229,'SAC''s'!B:B,1,0)</f>
        <v>2042207</v>
      </c>
      <c r="L229" s="3" t="b">
        <f t="shared" si="18"/>
        <v>0</v>
      </c>
    </row>
    <row r="230" spans="1:12" x14ac:dyDescent="0.2">
      <c r="A230">
        <v>2042207</v>
      </c>
      <c r="B230">
        <v>2049862</v>
      </c>
      <c r="C230" t="s">
        <v>79</v>
      </c>
      <c r="D230" s="361" t="s">
        <v>511</v>
      </c>
      <c r="E230" s="362" t="s">
        <v>512</v>
      </c>
      <c r="F230" t="s">
        <v>319</v>
      </c>
      <c r="G230" s="361" t="s">
        <v>385</v>
      </c>
      <c r="H230" t="s">
        <v>385</v>
      </c>
      <c r="I230" s="120" t="str">
        <f t="shared" si="17"/>
        <v>2042207\HEALTH_INSTALL\PROCEDURE\PR_COPART_CALCULA_SF_PJ1.70</v>
      </c>
      <c r="J230" s="3" t="str">
        <f>VLOOKUP(I230,'SAC''s'!W:W,1,0)</f>
        <v>2042207\HEALTH_INSTALL\PROCEDURE\PR_COPART_CALCULA_SF_PJ1.70</v>
      </c>
      <c r="K230" s="3">
        <f>VLOOKUP(A230,'SAC''s'!B:B,1,0)</f>
        <v>2042207</v>
      </c>
      <c r="L230" s="3" t="b">
        <f t="shared" si="18"/>
        <v>1</v>
      </c>
    </row>
    <row r="231" spans="1:12" x14ac:dyDescent="0.2">
      <c r="A231">
        <v>2050372</v>
      </c>
      <c r="B231">
        <v>2050985</v>
      </c>
      <c r="C231" t="s">
        <v>75</v>
      </c>
      <c r="D231" s="361" t="s">
        <v>513</v>
      </c>
      <c r="E231" s="362" t="s">
        <v>514</v>
      </c>
      <c r="F231" t="s">
        <v>298</v>
      </c>
      <c r="G231" s="361" t="s">
        <v>385</v>
      </c>
      <c r="H231" t="s">
        <v>385</v>
      </c>
      <c r="I231" s="120" t="str">
        <f t="shared" si="17"/>
        <v>2050372\WEBHAP\PACKAGE_BODY\WEBNEWEXTRATOUTILIZACAO1.83</v>
      </c>
      <c r="J231" s="3" t="str">
        <f>VLOOKUP(I231,'SAC''s'!W:W,1,0)</f>
        <v>2050372\WEBHAP\PACKAGE_BODY\WEBNEWEXTRATOUTILIZACAO1.83</v>
      </c>
      <c r="K231" s="3">
        <f>VLOOKUP(A231,'SAC''s'!B:B,1,0)</f>
        <v>2050372</v>
      </c>
      <c r="L231" s="3" t="b">
        <f t="shared" si="18"/>
        <v>0</v>
      </c>
    </row>
    <row r="232" spans="1:12" x14ac:dyDescent="0.2">
      <c r="A232">
        <v>2047854</v>
      </c>
      <c r="B232">
        <v>2050928</v>
      </c>
      <c r="C232" t="s">
        <v>85</v>
      </c>
      <c r="D232" s="361" t="s">
        <v>516</v>
      </c>
      <c r="E232" s="362" t="s">
        <v>253</v>
      </c>
      <c r="F232" t="s">
        <v>517</v>
      </c>
      <c r="G232" s="361" t="s">
        <v>518</v>
      </c>
      <c r="H232" t="s">
        <v>518</v>
      </c>
      <c r="I232" s="120" t="str">
        <f t="shared" si="17"/>
        <v>2047854\HEALTH_INSTALL\SEQUENCE\SQ_NU_REGISTRO_11.1</v>
      </c>
      <c r="J232" s="3" t="str">
        <f>VLOOKUP(I232,'SAC''s'!W:W,1,0)</f>
        <v>2047854\HEALTH_INSTALL\SEQUENCE\SQ_NU_REGISTRO_11.1</v>
      </c>
      <c r="K232" s="3">
        <f>VLOOKUP(A232,'SAC''s'!B:B,1,0)</f>
        <v>2047854</v>
      </c>
      <c r="L232" s="3" t="b">
        <f t="shared" si="18"/>
        <v>0</v>
      </c>
    </row>
    <row r="233" spans="1:12" x14ac:dyDescent="0.2">
      <c r="A233">
        <v>2047854</v>
      </c>
      <c r="B233">
        <v>2050928</v>
      </c>
      <c r="C233" t="s">
        <v>85</v>
      </c>
      <c r="D233" s="361" t="s">
        <v>519</v>
      </c>
      <c r="E233" s="362" t="s">
        <v>253</v>
      </c>
      <c r="F233" t="s">
        <v>517</v>
      </c>
      <c r="G233" s="361" t="s">
        <v>518</v>
      </c>
      <c r="H233" t="s">
        <v>518</v>
      </c>
      <c r="I233" s="120" t="str">
        <f t="shared" si="17"/>
        <v>2047854\HEALTH_INSTALL\SEQUENCE\SQ_NU_REGISTRO_21.1</v>
      </c>
      <c r="J233" s="3" t="str">
        <f>VLOOKUP(I233,'SAC''s'!W:W,1,0)</f>
        <v>2047854\HEALTH_INSTALL\SEQUENCE\SQ_NU_REGISTRO_21.1</v>
      </c>
      <c r="K233" s="3">
        <f>VLOOKUP(A233,'SAC''s'!B:B,1,0)</f>
        <v>2047854</v>
      </c>
      <c r="L233" s="3" t="b">
        <f t="shared" si="18"/>
        <v>0</v>
      </c>
    </row>
    <row r="234" spans="1:12" x14ac:dyDescent="0.2">
      <c r="A234">
        <v>2047854</v>
      </c>
      <c r="B234">
        <v>2050928</v>
      </c>
      <c r="C234" t="s">
        <v>85</v>
      </c>
      <c r="D234" s="361" t="s">
        <v>520</v>
      </c>
      <c r="E234" s="362" t="s">
        <v>253</v>
      </c>
      <c r="F234" t="s">
        <v>517</v>
      </c>
      <c r="G234" s="361" t="s">
        <v>518</v>
      </c>
      <c r="H234" t="s">
        <v>518</v>
      </c>
      <c r="I234" s="120" t="str">
        <f t="shared" si="17"/>
        <v>2047854\HEALTH_INSTALL\SEQUENCE\SQ_NU_REGISTRO_31.1</v>
      </c>
      <c r="J234" s="3" t="str">
        <f>VLOOKUP(I234,'SAC''s'!W:W,1,0)</f>
        <v>2047854\HEALTH_INSTALL\SEQUENCE\SQ_NU_REGISTRO_31.1</v>
      </c>
      <c r="K234" s="3">
        <f>VLOOKUP(A234,'SAC''s'!B:B,1,0)</f>
        <v>2047854</v>
      </c>
      <c r="L234" s="3" t="b">
        <f t="shared" si="18"/>
        <v>0</v>
      </c>
    </row>
    <row r="235" spans="1:12" x14ac:dyDescent="0.2">
      <c r="A235">
        <v>2047854</v>
      </c>
      <c r="B235">
        <v>2050928</v>
      </c>
      <c r="C235" t="s">
        <v>85</v>
      </c>
      <c r="D235" s="361" t="s">
        <v>521</v>
      </c>
      <c r="E235" s="362" t="s">
        <v>253</v>
      </c>
      <c r="F235" t="s">
        <v>517</v>
      </c>
      <c r="G235" s="361" t="s">
        <v>518</v>
      </c>
      <c r="H235" t="s">
        <v>518</v>
      </c>
      <c r="I235" s="120" t="str">
        <f t="shared" si="17"/>
        <v>2047854\HEALTH_INSTALL\SEQUENCE\SQ_NU_REGISTRO_41.1</v>
      </c>
      <c r="J235" s="3" t="str">
        <f>VLOOKUP(I235,'SAC''s'!W:W,1,0)</f>
        <v>2047854\HEALTH_INSTALL\SEQUENCE\SQ_NU_REGISTRO_41.1</v>
      </c>
      <c r="K235" s="3">
        <f>VLOOKUP(A235,'SAC''s'!B:B,1,0)</f>
        <v>2047854</v>
      </c>
      <c r="L235" s="3" t="b">
        <f t="shared" si="18"/>
        <v>0</v>
      </c>
    </row>
    <row r="236" spans="1:12" x14ac:dyDescent="0.2">
      <c r="A236">
        <v>2047854</v>
      </c>
      <c r="B236">
        <v>2050928</v>
      </c>
      <c r="C236" t="s">
        <v>85</v>
      </c>
      <c r="D236" s="361" t="s">
        <v>522</v>
      </c>
      <c r="E236" s="362" t="s">
        <v>253</v>
      </c>
      <c r="F236" t="s">
        <v>517</v>
      </c>
      <c r="G236" s="361" t="s">
        <v>518</v>
      </c>
      <c r="H236" t="s">
        <v>518</v>
      </c>
      <c r="I236" s="120" t="str">
        <f t="shared" si="17"/>
        <v>2047854\HEALTH_INSTALL\SEQUENCE\SQ_NU_REGISTRO_51.1</v>
      </c>
      <c r="J236" s="3" t="str">
        <f>VLOOKUP(I236,'SAC''s'!W:W,1,0)</f>
        <v>2047854\HEALTH_INSTALL\SEQUENCE\SQ_NU_REGISTRO_51.1</v>
      </c>
      <c r="K236" s="3">
        <f>VLOOKUP(A236,'SAC''s'!B:B,1,0)</f>
        <v>2047854</v>
      </c>
      <c r="L236" s="3" t="b">
        <f t="shared" si="18"/>
        <v>0</v>
      </c>
    </row>
    <row r="237" spans="1:12" x14ac:dyDescent="0.2">
      <c r="A237">
        <v>2047854</v>
      </c>
      <c r="B237">
        <v>2050928</v>
      </c>
      <c r="C237" t="s">
        <v>85</v>
      </c>
      <c r="D237" s="361" t="s">
        <v>523</v>
      </c>
      <c r="E237" s="362" t="s">
        <v>253</v>
      </c>
      <c r="F237" t="s">
        <v>517</v>
      </c>
      <c r="G237" s="361" t="s">
        <v>518</v>
      </c>
      <c r="H237" t="s">
        <v>518</v>
      </c>
      <c r="I237" s="120" t="str">
        <f t="shared" ref="I237:I254" si="19">CONCATENATE(A237,TRIM(F237),"\",TRIM(D237),E237)</f>
        <v>2047854\HEALTH_INSTALL\SEQUENCE\SQ_NU_REGISTRO_61.1</v>
      </c>
      <c r="J237" s="3" t="str">
        <f>VLOOKUP(I237,'SAC''s'!W:W,1,0)</f>
        <v>2047854\HEALTH_INSTALL\SEQUENCE\SQ_NU_REGISTRO_61.1</v>
      </c>
      <c r="K237" s="3">
        <f>VLOOKUP(A237,'SAC''s'!B:B,1,0)</f>
        <v>2047854</v>
      </c>
      <c r="L237" s="3" t="b">
        <f t="shared" si="18"/>
        <v>0</v>
      </c>
    </row>
    <row r="238" spans="1:12" x14ac:dyDescent="0.2">
      <c r="A238">
        <v>2047854</v>
      </c>
      <c r="B238">
        <v>2050928</v>
      </c>
      <c r="C238" t="s">
        <v>79</v>
      </c>
      <c r="D238" s="361" t="s">
        <v>524</v>
      </c>
      <c r="E238" s="362" t="s">
        <v>525</v>
      </c>
      <c r="F238" t="s">
        <v>319</v>
      </c>
      <c r="G238" s="361" t="s">
        <v>518</v>
      </c>
      <c r="H238" t="s">
        <v>518</v>
      </c>
      <c r="I238" s="120" t="str">
        <f t="shared" si="19"/>
        <v>2047854\HEALTH_INSTALL\PROCEDURE\PR_GERA_PROTOCOLO1.16</v>
      </c>
      <c r="J238" s="3" t="str">
        <f>VLOOKUP(I238,'SAC''s'!W:W,1,0)</f>
        <v>2047854\HEALTH_INSTALL\PROCEDURE\PR_GERA_PROTOCOLO1.16</v>
      </c>
      <c r="K238" s="3">
        <f>VLOOKUP(A238,'SAC''s'!B:B,1,0)</f>
        <v>2047854</v>
      </c>
      <c r="L238" s="3" t="b">
        <f t="shared" si="18"/>
        <v>0</v>
      </c>
    </row>
    <row r="239" spans="1:12" x14ac:dyDescent="0.2">
      <c r="A239">
        <v>2047854</v>
      </c>
      <c r="B239">
        <v>2050928</v>
      </c>
      <c r="C239" t="s">
        <v>85</v>
      </c>
      <c r="D239" s="361" t="s">
        <v>526</v>
      </c>
      <c r="E239" s="362" t="s">
        <v>253</v>
      </c>
      <c r="F239" t="s">
        <v>517</v>
      </c>
      <c r="G239" s="361" t="s">
        <v>518</v>
      </c>
      <c r="H239" t="s">
        <v>518</v>
      </c>
      <c r="I239" s="120" t="str">
        <f t="shared" si="19"/>
        <v>2047854\HEALTH_INSTALL\SEQUENCE\SQ_NU_REGISTRO_81.1</v>
      </c>
      <c r="J239" s="3" t="str">
        <f>VLOOKUP(I239,'SAC''s'!W:W,1,0)</f>
        <v>2047854\HEALTH_INSTALL\SEQUENCE\SQ_NU_REGISTRO_81.1</v>
      </c>
      <c r="K239" s="3">
        <f>VLOOKUP(A239,'SAC''s'!B:B,1,0)</f>
        <v>2047854</v>
      </c>
      <c r="L239" s="3" t="b">
        <f t="shared" si="18"/>
        <v>0</v>
      </c>
    </row>
    <row r="240" spans="1:12" x14ac:dyDescent="0.2">
      <c r="A240">
        <v>2047854</v>
      </c>
      <c r="B240">
        <v>2050928</v>
      </c>
      <c r="C240" t="s">
        <v>85</v>
      </c>
      <c r="D240" s="361" t="s">
        <v>527</v>
      </c>
      <c r="E240" s="362" t="s">
        <v>253</v>
      </c>
      <c r="F240" t="s">
        <v>517</v>
      </c>
      <c r="G240" s="361" t="s">
        <v>518</v>
      </c>
      <c r="H240" t="s">
        <v>518</v>
      </c>
      <c r="I240" s="120" t="str">
        <f t="shared" si="19"/>
        <v>2047854\HEALTH_INSTALL\SEQUENCE\SQ_NU_REGISTRO_91.1</v>
      </c>
      <c r="J240" s="3" t="str">
        <f>VLOOKUP(I240,'SAC''s'!W:W,1,0)</f>
        <v>2047854\HEALTH_INSTALL\SEQUENCE\SQ_NU_REGISTRO_91.1</v>
      </c>
      <c r="K240" s="3">
        <f>VLOOKUP(A240,'SAC''s'!B:B,1,0)</f>
        <v>2047854</v>
      </c>
      <c r="L240" s="3" t="b">
        <f t="shared" si="18"/>
        <v>0</v>
      </c>
    </row>
    <row r="241" spans="1:12" x14ac:dyDescent="0.2">
      <c r="A241">
        <v>2047854</v>
      </c>
      <c r="B241">
        <v>2050928</v>
      </c>
      <c r="C241" t="s">
        <v>85</v>
      </c>
      <c r="D241" s="361" t="s">
        <v>528</v>
      </c>
      <c r="E241" s="362" t="s">
        <v>253</v>
      </c>
      <c r="F241" t="s">
        <v>517</v>
      </c>
      <c r="G241" s="361" t="s">
        <v>518</v>
      </c>
      <c r="H241" t="s">
        <v>518</v>
      </c>
      <c r="I241" s="120" t="str">
        <f t="shared" si="19"/>
        <v>2047854\HEALTH_INSTALL\SEQUENCE\SQ_NU_REGISTRO_101.1</v>
      </c>
      <c r="J241" s="3" t="str">
        <f>VLOOKUP(I241,'SAC''s'!W:W,1,0)</f>
        <v>2047854\HEALTH_INSTALL\SEQUENCE\SQ_NU_REGISTRO_101.1</v>
      </c>
      <c r="K241" s="3">
        <f>VLOOKUP(A241,'SAC''s'!B:B,1,0)</f>
        <v>2047854</v>
      </c>
      <c r="L241" s="3" t="b">
        <f t="shared" si="18"/>
        <v>0</v>
      </c>
    </row>
    <row r="242" spans="1:12" x14ac:dyDescent="0.2">
      <c r="A242">
        <v>2047854</v>
      </c>
      <c r="B242">
        <v>2050928</v>
      </c>
      <c r="C242" t="s">
        <v>85</v>
      </c>
      <c r="D242" s="361" t="s">
        <v>529</v>
      </c>
      <c r="E242" s="362" t="s">
        <v>253</v>
      </c>
      <c r="F242" t="s">
        <v>517</v>
      </c>
      <c r="G242" s="361" t="s">
        <v>518</v>
      </c>
      <c r="H242" t="s">
        <v>518</v>
      </c>
      <c r="I242" s="120" t="str">
        <f t="shared" si="19"/>
        <v>2047854\HEALTH_INSTALL\SEQUENCE\SQ_NU_REGISTRO_121.1</v>
      </c>
      <c r="J242" s="3" t="str">
        <f>VLOOKUP(I242,'SAC''s'!W:W,1,0)</f>
        <v>2047854\HEALTH_INSTALL\SEQUENCE\SQ_NU_REGISTRO_121.1</v>
      </c>
      <c r="K242" s="3">
        <f>VLOOKUP(A242,'SAC''s'!B:B,1,0)</f>
        <v>2047854</v>
      </c>
      <c r="L242" s="3" t="b">
        <f t="shared" si="18"/>
        <v>0</v>
      </c>
    </row>
    <row r="243" spans="1:12" x14ac:dyDescent="0.2">
      <c r="A243">
        <v>2047854</v>
      </c>
      <c r="B243">
        <v>2050928</v>
      </c>
      <c r="C243" t="s">
        <v>85</v>
      </c>
      <c r="D243" s="361" t="s">
        <v>530</v>
      </c>
      <c r="E243" s="362" t="s">
        <v>253</v>
      </c>
      <c r="F243" t="s">
        <v>517</v>
      </c>
      <c r="G243" s="361" t="s">
        <v>518</v>
      </c>
      <c r="H243" t="s">
        <v>518</v>
      </c>
      <c r="I243" s="120" t="str">
        <f t="shared" si="19"/>
        <v>2047854\HEALTH_INSTALL\SEQUENCE\SQ_NU_REGISTRO_141.1</v>
      </c>
      <c r="J243" s="3" t="str">
        <f>VLOOKUP(I243,'SAC''s'!W:W,1,0)</f>
        <v>2047854\HEALTH_INSTALL\SEQUENCE\SQ_NU_REGISTRO_141.1</v>
      </c>
      <c r="K243" s="3">
        <f>VLOOKUP(A243,'SAC''s'!B:B,1,0)</f>
        <v>2047854</v>
      </c>
      <c r="L243" s="3" t="b">
        <f t="shared" si="18"/>
        <v>0</v>
      </c>
    </row>
    <row r="244" spans="1:12" x14ac:dyDescent="0.2">
      <c r="A244">
        <v>2047854</v>
      </c>
      <c r="B244">
        <v>2050928</v>
      </c>
      <c r="C244" t="s">
        <v>87</v>
      </c>
      <c r="D244" s="361" t="s">
        <v>531</v>
      </c>
      <c r="E244" s="362" t="s">
        <v>335</v>
      </c>
      <c r="F244" t="s">
        <v>462</v>
      </c>
      <c r="G244" s="361" t="s">
        <v>518</v>
      </c>
      <c r="H244" t="s">
        <v>518</v>
      </c>
      <c r="I244" s="120" t="str">
        <f t="shared" si="19"/>
        <v>2047854\HEALTH_INSTALL\TRIGGER\TG_SERVICO_ATENDIMENTO1.7</v>
      </c>
      <c r="J244" s="3" t="str">
        <f>VLOOKUP(I244,'SAC''s'!W:W,1,0)</f>
        <v>2047854\HEALTH_INSTALL\TRIGGER\TG_SERVICO_ATENDIMENTO1.7</v>
      </c>
      <c r="K244" s="3">
        <f>VLOOKUP(A244,'SAC''s'!B:B,1,0)</f>
        <v>2047854</v>
      </c>
      <c r="L244" s="3" t="b">
        <f t="shared" ref="L244:L307" si="20">RIGHT(E244,1)="0"</f>
        <v>0</v>
      </c>
    </row>
    <row r="245" spans="1:12" x14ac:dyDescent="0.2">
      <c r="A245">
        <v>2047854</v>
      </c>
      <c r="B245">
        <v>2050928</v>
      </c>
      <c r="C245" t="s">
        <v>85</v>
      </c>
      <c r="D245" s="361" t="s">
        <v>532</v>
      </c>
      <c r="E245" s="362" t="s">
        <v>253</v>
      </c>
      <c r="F245" t="s">
        <v>517</v>
      </c>
      <c r="G245" s="361" t="s">
        <v>518</v>
      </c>
      <c r="H245" t="s">
        <v>518</v>
      </c>
      <c r="I245" s="120" t="str">
        <f t="shared" si="19"/>
        <v>2047854\HEALTH_INSTALL\SEQUENCE\SQ_NU_REGISTRO_71.1</v>
      </c>
      <c r="J245" s="3" t="str">
        <f>VLOOKUP(I245,'SAC''s'!W:W,1,0)</f>
        <v>2047854\HEALTH_INSTALL\SEQUENCE\SQ_NU_REGISTRO_71.1</v>
      </c>
      <c r="K245" s="3">
        <f>VLOOKUP(A245,'SAC''s'!B:B,1,0)</f>
        <v>2047854</v>
      </c>
      <c r="L245" s="3" t="b">
        <f t="shared" si="20"/>
        <v>0</v>
      </c>
    </row>
    <row r="246" spans="1:12" x14ac:dyDescent="0.2">
      <c r="A246">
        <v>1824442</v>
      </c>
      <c r="B246">
        <v>2051199</v>
      </c>
      <c r="C246" t="s">
        <v>89</v>
      </c>
      <c r="D246" s="361" t="s">
        <v>651</v>
      </c>
      <c r="E246" s="362" t="s">
        <v>335</v>
      </c>
      <c r="F246" t="s">
        <v>441</v>
      </c>
      <c r="G246" s="361" t="s">
        <v>454</v>
      </c>
      <c r="H246" t="s">
        <v>454</v>
      </c>
      <c r="I246" s="120" t="str">
        <f t="shared" si="19"/>
        <v>1824442\HEALTH_INSTALL\PACKAGE\PK_REL_MENSALIDADES1.7</v>
      </c>
      <c r="J246" s="3" t="str">
        <f>VLOOKUP(I246,'SAC''s'!W:W,1,0)</f>
        <v>1824442\HEALTH_INSTALL\PACKAGE\PK_REL_MENSALIDADES1.7</v>
      </c>
      <c r="K246" s="3">
        <f>VLOOKUP(A246,'SAC''s'!B:B,1,0)</f>
        <v>1824442</v>
      </c>
      <c r="L246" s="3" t="b">
        <f t="shared" si="20"/>
        <v>0</v>
      </c>
    </row>
    <row r="247" spans="1:12" x14ac:dyDescent="0.2">
      <c r="A247">
        <v>1824442</v>
      </c>
      <c r="B247">
        <v>2051199</v>
      </c>
      <c r="C247" t="s">
        <v>79</v>
      </c>
      <c r="D247" s="361" t="s">
        <v>652</v>
      </c>
      <c r="E247" s="362" t="s">
        <v>653</v>
      </c>
      <c r="F247" t="s">
        <v>319</v>
      </c>
      <c r="G247" s="361" t="s">
        <v>454</v>
      </c>
      <c r="H247" t="s">
        <v>454</v>
      </c>
      <c r="I247" s="120" t="str">
        <f t="shared" si="19"/>
        <v>1824442\HEALTH_INSTALL\PROCEDURE\PR_PREVIA_FATURAMENTO1.32</v>
      </c>
      <c r="J247" s="3" t="str">
        <f>VLOOKUP(I247,'SAC''s'!W:W,1,0)</f>
        <v>1824442\HEALTH_INSTALL\PROCEDURE\PR_PREVIA_FATURAMENTO1.32</v>
      </c>
      <c r="K247" s="3">
        <f>VLOOKUP(A247,'SAC''s'!B:B,1,0)</f>
        <v>1824442</v>
      </c>
      <c r="L247" s="3" t="b">
        <f t="shared" si="20"/>
        <v>0</v>
      </c>
    </row>
    <row r="248" spans="1:12" x14ac:dyDescent="0.2">
      <c r="A248">
        <v>1824442</v>
      </c>
      <c r="B248">
        <v>2051199</v>
      </c>
      <c r="C248" t="s">
        <v>83</v>
      </c>
      <c r="D248" s="361" t="s">
        <v>655</v>
      </c>
      <c r="E248" s="362" t="s">
        <v>656</v>
      </c>
      <c r="F248" t="s">
        <v>384</v>
      </c>
      <c r="G248" s="361" t="s">
        <v>454</v>
      </c>
      <c r="H248" t="s">
        <v>454</v>
      </c>
      <c r="I248" s="120" t="str">
        <f t="shared" si="19"/>
        <v>1824442\WEB_10G\FMB\PLN\T13301.225</v>
      </c>
      <c r="J248" s="3" t="str">
        <f>VLOOKUP(I248,'SAC''s'!W:W,1,0)</f>
        <v>1824442\WEB_10G\FMB\PLN\T13301.225</v>
      </c>
      <c r="K248" s="3">
        <f>VLOOKUP(A248,'SAC''s'!B:B,1,0)</f>
        <v>1824442</v>
      </c>
      <c r="L248" s="3" t="b">
        <f t="shared" si="20"/>
        <v>0</v>
      </c>
    </row>
    <row r="249" spans="1:12" x14ac:dyDescent="0.2">
      <c r="A249">
        <v>1824442</v>
      </c>
      <c r="B249">
        <v>2051199</v>
      </c>
      <c r="C249" t="s">
        <v>83</v>
      </c>
      <c r="D249" s="361" t="s">
        <v>534</v>
      </c>
      <c r="E249" s="362" t="s">
        <v>656</v>
      </c>
      <c r="F249" t="s">
        <v>384</v>
      </c>
      <c r="G249" s="361" t="s">
        <v>454</v>
      </c>
      <c r="H249" t="s">
        <v>454</v>
      </c>
      <c r="I249" s="120" t="str">
        <f t="shared" si="19"/>
        <v>1824442\WEB_10G\FMB\PLN\T19911.225</v>
      </c>
      <c r="J249" s="3" t="str">
        <f>VLOOKUP(I249,'SAC''s'!W:W,1,0)</f>
        <v>1824442\WEB_10G\FMB\PLN\T19911.225</v>
      </c>
      <c r="K249" s="3">
        <f>VLOOKUP(A249,'SAC''s'!B:B,1,0)</f>
        <v>1824442</v>
      </c>
      <c r="L249" s="3" t="b">
        <f t="shared" si="20"/>
        <v>0</v>
      </c>
    </row>
    <row r="250" spans="1:12" x14ac:dyDescent="0.2">
      <c r="A250">
        <v>1824442</v>
      </c>
      <c r="B250">
        <v>2051199</v>
      </c>
      <c r="C250" t="s">
        <v>75</v>
      </c>
      <c r="D250" s="361" t="s">
        <v>651</v>
      </c>
      <c r="E250" s="362" t="s">
        <v>657</v>
      </c>
      <c r="F250" t="s">
        <v>261</v>
      </c>
      <c r="G250" s="361" t="s">
        <v>454</v>
      </c>
      <c r="H250" t="s">
        <v>454</v>
      </c>
      <c r="I250" s="120" t="str">
        <f t="shared" si="19"/>
        <v>1824442\HEALTH_INSTALL\PACKAGE_BODY\PK_REL_MENSALIDADES1.29</v>
      </c>
      <c r="J250" s="3" t="str">
        <f>VLOOKUP(I250,'SAC''s'!W:W,1,0)</f>
        <v>1824442\HEALTH_INSTALL\PACKAGE_BODY\PK_REL_MENSALIDADES1.29</v>
      </c>
      <c r="K250" s="3">
        <f>VLOOKUP(A250,'SAC''s'!B:B,1,0)</f>
        <v>1824442</v>
      </c>
      <c r="L250" s="3" t="b">
        <f t="shared" si="20"/>
        <v>0</v>
      </c>
    </row>
    <row r="251" spans="1:12" ht="24" x14ac:dyDescent="0.2">
      <c r="A251">
        <v>1824442</v>
      </c>
      <c r="B251">
        <v>2051199</v>
      </c>
      <c r="C251" t="s">
        <v>79</v>
      </c>
      <c r="D251" s="361" t="s">
        <v>658</v>
      </c>
      <c r="E251" s="362" t="s">
        <v>291</v>
      </c>
      <c r="F251" t="s">
        <v>319</v>
      </c>
      <c r="G251" s="361" t="s">
        <v>454</v>
      </c>
      <c r="H251" t="s">
        <v>454</v>
      </c>
      <c r="I251" s="120" t="str">
        <f t="shared" si="19"/>
        <v>1824442\HEALTH_INSTALL\PROCEDURE\PR_ARQUIVO_PREVIA_SAO_BERNARDO1.2</v>
      </c>
      <c r="J251" s="3" t="str">
        <f>VLOOKUP(I251,'SAC''s'!W:W,1,0)</f>
        <v>1824442\HEALTH_INSTALL\PROCEDURE\PR_ARQUIVO_PREVIA_SAO_BERNARDO1.2</v>
      </c>
      <c r="K251" s="3">
        <f>VLOOKUP(A251,'SAC''s'!B:B,1,0)</f>
        <v>1824442</v>
      </c>
      <c r="L251" s="3" t="b">
        <f t="shared" si="20"/>
        <v>0</v>
      </c>
    </row>
    <row r="252" spans="1:12" ht="24" x14ac:dyDescent="0.2">
      <c r="A252">
        <v>2034354</v>
      </c>
      <c r="B252">
        <v>2047832</v>
      </c>
      <c r="C252" t="s">
        <v>79</v>
      </c>
      <c r="D252" s="361" t="s">
        <v>452</v>
      </c>
      <c r="E252" s="362" t="s">
        <v>453</v>
      </c>
      <c r="F252" t="s">
        <v>319</v>
      </c>
      <c r="G252" s="361" t="s">
        <v>454</v>
      </c>
      <c r="H252" t="s">
        <v>454</v>
      </c>
      <c r="I252" s="120" t="str">
        <f t="shared" si="19"/>
        <v>2034354\HEALTH_INSTALL\PROCEDURE\PR_COPARTICIPACAO_IND_CALCULA1.217</v>
      </c>
      <c r="J252" s="3" t="str">
        <f>VLOOKUP(I252,'SAC''s'!W:W,1,0)</f>
        <v>2034354\HEALTH_INSTALL\PROCEDURE\PR_COPARTICIPACAO_IND_CALCULA1.217</v>
      </c>
      <c r="K252" s="3">
        <f>VLOOKUP(A252,'SAC''s'!B:B,1,0)</f>
        <v>2034354</v>
      </c>
      <c r="L252" s="3" t="b">
        <f t="shared" si="20"/>
        <v>0</v>
      </c>
    </row>
    <row r="253" spans="1:12" x14ac:dyDescent="0.2">
      <c r="A253">
        <v>2034363</v>
      </c>
      <c r="B253">
        <v>2044349</v>
      </c>
      <c r="C253" t="s">
        <v>79</v>
      </c>
      <c r="D253" s="361" t="s">
        <v>455</v>
      </c>
      <c r="E253" s="362" t="s">
        <v>456</v>
      </c>
      <c r="F253" t="s">
        <v>319</v>
      </c>
      <c r="G253" s="361" t="s">
        <v>454</v>
      </c>
      <c r="H253" t="s">
        <v>454</v>
      </c>
      <c r="I253" s="120" t="str">
        <f t="shared" si="19"/>
        <v>2034363\HEALTH_INSTALL\PROCEDURE\PR_COPARTICIPACAO_REEMBOLSO1.43</v>
      </c>
      <c r="J253" s="3" t="str">
        <f>VLOOKUP(I253,'SAC''s'!W:W,1,0)</f>
        <v>2034363\HEALTH_INSTALL\PROCEDURE\PR_COPARTICIPACAO_REEMBOLSO1.43</v>
      </c>
      <c r="K253" s="3">
        <f>VLOOKUP(A253,'SAC''s'!B:B,1,0)</f>
        <v>2034363</v>
      </c>
      <c r="L253" s="3" t="b">
        <f t="shared" si="20"/>
        <v>0</v>
      </c>
    </row>
    <row r="254" spans="1:12" ht="24" x14ac:dyDescent="0.2">
      <c r="A254">
        <v>2034369</v>
      </c>
      <c r="B254">
        <v>2044358</v>
      </c>
      <c r="C254" t="s">
        <v>79</v>
      </c>
      <c r="D254" s="361" t="s">
        <v>457</v>
      </c>
      <c r="E254" s="362" t="s">
        <v>458</v>
      </c>
      <c r="F254" t="s">
        <v>319</v>
      </c>
      <c r="G254" s="361" t="s">
        <v>454</v>
      </c>
      <c r="H254" t="s">
        <v>454</v>
      </c>
      <c r="I254" s="120" t="str">
        <f t="shared" si="19"/>
        <v>2034369\HEALTH_INSTALL\PROCEDURE\PR_COPARTICIPACAO_REEMBOLSO_PF1.36</v>
      </c>
      <c r="J254" s="3" t="str">
        <f>VLOOKUP(I254,'SAC''s'!W:W,1,0)</f>
        <v>2034369\HEALTH_INSTALL\PROCEDURE\PR_COPARTICIPACAO_REEMBOLSO_PF1.36</v>
      </c>
      <c r="K254" s="3">
        <f>VLOOKUP(A254,'SAC''s'!B:B,1,0)</f>
        <v>2034369</v>
      </c>
      <c r="L254" s="3" t="b">
        <f t="shared" si="20"/>
        <v>0</v>
      </c>
    </row>
    <row r="255" spans="1:12" x14ac:dyDescent="0.2">
      <c r="A255">
        <v>2044432</v>
      </c>
      <c r="B255">
        <v>2051916</v>
      </c>
      <c r="C255" t="s">
        <v>83</v>
      </c>
      <c r="D255" s="361" t="s">
        <v>659</v>
      </c>
      <c r="E255" s="362" t="s">
        <v>419</v>
      </c>
      <c r="F255" t="s">
        <v>384</v>
      </c>
      <c r="G255" s="361" t="s">
        <v>454</v>
      </c>
      <c r="H255" t="s">
        <v>454</v>
      </c>
      <c r="I255" s="120" t="str">
        <f t="shared" ref="I255:I318" si="21">CONCATENATE(A255,TRIM(F255),"\",TRIM(D255),E255)</f>
        <v>2044432\WEB_10G\FMB\PLN\T2212EP1.30</v>
      </c>
      <c r="J255" s="3" t="str">
        <f>VLOOKUP(I255,'SAC''s'!W:W,1,0)</f>
        <v>2044432\WEB_10G\FMB\PLN\T2212EP1.30</v>
      </c>
      <c r="K255" s="3">
        <f>VLOOKUP(A255,'SAC''s'!B:B,1,0)</f>
        <v>2044432</v>
      </c>
      <c r="L255" s="3" t="b">
        <f t="shared" si="20"/>
        <v>1</v>
      </c>
    </row>
    <row r="256" spans="1:12" x14ac:dyDescent="0.2">
      <c r="A256">
        <v>2046122</v>
      </c>
      <c r="B256">
        <v>2051151</v>
      </c>
      <c r="C256" t="s">
        <v>79</v>
      </c>
      <c r="D256" s="361" t="s">
        <v>533</v>
      </c>
      <c r="E256" s="362" t="s">
        <v>378</v>
      </c>
      <c r="F256" t="s">
        <v>319</v>
      </c>
      <c r="G256" s="361" t="s">
        <v>454</v>
      </c>
      <c r="H256" t="s">
        <v>454</v>
      </c>
      <c r="I256" s="120" t="str">
        <f t="shared" si="21"/>
        <v>2046122\HEALTH_INSTALL\PROCEDURE\PR_CRIA_REMESSA_MENSALIDADE1.5</v>
      </c>
      <c r="J256" s="3" t="str">
        <f>VLOOKUP(I256,'SAC''s'!W:W,1,0)</f>
        <v>2046122\HEALTH_INSTALL\PROCEDURE\PR_CRIA_REMESSA_MENSALIDADE1.5</v>
      </c>
      <c r="K256" s="3">
        <f>VLOOKUP(A256,'SAC''s'!B:B,1,0)</f>
        <v>2046122</v>
      </c>
      <c r="L256" s="3" t="b">
        <f t="shared" si="20"/>
        <v>0</v>
      </c>
    </row>
    <row r="257" spans="1:12" x14ac:dyDescent="0.2">
      <c r="A257">
        <v>2003916</v>
      </c>
      <c r="B257">
        <v>2004496</v>
      </c>
      <c r="C257" t="s">
        <v>264</v>
      </c>
      <c r="D257" s="361" t="s">
        <v>265</v>
      </c>
      <c r="E257" s="362" t="s">
        <v>266</v>
      </c>
      <c r="F257" t="s">
        <v>267</v>
      </c>
      <c r="G257" s="361" t="s">
        <v>268</v>
      </c>
      <c r="H257" t="s">
        <v>268</v>
      </c>
      <c r="I257" s="120" t="str">
        <f t="shared" si="21"/>
        <v>2003916\PROJETOS\AUTORIZADOR_TISS_SISTEMA\APLICACAO\TISS-API1.62</v>
      </c>
      <c r="J257" s="3" t="str">
        <f>VLOOKUP(I257,'SAC''s'!W:W,1,0)</f>
        <v>2003916\PROJETOS\AUTORIZADOR_TISS_SISTEMA\APLICACAO\TISS-API1.62</v>
      </c>
      <c r="K257" s="3">
        <f>VLOOKUP(A257,'SAC''s'!B:B,1,0)</f>
        <v>2003916</v>
      </c>
      <c r="L257" s="3" t="b">
        <f t="shared" si="20"/>
        <v>0</v>
      </c>
    </row>
    <row r="258" spans="1:12" x14ac:dyDescent="0.2">
      <c r="A258"/>
      <c r="B258"/>
      <c r="C258"/>
      <c r="D258" s="361"/>
      <c r="E258" s="362"/>
      <c r="F258"/>
      <c r="G258" s="361"/>
      <c r="H258"/>
      <c r="I258" s="120" t="str">
        <f t="shared" si="21"/>
        <v>\</v>
      </c>
      <c r="J258" s="3" t="e">
        <f>VLOOKUP(I258,'SAC''s'!W:W,1,0)</f>
        <v>#N/A</v>
      </c>
      <c r="K258" s="3" t="e">
        <f>VLOOKUP(A258,'SAC''s'!B:B,1,0)</f>
        <v>#N/A</v>
      </c>
      <c r="L258" s="3" t="b">
        <f t="shared" si="20"/>
        <v>0</v>
      </c>
    </row>
    <row r="259" spans="1:12" x14ac:dyDescent="0.2">
      <c r="A259"/>
      <c r="B259"/>
      <c r="C259"/>
      <c r="D259" s="361"/>
      <c r="E259" s="362"/>
      <c r="F259"/>
      <c r="G259" s="361"/>
      <c r="H259"/>
      <c r="I259" s="120" t="str">
        <f t="shared" si="21"/>
        <v>\</v>
      </c>
      <c r="J259" s="3" t="e">
        <f>VLOOKUP(I259,'SAC''s'!W:W,1,0)</f>
        <v>#N/A</v>
      </c>
      <c r="K259" s="3" t="e">
        <f>VLOOKUP(A259,'SAC''s'!B:B,1,0)</f>
        <v>#N/A</v>
      </c>
      <c r="L259" s="3" t="b">
        <f t="shared" si="20"/>
        <v>0</v>
      </c>
    </row>
    <row r="260" spans="1:12" x14ac:dyDescent="0.2">
      <c r="A260"/>
      <c r="B260"/>
      <c r="C260"/>
      <c r="D260" s="361"/>
      <c r="E260" s="362"/>
      <c r="F260"/>
      <c r="G260" s="361"/>
      <c r="H260"/>
      <c r="I260" s="120" t="str">
        <f t="shared" si="21"/>
        <v>\</v>
      </c>
      <c r="J260" s="3" t="e">
        <f>VLOOKUP(I260,'SAC''s'!W:W,1,0)</f>
        <v>#N/A</v>
      </c>
      <c r="K260" s="3" t="e">
        <f>VLOOKUP(A260,'SAC''s'!B:B,1,0)</f>
        <v>#N/A</v>
      </c>
      <c r="L260" s="3" t="b">
        <f t="shared" si="20"/>
        <v>0</v>
      </c>
    </row>
    <row r="261" spans="1:12" x14ac:dyDescent="0.2">
      <c r="A261"/>
      <c r="B261"/>
      <c r="C261"/>
      <c r="D261" s="361"/>
      <c r="E261" s="362"/>
      <c r="F261"/>
      <c r="G261" s="361"/>
      <c r="H261"/>
      <c r="I261" s="120" t="str">
        <f t="shared" si="21"/>
        <v>\</v>
      </c>
      <c r="J261" s="3" t="e">
        <f>VLOOKUP(I261,'SAC''s'!W:W,1,0)</f>
        <v>#N/A</v>
      </c>
      <c r="K261" s="3" t="e">
        <f>VLOOKUP(A261,'SAC''s'!B:B,1,0)</f>
        <v>#N/A</v>
      </c>
      <c r="L261" s="3" t="b">
        <f t="shared" si="20"/>
        <v>0</v>
      </c>
    </row>
    <row r="262" spans="1:12" x14ac:dyDescent="0.2">
      <c r="A262"/>
      <c r="B262"/>
      <c r="C262"/>
      <c r="D262" s="361"/>
      <c r="E262" s="362"/>
      <c r="F262"/>
      <c r="G262" s="361"/>
      <c r="H262"/>
      <c r="I262" s="120" t="str">
        <f t="shared" si="21"/>
        <v>\</v>
      </c>
      <c r="J262" s="3" t="e">
        <f>VLOOKUP(I262,'SAC''s'!W:W,1,0)</f>
        <v>#N/A</v>
      </c>
      <c r="K262" s="3" t="e">
        <f>VLOOKUP(A262,'SAC''s'!B:B,1,0)</f>
        <v>#N/A</v>
      </c>
      <c r="L262" s="3" t="b">
        <f t="shared" si="20"/>
        <v>0</v>
      </c>
    </row>
    <row r="263" spans="1:12" x14ac:dyDescent="0.2">
      <c r="A263"/>
      <c r="B263"/>
      <c r="C263"/>
      <c r="D263" s="361"/>
      <c r="E263" s="362"/>
      <c r="F263"/>
      <c r="G263" s="361"/>
      <c r="H263"/>
      <c r="I263" s="120" t="str">
        <f t="shared" si="21"/>
        <v>\</v>
      </c>
      <c r="J263" s="3" t="e">
        <f>VLOOKUP(I263,'SAC''s'!W:W,1,0)</f>
        <v>#N/A</v>
      </c>
      <c r="K263" s="3" t="e">
        <f>VLOOKUP(A263,'SAC''s'!B:B,1,0)</f>
        <v>#N/A</v>
      </c>
      <c r="L263" s="3" t="b">
        <f t="shared" si="20"/>
        <v>0</v>
      </c>
    </row>
    <row r="264" spans="1:12" x14ac:dyDescent="0.2">
      <c r="A264"/>
      <c r="B264"/>
      <c r="C264"/>
      <c r="D264" s="361"/>
      <c r="E264" s="362"/>
      <c r="F264"/>
      <c r="G264" s="361"/>
      <c r="H264"/>
      <c r="I264" s="120" t="str">
        <f t="shared" si="21"/>
        <v>\</v>
      </c>
      <c r="J264" s="3" t="e">
        <f>VLOOKUP(I264,'SAC''s'!W:W,1,0)</f>
        <v>#N/A</v>
      </c>
      <c r="K264" s="3" t="e">
        <f>VLOOKUP(A264,'SAC''s'!B:B,1,0)</f>
        <v>#N/A</v>
      </c>
      <c r="L264" s="3" t="b">
        <f t="shared" si="20"/>
        <v>0</v>
      </c>
    </row>
    <row r="265" spans="1:12" x14ac:dyDescent="0.2">
      <c r="A265"/>
      <c r="B265"/>
      <c r="C265"/>
      <c r="D265" s="361"/>
      <c r="E265" s="362"/>
      <c r="F265"/>
      <c r="G265" s="361"/>
      <c r="H265"/>
      <c r="I265" s="120" t="str">
        <f t="shared" si="21"/>
        <v>\</v>
      </c>
      <c r="J265" s="3" t="e">
        <f>VLOOKUP(I265,'SAC''s'!W:W,1,0)</f>
        <v>#N/A</v>
      </c>
      <c r="K265" s="3" t="e">
        <f>VLOOKUP(A265,'SAC''s'!B:B,1,0)</f>
        <v>#N/A</v>
      </c>
      <c r="L265" s="3" t="b">
        <f t="shared" si="20"/>
        <v>0</v>
      </c>
    </row>
    <row r="266" spans="1:12" x14ac:dyDescent="0.2">
      <c r="A266"/>
      <c r="B266"/>
      <c r="C266"/>
      <c r="D266" s="361"/>
      <c r="E266" s="362"/>
      <c r="F266"/>
      <c r="G266" s="361"/>
      <c r="H266"/>
      <c r="I266" s="120" t="str">
        <f t="shared" si="21"/>
        <v>\</v>
      </c>
      <c r="J266" s="3" t="e">
        <f>VLOOKUP(I266,'SAC''s'!W:W,1,0)</f>
        <v>#N/A</v>
      </c>
      <c r="K266" s="3" t="e">
        <f>VLOOKUP(A266,'SAC''s'!B:B,1,0)</f>
        <v>#N/A</v>
      </c>
      <c r="L266" s="3" t="b">
        <f t="shared" si="20"/>
        <v>0</v>
      </c>
    </row>
    <row r="267" spans="1:12" x14ac:dyDescent="0.2">
      <c r="A267"/>
      <c r="B267"/>
      <c r="C267"/>
      <c r="D267" s="361"/>
      <c r="E267" s="362"/>
      <c r="F267"/>
      <c r="G267" s="361"/>
      <c r="H267"/>
      <c r="I267" s="120" t="str">
        <f t="shared" si="21"/>
        <v>\</v>
      </c>
      <c r="J267" s="3" t="e">
        <f>VLOOKUP(I267,'SAC''s'!W:W,1,0)</f>
        <v>#N/A</v>
      </c>
      <c r="K267" s="3" t="e">
        <f>VLOOKUP(A267,'SAC''s'!B:B,1,0)</f>
        <v>#N/A</v>
      </c>
      <c r="L267" s="3" t="b">
        <f t="shared" si="20"/>
        <v>0</v>
      </c>
    </row>
    <row r="268" spans="1:12" x14ac:dyDescent="0.2">
      <c r="A268"/>
      <c r="B268"/>
      <c r="C268"/>
      <c r="D268" s="361"/>
      <c r="E268" s="362"/>
      <c r="F268"/>
      <c r="G268" s="361"/>
      <c r="H268"/>
      <c r="I268" s="120" t="str">
        <f t="shared" si="21"/>
        <v>\</v>
      </c>
      <c r="J268" s="3" t="e">
        <f>VLOOKUP(I268,'SAC''s'!W:W,1,0)</f>
        <v>#N/A</v>
      </c>
      <c r="K268" s="3" t="e">
        <f>VLOOKUP(A268,'SAC''s'!B:B,1,0)</f>
        <v>#N/A</v>
      </c>
      <c r="L268" s="3" t="b">
        <f t="shared" si="20"/>
        <v>0</v>
      </c>
    </row>
    <row r="269" spans="1:12" x14ac:dyDescent="0.2">
      <c r="A269"/>
      <c r="B269"/>
      <c r="C269"/>
      <c r="D269" s="361"/>
      <c r="E269" s="362"/>
      <c r="F269"/>
      <c r="G269" s="361"/>
      <c r="H269"/>
      <c r="I269" s="120" t="str">
        <f t="shared" si="21"/>
        <v>\</v>
      </c>
      <c r="J269" s="3" t="e">
        <f>VLOOKUP(I269,'SAC''s'!W:W,1,0)</f>
        <v>#N/A</v>
      </c>
      <c r="K269" s="3" t="e">
        <f>VLOOKUP(A269,'SAC''s'!B:B,1,0)</f>
        <v>#N/A</v>
      </c>
      <c r="L269" s="3" t="b">
        <f t="shared" si="20"/>
        <v>0</v>
      </c>
    </row>
    <row r="270" spans="1:12" x14ac:dyDescent="0.2">
      <c r="A270"/>
      <c r="B270"/>
      <c r="C270"/>
      <c r="D270" s="361"/>
      <c r="E270" s="362"/>
      <c r="F270"/>
      <c r="G270" s="361"/>
      <c r="H270"/>
      <c r="I270" s="120" t="str">
        <f t="shared" si="21"/>
        <v>\</v>
      </c>
      <c r="J270" s="3" t="e">
        <f>VLOOKUP(I270,'SAC''s'!W:W,1,0)</f>
        <v>#N/A</v>
      </c>
      <c r="K270" s="3" t="e">
        <f>VLOOKUP(A270,'SAC''s'!B:B,1,0)</f>
        <v>#N/A</v>
      </c>
      <c r="L270" s="3" t="b">
        <f t="shared" si="20"/>
        <v>0</v>
      </c>
    </row>
    <row r="271" spans="1:12" x14ac:dyDescent="0.2">
      <c r="A271"/>
      <c r="B271"/>
      <c r="C271"/>
      <c r="D271" s="361"/>
      <c r="E271" s="362"/>
      <c r="F271"/>
      <c r="G271" s="361"/>
      <c r="H271"/>
      <c r="I271" s="120" t="str">
        <f t="shared" si="21"/>
        <v>\</v>
      </c>
      <c r="J271" s="3" t="e">
        <f>VLOOKUP(I271,'SAC''s'!W:W,1,0)</f>
        <v>#N/A</v>
      </c>
      <c r="K271" s="3" t="e">
        <f>VLOOKUP(A271,'SAC''s'!B:B,1,0)</f>
        <v>#N/A</v>
      </c>
      <c r="L271" s="3" t="b">
        <f t="shared" si="20"/>
        <v>0</v>
      </c>
    </row>
    <row r="272" spans="1:12" x14ac:dyDescent="0.2">
      <c r="A272"/>
      <c r="B272"/>
      <c r="C272"/>
      <c r="D272" s="361"/>
      <c r="E272" s="362"/>
      <c r="F272"/>
      <c r="G272" s="361"/>
      <c r="H272"/>
      <c r="I272" s="120" t="str">
        <f t="shared" si="21"/>
        <v>\</v>
      </c>
      <c r="J272" s="3" t="e">
        <f>VLOOKUP(I272,'SAC''s'!W:W,1,0)</f>
        <v>#N/A</v>
      </c>
      <c r="K272" s="3" t="e">
        <f>VLOOKUP(A272,'SAC''s'!B:B,1,0)</f>
        <v>#N/A</v>
      </c>
      <c r="L272" s="3" t="b">
        <f t="shared" si="20"/>
        <v>0</v>
      </c>
    </row>
    <row r="273" spans="1:12" x14ac:dyDescent="0.2">
      <c r="A273"/>
      <c r="B273"/>
      <c r="C273"/>
      <c r="D273" s="361"/>
      <c r="E273" s="362"/>
      <c r="F273"/>
      <c r="G273" s="361"/>
      <c r="H273"/>
      <c r="I273" s="120" t="str">
        <f t="shared" si="21"/>
        <v>\</v>
      </c>
      <c r="J273" s="3" t="e">
        <f>VLOOKUP(I273,'SAC''s'!W:W,1,0)</f>
        <v>#N/A</v>
      </c>
      <c r="K273" s="3" t="e">
        <f>VLOOKUP(A273,'SAC''s'!B:B,1,0)</f>
        <v>#N/A</v>
      </c>
      <c r="L273" s="3" t="b">
        <f t="shared" si="20"/>
        <v>0</v>
      </c>
    </row>
    <row r="274" spans="1:12" x14ac:dyDescent="0.2">
      <c r="A274"/>
      <c r="B274"/>
      <c r="C274"/>
      <c r="D274" s="361"/>
      <c r="E274" s="362"/>
      <c r="F274"/>
      <c r="G274" s="361"/>
      <c r="H274"/>
      <c r="I274" s="120" t="str">
        <f t="shared" si="21"/>
        <v>\</v>
      </c>
      <c r="J274" s="3" t="e">
        <f>VLOOKUP(I274,'SAC''s'!W:W,1,0)</f>
        <v>#N/A</v>
      </c>
      <c r="K274" s="3" t="e">
        <f>VLOOKUP(A274,'SAC''s'!B:B,1,0)</f>
        <v>#N/A</v>
      </c>
      <c r="L274" s="3" t="b">
        <f t="shared" si="20"/>
        <v>0</v>
      </c>
    </row>
    <row r="275" spans="1:12" x14ac:dyDescent="0.2">
      <c r="A275"/>
      <c r="B275"/>
      <c r="C275"/>
      <c r="D275" s="361"/>
      <c r="E275" s="362"/>
      <c r="F275"/>
      <c r="G275" s="361"/>
      <c r="H275"/>
      <c r="I275" s="120" t="str">
        <f t="shared" si="21"/>
        <v>\</v>
      </c>
      <c r="J275" s="3" t="e">
        <f>VLOOKUP(I275,'SAC''s'!W:W,1,0)</f>
        <v>#N/A</v>
      </c>
      <c r="K275" s="3" t="e">
        <f>VLOOKUP(A275,'SAC''s'!B:B,1,0)</f>
        <v>#N/A</v>
      </c>
      <c r="L275" s="3" t="b">
        <f t="shared" si="20"/>
        <v>0</v>
      </c>
    </row>
    <row r="276" spans="1:12" x14ac:dyDescent="0.2">
      <c r="A276"/>
      <c r="B276"/>
      <c r="C276"/>
      <c r="D276" s="361"/>
      <c r="E276" s="362"/>
      <c r="F276"/>
      <c r="G276" s="361"/>
      <c r="H276"/>
      <c r="I276" s="120" t="str">
        <f t="shared" si="21"/>
        <v>\</v>
      </c>
      <c r="J276" s="3" t="e">
        <f>VLOOKUP(I276,'SAC''s'!W:W,1,0)</f>
        <v>#N/A</v>
      </c>
      <c r="K276" s="3" t="e">
        <f>VLOOKUP(A276,'SAC''s'!B:B,1,0)</f>
        <v>#N/A</v>
      </c>
      <c r="L276" s="3" t="b">
        <f t="shared" si="20"/>
        <v>0</v>
      </c>
    </row>
    <row r="277" spans="1:12" x14ac:dyDescent="0.2">
      <c r="A277"/>
      <c r="B277"/>
      <c r="C277"/>
      <c r="D277" s="361"/>
      <c r="E277" s="362"/>
      <c r="F277"/>
      <c r="G277" s="361"/>
      <c r="H277"/>
      <c r="I277" s="120" t="str">
        <f t="shared" si="21"/>
        <v>\</v>
      </c>
      <c r="J277" s="3" t="e">
        <f>VLOOKUP(I277,'SAC''s'!W:W,1,0)</f>
        <v>#N/A</v>
      </c>
      <c r="K277" s="3" t="e">
        <f>VLOOKUP(A277,'SAC''s'!B:B,1,0)</f>
        <v>#N/A</v>
      </c>
      <c r="L277" s="3" t="b">
        <f t="shared" si="20"/>
        <v>0</v>
      </c>
    </row>
    <row r="278" spans="1:12" x14ac:dyDescent="0.2">
      <c r="A278"/>
      <c r="B278"/>
      <c r="C278"/>
      <c r="D278" s="361"/>
      <c r="E278" s="362"/>
      <c r="F278"/>
      <c r="G278" s="361"/>
      <c r="H278"/>
      <c r="I278" s="120" t="str">
        <f t="shared" si="21"/>
        <v>\</v>
      </c>
      <c r="J278" s="3" t="e">
        <f>VLOOKUP(I278,'SAC''s'!W:W,1,0)</f>
        <v>#N/A</v>
      </c>
      <c r="K278" s="3" t="e">
        <f>VLOOKUP(A278,'SAC''s'!B:B,1,0)</f>
        <v>#N/A</v>
      </c>
      <c r="L278" s="3" t="b">
        <f t="shared" si="20"/>
        <v>0</v>
      </c>
    </row>
    <row r="279" spans="1:12" x14ac:dyDescent="0.2">
      <c r="A279"/>
      <c r="B279"/>
      <c r="C279"/>
      <c r="D279" s="361"/>
      <c r="E279" s="362"/>
      <c r="F279"/>
      <c r="G279" s="361"/>
      <c r="H279"/>
      <c r="I279" s="120" t="str">
        <f t="shared" si="21"/>
        <v>\</v>
      </c>
      <c r="J279" s="3" t="e">
        <f>VLOOKUP(I279,'SAC''s'!W:W,1,0)</f>
        <v>#N/A</v>
      </c>
      <c r="K279" s="3" t="e">
        <f>VLOOKUP(A279,'SAC''s'!B:B,1,0)</f>
        <v>#N/A</v>
      </c>
      <c r="L279" s="3" t="b">
        <f t="shared" si="20"/>
        <v>0</v>
      </c>
    </row>
    <row r="280" spans="1:12" x14ac:dyDescent="0.2">
      <c r="A280"/>
      <c r="B280"/>
      <c r="C280"/>
      <c r="D280" s="361"/>
      <c r="E280" s="362"/>
      <c r="F280"/>
      <c r="G280" s="361"/>
      <c r="H280"/>
      <c r="I280" s="120" t="str">
        <f t="shared" si="21"/>
        <v>\</v>
      </c>
      <c r="J280" s="3" t="e">
        <f>VLOOKUP(I280,'SAC''s'!W:W,1,0)</f>
        <v>#N/A</v>
      </c>
      <c r="K280" s="3" t="e">
        <f>VLOOKUP(A280,'SAC''s'!B:B,1,0)</f>
        <v>#N/A</v>
      </c>
      <c r="L280" s="3" t="b">
        <f t="shared" si="20"/>
        <v>0</v>
      </c>
    </row>
    <row r="281" spans="1:12" x14ac:dyDescent="0.2">
      <c r="A281"/>
      <c r="B281"/>
      <c r="C281"/>
      <c r="D281" s="361"/>
      <c r="E281" s="362"/>
      <c r="F281"/>
      <c r="G281" s="361"/>
      <c r="H281"/>
      <c r="I281" s="120" t="str">
        <f t="shared" si="21"/>
        <v>\</v>
      </c>
      <c r="J281" s="3" t="e">
        <f>VLOOKUP(I281,'SAC''s'!W:W,1,0)</f>
        <v>#N/A</v>
      </c>
      <c r="K281" s="3" t="e">
        <f>VLOOKUP(A281,'SAC''s'!B:B,1,0)</f>
        <v>#N/A</v>
      </c>
      <c r="L281" s="3" t="b">
        <f t="shared" si="20"/>
        <v>0</v>
      </c>
    </row>
    <row r="282" spans="1:12" x14ac:dyDescent="0.2">
      <c r="A282"/>
      <c r="B282"/>
      <c r="C282"/>
      <c r="D282" s="361"/>
      <c r="E282" s="362"/>
      <c r="F282"/>
      <c r="G282" s="361"/>
      <c r="H282"/>
      <c r="I282" s="120" t="str">
        <f t="shared" si="21"/>
        <v>\</v>
      </c>
      <c r="J282" s="3" t="e">
        <f>VLOOKUP(I282,'SAC''s'!W:W,1,0)</f>
        <v>#N/A</v>
      </c>
      <c r="K282" s="3" t="e">
        <f>VLOOKUP(A282,'SAC''s'!B:B,1,0)</f>
        <v>#N/A</v>
      </c>
      <c r="L282" s="3" t="b">
        <f t="shared" si="20"/>
        <v>0</v>
      </c>
    </row>
    <row r="283" spans="1:12" x14ac:dyDescent="0.2">
      <c r="A283"/>
      <c r="B283"/>
      <c r="C283"/>
      <c r="D283" s="361"/>
      <c r="E283" s="362"/>
      <c r="F283"/>
      <c r="G283" s="361"/>
      <c r="H283"/>
      <c r="I283" s="120" t="str">
        <f t="shared" si="21"/>
        <v>\</v>
      </c>
      <c r="J283" s="3" t="e">
        <f>VLOOKUP(I283,'SAC''s'!W:W,1,0)</f>
        <v>#N/A</v>
      </c>
      <c r="K283" s="3" t="e">
        <f>VLOOKUP(A283,'SAC''s'!B:B,1,0)</f>
        <v>#N/A</v>
      </c>
      <c r="L283" s="3" t="b">
        <f t="shared" si="20"/>
        <v>0</v>
      </c>
    </row>
    <row r="284" spans="1:12" x14ac:dyDescent="0.2">
      <c r="A284"/>
      <c r="B284"/>
      <c r="C284"/>
      <c r="D284" s="361"/>
      <c r="E284" s="362"/>
      <c r="F284"/>
      <c r="G284" s="361"/>
      <c r="H284"/>
      <c r="I284" s="120" t="str">
        <f t="shared" si="21"/>
        <v>\</v>
      </c>
      <c r="J284" s="3" t="e">
        <f>VLOOKUP(I284,'SAC''s'!W:W,1,0)</f>
        <v>#N/A</v>
      </c>
      <c r="K284" s="3" t="e">
        <f>VLOOKUP(A284,'SAC''s'!B:B,1,0)</f>
        <v>#N/A</v>
      </c>
      <c r="L284" s="3" t="b">
        <f t="shared" si="20"/>
        <v>0</v>
      </c>
    </row>
    <row r="285" spans="1:12" x14ac:dyDescent="0.2">
      <c r="A285"/>
      <c r="B285"/>
      <c r="C285"/>
      <c r="D285" s="361"/>
      <c r="E285" s="362"/>
      <c r="F285"/>
      <c r="G285" s="361"/>
      <c r="H285"/>
      <c r="I285" s="120" t="str">
        <f t="shared" si="21"/>
        <v>\</v>
      </c>
      <c r="J285" s="3" t="e">
        <f>VLOOKUP(I285,'SAC''s'!W:W,1,0)</f>
        <v>#N/A</v>
      </c>
      <c r="K285" s="3" t="e">
        <f>VLOOKUP(A285,'SAC''s'!B:B,1,0)</f>
        <v>#N/A</v>
      </c>
      <c r="L285" s="3" t="b">
        <f t="shared" si="20"/>
        <v>0</v>
      </c>
    </row>
    <row r="286" spans="1:12" x14ac:dyDescent="0.2">
      <c r="A286"/>
      <c r="B286"/>
      <c r="C286"/>
      <c r="D286" s="361"/>
      <c r="E286" s="362"/>
      <c r="F286"/>
      <c r="G286" s="361"/>
      <c r="H286"/>
      <c r="I286" s="120" t="str">
        <f t="shared" si="21"/>
        <v>\</v>
      </c>
      <c r="J286" s="3" t="e">
        <f>VLOOKUP(I286,'SAC''s'!W:W,1,0)</f>
        <v>#N/A</v>
      </c>
      <c r="K286" s="3" t="e">
        <f>VLOOKUP(A286,'SAC''s'!B:B,1,0)</f>
        <v>#N/A</v>
      </c>
      <c r="L286" s="3" t="b">
        <f t="shared" si="20"/>
        <v>0</v>
      </c>
    </row>
    <row r="287" spans="1:12" x14ac:dyDescent="0.2">
      <c r="A287"/>
      <c r="B287"/>
      <c r="C287"/>
      <c r="D287" s="361"/>
      <c r="E287" s="362"/>
      <c r="F287"/>
      <c r="G287" s="361"/>
      <c r="H287"/>
      <c r="I287" s="120" t="str">
        <f t="shared" si="21"/>
        <v>\</v>
      </c>
      <c r="J287" s="3" t="e">
        <f>VLOOKUP(I287,'SAC''s'!W:W,1,0)</f>
        <v>#N/A</v>
      </c>
      <c r="K287" s="3" t="e">
        <f>VLOOKUP(A287,'SAC''s'!B:B,1,0)</f>
        <v>#N/A</v>
      </c>
      <c r="L287" s="3" t="b">
        <f t="shared" si="20"/>
        <v>0</v>
      </c>
    </row>
    <row r="288" spans="1:12" x14ac:dyDescent="0.2">
      <c r="A288"/>
      <c r="B288"/>
      <c r="C288"/>
      <c r="D288" s="361"/>
      <c r="E288" s="362"/>
      <c r="F288"/>
      <c r="G288" s="361"/>
      <c r="H288"/>
      <c r="I288" s="120" t="str">
        <f t="shared" si="21"/>
        <v>\</v>
      </c>
      <c r="J288" s="3" t="e">
        <f>VLOOKUP(I288,'SAC''s'!W:W,1,0)</f>
        <v>#N/A</v>
      </c>
      <c r="K288" s="3" t="e">
        <f>VLOOKUP(A288,'SAC''s'!B:B,1,0)</f>
        <v>#N/A</v>
      </c>
      <c r="L288" s="3" t="b">
        <f t="shared" si="20"/>
        <v>0</v>
      </c>
    </row>
    <row r="289" spans="1:12" x14ac:dyDescent="0.2">
      <c r="A289"/>
      <c r="B289"/>
      <c r="C289"/>
      <c r="D289" s="361"/>
      <c r="E289" s="362"/>
      <c r="F289"/>
      <c r="G289" s="361"/>
      <c r="H289"/>
      <c r="I289" s="120" t="str">
        <f t="shared" si="21"/>
        <v>\</v>
      </c>
      <c r="J289" s="3" t="e">
        <f>VLOOKUP(I289,'SAC''s'!W:W,1,0)</f>
        <v>#N/A</v>
      </c>
      <c r="K289" s="3" t="e">
        <f>VLOOKUP(A289,'SAC''s'!B:B,1,0)</f>
        <v>#N/A</v>
      </c>
      <c r="L289" s="3" t="b">
        <f t="shared" si="20"/>
        <v>0</v>
      </c>
    </row>
    <row r="290" spans="1:12" x14ac:dyDescent="0.2">
      <c r="A290"/>
      <c r="B290"/>
      <c r="C290"/>
      <c r="D290" s="361"/>
      <c r="E290" s="362"/>
      <c r="F290"/>
      <c r="G290" s="361"/>
      <c r="H290"/>
      <c r="I290" s="120" t="str">
        <f t="shared" si="21"/>
        <v>\</v>
      </c>
      <c r="J290" s="3" t="e">
        <f>VLOOKUP(I290,'SAC''s'!W:W,1,0)</f>
        <v>#N/A</v>
      </c>
      <c r="K290" s="3" t="e">
        <f>VLOOKUP(A290,'SAC''s'!B:B,1,0)</f>
        <v>#N/A</v>
      </c>
      <c r="L290" s="3" t="b">
        <f t="shared" si="20"/>
        <v>0</v>
      </c>
    </row>
    <row r="291" spans="1:12" x14ac:dyDescent="0.2">
      <c r="A291"/>
      <c r="B291"/>
      <c r="C291"/>
      <c r="D291" s="361"/>
      <c r="E291" s="362"/>
      <c r="F291"/>
      <c r="G291" s="361"/>
      <c r="H291"/>
      <c r="I291" s="120" t="str">
        <f t="shared" si="21"/>
        <v>\</v>
      </c>
      <c r="J291" s="3" t="e">
        <f>VLOOKUP(I291,'SAC''s'!W:W,1,0)</f>
        <v>#N/A</v>
      </c>
      <c r="K291" s="3" t="e">
        <f>VLOOKUP(A291,'SAC''s'!B:B,1,0)</f>
        <v>#N/A</v>
      </c>
      <c r="L291" s="3" t="b">
        <f t="shared" si="20"/>
        <v>0</v>
      </c>
    </row>
    <row r="292" spans="1:12" x14ac:dyDescent="0.2">
      <c r="A292"/>
      <c r="B292"/>
      <c r="C292"/>
      <c r="D292" s="361"/>
      <c r="E292" s="362"/>
      <c r="F292"/>
      <c r="G292" s="361"/>
      <c r="H292"/>
      <c r="I292" s="120" t="str">
        <f t="shared" si="21"/>
        <v>\</v>
      </c>
      <c r="J292" s="3" t="e">
        <f>VLOOKUP(I292,'SAC''s'!W:W,1,0)</f>
        <v>#N/A</v>
      </c>
      <c r="K292" s="3" t="e">
        <f>VLOOKUP(A292,'SAC''s'!B:B,1,0)</f>
        <v>#N/A</v>
      </c>
      <c r="L292" s="3" t="b">
        <f t="shared" si="20"/>
        <v>0</v>
      </c>
    </row>
    <row r="293" spans="1:12" x14ac:dyDescent="0.2">
      <c r="A293"/>
      <c r="B293"/>
      <c r="C293"/>
      <c r="D293" s="361"/>
      <c r="E293" s="362"/>
      <c r="F293"/>
      <c r="G293" s="361"/>
      <c r="H293"/>
      <c r="I293" s="120" t="str">
        <f t="shared" si="21"/>
        <v>\</v>
      </c>
      <c r="J293" s="3" t="e">
        <f>VLOOKUP(I293,'SAC''s'!W:W,1,0)</f>
        <v>#N/A</v>
      </c>
      <c r="K293" s="3" t="e">
        <f>VLOOKUP(A293,'SAC''s'!B:B,1,0)</f>
        <v>#N/A</v>
      </c>
      <c r="L293" s="3" t="b">
        <f t="shared" si="20"/>
        <v>0</v>
      </c>
    </row>
    <row r="294" spans="1:12" x14ac:dyDescent="0.2">
      <c r="A294"/>
      <c r="B294"/>
      <c r="C294"/>
      <c r="D294" s="361"/>
      <c r="E294" s="362"/>
      <c r="F294"/>
      <c r="G294" s="361"/>
      <c r="H294"/>
      <c r="I294" s="120" t="str">
        <f t="shared" si="21"/>
        <v>\</v>
      </c>
      <c r="J294" s="3" t="e">
        <f>VLOOKUP(I294,'SAC''s'!W:W,1,0)</f>
        <v>#N/A</v>
      </c>
      <c r="K294" s="3" t="e">
        <f>VLOOKUP(A294,'SAC''s'!B:B,1,0)</f>
        <v>#N/A</v>
      </c>
      <c r="L294" s="3" t="b">
        <f t="shared" si="20"/>
        <v>0</v>
      </c>
    </row>
    <row r="295" spans="1:12" x14ac:dyDescent="0.2">
      <c r="A295"/>
      <c r="B295"/>
      <c r="C295"/>
      <c r="D295" s="361"/>
      <c r="E295" s="362"/>
      <c r="F295"/>
      <c r="G295" s="361"/>
      <c r="H295"/>
      <c r="I295" s="120" t="str">
        <f t="shared" si="21"/>
        <v>\</v>
      </c>
      <c r="J295" s="3" t="e">
        <f>VLOOKUP(I295,'SAC''s'!W:W,1,0)</f>
        <v>#N/A</v>
      </c>
      <c r="K295" s="3" t="e">
        <f>VLOOKUP(A295,'SAC''s'!B:B,1,0)</f>
        <v>#N/A</v>
      </c>
      <c r="L295" s="3" t="b">
        <f t="shared" si="20"/>
        <v>0</v>
      </c>
    </row>
    <row r="296" spans="1:12" x14ac:dyDescent="0.2">
      <c r="A296"/>
      <c r="B296"/>
      <c r="C296"/>
      <c r="D296" s="361"/>
      <c r="E296" s="362"/>
      <c r="F296"/>
      <c r="G296" s="361"/>
      <c r="H296"/>
      <c r="I296" s="120" t="str">
        <f t="shared" si="21"/>
        <v>\</v>
      </c>
      <c r="J296" s="3" t="e">
        <f>VLOOKUP(I296,'SAC''s'!W:W,1,0)</f>
        <v>#N/A</v>
      </c>
      <c r="K296" s="3" t="e">
        <f>VLOOKUP(A296,'SAC''s'!B:B,1,0)</f>
        <v>#N/A</v>
      </c>
      <c r="L296" s="3" t="b">
        <f t="shared" si="20"/>
        <v>0</v>
      </c>
    </row>
    <row r="297" spans="1:12" x14ac:dyDescent="0.2">
      <c r="A297"/>
      <c r="B297"/>
      <c r="C297"/>
      <c r="D297" s="361"/>
      <c r="E297" s="362"/>
      <c r="F297"/>
      <c r="G297" s="361"/>
      <c r="H297"/>
      <c r="I297" s="120" t="str">
        <f t="shared" si="21"/>
        <v>\</v>
      </c>
      <c r="J297" s="3" t="e">
        <f>VLOOKUP(I297,'SAC''s'!W:W,1,0)</f>
        <v>#N/A</v>
      </c>
      <c r="K297" s="3" t="e">
        <f>VLOOKUP(A297,'SAC''s'!B:B,1,0)</f>
        <v>#N/A</v>
      </c>
      <c r="L297" s="3" t="b">
        <f t="shared" si="20"/>
        <v>0</v>
      </c>
    </row>
    <row r="298" spans="1:12" x14ac:dyDescent="0.2">
      <c r="A298"/>
      <c r="B298"/>
      <c r="C298"/>
      <c r="D298" s="361"/>
      <c r="E298" s="362"/>
      <c r="F298"/>
      <c r="G298" s="361"/>
      <c r="H298"/>
      <c r="I298" s="120" t="str">
        <f t="shared" si="21"/>
        <v>\</v>
      </c>
      <c r="J298" s="3" t="e">
        <f>VLOOKUP(I298,'SAC''s'!W:W,1,0)</f>
        <v>#N/A</v>
      </c>
      <c r="K298" s="3" t="e">
        <f>VLOOKUP(A298,'SAC''s'!B:B,1,0)</f>
        <v>#N/A</v>
      </c>
      <c r="L298" s="3" t="b">
        <f t="shared" si="20"/>
        <v>0</v>
      </c>
    </row>
    <row r="299" spans="1:12" x14ac:dyDescent="0.2">
      <c r="A299"/>
      <c r="B299"/>
      <c r="C299"/>
      <c r="D299" s="361"/>
      <c r="E299" s="362"/>
      <c r="F299"/>
      <c r="G299" s="361"/>
      <c r="H299"/>
      <c r="I299" s="120" t="str">
        <f t="shared" si="21"/>
        <v>\</v>
      </c>
      <c r="J299" s="3" t="e">
        <f>VLOOKUP(I299,'SAC''s'!W:W,1,0)</f>
        <v>#N/A</v>
      </c>
      <c r="K299" s="3" t="e">
        <f>VLOOKUP(A299,'SAC''s'!B:B,1,0)</f>
        <v>#N/A</v>
      </c>
      <c r="L299" s="3" t="b">
        <f t="shared" si="20"/>
        <v>0</v>
      </c>
    </row>
    <row r="300" spans="1:12" x14ac:dyDescent="0.2">
      <c r="A300"/>
      <c r="B300"/>
      <c r="C300"/>
      <c r="D300" s="361"/>
      <c r="E300" s="362"/>
      <c r="F300"/>
      <c r="G300" s="361"/>
      <c r="H300"/>
      <c r="I300" s="120" t="str">
        <f t="shared" si="21"/>
        <v>\</v>
      </c>
      <c r="J300" s="3" t="e">
        <f>VLOOKUP(I300,'SAC''s'!W:W,1,0)</f>
        <v>#N/A</v>
      </c>
      <c r="K300" s="3" t="e">
        <f>VLOOKUP(A300,'SAC''s'!B:B,1,0)</f>
        <v>#N/A</v>
      </c>
      <c r="L300" s="3" t="b">
        <f t="shared" si="20"/>
        <v>0</v>
      </c>
    </row>
    <row r="301" spans="1:12" x14ac:dyDescent="0.2">
      <c r="A301"/>
      <c r="B301"/>
      <c r="C301"/>
      <c r="D301" s="361"/>
      <c r="E301" s="362"/>
      <c r="F301"/>
      <c r="G301" s="361"/>
      <c r="H301"/>
      <c r="I301" s="120" t="str">
        <f t="shared" si="21"/>
        <v>\</v>
      </c>
      <c r="J301" s="3" t="e">
        <f>VLOOKUP(I301,'SAC''s'!W:W,1,0)</f>
        <v>#N/A</v>
      </c>
      <c r="K301" s="3" t="e">
        <f>VLOOKUP(A301,'SAC''s'!B:B,1,0)</f>
        <v>#N/A</v>
      </c>
      <c r="L301" s="3" t="b">
        <f t="shared" si="20"/>
        <v>0</v>
      </c>
    </row>
    <row r="302" spans="1:12" x14ac:dyDescent="0.2">
      <c r="A302"/>
      <c r="B302"/>
      <c r="C302"/>
      <c r="D302" s="361"/>
      <c r="E302" s="362"/>
      <c r="F302"/>
      <c r="G302" s="361"/>
      <c r="H302"/>
      <c r="I302" s="120" t="str">
        <f t="shared" si="21"/>
        <v>\</v>
      </c>
      <c r="J302" s="3" t="e">
        <f>VLOOKUP(I302,'SAC''s'!W:W,1,0)</f>
        <v>#N/A</v>
      </c>
      <c r="K302" s="3" t="e">
        <f>VLOOKUP(A302,'SAC''s'!B:B,1,0)</f>
        <v>#N/A</v>
      </c>
      <c r="L302" s="3" t="b">
        <f t="shared" si="20"/>
        <v>0</v>
      </c>
    </row>
    <row r="303" spans="1:12" x14ac:dyDescent="0.2">
      <c r="A303"/>
      <c r="B303"/>
      <c r="C303"/>
      <c r="D303" s="361"/>
      <c r="E303" s="362"/>
      <c r="F303"/>
      <c r="G303" s="361"/>
      <c r="H303"/>
      <c r="I303" s="120" t="str">
        <f t="shared" si="21"/>
        <v>\</v>
      </c>
      <c r="J303" s="3" t="e">
        <f>VLOOKUP(I303,'SAC''s'!W:W,1,0)</f>
        <v>#N/A</v>
      </c>
      <c r="K303" s="3" t="e">
        <f>VLOOKUP(A303,'SAC''s'!B:B,1,0)</f>
        <v>#N/A</v>
      </c>
      <c r="L303" s="3" t="b">
        <f t="shared" si="20"/>
        <v>0</v>
      </c>
    </row>
    <row r="304" spans="1:12" x14ac:dyDescent="0.2">
      <c r="A304"/>
      <c r="B304"/>
      <c r="C304"/>
      <c r="D304" s="361"/>
      <c r="E304" s="362"/>
      <c r="F304"/>
      <c r="G304" s="361"/>
      <c r="H304"/>
      <c r="I304" s="120" t="str">
        <f t="shared" si="21"/>
        <v>\</v>
      </c>
      <c r="J304" s="3" t="e">
        <f>VLOOKUP(I304,'SAC''s'!W:W,1,0)</f>
        <v>#N/A</v>
      </c>
      <c r="K304" s="3" t="e">
        <f>VLOOKUP(A304,'SAC''s'!B:B,1,0)</f>
        <v>#N/A</v>
      </c>
      <c r="L304" s="3" t="b">
        <f t="shared" si="20"/>
        <v>0</v>
      </c>
    </row>
    <row r="305" spans="1:12" x14ac:dyDescent="0.2">
      <c r="A305"/>
      <c r="B305"/>
      <c r="C305"/>
      <c r="D305" s="361"/>
      <c r="E305" s="362"/>
      <c r="F305"/>
      <c r="G305" s="361"/>
      <c r="H305"/>
      <c r="I305" s="120" t="str">
        <f t="shared" si="21"/>
        <v>\</v>
      </c>
      <c r="J305" s="3" t="e">
        <f>VLOOKUP(I305,'SAC''s'!W:W,1,0)</f>
        <v>#N/A</v>
      </c>
      <c r="K305" s="3" t="e">
        <f>VLOOKUP(A305,'SAC''s'!B:B,1,0)</f>
        <v>#N/A</v>
      </c>
      <c r="L305" s="3" t="b">
        <f t="shared" si="20"/>
        <v>0</v>
      </c>
    </row>
    <row r="306" spans="1:12" x14ac:dyDescent="0.2">
      <c r="A306"/>
      <c r="B306"/>
      <c r="C306"/>
      <c r="D306" s="361"/>
      <c r="E306" s="362"/>
      <c r="F306"/>
      <c r="G306" s="361"/>
      <c r="H306"/>
      <c r="I306" s="120" t="str">
        <f t="shared" si="21"/>
        <v>\</v>
      </c>
      <c r="J306" s="3" t="e">
        <f>VLOOKUP(I306,'SAC''s'!W:W,1,0)</f>
        <v>#N/A</v>
      </c>
      <c r="K306" s="3" t="e">
        <f>VLOOKUP(A306,'SAC''s'!B:B,1,0)</f>
        <v>#N/A</v>
      </c>
      <c r="L306" s="3" t="b">
        <f t="shared" si="20"/>
        <v>0</v>
      </c>
    </row>
    <row r="307" spans="1:12" x14ac:dyDescent="0.2">
      <c r="A307"/>
      <c r="B307"/>
      <c r="C307"/>
      <c r="D307" s="361"/>
      <c r="E307" s="362"/>
      <c r="F307"/>
      <c r="G307" s="361"/>
      <c r="H307"/>
      <c r="I307" s="120" t="str">
        <f t="shared" si="21"/>
        <v>\</v>
      </c>
      <c r="J307" s="3" t="e">
        <f>VLOOKUP(I307,'SAC''s'!W:W,1,0)</f>
        <v>#N/A</v>
      </c>
      <c r="K307" s="3" t="e">
        <f>VLOOKUP(A307,'SAC''s'!B:B,1,0)</f>
        <v>#N/A</v>
      </c>
      <c r="L307" s="3" t="b">
        <f t="shared" si="20"/>
        <v>0</v>
      </c>
    </row>
    <row r="308" spans="1:12" x14ac:dyDescent="0.2">
      <c r="A308"/>
      <c r="B308"/>
      <c r="C308"/>
      <c r="D308" s="361"/>
      <c r="E308" s="362"/>
      <c r="F308"/>
      <c r="G308" s="361"/>
      <c r="H308"/>
      <c r="I308" s="120" t="str">
        <f t="shared" si="21"/>
        <v>\</v>
      </c>
      <c r="J308" s="3" t="e">
        <f>VLOOKUP(I308,'SAC''s'!W:W,1,0)</f>
        <v>#N/A</v>
      </c>
      <c r="K308" s="3" t="e">
        <f>VLOOKUP(A308,'SAC''s'!B:B,1,0)</f>
        <v>#N/A</v>
      </c>
      <c r="L308" s="3" t="b">
        <f t="shared" ref="L308:L370" si="22">RIGHT(E308,1)="0"</f>
        <v>0</v>
      </c>
    </row>
    <row r="309" spans="1:12" x14ac:dyDescent="0.2">
      <c r="A309"/>
      <c r="B309"/>
      <c r="C309"/>
      <c r="D309" s="361"/>
      <c r="E309" s="362"/>
      <c r="F309"/>
      <c r="G309" s="361"/>
      <c r="H309"/>
      <c r="I309" s="120" t="str">
        <f t="shared" si="21"/>
        <v>\</v>
      </c>
      <c r="J309" s="3" t="e">
        <f>VLOOKUP(I309,'SAC''s'!W:W,1,0)</f>
        <v>#N/A</v>
      </c>
      <c r="K309" s="3" t="e">
        <f>VLOOKUP(A309,'SAC''s'!B:B,1,0)</f>
        <v>#N/A</v>
      </c>
      <c r="L309" s="3" t="b">
        <f t="shared" si="22"/>
        <v>0</v>
      </c>
    </row>
    <row r="310" spans="1:12" x14ac:dyDescent="0.2">
      <c r="A310"/>
      <c r="B310"/>
      <c r="C310"/>
      <c r="D310" s="361"/>
      <c r="E310" s="362"/>
      <c r="F310"/>
      <c r="G310" s="361"/>
      <c r="H310"/>
      <c r="I310" s="120" t="str">
        <f t="shared" si="21"/>
        <v>\</v>
      </c>
      <c r="J310" s="3" t="e">
        <f>VLOOKUP(I310,'SAC''s'!W:W,1,0)</f>
        <v>#N/A</v>
      </c>
      <c r="K310" s="3" t="e">
        <f>VLOOKUP(A310,'SAC''s'!B:B,1,0)</f>
        <v>#N/A</v>
      </c>
      <c r="L310" s="3" t="b">
        <f t="shared" si="22"/>
        <v>0</v>
      </c>
    </row>
    <row r="311" spans="1:12" x14ac:dyDescent="0.2">
      <c r="A311"/>
      <c r="B311"/>
      <c r="C311"/>
      <c r="D311" s="361"/>
      <c r="E311" s="362"/>
      <c r="F311"/>
      <c r="G311" s="361"/>
      <c r="H311"/>
      <c r="I311" s="120" t="str">
        <f t="shared" si="21"/>
        <v>\</v>
      </c>
      <c r="J311" s="3" t="e">
        <f>VLOOKUP(I311,'SAC''s'!W:W,1,0)</f>
        <v>#N/A</v>
      </c>
      <c r="K311" s="3" t="e">
        <f>VLOOKUP(A311,'SAC''s'!B:B,1,0)</f>
        <v>#N/A</v>
      </c>
      <c r="L311" s="3" t="b">
        <f t="shared" si="22"/>
        <v>0</v>
      </c>
    </row>
    <row r="312" spans="1:12" x14ac:dyDescent="0.2">
      <c r="A312"/>
      <c r="B312"/>
      <c r="C312"/>
      <c r="D312" s="361"/>
      <c r="E312" s="362"/>
      <c r="F312"/>
      <c r="G312" s="361"/>
      <c r="H312"/>
      <c r="I312" s="120" t="str">
        <f t="shared" si="21"/>
        <v>\</v>
      </c>
      <c r="J312" s="3" t="e">
        <f>VLOOKUP(I312,'SAC''s'!W:W,1,0)</f>
        <v>#N/A</v>
      </c>
      <c r="K312" s="3" t="e">
        <f>VLOOKUP(A312,'SAC''s'!B:B,1,0)</f>
        <v>#N/A</v>
      </c>
      <c r="L312" s="3" t="b">
        <f t="shared" si="22"/>
        <v>0</v>
      </c>
    </row>
    <row r="313" spans="1:12" x14ac:dyDescent="0.2">
      <c r="A313"/>
      <c r="B313"/>
      <c r="C313"/>
      <c r="D313" s="361"/>
      <c r="E313" s="362"/>
      <c r="F313"/>
      <c r="G313" s="361"/>
      <c r="H313"/>
      <c r="I313" s="120" t="str">
        <f t="shared" si="21"/>
        <v>\</v>
      </c>
      <c r="J313" s="3" t="e">
        <f>VLOOKUP(I313,'SAC''s'!W:W,1,0)</f>
        <v>#N/A</v>
      </c>
      <c r="K313" s="3" t="e">
        <f>VLOOKUP(A313,'SAC''s'!B:B,1,0)</f>
        <v>#N/A</v>
      </c>
      <c r="L313" s="3" t="b">
        <f t="shared" si="22"/>
        <v>0</v>
      </c>
    </row>
    <row r="314" spans="1:12" x14ac:dyDescent="0.2">
      <c r="A314"/>
      <c r="B314"/>
      <c r="C314"/>
      <c r="D314" s="361"/>
      <c r="E314" s="362"/>
      <c r="F314"/>
      <c r="G314" s="361"/>
      <c r="H314"/>
      <c r="I314" s="120" t="str">
        <f t="shared" si="21"/>
        <v>\</v>
      </c>
      <c r="J314" s="3" t="e">
        <f>VLOOKUP(I314,'SAC''s'!W:W,1,0)</f>
        <v>#N/A</v>
      </c>
      <c r="K314" s="3" t="e">
        <f>VLOOKUP(A314,'SAC''s'!B:B,1,0)</f>
        <v>#N/A</v>
      </c>
      <c r="L314" s="3" t="b">
        <f t="shared" si="22"/>
        <v>0</v>
      </c>
    </row>
    <row r="315" spans="1:12" x14ac:dyDescent="0.2">
      <c r="A315"/>
      <c r="B315"/>
      <c r="C315"/>
      <c r="D315" s="361"/>
      <c r="E315" s="362"/>
      <c r="F315"/>
      <c r="G315" s="361"/>
      <c r="H315"/>
      <c r="I315" s="120" t="str">
        <f t="shared" si="21"/>
        <v>\</v>
      </c>
      <c r="J315" s="3" t="e">
        <f>VLOOKUP(I315,'SAC''s'!W:W,1,0)</f>
        <v>#N/A</v>
      </c>
      <c r="K315" s="3" t="e">
        <f>VLOOKUP(A315,'SAC''s'!B:B,1,0)</f>
        <v>#N/A</v>
      </c>
      <c r="L315" s="3" t="b">
        <f t="shared" si="22"/>
        <v>0</v>
      </c>
    </row>
    <row r="316" spans="1:12" x14ac:dyDescent="0.2">
      <c r="A316"/>
      <c r="B316"/>
      <c r="C316"/>
      <c r="D316" s="361"/>
      <c r="E316" s="362"/>
      <c r="F316"/>
      <c r="G316" s="361"/>
      <c r="H316"/>
      <c r="I316" s="120" t="str">
        <f t="shared" si="21"/>
        <v>\</v>
      </c>
      <c r="J316" s="3" t="e">
        <f>VLOOKUP(I316,'SAC''s'!W:W,1,0)</f>
        <v>#N/A</v>
      </c>
      <c r="K316" s="3" t="e">
        <f>VLOOKUP(A316,'SAC''s'!B:B,1,0)</f>
        <v>#N/A</v>
      </c>
      <c r="L316" s="3" t="b">
        <f t="shared" si="22"/>
        <v>0</v>
      </c>
    </row>
    <row r="317" spans="1:12" x14ac:dyDescent="0.2">
      <c r="A317"/>
      <c r="B317"/>
      <c r="C317"/>
      <c r="D317" s="361"/>
      <c r="E317" s="362"/>
      <c r="F317"/>
      <c r="G317" s="361"/>
      <c r="H317"/>
      <c r="I317" s="120" t="str">
        <f t="shared" si="21"/>
        <v>\</v>
      </c>
      <c r="J317" s="3" t="e">
        <f>VLOOKUP(I317,'SAC''s'!W:W,1,0)</f>
        <v>#N/A</v>
      </c>
      <c r="K317" s="3" t="e">
        <f>VLOOKUP(A317,'SAC''s'!B:B,1,0)</f>
        <v>#N/A</v>
      </c>
      <c r="L317" s="3" t="b">
        <f t="shared" si="22"/>
        <v>0</v>
      </c>
    </row>
    <row r="318" spans="1:12" x14ac:dyDescent="0.2">
      <c r="A318"/>
      <c r="B318"/>
      <c r="C318"/>
      <c r="D318" s="361"/>
      <c r="E318" s="362"/>
      <c r="F318"/>
      <c r="G318" s="361"/>
      <c r="H318"/>
      <c r="I318" s="120" t="str">
        <f t="shared" si="21"/>
        <v>\</v>
      </c>
      <c r="J318" s="3" t="e">
        <f>VLOOKUP(I318,'SAC''s'!W:W,1,0)</f>
        <v>#N/A</v>
      </c>
      <c r="K318" s="3" t="e">
        <f>VLOOKUP(A318,'SAC''s'!B:B,1,0)</f>
        <v>#N/A</v>
      </c>
      <c r="L318" s="3" t="b">
        <f t="shared" si="22"/>
        <v>0</v>
      </c>
    </row>
    <row r="319" spans="1:12" x14ac:dyDescent="0.2">
      <c r="A319"/>
      <c r="B319"/>
      <c r="C319"/>
      <c r="D319" s="361"/>
      <c r="E319" s="362"/>
      <c r="F319"/>
      <c r="G319" s="361"/>
      <c r="H319"/>
      <c r="I319" s="120" t="str">
        <f t="shared" ref="I319:I379" si="23">CONCATENATE(A319,TRIM(F319),"\",TRIM(D319),E319)</f>
        <v>\</v>
      </c>
      <c r="J319" s="3" t="e">
        <f>VLOOKUP(I319,'SAC''s'!W:W,1,0)</f>
        <v>#N/A</v>
      </c>
      <c r="K319" s="3" t="e">
        <f>VLOOKUP(A319,'SAC''s'!B:B,1,0)</f>
        <v>#N/A</v>
      </c>
      <c r="L319" s="3" t="b">
        <f t="shared" si="22"/>
        <v>0</v>
      </c>
    </row>
    <row r="320" spans="1:12" x14ac:dyDescent="0.2">
      <c r="A320"/>
      <c r="B320"/>
      <c r="C320"/>
      <c r="D320" s="361"/>
      <c r="E320" s="362"/>
      <c r="F320"/>
      <c r="G320" s="361"/>
      <c r="H320"/>
      <c r="I320" s="120" t="str">
        <f t="shared" si="23"/>
        <v>\</v>
      </c>
      <c r="J320" s="3" t="e">
        <f>VLOOKUP(I320,'SAC''s'!W:W,1,0)</f>
        <v>#N/A</v>
      </c>
      <c r="K320" s="3" t="e">
        <f>VLOOKUP(A320,'SAC''s'!B:B,1,0)</f>
        <v>#N/A</v>
      </c>
      <c r="L320" s="3" t="b">
        <f t="shared" si="22"/>
        <v>0</v>
      </c>
    </row>
    <row r="321" spans="1:12" x14ac:dyDescent="0.2">
      <c r="A321"/>
      <c r="B321"/>
      <c r="C321"/>
      <c r="D321" s="361"/>
      <c r="E321" s="362"/>
      <c r="F321"/>
      <c r="G321" s="361"/>
      <c r="H321"/>
      <c r="I321" s="120" t="str">
        <f t="shared" si="23"/>
        <v>\</v>
      </c>
      <c r="J321" s="3" t="e">
        <f>VLOOKUP(I321,'SAC''s'!W:W,1,0)</f>
        <v>#N/A</v>
      </c>
      <c r="K321" s="3" t="e">
        <f>VLOOKUP(A321,'SAC''s'!B:B,1,0)</f>
        <v>#N/A</v>
      </c>
      <c r="L321" s="3" t="b">
        <f t="shared" si="22"/>
        <v>0</v>
      </c>
    </row>
    <row r="322" spans="1:12" x14ac:dyDescent="0.2">
      <c r="A322"/>
      <c r="B322"/>
      <c r="C322"/>
      <c r="D322" s="361"/>
      <c r="E322" s="362"/>
      <c r="F322"/>
      <c r="G322" s="361"/>
      <c r="H322"/>
      <c r="I322" s="120" t="str">
        <f t="shared" si="23"/>
        <v>\</v>
      </c>
      <c r="J322" s="3" t="e">
        <f>VLOOKUP(I322,'SAC''s'!W:W,1,0)</f>
        <v>#N/A</v>
      </c>
      <c r="K322" s="3" t="e">
        <f>VLOOKUP(A322,'SAC''s'!B:B,1,0)</f>
        <v>#N/A</v>
      </c>
      <c r="L322" s="3" t="b">
        <f t="shared" si="22"/>
        <v>0</v>
      </c>
    </row>
    <row r="323" spans="1:12" x14ac:dyDescent="0.2">
      <c r="A323"/>
      <c r="B323"/>
      <c r="C323"/>
      <c r="D323" s="361"/>
      <c r="E323" s="362"/>
      <c r="F323"/>
      <c r="G323" s="361"/>
      <c r="H323"/>
      <c r="I323" s="120" t="str">
        <f t="shared" si="23"/>
        <v>\</v>
      </c>
      <c r="J323" s="3" t="e">
        <f>VLOOKUP(I323,'SAC''s'!W:W,1,0)</f>
        <v>#N/A</v>
      </c>
      <c r="K323" s="3" t="e">
        <f>VLOOKUP(A323,'SAC''s'!B:B,1,0)</f>
        <v>#N/A</v>
      </c>
      <c r="L323" s="3" t="b">
        <f t="shared" si="22"/>
        <v>0</v>
      </c>
    </row>
    <row r="324" spans="1:12" x14ac:dyDescent="0.2">
      <c r="D324" s="363"/>
      <c r="G324" s="363"/>
      <c r="I324" s="120" t="str">
        <f t="shared" si="23"/>
        <v>\</v>
      </c>
      <c r="J324" s="3" t="e">
        <f>VLOOKUP(I324,'SAC''s'!W:W,1,0)</f>
        <v>#N/A</v>
      </c>
      <c r="K324" s="3" t="e">
        <f>VLOOKUP(A324,'SAC''s'!B:B,1,0)</f>
        <v>#N/A</v>
      </c>
      <c r="L324" s="3" t="b">
        <f t="shared" si="22"/>
        <v>0</v>
      </c>
    </row>
    <row r="325" spans="1:12" x14ac:dyDescent="0.2">
      <c r="D325" s="363"/>
      <c r="G325" s="363"/>
      <c r="I325" s="120" t="str">
        <f t="shared" si="23"/>
        <v>\</v>
      </c>
      <c r="J325" s="3" t="e">
        <f>VLOOKUP(I325,'SAC''s'!W:W,1,0)</f>
        <v>#N/A</v>
      </c>
      <c r="K325" s="3" t="e">
        <f>VLOOKUP(A325,'SAC''s'!B:B,1,0)</f>
        <v>#N/A</v>
      </c>
      <c r="L325" s="3" t="b">
        <f t="shared" si="22"/>
        <v>0</v>
      </c>
    </row>
    <row r="326" spans="1:12" x14ac:dyDescent="0.2">
      <c r="D326" s="363"/>
      <c r="G326" s="363"/>
      <c r="I326" s="120" t="str">
        <f t="shared" si="23"/>
        <v>\</v>
      </c>
      <c r="J326" s="3" t="e">
        <f>VLOOKUP(I326,'SAC''s'!W:W,1,0)</f>
        <v>#N/A</v>
      </c>
      <c r="K326" s="3" t="e">
        <f>VLOOKUP(A326,'SAC''s'!B:B,1,0)</f>
        <v>#N/A</v>
      </c>
      <c r="L326" s="3" t="b">
        <f t="shared" si="22"/>
        <v>0</v>
      </c>
    </row>
    <row r="327" spans="1:12" x14ac:dyDescent="0.2">
      <c r="D327" s="363"/>
      <c r="G327" s="363"/>
      <c r="I327" s="120" t="str">
        <f t="shared" si="23"/>
        <v>\</v>
      </c>
      <c r="J327" s="3" t="e">
        <f>VLOOKUP(I327,'SAC''s'!W:W,1,0)</f>
        <v>#N/A</v>
      </c>
      <c r="K327" s="3" t="e">
        <f>VLOOKUP(A327,'SAC''s'!B:B,1,0)</f>
        <v>#N/A</v>
      </c>
      <c r="L327" s="3" t="b">
        <f t="shared" si="22"/>
        <v>0</v>
      </c>
    </row>
    <row r="328" spans="1:12" x14ac:dyDescent="0.2">
      <c r="D328" s="363"/>
      <c r="G328" s="363"/>
      <c r="I328" s="120" t="str">
        <f t="shared" si="23"/>
        <v>\</v>
      </c>
      <c r="J328" s="3" t="e">
        <f>VLOOKUP(I328,'SAC''s'!W:W,1,0)</f>
        <v>#N/A</v>
      </c>
      <c r="K328" s="3" t="e">
        <f>VLOOKUP(A328,'SAC''s'!B:B,1,0)</f>
        <v>#N/A</v>
      </c>
      <c r="L328" s="3" t="b">
        <f t="shared" si="22"/>
        <v>0</v>
      </c>
    </row>
    <row r="329" spans="1:12" x14ac:dyDescent="0.2">
      <c r="D329" s="363"/>
      <c r="G329" s="363"/>
      <c r="I329" s="120" t="str">
        <f t="shared" si="23"/>
        <v>\</v>
      </c>
      <c r="J329" s="3" t="e">
        <f>VLOOKUP(I329,'SAC''s'!W:W,1,0)</f>
        <v>#N/A</v>
      </c>
      <c r="K329" s="3" t="e">
        <f>VLOOKUP(A329,'SAC''s'!B:B,1,0)</f>
        <v>#N/A</v>
      </c>
      <c r="L329" s="3" t="b">
        <f t="shared" si="22"/>
        <v>0</v>
      </c>
    </row>
    <row r="330" spans="1:12" x14ac:dyDescent="0.2">
      <c r="D330" s="363"/>
      <c r="G330" s="363"/>
      <c r="I330" s="120" t="str">
        <f t="shared" si="23"/>
        <v>\</v>
      </c>
      <c r="J330" s="3" t="e">
        <f>VLOOKUP(I330,'SAC''s'!W:W,1,0)</f>
        <v>#N/A</v>
      </c>
      <c r="K330" s="3" t="e">
        <f>VLOOKUP(A330,'SAC''s'!B:B,1,0)</f>
        <v>#N/A</v>
      </c>
      <c r="L330" s="3" t="b">
        <f t="shared" si="22"/>
        <v>0</v>
      </c>
    </row>
    <row r="331" spans="1:12" x14ac:dyDescent="0.2">
      <c r="D331" s="363"/>
      <c r="G331" s="363"/>
      <c r="I331" s="120" t="str">
        <f t="shared" si="23"/>
        <v>\</v>
      </c>
      <c r="J331" s="3" t="e">
        <f>VLOOKUP(I331,'SAC''s'!W:W,1,0)</f>
        <v>#N/A</v>
      </c>
      <c r="K331" s="3" t="e">
        <f>VLOOKUP(A331,'SAC''s'!B:B,1,0)</f>
        <v>#N/A</v>
      </c>
      <c r="L331" s="3" t="b">
        <f t="shared" si="22"/>
        <v>0</v>
      </c>
    </row>
    <row r="332" spans="1:12" x14ac:dyDescent="0.2">
      <c r="D332" s="363"/>
      <c r="G332" s="363"/>
      <c r="I332" s="120" t="str">
        <f t="shared" si="23"/>
        <v>\</v>
      </c>
      <c r="J332" s="3" t="e">
        <f>VLOOKUP(I332,'SAC''s'!W:W,1,0)</f>
        <v>#N/A</v>
      </c>
      <c r="K332" s="3" t="e">
        <f>VLOOKUP(A332,'SAC''s'!B:B,1,0)</f>
        <v>#N/A</v>
      </c>
      <c r="L332" s="3" t="b">
        <f t="shared" si="22"/>
        <v>0</v>
      </c>
    </row>
    <row r="333" spans="1:12" x14ac:dyDescent="0.2">
      <c r="D333" s="363"/>
      <c r="G333" s="363"/>
      <c r="I333" s="120" t="str">
        <f t="shared" si="23"/>
        <v>\</v>
      </c>
      <c r="J333" s="3" t="e">
        <f>VLOOKUP(I333,'SAC''s'!W:W,1,0)</f>
        <v>#N/A</v>
      </c>
      <c r="K333" s="3" t="e">
        <f>VLOOKUP(A333,'SAC''s'!B:B,1,0)</f>
        <v>#N/A</v>
      </c>
      <c r="L333" s="3" t="b">
        <f t="shared" si="22"/>
        <v>0</v>
      </c>
    </row>
    <row r="334" spans="1:12" x14ac:dyDescent="0.2">
      <c r="D334" s="363"/>
      <c r="G334" s="363"/>
      <c r="I334" s="120" t="str">
        <f t="shared" si="23"/>
        <v>\</v>
      </c>
      <c r="J334" s="3" t="e">
        <f>VLOOKUP(I334,'SAC''s'!W:W,1,0)</f>
        <v>#N/A</v>
      </c>
      <c r="K334" s="3" t="e">
        <f>VLOOKUP(A334,'SAC''s'!B:B,1,0)</f>
        <v>#N/A</v>
      </c>
      <c r="L334" s="3" t="b">
        <f t="shared" si="22"/>
        <v>0</v>
      </c>
    </row>
    <row r="335" spans="1:12" x14ac:dyDescent="0.2">
      <c r="D335" s="363"/>
      <c r="G335" s="363"/>
      <c r="I335" s="120" t="str">
        <f t="shared" si="23"/>
        <v>\</v>
      </c>
      <c r="J335" s="3" t="e">
        <f>VLOOKUP(I335,'SAC''s'!W:W,1,0)</f>
        <v>#N/A</v>
      </c>
      <c r="K335" s="3" t="e">
        <f>VLOOKUP(A335,'SAC''s'!B:B,1,0)</f>
        <v>#N/A</v>
      </c>
      <c r="L335" s="3" t="b">
        <f t="shared" si="22"/>
        <v>0</v>
      </c>
    </row>
    <row r="336" spans="1:12" x14ac:dyDescent="0.2">
      <c r="D336" s="363"/>
      <c r="G336" s="363"/>
      <c r="I336" s="120" t="str">
        <f t="shared" si="23"/>
        <v>\</v>
      </c>
      <c r="J336" s="3" t="e">
        <f>VLOOKUP(I336,'SAC''s'!W:W,1,0)</f>
        <v>#N/A</v>
      </c>
      <c r="K336" s="3" t="e">
        <f>VLOOKUP(A336,'SAC''s'!B:B,1,0)</f>
        <v>#N/A</v>
      </c>
      <c r="L336" s="3" t="b">
        <f t="shared" si="22"/>
        <v>0</v>
      </c>
    </row>
    <row r="337" spans="4:12" x14ac:dyDescent="0.2">
      <c r="D337" s="363"/>
      <c r="G337" s="363"/>
      <c r="I337" s="120" t="str">
        <f t="shared" si="23"/>
        <v>\</v>
      </c>
      <c r="J337" s="3" t="e">
        <f>VLOOKUP(I337,'SAC''s'!W:W,1,0)</f>
        <v>#N/A</v>
      </c>
      <c r="K337" s="3" t="e">
        <f>VLOOKUP(A337,'SAC''s'!B:B,1,0)</f>
        <v>#N/A</v>
      </c>
      <c r="L337" s="3" t="b">
        <f t="shared" si="22"/>
        <v>0</v>
      </c>
    </row>
    <row r="338" spans="4:12" x14ac:dyDescent="0.2">
      <c r="D338" s="363"/>
      <c r="G338" s="363"/>
      <c r="I338" s="120" t="str">
        <f t="shared" si="23"/>
        <v>\</v>
      </c>
      <c r="J338" s="3" t="e">
        <f>VLOOKUP(I338,'SAC''s'!W:W,1,0)</f>
        <v>#N/A</v>
      </c>
      <c r="K338" s="3" t="e">
        <f>VLOOKUP(A338,'SAC''s'!B:B,1,0)</f>
        <v>#N/A</v>
      </c>
      <c r="L338" s="3" t="b">
        <f t="shared" si="22"/>
        <v>0</v>
      </c>
    </row>
    <row r="339" spans="4:12" x14ac:dyDescent="0.2">
      <c r="D339" s="363"/>
      <c r="G339" s="363"/>
      <c r="I339" s="120" t="str">
        <f t="shared" si="23"/>
        <v>\</v>
      </c>
      <c r="J339" s="3" t="e">
        <f>VLOOKUP(I339,'SAC''s'!W:W,1,0)</f>
        <v>#N/A</v>
      </c>
      <c r="K339" s="3" t="e">
        <f>VLOOKUP(A339,'SAC''s'!B:B,1,0)</f>
        <v>#N/A</v>
      </c>
      <c r="L339" s="3" t="b">
        <f t="shared" si="22"/>
        <v>0</v>
      </c>
    </row>
    <row r="340" spans="4:12" x14ac:dyDescent="0.2">
      <c r="D340" s="363"/>
      <c r="G340" s="363"/>
      <c r="I340" s="120" t="str">
        <f t="shared" si="23"/>
        <v>\</v>
      </c>
      <c r="J340" s="3" t="e">
        <f>VLOOKUP(I340,'SAC''s'!W:W,1,0)</f>
        <v>#N/A</v>
      </c>
      <c r="K340" s="3" t="e">
        <f>VLOOKUP(A340,'SAC''s'!B:B,1,0)</f>
        <v>#N/A</v>
      </c>
      <c r="L340" s="3" t="b">
        <f t="shared" si="22"/>
        <v>0</v>
      </c>
    </row>
    <row r="341" spans="4:12" x14ac:dyDescent="0.2">
      <c r="D341" s="363"/>
      <c r="G341" s="363"/>
      <c r="I341" s="120" t="str">
        <f t="shared" si="23"/>
        <v>\</v>
      </c>
      <c r="J341" s="3" t="e">
        <f>VLOOKUP(I341,'SAC''s'!W:W,1,0)</f>
        <v>#N/A</v>
      </c>
      <c r="K341" s="3" t="e">
        <f>VLOOKUP(A341,'SAC''s'!B:B,1,0)</f>
        <v>#N/A</v>
      </c>
      <c r="L341" s="3" t="b">
        <f t="shared" si="22"/>
        <v>0</v>
      </c>
    </row>
    <row r="342" spans="4:12" x14ac:dyDescent="0.2">
      <c r="D342" s="363"/>
      <c r="G342" s="363"/>
      <c r="I342" s="120" t="str">
        <f t="shared" si="23"/>
        <v>\</v>
      </c>
      <c r="J342" s="3" t="e">
        <f>VLOOKUP(I342,'SAC''s'!W:W,1,0)</f>
        <v>#N/A</v>
      </c>
      <c r="K342" s="3" t="e">
        <f>VLOOKUP(A342,'SAC''s'!B:B,1,0)</f>
        <v>#N/A</v>
      </c>
      <c r="L342" s="3" t="b">
        <f t="shared" si="22"/>
        <v>0</v>
      </c>
    </row>
    <row r="343" spans="4:12" x14ac:dyDescent="0.2">
      <c r="D343" s="363"/>
      <c r="G343" s="363"/>
      <c r="I343" s="120" t="str">
        <f t="shared" si="23"/>
        <v>\</v>
      </c>
      <c r="J343" s="3" t="e">
        <f>VLOOKUP(I343,'SAC''s'!W:W,1,0)</f>
        <v>#N/A</v>
      </c>
      <c r="K343" s="3" t="e">
        <f>VLOOKUP(A343,'SAC''s'!B:B,1,0)</f>
        <v>#N/A</v>
      </c>
      <c r="L343" s="3" t="b">
        <f t="shared" si="22"/>
        <v>0</v>
      </c>
    </row>
    <row r="344" spans="4:12" x14ac:dyDescent="0.2">
      <c r="D344" s="363"/>
      <c r="G344" s="363"/>
      <c r="I344" s="120" t="str">
        <f t="shared" si="23"/>
        <v>\</v>
      </c>
      <c r="J344" s="3" t="e">
        <f>VLOOKUP(I344,'SAC''s'!W:W,1,0)</f>
        <v>#N/A</v>
      </c>
      <c r="K344" s="3" t="e">
        <f>VLOOKUP(A344,'SAC''s'!B:B,1,0)</f>
        <v>#N/A</v>
      </c>
      <c r="L344" s="3" t="b">
        <f t="shared" si="22"/>
        <v>0</v>
      </c>
    </row>
    <row r="345" spans="4:12" x14ac:dyDescent="0.2">
      <c r="D345" s="363"/>
      <c r="G345" s="363"/>
      <c r="I345" s="120" t="str">
        <f t="shared" si="23"/>
        <v>\</v>
      </c>
      <c r="J345" s="3" t="e">
        <f>VLOOKUP(I345,'SAC''s'!W:W,1,0)</f>
        <v>#N/A</v>
      </c>
      <c r="K345" s="3" t="e">
        <f>VLOOKUP(A345,'SAC''s'!B:B,1,0)</f>
        <v>#N/A</v>
      </c>
      <c r="L345" s="3" t="b">
        <f t="shared" si="22"/>
        <v>0</v>
      </c>
    </row>
    <row r="346" spans="4:12" x14ac:dyDescent="0.2">
      <c r="D346" s="363"/>
      <c r="G346" s="363"/>
      <c r="I346" s="120" t="str">
        <f t="shared" si="23"/>
        <v>\</v>
      </c>
      <c r="J346" s="3" t="e">
        <f>VLOOKUP(I346,'SAC''s'!W:W,1,0)</f>
        <v>#N/A</v>
      </c>
      <c r="K346" s="3" t="e">
        <f>VLOOKUP(A346,'SAC''s'!B:B,1,0)</f>
        <v>#N/A</v>
      </c>
      <c r="L346" s="3" t="b">
        <f t="shared" si="22"/>
        <v>0</v>
      </c>
    </row>
    <row r="347" spans="4:12" x14ac:dyDescent="0.2">
      <c r="D347" s="363"/>
      <c r="G347" s="363"/>
      <c r="I347" s="120" t="str">
        <f t="shared" si="23"/>
        <v>\</v>
      </c>
      <c r="J347" s="3" t="e">
        <f>VLOOKUP(I347,'SAC''s'!W:W,1,0)</f>
        <v>#N/A</v>
      </c>
      <c r="K347" s="3" t="e">
        <f>VLOOKUP(A347,'SAC''s'!B:B,1,0)</f>
        <v>#N/A</v>
      </c>
      <c r="L347" s="3" t="b">
        <f t="shared" si="22"/>
        <v>0</v>
      </c>
    </row>
    <row r="348" spans="4:12" x14ac:dyDescent="0.2">
      <c r="D348" s="363"/>
      <c r="G348" s="363"/>
      <c r="I348" s="120" t="str">
        <f t="shared" si="23"/>
        <v>\</v>
      </c>
      <c r="J348" s="3" t="e">
        <f>VLOOKUP(I348,'SAC''s'!W:W,1,0)</f>
        <v>#N/A</v>
      </c>
      <c r="K348" s="3" t="e">
        <f>VLOOKUP(A348,'SAC''s'!B:B,1,0)</f>
        <v>#N/A</v>
      </c>
      <c r="L348" s="3" t="b">
        <f t="shared" si="22"/>
        <v>0</v>
      </c>
    </row>
    <row r="349" spans="4:12" x14ac:dyDescent="0.2">
      <c r="D349" s="363"/>
      <c r="G349" s="363"/>
      <c r="I349" s="120" t="str">
        <f t="shared" si="23"/>
        <v>\</v>
      </c>
      <c r="J349" s="3" t="e">
        <f>VLOOKUP(I349,'SAC''s'!W:W,1,0)</f>
        <v>#N/A</v>
      </c>
      <c r="K349" s="3" t="e">
        <f>VLOOKUP(A349,'SAC''s'!B:B,1,0)</f>
        <v>#N/A</v>
      </c>
      <c r="L349" s="3" t="b">
        <f t="shared" si="22"/>
        <v>0</v>
      </c>
    </row>
    <row r="350" spans="4:12" x14ac:dyDescent="0.2">
      <c r="D350" s="363"/>
      <c r="G350" s="363"/>
      <c r="I350" s="120" t="str">
        <f t="shared" si="23"/>
        <v>\</v>
      </c>
      <c r="J350" s="3" t="e">
        <f>VLOOKUP(I350,'SAC''s'!W:W,1,0)</f>
        <v>#N/A</v>
      </c>
      <c r="K350" s="3" t="e">
        <f>VLOOKUP(A350,'SAC''s'!B:B,1,0)</f>
        <v>#N/A</v>
      </c>
      <c r="L350" s="3" t="b">
        <f t="shared" si="22"/>
        <v>0</v>
      </c>
    </row>
    <row r="351" spans="4:12" x14ac:dyDescent="0.2">
      <c r="D351" s="363"/>
      <c r="G351" s="363"/>
      <c r="I351" s="120" t="str">
        <f t="shared" si="23"/>
        <v>\</v>
      </c>
      <c r="J351" s="3" t="e">
        <f>VLOOKUP(I351,'SAC''s'!W:W,1,0)</f>
        <v>#N/A</v>
      </c>
      <c r="K351" s="3" t="e">
        <f>VLOOKUP(A351,'SAC''s'!B:B,1,0)</f>
        <v>#N/A</v>
      </c>
      <c r="L351" s="3" t="b">
        <f t="shared" si="22"/>
        <v>0</v>
      </c>
    </row>
    <row r="352" spans="4:12" x14ac:dyDescent="0.2">
      <c r="D352" s="363"/>
      <c r="G352" s="363"/>
      <c r="I352" s="120" t="str">
        <f t="shared" si="23"/>
        <v>\</v>
      </c>
      <c r="J352" s="3" t="e">
        <f>VLOOKUP(I352,'SAC''s'!W:W,1,0)</f>
        <v>#N/A</v>
      </c>
      <c r="K352" s="3" t="e">
        <f>VLOOKUP(A352,'SAC''s'!B:B,1,0)</f>
        <v>#N/A</v>
      </c>
      <c r="L352" s="3" t="b">
        <f t="shared" si="22"/>
        <v>0</v>
      </c>
    </row>
    <row r="353" spans="1:12" x14ac:dyDescent="0.2">
      <c r="D353" s="363"/>
      <c r="G353" s="363"/>
      <c r="I353" s="120" t="str">
        <f t="shared" si="23"/>
        <v>\</v>
      </c>
      <c r="J353" s="3" t="e">
        <f>VLOOKUP(I353,'SAC''s'!W:W,1,0)</f>
        <v>#N/A</v>
      </c>
      <c r="K353" s="3" t="e">
        <f>VLOOKUP(A353,'SAC''s'!B:B,1,0)</f>
        <v>#N/A</v>
      </c>
      <c r="L353" s="3" t="b">
        <f t="shared" si="22"/>
        <v>0</v>
      </c>
    </row>
    <row r="354" spans="1:12" x14ac:dyDescent="0.2">
      <c r="D354" s="363"/>
      <c r="G354" s="363"/>
      <c r="I354" s="120" t="str">
        <f t="shared" si="23"/>
        <v>\</v>
      </c>
      <c r="J354" s="3" t="e">
        <f>VLOOKUP(I354,'SAC''s'!W:W,1,0)</f>
        <v>#N/A</v>
      </c>
      <c r="K354" s="3" t="e">
        <f>VLOOKUP(A354,'SAC''s'!B:B,1,0)</f>
        <v>#N/A</v>
      </c>
      <c r="L354" s="3" t="b">
        <f t="shared" si="22"/>
        <v>0</v>
      </c>
    </row>
    <row r="355" spans="1:12" x14ac:dyDescent="0.2">
      <c r="D355" s="363"/>
      <c r="G355" s="363"/>
      <c r="I355" s="120" t="str">
        <f t="shared" si="23"/>
        <v>\</v>
      </c>
      <c r="J355" s="3" t="e">
        <f>VLOOKUP(I355,'SAC''s'!W:W,1,0)</f>
        <v>#N/A</v>
      </c>
      <c r="K355" s="3" t="e">
        <f>VLOOKUP(A355,'SAC''s'!B:B,1,0)</f>
        <v>#N/A</v>
      </c>
      <c r="L355" s="3" t="b">
        <f t="shared" si="22"/>
        <v>0</v>
      </c>
    </row>
    <row r="356" spans="1:12" x14ac:dyDescent="0.2">
      <c r="D356" s="363"/>
      <c r="G356" s="363"/>
      <c r="I356" s="120" t="str">
        <f t="shared" si="23"/>
        <v>\</v>
      </c>
      <c r="J356" s="3" t="e">
        <f>VLOOKUP(I356,'SAC''s'!W:W,1,0)</f>
        <v>#N/A</v>
      </c>
      <c r="K356" s="3" t="e">
        <f>VLOOKUP(A356,'SAC''s'!B:B,1,0)</f>
        <v>#N/A</v>
      </c>
      <c r="L356" s="3" t="b">
        <f t="shared" si="22"/>
        <v>0</v>
      </c>
    </row>
    <row r="357" spans="1:12" x14ac:dyDescent="0.2">
      <c r="D357" s="363"/>
      <c r="G357" s="363"/>
      <c r="I357" s="120" t="str">
        <f t="shared" si="23"/>
        <v>\</v>
      </c>
      <c r="J357" s="3" t="e">
        <f>VLOOKUP(I357,'SAC''s'!W:W,1,0)</f>
        <v>#N/A</v>
      </c>
      <c r="K357" s="3" t="e">
        <f>VLOOKUP(A357,'SAC''s'!B:B,1,0)</f>
        <v>#N/A</v>
      </c>
      <c r="L357" s="3" t="b">
        <f t="shared" si="22"/>
        <v>0</v>
      </c>
    </row>
    <row r="358" spans="1:12" x14ac:dyDescent="0.2">
      <c r="D358" s="363"/>
      <c r="G358" s="363"/>
      <c r="I358" s="120" t="str">
        <f t="shared" si="23"/>
        <v>\</v>
      </c>
      <c r="J358" s="3" t="e">
        <f>VLOOKUP(I358,'SAC''s'!W:W,1,0)</f>
        <v>#N/A</v>
      </c>
      <c r="K358" s="3" t="e">
        <f>VLOOKUP(A358,'SAC''s'!B:B,1,0)</f>
        <v>#N/A</v>
      </c>
      <c r="L358" s="3" t="b">
        <f t="shared" si="22"/>
        <v>0</v>
      </c>
    </row>
    <row r="359" spans="1:12" x14ac:dyDescent="0.2">
      <c r="D359" s="363"/>
      <c r="G359" s="363"/>
      <c r="I359" s="120" t="str">
        <f t="shared" si="23"/>
        <v>\</v>
      </c>
      <c r="J359" s="3" t="e">
        <f>VLOOKUP(I359,'SAC''s'!W:W,1,0)</f>
        <v>#N/A</v>
      </c>
      <c r="K359" s="3" t="e">
        <f>VLOOKUP(A359,'SAC''s'!B:B,1,0)</f>
        <v>#N/A</v>
      </c>
      <c r="L359" s="3" t="b">
        <f t="shared" si="22"/>
        <v>0</v>
      </c>
    </row>
    <row r="360" spans="1:12" x14ac:dyDescent="0.2">
      <c r="D360" s="363"/>
      <c r="G360" s="363"/>
      <c r="I360" s="120" t="str">
        <f t="shared" si="23"/>
        <v>\</v>
      </c>
      <c r="J360" s="3" t="e">
        <f>VLOOKUP(I360,'SAC''s'!W:W,1,0)</f>
        <v>#N/A</v>
      </c>
      <c r="K360" s="3" t="e">
        <f>VLOOKUP(A360,'SAC''s'!B:B,1,0)</f>
        <v>#N/A</v>
      </c>
      <c r="L360" s="3" t="b">
        <f t="shared" si="22"/>
        <v>0</v>
      </c>
    </row>
    <row r="361" spans="1:12" x14ac:dyDescent="0.2">
      <c r="D361" s="363"/>
      <c r="G361" s="363"/>
      <c r="I361" s="120" t="str">
        <f t="shared" si="23"/>
        <v>\</v>
      </c>
      <c r="J361" s="3" t="e">
        <f>VLOOKUP(I361,'SAC''s'!W:W,1,0)</f>
        <v>#N/A</v>
      </c>
      <c r="K361" s="3" t="e">
        <f>VLOOKUP(A361,'SAC''s'!B:B,1,0)</f>
        <v>#N/A</v>
      </c>
      <c r="L361" s="3" t="b">
        <f t="shared" si="22"/>
        <v>0</v>
      </c>
    </row>
    <row r="362" spans="1:12" x14ac:dyDescent="0.2">
      <c r="D362" s="363"/>
      <c r="G362" s="363"/>
      <c r="I362" s="120" t="str">
        <f t="shared" si="23"/>
        <v>\</v>
      </c>
      <c r="J362" s="3" t="e">
        <f>VLOOKUP(I362,'SAC''s'!W:W,1,0)</f>
        <v>#N/A</v>
      </c>
      <c r="K362" s="3" t="e">
        <f>VLOOKUP(A362,'SAC''s'!B:B,1,0)</f>
        <v>#N/A</v>
      </c>
      <c r="L362" s="3" t="b">
        <f t="shared" si="22"/>
        <v>0</v>
      </c>
    </row>
    <row r="363" spans="1:12" x14ac:dyDescent="0.2">
      <c r="D363" s="363"/>
      <c r="G363" s="363"/>
      <c r="I363" s="120" t="str">
        <f t="shared" si="23"/>
        <v>\</v>
      </c>
      <c r="J363" s="3" t="e">
        <f>VLOOKUP(I363,'SAC''s'!W:W,1,0)</f>
        <v>#N/A</v>
      </c>
      <c r="K363" s="3" t="e">
        <f>VLOOKUP(A363,'SAC''s'!B:B,1,0)</f>
        <v>#N/A</v>
      </c>
      <c r="L363" s="3" t="b">
        <f t="shared" si="22"/>
        <v>0</v>
      </c>
    </row>
    <row r="364" spans="1:12" x14ac:dyDescent="0.2">
      <c r="D364" s="363"/>
      <c r="G364" s="363"/>
      <c r="I364" s="120" t="str">
        <f t="shared" si="23"/>
        <v>\</v>
      </c>
      <c r="J364" s="3" t="e">
        <f>VLOOKUP(I364,'SAC''s'!W:W,1,0)</f>
        <v>#N/A</v>
      </c>
      <c r="K364" s="3" t="e">
        <f>VLOOKUP(A364,'SAC''s'!B:B,1,0)</f>
        <v>#N/A</v>
      </c>
      <c r="L364" s="3" t="b">
        <f t="shared" si="22"/>
        <v>0</v>
      </c>
    </row>
    <row r="365" spans="1:12" ht="17.25" x14ac:dyDescent="0.25">
      <c r="A365" s="230"/>
      <c r="B365" s="230"/>
      <c r="C365" s="230"/>
      <c r="D365" s="364"/>
      <c r="F365" s="266"/>
      <c r="G365" s="364"/>
      <c r="H365" s="230"/>
      <c r="I365" s="120" t="str">
        <f t="shared" si="23"/>
        <v>\</v>
      </c>
      <c r="J365" s="3" t="e">
        <f>VLOOKUP(I365,'SAC''s'!W:W,1,0)</f>
        <v>#N/A</v>
      </c>
      <c r="K365" s="3" t="e">
        <f>VLOOKUP(A365,'SAC''s'!B:B,1,0)</f>
        <v>#N/A</v>
      </c>
      <c r="L365" s="3" t="b">
        <f t="shared" si="22"/>
        <v>0</v>
      </c>
    </row>
    <row r="366" spans="1:12" ht="17.25" x14ac:dyDescent="0.25">
      <c r="A366" s="230"/>
      <c r="B366" s="230"/>
      <c r="C366" s="230"/>
      <c r="D366" s="364"/>
      <c r="F366" s="230"/>
      <c r="G366" s="364"/>
      <c r="H366" s="230"/>
      <c r="I366" s="120" t="str">
        <f t="shared" si="23"/>
        <v>\</v>
      </c>
      <c r="J366" s="3" t="e">
        <f>VLOOKUP(I366,'SAC''s'!W:W,1,0)</f>
        <v>#N/A</v>
      </c>
      <c r="K366" s="3" t="e">
        <f>VLOOKUP(A366,'SAC''s'!B:B,1,0)</f>
        <v>#N/A</v>
      </c>
      <c r="L366" s="3" t="b">
        <f t="shared" si="22"/>
        <v>0</v>
      </c>
    </row>
    <row r="367" spans="1:12" ht="17.25" x14ac:dyDescent="0.25">
      <c r="A367" s="230"/>
      <c r="B367" s="230"/>
      <c r="C367" s="230"/>
      <c r="D367" s="364"/>
      <c r="F367" s="230"/>
      <c r="G367" s="364"/>
      <c r="H367" s="230"/>
      <c r="I367" s="120" t="str">
        <f t="shared" si="23"/>
        <v>\</v>
      </c>
      <c r="J367" s="3" t="e">
        <f>VLOOKUP(I367,'SAC''s'!W:W,1,0)</f>
        <v>#N/A</v>
      </c>
      <c r="K367" s="3" t="e">
        <f>VLOOKUP(A367,'SAC''s'!B:B,1,0)</f>
        <v>#N/A</v>
      </c>
      <c r="L367" s="3" t="b">
        <f t="shared" si="22"/>
        <v>0</v>
      </c>
    </row>
    <row r="368" spans="1:12" ht="17.25" x14ac:dyDescent="0.25">
      <c r="A368" s="230"/>
      <c r="B368" s="230"/>
      <c r="C368" s="230"/>
      <c r="D368" s="364"/>
      <c r="E368" s="234"/>
      <c r="F368" s="230"/>
      <c r="G368" s="364"/>
      <c r="H368" s="230"/>
      <c r="I368" s="120" t="str">
        <f t="shared" si="23"/>
        <v>\</v>
      </c>
      <c r="J368" s="3" t="e">
        <f>VLOOKUP(I368,'SAC''s'!W:W,1,0)</f>
        <v>#N/A</v>
      </c>
      <c r="K368" s="3" t="e">
        <f>VLOOKUP(A368,'SAC''s'!B:B,1,0)</f>
        <v>#N/A</v>
      </c>
      <c r="L368" s="3" t="b">
        <f t="shared" si="22"/>
        <v>0</v>
      </c>
    </row>
    <row r="369" spans="1:12" ht="17.25" x14ac:dyDescent="0.25">
      <c r="A369" s="230"/>
      <c r="B369" s="230"/>
      <c r="C369" s="230"/>
      <c r="D369" s="364"/>
      <c r="E369" s="234"/>
      <c r="F369" s="230"/>
      <c r="G369" s="364"/>
      <c r="H369" s="230"/>
      <c r="I369" s="120" t="str">
        <f t="shared" si="23"/>
        <v>\</v>
      </c>
      <c r="J369" s="3" t="e">
        <f>VLOOKUP(I369,'SAC''s'!W:W,1,0)</f>
        <v>#N/A</v>
      </c>
      <c r="K369" s="3" t="e">
        <f>VLOOKUP(A369,'SAC''s'!B:B,1,0)</f>
        <v>#N/A</v>
      </c>
      <c r="L369" s="3" t="b">
        <f t="shared" si="22"/>
        <v>0</v>
      </c>
    </row>
    <row r="370" spans="1:12" ht="17.25" x14ac:dyDescent="0.25">
      <c r="A370" s="230"/>
      <c r="B370" s="230"/>
      <c r="C370" s="230"/>
      <c r="D370" s="364"/>
      <c r="E370" s="234"/>
      <c r="F370" s="230"/>
      <c r="G370" s="364"/>
      <c r="H370" s="230"/>
      <c r="I370" s="120" t="str">
        <f t="shared" si="23"/>
        <v>\</v>
      </c>
      <c r="J370" s="3" t="e">
        <f>VLOOKUP(I370,'SAC''s'!W:W,1,0)</f>
        <v>#N/A</v>
      </c>
      <c r="K370" s="3" t="e">
        <f>VLOOKUP(A370,'SAC''s'!B:B,1,0)</f>
        <v>#N/A</v>
      </c>
      <c r="L370" s="3" t="b">
        <f t="shared" si="22"/>
        <v>0</v>
      </c>
    </row>
    <row r="371" spans="1:12" ht="17.25" x14ac:dyDescent="0.25">
      <c r="A371" s="230"/>
      <c r="B371" s="230"/>
      <c r="C371" s="230"/>
      <c r="D371" s="364"/>
      <c r="E371" s="234"/>
      <c r="F371" s="230"/>
      <c r="G371" s="364"/>
      <c r="H371" s="230"/>
      <c r="I371" s="120" t="str">
        <f t="shared" si="23"/>
        <v>\</v>
      </c>
      <c r="J371" s="3" t="e">
        <f>VLOOKUP(I371,'SAC''s'!W:W,1,0)</f>
        <v>#N/A</v>
      </c>
      <c r="K371" s="3" t="e">
        <f>VLOOKUP(A371,'SAC''s'!B:B,1,0)</f>
        <v>#N/A</v>
      </c>
      <c r="L371" s="3" t="b">
        <f t="shared" ref="L371:L429" si="24">RIGHT(E371,1)="0"</f>
        <v>0</v>
      </c>
    </row>
    <row r="372" spans="1:12" ht="17.25" x14ac:dyDescent="0.25">
      <c r="A372" s="230"/>
      <c r="B372" s="230"/>
      <c r="C372" s="230"/>
      <c r="D372" s="364"/>
      <c r="E372" s="234"/>
      <c r="F372" s="230"/>
      <c r="G372" s="364"/>
      <c r="H372" s="230"/>
      <c r="I372" s="120" t="str">
        <f t="shared" si="23"/>
        <v>\</v>
      </c>
      <c r="J372" s="3" t="e">
        <f>VLOOKUP(I372,'SAC''s'!W:W,1,0)</f>
        <v>#N/A</v>
      </c>
      <c r="K372" s="3" t="e">
        <f>VLOOKUP(A372,'SAC''s'!B:B,1,0)</f>
        <v>#N/A</v>
      </c>
      <c r="L372" s="3" t="b">
        <f t="shared" si="24"/>
        <v>0</v>
      </c>
    </row>
    <row r="373" spans="1:12" ht="17.25" x14ac:dyDescent="0.25">
      <c r="A373" s="316"/>
      <c r="B373" s="316"/>
      <c r="C373" s="316"/>
      <c r="D373" s="365"/>
      <c r="E373" s="317"/>
      <c r="F373" s="316"/>
      <c r="G373" s="365"/>
      <c r="H373" s="316"/>
      <c r="I373" s="120" t="str">
        <f t="shared" si="23"/>
        <v>\</v>
      </c>
      <c r="J373" s="3" t="e">
        <f>VLOOKUP(I373,'SAC''s'!W:W,1,0)</f>
        <v>#N/A</v>
      </c>
      <c r="K373" s="3" t="e">
        <f>VLOOKUP(A373,'SAC''s'!B:B,1,0)</f>
        <v>#N/A</v>
      </c>
      <c r="L373" s="3" t="b">
        <f t="shared" si="24"/>
        <v>0</v>
      </c>
    </row>
    <row r="374" spans="1:12" ht="15" x14ac:dyDescent="0.25">
      <c r="A374" s="322"/>
      <c r="D374" s="363"/>
      <c r="E374" s="323"/>
      <c r="G374" s="363"/>
      <c r="I374" s="120" t="str">
        <f t="shared" si="23"/>
        <v>\</v>
      </c>
      <c r="J374" s="3" t="e">
        <f>VLOOKUP(I374,'SAC''s'!W:W,1,0)</f>
        <v>#N/A</v>
      </c>
      <c r="K374" s="3" t="e">
        <f>VLOOKUP(A374,'SAC''s'!B:B,1,0)</f>
        <v>#N/A</v>
      </c>
      <c r="L374" s="3" t="b">
        <f t="shared" si="24"/>
        <v>0</v>
      </c>
    </row>
    <row r="375" spans="1:12" ht="15" x14ac:dyDescent="0.25">
      <c r="A375" s="322"/>
      <c r="D375" s="363"/>
      <c r="E375" s="323"/>
      <c r="G375" s="363"/>
      <c r="I375" s="120" t="str">
        <f t="shared" si="23"/>
        <v>\</v>
      </c>
      <c r="J375" s="3" t="e">
        <f>VLOOKUP(I375,'SAC''s'!W:W,1,0)</f>
        <v>#N/A</v>
      </c>
      <c r="K375" s="3" t="e">
        <f>VLOOKUP(A375,'SAC''s'!B:B,1,0)</f>
        <v>#N/A</v>
      </c>
      <c r="L375" s="3" t="b">
        <f t="shared" si="24"/>
        <v>0</v>
      </c>
    </row>
    <row r="376" spans="1:12" ht="15" x14ac:dyDescent="0.25">
      <c r="A376" s="322"/>
      <c r="D376" s="363"/>
      <c r="E376" s="323"/>
      <c r="G376" s="363"/>
      <c r="I376" s="120" t="str">
        <f t="shared" si="23"/>
        <v>\</v>
      </c>
      <c r="J376" s="3" t="e">
        <f>VLOOKUP(I376,'SAC''s'!W:W,1,0)</f>
        <v>#N/A</v>
      </c>
      <c r="K376" s="3" t="e">
        <f>VLOOKUP(A376,'SAC''s'!B:B,1,0)</f>
        <v>#N/A</v>
      </c>
      <c r="L376" s="3" t="b">
        <f t="shared" si="24"/>
        <v>0</v>
      </c>
    </row>
    <row r="377" spans="1:12" ht="15" x14ac:dyDescent="0.25">
      <c r="A377" s="322"/>
      <c r="D377" s="363"/>
      <c r="E377" s="323"/>
      <c r="G377" s="363"/>
      <c r="I377" s="120" t="str">
        <f t="shared" si="23"/>
        <v>\</v>
      </c>
      <c r="J377" s="3" t="e">
        <f>VLOOKUP(I377,'SAC''s'!W:W,1,0)</f>
        <v>#N/A</v>
      </c>
      <c r="K377" s="3" t="e">
        <f>VLOOKUP(A377,'SAC''s'!B:B,1,0)</f>
        <v>#N/A</v>
      </c>
      <c r="L377" s="3" t="b">
        <f t="shared" si="24"/>
        <v>0</v>
      </c>
    </row>
    <row r="378" spans="1:12" ht="15" x14ac:dyDescent="0.25">
      <c r="A378" s="322"/>
      <c r="D378" s="363"/>
      <c r="E378" s="323"/>
      <c r="G378" s="363"/>
      <c r="I378" s="120" t="str">
        <f t="shared" si="23"/>
        <v>\</v>
      </c>
      <c r="J378" s="3" t="e">
        <f>VLOOKUP(I378,'SAC''s'!W:W,1,0)</f>
        <v>#N/A</v>
      </c>
      <c r="K378" s="3" t="e">
        <f>VLOOKUP(A378,'SAC''s'!B:B,1,0)</f>
        <v>#N/A</v>
      </c>
      <c r="L378" s="3" t="b">
        <f t="shared" si="24"/>
        <v>0</v>
      </c>
    </row>
    <row r="379" spans="1:12" ht="15" x14ac:dyDescent="0.25">
      <c r="A379" s="322"/>
      <c r="D379" s="363"/>
      <c r="E379" s="323"/>
      <c r="G379" s="363"/>
      <c r="I379" s="120" t="str">
        <f t="shared" si="23"/>
        <v>\</v>
      </c>
      <c r="J379" s="3" t="e">
        <f>VLOOKUP(I379,'SAC''s'!W:W,1,0)</f>
        <v>#N/A</v>
      </c>
      <c r="K379" s="3" t="e">
        <f>VLOOKUP(A379,'SAC''s'!B:B,1,0)</f>
        <v>#N/A</v>
      </c>
      <c r="L379" s="3" t="b">
        <f t="shared" si="24"/>
        <v>0</v>
      </c>
    </row>
    <row r="380" spans="1:12" ht="15" x14ac:dyDescent="0.25">
      <c r="A380" s="322"/>
      <c r="D380" s="363"/>
      <c r="E380" s="323"/>
      <c r="G380" s="363"/>
      <c r="I380" s="120" t="str">
        <f t="shared" ref="I380:I440" si="25">CONCATENATE(A380,TRIM(F380),"\",TRIM(D380),E380)</f>
        <v>\</v>
      </c>
      <c r="J380" s="3" t="e">
        <f>VLOOKUP(I380,'SAC''s'!W:W,1,0)</f>
        <v>#N/A</v>
      </c>
      <c r="K380" s="3" t="e">
        <f>VLOOKUP(A380,'SAC''s'!B:B,1,0)</f>
        <v>#N/A</v>
      </c>
      <c r="L380" s="3" t="b">
        <f t="shared" si="24"/>
        <v>0</v>
      </c>
    </row>
    <row r="381" spans="1:12" ht="15" x14ac:dyDescent="0.25">
      <c r="A381" s="322"/>
      <c r="D381" s="363"/>
      <c r="E381" s="323"/>
      <c r="G381" s="363"/>
      <c r="I381" s="120" t="str">
        <f t="shared" si="25"/>
        <v>\</v>
      </c>
      <c r="J381" s="3" t="e">
        <f>VLOOKUP(I381,'SAC''s'!W:W,1,0)</f>
        <v>#N/A</v>
      </c>
      <c r="K381" s="3" t="e">
        <f>VLOOKUP(A381,'SAC''s'!B:B,1,0)</f>
        <v>#N/A</v>
      </c>
      <c r="L381" s="3" t="b">
        <f t="shared" si="24"/>
        <v>0</v>
      </c>
    </row>
    <row r="382" spans="1:12" ht="15" x14ac:dyDescent="0.25">
      <c r="A382" s="322"/>
      <c r="D382" s="363"/>
      <c r="E382" s="323"/>
      <c r="G382" s="363"/>
      <c r="I382" s="120" t="str">
        <f t="shared" si="25"/>
        <v>\</v>
      </c>
      <c r="J382" s="3" t="e">
        <f>VLOOKUP(I382,'SAC''s'!W:W,1,0)</f>
        <v>#N/A</v>
      </c>
      <c r="K382" s="3" t="e">
        <f>VLOOKUP(A382,'SAC''s'!B:B,1,0)</f>
        <v>#N/A</v>
      </c>
      <c r="L382" s="3" t="b">
        <f t="shared" si="24"/>
        <v>0</v>
      </c>
    </row>
    <row r="383" spans="1:12" ht="15" x14ac:dyDescent="0.25">
      <c r="A383" s="322"/>
      <c r="D383" s="363"/>
      <c r="E383" s="323"/>
      <c r="G383" s="363"/>
      <c r="I383" s="120" t="str">
        <f t="shared" si="25"/>
        <v>\</v>
      </c>
      <c r="J383" s="3" t="e">
        <f>VLOOKUP(I383,'SAC''s'!W:W,1,0)</f>
        <v>#N/A</v>
      </c>
      <c r="K383" s="3" t="e">
        <f>VLOOKUP(A383,'SAC''s'!B:B,1,0)</f>
        <v>#N/A</v>
      </c>
      <c r="L383" s="3" t="b">
        <f t="shared" si="24"/>
        <v>0</v>
      </c>
    </row>
    <row r="384" spans="1:12" ht="15" x14ac:dyDescent="0.25">
      <c r="A384" s="322"/>
      <c r="D384" s="363"/>
      <c r="E384" s="323"/>
      <c r="G384" s="363"/>
      <c r="I384" s="120" t="str">
        <f t="shared" si="25"/>
        <v>\</v>
      </c>
      <c r="J384" s="3" t="e">
        <f>VLOOKUP(I384,'SAC''s'!W:W,1,0)</f>
        <v>#N/A</v>
      </c>
      <c r="K384" s="3" t="e">
        <f>VLOOKUP(A384,'SAC''s'!B:B,1,0)</f>
        <v>#N/A</v>
      </c>
      <c r="L384" s="3" t="b">
        <f t="shared" si="24"/>
        <v>0</v>
      </c>
    </row>
    <row r="385" spans="1:12" ht="15" x14ac:dyDescent="0.25">
      <c r="A385" s="322"/>
      <c r="D385" s="363"/>
      <c r="E385" s="323"/>
      <c r="G385" s="363"/>
      <c r="I385" s="120" t="str">
        <f t="shared" si="25"/>
        <v>\</v>
      </c>
      <c r="J385" s="3" t="e">
        <f>VLOOKUP(I385,'SAC''s'!W:W,1,0)</f>
        <v>#N/A</v>
      </c>
      <c r="K385" s="3" t="e">
        <f>VLOOKUP(A385,'SAC''s'!B:B,1,0)</f>
        <v>#N/A</v>
      </c>
      <c r="L385" s="3" t="b">
        <f t="shared" si="24"/>
        <v>0</v>
      </c>
    </row>
    <row r="386" spans="1:12" ht="15" x14ac:dyDescent="0.25">
      <c r="A386" s="322"/>
      <c r="D386" s="363"/>
      <c r="E386" s="323"/>
      <c r="G386" s="363"/>
      <c r="I386" s="120" t="str">
        <f t="shared" si="25"/>
        <v>\</v>
      </c>
      <c r="J386" s="3" t="e">
        <f>VLOOKUP(I386,'SAC''s'!W:W,1,0)</f>
        <v>#N/A</v>
      </c>
      <c r="K386" s="3" t="e">
        <f>VLOOKUP(A386,'SAC''s'!B:B,1,0)</f>
        <v>#N/A</v>
      </c>
      <c r="L386" s="3" t="b">
        <f t="shared" si="24"/>
        <v>0</v>
      </c>
    </row>
    <row r="387" spans="1:12" ht="15" x14ac:dyDescent="0.25">
      <c r="A387" s="322"/>
      <c r="D387" s="363"/>
      <c r="E387" s="323"/>
      <c r="G387" s="363"/>
      <c r="I387" s="120" t="str">
        <f t="shared" si="25"/>
        <v>\</v>
      </c>
      <c r="J387" s="3" t="e">
        <f>VLOOKUP(I387,'SAC''s'!W:W,1,0)</f>
        <v>#N/A</v>
      </c>
      <c r="K387" s="3" t="e">
        <f>VLOOKUP(A387,'SAC''s'!B:B,1,0)</f>
        <v>#N/A</v>
      </c>
      <c r="L387" s="3" t="b">
        <f t="shared" si="24"/>
        <v>0</v>
      </c>
    </row>
    <row r="388" spans="1:12" ht="15" x14ac:dyDescent="0.25">
      <c r="A388" s="322"/>
      <c r="D388" s="363"/>
      <c r="E388" s="323"/>
      <c r="G388" s="363"/>
      <c r="I388" s="120" t="str">
        <f t="shared" si="25"/>
        <v>\</v>
      </c>
      <c r="J388" s="3" t="e">
        <f>VLOOKUP(I388,'SAC''s'!W:W,1,0)</f>
        <v>#N/A</v>
      </c>
      <c r="K388" s="3" t="e">
        <f>VLOOKUP(A388,'SAC''s'!B:B,1,0)</f>
        <v>#N/A</v>
      </c>
      <c r="L388" s="3" t="b">
        <f t="shared" si="24"/>
        <v>0</v>
      </c>
    </row>
    <row r="389" spans="1:12" ht="15" x14ac:dyDescent="0.25">
      <c r="A389" s="322"/>
      <c r="D389" s="363"/>
      <c r="E389" s="323"/>
      <c r="G389" s="363"/>
      <c r="I389" s="120" t="str">
        <f t="shared" si="25"/>
        <v>\</v>
      </c>
      <c r="J389" s="3" t="e">
        <f>VLOOKUP(I389,'SAC''s'!W:W,1,0)</f>
        <v>#N/A</v>
      </c>
      <c r="K389" s="3" t="e">
        <f>VLOOKUP(A389,'SAC''s'!B:B,1,0)</f>
        <v>#N/A</v>
      </c>
      <c r="L389" s="3" t="b">
        <f t="shared" si="24"/>
        <v>0</v>
      </c>
    </row>
    <row r="390" spans="1:12" ht="15" x14ac:dyDescent="0.25">
      <c r="A390" s="322"/>
      <c r="D390" s="363"/>
      <c r="E390" s="323"/>
      <c r="G390" s="363"/>
      <c r="I390" s="120" t="str">
        <f t="shared" si="25"/>
        <v>\</v>
      </c>
      <c r="J390" s="3" t="e">
        <f>VLOOKUP(I390,'SAC''s'!W:W,1,0)</f>
        <v>#N/A</v>
      </c>
      <c r="K390" s="3" t="e">
        <f>VLOOKUP(A390,'SAC''s'!B:B,1,0)</f>
        <v>#N/A</v>
      </c>
      <c r="L390" s="3" t="b">
        <f t="shared" si="24"/>
        <v>0</v>
      </c>
    </row>
    <row r="391" spans="1:12" ht="15" x14ac:dyDescent="0.25">
      <c r="A391" s="322"/>
      <c r="D391" s="363"/>
      <c r="E391" s="323"/>
      <c r="G391" s="363"/>
      <c r="I391" s="120" t="str">
        <f t="shared" si="25"/>
        <v>\</v>
      </c>
      <c r="J391" s="3" t="e">
        <f>VLOOKUP(I391,'SAC''s'!W:W,1,0)</f>
        <v>#N/A</v>
      </c>
      <c r="K391" s="3" t="e">
        <f>VLOOKUP(A391,'SAC''s'!B:B,1,0)</f>
        <v>#N/A</v>
      </c>
      <c r="L391" s="3" t="b">
        <f t="shared" si="24"/>
        <v>0</v>
      </c>
    </row>
    <row r="392" spans="1:12" ht="15" x14ac:dyDescent="0.25">
      <c r="A392" s="322"/>
      <c r="D392" s="363"/>
      <c r="E392" s="323"/>
      <c r="G392" s="363"/>
      <c r="I392" s="120" t="str">
        <f t="shared" si="25"/>
        <v>\</v>
      </c>
      <c r="J392" s="3" t="e">
        <f>VLOOKUP(I392,'SAC''s'!W:W,1,0)</f>
        <v>#N/A</v>
      </c>
      <c r="K392" s="3" t="e">
        <f>VLOOKUP(A392,'SAC''s'!B:B,1,0)</f>
        <v>#N/A</v>
      </c>
      <c r="L392" s="3" t="b">
        <f t="shared" si="24"/>
        <v>0</v>
      </c>
    </row>
    <row r="393" spans="1:12" ht="15" x14ac:dyDescent="0.25">
      <c r="A393" s="322"/>
      <c r="D393" s="363"/>
      <c r="E393" s="323"/>
      <c r="G393" s="363"/>
      <c r="I393" s="120" t="str">
        <f t="shared" si="25"/>
        <v>\</v>
      </c>
      <c r="J393" s="3" t="e">
        <f>VLOOKUP(I393,'SAC''s'!W:W,1,0)</f>
        <v>#N/A</v>
      </c>
      <c r="K393" s="3" t="e">
        <f>VLOOKUP(A393,'SAC''s'!B:B,1,0)</f>
        <v>#N/A</v>
      </c>
      <c r="L393" s="3" t="b">
        <f t="shared" si="24"/>
        <v>0</v>
      </c>
    </row>
    <row r="394" spans="1:12" ht="15" x14ac:dyDescent="0.25">
      <c r="A394" s="322"/>
      <c r="D394" s="363"/>
      <c r="E394" s="323"/>
      <c r="G394" s="363"/>
      <c r="I394" s="120" t="str">
        <f t="shared" si="25"/>
        <v>\</v>
      </c>
      <c r="J394" s="3" t="e">
        <f>VLOOKUP(I394,'SAC''s'!W:W,1,0)</f>
        <v>#N/A</v>
      </c>
      <c r="K394" s="3" t="e">
        <f>VLOOKUP(A394,'SAC''s'!B:B,1,0)</f>
        <v>#N/A</v>
      </c>
      <c r="L394" s="3" t="b">
        <f t="shared" si="24"/>
        <v>0</v>
      </c>
    </row>
    <row r="395" spans="1:12" ht="15" x14ac:dyDescent="0.25">
      <c r="A395" s="322"/>
      <c r="D395" s="363"/>
      <c r="E395" s="323"/>
      <c r="G395" s="363"/>
      <c r="I395" s="120" t="str">
        <f t="shared" si="25"/>
        <v>\</v>
      </c>
      <c r="J395" s="3" t="e">
        <f>VLOOKUP(I395,'SAC''s'!W:W,1,0)</f>
        <v>#N/A</v>
      </c>
      <c r="K395" s="3" t="e">
        <f>VLOOKUP(A395,'SAC''s'!B:B,1,0)</f>
        <v>#N/A</v>
      </c>
      <c r="L395" s="3" t="b">
        <f t="shared" si="24"/>
        <v>0</v>
      </c>
    </row>
    <row r="396" spans="1:12" ht="15" x14ac:dyDescent="0.25">
      <c r="A396" s="322"/>
      <c r="E396" s="323"/>
      <c r="I396" s="120" t="str">
        <f t="shared" si="25"/>
        <v>\</v>
      </c>
      <c r="J396" s="3" t="e">
        <f>VLOOKUP(I396,'SAC''s'!W:W,1,0)</f>
        <v>#N/A</v>
      </c>
      <c r="K396" s="3" t="e">
        <f>VLOOKUP(A396,'SAC''s'!B:B,1,0)</f>
        <v>#N/A</v>
      </c>
      <c r="L396" s="3" t="b">
        <f t="shared" si="24"/>
        <v>0</v>
      </c>
    </row>
    <row r="397" spans="1:12" ht="15" x14ac:dyDescent="0.25">
      <c r="A397" s="322"/>
      <c r="E397" s="323"/>
      <c r="I397" s="120" t="str">
        <f t="shared" si="25"/>
        <v>\</v>
      </c>
      <c r="J397" s="3" t="e">
        <f>VLOOKUP(I397,'SAC''s'!W:W,1,0)</f>
        <v>#N/A</v>
      </c>
      <c r="K397" s="3" t="e">
        <f>VLOOKUP(A397,'SAC''s'!B:B,1,0)</f>
        <v>#N/A</v>
      </c>
      <c r="L397" s="3" t="b">
        <f t="shared" si="24"/>
        <v>0</v>
      </c>
    </row>
    <row r="398" spans="1:12" ht="15" x14ac:dyDescent="0.25">
      <c r="A398" s="322"/>
      <c r="E398" s="323"/>
      <c r="I398" s="120" t="str">
        <f t="shared" si="25"/>
        <v>\</v>
      </c>
      <c r="J398" s="3" t="e">
        <f>VLOOKUP(I398,'SAC''s'!W:W,1,0)</f>
        <v>#N/A</v>
      </c>
      <c r="K398" s="3" t="e">
        <f>VLOOKUP(A398,'SAC''s'!B:B,1,0)</f>
        <v>#N/A</v>
      </c>
      <c r="L398" s="3" t="b">
        <f t="shared" si="24"/>
        <v>0</v>
      </c>
    </row>
    <row r="399" spans="1:12" ht="15" x14ac:dyDescent="0.25">
      <c r="A399" s="322"/>
      <c r="E399" s="323"/>
      <c r="I399" s="120" t="str">
        <f t="shared" si="25"/>
        <v>\</v>
      </c>
      <c r="J399" s="3" t="e">
        <f>VLOOKUP(I399,'SAC''s'!W:W,1,0)</f>
        <v>#N/A</v>
      </c>
      <c r="K399" s="3" t="e">
        <f>VLOOKUP(A399,'SAC''s'!B:B,1,0)</f>
        <v>#N/A</v>
      </c>
      <c r="L399" s="3" t="b">
        <f t="shared" si="24"/>
        <v>0</v>
      </c>
    </row>
    <row r="400" spans="1:12" ht="15" x14ac:dyDescent="0.25">
      <c r="A400" s="322"/>
      <c r="E400" s="323"/>
      <c r="I400" s="120" t="str">
        <f t="shared" si="25"/>
        <v>\</v>
      </c>
      <c r="J400" s="3" t="e">
        <f>VLOOKUP(I400,'SAC''s'!W:W,1,0)</f>
        <v>#N/A</v>
      </c>
      <c r="K400" s="3" t="e">
        <f>VLOOKUP(A400,'SAC''s'!B:B,1,0)</f>
        <v>#N/A</v>
      </c>
      <c r="L400" s="3" t="b">
        <f t="shared" si="24"/>
        <v>0</v>
      </c>
    </row>
    <row r="401" spans="1:12" ht="15" x14ac:dyDescent="0.25">
      <c r="A401" s="322"/>
      <c r="E401" s="323"/>
      <c r="I401" s="120" t="str">
        <f t="shared" si="25"/>
        <v>\</v>
      </c>
      <c r="J401" s="3" t="e">
        <f>VLOOKUP(I401,'SAC''s'!W:W,1,0)</f>
        <v>#N/A</v>
      </c>
      <c r="K401" s="3" t="e">
        <f>VLOOKUP(A401,'SAC''s'!B:B,1,0)</f>
        <v>#N/A</v>
      </c>
      <c r="L401" s="3" t="b">
        <f t="shared" si="24"/>
        <v>0</v>
      </c>
    </row>
    <row r="402" spans="1:12" ht="15" x14ac:dyDescent="0.25">
      <c r="A402" s="322"/>
      <c r="E402" s="323"/>
      <c r="I402" s="120" t="str">
        <f t="shared" si="25"/>
        <v>\</v>
      </c>
      <c r="J402" s="3" t="e">
        <f>VLOOKUP(I402,'SAC''s'!W:W,1,0)</f>
        <v>#N/A</v>
      </c>
      <c r="K402" s="3" t="e">
        <f>VLOOKUP(A402,'SAC''s'!B:B,1,0)</f>
        <v>#N/A</v>
      </c>
      <c r="L402" s="3" t="b">
        <f t="shared" si="24"/>
        <v>0</v>
      </c>
    </row>
    <row r="403" spans="1:12" ht="15" x14ac:dyDescent="0.25">
      <c r="A403" s="322"/>
      <c r="E403" s="323"/>
      <c r="I403" s="120" t="str">
        <f t="shared" si="25"/>
        <v>\</v>
      </c>
      <c r="J403" s="3" t="e">
        <f>VLOOKUP(I403,'SAC''s'!W:W,1,0)</f>
        <v>#N/A</v>
      </c>
      <c r="K403" s="3" t="e">
        <f>VLOOKUP(A403,'SAC''s'!B:B,1,0)</f>
        <v>#N/A</v>
      </c>
      <c r="L403" s="3" t="b">
        <f t="shared" si="24"/>
        <v>0</v>
      </c>
    </row>
    <row r="404" spans="1:12" ht="15" x14ac:dyDescent="0.25">
      <c r="A404" s="322"/>
      <c r="E404" s="323"/>
      <c r="I404" s="120" t="str">
        <f t="shared" si="25"/>
        <v>\</v>
      </c>
      <c r="J404" s="3" t="e">
        <f>VLOOKUP(I404,'SAC''s'!W:W,1,0)</f>
        <v>#N/A</v>
      </c>
      <c r="K404" s="3" t="e">
        <f>VLOOKUP(A404,'SAC''s'!B:B,1,0)</f>
        <v>#N/A</v>
      </c>
      <c r="L404" s="3" t="b">
        <f t="shared" si="24"/>
        <v>0</v>
      </c>
    </row>
    <row r="405" spans="1:12" ht="15" x14ac:dyDescent="0.25">
      <c r="A405" s="322"/>
      <c r="E405" s="323"/>
      <c r="I405" s="120" t="str">
        <f t="shared" si="25"/>
        <v>\</v>
      </c>
      <c r="J405" s="3" t="e">
        <f>VLOOKUP(I405,'SAC''s'!W:W,1,0)</f>
        <v>#N/A</v>
      </c>
      <c r="K405" s="3" t="e">
        <f>VLOOKUP(A405,'SAC''s'!B:B,1,0)</f>
        <v>#N/A</v>
      </c>
      <c r="L405" s="3" t="b">
        <f t="shared" si="24"/>
        <v>0</v>
      </c>
    </row>
    <row r="406" spans="1:12" ht="15" x14ac:dyDescent="0.25">
      <c r="A406" s="322"/>
      <c r="E406" s="323"/>
      <c r="I406" s="120" t="str">
        <f t="shared" si="25"/>
        <v>\</v>
      </c>
      <c r="J406" s="3" t="e">
        <f>VLOOKUP(I406,'SAC''s'!W:W,1,0)</f>
        <v>#N/A</v>
      </c>
      <c r="K406" s="3" t="e">
        <f>VLOOKUP(A406,'SAC''s'!B:B,1,0)</f>
        <v>#N/A</v>
      </c>
      <c r="L406" s="3" t="b">
        <f t="shared" si="24"/>
        <v>0</v>
      </c>
    </row>
    <row r="407" spans="1:12" ht="15" x14ac:dyDescent="0.25">
      <c r="A407" s="322"/>
      <c r="E407" s="323"/>
      <c r="I407" s="120" t="str">
        <f t="shared" si="25"/>
        <v>\</v>
      </c>
      <c r="J407" s="3" t="e">
        <f>VLOOKUP(I407,'SAC''s'!W:W,1,0)</f>
        <v>#N/A</v>
      </c>
      <c r="K407" s="3" t="e">
        <f>VLOOKUP(A407,'SAC''s'!B:B,1,0)</f>
        <v>#N/A</v>
      </c>
      <c r="L407" s="3" t="b">
        <f t="shared" si="24"/>
        <v>0</v>
      </c>
    </row>
    <row r="408" spans="1:12" ht="15" x14ac:dyDescent="0.25">
      <c r="A408" s="322"/>
      <c r="E408" s="323"/>
      <c r="I408" s="120" t="str">
        <f t="shared" si="25"/>
        <v>\</v>
      </c>
      <c r="J408" s="3" t="e">
        <f>VLOOKUP(I408,'SAC''s'!W:W,1,0)</f>
        <v>#N/A</v>
      </c>
      <c r="K408" s="3" t="e">
        <f>VLOOKUP(A408,'SAC''s'!B:B,1,0)</f>
        <v>#N/A</v>
      </c>
      <c r="L408" s="3" t="b">
        <f t="shared" si="24"/>
        <v>0</v>
      </c>
    </row>
    <row r="409" spans="1:12" ht="15" x14ac:dyDescent="0.25">
      <c r="A409" s="322"/>
      <c r="E409" s="323"/>
      <c r="I409" s="120" t="str">
        <f t="shared" si="25"/>
        <v>\</v>
      </c>
      <c r="J409" s="3" t="e">
        <f>VLOOKUP(I409,'SAC''s'!W:W,1,0)</f>
        <v>#N/A</v>
      </c>
      <c r="K409" s="3" t="e">
        <f>VLOOKUP(A409,'SAC''s'!B:B,1,0)</f>
        <v>#N/A</v>
      </c>
      <c r="L409" s="3" t="b">
        <f t="shared" si="24"/>
        <v>0</v>
      </c>
    </row>
    <row r="410" spans="1:12" ht="15" x14ac:dyDescent="0.25">
      <c r="A410" s="322"/>
      <c r="E410" s="323"/>
      <c r="I410" s="120" t="str">
        <f t="shared" si="25"/>
        <v>\</v>
      </c>
      <c r="J410" s="3" t="e">
        <f>VLOOKUP(I410,'SAC''s'!W:W,1,0)</f>
        <v>#N/A</v>
      </c>
      <c r="K410" s="3" t="e">
        <f>VLOOKUP(A410,'SAC''s'!B:B,1,0)</f>
        <v>#N/A</v>
      </c>
      <c r="L410" s="3" t="b">
        <f t="shared" si="24"/>
        <v>0</v>
      </c>
    </row>
    <row r="411" spans="1:12" ht="15" x14ac:dyDescent="0.25">
      <c r="A411" s="322"/>
      <c r="E411" s="323"/>
      <c r="I411" s="120" t="str">
        <f t="shared" si="25"/>
        <v>\</v>
      </c>
      <c r="J411" s="3" t="e">
        <f>VLOOKUP(I411,'SAC''s'!W:W,1,0)</f>
        <v>#N/A</v>
      </c>
      <c r="K411" s="3" t="e">
        <f>VLOOKUP(A411,'SAC''s'!B:B,1,0)</f>
        <v>#N/A</v>
      </c>
      <c r="L411" s="3" t="b">
        <f t="shared" si="24"/>
        <v>0</v>
      </c>
    </row>
    <row r="412" spans="1:12" ht="15" x14ac:dyDescent="0.25">
      <c r="A412" s="322"/>
      <c r="E412" s="323"/>
      <c r="I412" s="120" t="str">
        <f t="shared" si="25"/>
        <v>\</v>
      </c>
      <c r="J412" s="3" t="e">
        <f>VLOOKUP(I412,'SAC''s'!W:W,1,0)</f>
        <v>#N/A</v>
      </c>
      <c r="K412" s="3" t="e">
        <f>VLOOKUP(A412,'SAC''s'!B:B,1,0)</f>
        <v>#N/A</v>
      </c>
      <c r="L412" s="3" t="b">
        <f t="shared" si="24"/>
        <v>0</v>
      </c>
    </row>
    <row r="413" spans="1:12" ht="15" x14ac:dyDescent="0.25">
      <c r="A413" s="322"/>
      <c r="E413" s="323"/>
      <c r="I413" s="120" t="str">
        <f t="shared" si="25"/>
        <v>\</v>
      </c>
      <c r="J413" s="3" t="e">
        <f>VLOOKUP(I413,'SAC''s'!W:W,1,0)</f>
        <v>#N/A</v>
      </c>
      <c r="K413" s="3" t="e">
        <f>VLOOKUP(A413,'SAC''s'!B:B,1,0)</f>
        <v>#N/A</v>
      </c>
      <c r="L413" s="3" t="b">
        <f t="shared" si="24"/>
        <v>0</v>
      </c>
    </row>
    <row r="414" spans="1:12" ht="15" x14ac:dyDescent="0.25">
      <c r="A414" s="322"/>
      <c r="E414" s="323"/>
      <c r="I414" s="120" t="str">
        <f t="shared" si="25"/>
        <v>\</v>
      </c>
      <c r="J414" s="3" t="e">
        <f>VLOOKUP(I414,'SAC''s'!W:W,1,0)</f>
        <v>#N/A</v>
      </c>
      <c r="K414" s="3" t="e">
        <f>VLOOKUP(A414,'SAC''s'!B:B,1,0)</f>
        <v>#N/A</v>
      </c>
      <c r="L414" s="3" t="b">
        <f t="shared" si="24"/>
        <v>0</v>
      </c>
    </row>
    <row r="415" spans="1:12" ht="15" x14ac:dyDescent="0.25">
      <c r="A415" s="322"/>
      <c r="E415" s="323"/>
      <c r="I415" s="120" t="str">
        <f t="shared" si="25"/>
        <v>\</v>
      </c>
      <c r="J415" s="3" t="e">
        <f>VLOOKUP(I415,'SAC''s'!W:W,1,0)</f>
        <v>#N/A</v>
      </c>
      <c r="K415" s="3" t="e">
        <f>VLOOKUP(A415,'SAC''s'!B:B,1,0)</f>
        <v>#N/A</v>
      </c>
      <c r="L415" s="3" t="b">
        <f t="shared" si="24"/>
        <v>0</v>
      </c>
    </row>
    <row r="416" spans="1:12" ht="15" x14ac:dyDescent="0.25">
      <c r="A416" s="322"/>
      <c r="E416" s="323"/>
      <c r="I416" s="120" t="str">
        <f t="shared" si="25"/>
        <v>\</v>
      </c>
      <c r="J416" s="3" t="e">
        <f>VLOOKUP(I416,'SAC''s'!W:W,1,0)</f>
        <v>#N/A</v>
      </c>
      <c r="K416" s="3" t="e">
        <f>VLOOKUP(A416,'SAC''s'!B:B,1,0)</f>
        <v>#N/A</v>
      </c>
      <c r="L416" s="3" t="b">
        <f t="shared" si="24"/>
        <v>0</v>
      </c>
    </row>
    <row r="417" spans="1:12" ht="15" x14ac:dyDescent="0.25">
      <c r="A417" s="322"/>
      <c r="E417" s="323"/>
      <c r="I417" s="120" t="str">
        <f t="shared" si="25"/>
        <v>\</v>
      </c>
      <c r="J417" s="3" t="e">
        <f>VLOOKUP(I417,'SAC''s'!W:W,1,0)</f>
        <v>#N/A</v>
      </c>
      <c r="K417" s="3" t="e">
        <f>VLOOKUP(A417,'SAC''s'!B:B,1,0)</f>
        <v>#N/A</v>
      </c>
      <c r="L417" s="3" t="b">
        <f t="shared" si="24"/>
        <v>0</v>
      </c>
    </row>
    <row r="418" spans="1:12" ht="15" x14ac:dyDescent="0.25">
      <c r="A418" s="322"/>
      <c r="E418" s="323"/>
      <c r="I418" s="120" t="str">
        <f t="shared" si="25"/>
        <v>\</v>
      </c>
      <c r="J418" s="3" t="e">
        <f>VLOOKUP(I418,'SAC''s'!W:W,1,0)</f>
        <v>#N/A</v>
      </c>
      <c r="K418" s="3" t="e">
        <f>VLOOKUP(A418,'SAC''s'!B:B,1,0)</f>
        <v>#N/A</v>
      </c>
      <c r="L418" s="3" t="b">
        <f t="shared" si="24"/>
        <v>0</v>
      </c>
    </row>
    <row r="419" spans="1:12" ht="15" x14ac:dyDescent="0.25">
      <c r="A419" s="322"/>
      <c r="E419" s="323"/>
      <c r="I419" s="120" t="str">
        <f t="shared" si="25"/>
        <v>\</v>
      </c>
      <c r="J419" s="3" t="e">
        <f>VLOOKUP(I419,'SAC''s'!W:W,1,0)</f>
        <v>#N/A</v>
      </c>
      <c r="K419" s="3" t="e">
        <f>VLOOKUP(A419,'SAC''s'!B:B,1,0)</f>
        <v>#N/A</v>
      </c>
      <c r="L419" s="3" t="b">
        <f t="shared" si="24"/>
        <v>0</v>
      </c>
    </row>
    <row r="420" spans="1:12" ht="15" x14ac:dyDescent="0.25">
      <c r="A420" s="322"/>
      <c r="E420" s="323"/>
      <c r="I420" s="120" t="str">
        <f t="shared" si="25"/>
        <v>\</v>
      </c>
      <c r="J420" s="3" t="e">
        <f>VLOOKUP(I420,'SAC''s'!W:W,1,0)</f>
        <v>#N/A</v>
      </c>
      <c r="K420" s="3" t="e">
        <f>VLOOKUP(A420,'SAC''s'!B:B,1,0)</f>
        <v>#N/A</v>
      </c>
      <c r="L420" s="3" t="b">
        <f t="shared" si="24"/>
        <v>0</v>
      </c>
    </row>
    <row r="421" spans="1:12" ht="15" x14ac:dyDescent="0.25">
      <c r="A421" s="322"/>
      <c r="E421" s="323"/>
      <c r="I421" s="120" t="str">
        <f t="shared" si="25"/>
        <v>\</v>
      </c>
      <c r="J421" s="3" t="e">
        <f>VLOOKUP(I421,'SAC''s'!W:W,1,0)</f>
        <v>#N/A</v>
      </c>
      <c r="K421" s="3" t="e">
        <f>VLOOKUP(A421,'SAC''s'!B:B,1,0)</f>
        <v>#N/A</v>
      </c>
      <c r="L421" s="3" t="b">
        <f t="shared" si="24"/>
        <v>0</v>
      </c>
    </row>
    <row r="422" spans="1:12" ht="15" x14ac:dyDescent="0.25">
      <c r="A422" s="322"/>
      <c r="E422" s="323"/>
      <c r="I422" s="120" t="str">
        <f t="shared" si="25"/>
        <v>\</v>
      </c>
      <c r="J422" s="3" t="e">
        <f>VLOOKUP(I422,'SAC''s'!W:W,1,0)</f>
        <v>#N/A</v>
      </c>
      <c r="K422" s="3" t="e">
        <f>VLOOKUP(A422,'SAC''s'!B:B,1,0)</f>
        <v>#N/A</v>
      </c>
      <c r="L422" s="3" t="b">
        <f t="shared" si="24"/>
        <v>0</v>
      </c>
    </row>
    <row r="423" spans="1:12" ht="15" x14ac:dyDescent="0.25">
      <c r="A423" s="322"/>
      <c r="E423" s="323"/>
      <c r="I423" s="120" t="str">
        <f t="shared" si="25"/>
        <v>\</v>
      </c>
      <c r="J423" s="3" t="e">
        <f>VLOOKUP(I423,'SAC''s'!W:W,1,0)</f>
        <v>#N/A</v>
      </c>
      <c r="K423" s="3" t="e">
        <f>VLOOKUP(A423,'SAC''s'!B:B,1,0)</f>
        <v>#N/A</v>
      </c>
      <c r="L423" s="3" t="b">
        <f t="shared" si="24"/>
        <v>0</v>
      </c>
    </row>
    <row r="424" spans="1:12" ht="15" x14ac:dyDescent="0.25">
      <c r="A424" s="322"/>
      <c r="E424" s="323"/>
      <c r="I424" s="120" t="str">
        <f t="shared" si="25"/>
        <v>\</v>
      </c>
      <c r="J424" s="3" t="e">
        <f>VLOOKUP(I424,'SAC''s'!W:W,1,0)</f>
        <v>#N/A</v>
      </c>
      <c r="K424" s="3" t="e">
        <f>VLOOKUP(A424,'SAC''s'!B:B,1,0)</f>
        <v>#N/A</v>
      </c>
      <c r="L424" s="3" t="b">
        <f t="shared" si="24"/>
        <v>0</v>
      </c>
    </row>
    <row r="425" spans="1:12" ht="15" x14ac:dyDescent="0.25">
      <c r="A425" s="322"/>
      <c r="E425" s="323"/>
      <c r="I425" s="120" t="str">
        <f t="shared" si="25"/>
        <v>\</v>
      </c>
      <c r="J425" s="3" t="e">
        <f>VLOOKUP(I425,'SAC''s'!W:W,1,0)</f>
        <v>#N/A</v>
      </c>
      <c r="K425" s="3" t="e">
        <f>VLOOKUP(A425,'SAC''s'!B:B,1,0)</f>
        <v>#N/A</v>
      </c>
      <c r="L425" s="3" t="b">
        <f t="shared" si="24"/>
        <v>0</v>
      </c>
    </row>
    <row r="426" spans="1:12" ht="15" x14ac:dyDescent="0.25">
      <c r="A426" s="322"/>
      <c r="E426" s="323"/>
      <c r="I426" s="120" t="str">
        <f t="shared" si="25"/>
        <v>\</v>
      </c>
      <c r="J426" s="3" t="e">
        <f>VLOOKUP(I426,'SAC''s'!W:W,1,0)</f>
        <v>#N/A</v>
      </c>
      <c r="K426" s="3" t="e">
        <f>VLOOKUP(A426,'SAC''s'!B:B,1,0)</f>
        <v>#N/A</v>
      </c>
      <c r="L426" s="3" t="b">
        <f t="shared" si="24"/>
        <v>0</v>
      </c>
    </row>
    <row r="427" spans="1:12" ht="15" x14ac:dyDescent="0.25">
      <c r="A427" s="322"/>
      <c r="E427" s="323"/>
      <c r="I427" s="120" t="str">
        <f t="shared" si="25"/>
        <v>\</v>
      </c>
      <c r="J427" s="3" t="e">
        <f>VLOOKUP(I427,'SAC''s'!W:W,1,0)</f>
        <v>#N/A</v>
      </c>
      <c r="K427" s="3" t="e">
        <f>VLOOKUP(A427,'SAC''s'!B:B,1,0)</f>
        <v>#N/A</v>
      </c>
      <c r="L427" s="3" t="b">
        <f t="shared" si="24"/>
        <v>0</v>
      </c>
    </row>
    <row r="428" spans="1:12" ht="15" x14ac:dyDescent="0.25">
      <c r="A428" s="322"/>
      <c r="E428" s="323"/>
      <c r="I428" s="120" t="str">
        <f t="shared" si="25"/>
        <v>\</v>
      </c>
      <c r="J428" s="3" t="e">
        <f>VLOOKUP(I428,'SAC''s'!W:W,1,0)</f>
        <v>#N/A</v>
      </c>
      <c r="K428" s="3" t="e">
        <f>VLOOKUP(A428,'SAC''s'!B:B,1,0)</f>
        <v>#N/A</v>
      </c>
      <c r="L428" s="3" t="b">
        <f t="shared" si="24"/>
        <v>0</v>
      </c>
    </row>
    <row r="429" spans="1:12" ht="15" x14ac:dyDescent="0.25">
      <c r="A429" s="322"/>
      <c r="E429" s="323"/>
      <c r="I429" s="120" t="str">
        <f t="shared" si="25"/>
        <v>\</v>
      </c>
      <c r="J429" s="3" t="e">
        <f>VLOOKUP(I429,'SAC''s'!W:W,1,0)</f>
        <v>#N/A</v>
      </c>
      <c r="K429" s="3" t="e">
        <f>VLOOKUP(A429,'SAC''s'!B:B,1,0)</f>
        <v>#N/A</v>
      </c>
      <c r="L429" s="3" t="b">
        <f t="shared" si="24"/>
        <v>0</v>
      </c>
    </row>
    <row r="430" spans="1:12" ht="15" x14ac:dyDescent="0.25">
      <c r="A430" s="322"/>
      <c r="E430" s="323"/>
      <c r="I430" s="120" t="str">
        <f t="shared" si="25"/>
        <v>\</v>
      </c>
      <c r="J430" s="3" t="e">
        <f>VLOOKUP(I430,'SAC''s'!W:W,1,0)</f>
        <v>#N/A</v>
      </c>
      <c r="K430" s="3" t="e">
        <f>VLOOKUP(A430,'SAC''s'!B:B,1,0)</f>
        <v>#N/A</v>
      </c>
      <c r="L430" s="3" t="b">
        <f t="shared" ref="L430:L492" si="26">RIGHT(E430,1)="0"</f>
        <v>0</v>
      </c>
    </row>
    <row r="431" spans="1:12" ht="15" x14ac:dyDescent="0.25">
      <c r="A431" s="322"/>
      <c r="E431" s="323"/>
      <c r="I431" s="120" t="str">
        <f t="shared" si="25"/>
        <v>\</v>
      </c>
      <c r="J431" s="3" t="e">
        <f>VLOOKUP(I431,'SAC''s'!W:W,1,0)</f>
        <v>#N/A</v>
      </c>
      <c r="K431" s="3" t="e">
        <f>VLOOKUP(A431,'SAC''s'!B:B,1,0)</f>
        <v>#N/A</v>
      </c>
      <c r="L431" s="3" t="b">
        <f t="shared" si="26"/>
        <v>0</v>
      </c>
    </row>
    <row r="432" spans="1:12" ht="15" x14ac:dyDescent="0.25">
      <c r="A432" s="322"/>
      <c r="E432" s="323"/>
      <c r="I432" s="120" t="str">
        <f t="shared" si="25"/>
        <v>\</v>
      </c>
      <c r="J432" s="3" t="e">
        <f>VLOOKUP(I432,'SAC''s'!W:W,1,0)</f>
        <v>#N/A</v>
      </c>
      <c r="K432" s="3" t="e">
        <f>VLOOKUP(A432,'SAC''s'!B:B,1,0)</f>
        <v>#N/A</v>
      </c>
      <c r="L432" s="3" t="b">
        <f t="shared" si="26"/>
        <v>0</v>
      </c>
    </row>
    <row r="433" spans="1:12" ht="15" x14ac:dyDescent="0.25">
      <c r="A433" s="322"/>
      <c r="E433" s="323"/>
      <c r="I433" s="120" t="str">
        <f t="shared" si="25"/>
        <v>\</v>
      </c>
      <c r="J433" s="3" t="e">
        <f>VLOOKUP(I433,'SAC''s'!W:W,1,0)</f>
        <v>#N/A</v>
      </c>
      <c r="K433" s="3" t="e">
        <f>VLOOKUP(A433,'SAC''s'!B:B,1,0)</f>
        <v>#N/A</v>
      </c>
      <c r="L433" s="3" t="b">
        <f t="shared" si="26"/>
        <v>0</v>
      </c>
    </row>
    <row r="434" spans="1:12" ht="15" x14ac:dyDescent="0.25">
      <c r="A434" s="322"/>
      <c r="E434" s="323"/>
      <c r="I434" s="120" t="str">
        <f t="shared" si="25"/>
        <v>\</v>
      </c>
      <c r="J434" s="3" t="e">
        <f>VLOOKUP(I434,'SAC''s'!W:W,1,0)</f>
        <v>#N/A</v>
      </c>
      <c r="K434" s="3" t="e">
        <f>VLOOKUP(A434,'SAC''s'!B:B,1,0)</f>
        <v>#N/A</v>
      </c>
      <c r="L434" s="3" t="b">
        <f t="shared" si="26"/>
        <v>0</v>
      </c>
    </row>
    <row r="435" spans="1:12" ht="15" x14ac:dyDescent="0.25">
      <c r="A435" s="322"/>
      <c r="E435" s="323"/>
      <c r="I435" s="120" t="str">
        <f t="shared" si="25"/>
        <v>\</v>
      </c>
      <c r="J435" s="3" t="e">
        <f>VLOOKUP(I435,'SAC''s'!W:W,1,0)</f>
        <v>#N/A</v>
      </c>
      <c r="K435" s="3" t="e">
        <f>VLOOKUP(A435,'SAC''s'!B:B,1,0)</f>
        <v>#N/A</v>
      </c>
      <c r="L435" s="3" t="b">
        <f t="shared" si="26"/>
        <v>0</v>
      </c>
    </row>
    <row r="436" spans="1:12" ht="15" x14ac:dyDescent="0.25">
      <c r="A436" s="322"/>
      <c r="E436" s="323"/>
      <c r="I436" s="120" t="str">
        <f t="shared" si="25"/>
        <v>\</v>
      </c>
      <c r="J436" s="3" t="e">
        <f>VLOOKUP(I436,'SAC''s'!W:W,1,0)</f>
        <v>#N/A</v>
      </c>
      <c r="K436" s="3" t="e">
        <f>VLOOKUP(A436,'SAC''s'!B:B,1,0)</f>
        <v>#N/A</v>
      </c>
      <c r="L436" s="3" t="b">
        <f t="shared" si="26"/>
        <v>0</v>
      </c>
    </row>
    <row r="437" spans="1:12" ht="15" x14ac:dyDescent="0.25">
      <c r="A437" s="322"/>
      <c r="E437" s="323"/>
      <c r="I437" s="120" t="str">
        <f t="shared" si="25"/>
        <v>\</v>
      </c>
      <c r="J437" s="3" t="e">
        <f>VLOOKUP(I437,'SAC''s'!W:W,1,0)</f>
        <v>#N/A</v>
      </c>
      <c r="K437" s="3" t="e">
        <f>VLOOKUP(A437,'SAC''s'!B:B,1,0)</f>
        <v>#N/A</v>
      </c>
      <c r="L437" s="3" t="b">
        <f t="shared" si="26"/>
        <v>0</v>
      </c>
    </row>
    <row r="438" spans="1:12" ht="15" x14ac:dyDescent="0.25">
      <c r="A438" s="322"/>
      <c r="E438" s="323"/>
      <c r="I438" s="120" t="str">
        <f t="shared" si="25"/>
        <v>\</v>
      </c>
      <c r="J438" s="3" t="e">
        <f>VLOOKUP(I438,'SAC''s'!W:W,1,0)</f>
        <v>#N/A</v>
      </c>
      <c r="K438" s="3" t="e">
        <f>VLOOKUP(A438,'SAC''s'!B:B,1,0)</f>
        <v>#N/A</v>
      </c>
      <c r="L438" s="3" t="b">
        <f t="shared" si="26"/>
        <v>0</v>
      </c>
    </row>
    <row r="439" spans="1:12" ht="15" x14ac:dyDescent="0.25">
      <c r="A439" s="322"/>
      <c r="E439" s="323"/>
      <c r="I439" s="120" t="str">
        <f t="shared" si="25"/>
        <v>\</v>
      </c>
      <c r="J439" s="3" t="e">
        <f>VLOOKUP(I439,'SAC''s'!W:W,1,0)</f>
        <v>#N/A</v>
      </c>
      <c r="K439" s="3" t="e">
        <f>VLOOKUP(A439,'SAC''s'!B:B,1,0)</f>
        <v>#N/A</v>
      </c>
      <c r="L439" s="3" t="b">
        <f t="shared" si="26"/>
        <v>0</v>
      </c>
    </row>
    <row r="440" spans="1:12" ht="15" x14ac:dyDescent="0.25">
      <c r="A440" s="322"/>
      <c r="E440" s="323"/>
      <c r="I440" s="120" t="str">
        <f t="shared" si="25"/>
        <v>\</v>
      </c>
      <c r="J440" s="3" t="e">
        <f>VLOOKUP(I440,'SAC''s'!W:W,1,0)</f>
        <v>#N/A</v>
      </c>
      <c r="K440" s="3" t="e">
        <f>VLOOKUP(A440,'SAC''s'!B:B,1,0)</f>
        <v>#N/A</v>
      </c>
      <c r="L440" s="3" t="b">
        <f t="shared" si="26"/>
        <v>0</v>
      </c>
    </row>
    <row r="441" spans="1:12" ht="15" x14ac:dyDescent="0.25">
      <c r="A441" s="322"/>
      <c r="E441" s="323"/>
      <c r="I441" s="120" t="str">
        <f t="shared" ref="I441:I456" si="27">CONCATENATE(A441,TRIM(F441),"\",TRIM(D441),E441)</f>
        <v>\</v>
      </c>
      <c r="J441" s="3" t="e">
        <f>VLOOKUP(I441,'SAC''s'!W:W,1,0)</f>
        <v>#N/A</v>
      </c>
      <c r="K441" s="3" t="e">
        <f>VLOOKUP(A441,'SAC''s'!B:B,1,0)</f>
        <v>#N/A</v>
      </c>
      <c r="L441" s="3" t="b">
        <f t="shared" si="26"/>
        <v>0</v>
      </c>
    </row>
    <row r="442" spans="1:12" ht="15" x14ac:dyDescent="0.25">
      <c r="A442" s="322"/>
      <c r="E442" s="323"/>
      <c r="I442" s="120" t="str">
        <f t="shared" si="27"/>
        <v>\</v>
      </c>
      <c r="J442" s="3" t="e">
        <f>VLOOKUP(I442,'SAC''s'!W:W,1,0)</f>
        <v>#N/A</v>
      </c>
      <c r="K442" s="3" t="e">
        <f>VLOOKUP(A442,'SAC''s'!B:B,1,0)</f>
        <v>#N/A</v>
      </c>
      <c r="L442" s="3" t="b">
        <f t="shared" si="26"/>
        <v>0</v>
      </c>
    </row>
    <row r="443" spans="1:12" ht="15" x14ac:dyDescent="0.25">
      <c r="A443" s="322"/>
      <c r="E443" s="323"/>
      <c r="I443" s="120" t="str">
        <f t="shared" si="27"/>
        <v>\</v>
      </c>
      <c r="J443" s="3" t="e">
        <f>VLOOKUP(I443,'SAC''s'!W:W,1,0)</f>
        <v>#N/A</v>
      </c>
      <c r="K443" s="3" t="e">
        <f>VLOOKUP(A443,'SAC''s'!B:B,1,0)</f>
        <v>#N/A</v>
      </c>
      <c r="L443" s="3" t="b">
        <f t="shared" si="26"/>
        <v>0</v>
      </c>
    </row>
    <row r="444" spans="1:12" ht="15" x14ac:dyDescent="0.25">
      <c r="A444" s="322"/>
      <c r="E444" s="323"/>
      <c r="I444" s="120" t="str">
        <f t="shared" si="27"/>
        <v>\</v>
      </c>
      <c r="J444" s="3" t="e">
        <f>VLOOKUP(I444,'SAC''s'!W:W,1,0)</f>
        <v>#N/A</v>
      </c>
      <c r="K444" s="3" t="e">
        <f>VLOOKUP(A444,'SAC''s'!B:B,1,0)</f>
        <v>#N/A</v>
      </c>
      <c r="L444" s="3" t="b">
        <f t="shared" si="26"/>
        <v>0</v>
      </c>
    </row>
    <row r="445" spans="1:12" ht="15" x14ac:dyDescent="0.25">
      <c r="A445" s="322"/>
      <c r="E445" s="323"/>
      <c r="I445" s="120" t="str">
        <f t="shared" si="27"/>
        <v>\</v>
      </c>
      <c r="J445" s="3" t="e">
        <f>VLOOKUP(I445,'SAC''s'!W:W,1,0)</f>
        <v>#N/A</v>
      </c>
      <c r="K445" s="3" t="e">
        <f>VLOOKUP(A445,'SAC''s'!B:B,1,0)</f>
        <v>#N/A</v>
      </c>
      <c r="L445" s="3" t="b">
        <f t="shared" si="26"/>
        <v>0</v>
      </c>
    </row>
    <row r="446" spans="1:12" ht="15" x14ac:dyDescent="0.25">
      <c r="A446" s="322"/>
      <c r="E446" s="323"/>
      <c r="I446" s="120" t="str">
        <f t="shared" si="27"/>
        <v>\</v>
      </c>
      <c r="J446" s="3" t="e">
        <f>VLOOKUP(I446,'SAC''s'!W:W,1,0)</f>
        <v>#N/A</v>
      </c>
      <c r="K446" s="3" t="e">
        <f>VLOOKUP(A446,'SAC''s'!B:B,1,0)</f>
        <v>#N/A</v>
      </c>
      <c r="L446" s="3" t="b">
        <f t="shared" si="26"/>
        <v>0</v>
      </c>
    </row>
    <row r="447" spans="1:12" ht="15" x14ac:dyDescent="0.25">
      <c r="A447" s="322"/>
      <c r="E447" s="323"/>
      <c r="I447" s="120" t="str">
        <f t="shared" si="27"/>
        <v>\</v>
      </c>
      <c r="J447" s="3" t="e">
        <f>VLOOKUP(I447,'SAC''s'!W:W,1,0)</f>
        <v>#N/A</v>
      </c>
      <c r="K447" s="3" t="e">
        <f>VLOOKUP(A447,'SAC''s'!B:B,1,0)</f>
        <v>#N/A</v>
      </c>
      <c r="L447" s="3" t="b">
        <f t="shared" si="26"/>
        <v>0</v>
      </c>
    </row>
    <row r="448" spans="1:12" ht="15" x14ac:dyDescent="0.25">
      <c r="A448" s="322"/>
      <c r="E448" s="323"/>
      <c r="I448" s="120" t="str">
        <f t="shared" si="27"/>
        <v>\</v>
      </c>
      <c r="J448" s="3" t="e">
        <f>VLOOKUP(I448,'SAC''s'!W:W,1,0)</f>
        <v>#N/A</v>
      </c>
      <c r="K448" s="3" t="e">
        <f>VLOOKUP(A448,'SAC''s'!B:B,1,0)</f>
        <v>#N/A</v>
      </c>
      <c r="L448" s="3" t="b">
        <f t="shared" si="26"/>
        <v>0</v>
      </c>
    </row>
    <row r="449" spans="1:12" ht="15" x14ac:dyDescent="0.25">
      <c r="A449" s="322"/>
      <c r="E449" s="323"/>
      <c r="I449" s="120" t="str">
        <f t="shared" si="27"/>
        <v>\</v>
      </c>
      <c r="J449" s="3" t="e">
        <f>VLOOKUP(I449,'SAC''s'!W:W,1,0)</f>
        <v>#N/A</v>
      </c>
      <c r="K449" s="3" t="e">
        <f>VLOOKUP(A449,'SAC''s'!B:B,1,0)</f>
        <v>#N/A</v>
      </c>
      <c r="L449" s="3" t="b">
        <f t="shared" si="26"/>
        <v>0</v>
      </c>
    </row>
    <row r="450" spans="1:12" ht="15" x14ac:dyDescent="0.25">
      <c r="A450" s="322"/>
      <c r="E450" s="323"/>
      <c r="I450" s="120" t="str">
        <f t="shared" si="27"/>
        <v>\</v>
      </c>
      <c r="J450" s="3" t="e">
        <f>VLOOKUP(I450,'SAC''s'!W:W,1,0)</f>
        <v>#N/A</v>
      </c>
      <c r="K450" s="3" t="e">
        <f>VLOOKUP(A450,'SAC''s'!B:B,1,0)</f>
        <v>#N/A</v>
      </c>
      <c r="L450" s="3" t="b">
        <f t="shared" si="26"/>
        <v>0</v>
      </c>
    </row>
    <row r="451" spans="1:12" ht="15" x14ac:dyDescent="0.25">
      <c r="A451" s="322"/>
      <c r="E451" s="323"/>
      <c r="I451" s="120" t="str">
        <f t="shared" si="27"/>
        <v>\</v>
      </c>
      <c r="J451" s="3" t="e">
        <f>VLOOKUP(I451,'SAC''s'!W:W,1,0)</f>
        <v>#N/A</v>
      </c>
      <c r="K451" s="3" t="e">
        <f>VLOOKUP(A451,'SAC''s'!B:B,1,0)</f>
        <v>#N/A</v>
      </c>
      <c r="L451" s="3" t="b">
        <f t="shared" si="26"/>
        <v>0</v>
      </c>
    </row>
    <row r="452" spans="1:12" ht="15" x14ac:dyDescent="0.25">
      <c r="A452" s="322"/>
      <c r="E452" s="323"/>
      <c r="I452" s="120" t="str">
        <f t="shared" si="27"/>
        <v>\</v>
      </c>
      <c r="J452" s="3" t="e">
        <f>VLOOKUP(I452,'SAC''s'!W:W,1,0)</f>
        <v>#N/A</v>
      </c>
      <c r="K452" s="3" t="e">
        <f>VLOOKUP(A452,'SAC''s'!B:B,1,0)</f>
        <v>#N/A</v>
      </c>
      <c r="L452" s="3" t="b">
        <f t="shared" si="26"/>
        <v>0</v>
      </c>
    </row>
    <row r="453" spans="1:12" ht="15" x14ac:dyDescent="0.25">
      <c r="A453" s="322"/>
      <c r="E453" s="323"/>
      <c r="I453" s="120" t="str">
        <f t="shared" si="27"/>
        <v>\</v>
      </c>
      <c r="J453" s="3" t="e">
        <f>VLOOKUP(I453,'SAC''s'!W:W,1,0)</f>
        <v>#N/A</v>
      </c>
      <c r="K453" s="3" t="e">
        <f>VLOOKUP(A453,'SAC''s'!B:B,1,0)</f>
        <v>#N/A</v>
      </c>
      <c r="L453" s="3" t="b">
        <f t="shared" si="26"/>
        <v>0</v>
      </c>
    </row>
    <row r="454" spans="1:12" ht="15" x14ac:dyDescent="0.25">
      <c r="A454" s="322"/>
      <c r="E454" s="323"/>
      <c r="I454" s="120" t="str">
        <f t="shared" si="27"/>
        <v>\</v>
      </c>
      <c r="J454" s="3" t="e">
        <f>VLOOKUP(I454,'SAC''s'!W:W,1,0)</f>
        <v>#N/A</v>
      </c>
      <c r="K454" s="3" t="e">
        <f>VLOOKUP(A454,'SAC''s'!B:B,1,0)</f>
        <v>#N/A</v>
      </c>
      <c r="L454" s="3" t="b">
        <f t="shared" si="26"/>
        <v>0</v>
      </c>
    </row>
    <row r="455" spans="1:12" ht="15" x14ac:dyDescent="0.25">
      <c r="A455" s="322"/>
      <c r="E455" s="323"/>
      <c r="I455" s="120" t="str">
        <f t="shared" si="27"/>
        <v>\</v>
      </c>
      <c r="J455" s="3" t="e">
        <f>VLOOKUP(I455,'SAC''s'!W:W,1,0)</f>
        <v>#N/A</v>
      </c>
      <c r="K455" s="3" t="e">
        <f>VLOOKUP(A455,'SAC''s'!B:B,1,0)</f>
        <v>#N/A</v>
      </c>
      <c r="L455" s="3" t="b">
        <f t="shared" si="26"/>
        <v>0</v>
      </c>
    </row>
    <row r="456" spans="1:12" ht="15" x14ac:dyDescent="0.25">
      <c r="A456" s="322"/>
      <c r="E456" s="323"/>
      <c r="I456" s="120" t="str">
        <f t="shared" si="27"/>
        <v>\</v>
      </c>
      <c r="J456" s="3" t="e">
        <f>VLOOKUP(I456,'SAC''s'!W:W,1,0)</f>
        <v>#N/A</v>
      </c>
      <c r="K456" s="3" t="e">
        <f>VLOOKUP(A456,'SAC''s'!B:B,1,0)</f>
        <v>#N/A</v>
      </c>
      <c r="L456" s="3" t="b">
        <f t="shared" si="26"/>
        <v>0</v>
      </c>
    </row>
    <row r="457" spans="1:12" ht="15" x14ac:dyDescent="0.25">
      <c r="A457" s="322"/>
      <c r="E457" s="323"/>
      <c r="I457" s="120" t="str">
        <f t="shared" ref="I457:I488" si="28">CONCATENATE(A457,TRIM(F457),"\",TRIM(D457),E457)</f>
        <v>\</v>
      </c>
      <c r="J457" s="3" t="e">
        <f>VLOOKUP(I457,'SAC''s'!W:W,1,0)</f>
        <v>#N/A</v>
      </c>
      <c r="K457" s="3" t="e">
        <f>VLOOKUP(A457,'SAC''s'!B:B,1,0)</f>
        <v>#N/A</v>
      </c>
      <c r="L457" s="3" t="b">
        <f t="shared" si="26"/>
        <v>0</v>
      </c>
    </row>
    <row r="458" spans="1:12" x14ac:dyDescent="0.2">
      <c r="A458" s="85"/>
      <c r="E458" s="269"/>
      <c r="I458" s="120" t="str">
        <f t="shared" si="28"/>
        <v>\</v>
      </c>
      <c r="J458" s="3" t="e">
        <f>VLOOKUP(I458,'SAC''s'!W:W,1,0)</f>
        <v>#N/A</v>
      </c>
      <c r="K458" s="3" t="e">
        <f>VLOOKUP(A458,'SAC''s'!B:B,1,0)</f>
        <v>#N/A</v>
      </c>
      <c r="L458" s="3" t="b">
        <f t="shared" si="26"/>
        <v>0</v>
      </c>
    </row>
    <row r="459" spans="1:12" x14ac:dyDescent="0.2">
      <c r="I459" s="120" t="str">
        <f t="shared" si="28"/>
        <v>\</v>
      </c>
      <c r="J459" s="3" t="e">
        <f>VLOOKUP(I459,'SAC''s'!W:W,1,0)</f>
        <v>#N/A</v>
      </c>
      <c r="K459" s="3" t="e">
        <f>VLOOKUP(A459,'SAC''s'!B:B,1,0)</f>
        <v>#N/A</v>
      </c>
      <c r="L459" s="3" t="b">
        <f t="shared" si="26"/>
        <v>0</v>
      </c>
    </row>
    <row r="460" spans="1:12" x14ac:dyDescent="0.2">
      <c r="I460" s="120" t="str">
        <f t="shared" si="28"/>
        <v>\</v>
      </c>
      <c r="J460" s="3" t="e">
        <f>VLOOKUP(I460,'SAC''s'!W:W,1,0)</f>
        <v>#N/A</v>
      </c>
      <c r="K460" s="3" t="e">
        <f>VLOOKUP(A460,'SAC''s'!B:B,1,0)</f>
        <v>#N/A</v>
      </c>
      <c r="L460" s="3" t="b">
        <f t="shared" si="26"/>
        <v>0</v>
      </c>
    </row>
    <row r="461" spans="1:12" x14ac:dyDescent="0.2">
      <c r="I461" s="120" t="str">
        <f t="shared" si="28"/>
        <v>\</v>
      </c>
      <c r="J461" s="3" t="e">
        <f>VLOOKUP(I461,'SAC''s'!W:W,1,0)</f>
        <v>#N/A</v>
      </c>
      <c r="K461" s="3" t="e">
        <f>VLOOKUP(A461,'SAC''s'!B:B,1,0)</f>
        <v>#N/A</v>
      </c>
      <c r="L461" s="3" t="b">
        <f t="shared" si="26"/>
        <v>0</v>
      </c>
    </row>
    <row r="462" spans="1:12" x14ac:dyDescent="0.2">
      <c r="I462" s="120" t="str">
        <f t="shared" si="28"/>
        <v>\</v>
      </c>
      <c r="J462" s="3" t="e">
        <f>VLOOKUP(I462,'SAC''s'!W:W,1,0)</f>
        <v>#N/A</v>
      </c>
      <c r="K462" s="3" t="e">
        <f>VLOOKUP(A462,'SAC''s'!B:B,1,0)</f>
        <v>#N/A</v>
      </c>
      <c r="L462" s="3" t="b">
        <f t="shared" si="26"/>
        <v>0</v>
      </c>
    </row>
    <row r="463" spans="1:12" x14ac:dyDescent="0.2">
      <c r="I463" s="120" t="str">
        <f t="shared" si="28"/>
        <v>\</v>
      </c>
      <c r="J463" s="3" t="e">
        <f>VLOOKUP(I463,'SAC''s'!W:W,1,0)</f>
        <v>#N/A</v>
      </c>
      <c r="K463" s="3" t="e">
        <f>VLOOKUP(A463,'SAC''s'!B:B,1,0)</f>
        <v>#N/A</v>
      </c>
      <c r="L463" s="3" t="b">
        <f t="shared" si="26"/>
        <v>0</v>
      </c>
    </row>
    <row r="464" spans="1:12" x14ac:dyDescent="0.2">
      <c r="I464" s="120" t="str">
        <f t="shared" si="28"/>
        <v>\</v>
      </c>
      <c r="J464" s="3" t="e">
        <f>VLOOKUP(I464,'SAC''s'!W:W,1,0)</f>
        <v>#N/A</v>
      </c>
      <c r="K464" s="3" t="e">
        <f>VLOOKUP(A464,'SAC''s'!B:B,1,0)</f>
        <v>#N/A</v>
      </c>
      <c r="L464" s="3" t="b">
        <f t="shared" si="26"/>
        <v>0</v>
      </c>
    </row>
    <row r="465" spans="9:12" x14ac:dyDescent="0.2">
      <c r="I465" s="120" t="str">
        <f t="shared" si="28"/>
        <v>\</v>
      </c>
      <c r="J465" s="3" t="e">
        <f>VLOOKUP(I465,'SAC''s'!W:W,1,0)</f>
        <v>#N/A</v>
      </c>
      <c r="K465" s="3" t="e">
        <f>VLOOKUP(A465,'SAC''s'!B:B,1,0)</f>
        <v>#N/A</v>
      </c>
      <c r="L465" s="3" t="b">
        <f t="shared" si="26"/>
        <v>0</v>
      </c>
    </row>
    <row r="466" spans="9:12" x14ac:dyDescent="0.2">
      <c r="I466" s="120" t="str">
        <f t="shared" si="28"/>
        <v>\</v>
      </c>
      <c r="J466" s="3" t="e">
        <f>VLOOKUP(I466,'SAC''s'!W:W,1,0)</f>
        <v>#N/A</v>
      </c>
      <c r="K466" s="3" t="e">
        <f>VLOOKUP(A466,'SAC''s'!B:B,1,0)</f>
        <v>#N/A</v>
      </c>
      <c r="L466" s="3" t="b">
        <f t="shared" si="26"/>
        <v>0</v>
      </c>
    </row>
    <row r="467" spans="9:12" x14ac:dyDescent="0.2">
      <c r="I467" s="120" t="str">
        <f t="shared" si="28"/>
        <v>\</v>
      </c>
      <c r="J467" s="3" t="e">
        <f>VLOOKUP(I467,'SAC''s'!W:W,1,0)</f>
        <v>#N/A</v>
      </c>
      <c r="K467" s="3" t="e">
        <f>VLOOKUP(A467,'SAC''s'!B:B,1,0)</f>
        <v>#N/A</v>
      </c>
      <c r="L467" s="3" t="b">
        <f t="shared" si="26"/>
        <v>0</v>
      </c>
    </row>
    <row r="468" spans="9:12" x14ac:dyDescent="0.2">
      <c r="I468" s="120" t="str">
        <f t="shared" si="28"/>
        <v>\</v>
      </c>
      <c r="J468" s="3" t="e">
        <f>VLOOKUP(I468,'SAC''s'!W:W,1,0)</f>
        <v>#N/A</v>
      </c>
      <c r="K468" s="3" t="e">
        <f>VLOOKUP(A468,'SAC''s'!B:B,1,0)</f>
        <v>#N/A</v>
      </c>
      <c r="L468" s="3" t="b">
        <f t="shared" si="26"/>
        <v>0</v>
      </c>
    </row>
    <row r="469" spans="9:12" x14ac:dyDescent="0.2">
      <c r="I469" s="120" t="str">
        <f t="shared" si="28"/>
        <v>\</v>
      </c>
      <c r="J469" s="3" t="e">
        <f>VLOOKUP(I469,'SAC''s'!W:W,1,0)</f>
        <v>#N/A</v>
      </c>
      <c r="K469" s="3" t="e">
        <f>VLOOKUP(A469,'SAC''s'!B:B,1,0)</f>
        <v>#N/A</v>
      </c>
      <c r="L469" s="3" t="b">
        <f t="shared" si="26"/>
        <v>0</v>
      </c>
    </row>
    <row r="470" spans="9:12" x14ac:dyDescent="0.2">
      <c r="I470" s="120" t="str">
        <f t="shared" si="28"/>
        <v>\</v>
      </c>
      <c r="J470" s="3" t="e">
        <f>VLOOKUP(I470,'SAC''s'!W:W,1,0)</f>
        <v>#N/A</v>
      </c>
      <c r="K470" s="3" t="e">
        <f>VLOOKUP(A470,'SAC''s'!B:B,1,0)</f>
        <v>#N/A</v>
      </c>
      <c r="L470" s="3" t="b">
        <f t="shared" si="26"/>
        <v>0</v>
      </c>
    </row>
    <row r="471" spans="9:12" x14ac:dyDescent="0.2">
      <c r="I471" s="120" t="str">
        <f t="shared" si="28"/>
        <v>\</v>
      </c>
      <c r="J471" s="3" t="e">
        <f>VLOOKUP(I471,'SAC''s'!W:W,1,0)</f>
        <v>#N/A</v>
      </c>
      <c r="K471" s="3" t="e">
        <f>VLOOKUP(A471,'SAC''s'!B:B,1,0)</f>
        <v>#N/A</v>
      </c>
      <c r="L471" s="3" t="b">
        <f t="shared" si="26"/>
        <v>0</v>
      </c>
    </row>
    <row r="472" spans="9:12" x14ac:dyDescent="0.2">
      <c r="I472" s="120" t="str">
        <f t="shared" si="28"/>
        <v>\</v>
      </c>
      <c r="J472" s="3" t="e">
        <f>VLOOKUP(I472,'SAC''s'!W:W,1,0)</f>
        <v>#N/A</v>
      </c>
      <c r="K472" s="3" t="e">
        <f>VLOOKUP(A472,'SAC''s'!B:B,1,0)</f>
        <v>#N/A</v>
      </c>
      <c r="L472" s="3" t="b">
        <f t="shared" si="26"/>
        <v>0</v>
      </c>
    </row>
    <row r="473" spans="9:12" x14ac:dyDescent="0.2">
      <c r="I473" s="120" t="str">
        <f t="shared" si="28"/>
        <v>\</v>
      </c>
      <c r="J473" s="3" t="e">
        <f>VLOOKUP(I473,'SAC''s'!W:W,1,0)</f>
        <v>#N/A</v>
      </c>
      <c r="K473" s="3" t="e">
        <f>VLOOKUP(A473,'SAC''s'!B:B,1,0)</f>
        <v>#N/A</v>
      </c>
      <c r="L473" s="3" t="b">
        <f t="shared" si="26"/>
        <v>0</v>
      </c>
    </row>
    <row r="474" spans="9:12" x14ac:dyDescent="0.2">
      <c r="I474" s="120" t="str">
        <f t="shared" si="28"/>
        <v>\</v>
      </c>
      <c r="J474" s="3" t="e">
        <f>VLOOKUP(I474,'SAC''s'!W:W,1,0)</f>
        <v>#N/A</v>
      </c>
      <c r="K474" s="3" t="e">
        <f>VLOOKUP(A474,'SAC''s'!B:B,1,0)</f>
        <v>#N/A</v>
      </c>
      <c r="L474" s="3" t="b">
        <f t="shared" si="26"/>
        <v>0</v>
      </c>
    </row>
    <row r="475" spans="9:12" x14ac:dyDescent="0.2">
      <c r="I475" s="120" t="str">
        <f t="shared" si="28"/>
        <v>\</v>
      </c>
      <c r="J475" s="3" t="e">
        <f>VLOOKUP(I475,'SAC''s'!W:W,1,0)</f>
        <v>#N/A</v>
      </c>
      <c r="K475" s="3" t="e">
        <f>VLOOKUP(A475,'SAC''s'!B:B,1,0)</f>
        <v>#N/A</v>
      </c>
      <c r="L475" s="3" t="b">
        <f t="shared" si="26"/>
        <v>0</v>
      </c>
    </row>
    <row r="476" spans="9:12" x14ac:dyDescent="0.2">
      <c r="I476" s="120" t="str">
        <f t="shared" si="28"/>
        <v>\</v>
      </c>
      <c r="J476" s="3" t="e">
        <f>VLOOKUP(I476,'SAC''s'!W:W,1,0)</f>
        <v>#N/A</v>
      </c>
      <c r="K476" s="3" t="e">
        <f>VLOOKUP(A476,'SAC''s'!B:B,1,0)</f>
        <v>#N/A</v>
      </c>
      <c r="L476" s="3" t="b">
        <f t="shared" si="26"/>
        <v>0</v>
      </c>
    </row>
    <row r="477" spans="9:12" x14ac:dyDescent="0.2">
      <c r="I477" s="120" t="str">
        <f t="shared" si="28"/>
        <v>\</v>
      </c>
      <c r="J477" s="3" t="e">
        <f>VLOOKUP(I477,'SAC''s'!W:W,1,0)</f>
        <v>#N/A</v>
      </c>
      <c r="K477" s="3" t="e">
        <f>VLOOKUP(A477,'SAC''s'!B:B,1,0)</f>
        <v>#N/A</v>
      </c>
      <c r="L477" s="3" t="b">
        <f t="shared" si="26"/>
        <v>0</v>
      </c>
    </row>
    <row r="478" spans="9:12" x14ac:dyDescent="0.2">
      <c r="I478" s="120" t="str">
        <f t="shared" si="28"/>
        <v>\</v>
      </c>
      <c r="J478" s="3" t="e">
        <f>VLOOKUP(I478,'SAC''s'!W:W,1,0)</f>
        <v>#N/A</v>
      </c>
      <c r="K478" s="3" t="e">
        <f>VLOOKUP(A478,'SAC''s'!B:B,1,0)</f>
        <v>#N/A</v>
      </c>
      <c r="L478" s="3" t="b">
        <f t="shared" si="26"/>
        <v>0</v>
      </c>
    </row>
    <row r="479" spans="9:12" x14ac:dyDescent="0.2">
      <c r="I479" s="120" t="str">
        <f t="shared" si="28"/>
        <v>\</v>
      </c>
      <c r="J479" s="3" t="e">
        <f>VLOOKUP(I479,'SAC''s'!W:W,1,0)</f>
        <v>#N/A</v>
      </c>
      <c r="K479" s="3" t="e">
        <f>VLOOKUP(A479,'SAC''s'!B:B,1,0)</f>
        <v>#N/A</v>
      </c>
      <c r="L479" s="3" t="b">
        <f t="shared" si="26"/>
        <v>0</v>
      </c>
    </row>
    <row r="480" spans="9:12" x14ac:dyDescent="0.2">
      <c r="I480" s="120" t="str">
        <f t="shared" si="28"/>
        <v>\</v>
      </c>
      <c r="J480" s="3" t="e">
        <f>VLOOKUP(I480,'SAC''s'!W:W,1,0)</f>
        <v>#N/A</v>
      </c>
      <c r="K480" s="3" t="e">
        <f>VLOOKUP(A480,'SAC''s'!B:B,1,0)</f>
        <v>#N/A</v>
      </c>
      <c r="L480" s="3" t="b">
        <f t="shared" si="26"/>
        <v>0</v>
      </c>
    </row>
    <row r="481" spans="9:12" x14ac:dyDescent="0.2">
      <c r="I481" s="120" t="str">
        <f t="shared" si="28"/>
        <v>\</v>
      </c>
      <c r="J481" s="3" t="e">
        <f>VLOOKUP(I481,'SAC''s'!W:W,1,0)</f>
        <v>#N/A</v>
      </c>
      <c r="K481" s="3" t="e">
        <f>VLOOKUP(A481,'SAC''s'!B:B,1,0)</f>
        <v>#N/A</v>
      </c>
      <c r="L481" s="3" t="b">
        <f t="shared" si="26"/>
        <v>0</v>
      </c>
    </row>
    <row r="482" spans="9:12" x14ac:dyDescent="0.2">
      <c r="I482" s="120" t="str">
        <f t="shared" si="28"/>
        <v>\</v>
      </c>
      <c r="J482" s="3" t="e">
        <f>VLOOKUP(I482,'SAC''s'!W:W,1,0)</f>
        <v>#N/A</v>
      </c>
      <c r="K482" s="3" t="e">
        <f>VLOOKUP(A482,'SAC''s'!B:B,1,0)</f>
        <v>#N/A</v>
      </c>
      <c r="L482" s="3" t="b">
        <f t="shared" si="26"/>
        <v>0</v>
      </c>
    </row>
    <row r="483" spans="9:12" x14ac:dyDescent="0.2">
      <c r="I483" s="120" t="str">
        <f t="shared" si="28"/>
        <v>\</v>
      </c>
      <c r="J483" s="3" t="e">
        <f>VLOOKUP(I483,'SAC''s'!W:W,1,0)</f>
        <v>#N/A</v>
      </c>
      <c r="K483" s="3" t="e">
        <f>VLOOKUP(A483,'SAC''s'!B:B,1,0)</f>
        <v>#N/A</v>
      </c>
      <c r="L483" s="3" t="b">
        <f t="shared" si="26"/>
        <v>0</v>
      </c>
    </row>
    <row r="484" spans="9:12" x14ac:dyDescent="0.2">
      <c r="I484" s="120" t="str">
        <f t="shared" si="28"/>
        <v>\</v>
      </c>
      <c r="J484" s="3" t="e">
        <f>VLOOKUP(I484,'SAC''s'!W:W,1,0)</f>
        <v>#N/A</v>
      </c>
      <c r="K484" s="3" t="e">
        <f>VLOOKUP(A484,'SAC''s'!B:B,1,0)</f>
        <v>#N/A</v>
      </c>
      <c r="L484" s="3" t="b">
        <f t="shared" si="26"/>
        <v>0</v>
      </c>
    </row>
    <row r="485" spans="9:12" x14ac:dyDescent="0.2">
      <c r="I485" s="120" t="str">
        <f t="shared" si="28"/>
        <v>\</v>
      </c>
      <c r="J485" s="3" t="e">
        <f>VLOOKUP(I485,'SAC''s'!W:W,1,0)</f>
        <v>#N/A</v>
      </c>
      <c r="K485" s="3" t="e">
        <f>VLOOKUP(A485,'SAC''s'!B:B,1,0)</f>
        <v>#N/A</v>
      </c>
      <c r="L485" s="3" t="b">
        <f t="shared" si="26"/>
        <v>0</v>
      </c>
    </row>
    <row r="486" spans="9:12" x14ac:dyDescent="0.2">
      <c r="I486" s="120" t="str">
        <f t="shared" si="28"/>
        <v>\</v>
      </c>
      <c r="J486" s="3" t="e">
        <f>VLOOKUP(I486,'SAC''s'!W:W,1,0)</f>
        <v>#N/A</v>
      </c>
      <c r="K486" s="3" t="e">
        <f>VLOOKUP(A486,'SAC''s'!B:B,1,0)</f>
        <v>#N/A</v>
      </c>
      <c r="L486" s="3" t="b">
        <f t="shared" si="26"/>
        <v>0</v>
      </c>
    </row>
    <row r="487" spans="9:12" x14ac:dyDescent="0.2">
      <c r="I487" s="120" t="str">
        <f t="shared" si="28"/>
        <v>\</v>
      </c>
      <c r="J487" s="3" t="e">
        <f>VLOOKUP(I487,'SAC''s'!W:W,1,0)</f>
        <v>#N/A</v>
      </c>
      <c r="K487" s="3" t="e">
        <f>VLOOKUP(A487,'SAC''s'!B:B,1,0)</f>
        <v>#N/A</v>
      </c>
      <c r="L487" s="3" t="b">
        <f t="shared" si="26"/>
        <v>0</v>
      </c>
    </row>
    <row r="488" spans="9:12" x14ac:dyDescent="0.2">
      <c r="I488" s="120" t="str">
        <f t="shared" si="28"/>
        <v>\</v>
      </c>
      <c r="J488" s="3" t="e">
        <f>VLOOKUP(I488,'SAC''s'!W:W,1,0)</f>
        <v>#N/A</v>
      </c>
      <c r="K488" s="3" t="e">
        <f>VLOOKUP(A488,'SAC''s'!B:B,1,0)</f>
        <v>#N/A</v>
      </c>
      <c r="L488" s="3" t="b">
        <f t="shared" si="26"/>
        <v>0</v>
      </c>
    </row>
    <row r="489" spans="9:12" x14ac:dyDescent="0.2">
      <c r="I489" s="120" t="str">
        <f t="shared" ref="I489:I520" si="29">CONCATENATE(A489,TRIM(F489),"\",TRIM(D489),E489)</f>
        <v>\</v>
      </c>
      <c r="J489" s="3" t="e">
        <f>VLOOKUP(I489,'SAC''s'!W:W,1,0)</f>
        <v>#N/A</v>
      </c>
      <c r="K489" s="3" t="e">
        <f>VLOOKUP(A489,'SAC''s'!B:B,1,0)</f>
        <v>#N/A</v>
      </c>
      <c r="L489" s="3" t="b">
        <f t="shared" si="26"/>
        <v>0</v>
      </c>
    </row>
    <row r="490" spans="9:12" x14ac:dyDescent="0.2">
      <c r="I490" s="120" t="str">
        <f t="shared" si="29"/>
        <v>\</v>
      </c>
      <c r="J490" s="3" t="e">
        <f>VLOOKUP(I490,'SAC''s'!W:W,1,0)</f>
        <v>#N/A</v>
      </c>
      <c r="K490" s="3" t="e">
        <f>VLOOKUP(A490,'SAC''s'!B:B,1,0)</f>
        <v>#N/A</v>
      </c>
      <c r="L490" s="3" t="b">
        <f t="shared" si="26"/>
        <v>0</v>
      </c>
    </row>
    <row r="491" spans="9:12" x14ac:dyDescent="0.2">
      <c r="I491" s="120" t="str">
        <f t="shared" si="29"/>
        <v>\</v>
      </c>
      <c r="J491" s="3" t="e">
        <f>VLOOKUP(I491,'SAC''s'!W:W,1,0)</f>
        <v>#N/A</v>
      </c>
      <c r="K491" s="3" t="e">
        <f>VLOOKUP(A491,'SAC''s'!B:B,1,0)</f>
        <v>#N/A</v>
      </c>
      <c r="L491" s="3" t="b">
        <f t="shared" si="26"/>
        <v>0</v>
      </c>
    </row>
    <row r="492" spans="9:12" x14ac:dyDescent="0.2">
      <c r="I492" s="120" t="str">
        <f t="shared" si="29"/>
        <v>\</v>
      </c>
      <c r="J492" s="3" t="e">
        <f>VLOOKUP(I492,'SAC''s'!W:W,1,0)</f>
        <v>#N/A</v>
      </c>
      <c r="K492" s="3" t="e">
        <f>VLOOKUP(A492,'SAC''s'!B:B,1,0)</f>
        <v>#N/A</v>
      </c>
      <c r="L492" s="3" t="b">
        <f t="shared" si="26"/>
        <v>0</v>
      </c>
    </row>
    <row r="493" spans="9:12" x14ac:dyDescent="0.2">
      <c r="I493" s="120" t="str">
        <f t="shared" si="29"/>
        <v>\</v>
      </c>
      <c r="J493" s="3" t="e">
        <f>VLOOKUP(I493,'SAC''s'!W:W,1,0)</f>
        <v>#N/A</v>
      </c>
      <c r="K493" s="3" t="e">
        <f>VLOOKUP(A493,'SAC''s'!B:B,1,0)</f>
        <v>#N/A</v>
      </c>
      <c r="L493" s="3" t="b">
        <f t="shared" ref="L493:L556" si="30">RIGHT(E493,1)="0"</f>
        <v>0</v>
      </c>
    </row>
    <row r="494" spans="9:12" x14ac:dyDescent="0.2">
      <c r="I494" s="120" t="str">
        <f t="shared" si="29"/>
        <v>\</v>
      </c>
      <c r="J494" s="3" t="e">
        <f>VLOOKUP(I494,'SAC''s'!W:W,1,0)</f>
        <v>#N/A</v>
      </c>
      <c r="K494" s="3" t="e">
        <f>VLOOKUP(A494,'SAC''s'!B:B,1,0)</f>
        <v>#N/A</v>
      </c>
      <c r="L494" s="3" t="b">
        <f t="shared" si="30"/>
        <v>0</v>
      </c>
    </row>
    <row r="495" spans="9:12" x14ac:dyDescent="0.2">
      <c r="I495" s="120" t="str">
        <f t="shared" si="29"/>
        <v>\</v>
      </c>
      <c r="J495" s="3" t="e">
        <f>VLOOKUP(I495,'SAC''s'!W:W,1,0)</f>
        <v>#N/A</v>
      </c>
      <c r="K495" s="3" t="e">
        <f>VLOOKUP(A495,'SAC''s'!B:B,1,0)</f>
        <v>#N/A</v>
      </c>
      <c r="L495" s="3" t="b">
        <f t="shared" si="30"/>
        <v>0</v>
      </c>
    </row>
    <row r="496" spans="9:12" x14ac:dyDescent="0.2">
      <c r="I496" s="120" t="str">
        <f t="shared" si="29"/>
        <v>\</v>
      </c>
      <c r="J496" s="3" t="e">
        <f>VLOOKUP(I496,'SAC''s'!W:W,1,0)</f>
        <v>#N/A</v>
      </c>
      <c r="K496" s="3" t="e">
        <f>VLOOKUP(A496,'SAC''s'!B:B,1,0)</f>
        <v>#N/A</v>
      </c>
      <c r="L496" s="3" t="b">
        <f t="shared" si="30"/>
        <v>0</v>
      </c>
    </row>
    <row r="497" spans="9:12" x14ac:dyDescent="0.2">
      <c r="I497" s="120" t="str">
        <f t="shared" si="29"/>
        <v>\</v>
      </c>
      <c r="J497" s="3" t="e">
        <f>VLOOKUP(I497,'SAC''s'!W:W,1,0)</f>
        <v>#N/A</v>
      </c>
      <c r="K497" s="3" t="e">
        <f>VLOOKUP(A497,'SAC''s'!B:B,1,0)</f>
        <v>#N/A</v>
      </c>
      <c r="L497" s="3" t="b">
        <f t="shared" si="30"/>
        <v>0</v>
      </c>
    </row>
    <row r="498" spans="9:12" x14ac:dyDescent="0.2">
      <c r="I498" s="120" t="str">
        <f t="shared" si="29"/>
        <v>\</v>
      </c>
      <c r="J498" s="3" t="e">
        <f>VLOOKUP(I498,'SAC''s'!W:W,1,0)</f>
        <v>#N/A</v>
      </c>
      <c r="K498" s="3" t="e">
        <f>VLOOKUP(A498,'SAC''s'!B:B,1,0)</f>
        <v>#N/A</v>
      </c>
      <c r="L498" s="3" t="b">
        <f t="shared" si="30"/>
        <v>0</v>
      </c>
    </row>
    <row r="499" spans="9:12" x14ac:dyDescent="0.2">
      <c r="I499" s="120" t="str">
        <f t="shared" si="29"/>
        <v>\</v>
      </c>
      <c r="J499" s="3" t="e">
        <f>VLOOKUP(I499,'SAC''s'!W:W,1,0)</f>
        <v>#N/A</v>
      </c>
      <c r="K499" s="3" t="e">
        <f>VLOOKUP(A499,'SAC''s'!B:B,1,0)</f>
        <v>#N/A</v>
      </c>
      <c r="L499" s="3" t="b">
        <f t="shared" si="30"/>
        <v>0</v>
      </c>
    </row>
    <row r="500" spans="9:12" x14ac:dyDescent="0.2">
      <c r="I500" s="120" t="str">
        <f t="shared" si="29"/>
        <v>\</v>
      </c>
      <c r="J500" s="3" t="e">
        <f>VLOOKUP(I500,'SAC''s'!W:W,1,0)</f>
        <v>#N/A</v>
      </c>
      <c r="K500" s="3" t="e">
        <f>VLOOKUP(A500,'SAC''s'!B:B,1,0)</f>
        <v>#N/A</v>
      </c>
      <c r="L500" s="3" t="b">
        <f t="shared" si="30"/>
        <v>0</v>
      </c>
    </row>
    <row r="501" spans="9:12" x14ac:dyDescent="0.2">
      <c r="I501" s="120" t="str">
        <f t="shared" si="29"/>
        <v>\</v>
      </c>
      <c r="J501" s="3" t="e">
        <f>VLOOKUP(I501,'SAC''s'!W:W,1,0)</f>
        <v>#N/A</v>
      </c>
      <c r="K501" s="3" t="e">
        <f>VLOOKUP(A501,'SAC''s'!B:B,1,0)</f>
        <v>#N/A</v>
      </c>
      <c r="L501" s="3" t="b">
        <f t="shared" si="30"/>
        <v>0</v>
      </c>
    </row>
    <row r="502" spans="9:12" x14ac:dyDescent="0.2">
      <c r="I502" s="120" t="str">
        <f t="shared" si="29"/>
        <v>\</v>
      </c>
      <c r="J502" s="3" t="e">
        <f>VLOOKUP(I502,'SAC''s'!W:W,1,0)</f>
        <v>#N/A</v>
      </c>
      <c r="K502" s="3" t="e">
        <f>VLOOKUP(A502,'SAC''s'!B:B,1,0)</f>
        <v>#N/A</v>
      </c>
      <c r="L502" s="3" t="b">
        <f t="shared" si="30"/>
        <v>0</v>
      </c>
    </row>
    <row r="503" spans="9:12" x14ac:dyDescent="0.2">
      <c r="I503" s="120" t="str">
        <f t="shared" si="29"/>
        <v>\</v>
      </c>
      <c r="J503" s="3" t="e">
        <f>VLOOKUP(I503,'SAC''s'!W:W,1,0)</f>
        <v>#N/A</v>
      </c>
      <c r="K503" s="3" t="e">
        <f>VLOOKUP(A503,'SAC''s'!B:B,1,0)</f>
        <v>#N/A</v>
      </c>
      <c r="L503" s="3" t="b">
        <f t="shared" si="30"/>
        <v>0</v>
      </c>
    </row>
    <row r="504" spans="9:12" x14ac:dyDescent="0.2">
      <c r="I504" s="120" t="str">
        <f t="shared" si="29"/>
        <v>\</v>
      </c>
      <c r="J504" s="3" t="e">
        <f>VLOOKUP(I504,'SAC''s'!W:W,1,0)</f>
        <v>#N/A</v>
      </c>
      <c r="K504" s="3" t="e">
        <f>VLOOKUP(A504,'SAC''s'!B:B,1,0)</f>
        <v>#N/A</v>
      </c>
      <c r="L504" s="3" t="b">
        <f t="shared" si="30"/>
        <v>0</v>
      </c>
    </row>
    <row r="505" spans="9:12" x14ac:dyDescent="0.2">
      <c r="I505" s="120" t="str">
        <f t="shared" si="29"/>
        <v>\</v>
      </c>
      <c r="J505" s="3" t="e">
        <f>VLOOKUP(I505,'SAC''s'!W:W,1,0)</f>
        <v>#N/A</v>
      </c>
      <c r="K505" s="3" t="e">
        <f>VLOOKUP(A505,'SAC''s'!B:B,1,0)</f>
        <v>#N/A</v>
      </c>
      <c r="L505" s="3" t="b">
        <f t="shared" si="30"/>
        <v>0</v>
      </c>
    </row>
    <row r="506" spans="9:12" x14ac:dyDescent="0.2">
      <c r="I506" s="120" t="str">
        <f t="shared" si="29"/>
        <v>\</v>
      </c>
      <c r="J506" s="3" t="e">
        <f>VLOOKUP(I506,'SAC''s'!W:W,1,0)</f>
        <v>#N/A</v>
      </c>
      <c r="K506" s="3" t="e">
        <f>VLOOKUP(A506,'SAC''s'!B:B,1,0)</f>
        <v>#N/A</v>
      </c>
      <c r="L506" s="3" t="b">
        <f t="shared" si="30"/>
        <v>0</v>
      </c>
    </row>
    <row r="507" spans="9:12" x14ac:dyDescent="0.2">
      <c r="I507" s="120" t="str">
        <f t="shared" si="29"/>
        <v>\</v>
      </c>
      <c r="J507" s="3" t="e">
        <f>VLOOKUP(I507,'SAC''s'!W:W,1,0)</f>
        <v>#N/A</v>
      </c>
      <c r="K507" s="3" t="e">
        <f>VLOOKUP(A507,'SAC''s'!B:B,1,0)</f>
        <v>#N/A</v>
      </c>
      <c r="L507" s="3" t="b">
        <f t="shared" si="30"/>
        <v>0</v>
      </c>
    </row>
    <row r="508" spans="9:12" x14ac:dyDescent="0.2">
      <c r="I508" s="120" t="str">
        <f t="shared" si="29"/>
        <v>\</v>
      </c>
      <c r="J508" s="3" t="e">
        <f>VLOOKUP(I508,'SAC''s'!W:W,1,0)</f>
        <v>#N/A</v>
      </c>
      <c r="K508" s="3" t="e">
        <f>VLOOKUP(A508,'SAC''s'!B:B,1,0)</f>
        <v>#N/A</v>
      </c>
      <c r="L508" s="3" t="b">
        <f t="shared" si="30"/>
        <v>0</v>
      </c>
    </row>
    <row r="509" spans="9:12" x14ac:dyDescent="0.2">
      <c r="I509" s="120" t="str">
        <f t="shared" si="29"/>
        <v>\</v>
      </c>
      <c r="J509" s="3" t="e">
        <f>VLOOKUP(I509,'SAC''s'!W:W,1,0)</f>
        <v>#N/A</v>
      </c>
      <c r="K509" s="3" t="e">
        <f>VLOOKUP(A509,'SAC''s'!B:B,1,0)</f>
        <v>#N/A</v>
      </c>
      <c r="L509" s="3" t="b">
        <f t="shared" si="30"/>
        <v>0</v>
      </c>
    </row>
    <row r="510" spans="9:12" x14ac:dyDescent="0.2">
      <c r="I510" s="120" t="str">
        <f t="shared" si="29"/>
        <v>\</v>
      </c>
      <c r="J510" s="3" t="e">
        <f>VLOOKUP(I510,'SAC''s'!W:W,1,0)</f>
        <v>#N/A</v>
      </c>
      <c r="K510" s="3" t="e">
        <f>VLOOKUP(A510,'SAC''s'!B:B,1,0)</f>
        <v>#N/A</v>
      </c>
      <c r="L510" s="3" t="b">
        <f t="shared" si="30"/>
        <v>0</v>
      </c>
    </row>
    <row r="511" spans="9:12" x14ac:dyDescent="0.2">
      <c r="I511" s="120" t="str">
        <f t="shared" si="29"/>
        <v>\</v>
      </c>
      <c r="J511" s="3" t="e">
        <f>VLOOKUP(I511,'SAC''s'!W:W,1,0)</f>
        <v>#N/A</v>
      </c>
      <c r="K511" s="3" t="e">
        <f>VLOOKUP(A511,'SAC''s'!B:B,1,0)</f>
        <v>#N/A</v>
      </c>
      <c r="L511" s="3" t="b">
        <f t="shared" si="30"/>
        <v>0</v>
      </c>
    </row>
    <row r="512" spans="9:12" x14ac:dyDescent="0.2">
      <c r="I512" s="120" t="str">
        <f t="shared" si="29"/>
        <v>\</v>
      </c>
      <c r="J512" s="3" t="e">
        <f>VLOOKUP(I512,'SAC''s'!W:W,1,0)</f>
        <v>#N/A</v>
      </c>
      <c r="K512" s="3" t="e">
        <f>VLOOKUP(A512,'SAC''s'!B:B,1,0)</f>
        <v>#N/A</v>
      </c>
      <c r="L512" s="3" t="b">
        <f t="shared" si="30"/>
        <v>0</v>
      </c>
    </row>
    <row r="513" spans="9:12" x14ac:dyDescent="0.2">
      <c r="I513" s="120" t="str">
        <f t="shared" si="29"/>
        <v>\</v>
      </c>
      <c r="J513" s="3" t="e">
        <f>VLOOKUP(I513,'SAC''s'!W:W,1,0)</f>
        <v>#N/A</v>
      </c>
      <c r="K513" s="3" t="e">
        <f>VLOOKUP(A513,'SAC''s'!B:B,1,0)</f>
        <v>#N/A</v>
      </c>
      <c r="L513" s="3" t="b">
        <f t="shared" si="30"/>
        <v>0</v>
      </c>
    </row>
    <row r="514" spans="9:12" x14ac:dyDescent="0.2">
      <c r="I514" s="120" t="str">
        <f t="shared" si="29"/>
        <v>\</v>
      </c>
      <c r="J514" s="3" t="e">
        <f>VLOOKUP(I514,'SAC''s'!W:W,1,0)</f>
        <v>#N/A</v>
      </c>
      <c r="K514" s="3" t="e">
        <f>VLOOKUP(A514,'SAC''s'!B:B,1,0)</f>
        <v>#N/A</v>
      </c>
      <c r="L514" s="3" t="b">
        <f t="shared" si="30"/>
        <v>0</v>
      </c>
    </row>
    <row r="515" spans="9:12" x14ac:dyDescent="0.2">
      <c r="I515" s="120" t="str">
        <f t="shared" si="29"/>
        <v>\</v>
      </c>
      <c r="J515" s="3" t="e">
        <f>VLOOKUP(I515,'SAC''s'!W:W,1,0)</f>
        <v>#N/A</v>
      </c>
      <c r="K515" s="3" t="e">
        <f>VLOOKUP(A515,'SAC''s'!B:B,1,0)</f>
        <v>#N/A</v>
      </c>
      <c r="L515" s="3" t="b">
        <f t="shared" si="30"/>
        <v>0</v>
      </c>
    </row>
    <row r="516" spans="9:12" x14ac:dyDescent="0.2">
      <c r="I516" s="120" t="str">
        <f t="shared" si="29"/>
        <v>\</v>
      </c>
      <c r="J516" s="3" t="e">
        <f>VLOOKUP(I516,'SAC''s'!W:W,1,0)</f>
        <v>#N/A</v>
      </c>
      <c r="K516" s="3" t="e">
        <f>VLOOKUP(A516,'SAC''s'!B:B,1,0)</f>
        <v>#N/A</v>
      </c>
      <c r="L516" s="3" t="b">
        <f t="shared" si="30"/>
        <v>0</v>
      </c>
    </row>
    <row r="517" spans="9:12" x14ac:dyDescent="0.2">
      <c r="I517" s="120" t="str">
        <f t="shared" si="29"/>
        <v>\</v>
      </c>
      <c r="J517" s="3" t="e">
        <f>VLOOKUP(I517,'SAC''s'!W:W,1,0)</f>
        <v>#N/A</v>
      </c>
      <c r="K517" s="3" t="e">
        <f>VLOOKUP(A517,'SAC''s'!B:B,1,0)</f>
        <v>#N/A</v>
      </c>
      <c r="L517" s="3" t="b">
        <f t="shared" si="30"/>
        <v>0</v>
      </c>
    </row>
    <row r="518" spans="9:12" x14ac:dyDescent="0.2">
      <c r="I518" s="120" t="str">
        <f t="shared" si="29"/>
        <v>\</v>
      </c>
      <c r="J518" s="3" t="e">
        <f>VLOOKUP(I518,'SAC''s'!W:W,1,0)</f>
        <v>#N/A</v>
      </c>
      <c r="K518" s="3" t="e">
        <f>VLOOKUP(A518,'SAC''s'!B:B,1,0)</f>
        <v>#N/A</v>
      </c>
      <c r="L518" s="3" t="b">
        <f t="shared" si="30"/>
        <v>0</v>
      </c>
    </row>
    <row r="519" spans="9:12" x14ac:dyDescent="0.2">
      <c r="I519" s="120" t="str">
        <f t="shared" si="29"/>
        <v>\</v>
      </c>
      <c r="J519" s="3" t="e">
        <f>VLOOKUP(I519,'SAC''s'!W:W,1,0)</f>
        <v>#N/A</v>
      </c>
      <c r="K519" s="3" t="e">
        <f>VLOOKUP(A519,'SAC''s'!B:B,1,0)</f>
        <v>#N/A</v>
      </c>
      <c r="L519" s="3" t="b">
        <f t="shared" si="30"/>
        <v>0</v>
      </c>
    </row>
    <row r="520" spans="9:12" x14ac:dyDescent="0.2">
      <c r="I520" s="120" t="str">
        <f t="shared" si="29"/>
        <v>\</v>
      </c>
      <c r="J520" s="3" t="e">
        <f>VLOOKUP(I520,'SAC''s'!W:W,1,0)</f>
        <v>#N/A</v>
      </c>
      <c r="K520" s="3" t="e">
        <f>VLOOKUP(A520,'SAC''s'!B:B,1,0)</f>
        <v>#N/A</v>
      </c>
      <c r="L520" s="3" t="b">
        <f t="shared" si="30"/>
        <v>0</v>
      </c>
    </row>
    <row r="521" spans="9:12" x14ac:dyDescent="0.2">
      <c r="I521" s="120" t="str">
        <f t="shared" ref="I521:I551" si="31">CONCATENATE(A521,TRIM(F521),"\",TRIM(D521),E521)</f>
        <v>\</v>
      </c>
      <c r="J521" s="3" t="e">
        <f>VLOOKUP(I521,'SAC''s'!W:W,1,0)</f>
        <v>#N/A</v>
      </c>
      <c r="K521" s="3" t="e">
        <f>VLOOKUP(A521,'SAC''s'!B:B,1,0)</f>
        <v>#N/A</v>
      </c>
      <c r="L521" s="3" t="b">
        <f t="shared" si="30"/>
        <v>0</v>
      </c>
    </row>
    <row r="522" spans="9:12" x14ac:dyDescent="0.2">
      <c r="I522" s="120" t="str">
        <f t="shared" si="31"/>
        <v>\</v>
      </c>
      <c r="J522" s="3" t="e">
        <f>VLOOKUP(I522,'SAC''s'!W:W,1,0)</f>
        <v>#N/A</v>
      </c>
      <c r="K522" s="3" t="e">
        <f>VLOOKUP(A522,'SAC''s'!B:B,1,0)</f>
        <v>#N/A</v>
      </c>
      <c r="L522" s="3" t="b">
        <f t="shared" si="30"/>
        <v>0</v>
      </c>
    </row>
    <row r="523" spans="9:12" x14ac:dyDescent="0.2">
      <c r="I523" s="120" t="str">
        <f t="shared" si="31"/>
        <v>\</v>
      </c>
      <c r="J523" s="3" t="e">
        <f>VLOOKUP(I523,'SAC''s'!W:W,1,0)</f>
        <v>#N/A</v>
      </c>
      <c r="K523" s="3" t="e">
        <f>VLOOKUP(A523,'SAC''s'!B:B,1,0)</f>
        <v>#N/A</v>
      </c>
      <c r="L523" s="3" t="b">
        <f t="shared" si="30"/>
        <v>0</v>
      </c>
    </row>
    <row r="524" spans="9:12" x14ac:dyDescent="0.2">
      <c r="I524" s="120" t="str">
        <f t="shared" si="31"/>
        <v>\</v>
      </c>
      <c r="J524" s="3" t="e">
        <f>VLOOKUP(I524,'SAC''s'!W:W,1,0)</f>
        <v>#N/A</v>
      </c>
      <c r="K524" s="3" t="e">
        <f>VLOOKUP(A524,'SAC''s'!B:B,1,0)</f>
        <v>#N/A</v>
      </c>
      <c r="L524" s="3" t="b">
        <f t="shared" si="30"/>
        <v>0</v>
      </c>
    </row>
    <row r="525" spans="9:12" x14ac:dyDescent="0.2">
      <c r="I525" s="120" t="str">
        <f t="shared" si="31"/>
        <v>\</v>
      </c>
      <c r="J525" s="3" t="e">
        <f>VLOOKUP(I525,'SAC''s'!W:W,1,0)</f>
        <v>#N/A</v>
      </c>
      <c r="K525" s="3" t="e">
        <f>VLOOKUP(A525,'SAC''s'!B:B,1,0)</f>
        <v>#N/A</v>
      </c>
      <c r="L525" s="3" t="b">
        <f t="shared" si="30"/>
        <v>0</v>
      </c>
    </row>
    <row r="526" spans="9:12" x14ac:dyDescent="0.2">
      <c r="I526" s="120" t="str">
        <f t="shared" si="31"/>
        <v>\</v>
      </c>
      <c r="J526" s="3" t="e">
        <f>VLOOKUP(I526,'SAC''s'!W:W,1,0)</f>
        <v>#N/A</v>
      </c>
      <c r="K526" s="3" t="e">
        <f>VLOOKUP(A526,'SAC''s'!B:B,1,0)</f>
        <v>#N/A</v>
      </c>
      <c r="L526" s="3" t="b">
        <f t="shared" si="30"/>
        <v>0</v>
      </c>
    </row>
    <row r="527" spans="9:12" x14ac:dyDescent="0.2">
      <c r="I527" s="120" t="str">
        <f t="shared" si="31"/>
        <v>\</v>
      </c>
      <c r="J527" s="3" t="e">
        <f>VLOOKUP(I527,'SAC''s'!W:W,1,0)</f>
        <v>#N/A</v>
      </c>
      <c r="K527" s="3" t="e">
        <f>VLOOKUP(A527,'SAC''s'!B:B,1,0)</f>
        <v>#N/A</v>
      </c>
      <c r="L527" s="3" t="b">
        <f t="shared" si="30"/>
        <v>0</v>
      </c>
    </row>
    <row r="528" spans="9:12" x14ac:dyDescent="0.2">
      <c r="I528" s="120" t="str">
        <f t="shared" si="31"/>
        <v>\</v>
      </c>
      <c r="J528" s="3" t="e">
        <f>VLOOKUP(I528,'SAC''s'!W:W,1,0)</f>
        <v>#N/A</v>
      </c>
      <c r="K528" s="3" t="e">
        <f>VLOOKUP(A528,'SAC''s'!B:B,1,0)</f>
        <v>#N/A</v>
      </c>
      <c r="L528" s="3" t="b">
        <f t="shared" si="30"/>
        <v>0</v>
      </c>
    </row>
    <row r="529" spans="9:12" x14ac:dyDescent="0.2">
      <c r="I529" s="120" t="str">
        <f t="shared" si="31"/>
        <v>\</v>
      </c>
      <c r="J529" s="3" t="e">
        <f>VLOOKUP(I529,'SAC''s'!W:W,1,0)</f>
        <v>#N/A</v>
      </c>
      <c r="K529" s="3" t="e">
        <f>VLOOKUP(A529,'SAC''s'!B:B,1,0)</f>
        <v>#N/A</v>
      </c>
      <c r="L529" s="3" t="b">
        <f t="shared" si="30"/>
        <v>0</v>
      </c>
    </row>
    <row r="530" spans="9:12" x14ac:dyDescent="0.2">
      <c r="I530" s="120" t="str">
        <f t="shared" si="31"/>
        <v>\</v>
      </c>
      <c r="J530" s="3" t="e">
        <f>VLOOKUP(I530,'SAC''s'!W:W,1,0)</f>
        <v>#N/A</v>
      </c>
      <c r="K530" s="3" t="e">
        <f>VLOOKUP(A530,'SAC''s'!B:B,1,0)</f>
        <v>#N/A</v>
      </c>
      <c r="L530" s="3" t="b">
        <f t="shared" si="30"/>
        <v>0</v>
      </c>
    </row>
    <row r="531" spans="9:12" x14ac:dyDescent="0.2">
      <c r="I531" s="120" t="str">
        <f t="shared" si="31"/>
        <v>\</v>
      </c>
      <c r="J531" s="3" t="e">
        <f>VLOOKUP(I531,'SAC''s'!W:W,1,0)</f>
        <v>#N/A</v>
      </c>
      <c r="K531" s="3" t="e">
        <f>VLOOKUP(A531,'SAC''s'!B:B,1,0)</f>
        <v>#N/A</v>
      </c>
      <c r="L531" s="3" t="b">
        <f t="shared" si="30"/>
        <v>0</v>
      </c>
    </row>
    <row r="532" spans="9:12" x14ac:dyDescent="0.2">
      <c r="I532" s="120" t="str">
        <f t="shared" si="31"/>
        <v>\</v>
      </c>
      <c r="J532" s="3" t="e">
        <f>VLOOKUP(I532,'SAC''s'!W:W,1,0)</f>
        <v>#N/A</v>
      </c>
      <c r="K532" s="3" t="e">
        <f>VLOOKUP(A532,'SAC''s'!B:B,1,0)</f>
        <v>#N/A</v>
      </c>
      <c r="L532" s="3" t="b">
        <f t="shared" si="30"/>
        <v>0</v>
      </c>
    </row>
    <row r="533" spans="9:12" x14ac:dyDescent="0.2">
      <c r="I533" s="120" t="str">
        <f t="shared" si="31"/>
        <v>\</v>
      </c>
      <c r="J533" s="3" t="e">
        <f>VLOOKUP(I533,'SAC''s'!W:W,1,0)</f>
        <v>#N/A</v>
      </c>
      <c r="K533" s="3" t="e">
        <f>VLOOKUP(A533,'SAC''s'!B:B,1,0)</f>
        <v>#N/A</v>
      </c>
      <c r="L533" s="3" t="b">
        <f t="shared" si="30"/>
        <v>0</v>
      </c>
    </row>
    <row r="534" spans="9:12" x14ac:dyDescent="0.2">
      <c r="I534" s="120" t="str">
        <f t="shared" si="31"/>
        <v>\</v>
      </c>
      <c r="J534" s="3" t="e">
        <f>VLOOKUP(I534,'SAC''s'!W:W,1,0)</f>
        <v>#N/A</v>
      </c>
      <c r="K534" s="3" t="e">
        <f>VLOOKUP(A534,'SAC''s'!B:B,1,0)</f>
        <v>#N/A</v>
      </c>
      <c r="L534" s="3" t="b">
        <f t="shared" si="30"/>
        <v>0</v>
      </c>
    </row>
    <row r="535" spans="9:12" x14ac:dyDescent="0.2">
      <c r="I535" s="120" t="str">
        <f t="shared" si="31"/>
        <v>\</v>
      </c>
      <c r="J535" s="3" t="e">
        <f>VLOOKUP(I535,'SAC''s'!W:W,1,0)</f>
        <v>#N/A</v>
      </c>
      <c r="K535" s="3" t="e">
        <f>VLOOKUP(A535,'SAC''s'!B:B,1,0)</f>
        <v>#N/A</v>
      </c>
      <c r="L535" s="3" t="b">
        <f t="shared" si="30"/>
        <v>0</v>
      </c>
    </row>
    <row r="536" spans="9:12" x14ac:dyDescent="0.2">
      <c r="I536" s="120" t="str">
        <f t="shared" si="31"/>
        <v>\</v>
      </c>
      <c r="J536" s="3" t="e">
        <f>VLOOKUP(I536,'SAC''s'!W:W,1,0)</f>
        <v>#N/A</v>
      </c>
      <c r="K536" s="3" t="e">
        <f>VLOOKUP(A536,'SAC''s'!B:B,1,0)</f>
        <v>#N/A</v>
      </c>
      <c r="L536" s="3" t="b">
        <f t="shared" si="30"/>
        <v>0</v>
      </c>
    </row>
    <row r="537" spans="9:12" x14ac:dyDescent="0.2">
      <c r="I537" s="120" t="str">
        <f t="shared" si="31"/>
        <v>\</v>
      </c>
      <c r="J537" s="3" t="e">
        <f>VLOOKUP(I537,'SAC''s'!W:W,1,0)</f>
        <v>#N/A</v>
      </c>
      <c r="K537" s="3" t="e">
        <f>VLOOKUP(A537,'SAC''s'!B:B,1,0)</f>
        <v>#N/A</v>
      </c>
      <c r="L537" s="3" t="b">
        <f t="shared" si="30"/>
        <v>0</v>
      </c>
    </row>
    <row r="538" spans="9:12" x14ac:dyDescent="0.2">
      <c r="I538" s="120" t="str">
        <f t="shared" si="31"/>
        <v>\</v>
      </c>
      <c r="J538" s="3" t="e">
        <f>VLOOKUP(I538,'SAC''s'!W:W,1,0)</f>
        <v>#N/A</v>
      </c>
      <c r="K538" s="3" t="e">
        <f>VLOOKUP(A538,'SAC''s'!B:B,1,0)</f>
        <v>#N/A</v>
      </c>
      <c r="L538" s="3" t="b">
        <f t="shared" si="30"/>
        <v>0</v>
      </c>
    </row>
    <row r="539" spans="9:12" x14ac:dyDescent="0.2">
      <c r="I539" s="120" t="str">
        <f t="shared" si="31"/>
        <v>\</v>
      </c>
      <c r="J539" s="3" t="e">
        <f>VLOOKUP(I539,'SAC''s'!W:W,1,0)</f>
        <v>#N/A</v>
      </c>
      <c r="K539" s="3" t="e">
        <f>VLOOKUP(A539,'SAC''s'!B:B,1,0)</f>
        <v>#N/A</v>
      </c>
      <c r="L539" s="3" t="b">
        <f t="shared" si="30"/>
        <v>0</v>
      </c>
    </row>
    <row r="540" spans="9:12" x14ac:dyDescent="0.2">
      <c r="I540" s="120" t="str">
        <f t="shared" si="31"/>
        <v>\</v>
      </c>
      <c r="J540" s="3" t="e">
        <f>VLOOKUP(I540,'SAC''s'!W:W,1,0)</f>
        <v>#N/A</v>
      </c>
      <c r="K540" s="3" t="e">
        <f>VLOOKUP(A540,'SAC''s'!B:B,1,0)</f>
        <v>#N/A</v>
      </c>
      <c r="L540" s="3" t="b">
        <f t="shared" si="30"/>
        <v>0</v>
      </c>
    </row>
    <row r="541" spans="9:12" x14ac:dyDescent="0.2">
      <c r="I541" s="120" t="str">
        <f t="shared" si="31"/>
        <v>\</v>
      </c>
      <c r="J541" s="3" t="e">
        <f>VLOOKUP(I541,'SAC''s'!W:W,1,0)</f>
        <v>#N/A</v>
      </c>
      <c r="K541" s="3" t="e">
        <f>VLOOKUP(A541,'SAC''s'!B:B,1,0)</f>
        <v>#N/A</v>
      </c>
      <c r="L541" s="3" t="b">
        <f t="shared" si="30"/>
        <v>0</v>
      </c>
    </row>
    <row r="542" spans="9:12" x14ac:dyDescent="0.2">
      <c r="I542" s="120" t="str">
        <f t="shared" si="31"/>
        <v>\</v>
      </c>
      <c r="J542" s="3" t="e">
        <f>VLOOKUP(I542,'SAC''s'!W:W,1,0)</f>
        <v>#N/A</v>
      </c>
      <c r="K542" s="3" t="e">
        <f>VLOOKUP(A542,'SAC''s'!B:B,1,0)</f>
        <v>#N/A</v>
      </c>
      <c r="L542" s="3" t="b">
        <f t="shared" si="30"/>
        <v>0</v>
      </c>
    </row>
    <row r="543" spans="9:12" x14ac:dyDescent="0.2">
      <c r="I543" s="120" t="str">
        <f t="shared" si="31"/>
        <v>\</v>
      </c>
      <c r="J543" s="3" t="e">
        <f>VLOOKUP(I543,'SAC''s'!W:W,1,0)</f>
        <v>#N/A</v>
      </c>
      <c r="K543" s="3" t="e">
        <f>VLOOKUP(A543,'SAC''s'!B:B,1,0)</f>
        <v>#N/A</v>
      </c>
      <c r="L543" s="3" t="b">
        <f t="shared" si="30"/>
        <v>0</v>
      </c>
    </row>
    <row r="544" spans="9:12" x14ac:dyDescent="0.2">
      <c r="I544" s="120" t="str">
        <f t="shared" si="31"/>
        <v>\</v>
      </c>
      <c r="J544" s="3" t="e">
        <f>VLOOKUP(I544,'SAC''s'!W:W,1,0)</f>
        <v>#N/A</v>
      </c>
      <c r="K544" s="3" t="e">
        <f>VLOOKUP(A544,'SAC''s'!B:B,1,0)</f>
        <v>#N/A</v>
      </c>
      <c r="L544" s="3" t="b">
        <f t="shared" si="30"/>
        <v>0</v>
      </c>
    </row>
    <row r="545" spans="9:12" x14ac:dyDescent="0.2">
      <c r="I545" s="120" t="str">
        <f t="shared" si="31"/>
        <v>\</v>
      </c>
      <c r="J545" s="3" t="e">
        <f>VLOOKUP(I545,'SAC''s'!W:W,1,0)</f>
        <v>#N/A</v>
      </c>
      <c r="K545" s="3" t="e">
        <f>VLOOKUP(A545,'SAC''s'!B:B,1,0)</f>
        <v>#N/A</v>
      </c>
      <c r="L545" s="3" t="b">
        <f t="shared" si="30"/>
        <v>0</v>
      </c>
    </row>
    <row r="546" spans="9:12" x14ac:dyDescent="0.2">
      <c r="I546" s="120" t="str">
        <f t="shared" si="31"/>
        <v>\</v>
      </c>
      <c r="J546" s="3" t="e">
        <f>VLOOKUP(I546,'SAC''s'!W:W,1,0)</f>
        <v>#N/A</v>
      </c>
      <c r="K546" s="3" t="e">
        <f>VLOOKUP(A546,'SAC''s'!B:B,1,0)</f>
        <v>#N/A</v>
      </c>
      <c r="L546" s="3" t="b">
        <f t="shared" si="30"/>
        <v>0</v>
      </c>
    </row>
    <row r="547" spans="9:12" x14ac:dyDescent="0.2">
      <c r="I547" s="120" t="str">
        <f t="shared" si="31"/>
        <v>\</v>
      </c>
      <c r="J547" s="3" t="e">
        <f>VLOOKUP(I547,'SAC''s'!W:W,1,0)</f>
        <v>#N/A</v>
      </c>
      <c r="K547" s="3" t="e">
        <f>VLOOKUP(A547,'SAC''s'!B:B,1,0)</f>
        <v>#N/A</v>
      </c>
      <c r="L547" s="3" t="b">
        <f t="shared" si="30"/>
        <v>0</v>
      </c>
    </row>
    <row r="548" spans="9:12" x14ac:dyDescent="0.2">
      <c r="I548" s="120" t="str">
        <f t="shared" si="31"/>
        <v>\</v>
      </c>
      <c r="J548" s="3" t="e">
        <f>VLOOKUP(I548,'SAC''s'!W:W,1,0)</f>
        <v>#N/A</v>
      </c>
      <c r="K548" s="3" t="e">
        <f>VLOOKUP(A548,'SAC''s'!B:B,1,0)</f>
        <v>#N/A</v>
      </c>
      <c r="L548" s="3" t="b">
        <f t="shared" si="30"/>
        <v>0</v>
      </c>
    </row>
    <row r="549" spans="9:12" x14ac:dyDescent="0.2">
      <c r="I549" s="120" t="str">
        <f t="shared" si="31"/>
        <v>\</v>
      </c>
      <c r="J549" s="3" t="e">
        <f>VLOOKUP(I549,'SAC''s'!W:W,1,0)</f>
        <v>#N/A</v>
      </c>
      <c r="K549" s="3" t="e">
        <f>VLOOKUP(A549,'SAC''s'!B:B,1,0)</f>
        <v>#N/A</v>
      </c>
      <c r="L549" s="3" t="b">
        <f t="shared" si="30"/>
        <v>0</v>
      </c>
    </row>
    <row r="550" spans="9:12" x14ac:dyDescent="0.2">
      <c r="I550" s="120" t="str">
        <f t="shared" si="31"/>
        <v>\</v>
      </c>
      <c r="J550" s="3" t="e">
        <f>VLOOKUP(I550,'SAC''s'!W:W,1,0)</f>
        <v>#N/A</v>
      </c>
      <c r="K550" s="3" t="e">
        <f>VLOOKUP(A550,'SAC''s'!B:B,1,0)</f>
        <v>#N/A</v>
      </c>
      <c r="L550" s="3" t="b">
        <f t="shared" si="30"/>
        <v>0</v>
      </c>
    </row>
    <row r="551" spans="9:12" x14ac:dyDescent="0.2">
      <c r="I551" s="120" t="str">
        <f t="shared" si="31"/>
        <v>\</v>
      </c>
      <c r="J551" s="3" t="e">
        <f>VLOOKUP(I551,'SAC''s'!W:W,1,0)</f>
        <v>#N/A</v>
      </c>
      <c r="K551" s="3" t="e">
        <f>VLOOKUP(A551,'SAC''s'!B:B,1,0)</f>
        <v>#N/A</v>
      </c>
      <c r="L551" s="3" t="b">
        <f t="shared" si="30"/>
        <v>0</v>
      </c>
    </row>
    <row r="552" spans="9:12" x14ac:dyDescent="0.2">
      <c r="I552" s="120" t="str">
        <f t="shared" ref="I552:I563" si="32">CONCATENATE(A552,TRIM(F552),"\",TRIM(D552),E552)</f>
        <v>\</v>
      </c>
      <c r="J552" s="3" t="e">
        <f>VLOOKUP(I552,'SAC''s'!W:W,1,0)</f>
        <v>#N/A</v>
      </c>
      <c r="K552" s="3" t="e">
        <f>VLOOKUP(A552,'SAC''s'!B:B,1,0)</f>
        <v>#N/A</v>
      </c>
      <c r="L552" s="3" t="b">
        <f t="shared" si="30"/>
        <v>0</v>
      </c>
    </row>
    <row r="553" spans="9:12" x14ac:dyDescent="0.2">
      <c r="I553" s="120" t="str">
        <f t="shared" si="32"/>
        <v>\</v>
      </c>
      <c r="J553" s="3" t="e">
        <f>VLOOKUP(I553,'SAC''s'!W:W,1,0)</f>
        <v>#N/A</v>
      </c>
      <c r="K553" s="3" t="e">
        <f>VLOOKUP(A553,'SAC''s'!B:B,1,0)</f>
        <v>#N/A</v>
      </c>
      <c r="L553" s="3" t="b">
        <f t="shared" si="30"/>
        <v>0</v>
      </c>
    </row>
    <row r="554" spans="9:12" x14ac:dyDescent="0.2">
      <c r="I554" s="120" t="str">
        <f t="shared" si="32"/>
        <v>\</v>
      </c>
      <c r="J554" s="3" t="e">
        <f>VLOOKUP(I554,'SAC''s'!W:W,1,0)</f>
        <v>#N/A</v>
      </c>
      <c r="K554" s="3" t="e">
        <f>VLOOKUP(A554,'SAC''s'!B:B,1,0)</f>
        <v>#N/A</v>
      </c>
      <c r="L554" s="3" t="b">
        <f t="shared" si="30"/>
        <v>0</v>
      </c>
    </row>
    <row r="555" spans="9:12" x14ac:dyDescent="0.2">
      <c r="I555" s="120" t="str">
        <f t="shared" si="32"/>
        <v>\</v>
      </c>
      <c r="J555" s="3" t="e">
        <f>VLOOKUP(I555,'SAC''s'!W:W,1,0)</f>
        <v>#N/A</v>
      </c>
      <c r="K555" s="3" t="e">
        <f>VLOOKUP(A555,'SAC''s'!B:B,1,0)</f>
        <v>#N/A</v>
      </c>
      <c r="L555" s="3" t="b">
        <f t="shared" si="30"/>
        <v>0</v>
      </c>
    </row>
    <row r="556" spans="9:12" x14ac:dyDescent="0.2">
      <c r="I556" s="120" t="str">
        <f t="shared" si="32"/>
        <v>\</v>
      </c>
      <c r="J556" s="3" t="e">
        <f>VLOOKUP(I556,'SAC''s'!W:W,1,0)</f>
        <v>#N/A</v>
      </c>
      <c r="K556" s="3" t="e">
        <f>VLOOKUP(A556,'SAC''s'!B:B,1,0)</f>
        <v>#N/A</v>
      </c>
      <c r="L556" s="3" t="b">
        <f t="shared" si="30"/>
        <v>0</v>
      </c>
    </row>
    <row r="557" spans="9:12" x14ac:dyDescent="0.2">
      <c r="I557" s="120" t="str">
        <f t="shared" si="32"/>
        <v>\</v>
      </c>
      <c r="J557" s="3" t="e">
        <f>VLOOKUP(I557,'SAC''s'!W:W,1,0)</f>
        <v>#N/A</v>
      </c>
      <c r="K557" s="3" t="e">
        <f>VLOOKUP(A557,'SAC''s'!B:B,1,0)</f>
        <v>#N/A</v>
      </c>
      <c r="L557" s="3" t="b">
        <f t="shared" ref="L557:L620" si="33">RIGHT(E557,1)="0"</f>
        <v>0</v>
      </c>
    </row>
    <row r="558" spans="9:12" x14ac:dyDescent="0.2">
      <c r="I558" s="120" t="str">
        <f t="shared" si="32"/>
        <v>\</v>
      </c>
      <c r="J558" s="3" t="e">
        <f>VLOOKUP(I558,'SAC''s'!W:W,1,0)</f>
        <v>#N/A</v>
      </c>
      <c r="K558" s="3" t="e">
        <f>VLOOKUP(A558,'SAC''s'!B:B,1,0)</f>
        <v>#N/A</v>
      </c>
      <c r="L558" s="3" t="b">
        <f t="shared" si="33"/>
        <v>0</v>
      </c>
    </row>
    <row r="559" spans="9:12" x14ac:dyDescent="0.2">
      <c r="I559" s="120" t="str">
        <f t="shared" si="32"/>
        <v>\</v>
      </c>
      <c r="J559" s="3" t="e">
        <f>VLOOKUP(I559,'SAC''s'!W:W,1,0)</f>
        <v>#N/A</v>
      </c>
      <c r="K559" s="3" t="e">
        <f>VLOOKUP(A559,'SAC''s'!B:B,1,0)</f>
        <v>#N/A</v>
      </c>
      <c r="L559" s="3" t="b">
        <f t="shared" si="33"/>
        <v>0</v>
      </c>
    </row>
    <row r="560" spans="9:12" x14ac:dyDescent="0.2">
      <c r="I560" s="120" t="str">
        <f t="shared" si="32"/>
        <v>\</v>
      </c>
      <c r="J560" s="3" t="e">
        <f>VLOOKUP(I560,'SAC''s'!W:W,1,0)</f>
        <v>#N/A</v>
      </c>
      <c r="K560" s="3" t="e">
        <f>VLOOKUP(A560,'SAC''s'!B:B,1,0)</f>
        <v>#N/A</v>
      </c>
      <c r="L560" s="3" t="b">
        <f t="shared" si="33"/>
        <v>0</v>
      </c>
    </row>
    <row r="561" spans="6:12" x14ac:dyDescent="0.2">
      <c r="I561" s="120" t="str">
        <f t="shared" si="32"/>
        <v>\</v>
      </c>
      <c r="J561" s="3" t="e">
        <f>VLOOKUP(I561,'SAC''s'!W:W,1,0)</f>
        <v>#N/A</v>
      </c>
      <c r="K561" s="3" t="e">
        <f>VLOOKUP(A561,'SAC''s'!B:B,1,0)</f>
        <v>#N/A</v>
      </c>
      <c r="L561" s="3" t="b">
        <f t="shared" si="33"/>
        <v>0</v>
      </c>
    </row>
    <row r="562" spans="6:12" x14ac:dyDescent="0.2">
      <c r="I562" s="120" t="str">
        <f t="shared" si="32"/>
        <v>\</v>
      </c>
      <c r="J562" s="3" t="e">
        <f>VLOOKUP(I562,'SAC''s'!W:W,1,0)</f>
        <v>#N/A</v>
      </c>
      <c r="K562" s="3" t="e">
        <f>VLOOKUP(A562,'SAC''s'!B:B,1,0)</f>
        <v>#N/A</v>
      </c>
      <c r="L562" s="3" t="b">
        <f t="shared" si="33"/>
        <v>0</v>
      </c>
    </row>
    <row r="563" spans="6:12" x14ac:dyDescent="0.2">
      <c r="I563" s="120" t="str">
        <f t="shared" si="32"/>
        <v>\</v>
      </c>
      <c r="J563" s="3" t="e">
        <f>VLOOKUP(I563,'SAC''s'!W:W,1,0)</f>
        <v>#N/A</v>
      </c>
      <c r="K563" s="3" t="e">
        <f>VLOOKUP(A563,'SAC''s'!B:B,1,0)</f>
        <v>#N/A</v>
      </c>
      <c r="L563" s="3" t="b">
        <f t="shared" si="33"/>
        <v>0</v>
      </c>
    </row>
    <row r="564" spans="6:12" x14ac:dyDescent="0.2">
      <c r="I564" s="120" t="str">
        <f>CONCATENATE(A564,TRIM(F563),"\",TRIM(D564),E564)</f>
        <v>\</v>
      </c>
      <c r="J564" s="3" t="e">
        <f>VLOOKUP(I564,'SAC''s'!W:W,1,0)</f>
        <v>#N/A</v>
      </c>
      <c r="K564" s="3" t="e">
        <f>VLOOKUP(A564,'SAC''s'!B:B,1,0)</f>
        <v>#N/A</v>
      </c>
      <c r="L564" s="3" t="b">
        <f t="shared" si="33"/>
        <v>0</v>
      </c>
    </row>
    <row r="565" spans="6:12" x14ac:dyDescent="0.2">
      <c r="I565" s="120" t="str">
        <f t="shared" ref="I565:I570" si="34">CONCATENATE(A565,TRIM(F565),"\",TRIM(D565),E565)</f>
        <v>\</v>
      </c>
      <c r="J565" s="3" t="e">
        <f>VLOOKUP(I565,'SAC''s'!W:W,1,0)</f>
        <v>#N/A</v>
      </c>
      <c r="K565" s="3" t="e">
        <f>VLOOKUP(A565,'SAC''s'!B:B,1,0)</f>
        <v>#N/A</v>
      </c>
      <c r="L565" s="3" t="b">
        <f t="shared" si="33"/>
        <v>0</v>
      </c>
    </row>
    <row r="566" spans="6:12" x14ac:dyDescent="0.2">
      <c r="I566" s="120" t="str">
        <f t="shared" si="34"/>
        <v>\</v>
      </c>
      <c r="J566" s="3" t="e">
        <f>VLOOKUP(I566,'SAC''s'!W:W,1,0)</f>
        <v>#N/A</v>
      </c>
      <c r="K566" s="3" t="e">
        <f>VLOOKUP(A566,'SAC''s'!B:B,1,0)</f>
        <v>#N/A</v>
      </c>
      <c r="L566" s="3" t="b">
        <f t="shared" si="33"/>
        <v>0</v>
      </c>
    </row>
    <row r="567" spans="6:12" x14ac:dyDescent="0.2">
      <c r="I567" s="120" t="str">
        <f t="shared" si="34"/>
        <v>\</v>
      </c>
      <c r="J567" s="3" t="e">
        <f>VLOOKUP(I567,'SAC''s'!W:W,1,0)</f>
        <v>#N/A</v>
      </c>
      <c r="K567" s="3" t="e">
        <f>VLOOKUP(A567,'SAC''s'!B:B,1,0)</f>
        <v>#N/A</v>
      </c>
      <c r="L567" s="3" t="b">
        <f t="shared" si="33"/>
        <v>0</v>
      </c>
    </row>
    <row r="568" spans="6:12" x14ac:dyDescent="0.2">
      <c r="I568" s="120" t="str">
        <f t="shared" si="34"/>
        <v>\</v>
      </c>
      <c r="J568" s="3" t="e">
        <f>VLOOKUP(I568,'SAC''s'!W:W,1,0)</f>
        <v>#N/A</v>
      </c>
      <c r="K568" s="3" t="e">
        <f>VLOOKUP(A568,'SAC''s'!B:B,1,0)</f>
        <v>#N/A</v>
      </c>
      <c r="L568" s="3" t="b">
        <f t="shared" si="33"/>
        <v>0</v>
      </c>
    </row>
    <row r="569" spans="6:12" x14ac:dyDescent="0.2">
      <c r="F569" s="320"/>
      <c r="I569" s="120" t="str">
        <f t="shared" si="34"/>
        <v>\</v>
      </c>
      <c r="J569" s="3" t="e">
        <f>VLOOKUP(I569,'SAC''s'!W:W,1,0)</f>
        <v>#N/A</v>
      </c>
      <c r="K569" s="3" t="e">
        <f>VLOOKUP(A569,'SAC''s'!B:B,1,0)</f>
        <v>#N/A</v>
      </c>
      <c r="L569" s="3" t="b">
        <f t="shared" si="33"/>
        <v>0</v>
      </c>
    </row>
    <row r="570" spans="6:12" x14ac:dyDescent="0.2">
      <c r="I570" s="120" t="str">
        <f t="shared" si="34"/>
        <v>\</v>
      </c>
      <c r="J570" s="3" t="e">
        <f>VLOOKUP(I570,'SAC''s'!W:W,1,0)</f>
        <v>#N/A</v>
      </c>
      <c r="K570" s="3" t="e">
        <f>VLOOKUP(A570,'SAC''s'!B:B,1,0)</f>
        <v>#N/A</v>
      </c>
      <c r="L570" s="3" t="b">
        <f t="shared" si="33"/>
        <v>0</v>
      </c>
    </row>
    <row r="571" spans="6:12" x14ac:dyDescent="0.2">
      <c r="I571" s="120" t="str">
        <f>CONCATENATE(A571,TRIM(F571),"\",TRIM(D571),E571)</f>
        <v>\</v>
      </c>
      <c r="J571" s="3" t="e">
        <f>VLOOKUP(I571,'SAC''s'!W:W,1,0)</f>
        <v>#N/A</v>
      </c>
      <c r="K571" s="3" t="e">
        <f>VLOOKUP(A571,'SAC''s'!B:B,1,0)</f>
        <v>#N/A</v>
      </c>
      <c r="L571" s="3" t="b">
        <f t="shared" si="33"/>
        <v>0</v>
      </c>
    </row>
    <row r="572" spans="6:12" x14ac:dyDescent="0.2">
      <c r="I572" s="120" t="str">
        <f>CONCATENATE(A572,TRIM(F572),"\",TRIM(D572),E572)</f>
        <v>\</v>
      </c>
      <c r="J572" s="3" t="e">
        <f>VLOOKUP(I572,'SAC''s'!W:W,1,0)</f>
        <v>#N/A</v>
      </c>
      <c r="K572" s="3" t="e">
        <f>VLOOKUP(A572,'SAC''s'!B:B,1,0)</f>
        <v>#N/A</v>
      </c>
      <c r="L572" s="3" t="b">
        <f t="shared" si="33"/>
        <v>0</v>
      </c>
    </row>
    <row r="573" spans="6:12" x14ac:dyDescent="0.2">
      <c r="I573" s="120" t="str">
        <f t="shared" ref="I573:I636" si="35">CONCATENATE(A573,TRIM(F573),"\",TRIM(D573),E573)</f>
        <v>\</v>
      </c>
      <c r="J573" s="3" t="e">
        <f>VLOOKUP(I573,'SAC''s'!W:W,1,0)</f>
        <v>#N/A</v>
      </c>
      <c r="K573" s="3" t="e">
        <f>VLOOKUP(A573,'SAC''s'!B:B,1,0)</f>
        <v>#N/A</v>
      </c>
      <c r="L573" s="3" t="b">
        <f t="shared" si="33"/>
        <v>0</v>
      </c>
    </row>
    <row r="574" spans="6:12" x14ac:dyDescent="0.2">
      <c r="I574" s="120" t="str">
        <f t="shared" si="35"/>
        <v>\</v>
      </c>
      <c r="J574" s="3" t="e">
        <f>VLOOKUP(I574,'SAC''s'!W:W,1,0)</f>
        <v>#N/A</v>
      </c>
      <c r="K574" s="3" t="e">
        <f>VLOOKUP(A574,'SAC''s'!B:B,1,0)</f>
        <v>#N/A</v>
      </c>
      <c r="L574" s="3" t="b">
        <f t="shared" si="33"/>
        <v>0</v>
      </c>
    </row>
    <row r="575" spans="6:12" x14ac:dyDescent="0.2">
      <c r="I575" s="120" t="str">
        <f t="shared" si="35"/>
        <v>\</v>
      </c>
      <c r="J575" s="3" t="e">
        <f>VLOOKUP(I575,'SAC''s'!W:W,1,0)</f>
        <v>#N/A</v>
      </c>
      <c r="K575" s="3" t="e">
        <f>VLOOKUP(A575,'SAC''s'!B:B,1,0)</f>
        <v>#N/A</v>
      </c>
      <c r="L575" s="3" t="b">
        <f t="shared" si="33"/>
        <v>0</v>
      </c>
    </row>
    <row r="576" spans="6:12" x14ac:dyDescent="0.2">
      <c r="I576" s="120" t="str">
        <f t="shared" si="35"/>
        <v>\</v>
      </c>
      <c r="J576" s="3" t="e">
        <f>VLOOKUP(I576,'SAC''s'!W:W,1,0)</f>
        <v>#N/A</v>
      </c>
      <c r="K576" s="3" t="e">
        <f>VLOOKUP(A576,'SAC''s'!B:B,1,0)</f>
        <v>#N/A</v>
      </c>
      <c r="L576" s="3" t="b">
        <f t="shared" si="33"/>
        <v>0</v>
      </c>
    </row>
    <row r="577" spans="9:12" x14ac:dyDescent="0.2">
      <c r="I577" s="120" t="str">
        <f t="shared" si="35"/>
        <v>\</v>
      </c>
      <c r="J577" s="3" t="e">
        <f>VLOOKUP(I577,'SAC''s'!W:W,1,0)</f>
        <v>#N/A</v>
      </c>
      <c r="K577" s="3" t="e">
        <f>VLOOKUP(A577,'SAC''s'!B:B,1,0)</f>
        <v>#N/A</v>
      </c>
      <c r="L577" s="3" t="b">
        <f t="shared" si="33"/>
        <v>0</v>
      </c>
    </row>
    <row r="578" spans="9:12" x14ac:dyDescent="0.2">
      <c r="I578" s="120" t="str">
        <f t="shared" si="35"/>
        <v>\</v>
      </c>
      <c r="J578" s="3" t="e">
        <f>VLOOKUP(I578,'SAC''s'!W:W,1,0)</f>
        <v>#N/A</v>
      </c>
      <c r="K578" s="3" t="e">
        <f>VLOOKUP(A578,'SAC''s'!B:B,1,0)</f>
        <v>#N/A</v>
      </c>
      <c r="L578" s="3" t="b">
        <f t="shared" si="33"/>
        <v>0</v>
      </c>
    </row>
    <row r="579" spans="9:12" x14ac:dyDescent="0.2">
      <c r="I579" s="120" t="str">
        <f t="shared" si="35"/>
        <v>\</v>
      </c>
      <c r="J579" s="3" t="e">
        <f>VLOOKUP(I579,'SAC''s'!W:W,1,0)</f>
        <v>#N/A</v>
      </c>
      <c r="K579" s="3" t="e">
        <f>VLOOKUP(A579,'SAC''s'!B:B,1,0)</f>
        <v>#N/A</v>
      </c>
      <c r="L579" s="3" t="b">
        <f t="shared" si="33"/>
        <v>0</v>
      </c>
    </row>
    <row r="580" spans="9:12" x14ac:dyDescent="0.2">
      <c r="I580" s="120" t="str">
        <f t="shared" si="35"/>
        <v>\</v>
      </c>
      <c r="J580" s="3" t="e">
        <f>VLOOKUP(I580,'SAC''s'!W:W,1,0)</f>
        <v>#N/A</v>
      </c>
      <c r="K580" s="3" t="e">
        <f>VLOOKUP(A580,'SAC''s'!B:B,1,0)</f>
        <v>#N/A</v>
      </c>
      <c r="L580" s="3" t="b">
        <f t="shared" si="33"/>
        <v>0</v>
      </c>
    </row>
    <row r="581" spans="9:12" x14ac:dyDescent="0.2">
      <c r="I581" s="120" t="str">
        <f t="shared" si="35"/>
        <v>\</v>
      </c>
      <c r="J581" s="3" t="e">
        <f>VLOOKUP(I581,'SAC''s'!W:W,1,0)</f>
        <v>#N/A</v>
      </c>
      <c r="K581" s="3" t="e">
        <f>VLOOKUP(A581,'SAC''s'!B:B,1,0)</f>
        <v>#N/A</v>
      </c>
      <c r="L581" s="3" t="b">
        <f t="shared" si="33"/>
        <v>0</v>
      </c>
    </row>
    <row r="582" spans="9:12" x14ac:dyDescent="0.2">
      <c r="I582" s="120" t="str">
        <f t="shared" si="35"/>
        <v>\</v>
      </c>
      <c r="J582" s="3" t="e">
        <f>VLOOKUP(I582,'SAC''s'!W:W,1,0)</f>
        <v>#N/A</v>
      </c>
      <c r="K582" s="3" t="e">
        <f>VLOOKUP(A582,'SAC''s'!B:B,1,0)</f>
        <v>#N/A</v>
      </c>
      <c r="L582" s="3" t="b">
        <f t="shared" si="33"/>
        <v>0</v>
      </c>
    </row>
    <row r="583" spans="9:12" x14ac:dyDescent="0.2">
      <c r="I583" s="120" t="str">
        <f t="shared" si="35"/>
        <v>\</v>
      </c>
      <c r="J583" s="3" t="e">
        <f>VLOOKUP(I583,'SAC''s'!W:W,1,0)</f>
        <v>#N/A</v>
      </c>
      <c r="K583" s="3" t="e">
        <f>VLOOKUP(A583,'SAC''s'!B:B,1,0)</f>
        <v>#N/A</v>
      </c>
      <c r="L583" s="3" t="b">
        <f t="shared" si="33"/>
        <v>0</v>
      </c>
    </row>
    <row r="584" spans="9:12" x14ac:dyDescent="0.2">
      <c r="I584" s="120" t="str">
        <f t="shared" si="35"/>
        <v>\</v>
      </c>
      <c r="J584" s="3" t="e">
        <f>VLOOKUP(I584,'SAC''s'!W:W,1,0)</f>
        <v>#N/A</v>
      </c>
      <c r="K584" s="3" t="e">
        <f>VLOOKUP(A584,'SAC''s'!B:B,1,0)</f>
        <v>#N/A</v>
      </c>
      <c r="L584" s="3" t="b">
        <f t="shared" si="33"/>
        <v>0</v>
      </c>
    </row>
    <row r="585" spans="9:12" x14ac:dyDescent="0.2">
      <c r="I585" s="120" t="str">
        <f t="shared" si="35"/>
        <v>\</v>
      </c>
      <c r="J585" s="3" t="e">
        <f>VLOOKUP(I585,'SAC''s'!W:W,1,0)</f>
        <v>#N/A</v>
      </c>
      <c r="K585" s="3" t="e">
        <f>VLOOKUP(A585,'SAC''s'!B:B,1,0)</f>
        <v>#N/A</v>
      </c>
      <c r="L585" s="3" t="b">
        <f t="shared" si="33"/>
        <v>0</v>
      </c>
    </row>
    <row r="586" spans="9:12" x14ac:dyDescent="0.2">
      <c r="I586" s="120" t="str">
        <f t="shared" si="35"/>
        <v>\</v>
      </c>
      <c r="J586" s="3" t="e">
        <f>VLOOKUP(I586,'SAC''s'!W:W,1,0)</f>
        <v>#N/A</v>
      </c>
      <c r="K586" s="3" t="e">
        <f>VLOOKUP(A586,'SAC''s'!B:B,1,0)</f>
        <v>#N/A</v>
      </c>
      <c r="L586" s="3" t="b">
        <f t="shared" si="33"/>
        <v>0</v>
      </c>
    </row>
    <row r="587" spans="9:12" x14ac:dyDescent="0.2">
      <c r="I587" s="120" t="str">
        <f t="shared" si="35"/>
        <v>\</v>
      </c>
      <c r="J587" s="3" t="e">
        <f>VLOOKUP(I587,'SAC''s'!W:W,1,0)</f>
        <v>#N/A</v>
      </c>
      <c r="K587" s="3" t="e">
        <f>VLOOKUP(A587,'SAC''s'!B:B,1,0)</f>
        <v>#N/A</v>
      </c>
      <c r="L587" s="3" t="b">
        <f t="shared" si="33"/>
        <v>0</v>
      </c>
    </row>
    <row r="588" spans="9:12" x14ac:dyDescent="0.2">
      <c r="I588" s="120" t="str">
        <f t="shared" si="35"/>
        <v>\</v>
      </c>
      <c r="J588" s="3" t="e">
        <f>VLOOKUP(I588,'SAC''s'!W:W,1,0)</f>
        <v>#N/A</v>
      </c>
      <c r="K588" s="3" t="e">
        <f>VLOOKUP(A588,'SAC''s'!B:B,1,0)</f>
        <v>#N/A</v>
      </c>
      <c r="L588" s="3" t="b">
        <f t="shared" si="33"/>
        <v>0</v>
      </c>
    </row>
    <row r="589" spans="9:12" x14ac:dyDescent="0.2">
      <c r="I589" s="120" t="str">
        <f t="shared" si="35"/>
        <v>\</v>
      </c>
      <c r="J589" s="3" t="e">
        <f>VLOOKUP(I589,'SAC''s'!W:W,1,0)</f>
        <v>#N/A</v>
      </c>
      <c r="K589" s="3" t="e">
        <f>VLOOKUP(A589,'SAC''s'!B:B,1,0)</f>
        <v>#N/A</v>
      </c>
      <c r="L589" s="3" t="b">
        <f t="shared" si="33"/>
        <v>0</v>
      </c>
    </row>
    <row r="590" spans="9:12" x14ac:dyDescent="0.2">
      <c r="I590" s="120" t="str">
        <f t="shared" si="35"/>
        <v>\</v>
      </c>
      <c r="J590" s="3" t="e">
        <f>VLOOKUP(I590,'SAC''s'!W:W,1,0)</f>
        <v>#N/A</v>
      </c>
      <c r="K590" s="3" t="e">
        <f>VLOOKUP(A590,'SAC''s'!B:B,1,0)</f>
        <v>#N/A</v>
      </c>
      <c r="L590" s="3" t="b">
        <f t="shared" si="33"/>
        <v>0</v>
      </c>
    </row>
    <row r="591" spans="9:12" x14ac:dyDescent="0.2">
      <c r="I591" s="120" t="str">
        <f t="shared" si="35"/>
        <v>\</v>
      </c>
      <c r="J591" s="3" t="e">
        <f>VLOOKUP(I591,'SAC''s'!W:W,1,0)</f>
        <v>#N/A</v>
      </c>
      <c r="K591" s="3" t="e">
        <f>VLOOKUP(A591,'SAC''s'!B:B,1,0)</f>
        <v>#N/A</v>
      </c>
      <c r="L591" s="3" t="b">
        <f t="shared" si="33"/>
        <v>0</v>
      </c>
    </row>
    <row r="592" spans="9:12" x14ac:dyDescent="0.2">
      <c r="I592" s="120" t="str">
        <f t="shared" si="35"/>
        <v>\</v>
      </c>
      <c r="J592" s="3" t="e">
        <f>VLOOKUP(I592,'SAC''s'!W:W,1,0)</f>
        <v>#N/A</v>
      </c>
      <c r="K592" s="3" t="e">
        <f>VLOOKUP(A592,'SAC''s'!B:B,1,0)</f>
        <v>#N/A</v>
      </c>
      <c r="L592" s="3" t="b">
        <f t="shared" si="33"/>
        <v>0</v>
      </c>
    </row>
    <row r="593" spans="9:12" x14ac:dyDescent="0.2">
      <c r="I593" s="120" t="str">
        <f t="shared" si="35"/>
        <v>\</v>
      </c>
      <c r="J593" s="3" t="e">
        <f>VLOOKUP(I593,'SAC''s'!W:W,1,0)</f>
        <v>#N/A</v>
      </c>
      <c r="K593" s="3" t="e">
        <f>VLOOKUP(A593,'SAC''s'!B:B,1,0)</f>
        <v>#N/A</v>
      </c>
      <c r="L593" s="3" t="b">
        <f t="shared" si="33"/>
        <v>0</v>
      </c>
    </row>
    <row r="594" spans="9:12" x14ac:dyDescent="0.2">
      <c r="I594" s="120" t="str">
        <f t="shared" si="35"/>
        <v>\</v>
      </c>
      <c r="J594" s="3" t="e">
        <f>VLOOKUP(I594,'SAC''s'!W:W,1,0)</f>
        <v>#N/A</v>
      </c>
      <c r="K594" s="3" t="e">
        <f>VLOOKUP(A594,'SAC''s'!B:B,1,0)</f>
        <v>#N/A</v>
      </c>
      <c r="L594" s="3" t="b">
        <f t="shared" si="33"/>
        <v>0</v>
      </c>
    </row>
    <row r="595" spans="9:12" x14ac:dyDescent="0.2">
      <c r="I595" s="120" t="str">
        <f t="shared" si="35"/>
        <v>\</v>
      </c>
      <c r="J595" s="3" t="e">
        <f>VLOOKUP(I595,'SAC''s'!W:W,1,0)</f>
        <v>#N/A</v>
      </c>
      <c r="K595" s="3" t="e">
        <f>VLOOKUP(A595,'SAC''s'!B:B,1,0)</f>
        <v>#N/A</v>
      </c>
      <c r="L595" s="3" t="b">
        <f t="shared" si="33"/>
        <v>0</v>
      </c>
    </row>
    <row r="596" spans="9:12" x14ac:dyDescent="0.2">
      <c r="I596" s="120" t="str">
        <f t="shared" si="35"/>
        <v>\</v>
      </c>
      <c r="J596" s="3" t="e">
        <f>VLOOKUP(I596,'SAC''s'!W:W,1,0)</f>
        <v>#N/A</v>
      </c>
      <c r="K596" s="3" t="e">
        <f>VLOOKUP(A596,'SAC''s'!B:B,1,0)</f>
        <v>#N/A</v>
      </c>
      <c r="L596" s="3" t="b">
        <f t="shared" si="33"/>
        <v>0</v>
      </c>
    </row>
    <row r="597" spans="9:12" x14ac:dyDescent="0.2">
      <c r="I597" s="120" t="str">
        <f t="shared" si="35"/>
        <v>\</v>
      </c>
      <c r="J597" s="3" t="e">
        <f>VLOOKUP(I597,'SAC''s'!W:W,1,0)</f>
        <v>#N/A</v>
      </c>
      <c r="K597" s="3" t="e">
        <f>VLOOKUP(A597,'SAC''s'!B:B,1,0)</f>
        <v>#N/A</v>
      </c>
      <c r="L597" s="3" t="b">
        <f t="shared" si="33"/>
        <v>0</v>
      </c>
    </row>
    <row r="598" spans="9:12" x14ac:dyDescent="0.2">
      <c r="I598" s="120" t="str">
        <f t="shared" si="35"/>
        <v>\</v>
      </c>
      <c r="J598" s="3" t="e">
        <f>VLOOKUP(I598,'SAC''s'!W:W,1,0)</f>
        <v>#N/A</v>
      </c>
      <c r="K598" s="3" t="e">
        <f>VLOOKUP(A598,'SAC''s'!B:B,1,0)</f>
        <v>#N/A</v>
      </c>
      <c r="L598" s="3" t="b">
        <f t="shared" si="33"/>
        <v>0</v>
      </c>
    </row>
    <row r="599" spans="9:12" x14ac:dyDescent="0.2">
      <c r="I599" s="120" t="str">
        <f t="shared" si="35"/>
        <v>\</v>
      </c>
      <c r="J599" s="3" t="e">
        <f>VLOOKUP(I599,'SAC''s'!W:W,1,0)</f>
        <v>#N/A</v>
      </c>
      <c r="K599" s="3" t="e">
        <f>VLOOKUP(A599,'SAC''s'!B:B,1,0)</f>
        <v>#N/A</v>
      </c>
      <c r="L599" s="3" t="b">
        <f t="shared" si="33"/>
        <v>0</v>
      </c>
    </row>
    <row r="600" spans="9:12" x14ac:dyDescent="0.2">
      <c r="I600" s="120" t="str">
        <f t="shared" si="35"/>
        <v>\</v>
      </c>
      <c r="J600" s="3" t="e">
        <f>VLOOKUP(I600,'SAC''s'!W:W,1,0)</f>
        <v>#N/A</v>
      </c>
      <c r="K600" s="3" t="e">
        <f>VLOOKUP(A600,'SAC''s'!B:B,1,0)</f>
        <v>#N/A</v>
      </c>
      <c r="L600" s="3" t="b">
        <f t="shared" si="33"/>
        <v>0</v>
      </c>
    </row>
    <row r="601" spans="9:12" x14ac:dyDescent="0.2">
      <c r="I601" s="120" t="str">
        <f t="shared" si="35"/>
        <v>\</v>
      </c>
      <c r="J601" s="3" t="e">
        <f>VLOOKUP(I601,'SAC''s'!W:W,1,0)</f>
        <v>#N/A</v>
      </c>
      <c r="K601" s="3" t="e">
        <f>VLOOKUP(A601,'SAC''s'!B:B,1,0)</f>
        <v>#N/A</v>
      </c>
      <c r="L601" s="3" t="b">
        <f t="shared" si="33"/>
        <v>0</v>
      </c>
    </row>
    <row r="602" spans="9:12" x14ac:dyDescent="0.2">
      <c r="I602" s="120" t="str">
        <f t="shared" si="35"/>
        <v>\</v>
      </c>
      <c r="J602" s="3" t="e">
        <f>VLOOKUP(I602,'SAC''s'!W:W,1,0)</f>
        <v>#N/A</v>
      </c>
      <c r="K602" s="3" t="e">
        <f>VLOOKUP(A602,'SAC''s'!B:B,1,0)</f>
        <v>#N/A</v>
      </c>
      <c r="L602" s="3" t="b">
        <f t="shared" si="33"/>
        <v>0</v>
      </c>
    </row>
    <row r="603" spans="9:12" x14ac:dyDescent="0.2">
      <c r="I603" s="120" t="str">
        <f t="shared" si="35"/>
        <v>\</v>
      </c>
      <c r="J603" s="3" t="e">
        <f>VLOOKUP(I603,'SAC''s'!W:W,1,0)</f>
        <v>#N/A</v>
      </c>
      <c r="K603" s="3" t="e">
        <f>VLOOKUP(A603,'SAC''s'!B:B,1,0)</f>
        <v>#N/A</v>
      </c>
      <c r="L603" s="3" t="b">
        <f t="shared" si="33"/>
        <v>0</v>
      </c>
    </row>
    <row r="604" spans="9:12" x14ac:dyDescent="0.2">
      <c r="I604" s="120" t="str">
        <f t="shared" si="35"/>
        <v>\</v>
      </c>
      <c r="J604" s="3" t="e">
        <f>VLOOKUP(I604,'SAC''s'!W:W,1,0)</f>
        <v>#N/A</v>
      </c>
      <c r="K604" s="3" t="e">
        <f>VLOOKUP(A604,'SAC''s'!B:B,1,0)</f>
        <v>#N/A</v>
      </c>
      <c r="L604" s="3" t="b">
        <f t="shared" si="33"/>
        <v>0</v>
      </c>
    </row>
    <row r="605" spans="9:12" x14ac:dyDescent="0.2">
      <c r="I605" s="120" t="str">
        <f t="shared" si="35"/>
        <v>\</v>
      </c>
      <c r="J605" s="3" t="e">
        <f>VLOOKUP(I605,'SAC''s'!W:W,1,0)</f>
        <v>#N/A</v>
      </c>
      <c r="K605" s="3" t="e">
        <f>VLOOKUP(A605,'SAC''s'!B:B,1,0)</f>
        <v>#N/A</v>
      </c>
      <c r="L605" s="3" t="b">
        <f t="shared" si="33"/>
        <v>0</v>
      </c>
    </row>
    <row r="606" spans="9:12" x14ac:dyDescent="0.2">
      <c r="I606" s="120" t="str">
        <f t="shared" si="35"/>
        <v>\</v>
      </c>
      <c r="J606" s="3" t="e">
        <f>VLOOKUP(I606,'SAC''s'!W:W,1,0)</f>
        <v>#N/A</v>
      </c>
      <c r="K606" s="3" t="e">
        <f>VLOOKUP(A606,'SAC''s'!B:B,1,0)</f>
        <v>#N/A</v>
      </c>
      <c r="L606" s="3" t="b">
        <f t="shared" si="33"/>
        <v>0</v>
      </c>
    </row>
    <row r="607" spans="9:12" x14ac:dyDescent="0.2">
      <c r="I607" s="120" t="str">
        <f t="shared" si="35"/>
        <v>\</v>
      </c>
      <c r="J607" s="3" t="e">
        <f>VLOOKUP(I607,'SAC''s'!W:W,1,0)</f>
        <v>#N/A</v>
      </c>
      <c r="K607" s="3" t="e">
        <f>VLOOKUP(A607,'SAC''s'!B:B,1,0)</f>
        <v>#N/A</v>
      </c>
      <c r="L607" s="3" t="b">
        <f t="shared" si="33"/>
        <v>0</v>
      </c>
    </row>
    <row r="608" spans="9:12" x14ac:dyDescent="0.2">
      <c r="I608" s="120" t="str">
        <f t="shared" si="35"/>
        <v>\</v>
      </c>
      <c r="J608" s="3" t="e">
        <f>VLOOKUP(I608,'SAC''s'!W:W,1,0)</f>
        <v>#N/A</v>
      </c>
      <c r="K608" s="3" t="e">
        <f>VLOOKUP(A608,'SAC''s'!B:B,1,0)</f>
        <v>#N/A</v>
      </c>
      <c r="L608" s="3" t="b">
        <f t="shared" si="33"/>
        <v>0</v>
      </c>
    </row>
    <row r="609" spans="9:12" x14ac:dyDescent="0.2">
      <c r="I609" s="120" t="str">
        <f t="shared" si="35"/>
        <v>\</v>
      </c>
      <c r="J609" s="3" t="e">
        <f>VLOOKUP(I609,'SAC''s'!W:W,1,0)</f>
        <v>#N/A</v>
      </c>
      <c r="K609" s="3" t="e">
        <f>VLOOKUP(A609,'SAC''s'!B:B,1,0)</f>
        <v>#N/A</v>
      </c>
      <c r="L609" s="3" t="b">
        <f t="shared" si="33"/>
        <v>0</v>
      </c>
    </row>
    <row r="610" spans="9:12" x14ac:dyDescent="0.2">
      <c r="I610" s="120" t="str">
        <f t="shared" si="35"/>
        <v>\</v>
      </c>
      <c r="J610" s="3" t="e">
        <f>VLOOKUP(I610,'SAC''s'!W:W,1,0)</f>
        <v>#N/A</v>
      </c>
      <c r="K610" s="3" t="e">
        <f>VLOOKUP(A610,'SAC''s'!B:B,1,0)</f>
        <v>#N/A</v>
      </c>
      <c r="L610" s="3" t="b">
        <f t="shared" si="33"/>
        <v>0</v>
      </c>
    </row>
    <row r="611" spans="9:12" x14ac:dyDescent="0.2">
      <c r="I611" s="120" t="str">
        <f t="shared" si="35"/>
        <v>\</v>
      </c>
      <c r="J611" s="3" t="e">
        <f>VLOOKUP(I611,'SAC''s'!W:W,1,0)</f>
        <v>#N/A</v>
      </c>
      <c r="K611" s="3" t="e">
        <f>VLOOKUP(A611,'SAC''s'!B:B,1,0)</f>
        <v>#N/A</v>
      </c>
      <c r="L611" s="3" t="b">
        <f t="shared" si="33"/>
        <v>0</v>
      </c>
    </row>
    <row r="612" spans="9:12" x14ac:dyDescent="0.2">
      <c r="I612" s="120" t="str">
        <f t="shared" si="35"/>
        <v>\</v>
      </c>
      <c r="J612" s="3" t="e">
        <f>VLOOKUP(I612,'SAC''s'!W:W,1,0)</f>
        <v>#N/A</v>
      </c>
      <c r="K612" s="3" t="e">
        <f>VLOOKUP(A612,'SAC''s'!B:B,1,0)</f>
        <v>#N/A</v>
      </c>
      <c r="L612" s="3" t="b">
        <f t="shared" si="33"/>
        <v>0</v>
      </c>
    </row>
    <row r="613" spans="9:12" x14ac:dyDescent="0.2">
      <c r="I613" s="120" t="str">
        <f t="shared" si="35"/>
        <v>\</v>
      </c>
      <c r="J613" s="3" t="e">
        <f>VLOOKUP(I613,'SAC''s'!W:W,1,0)</f>
        <v>#N/A</v>
      </c>
      <c r="K613" s="3" t="e">
        <f>VLOOKUP(A613,'SAC''s'!B:B,1,0)</f>
        <v>#N/A</v>
      </c>
      <c r="L613" s="3" t="b">
        <f t="shared" si="33"/>
        <v>0</v>
      </c>
    </row>
    <row r="614" spans="9:12" x14ac:dyDescent="0.2">
      <c r="I614" s="120" t="str">
        <f t="shared" si="35"/>
        <v>\</v>
      </c>
      <c r="J614" s="3" t="e">
        <f>VLOOKUP(I614,'SAC''s'!W:W,1,0)</f>
        <v>#N/A</v>
      </c>
      <c r="K614" s="3" t="e">
        <f>VLOOKUP(A614,'SAC''s'!B:B,1,0)</f>
        <v>#N/A</v>
      </c>
      <c r="L614" s="3" t="b">
        <f t="shared" si="33"/>
        <v>0</v>
      </c>
    </row>
    <row r="615" spans="9:12" x14ac:dyDescent="0.2">
      <c r="I615" s="120" t="str">
        <f t="shared" si="35"/>
        <v>\</v>
      </c>
      <c r="J615" s="3" t="e">
        <f>VLOOKUP(I615,'SAC''s'!W:W,1,0)</f>
        <v>#N/A</v>
      </c>
      <c r="K615" s="3" t="e">
        <f>VLOOKUP(A615,'SAC''s'!B:B,1,0)</f>
        <v>#N/A</v>
      </c>
      <c r="L615" s="3" t="b">
        <f t="shared" si="33"/>
        <v>0</v>
      </c>
    </row>
    <row r="616" spans="9:12" x14ac:dyDescent="0.2">
      <c r="I616" s="120" t="str">
        <f t="shared" si="35"/>
        <v>\</v>
      </c>
      <c r="J616" s="3" t="e">
        <f>VLOOKUP(I616,'SAC''s'!W:W,1,0)</f>
        <v>#N/A</v>
      </c>
      <c r="K616" s="3" t="e">
        <f>VLOOKUP(A616,'SAC''s'!B:B,1,0)</f>
        <v>#N/A</v>
      </c>
      <c r="L616" s="3" t="b">
        <f t="shared" si="33"/>
        <v>0</v>
      </c>
    </row>
    <row r="617" spans="9:12" x14ac:dyDescent="0.2">
      <c r="I617" s="120" t="str">
        <f t="shared" si="35"/>
        <v>\</v>
      </c>
      <c r="J617" s="3" t="e">
        <f>VLOOKUP(I617,'SAC''s'!W:W,1,0)</f>
        <v>#N/A</v>
      </c>
      <c r="K617" s="3" t="e">
        <f>VLOOKUP(A617,'SAC''s'!B:B,1,0)</f>
        <v>#N/A</v>
      </c>
      <c r="L617" s="3" t="b">
        <f t="shared" si="33"/>
        <v>0</v>
      </c>
    </row>
    <row r="618" spans="9:12" x14ac:dyDescent="0.2">
      <c r="I618" s="120" t="str">
        <f t="shared" si="35"/>
        <v>\</v>
      </c>
      <c r="J618" s="3" t="e">
        <f>VLOOKUP(I618,'SAC''s'!W:W,1,0)</f>
        <v>#N/A</v>
      </c>
      <c r="K618" s="3" t="e">
        <f>VLOOKUP(A618,'SAC''s'!B:B,1,0)</f>
        <v>#N/A</v>
      </c>
      <c r="L618" s="3" t="b">
        <f t="shared" si="33"/>
        <v>0</v>
      </c>
    </row>
    <row r="619" spans="9:12" x14ac:dyDescent="0.2">
      <c r="I619" s="120" t="str">
        <f t="shared" si="35"/>
        <v>\</v>
      </c>
      <c r="J619" s="3" t="e">
        <f>VLOOKUP(I619,'SAC''s'!W:W,1,0)</f>
        <v>#N/A</v>
      </c>
      <c r="K619" s="3" t="e">
        <f>VLOOKUP(A619,'SAC''s'!B:B,1,0)</f>
        <v>#N/A</v>
      </c>
      <c r="L619" s="3" t="b">
        <f t="shared" si="33"/>
        <v>0</v>
      </c>
    </row>
    <row r="620" spans="9:12" x14ac:dyDescent="0.2">
      <c r="I620" s="120" t="str">
        <f t="shared" si="35"/>
        <v>\</v>
      </c>
      <c r="J620" s="3" t="e">
        <f>VLOOKUP(I620,'SAC''s'!W:W,1,0)</f>
        <v>#N/A</v>
      </c>
      <c r="K620" s="3" t="e">
        <f>VLOOKUP(A620,'SAC''s'!B:B,1,0)</f>
        <v>#N/A</v>
      </c>
      <c r="L620" s="3" t="b">
        <f t="shared" si="33"/>
        <v>0</v>
      </c>
    </row>
    <row r="621" spans="9:12" x14ac:dyDescent="0.2">
      <c r="I621" s="120" t="str">
        <f t="shared" si="35"/>
        <v>\</v>
      </c>
      <c r="J621" s="3" t="e">
        <f>VLOOKUP(I621,'SAC''s'!W:W,1,0)</f>
        <v>#N/A</v>
      </c>
      <c r="K621" s="3" t="e">
        <f>VLOOKUP(A621,'SAC''s'!B:B,1,0)</f>
        <v>#N/A</v>
      </c>
      <c r="L621" s="3" t="b">
        <f t="shared" ref="L621:L684" si="36">RIGHT(E621,1)="0"</f>
        <v>0</v>
      </c>
    </row>
    <row r="622" spans="9:12" x14ac:dyDescent="0.2">
      <c r="I622" s="120" t="str">
        <f t="shared" si="35"/>
        <v>\</v>
      </c>
      <c r="J622" s="3" t="e">
        <f>VLOOKUP(I622,'SAC''s'!W:W,1,0)</f>
        <v>#N/A</v>
      </c>
      <c r="K622" s="3" t="e">
        <f>VLOOKUP(A622,'SAC''s'!B:B,1,0)</f>
        <v>#N/A</v>
      </c>
      <c r="L622" s="3" t="b">
        <f t="shared" si="36"/>
        <v>0</v>
      </c>
    </row>
    <row r="623" spans="9:12" x14ac:dyDescent="0.2">
      <c r="I623" s="120" t="str">
        <f t="shared" si="35"/>
        <v>\</v>
      </c>
      <c r="J623" s="3" t="e">
        <f>VLOOKUP(I623,'SAC''s'!W:W,1,0)</f>
        <v>#N/A</v>
      </c>
      <c r="K623" s="3" t="e">
        <f>VLOOKUP(A623,'SAC''s'!B:B,1,0)</f>
        <v>#N/A</v>
      </c>
      <c r="L623" s="3" t="b">
        <f t="shared" si="36"/>
        <v>0</v>
      </c>
    </row>
    <row r="624" spans="9:12" x14ac:dyDescent="0.2">
      <c r="I624" s="120" t="str">
        <f t="shared" si="35"/>
        <v>\</v>
      </c>
      <c r="J624" s="3" t="e">
        <f>VLOOKUP(I624,'SAC''s'!W:W,1,0)</f>
        <v>#N/A</v>
      </c>
      <c r="K624" s="3" t="e">
        <f>VLOOKUP(A624,'SAC''s'!B:B,1,0)</f>
        <v>#N/A</v>
      </c>
      <c r="L624" s="3" t="b">
        <f t="shared" si="36"/>
        <v>0</v>
      </c>
    </row>
    <row r="625" spans="9:12" x14ac:dyDescent="0.2">
      <c r="I625" s="120" t="str">
        <f t="shared" si="35"/>
        <v>\</v>
      </c>
      <c r="J625" s="3" t="e">
        <f>VLOOKUP(I625,'SAC''s'!W:W,1,0)</f>
        <v>#N/A</v>
      </c>
      <c r="K625" s="3" t="e">
        <f>VLOOKUP(A625,'SAC''s'!B:B,1,0)</f>
        <v>#N/A</v>
      </c>
      <c r="L625" s="3" t="b">
        <f t="shared" si="36"/>
        <v>0</v>
      </c>
    </row>
    <row r="626" spans="9:12" x14ac:dyDescent="0.2">
      <c r="I626" s="120" t="str">
        <f t="shared" si="35"/>
        <v>\</v>
      </c>
      <c r="J626" s="3" t="e">
        <f>VLOOKUP(I626,'SAC''s'!W:W,1,0)</f>
        <v>#N/A</v>
      </c>
      <c r="K626" s="3" t="e">
        <f>VLOOKUP(A626,'SAC''s'!B:B,1,0)</f>
        <v>#N/A</v>
      </c>
      <c r="L626" s="3" t="b">
        <f t="shared" si="36"/>
        <v>0</v>
      </c>
    </row>
    <row r="627" spans="9:12" x14ac:dyDescent="0.2">
      <c r="I627" s="120" t="str">
        <f t="shared" si="35"/>
        <v>\</v>
      </c>
      <c r="J627" s="3" t="e">
        <f>VLOOKUP(I627,'SAC''s'!W:W,1,0)</f>
        <v>#N/A</v>
      </c>
      <c r="K627" s="3" t="e">
        <f>VLOOKUP(A627,'SAC''s'!B:B,1,0)</f>
        <v>#N/A</v>
      </c>
      <c r="L627" s="3" t="b">
        <f t="shared" si="36"/>
        <v>0</v>
      </c>
    </row>
    <row r="628" spans="9:12" x14ac:dyDescent="0.2">
      <c r="I628" s="120" t="str">
        <f t="shared" si="35"/>
        <v>\</v>
      </c>
      <c r="J628" s="3" t="e">
        <f>VLOOKUP(I628,'SAC''s'!W:W,1,0)</f>
        <v>#N/A</v>
      </c>
      <c r="K628" s="3" t="e">
        <f>VLOOKUP(A628,'SAC''s'!B:B,1,0)</f>
        <v>#N/A</v>
      </c>
      <c r="L628" s="3" t="b">
        <f t="shared" si="36"/>
        <v>0</v>
      </c>
    </row>
    <row r="629" spans="9:12" x14ac:dyDescent="0.2">
      <c r="I629" s="120" t="str">
        <f t="shared" si="35"/>
        <v>\</v>
      </c>
      <c r="J629" s="3" t="e">
        <f>VLOOKUP(I629,'SAC''s'!W:W,1,0)</f>
        <v>#N/A</v>
      </c>
      <c r="K629" s="3" t="e">
        <f>VLOOKUP(A629,'SAC''s'!B:B,1,0)</f>
        <v>#N/A</v>
      </c>
      <c r="L629" s="3" t="b">
        <f t="shared" si="36"/>
        <v>0</v>
      </c>
    </row>
    <row r="630" spans="9:12" x14ac:dyDescent="0.2">
      <c r="I630" s="120" t="str">
        <f t="shared" si="35"/>
        <v>\</v>
      </c>
      <c r="J630" s="3" t="e">
        <f>VLOOKUP(I630,'SAC''s'!W:W,1,0)</f>
        <v>#N/A</v>
      </c>
      <c r="K630" s="3" t="e">
        <f>VLOOKUP(A630,'SAC''s'!B:B,1,0)</f>
        <v>#N/A</v>
      </c>
      <c r="L630" s="3" t="b">
        <f t="shared" si="36"/>
        <v>0</v>
      </c>
    </row>
    <row r="631" spans="9:12" x14ac:dyDescent="0.2">
      <c r="I631" s="120" t="str">
        <f t="shared" si="35"/>
        <v>\</v>
      </c>
      <c r="J631" s="3" t="e">
        <f>VLOOKUP(I631,'SAC''s'!W:W,1,0)</f>
        <v>#N/A</v>
      </c>
      <c r="K631" s="3" t="e">
        <f>VLOOKUP(A631,'SAC''s'!B:B,1,0)</f>
        <v>#N/A</v>
      </c>
      <c r="L631" s="3" t="b">
        <f t="shared" si="36"/>
        <v>0</v>
      </c>
    </row>
    <row r="632" spans="9:12" x14ac:dyDescent="0.2">
      <c r="I632" s="120" t="str">
        <f t="shared" si="35"/>
        <v>\</v>
      </c>
      <c r="J632" s="3" t="e">
        <f>VLOOKUP(I632,'SAC''s'!W:W,1,0)</f>
        <v>#N/A</v>
      </c>
      <c r="K632" s="3" t="e">
        <f>VLOOKUP(A632,'SAC''s'!B:B,1,0)</f>
        <v>#N/A</v>
      </c>
      <c r="L632" s="3" t="b">
        <f t="shared" si="36"/>
        <v>0</v>
      </c>
    </row>
    <row r="633" spans="9:12" x14ac:dyDescent="0.2">
      <c r="I633" s="120" t="str">
        <f t="shared" si="35"/>
        <v>\</v>
      </c>
      <c r="J633" s="3" t="e">
        <f>VLOOKUP(I633,'SAC''s'!W:W,1,0)</f>
        <v>#N/A</v>
      </c>
      <c r="K633" s="3" t="e">
        <f>VLOOKUP(A633,'SAC''s'!B:B,1,0)</f>
        <v>#N/A</v>
      </c>
      <c r="L633" s="3" t="b">
        <f t="shared" si="36"/>
        <v>0</v>
      </c>
    </row>
    <row r="634" spans="9:12" x14ac:dyDescent="0.2">
      <c r="I634" s="120" t="str">
        <f t="shared" si="35"/>
        <v>\</v>
      </c>
      <c r="J634" s="3" t="e">
        <f>VLOOKUP(I634,'SAC''s'!W:W,1,0)</f>
        <v>#N/A</v>
      </c>
      <c r="K634" s="3" t="e">
        <f>VLOOKUP(A634,'SAC''s'!B:B,1,0)</f>
        <v>#N/A</v>
      </c>
      <c r="L634" s="3" t="b">
        <f t="shared" si="36"/>
        <v>0</v>
      </c>
    </row>
    <row r="635" spans="9:12" x14ac:dyDescent="0.2">
      <c r="I635" s="120" t="str">
        <f t="shared" si="35"/>
        <v>\</v>
      </c>
      <c r="J635" s="3" t="e">
        <f>VLOOKUP(I635,'SAC''s'!W:W,1,0)</f>
        <v>#N/A</v>
      </c>
      <c r="K635" s="3" t="e">
        <f>VLOOKUP(A635,'SAC''s'!B:B,1,0)</f>
        <v>#N/A</v>
      </c>
      <c r="L635" s="3" t="b">
        <f t="shared" si="36"/>
        <v>0</v>
      </c>
    </row>
    <row r="636" spans="9:12" x14ac:dyDescent="0.2">
      <c r="I636" s="120" t="str">
        <f t="shared" si="35"/>
        <v>\</v>
      </c>
      <c r="J636" s="3" t="e">
        <f>VLOOKUP(I636,'SAC''s'!W:W,1,0)</f>
        <v>#N/A</v>
      </c>
      <c r="K636" s="3" t="e">
        <f>VLOOKUP(A636,'SAC''s'!B:B,1,0)</f>
        <v>#N/A</v>
      </c>
      <c r="L636" s="3" t="b">
        <f t="shared" si="36"/>
        <v>0</v>
      </c>
    </row>
    <row r="637" spans="9:12" x14ac:dyDescent="0.2">
      <c r="I637" s="120" t="str">
        <f t="shared" ref="I637:I700" si="37">CONCATENATE(A637,TRIM(F637),"\",TRIM(D637),E637)</f>
        <v>\</v>
      </c>
      <c r="J637" s="3" t="e">
        <f>VLOOKUP(I637,'SAC''s'!W:W,1,0)</f>
        <v>#N/A</v>
      </c>
      <c r="K637" s="3" t="e">
        <f>VLOOKUP(A637,'SAC''s'!B:B,1,0)</f>
        <v>#N/A</v>
      </c>
      <c r="L637" s="3" t="b">
        <f t="shared" si="36"/>
        <v>0</v>
      </c>
    </row>
    <row r="638" spans="9:12" x14ac:dyDescent="0.2">
      <c r="I638" s="120" t="str">
        <f t="shared" si="37"/>
        <v>\</v>
      </c>
      <c r="J638" s="3" t="e">
        <f>VLOOKUP(I638,'SAC''s'!W:W,1,0)</f>
        <v>#N/A</v>
      </c>
      <c r="K638" s="3" t="e">
        <f>VLOOKUP(A638,'SAC''s'!B:B,1,0)</f>
        <v>#N/A</v>
      </c>
      <c r="L638" s="3" t="b">
        <f t="shared" si="36"/>
        <v>0</v>
      </c>
    </row>
    <row r="639" spans="9:12" x14ac:dyDescent="0.2">
      <c r="I639" s="120" t="str">
        <f t="shared" si="37"/>
        <v>\</v>
      </c>
      <c r="J639" s="3" t="e">
        <f>VLOOKUP(I639,'SAC''s'!W:W,1,0)</f>
        <v>#N/A</v>
      </c>
      <c r="K639" s="3" t="e">
        <f>VLOOKUP(A639,'SAC''s'!B:B,1,0)</f>
        <v>#N/A</v>
      </c>
      <c r="L639" s="3" t="b">
        <f t="shared" si="36"/>
        <v>0</v>
      </c>
    </row>
    <row r="640" spans="9:12" x14ac:dyDescent="0.2">
      <c r="I640" s="120" t="str">
        <f t="shared" si="37"/>
        <v>\</v>
      </c>
      <c r="J640" s="3" t="e">
        <f>VLOOKUP(I640,'SAC''s'!W:W,1,0)</f>
        <v>#N/A</v>
      </c>
      <c r="K640" s="3" t="e">
        <f>VLOOKUP(A640,'SAC''s'!B:B,1,0)</f>
        <v>#N/A</v>
      </c>
      <c r="L640" s="3" t="b">
        <f t="shared" si="36"/>
        <v>0</v>
      </c>
    </row>
    <row r="641" spans="9:12" x14ac:dyDescent="0.2">
      <c r="I641" s="120" t="str">
        <f t="shared" si="37"/>
        <v>\</v>
      </c>
      <c r="J641" s="3" t="e">
        <f>VLOOKUP(I641,'SAC''s'!W:W,1,0)</f>
        <v>#N/A</v>
      </c>
      <c r="K641" s="3" t="e">
        <f>VLOOKUP(A641,'SAC''s'!B:B,1,0)</f>
        <v>#N/A</v>
      </c>
      <c r="L641" s="3" t="b">
        <f t="shared" si="36"/>
        <v>0</v>
      </c>
    </row>
    <row r="642" spans="9:12" x14ac:dyDescent="0.2">
      <c r="I642" s="120" t="str">
        <f t="shared" si="37"/>
        <v>\</v>
      </c>
      <c r="J642" s="3" t="e">
        <f>VLOOKUP(I642,'SAC''s'!W:W,1,0)</f>
        <v>#N/A</v>
      </c>
      <c r="K642" s="3" t="e">
        <f>VLOOKUP(A642,'SAC''s'!B:B,1,0)</f>
        <v>#N/A</v>
      </c>
      <c r="L642" s="3" t="b">
        <f t="shared" si="36"/>
        <v>0</v>
      </c>
    </row>
    <row r="643" spans="9:12" x14ac:dyDescent="0.2">
      <c r="I643" s="120" t="str">
        <f t="shared" si="37"/>
        <v>\</v>
      </c>
      <c r="J643" s="3" t="e">
        <f>VLOOKUP(I643,'SAC''s'!W:W,1,0)</f>
        <v>#N/A</v>
      </c>
      <c r="K643" s="3" t="e">
        <f>VLOOKUP(A643,'SAC''s'!B:B,1,0)</f>
        <v>#N/A</v>
      </c>
      <c r="L643" s="3" t="b">
        <f t="shared" si="36"/>
        <v>0</v>
      </c>
    </row>
    <row r="644" spans="9:12" x14ac:dyDescent="0.2">
      <c r="I644" s="120" t="str">
        <f t="shared" si="37"/>
        <v>\</v>
      </c>
      <c r="J644" s="3" t="e">
        <f>VLOOKUP(I644,'SAC''s'!W:W,1,0)</f>
        <v>#N/A</v>
      </c>
      <c r="K644" s="3" t="e">
        <f>VLOOKUP(A644,'SAC''s'!B:B,1,0)</f>
        <v>#N/A</v>
      </c>
      <c r="L644" s="3" t="b">
        <f t="shared" si="36"/>
        <v>0</v>
      </c>
    </row>
    <row r="645" spans="9:12" x14ac:dyDescent="0.2">
      <c r="I645" s="120" t="str">
        <f t="shared" si="37"/>
        <v>\</v>
      </c>
      <c r="J645" s="3" t="e">
        <f>VLOOKUP(I645,'SAC''s'!W:W,1,0)</f>
        <v>#N/A</v>
      </c>
      <c r="K645" s="3" t="e">
        <f>VLOOKUP(A645,'SAC''s'!B:B,1,0)</f>
        <v>#N/A</v>
      </c>
      <c r="L645" s="3" t="b">
        <f t="shared" si="36"/>
        <v>0</v>
      </c>
    </row>
    <row r="646" spans="9:12" x14ac:dyDescent="0.2">
      <c r="I646" s="120" t="str">
        <f t="shared" si="37"/>
        <v>\</v>
      </c>
      <c r="J646" s="3" t="e">
        <f>VLOOKUP(I646,'SAC''s'!W:W,1,0)</f>
        <v>#N/A</v>
      </c>
      <c r="K646" s="3" t="e">
        <f>VLOOKUP(A646,'SAC''s'!B:B,1,0)</f>
        <v>#N/A</v>
      </c>
      <c r="L646" s="3" t="b">
        <f t="shared" si="36"/>
        <v>0</v>
      </c>
    </row>
    <row r="647" spans="9:12" x14ac:dyDescent="0.2">
      <c r="I647" s="120" t="str">
        <f t="shared" si="37"/>
        <v>\</v>
      </c>
      <c r="J647" s="3" t="e">
        <f>VLOOKUP(I647,'SAC''s'!W:W,1,0)</f>
        <v>#N/A</v>
      </c>
      <c r="K647" s="3" t="e">
        <f>VLOOKUP(A647,'SAC''s'!B:B,1,0)</f>
        <v>#N/A</v>
      </c>
      <c r="L647" s="3" t="b">
        <f t="shared" si="36"/>
        <v>0</v>
      </c>
    </row>
    <row r="648" spans="9:12" x14ac:dyDescent="0.2">
      <c r="I648" s="120" t="str">
        <f t="shared" si="37"/>
        <v>\</v>
      </c>
      <c r="J648" s="3" t="e">
        <f>VLOOKUP(I648,'SAC''s'!W:W,1,0)</f>
        <v>#N/A</v>
      </c>
      <c r="K648" s="3" t="e">
        <f>VLOOKUP(A648,'SAC''s'!B:B,1,0)</f>
        <v>#N/A</v>
      </c>
      <c r="L648" s="3" t="b">
        <f t="shared" si="36"/>
        <v>0</v>
      </c>
    </row>
    <row r="649" spans="9:12" x14ac:dyDescent="0.2">
      <c r="I649" s="120" t="str">
        <f t="shared" si="37"/>
        <v>\</v>
      </c>
      <c r="J649" s="3" t="e">
        <f>VLOOKUP(I649,'SAC''s'!W:W,1,0)</f>
        <v>#N/A</v>
      </c>
      <c r="K649" s="3" t="e">
        <f>VLOOKUP(A649,'SAC''s'!B:B,1,0)</f>
        <v>#N/A</v>
      </c>
      <c r="L649" s="3" t="b">
        <f t="shared" si="36"/>
        <v>0</v>
      </c>
    </row>
    <row r="650" spans="9:12" x14ac:dyDescent="0.2">
      <c r="I650" s="120" t="str">
        <f t="shared" si="37"/>
        <v>\</v>
      </c>
      <c r="J650" s="3" t="e">
        <f>VLOOKUP(I650,'SAC''s'!W:W,1,0)</f>
        <v>#N/A</v>
      </c>
      <c r="K650" s="3" t="e">
        <f>VLOOKUP(A650,'SAC''s'!B:B,1,0)</f>
        <v>#N/A</v>
      </c>
      <c r="L650" s="3" t="b">
        <f t="shared" si="36"/>
        <v>0</v>
      </c>
    </row>
    <row r="651" spans="9:12" x14ac:dyDescent="0.2">
      <c r="I651" s="120" t="str">
        <f t="shared" si="37"/>
        <v>\</v>
      </c>
      <c r="J651" s="3" t="e">
        <f>VLOOKUP(I651,'SAC''s'!W:W,1,0)</f>
        <v>#N/A</v>
      </c>
      <c r="K651" s="3" t="e">
        <f>VLOOKUP(A651,'SAC''s'!B:B,1,0)</f>
        <v>#N/A</v>
      </c>
      <c r="L651" s="3" t="b">
        <f t="shared" si="36"/>
        <v>0</v>
      </c>
    </row>
    <row r="652" spans="9:12" x14ac:dyDescent="0.2">
      <c r="I652" s="120" t="str">
        <f t="shared" si="37"/>
        <v>\</v>
      </c>
      <c r="J652" s="3" t="e">
        <f>VLOOKUP(I652,'SAC''s'!W:W,1,0)</f>
        <v>#N/A</v>
      </c>
      <c r="K652" s="3" t="e">
        <f>VLOOKUP(A652,'SAC''s'!B:B,1,0)</f>
        <v>#N/A</v>
      </c>
      <c r="L652" s="3" t="b">
        <f t="shared" si="36"/>
        <v>0</v>
      </c>
    </row>
    <row r="653" spans="9:12" x14ac:dyDescent="0.2">
      <c r="I653" s="120" t="str">
        <f t="shared" si="37"/>
        <v>\</v>
      </c>
      <c r="J653" s="3" t="e">
        <f>VLOOKUP(I653,'SAC''s'!W:W,1,0)</f>
        <v>#N/A</v>
      </c>
      <c r="K653" s="3" t="e">
        <f>VLOOKUP(A653,'SAC''s'!B:B,1,0)</f>
        <v>#N/A</v>
      </c>
      <c r="L653" s="3" t="b">
        <f t="shared" si="36"/>
        <v>0</v>
      </c>
    </row>
    <row r="654" spans="9:12" x14ac:dyDescent="0.2">
      <c r="I654" s="120" t="str">
        <f t="shared" si="37"/>
        <v>\</v>
      </c>
      <c r="J654" s="3" t="e">
        <f>VLOOKUP(I654,'SAC''s'!W:W,1,0)</f>
        <v>#N/A</v>
      </c>
      <c r="K654" s="3" t="e">
        <f>VLOOKUP(A654,'SAC''s'!B:B,1,0)</f>
        <v>#N/A</v>
      </c>
      <c r="L654" s="3" t="b">
        <f t="shared" si="36"/>
        <v>0</v>
      </c>
    </row>
    <row r="655" spans="9:12" x14ac:dyDescent="0.2">
      <c r="I655" s="120" t="str">
        <f t="shared" si="37"/>
        <v>\</v>
      </c>
      <c r="J655" s="3" t="e">
        <f>VLOOKUP(I655,'SAC''s'!W:W,1,0)</f>
        <v>#N/A</v>
      </c>
      <c r="K655" s="3" t="e">
        <f>VLOOKUP(A655,'SAC''s'!B:B,1,0)</f>
        <v>#N/A</v>
      </c>
      <c r="L655" s="3" t="b">
        <f t="shared" si="36"/>
        <v>0</v>
      </c>
    </row>
    <row r="656" spans="9:12" x14ac:dyDescent="0.2">
      <c r="I656" s="120" t="str">
        <f t="shared" si="37"/>
        <v>\</v>
      </c>
      <c r="J656" s="3" t="e">
        <f>VLOOKUP(I656,'SAC''s'!W:W,1,0)</f>
        <v>#N/A</v>
      </c>
      <c r="K656" s="3" t="e">
        <f>VLOOKUP(A656,'SAC''s'!B:B,1,0)</f>
        <v>#N/A</v>
      </c>
      <c r="L656" s="3" t="b">
        <f t="shared" si="36"/>
        <v>0</v>
      </c>
    </row>
    <row r="657" spans="9:12" x14ac:dyDescent="0.2">
      <c r="I657" s="120" t="str">
        <f t="shared" si="37"/>
        <v>\</v>
      </c>
      <c r="J657" s="3" t="e">
        <f>VLOOKUP(I657,'SAC''s'!W:W,1,0)</f>
        <v>#N/A</v>
      </c>
      <c r="K657" s="3" t="e">
        <f>VLOOKUP(A657,'SAC''s'!B:B,1,0)</f>
        <v>#N/A</v>
      </c>
      <c r="L657" s="3" t="b">
        <f t="shared" si="36"/>
        <v>0</v>
      </c>
    </row>
    <row r="658" spans="9:12" x14ac:dyDescent="0.2">
      <c r="I658" s="120" t="str">
        <f t="shared" si="37"/>
        <v>\</v>
      </c>
      <c r="J658" s="3" t="e">
        <f>VLOOKUP(I658,'SAC''s'!W:W,1,0)</f>
        <v>#N/A</v>
      </c>
      <c r="K658" s="3" t="e">
        <f>VLOOKUP(A658,'SAC''s'!B:B,1,0)</f>
        <v>#N/A</v>
      </c>
      <c r="L658" s="3" t="b">
        <f t="shared" si="36"/>
        <v>0</v>
      </c>
    </row>
    <row r="659" spans="9:12" x14ac:dyDescent="0.2">
      <c r="I659" s="120" t="str">
        <f t="shared" si="37"/>
        <v>\</v>
      </c>
      <c r="J659" s="3" t="e">
        <f>VLOOKUP(I659,'SAC''s'!W:W,1,0)</f>
        <v>#N/A</v>
      </c>
      <c r="K659" s="3" t="e">
        <f>VLOOKUP(A659,'SAC''s'!B:B,1,0)</f>
        <v>#N/A</v>
      </c>
      <c r="L659" s="3" t="b">
        <f t="shared" si="36"/>
        <v>0</v>
      </c>
    </row>
    <row r="660" spans="9:12" x14ac:dyDescent="0.2">
      <c r="I660" s="120" t="str">
        <f t="shared" si="37"/>
        <v>\</v>
      </c>
      <c r="J660" s="3" t="e">
        <f>VLOOKUP(I660,'SAC''s'!W:W,1,0)</f>
        <v>#N/A</v>
      </c>
      <c r="K660" s="3" t="e">
        <f>VLOOKUP(A660,'SAC''s'!B:B,1,0)</f>
        <v>#N/A</v>
      </c>
      <c r="L660" s="3" t="b">
        <f t="shared" si="36"/>
        <v>0</v>
      </c>
    </row>
    <row r="661" spans="9:12" x14ac:dyDescent="0.2">
      <c r="I661" s="120" t="str">
        <f t="shared" si="37"/>
        <v>\</v>
      </c>
      <c r="J661" s="3" t="e">
        <f>VLOOKUP(I661,'SAC''s'!W:W,1,0)</f>
        <v>#N/A</v>
      </c>
      <c r="K661" s="3" t="e">
        <f>VLOOKUP(A661,'SAC''s'!B:B,1,0)</f>
        <v>#N/A</v>
      </c>
      <c r="L661" s="3" t="b">
        <f t="shared" si="36"/>
        <v>0</v>
      </c>
    </row>
    <row r="662" spans="9:12" x14ac:dyDescent="0.2">
      <c r="I662" s="120" t="str">
        <f t="shared" si="37"/>
        <v>\</v>
      </c>
      <c r="J662" s="3" t="e">
        <f>VLOOKUP(I662,'SAC''s'!W:W,1,0)</f>
        <v>#N/A</v>
      </c>
      <c r="K662" s="3" t="e">
        <f>VLOOKUP(A662,'SAC''s'!B:B,1,0)</f>
        <v>#N/A</v>
      </c>
      <c r="L662" s="3" t="b">
        <f t="shared" si="36"/>
        <v>0</v>
      </c>
    </row>
    <row r="663" spans="9:12" x14ac:dyDescent="0.2">
      <c r="I663" s="120" t="str">
        <f t="shared" si="37"/>
        <v>\</v>
      </c>
      <c r="J663" s="3" t="e">
        <f>VLOOKUP(I663,'SAC''s'!W:W,1,0)</f>
        <v>#N/A</v>
      </c>
      <c r="K663" s="3" t="e">
        <f>VLOOKUP(A663,'SAC''s'!B:B,1,0)</f>
        <v>#N/A</v>
      </c>
      <c r="L663" s="3" t="b">
        <f t="shared" si="36"/>
        <v>0</v>
      </c>
    </row>
    <row r="664" spans="9:12" x14ac:dyDescent="0.2">
      <c r="I664" s="120" t="str">
        <f t="shared" si="37"/>
        <v>\</v>
      </c>
      <c r="J664" s="3" t="e">
        <f>VLOOKUP(I664,'SAC''s'!W:W,1,0)</f>
        <v>#N/A</v>
      </c>
      <c r="K664" s="3" t="e">
        <f>VLOOKUP(A664,'SAC''s'!B:B,1,0)</f>
        <v>#N/A</v>
      </c>
      <c r="L664" s="3" t="b">
        <f t="shared" si="36"/>
        <v>0</v>
      </c>
    </row>
    <row r="665" spans="9:12" x14ac:dyDescent="0.2">
      <c r="I665" s="120" t="str">
        <f t="shared" si="37"/>
        <v>\</v>
      </c>
      <c r="J665" s="3" t="e">
        <f>VLOOKUP(I665,'SAC''s'!W:W,1,0)</f>
        <v>#N/A</v>
      </c>
      <c r="K665" s="3" t="e">
        <f>VLOOKUP(A665,'SAC''s'!B:B,1,0)</f>
        <v>#N/A</v>
      </c>
      <c r="L665" s="3" t="b">
        <f t="shared" si="36"/>
        <v>0</v>
      </c>
    </row>
    <row r="666" spans="9:12" x14ac:dyDescent="0.2">
      <c r="I666" s="120" t="str">
        <f t="shared" si="37"/>
        <v>\</v>
      </c>
      <c r="J666" s="3" t="e">
        <f>VLOOKUP(I666,'SAC''s'!W:W,1,0)</f>
        <v>#N/A</v>
      </c>
      <c r="K666" s="3" t="e">
        <f>VLOOKUP(A666,'SAC''s'!B:B,1,0)</f>
        <v>#N/A</v>
      </c>
      <c r="L666" s="3" t="b">
        <f t="shared" si="36"/>
        <v>0</v>
      </c>
    </row>
    <row r="667" spans="9:12" x14ac:dyDescent="0.2">
      <c r="I667" s="120" t="str">
        <f t="shared" si="37"/>
        <v>\</v>
      </c>
      <c r="J667" s="3" t="e">
        <f>VLOOKUP(I667,'SAC''s'!W:W,1,0)</f>
        <v>#N/A</v>
      </c>
      <c r="K667" s="3" t="e">
        <f>VLOOKUP(A667,'SAC''s'!B:B,1,0)</f>
        <v>#N/A</v>
      </c>
      <c r="L667" s="3" t="b">
        <f t="shared" si="36"/>
        <v>0</v>
      </c>
    </row>
    <row r="668" spans="9:12" x14ac:dyDescent="0.2">
      <c r="I668" s="120" t="str">
        <f t="shared" si="37"/>
        <v>\</v>
      </c>
      <c r="J668" s="3" t="e">
        <f>VLOOKUP(I668,'SAC''s'!W:W,1,0)</f>
        <v>#N/A</v>
      </c>
      <c r="K668" s="3" t="e">
        <f>VLOOKUP(A668,'SAC''s'!B:B,1,0)</f>
        <v>#N/A</v>
      </c>
      <c r="L668" s="3" t="b">
        <f t="shared" si="36"/>
        <v>0</v>
      </c>
    </row>
    <row r="669" spans="9:12" x14ac:dyDescent="0.2">
      <c r="I669" s="120" t="str">
        <f t="shared" si="37"/>
        <v>\</v>
      </c>
      <c r="J669" s="3" t="e">
        <f>VLOOKUP(I669,'SAC''s'!W:W,1,0)</f>
        <v>#N/A</v>
      </c>
      <c r="K669" s="3" t="e">
        <f>VLOOKUP(A669,'SAC''s'!B:B,1,0)</f>
        <v>#N/A</v>
      </c>
      <c r="L669" s="3" t="b">
        <f t="shared" si="36"/>
        <v>0</v>
      </c>
    </row>
    <row r="670" spans="9:12" x14ac:dyDescent="0.2">
      <c r="I670" s="120" t="str">
        <f t="shared" si="37"/>
        <v>\</v>
      </c>
      <c r="J670" s="3" t="e">
        <f>VLOOKUP(I670,'SAC''s'!W:W,1,0)</f>
        <v>#N/A</v>
      </c>
      <c r="K670" s="3" t="e">
        <f>VLOOKUP(A670,'SAC''s'!B:B,1,0)</f>
        <v>#N/A</v>
      </c>
      <c r="L670" s="3" t="b">
        <f t="shared" si="36"/>
        <v>0</v>
      </c>
    </row>
    <row r="671" spans="9:12" x14ac:dyDescent="0.2">
      <c r="I671" s="120" t="str">
        <f t="shared" si="37"/>
        <v>\</v>
      </c>
      <c r="J671" s="3" t="e">
        <f>VLOOKUP(I671,'SAC''s'!W:W,1,0)</f>
        <v>#N/A</v>
      </c>
      <c r="K671" s="3" t="e">
        <f>VLOOKUP(A671,'SAC''s'!B:B,1,0)</f>
        <v>#N/A</v>
      </c>
      <c r="L671" s="3" t="b">
        <f t="shared" si="36"/>
        <v>0</v>
      </c>
    </row>
    <row r="672" spans="9:12" x14ac:dyDescent="0.2">
      <c r="I672" s="120" t="str">
        <f t="shared" si="37"/>
        <v>\</v>
      </c>
      <c r="J672" s="3" t="e">
        <f>VLOOKUP(I672,'SAC''s'!W:W,1,0)</f>
        <v>#N/A</v>
      </c>
      <c r="K672" s="3" t="e">
        <f>VLOOKUP(A672,'SAC''s'!B:B,1,0)</f>
        <v>#N/A</v>
      </c>
      <c r="L672" s="3" t="b">
        <f t="shared" si="36"/>
        <v>0</v>
      </c>
    </row>
    <row r="673" spans="9:12" x14ac:dyDescent="0.2">
      <c r="I673" s="120" t="str">
        <f t="shared" si="37"/>
        <v>\</v>
      </c>
      <c r="J673" s="3" t="e">
        <f>VLOOKUP(I673,'SAC''s'!W:W,1,0)</f>
        <v>#N/A</v>
      </c>
      <c r="K673" s="3" t="e">
        <f>VLOOKUP(A673,'SAC''s'!B:B,1,0)</f>
        <v>#N/A</v>
      </c>
      <c r="L673" s="3" t="b">
        <f t="shared" si="36"/>
        <v>0</v>
      </c>
    </row>
    <row r="674" spans="9:12" x14ac:dyDescent="0.2">
      <c r="I674" s="120" t="str">
        <f t="shared" si="37"/>
        <v>\</v>
      </c>
      <c r="J674" s="3" t="e">
        <f>VLOOKUP(I674,'SAC''s'!W:W,1,0)</f>
        <v>#N/A</v>
      </c>
      <c r="K674" s="3" t="e">
        <f>VLOOKUP(A674,'SAC''s'!B:B,1,0)</f>
        <v>#N/A</v>
      </c>
      <c r="L674" s="3" t="b">
        <f t="shared" si="36"/>
        <v>0</v>
      </c>
    </row>
    <row r="675" spans="9:12" x14ac:dyDescent="0.2">
      <c r="I675" s="120" t="str">
        <f t="shared" si="37"/>
        <v>\</v>
      </c>
      <c r="J675" s="3" t="e">
        <f>VLOOKUP(I675,'SAC''s'!W:W,1,0)</f>
        <v>#N/A</v>
      </c>
      <c r="K675" s="3" t="e">
        <f>VLOOKUP(A675,'SAC''s'!B:B,1,0)</f>
        <v>#N/A</v>
      </c>
      <c r="L675" s="3" t="b">
        <f t="shared" si="36"/>
        <v>0</v>
      </c>
    </row>
    <row r="676" spans="9:12" x14ac:dyDescent="0.2">
      <c r="I676" s="120" t="str">
        <f t="shared" si="37"/>
        <v>\</v>
      </c>
      <c r="J676" s="3" t="e">
        <f>VLOOKUP(I676,'SAC''s'!W:W,1,0)</f>
        <v>#N/A</v>
      </c>
      <c r="K676" s="3" t="e">
        <f>VLOOKUP(A676,'SAC''s'!B:B,1,0)</f>
        <v>#N/A</v>
      </c>
      <c r="L676" s="3" t="b">
        <f t="shared" si="36"/>
        <v>0</v>
      </c>
    </row>
    <row r="677" spans="9:12" x14ac:dyDescent="0.2">
      <c r="I677" s="120" t="str">
        <f t="shared" si="37"/>
        <v>\</v>
      </c>
      <c r="J677" s="3" t="e">
        <f>VLOOKUP(I677,'SAC''s'!W:W,1,0)</f>
        <v>#N/A</v>
      </c>
      <c r="K677" s="3" t="e">
        <f>VLOOKUP(A677,'SAC''s'!B:B,1,0)</f>
        <v>#N/A</v>
      </c>
      <c r="L677" s="3" t="b">
        <f t="shared" si="36"/>
        <v>0</v>
      </c>
    </row>
    <row r="678" spans="9:12" x14ac:dyDescent="0.2">
      <c r="I678" s="120" t="str">
        <f t="shared" si="37"/>
        <v>\</v>
      </c>
      <c r="J678" s="3" t="e">
        <f>VLOOKUP(I678,'SAC''s'!W:W,1,0)</f>
        <v>#N/A</v>
      </c>
      <c r="K678" s="3" t="e">
        <f>VLOOKUP(A678,'SAC''s'!B:B,1,0)</f>
        <v>#N/A</v>
      </c>
      <c r="L678" s="3" t="b">
        <f t="shared" si="36"/>
        <v>0</v>
      </c>
    </row>
    <row r="679" spans="9:12" x14ac:dyDescent="0.2">
      <c r="I679" s="120" t="str">
        <f t="shared" si="37"/>
        <v>\</v>
      </c>
      <c r="J679" s="3" t="e">
        <f>VLOOKUP(I679,'SAC''s'!W:W,1,0)</f>
        <v>#N/A</v>
      </c>
      <c r="K679" s="3" t="e">
        <f>VLOOKUP(A679,'SAC''s'!B:B,1,0)</f>
        <v>#N/A</v>
      </c>
      <c r="L679" s="3" t="b">
        <f t="shared" si="36"/>
        <v>0</v>
      </c>
    </row>
    <row r="680" spans="9:12" x14ac:dyDescent="0.2">
      <c r="I680" s="120" t="str">
        <f t="shared" si="37"/>
        <v>\</v>
      </c>
      <c r="J680" s="3" t="e">
        <f>VLOOKUP(I680,'SAC''s'!W:W,1,0)</f>
        <v>#N/A</v>
      </c>
      <c r="K680" s="3" t="e">
        <f>VLOOKUP(A680,'SAC''s'!B:B,1,0)</f>
        <v>#N/A</v>
      </c>
      <c r="L680" s="3" t="b">
        <f t="shared" si="36"/>
        <v>0</v>
      </c>
    </row>
    <row r="681" spans="9:12" x14ac:dyDescent="0.2">
      <c r="I681" s="120" t="str">
        <f t="shared" si="37"/>
        <v>\</v>
      </c>
      <c r="J681" s="3" t="e">
        <f>VLOOKUP(I681,'SAC''s'!W:W,1,0)</f>
        <v>#N/A</v>
      </c>
      <c r="K681" s="3" t="e">
        <f>VLOOKUP(A681,'SAC''s'!B:B,1,0)</f>
        <v>#N/A</v>
      </c>
      <c r="L681" s="3" t="b">
        <f t="shared" si="36"/>
        <v>0</v>
      </c>
    </row>
    <row r="682" spans="9:12" x14ac:dyDescent="0.2">
      <c r="I682" s="120" t="str">
        <f t="shared" si="37"/>
        <v>\</v>
      </c>
      <c r="J682" s="3" t="e">
        <f>VLOOKUP(I682,'SAC''s'!W:W,1,0)</f>
        <v>#N/A</v>
      </c>
      <c r="K682" s="3" t="e">
        <f>VLOOKUP(A682,'SAC''s'!B:B,1,0)</f>
        <v>#N/A</v>
      </c>
      <c r="L682" s="3" t="b">
        <f t="shared" si="36"/>
        <v>0</v>
      </c>
    </row>
    <row r="683" spans="9:12" x14ac:dyDescent="0.2">
      <c r="I683" s="120" t="str">
        <f t="shared" si="37"/>
        <v>\</v>
      </c>
      <c r="J683" s="3" t="e">
        <f>VLOOKUP(I683,'SAC''s'!W:W,1,0)</f>
        <v>#N/A</v>
      </c>
      <c r="K683" s="3" t="e">
        <f>VLOOKUP(A683,'SAC''s'!B:B,1,0)</f>
        <v>#N/A</v>
      </c>
      <c r="L683" s="3" t="b">
        <f t="shared" si="36"/>
        <v>0</v>
      </c>
    </row>
    <row r="684" spans="9:12" x14ac:dyDescent="0.2">
      <c r="I684" s="120" t="str">
        <f t="shared" si="37"/>
        <v>\</v>
      </c>
      <c r="J684" s="3" t="e">
        <f>VLOOKUP(I684,'SAC''s'!W:W,1,0)</f>
        <v>#N/A</v>
      </c>
      <c r="K684" s="3" t="e">
        <f>VLOOKUP(A684,'SAC''s'!B:B,1,0)</f>
        <v>#N/A</v>
      </c>
      <c r="L684" s="3" t="b">
        <f t="shared" si="36"/>
        <v>0</v>
      </c>
    </row>
    <row r="685" spans="9:12" x14ac:dyDescent="0.2">
      <c r="I685" s="120" t="str">
        <f t="shared" si="37"/>
        <v>\</v>
      </c>
      <c r="J685" s="3" t="e">
        <f>VLOOKUP(I685,'SAC''s'!W:W,1,0)</f>
        <v>#N/A</v>
      </c>
      <c r="K685" s="3" t="e">
        <f>VLOOKUP(A685,'SAC''s'!B:B,1,0)</f>
        <v>#N/A</v>
      </c>
      <c r="L685" s="3" t="b">
        <f t="shared" ref="L685:L748" si="38">RIGHT(E685,1)="0"</f>
        <v>0</v>
      </c>
    </row>
    <row r="686" spans="9:12" x14ac:dyDescent="0.2">
      <c r="I686" s="120" t="str">
        <f t="shared" si="37"/>
        <v>\</v>
      </c>
      <c r="J686" s="3" t="e">
        <f>VLOOKUP(I686,'SAC''s'!W:W,1,0)</f>
        <v>#N/A</v>
      </c>
      <c r="K686" s="3" t="e">
        <f>VLOOKUP(A686,'SAC''s'!B:B,1,0)</f>
        <v>#N/A</v>
      </c>
      <c r="L686" s="3" t="b">
        <f t="shared" si="38"/>
        <v>0</v>
      </c>
    </row>
    <row r="687" spans="9:12" x14ac:dyDescent="0.2">
      <c r="I687" s="120" t="str">
        <f t="shared" si="37"/>
        <v>\</v>
      </c>
      <c r="J687" s="3" t="e">
        <f>VLOOKUP(I687,'SAC''s'!W:W,1,0)</f>
        <v>#N/A</v>
      </c>
      <c r="K687" s="3" t="e">
        <f>VLOOKUP(A687,'SAC''s'!B:B,1,0)</f>
        <v>#N/A</v>
      </c>
      <c r="L687" s="3" t="b">
        <f t="shared" si="38"/>
        <v>0</v>
      </c>
    </row>
    <row r="688" spans="9:12" x14ac:dyDescent="0.2">
      <c r="I688" s="120" t="str">
        <f t="shared" si="37"/>
        <v>\</v>
      </c>
      <c r="J688" s="3" t="e">
        <f>VLOOKUP(I688,'SAC''s'!W:W,1,0)</f>
        <v>#N/A</v>
      </c>
      <c r="K688" s="3" t="e">
        <f>VLOOKUP(A688,'SAC''s'!B:B,1,0)</f>
        <v>#N/A</v>
      </c>
      <c r="L688" s="3" t="b">
        <f t="shared" si="38"/>
        <v>0</v>
      </c>
    </row>
    <row r="689" spans="9:12" x14ac:dyDescent="0.2">
      <c r="I689" s="120" t="str">
        <f t="shared" si="37"/>
        <v>\</v>
      </c>
      <c r="J689" s="3" t="e">
        <f>VLOOKUP(I689,'SAC''s'!W:W,1,0)</f>
        <v>#N/A</v>
      </c>
      <c r="K689" s="3" t="e">
        <f>VLOOKUP(A689,'SAC''s'!B:B,1,0)</f>
        <v>#N/A</v>
      </c>
      <c r="L689" s="3" t="b">
        <f t="shared" si="38"/>
        <v>0</v>
      </c>
    </row>
    <row r="690" spans="9:12" x14ac:dyDescent="0.2">
      <c r="I690" s="120" t="str">
        <f t="shared" si="37"/>
        <v>\</v>
      </c>
      <c r="J690" s="3" t="e">
        <f>VLOOKUP(I690,'SAC''s'!W:W,1,0)</f>
        <v>#N/A</v>
      </c>
      <c r="K690" s="3" t="e">
        <f>VLOOKUP(A690,'SAC''s'!B:B,1,0)</f>
        <v>#N/A</v>
      </c>
      <c r="L690" s="3" t="b">
        <f t="shared" si="38"/>
        <v>0</v>
      </c>
    </row>
    <row r="691" spans="9:12" x14ac:dyDescent="0.2">
      <c r="I691" s="120" t="str">
        <f t="shared" si="37"/>
        <v>\</v>
      </c>
      <c r="J691" s="3" t="e">
        <f>VLOOKUP(I691,'SAC''s'!W:W,1,0)</f>
        <v>#N/A</v>
      </c>
      <c r="K691" s="3" t="e">
        <f>VLOOKUP(A691,'SAC''s'!B:B,1,0)</f>
        <v>#N/A</v>
      </c>
      <c r="L691" s="3" t="b">
        <f t="shared" si="38"/>
        <v>0</v>
      </c>
    </row>
    <row r="692" spans="9:12" x14ac:dyDescent="0.2">
      <c r="I692" s="120" t="str">
        <f t="shared" si="37"/>
        <v>\</v>
      </c>
      <c r="J692" s="3" t="e">
        <f>VLOOKUP(I692,'SAC''s'!W:W,1,0)</f>
        <v>#N/A</v>
      </c>
      <c r="K692" s="3" t="e">
        <f>VLOOKUP(A692,'SAC''s'!B:B,1,0)</f>
        <v>#N/A</v>
      </c>
      <c r="L692" s="3" t="b">
        <f t="shared" si="38"/>
        <v>0</v>
      </c>
    </row>
    <row r="693" spans="9:12" x14ac:dyDescent="0.2">
      <c r="I693" s="120" t="str">
        <f t="shared" si="37"/>
        <v>\</v>
      </c>
      <c r="J693" s="3" t="e">
        <f>VLOOKUP(I693,'SAC''s'!W:W,1,0)</f>
        <v>#N/A</v>
      </c>
      <c r="K693" s="3" t="e">
        <f>VLOOKUP(A693,'SAC''s'!B:B,1,0)</f>
        <v>#N/A</v>
      </c>
      <c r="L693" s="3" t="b">
        <f t="shared" si="38"/>
        <v>0</v>
      </c>
    </row>
    <row r="694" spans="9:12" x14ac:dyDescent="0.2">
      <c r="I694" s="120" t="str">
        <f t="shared" si="37"/>
        <v>\</v>
      </c>
      <c r="J694" s="3" t="e">
        <f>VLOOKUP(I694,'SAC''s'!W:W,1,0)</f>
        <v>#N/A</v>
      </c>
      <c r="K694" s="3" t="e">
        <f>VLOOKUP(A694,'SAC''s'!B:B,1,0)</f>
        <v>#N/A</v>
      </c>
      <c r="L694" s="3" t="b">
        <f t="shared" si="38"/>
        <v>0</v>
      </c>
    </row>
    <row r="695" spans="9:12" x14ac:dyDescent="0.2">
      <c r="I695" s="120" t="str">
        <f t="shared" si="37"/>
        <v>\</v>
      </c>
      <c r="J695" s="3" t="e">
        <f>VLOOKUP(I695,'SAC''s'!W:W,1,0)</f>
        <v>#N/A</v>
      </c>
      <c r="K695" s="3" t="e">
        <f>VLOOKUP(A695,'SAC''s'!B:B,1,0)</f>
        <v>#N/A</v>
      </c>
      <c r="L695" s="3" t="b">
        <f t="shared" si="38"/>
        <v>0</v>
      </c>
    </row>
    <row r="696" spans="9:12" x14ac:dyDescent="0.2">
      <c r="I696" s="120" t="str">
        <f t="shared" si="37"/>
        <v>\</v>
      </c>
      <c r="J696" s="3" t="e">
        <f>VLOOKUP(I696,'SAC''s'!W:W,1,0)</f>
        <v>#N/A</v>
      </c>
      <c r="K696" s="3" t="e">
        <f>VLOOKUP(A696,'SAC''s'!B:B,1,0)</f>
        <v>#N/A</v>
      </c>
      <c r="L696" s="3" t="b">
        <f t="shared" si="38"/>
        <v>0</v>
      </c>
    </row>
    <row r="697" spans="9:12" x14ac:dyDescent="0.2">
      <c r="I697" s="120" t="str">
        <f t="shared" si="37"/>
        <v>\</v>
      </c>
      <c r="J697" s="3" t="e">
        <f>VLOOKUP(I697,'SAC''s'!W:W,1,0)</f>
        <v>#N/A</v>
      </c>
      <c r="K697" s="3" t="e">
        <f>VLOOKUP(A697,'SAC''s'!B:B,1,0)</f>
        <v>#N/A</v>
      </c>
      <c r="L697" s="3" t="b">
        <f t="shared" si="38"/>
        <v>0</v>
      </c>
    </row>
    <row r="698" spans="9:12" x14ac:dyDescent="0.2">
      <c r="I698" s="120" t="str">
        <f t="shared" si="37"/>
        <v>\</v>
      </c>
      <c r="J698" s="3" t="e">
        <f>VLOOKUP(I698,'SAC''s'!W:W,1,0)</f>
        <v>#N/A</v>
      </c>
      <c r="K698" s="3" t="e">
        <f>VLOOKUP(A698,'SAC''s'!B:B,1,0)</f>
        <v>#N/A</v>
      </c>
      <c r="L698" s="3" t="b">
        <f t="shared" si="38"/>
        <v>0</v>
      </c>
    </row>
    <row r="699" spans="9:12" x14ac:dyDescent="0.2">
      <c r="I699" s="120" t="str">
        <f t="shared" si="37"/>
        <v>\</v>
      </c>
      <c r="J699" s="3" t="e">
        <f>VLOOKUP(I699,'SAC''s'!W:W,1,0)</f>
        <v>#N/A</v>
      </c>
      <c r="K699" s="3" t="e">
        <f>VLOOKUP(A699,'SAC''s'!B:B,1,0)</f>
        <v>#N/A</v>
      </c>
      <c r="L699" s="3" t="b">
        <f t="shared" si="38"/>
        <v>0</v>
      </c>
    </row>
    <row r="700" spans="9:12" x14ac:dyDescent="0.2">
      <c r="I700" s="120" t="str">
        <f t="shared" si="37"/>
        <v>\</v>
      </c>
      <c r="J700" s="3" t="e">
        <f>VLOOKUP(I700,'SAC''s'!W:W,1,0)</f>
        <v>#N/A</v>
      </c>
      <c r="K700" s="3" t="e">
        <f>VLOOKUP(A700,'SAC''s'!B:B,1,0)</f>
        <v>#N/A</v>
      </c>
      <c r="L700" s="3" t="b">
        <f t="shared" si="38"/>
        <v>0</v>
      </c>
    </row>
    <row r="701" spans="9:12" x14ac:dyDescent="0.2">
      <c r="I701" s="120" t="str">
        <f t="shared" ref="I701:I764" si="39">CONCATENATE(A701,TRIM(F701),"\",TRIM(D701),E701)</f>
        <v>\</v>
      </c>
      <c r="J701" s="3" t="e">
        <f>VLOOKUP(I701,'SAC''s'!W:W,1,0)</f>
        <v>#N/A</v>
      </c>
      <c r="K701" s="3" t="e">
        <f>VLOOKUP(A701,'SAC''s'!B:B,1,0)</f>
        <v>#N/A</v>
      </c>
      <c r="L701" s="3" t="b">
        <f t="shared" si="38"/>
        <v>0</v>
      </c>
    </row>
    <row r="702" spans="9:12" x14ac:dyDescent="0.2">
      <c r="I702" s="120" t="str">
        <f t="shared" si="39"/>
        <v>\</v>
      </c>
      <c r="J702" s="3" t="e">
        <f>VLOOKUP(I702,'SAC''s'!W:W,1,0)</f>
        <v>#N/A</v>
      </c>
      <c r="K702" s="3" t="e">
        <f>VLOOKUP(A702,'SAC''s'!B:B,1,0)</f>
        <v>#N/A</v>
      </c>
      <c r="L702" s="3" t="b">
        <f t="shared" si="38"/>
        <v>0</v>
      </c>
    </row>
    <row r="703" spans="9:12" x14ac:dyDescent="0.2">
      <c r="I703" s="120" t="str">
        <f t="shared" si="39"/>
        <v>\</v>
      </c>
      <c r="J703" s="3" t="e">
        <f>VLOOKUP(I703,'SAC''s'!W:W,1,0)</f>
        <v>#N/A</v>
      </c>
      <c r="K703" s="3" t="e">
        <f>VLOOKUP(A703,'SAC''s'!B:B,1,0)</f>
        <v>#N/A</v>
      </c>
      <c r="L703" s="3" t="b">
        <f t="shared" si="38"/>
        <v>0</v>
      </c>
    </row>
    <row r="704" spans="9:12" x14ac:dyDescent="0.2">
      <c r="I704" s="120" t="str">
        <f t="shared" si="39"/>
        <v>\</v>
      </c>
      <c r="J704" s="3" t="e">
        <f>VLOOKUP(I704,'SAC''s'!W:W,1,0)</f>
        <v>#N/A</v>
      </c>
      <c r="K704" s="3" t="e">
        <f>VLOOKUP(A704,'SAC''s'!B:B,1,0)</f>
        <v>#N/A</v>
      </c>
      <c r="L704" s="3" t="b">
        <f t="shared" si="38"/>
        <v>0</v>
      </c>
    </row>
    <row r="705" spans="9:12" x14ac:dyDescent="0.2">
      <c r="I705" s="120" t="str">
        <f t="shared" si="39"/>
        <v>\</v>
      </c>
      <c r="J705" s="3" t="e">
        <f>VLOOKUP(I705,'SAC''s'!W:W,1,0)</f>
        <v>#N/A</v>
      </c>
      <c r="K705" s="3" t="e">
        <f>VLOOKUP(A705,'SAC''s'!B:B,1,0)</f>
        <v>#N/A</v>
      </c>
      <c r="L705" s="3" t="b">
        <f t="shared" si="38"/>
        <v>0</v>
      </c>
    </row>
    <row r="706" spans="9:12" x14ac:dyDescent="0.2">
      <c r="I706" s="120" t="str">
        <f t="shared" si="39"/>
        <v>\</v>
      </c>
      <c r="J706" s="3" t="e">
        <f>VLOOKUP(I706,'SAC''s'!W:W,1,0)</f>
        <v>#N/A</v>
      </c>
      <c r="K706" s="3" t="e">
        <f>VLOOKUP(A706,'SAC''s'!B:B,1,0)</f>
        <v>#N/A</v>
      </c>
      <c r="L706" s="3" t="b">
        <f t="shared" si="38"/>
        <v>0</v>
      </c>
    </row>
    <row r="707" spans="9:12" x14ac:dyDescent="0.2">
      <c r="I707" s="120" t="str">
        <f t="shared" si="39"/>
        <v>\</v>
      </c>
      <c r="J707" s="3" t="e">
        <f>VLOOKUP(I707,'SAC''s'!W:W,1,0)</f>
        <v>#N/A</v>
      </c>
      <c r="K707" s="3" t="e">
        <f>VLOOKUP(A707,'SAC''s'!B:B,1,0)</f>
        <v>#N/A</v>
      </c>
      <c r="L707" s="3" t="b">
        <f t="shared" si="38"/>
        <v>0</v>
      </c>
    </row>
    <row r="708" spans="9:12" x14ac:dyDescent="0.2">
      <c r="I708" s="120" t="str">
        <f t="shared" si="39"/>
        <v>\</v>
      </c>
      <c r="J708" s="3" t="e">
        <f>VLOOKUP(I708,'SAC''s'!W:W,1,0)</f>
        <v>#N/A</v>
      </c>
      <c r="K708" s="3" t="e">
        <f>VLOOKUP(A708,'SAC''s'!B:B,1,0)</f>
        <v>#N/A</v>
      </c>
      <c r="L708" s="3" t="b">
        <f t="shared" si="38"/>
        <v>0</v>
      </c>
    </row>
    <row r="709" spans="9:12" x14ac:dyDescent="0.2">
      <c r="I709" s="120" t="str">
        <f t="shared" si="39"/>
        <v>\</v>
      </c>
      <c r="J709" s="3" t="e">
        <f>VLOOKUP(I709,'SAC''s'!W:W,1,0)</f>
        <v>#N/A</v>
      </c>
      <c r="K709" s="3" t="e">
        <f>VLOOKUP(A709,'SAC''s'!B:B,1,0)</f>
        <v>#N/A</v>
      </c>
      <c r="L709" s="3" t="b">
        <f t="shared" si="38"/>
        <v>0</v>
      </c>
    </row>
    <row r="710" spans="9:12" x14ac:dyDescent="0.2">
      <c r="I710" s="120" t="str">
        <f t="shared" si="39"/>
        <v>\</v>
      </c>
      <c r="J710" s="3" t="e">
        <f>VLOOKUP(I710,'SAC''s'!W:W,1,0)</f>
        <v>#N/A</v>
      </c>
      <c r="K710" s="3" t="e">
        <f>VLOOKUP(A710,'SAC''s'!B:B,1,0)</f>
        <v>#N/A</v>
      </c>
      <c r="L710" s="3" t="b">
        <f t="shared" si="38"/>
        <v>0</v>
      </c>
    </row>
    <row r="711" spans="9:12" x14ac:dyDescent="0.2">
      <c r="I711" s="120" t="str">
        <f t="shared" si="39"/>
        <v>\</v>
      </c>
      <c r="J711" s="3" t="e">
        <f>VLOOKUP(I711,'SAC''s'!W:W,1,0)</f>
        <v>#N/A</v>
      </c>
      <c r="K711" s="3" t="e">
        <f>VLOOKUP(A711,'SAC''s'!B:B,1,0)</f>
        <v>#N/A</v>
      </c>
      <c r="L711" s="3" t="b">
        <f t="shared" si="38"/>
        <v>0</v>
      </c>
    </row>
    <row r="712" spans="9:12" x14ac:dyDescent="0.2">
      <c r="I712" s="120" t="str">
        <f t="shared" si="39"/>
        <v>\</v>
      </c>
      <c r="J712" s="3" t="e">
        <f>VLOOKUP(I712,'SAC''s'!W:W,1,0)</f>
        <v>#N/A</v>
      </c>
      <c r="K712" s="3" t="e">
        <f>VLOOKUP(A712,'SAC''s'!B:B,1,0)</f>
        <v>#N/A</v>
      </c>
      <c r="L712" s="3" t="b">
        <f t="shared" si="38"/>
        <v>0</v>
      </c>
    </row>
    <row r="713" spans="9:12" x14ac:dyDescent="0.2">
      <c r="I713" s="120" t="str">
        <f t="shared" si="39"/>
        <v>\</v>
      </c>
      <c r="J713" s="3" t="e">
        <f>VLOOKUP(I713,'SAC''s'!W:W,1,0)</f>
        <v>#N/A</v>
      </c>
      <c r="K713" s="3" t="e">
        <f>VLOOKUP(A713,'SAC''s'!B:B,1,0)</f>
        <v>#N/A</v>
      </c>
      <c r="L713" s="3" t="b">
        <f t="shared" si="38"/>
        <v>0</v>
      </c>
    </row>
    <row r="714" spans="9:12" x14ac:dyDescent="0.2">
      <c r="I714" s="120" t="str">
        <f t="shared" si="39"/>
        <v>\</v>
      </c>
      <c r="J714" s="3" t="e">
        <f>VLOOKUP(I714,'SAC''s'!W:W,1,0)</f>
        <v>#N/A</v>
      </c>
      <c r="K714" s="3" t="e">
        <f>VLOOKUP(A714,'SAC''s'!B:B,1,0)</f>
        <v>#N/A</v>
      </c>
      <c r="L714" s="3" t="b">
        <f t="shared" si="38"/>
        <v>0</v>
      </c>
    </row>
    <row r="715" spans="9:12" x14ac:dyDescent="0.2">
      <c r="I715" s="120" t="str">
        <f t="shared" si="39"/>
        <v>\</v>
      </c>
      <c r="J715" s="3" t="e">
        <f>VLOOKUP(I715,'SAC''s'!W:W,1,0)</f>
        <v>#N/A</v>
      </c>
      <c r="K715" s="3" t="e">
        <f>VLOOKUP(A715,'SAC''s'!B:B,1,0)</f>
        <v>#N/A</v>
      </c>
      <c r="L715" s="3" t="b">
        <f t="shared" si="38"/>
        <v>0</v>
      </c>
    </row>
    <row r="716" spans="9:12" x14ac:dyDescent="0.2">
      <c r="I716" s="120" t="str">
        <f t="shared" si="39"/>
        <v>\</v>
      </c>
      <c r="J716" s="3" t="e">
        <f>VLOOKUP(I716,'SAC''s'!W:W,1,0)</f>
        <v>#N/A</v>
      </c>
      <c r="K716" s="3" t="e">
        <f>VLOOKUP(A716,'SAC''s'!B:B,1,0)</f>
        <v>#N/A</v>
      </c>
      <c r="L716" s="3" t="b">
        <f t="shared" si="38"/>
        <v>0</v>
      </c>
    </row>
    <row r="717" spans="9:12" x14ac:dyDescent="0.2">
      <c r="I717" s="120" t="str">
        <f t="shared" si="39"/>
        <v>\</v>
      </c>
      <c r="J717" s="3" t="e">
        <f>VLOOKUP(I717,'SAC''s'!W:W,1,0)</f>
        <v>#N/A</v>
      </c>
      <c r="K717" s="3" t="e">
        <f>VLOOKUP(A717,'SAC''s'!B:B,1,0)</f>
        <v>#N/A</v>
      </c>
      <c r="L717" s="3" t="b">
        <f t="shared" si="38"/>
        <v>0</v>
      </c>
    </row>
    <row r="718" spans="9:12" x14ac:dyDescent="0.2">
      <c r="I718" s="120" t="str">
        <f t="shared" si="39"/>
        <v>\</v>
      </c>
      <c r="J718" s="3" t="e">
        <f>VLOOKUP(I718,'SAC''s'!W:W,1,0)</f>
        <v>#N/A</v>
      </c>
      <c r="K718" s="3" t="e">
        <f>VLOOKUP(A718,'SAC''s'!B:B,1,0)</f>
        <v>#N/A</v>
      </c>
      <c r="L718" s="3" t="b">
        <f t="shared" si="38"/>
        <v>0</v>
      </c>
    </row>
    <row r="719" spans="9:12" x14ac:dyDescent="0.2">
      <c r="I719" s="120" t="str">
        <f t="shared" si="39"/>
        <v>\</v>
      </c>
      <c r="J719" s="3" t="e">
        <f>VLOOKUP(I719,'SAC''s'!W:W,1,0)</f>
        <v>#N/A</v>
      </c>
      <c r="K719" s="3" t="e">
        <f>VLOOKUP(A719,'SAC''s'!B:B,1,0)</f>
        <v>#N/A</v>
      </c>
      <c r="L719" s="3" t="b">
        <f t="shared" si="38"/>
        <v>0</v>
      </c>
    </row>
    <row r="720" spans="9:12" x14ac:dyDescent="0.2">
      <c r="I720" s="120" t="str">
        <f t="shared" si="39"/>
        <v>\</v>
      </c>
      <c r="J720" s="3" t="e">
        <f>VLOOKUP(I720,'SAC''s'!W:W,1,0)</f>
        <v>#N/A</v>
      </c>
      <c r="K720" s="3" t="e">
        <f>VLOOKUP(A720,'SAC''s'!B:B,1,0)</f>
        <v>#N/A</v>
      </c>
      <c r="L720" s="3" t="b">
        <f t="shared" si="38"/>
        <v>0</v>
      </c>
    </row>
    <row r="721" spans="9:12" x14ac:dyDescent="0.2">
      <c r="I721" s="120" t="str">
        <f t="shared" si="39"/>
        <v>\</v>
      </c>
      <c r="J721" s="3" t="e">
        <f>VLOOKUP(I721,'SAC''s'!W:W,1,0)</f>
        <v>#N/A</v>
      </c>
      <c r="K721" s="3" t="e">
        <f>VLOOKUP(A721,'SAC''s'!B:B,1,0)</f>
        <v>#N/A</v>
      </c>
      <c r="L721" s="3" t="b">
        <f t="shared" si="38"/>
        <v>0</v>
      </c>
    </row>
    <row r="722" spans="9:12" x14ac:dyDescent="0.2">
      <c r="I722" s="120" t="str">
        <f t="shared" si="39"/>
        <v>\</v>
      </c>
      <c r="J722" s="3" t="e">
        <f>VLOOKUP(I722,'SAC''s'!W:W,1,0)</f>
        <v>#N/A</v>
      </c>
      <c r="K722" s="3" t="e">
        <f>VLOOKUP(A722,'SAC''s'!B:B,1,0)</f>
        <v>#N/A</v>
      </c>
      <c r="L722" s="3" t="b">
        <f t="shared" si="38"/>
        <v>0</v>
      </c>
    </row>
    <row r="723" spans="9:12" x14ac:dyDescent="0.2">
      <c r="I723" s="120" t="str">
        <f t="shared" si="39"/>
        <v>\</v>
      </c>
      <c r="J723" s="3" t="e">
        <f>VLOOKUP(I723,'SAC''s'!W:W,1,0)</f>
        <v>#N/A</v>
      </c>
      <c r="K723" s="3" t="e">
        <f>VLOOKUP(A723,'SAC''s'!B:B,1,0)</f>
        <v>#N/A</v>
      </c>
      <c r="L723" s="3" t="b">
        <f t="shared" si="38"/>
        <v>0</v>
      </c>
    </row>
    <row r="724" spans="9:12" x14ac:dyDescent="0.2">
      <c r="I724" s="120" t="str">
        <f t="shared" si="39"/>
        <v>\</v>
      </c>
      <c r="J724" s="3" t="e">
        <f>VLOOKUP(I724,'SAC''s'!W:W,1,0)</f>
        <v>#N/A</v>
      </c>
      <c r="K724" s="3" t="e">
        <f>VLOOKUP(A724,'SAC''s'!B:B,1,0)</f>
        <v>#N/A</v>
      </c>
      <c r="L724" s="3" t="b">
        <f t="shared" si="38"/>
        <v>0</v>
      </c>
    </row>
    <row r="725" spans="9:12" x14ac:dyDescent="0.2">
      <c r="I725" s="120" t="str">
        <f t="shared" si="39"/>
        <v>\</v>
      </c>
      <c r="J725" s="3" t="e">
        <f>VLOOKUP(I725,'SAC''s'!W:W,1,0)</f>
        <v>#N/A</v>
      </c>
      <c r="K725" s="3" t="e">
        <f>VLOOKUP(A725,'SAC''s'!B:B,1,0)</f>
        <v>#N/A</v>
      </c>
      <c r="L725" s="3" t="b">
        <f t="shared" si="38"/>
        <v>0</v>
      </c>
    </row>
    <row r="726" spans="9:12" x14ac:dyDescent="0.2">
      <c r="I726" s="120" t="str">
        <f t="shared" si="39"/>
        <v>\</v>
      </c>
      <c r="J726" s="3" t="e">
        <f>VLOOKUP(I726,'SAC''s'!W:W,1,0)</f>
        <v>#N/A</v>
      </c>
      <c r="K726" s="3" t="e">
        <f>VLOOKUP(A726,'SAC''s'!B:B,1,0)</f>
        <v>#N/A</v>
      </c>
      <c r="L726" s="3" t="b">
        <f t="shared" si="38"/>
        <v>0</v>
      </c>
    </row>
    <row r="727" spans="9:12" x14ac:dyDescent="0.2">
      <c r="I727" s="120" t="str">
        <f t="shared" si="39"/>
        <v>\</v>
      </c>
      <c r="J727" s="3" t="e">
        <f>VLOOKUP(I727,'SAC''s'!W:W,1,0)</f>
        <v>#N/A</v>
      </c>
      <c r="K727" s="3" t="e">
        <f>VLOOKUP(A727,'SAC''s'!B:B,1,0)</f>
        <v>#N/A</v>
      </c>
      <c r="L727" s="3" t="b">
        <f t="shared" si="38"/>
        <v>0</v>
      </c>
    </row>
    <row r="728" spans="9:12" x14ac:dyDescent="0.2">
      <c r="I728" s="120" t="str">
        <f t="shared" si="39"/>
        <v>\</v>
      </c>
      <c r="J728" s="3" t="e">
        <f>VLOOKUP(I728,'SAC''s'!W:W,1,0)</f>
        <v>#N/A</v>
      </c>
      <c r="K728" s="3" t="e">
        <f>VLOOKUP(A728,'SAC''s'!B:B,1,0)</f>
        <v>#N/A</v>
      </c>
      <c r="L728" s="3" t="b">
        <f t="shared" si="38"/>
        <v>0</v>
      </c>
    </row>
    <row r="729" spans="9:12" x14ac:dyDescent="0.2">
      <c r="I729" s="120" t="str">
        <f t="shared" si="39"/>
        <v>\</v>
      </c>
      <c r="J729" s="3" t="e">
        <f>VLOOKUP(I729,'SAC''s'!W:W,1,0)</f>
        <v>#N/A</v>
      </c>
      <c r="K729" s="3" t="e">
        <f>VLOOKUP(A729,'SAC''s'!B:B,1,0)</f>
        <v>#N/A</v>
      </c>
      <c r="L729" s="3" t="b">
        <f t="shared" si="38"/>
        <v>0</v>
      </c>
    </row>
    <row r="730" spans="9:12" x14ac:dyDescent="0.2">
      <c r="I730" s="120" t="str">
        <f t="shared" si="39"/>
        <v>\</v>
      </c>
      <c r="J730" s="3" t="e">
        <f>VLOOKUP(I730,'SAC''s'!W:W,1,0)</f>
        <v>#N/A</v>
      </c>
      <c r="K730" s="3" t="e">
        <f>VLOOKUP(A730,'SAC''s'!B:B,1,0)</f>
        <v>#N/A</v>
      </c>
      <c r="L730" s="3" t="b">
        <f t="shared" si="38"/>
        <v>0</v>
      </c>
    </row>
    <row r="731" spans="9:12" x14ac:dyDescent="0.2">
      <c r="I731" s="120" t="str">
        <f t="shared" si="39"/>
        <v>\</v>
      </c>
      <c r="J731" s="3" t="e">
        <f>VLOOKUP(I731,'SAC''s'!W:W,1,0)</f>
        <v>#N/A</v>
      </c>
      <c r="K731" s="3" t="e">
        <f>VLOOKUP(A731,'SAC''s'!B:B,1,0)</f>
        <v>#N/A</v>
      </c>
      <c r="L731" s="3" t="b">
        <f t="shared" si="38"/>
        <v>0</v>
      </c>
    </row>
    <row r="732" spans="9:12" x14ac:dyDescent="0.2">
      <c r="I732" s="120" t="str">
        <f t="shared" si="39"/>
        <v>\</v>
      </c>
      <c r="J732" s="3" t="e">
        <f>VLOOKUP(I732,'SAC''s'!W:W,1,0)</f>
        <v>#N/A</v>
      </c>
      <c r="K732" s="3" t="e">
        <f>VLOOKUP(A732,'SAC''s'!B:B,1,0)</f>
        <v>#N/A</v>
      </c>
      <c r="L732" s="3" t="b">
        <f t="shared" si="38"/>
        <v>0</v>
      </c>
    </row>
    <row r="733" spans="9:12" x14ac:dyDescent="0.2">
      <c r="I733" s="120" t="str">
        <f t="shared" si="39"/>
        <v>\</v>
      </c>
      <c r="J733" s="3" t="e">
        <f>VLOOKUP(I733,'SAC''s'!W:W,1,0)</f>
        <v>#N/A</v>
      </c>
      <c r="K733" s="3" t="e">
        <f>VLOOKUP(A733,'SAC''s'!B:B,1,0)</f>
        <v>#N/A</v>
      </c>
      <c r="L733" s="3" t="b">
        <f t="shared" si="38"/>
        <v>0</v>
      </c>
    </row>
    <row r="734" spans="9:12" x14ac:dyDescent="0.2">
      <c r="I734" s="120" t="str">
        <f t="shared" si="39"/>
        <v>\</v>
      </c>
      <c r="J734" s="3" t="e">
        <f>VLOOKUP(I734,'SAC''s'!W:W,1,0)</f>
        <v>#N/A</v>
      </c>
      <c r="K734" s="3" t="e">
        <f>VLOOKUP(A734,'SAC''s'!B:B,1,0)</f>
        <v>#N/A</v>
      </c>
      <c r="L734" s="3" t="b">
        <f t="shared" si="38"/>
        <v>0</v>
      </c>
    </row>
    <row r="735" spans="9:12" x14ac:dyDescent="0.2">
      <c r="I735" s="120" t="str">
        <f t="shared" si="39"/>
        <v>\</v>
      </c>
      <c r="J735" s="3" t="e">
        <f>VLOOKUP(I735,'SAC''s'!W:W,1,0)</f>
        <v>#N/A</v>
      </c>
      <c r="K735" s="3" t="e">
        <f>VLOOKUP(A735,'SAC''s'!B:B,1,0)</f>
        <v>#N/A</v>
      </c>
      <c r="L735" s="3" t="b">
        <f t="shared" si="38"/>
        <v>0</v>
      </c>
    </row>
    <row r="736" spans="9:12" x14ac:dyDescent="0.2">
      <c r="I736" s="120" t="str">
        <f t="shared" si="39"/>
        <v>\</v>
      </c>
      <c r="J736" s="3" t="e">
        <f>VLOOKUP(I736,'SAC''s'!W:W,1,0)</f>
        <v>#N/A</v>
      </c>
      <c r="K736" s="3" t="e">
        <f>VLOOKUP(A736,'SAC''s'!B:B,1,0)</f>
        <v>#N/A</v>
      </c>
      <c r="L736" s="3" t="b">
        <f t="shared" si="38"/>
        <v>0</v>
      </c>
    </row>
    <row r="737" spans="9:12" x14ac:dyDescent="0.2">
      <c r="I737" s="120" t="str">
        <f t="shared" si="39"/>
        <v>\</v>
      </c>
      <c r="J737" s="3" t="e">
        <f>VLOOKUP(I737,'SAC''s'!W:W,1,0)</f>
        <v>#N/A</v>
      </c>
      <c r="K737" s="3" t="e">
        <f>VLOOKUP(A737,'SAC''s'!B:B,1,0)</f>
        <v>#N/A</v>
      </c>
      <c r="L737" s="3" t="b">
        <f t="shared" si="38"/>
        <v>0</v>
      </c>
    </row>
    <row r="738" spans="9:12" x14ac:dyDescent="0.2">
      <c r="I738" s="120" t="str">
        <f t="shared" si="39"/>
        <v>\</v>
      </c>
      <c r="J738" s="3" t="e">
        <f>VLOOKUP(I738,'SAC''s'!W:W,1,0)</f>
        <v>#N/A</v>
      </c>
      <c r="K738" s="3" t="e">
        <f>VLOOKUP(A738,'SAC''s'!B:B,1,0)</f>
        <v>#N/A</v>
      </c>
      <c r="L738" s="3" t="b">
        <f t="shared" si="38"/>
        <v>0</v>
      </c>
    </row>
    <row r="739" spans="9:12" x14ac:dyDescent="0.2">
      <c r="I739" s="120" t="str">
        <f t="shared" si="39"/>
        <v>\</v>
      </c>
      <c r="J739" s="3" t="e">
        <f>VLOOKUP(I739,'SAC''s'!W:W,1,0)</f>
        <v>#N/A</v>
      </c>
      <c r="K739" s="3" t="e">
        <f>VLOOKUP(A739,'SAC''s'!B:B,1,0)</f>
        <v>#N/A</v>
      </c>
      <c r="L739" s="3" t="b">
        <f t="shared" si="38"/>
        <v>0</v>
      </c>
    </row>
    <row r="740" spans="9:12" x14ac:dyDescent="0.2">
      <c r="I740" s="120" t="str">
        <f t="shared" si="39"/>
        <v>\</v>
      </c>
      <c r="J740" s="3" t="e">
        <f>VLOOKUP(I740,'SAC''s'!W:W,1,0)</f>
        <v>#N/A</v>
      </c>
      <c r="K740" s="3" t="e">
        <f>VLOOKUP(A740,'SAC''s'!B:B,1,0)</f>
        <v>#N/A</v>
      </c>
      <c r="L740" s="3" t="b">
        <f t="shared" si="38"/>
        <v>0</v>
      </c>
    </row>
    <row r="741" spans="9:12" x14ac:dyDescent="0.2">
      <c r="I741" s="120" t="str">
        <f t="shared" si="39"/>
        <v>\</v>
      </c>
      <c r="J741" s="3" t="e">
        <f>VLOOKUP(I741,'SAC''s'!W:W,1,0)</f>
        <v>#N/A</v>
      </c>
      <c r="K741" s="3" t="e">
        <f>VLOOKUP(A741,'SAC''s'!B:B,1,0)</f>
        <v>#N/A</v>
      </c>
      <c r="L741" s="3" t="b">
        <f t="shared" si="38"/>
        <v>0</v>
      </c>
    </row>
    <row r="742" spans="9:12" x14ac:dyDescent="0.2">
      <c r="I742" s="120" t="str">
        <f t="shared" si="39"/>
        <v>\</v>
      </c>
      <c r="J742" s="3" t="e">
        <f>VLOOKUP(I742,'SAC''s'!W:W,1,0)</f>
        <v>#N/A</v>
      </c>
      <c r="K742" s="3" t="e">
        <f>VLOOKUP(A742,'SAC''s'!B:B,1,0)</f>
        <v>#N/A</v>
      </c>
      <c r="L742" s="3" t="b">
        <f t="shared" si="38"/>
        <v>0</v>
      </c>
    </row>
    <row r="743" spans="9:12" x14ac:dyDescent="0.2">
      <c r="I743" s="120" t="str">
        <f t="shared" si="39"/>
        <v>\</v>
      </c>
      <c r="J743" s="3" t="e">
        <f>VLOOKUP(I743,'SAC''s'!W:W,1,0)</f>
        <v>#N/A</v>
      </c>
      <c r="K743" s="3" t="e">
        <f>VLOOKUP(A743,'SAC''s'!B:B,1,0)</f>
        <v>#N/A</v>
      </c>
      <c r="L743" s="3" t="b">
        <f t="shared" si="38"/>
        <v>0</v>
      </c>
    </row>
    <row r="744" spans="9:12" x14ac:dyDescent="0.2">
      <c r="I744" s="120" t="str">
        <f t="shared" si="39"/>
        <v>\</v>
      </c>
      <c r="J744" s="3" t="e">
        <f>VLOOKUP(I744,'SAC''s'!W:W,1,0)</f>
        <v>#N/A</v>
      </c>
      <c r="K744" s="3" t="e">
        <f>VLOOKUP(A744,'SAC''s'!B:B,1,0)</f>
        <v>#N/A</v>
      </c>
      <c r="L744" s="3" t="b">
        <f t="shared" si="38"/>
        <v>0</v>
      </c>
    </row>
    <row r="745" spans="9:12" x14ac:dyDescent="0.2">
      <c r="I745" s="120" t="str">
        <f t="shared" si="39"/>
        <v>\</v>
      </c>
      <c r="J745" s="3" t="e">
        <f>VLOOKUP(I745,'SAC''s'!W:W,1,0)</f>
        <v>#N/A</v>
      </c>
      <c r="K745" s="3" t="e">
        <f>VLOOKUP(A745,'SAC''s'!B:B,1,0)</f>
        <v>#N/A</v>
      </c>
      <c r="L745" s="3" t="b">
        <f t="shared" si="38"/>
        <v>0</v>
      </c>
    </row>
    <row r="746" spans="9:12" x14ac:dyDescent="0.2">
      <c r="I746" s="120" t="str">
        <f t="shared" si="39"/>
        <v>\</v>
      </c>
      <c r="J746" s="3" t="e">
        <f>VLOOKUP(I746,'SAC''s'!W:W,1,0)</f>
        <v>#N/A</v>
      </c>
      <c r="K746" s="3" t="e">
        <f>VLOOKUP(A746,'SAC''s'!B:B,1,0)</f>
        <v>#N/A</v>
      </c>
      <c r="L746" s="3" t="b">
        <f t="shared" si="38"/>
        <v>0</v>
      </c>
    </row>
    <row r="747" spans="9:12" x14ac:dyDescent="0.2">
      <c r="I747" s="120" t="str">
        <f t="shared" si="39"/>
        <v>\</v>
      </c>
      <c r="J747" s="3" t="e">
        <f>VLOOKUP(I747,'SAC''s'!W:W,1,0)</f>
        <v>#N/A</v>
      </c>
      <c r="K747" s="3" t="e">
        <f>VLOOKUP(A747,'SAC''s'!B:B,1,0)</f>
        <v>#N/A</v>
      </c>
      <c r="L747" s="3" t="b">
        <f t="shared" si="38"/>
        <v>0</v>
      </c>
    </row>
    <row r="748" spans="9:12" x14ac:dyDescent="0.2">
      <c r="I748" s="120" t="str">
        <f t="shared" si="39"/>
        <v>\</v>
      </c>
      <c r="J748" s="3" t="e">
        <f>VLOOKUP(I748,'SAC''s'!W:W,1,0)</f>
        <v>#N/A</v>
      </c>
      <c r="K748" s="3" t="e">
        <f>VLOOKUP(A748,'SAC''s'!B:B,1,0)</f>
        <v>#N/A</v>
      </c>
      <c r="L748" s="3" t="b">
        <f t="shared" si="38"/>
        <v>0</v>
      </c>
    </row>
    <row r="749" spans="9:12" x14ac:dyDescent="0.2">
      <c r="I749" s="120" t="str">
        <f t="shared" si="39"/>
        <v>\</v>
      </c>
      <c r="J749" s="3" t="e">
        <f>VLOOKUP(I749,'SAC''s'!W:W,1,0)</f>
        <v>#N/A</v>
      </c>
      <c r="K749" s="3" t="e">
        <f>VLOOKUP(A749,'SAC''s'!B:B,1,0)</f>
        <v>#N/A</v>
      </c>
      <c r="L749" s="3" t="b">
        <f t="shared" ref="L749:L812" si="40">RIGHT(E749,1)="0"</f>
        <v>0</v>
      </c>
    </row>
    <row r="750" spans="9:12" x14ac:dyDescent="0.2">
      <c r="I750" s="120" t="str">
        <f t="shared" si="39"/>
        <v>\</v>
      </c>
      <c r="J750" s="3" t="e">
        <f>VLOOKUP(I750,'SAC''s'!W:W,1,0)</f>
        <v>#N/A</v>
      </c>
      <c r="K750" s="3" t="e">
        <f>VLOOKUP(A750,'SAC''s'!B:B,1,0)</f>
        <v>#N/A</v>
      </c>
      <c r="L750" s="3" t="b">
        <f t="shared" si="40"/>
        <v>0</v>
      </c>
    </row>
    <row r="751" spans="9:12" x14ac:dyDescent="0.2">
      <c r="I751" s="120" t="str">
        <f t="shared" si="39"/>
        <v>\</v>
      </c>
      <c r="J751" s="3" t="e">
        <f>VLOOKUP(I751,'SAC''s'!W:W,1,0)</f>
        <v>#N/A</v>
      </c>
      <c r="K751" s="3" t="e">
        <f>VLOOKUP(A751,'SAC''s'!B:B,1,0)</f>
        <v>#N/A</v>
      </c>
      <c r="L751" s="3" t="b">
        <f t="shared" si="40"/>
        <v>0</v>
      </c>
    </row>
    <row r="752" spans="9:12" x14ac:dyDescent="0.2">
      <c r="I752" s="120" t="str">
        <f t="shared" si="39"/>
        <v>\</v>
      </c>
      <c r="J752" s="3" t="e">
        <f>VLOOKUP(I752,'SAC''s'!W:W,1,0)</f>
        <v>#N/A</v>
      </c>
      <c r="K752" s="3" t="e">
        <f>VLOOKUP(A752,'SAC''s'!B:B,1,0)</f>
        <v>#N/A</v>
      </c>
      <c r="L752" s="3" t="b">
        <f t="shared" si="40"/>
        <v>0</v>
      </c>
    </row>
    <row r="753" spans="9:12" x14ac:dyDescent="0.2">
      <c r="I753" s="120" t="str">
        <f t="shared" si="39"/>
        <v>\</v>
      </c>
      <c r="J753" s="3" t="e">
        <f>VLOOKUP(I753,'SAC''s'!W:W,1,0)</f>
        <v>#N/A</v>
      </c>
      <c r="K753" s="3" t="e">
        <f>VLOOKUP(A753,'SAC''s'!B:B,1,0)</f>
        <v>#N/A</v>
      </c>
      <c r="L753" s="3" t="b">
        <f t="shared" si="40"/>
        <v>0</v>
      </c>
    </row>
    <row r="754" spans="9:12" x14ac:dyDescent="0.2">
      <c r="I754" s="120" t="str">
        <f t="shared" si="39"/>
        <v>\</v>
      </c>
      <c r="J754" s="3" t="e">
        <f>VLOOKUP(I754,'SAC''s'!W:W,1,0)</f>
        <v>#N/A</v>
      </c>
      <c r="K754" s="3" t="e">
        <f>VLOOKUP(A754,'SAC''s'!B:B,1,0)</f>
        <v>#N/A</v>
      </c>
      <c r="L754" s="3" t="b">
        <f t="shared" si="40"/>
        <v>0</v>
      </c>
    </row>
    <row r="755" spans="9:12" x14ac:dyDescent="0.2">
      <c r="I755" s="120" t="str">
        <f t="shared" si="39"/>
        <v>\</v>
      </c>
      <c r="J755" s="3" t="e">
        <f>VLOOKUP(I755,'SAC''s'!W:W,1,0)</f>
        <v>#N/A</v>
      </c>
      <c r="K755" s="3" t="e">
        <f>VLOOKUP(A755,'SAC''s'!B:B,1,0)</f>
        <v>#N/A</v>
      </c>
      <c r="L755" s="3" t="b">
        <f t="shared" si="40"/>
        <v>0</v>
      </c>
    </row>
    <row r="756" spans="9:12" x14ac:dyDescent="0.2">
      <c r="I756" s="120" t="str">
        <f t="shared" si="39"/>
        <v>\</v>
      </c>
      <c r="J756" s="3" t="e">
        <f>VLOOKUP(I756,'SAC''s'!W:W,1,0)</f>
        <v>#N/A</v>
      </c>
      <c r="K756" s="3" t="e">
        <f>VLOOKUP(A756,'SAC''s'!B:B,1,0)</f>
        <v>#N/A</v>
      </c>
      <c r="L756" s="3" t="b">
        <f t="shared" si="40"/>
        <v>0</v>
      </c>
    </row>
    <row r="757" spans="9:12" x14ac:dyDescent="0.2">
      <c r="I757" s="120" t="str">
        <f t="shared" si="39"/>
        <v>\</v>
      </c>
      <c r="J757" s="3" t="e">
        <f>VLOOKUP(I757,'SAC''s'!W:W,1,0)</f>
        <v>#N/A</v>
      </c>
      <c r="K757" s="3" t="e">
        <f>VLOOKUP(A757,'SAC''s'!B:B,1,0)</f>
        <v>#N/A</v>
      </c>
      <c r="L757" s="3" t="b">
        <f t="shared" si="40"/>
        <v>0</v>
      </c>
    </row>
    <row r="758" spans="9:12" x14ac:dyDescent="0.2">
      <c r="I758" s="120" t="str">
        <f t="shared" si="39"/>
        <v>\</v>
      </c>
      <c r="J758" s="3" t="e">
        <f>VLOOKUP(I758,'SAC''s'!W:W,1,0)</f>
        <v>#N/A</v>
      </c>
      <c r="K758" s="3" t="e">
        <f>VLOOKUP(A758,'SAC''s'!B:B,1,0)</f>
        <v>#N/A</v>
      </c>
      <c r="L758" s="3" t="b">
        <f t="shared" si="40"/>
        <v>0</v>
      </c>
    </row>
    <row r="759" spans="9:12" x14ac:dyDescent="0.2">
      <c r="I759" s="120" t="str">
        <f t="shared" si="39"/>
        <v>\</v>
      </c>
      <c r="J759" s="3" t="e">
        <f>VLOOKUP(I759,'SAC''s'!W:W,1,0)</f>
        <v>#N/A</v>
      </c>
      <c r="K759" s="3" t="e">
        <f>VLOOKUP(A759,'SAC''s'!B:B,1,0)</f>
        <v>#N/A</v>
      </c>
      <c r="L759" s="3" t="b">
        <f t="shared" si="40"/>
        <v>0</v>
      </c>
    </row>
    <row r="760" spans="9:12" x14ac:dyDescent="0.2">
      <c r="I760" s="120" t="str">
        <f t="shared" si="39"/>
        <v>\</v>
      </c>
      <c r="J760" s="3" t="e">
        <f>VLOOKUP(I760,'SAC''s'!W:W,1,0)</f>
        <v>#N/A</v>
      </c>
      <c r="K760" s="3" t="e">
        <f>VLOOKUP(A760,'SAC''s'!B:B,1,0)</f>
        <v>#N/A</v>
      </c>
      <c r="L760" s="3" t="b">
        <f t="shared" si="40"/>
        <v>0</v>
      </c>
    </row>
    <row r="761" spans="9:12" x14ac:dyDescent="0.2">
      <c r="I761" s="120" t="str">
        <f t="shared" si="39"/>
        <v>\</v>
      </c>
      <c r="J761" s="3" t="e">
        <f>VLOOKUP(I761,'SAC''s'!W:W,1,0)</f>
        <v>#N/A</v>
      </c>
      <c r="K761" s="3" t="e">
        <f>VLOOKUP(A761,'SAC''s'!B:B,1,0)</f>
        <v>#N/A</v>
      </c>
      <c r="L761" s="3" t="b">
        <f t="shared" si="40"/>
        <v>0</v>
      </c>
    </row>
    <row r="762" spans="9:12" x14ac:dyDescent="0.2">
      <c r="I762" s="120" t="str">
        <f t="shared" si="39"/>
        <v>\</v>
      </c>
      <c r="J762" s="3" t="e">
        <f>VLOOKUP(I762,'SAC''s'!W:W,1,0)</f>
        <v>#N/A</v>
      </c>
      <c r="K762" s="3" t="e">
        <f>VLOOKUP(A762,'SAC''s'!B:B,1,0)</f>
        <v>#N/A</v>
      </c>
      <c r="L762" s="3" t="b">
        <f t="shared" si="40"/>
        <v>0</v>
      </c>
    </row>
    <row r="763" spans="9:12" x14ac:dyDescent="0.2">
      <c r="I763" s="120" t="str">
        <f t="shared" si="39"/>
        <v>\</v>
      </c>
      <c r="J763" s="3" t="e">
        <f>VLOOKUP(I763,'SAC''s'!W:W,1,0)</f>
        <v>#N/A</v>
      </c>
      <c r="K763" s="3" t="e">
        <f>VLOOKUP(A763,'SAC''s'!B:B,1,0)</f>
        <v>#N/A</v>
      </c>
      <c r="L763" s="3" t="b">
        <f t="shared" si="40"/>
        <v>0</v>
      </c>
    </row>
    <row r="764" spans="9:12" x14ac:dyDescent="0.2">
      <c r="I764" s="120" t="str">
        <f t="shared" si="39"/>
        <v>\</v>
      </c>
      <c r="J764" s="3" t="e">
        <f>VLOOKUP(I764,'SAC''s'!W:W,1,0)</f>
        <v>#N/A</v>
      </c>
      <c r="K764" s="3" t="e">
        <f>VLOOKUP(A764,'SAC''s'!B:B,1,0)</f>
        <v>#N/A</v>
      </c>
      <c r="L764" s="3" t="b">
        <f t="shared" si="40"/>
        <v>0</v>
      </c>
    </row>
    <row r="765" spans="9:12" x14ac:dyDescent="0.2">
      <c r="I765" s="120" t="str">
        <f t="shared" ref="I765:I828" si="41">CONCATENATE(A765,TRIM(F765),"\",TRIM(D765),E765)</f>
        <v>\</v>
      </c>
      <c r="J765" s="3" t="e">
        <f>VLOOKUP(I765,'SAC''s'!W:W,1,0)</f>
        <v>#N/A</v>
      </c>
      <c r="K765" s="3" t="e">
        <f>VLOOKUP(A765,'SAC''s'!B:B,1,0)</f>
        <v>#N/A</v>
      </c>
      <c r="L765" s="3" t="b">
        <f t="shared" si="40"/>
        <v>0</v>
      </c>
    </row>
    <row r="766" spans="9:12" x14ac:dyDescent="0.2">
      <c r="I766" s="120" t="str">
        <f t="shared" si="41"/>
        <v>\</v>
      </c>
      <c r="J766" s="3" t="e">
        <f>VLOOKUP(I766,'SAC''s'!W:W,1,0)</f>
        <v>#N/A</v>
      </c>
      <c r="K766" s="3" t="e">
        <f>VLOOKUP(A766,'SAC''s'!B:B,1,0)</f>
        <v>#N/A</v>
      </c>
      <c r="L766" s="3" t="b">
        <f t="shared" si="40"/>
        <v>0</v>
      </c>
    </row>
    <row r="767" spans="9:12" x14ac:dyDescent="0.2">
      <c r="I767" s="120" t="str">
        <f t="shared" si="41"/>
        <v>\</v>
      </c>
      <c r="J767" s="3" t="e">
        <f>VLOOKUP(I767,'SAC''s'!W:W,1,0)</f>
        <v>#N/A</v>
      </c>
      <c r="K767" s="3" t="e">
        <f>VLOOKUP(A767,'SAC''s'!B:B,1,0)</f>
        <v>#N/A</v>
      </c>
      <c r="L767" s="3" t="b">
        <f t="shared" si="40"/>
        <v>0</v>
      </c>
    </row>
    <row r="768" spans="9:12" x14ac:dyDescent="0.2">
      <c r="I768" s="120" t="str">
        <f t="shared" si="41"/>
        <v>\</v>
      </c>
      <c r="J768" s="3" t="e">
        <f>VLOOKUP(I768,'SAC''s'!W:W,1,0)</f>
        <v>#N/A</v>
      </c>
      <c r="K768" s="3" t="e">
        <f>VLOOKUP(A768,'SAC''s'!B:B,1,0)</f>
        <v>#N/A</v>
      </c>
      <c r="L768" s="3" t="b">
        <f t="shared" si="40"/>
        <v>0</v>
      </c>
    </row>
    <row r="769" spans="9:12" x14ac:dyDescent="0.2">
      <c r="I769" s="120" t="str">
        <f t="shared" si="41"/>
        <v>\</v>
      </c>
      <c r="J769" s="3" t="e">
        <f>VLOOKUP(I769,'SAC''s'!W:W,1,0)</f>
        <v>#N/A</v>
      </c>
      <c r="K769" s="3" t="e">
        <f>VLOOKUP(A769,'SAC''s'!B:B,1,0)</f>
        <v>#N/A</v>
      </c>
      <c r="L769" s="3" t="b">
        <f t="shared" si="40"/>
        <v>0</v>
      </c>
    </row>
    <row r="770" spans="9:12" x14ac:dyDescent="0.2">
      <c r="I770" s="120" t="str">
        <f t="shared" si="41"/>
        <v>\</v>
      </c>
      <c r="J770" s="3" t="e">
        <f>VLOOKUP(I770,'SAC''s'!W:W,1,0)</f>
        <v>#N/A</v>
      </c>
      <c r="K770" s="3" t="e">
        <f>VLOOKUP(A770,'SAC''s'!B:B,1,0)</f>
        <v>#N/A</v>
      </c>
      <c r="L770" s="3" t="b">
        <f t="shared" si="40"/>
        <v>0</v>
      </c>
    </row>
    <row r="771" spans="9:12" x14ac:dyDescent="0.2">
      <c r="I771" s="120" t="str">
        <f t="shared" si="41"/>
        <v>\</v>
      </c>
      <c r="J771" s="3" t="e">
        <f>VLOOKUP(I771,'SAC''s'!W:W,1,0)</f>
        <v>#N/A</v>
      </c>
      <c r="K771" s="3" t="e">
        <f>VLOOKUP(A771,'SAC''s'!B:B,1,0)</f>
        <v>#N/A</v>
      </c>
      <c r="L771" s="3" t="b">
        <f t="shared" si="40"/>
        <v>0</v>
      </c>
    </row>
    <row r="772" spans="9:12" x14ac:dyDescent="0.2">
      <c r="I772" s="120" t="str">
        <f t="shared" si="41"/>
        <v>\</v>
      </c>
      <c r="J772" s="3" t="e">
        <f>VLOOKUP(I772,'SAC''s'!W:W,1,0)</f>
        <v>#N/A</v>
      </c>
      <c r="K772" s="3" t="e">
        <f>VLOOKUP(A772,'SAC''s'!B:B,1,0)</f>
        <v>#N/A</v>
      </c>
      <c r="L772" s="3" t="b">
        <f t="shared" si="40"/>
        <v>0</v>
      </c>
    </row>
    <row r="773" spans="9:12" x14ac:dyDescent="0.2">
      <c r="I773" s="120" t="str">
        <f t="shared" si="41"/>
        <v>\</v>
      </c>
      <c r="J773" s="3" t="e">
        <f>VLOOKUP(I773,'SAC''s'!W:W,1,0)</f>
        <v>#N/A</v>
      </c>
      <c r="K773" s="3" t="e">
        <f>VLOOKUP(A773,'SAC''s'!B:B,1,0)</f>
        <v>#N/A</v>
      </c>
      <c r="L773" s="3" t="b">
        <f t="shared" si="40"/>
        <v>0</v>
      </c>
    </row>
    <row r="774" spans="9:12" x14ac:dyDescent="0.2">
      <c r="I774" s="120" t="str">
        <f t="shared" si="41"/>
        <v>\</v>
      </c>
      <c r="J774" s="3" t="e">
        <f>VLOOKUP(I774,'SAC''s'!W:W,1,0)</f>
        <v>#N/A</v>
      </c>
      <c r="K774" s="3" t="e">
        <f>VLOOKUP(A774,'SAC''s'!B:B,1,0)</f>
        <v>#N/A</v>
      </c>
      <c r="L774" s="3" t="b">
        <f t="shared" si="40"/>
        <v>0</v>
      </c>
    </row>
    <row r="775" spans="9:12" x14ac:dyDescent="0.2">
      <c r="I775" s="120" t="str">
        <f t="shared" si="41"/>
        <v>\</v>
      </c>
      <c r="J775" s="3" t="e">
        <f>VLOOKUP(I775,'SAC''s'!W:W,1,0)</f>
        <v>#N/A</v>
      </c>
      <c r="K775" s="3" t="e">
        <f>VLOOKUP(A775,'SAC''s'!B:B,1,0)</f>
        <v>#N/A</v>
      </c>
      <c r="L775" s="3" t="b">
        <f t="shared" si="40"/>
        <v>0</v>
      </c>
    </row>
    <row r="776" spans="9:12" x14ac:dyDescent="0.2">
      <c r="I776" s="120" t="str">
        <f t="shared" si="41"/>
        <v>\</v>
      </c>
      <c r="J776" s="3" t="e">
        <f>VLOOKUP(I776,'SAC''s'!W:W,1,0)</f>
        <v>#N/A</v>
      </c>
      <c r="K776" s="3" t="e">
        <f>VLOOKUP(A776,'SAC''s'!B:B,1,0)</f>
        <v>#N/A</v>
      </c>
      <c r="L776" s="3" t="b">
        <f t="shared" si="40"/>
        <v>0</v>
      </c>
    </row>
    <row r="777" spans="9:12" x14ac:dyDescent="0.2">
      <c r="I777" s="120" t="str">
        <f t="shared" si="41"/>
        <v>\</v>
      </c>
      <c r="J777" s="3" t="e">
        <f>VLOOKUP(I777,'SAC''s'!W:W,1,0)</f>
        <v>#N/A</v>
      </c>
      <c r="K777" s="3" t="e">
        <f>VLOOKUP(A777,'SAC''s'!B:B,1,0)</f>
        <v>#N/A</v>
      </c>
      <c r="L777" s="3" t="b">
        <f t="shared" si="40"/>
        <v>0</v>
      </c>
    </row>
    <row r="778" spans="9:12" x14ac:dyDescent="0.2">
      <c r="I778" s="120" t="str">
        <f t="shared" si="41"/>
        <v>\</v>
      </c>
      <c r="J778" s="3" t="e">
        <f>VLOOKUP(I778,'SAC''s'!W:W,1,0)</f>
        <v>#N/A</v>
      </c>
      <c r="K778" s="3" t="e">
        <f>VLOOKUP(A778,'SAC''s'!B:B,1,0)</f>
        <v>#N/A</v>
      </c>
      <c r="L778" s="3" t="b">
        <f t="shared" si="40"/>
        <v>0</v>
      </c>
    </row>
    <row r="779" spans="9:12" x14ac:dyDescent="0.2">
      <c r="I779" s="120" t="str">
        <f t="shared" si="41"/>
        <v>\</v>
      </c>
      <c r="J779" s="3" t="e">
        <f>VLOOKUP(I779,'SAC''s'!W:W,1,0)</f>
        <v>#N/A</v>
      </c>
      <c r="K779" s="3" t="e">
        <f>VLOOKUP(A779,'SAC''s'!B:B,1,0)</f>
        <v>#N/A</v>
      </c>
      <c r="L779" s="3" t="b">
        <f t="shared" si="40"/>
        <v>0</v>
      </c>
    </row>
    <row r="780" spans="9:12" x14ac:dyDescent="0.2">
      <c r="I780" s="120" t="str">
        <f t="shared" si="41"/>
        <v>\</v>
      </c>
      <c r="J780" s="3" t="e">
        <f>VLOOKUP(I780,'SAC''s'!W:W,1,0)</f>
        <v>#N/A</v>
      </c>
      <c r="K780" s="3" t="e">
        <f>VLOOKUP(A780,'SAC''s'!B:B,1,0)</f>
        <v>#N/A</v>
      </c>
      <c r="L780" s="3" t="b">
        <f t="shared" si="40"/>
        <v>0</v>
      </c>
    </row>
    <row r="781" spans="9:12" x14ac:dyDescent="0.2">
      <c r="I781" s="120" t="str">
        <f t="shared" si="41"/>
        <v>\</v>
      </c>
      <c r="J781" s="3" t="e">
        <f>VLOOKUP(I781,'SAC''s'!W:W,1,0)</f>
        <v>#N/A</v>
      </c>
      <c r="K781" s="3" t="e">
        <f>VLOOKUP(A781,'SAC''s'!B:B,1,0)</f>
        <v>#N/A</v>
      </c>
      <c r="L781" s="3" t="b">
        <f t="shared" si="40"/>
        <v>0</v>
      </c>
    </row>
    <row r="782" spans="9:12" x14ac:dyDescent="0.2">
      <c r="I782" s="120" t="str">
        <f t="shared" si="41"/>
        <v>\</v>
      </c>
      <c r="J782" s="3" t="e">
        <f>VLOOKUP(I782,'SAC''s'!W:W,1,0)</f>
        <v>#N/A</v>
      </c>
      <c r="K782" s="3" t="e">
        <f>VLOOKUP(A782,'SAC''s'!B:B,1,0)</f>
        <v>#N/A</v>
      </c>
      <c r="L782" s="3" t="b">
        <f t="shared" si="40"/>
        <v>0</v>
      </c>
    </row>
    <row r="783" spans="9:12" x14ac:dyDescent="0.2">
      <c r="I783" s="120" t="str">
        <f t="shared" si="41"/>
        <v>\</v>
      </c>
      <c r="J783" s="3" t="e">
        <f>VLOOKUP(I783,'SAC''s'!W:W,1,0)</f>
        <v>#N/A</v>
      </c>
      <c r="K783" s="3" t="e">
        <f>VLOOKUP(A783,'SAC''s'!B:B,1,0)</f>
        <v>#N/A</v>
      </c>
      <c r="L783" s="3" t="b">
        <f t="shared" si="40"/>
        <v>0</v>
      </c>
    </row>
    <row r="784" spans="9:12" x14ac:dyDescent="0.2">
      <c r="I784" s="120" t="str">
        <f t="shared" si="41"/>
        <v>\</v>
      </c>
      <c r="J784" s="3" t="e">
        <f>VLOOKUP(I784,'SAC''s'!W:W,1,0)</f>
        <v>#N/A</v>
      </c>
      <c r="K784" s="3" t="e">
        <f>VLOOKUP(A784,'SAC''s'!B:B,1,0)</f>
        <v>#N/A</v>
      </c>
      <c r="L784" s="3" t="b">
        <f t="shared" si="40"/>
        <v>0</v>
      </c>
    </row>
    <row r="785" spans="9:12" x14ac:dyDescent="0.2">
      <c r="I785" s="120" t="str">
        <f t="shared" si="41"/>
        <v>\</v>
      </c>
      <c r="J785" s="3" t="e">
        <f>VLOOKUP(I785,'SAC''s'!W:W,1,0)</f>
        <v>#N/A</v>
      </c>
      <c r="K785" s="3" t="e">
        <f>VLOOKUP(A785,'SAC''s'!B:B,1,0)</f>
        <v>#N/A</v>
      </c>
      <c r="L785" s="3" t="b">
        <f t="shared" si="40"/>
        <v>0</v>
      </c>
    </row>
    <row r="786" spans="9:12" x14ac:dyDescent="0.2">
      <c r="I786" s="120" t="str">
        <f t="shared" si="41"/>
        <v>\</v>
      </c>
      <c r="J786" s="3" t="e">
        <f>VLOOKUP(I786,'SAC''s'!W:W,1,0)</f>
        <v>#N/A</v>
      </c>
      <c r="K786" s="3" t="e">
        <f>VLOOKUP(A786,'SAC''s'!B:B,1,0)</f>
        <v>#N/A</v>
      </c>
      <c r="L786" s="3" t="b">
        <f t="shared" si="40"/>
        <v>0</v>
      </c>
    </row>
    <row r="787" spans="9:12" x14ac:dyDescent="0.2">
      <c r="I787" s="120" t="str">
        <f t="shared" si="41"/>
        <v>\</v>
      </c>
      <c r="J787" s="3" t="e">
        <f>VLOOKUP(I787,'SAC''s'!W:W,1,0)</f>
        <v>#N/A</v>
      </c>
      <c r="K787" s="3" t="e">
        <f>VLOOKUP(A787,'SAC''s'!B:B,1,0)</f>
        <v>#N/A</v>
      </c>
      <c r="L787" s="3" t="b">
        <f t="shared" si="40"/>
        <v>0</v>
      </c>
    </row>
    <row r="788" spans="9:12" x14ac:dyDescent="0.2">
      <c r="I788" s="120" t="str">
        <f t="shared" si="41"/>
        <v>\</v>
      </c>
      <c r="J788" s="3" t="e">
        <f>VLOOKUP(I788,'SAC''s'!W:W,1,0)</f>
        <v>#N/A</v>
      </c>
      <c r="K788" s="3" t="e">
        <f>VLOOKUP(A788,'SAC''s'!B:B,1,0)</f>
        <v>#N/A</v>
      </c>
      <c r="L788" s="3" t="b">
        <f t="shared" si="40"/>
        <v>0</v>
      </c>
    </row>
    <row r="789" spans="9:12" x14ac:dyDescent="0.2">
      <c r="I789" s="120" t="str">
        <f t="shared" si="41"/>
        <v>\</v>
      </c>
      <c r="J789" s="3" t="e">
        <f>VLOOKUP(I789,'SAC''s'!W:W,1,0)</f>
        <v>#N/A</v>
      </c>
      <c r="K789" s="3" t="e">
        <f>VLOOKUP(A789,'SAC''s'!B:B,1,0)</f>
        <v>#N/A</v>
      </c>
      <c r="L789" s="3" t="b">
        <f t="shared" si="40"/>
        <v>0</v>
      </c>
    </row>
    <row r="790" spans="9:12" x14ac:dyDescent="0.2">
      <c r="I790" s="120" t="str">
        <f t="shared" si="41"/>
        <v>\</v>
      </c>
      <c r="J790" s="3" t="e">
        <f>VLOOKUP(I790,'SAC''s'!W:W,1,0)</f>
        <v>#N/A</v>
      </c>
      <c r="K790" s="3" t="e">
        <f>VLOOKUP(A790,'SAC''s'!B:B,1,0)</f>
        <v>#N/A</v>
      </c>
      <c r="L790" s="3" t="b">
        <f t="shared" si="40"/>
        <v>0</v>
      </c>
    </row>
    <row r="791" spans="9:12" x14ac:dyDescent="0.2">
      <c r="I791" s="120" t="str">
        <f t="shared" si="41"/>
        <v>\</v>
      </c>
      <c r="J791" s="3" t="e">
        <f>VLOOKUP(I791,'SAC''s'!W:W,1,0)</f>
        <v>#N/A</v>
      </c>
      <c r="K791" s="3" t="e">
        <f>VLOOKUP(A791,'SAC''s'!B:B,1,0)</f>
        <v>#N/A</v>
      </c>
      <c r="L791" s="3" t="b">
        <f t="shared" si="40"/>
        <v>0</v>
      </c>
    </row>
    <row r="792" spans="9:12" x14ac:dyDescent="0.2">
      <c r="I792" s="120" t="str">
        <f t="shared" si="41"/>
        <v>\</v>
      </c>
      <c r="J792" s="3" t="e">
        <f>VLOOKUP(I792,'SAC''s'!W:W,1,0)</f>
        <v>#N/A</v>
      </c>
      <c r="K792" s="3" t="e">
        <f>VLOOKUP(A792,'SAC''s'!B:B,1,0)</f>
        <v>#N/A</v>
      </c>
      <c r="L792" s="3" t="b">
        <f t="shared" si="40"/>
        <v>0</v>
      </c>
    </row>
    <row r="793" spans="9:12" x14ac:dyDescent="0.2">
      <c r="I793" s="120" t="str">
        <f t="shared" si="41"/>
        <v>\</v>
      </c>
      <c r="J793" s="3" t="e">
        <f>VLOOKUP(I793,'SAC''s'!W:W,1,0)</f>
        <v>#N/A</v>
      </c>
      <c r="K793" s="3" t="e">
        <f>VLOOKUP(A793,'SAC''s'!B:B,1,0)</f>
        <v>#N/A</v>
      </c>
      <c r="L793" s="3" t="b">
        <f t="shared" si="40"/>
        <v>0</v>
      </c>
    </row>
    <row r="794" spans="9:12" x14ac:dyDescent="0.2">
      <c r="I794" s="120" t="str">
        <f t="shared" si="41"/>
        <v>\</v>
      </c>
      <c r="J794" s="3" t="e">
        <f>VLOOKUP(I794,'SAC''s'!W:W,1,0)</f>
        <v>#N/A</v>
      </c>
      <c r="K794" s="3" t="e">
        <f>VLOOKUP(A794,'SAC''s'!B:B,1,0)</f>
        <v>#N/A</v>
      </c>
      <c r="L794" s="3" t="b">
        <f t="shared" si="40"/>
        <v>0</v>
      </c>
    </row>
    <row r="795" spans="9:12" x14ac:dyDescent="0.2">
      <c r="I795" s="120" t="str">
        <f t="shared" si="41"/>
        <v>\</v>
      </c>
      <c r="J795" s="3" t="e">
        <f>VLOOKUP(I795,'SAC''s'!W:W,1,0)</f>
        <v>#N/A</v>
      </c>
      <c r="K795" s="3" t="e">
        <f>VLOOKUP(A795,'SAC''s'!B:B,1,0)</f>
        <v>#N/A</v>
      </c>
      <c r="L795" s="3" t="b">
        <f t="shared" si="40"/>
        <v>0</v>
      </c>
    </row>
    <row r="796" spans="9:12" x14ac:dyDescent="0.2">
      <c r="I796" s="120" t="str">
        <f t="shared" si="41"/>
        <v>\</v>
      </c>
      <c r="J796" s="3" t="e">
        <f>VLOOKUP(I796,'SAC''s'!W:W,1,0)</f>
        <v>#N/A</v>
      </c>
      <c r="K796" s="3" t="e">
        <f>VLOOKUP(A796,'SAC''s'!B:B,1,0)</f>
        <v>#N/A</v>
      </c>
      <c r="L796" s="3" t="b">
        <f t="shared" si="40"/>
        <v>0</v>
      </c>
    </row>
    <row r="797" spans="9:12" x14ac:dyDescent="0.2">
      <c r="I797" s="120" t="str">
        <f t="shared" si="41"/>
        <v>\</v>
      </c>
      <c r="J797" s="3" t="e">
        <f>VLOOKUP(I797,'SAC''s'!W:W,1,0)</f>
        <v>#N/A</v>
      </c>
      <c r="K797" s="3" t="e">
        <f>VLOOKUP(A797,'SAC''s'!B:B,1,0)</f>
        <v>#N/A</v>
      </c>
      <c r="L797" s="3" t="b">
        <f t="shared" si="40"/>
        <v>0</v>
      </c>
    </row>
    <row r="798" spans="9:12" x14ac:dyDescent="0.2">
      <c r="I798" s="120" t="str">
        <f t="shared" si="41"/>
        <v>\</v>
      </c>
      <c r="J798" s="3" t="e">
        <f>VLOOKUP(I798,'SAC''s'!W:W,1,0)</f>
        <v>#N/A</v>
      </c>
      <c r="K798" s="3" t="e">
        <f>VLOOKUP(A798,'SAC''s'!B:B,1,0)</f>
        <v>#N/A</v>
      </c>
      <c r="L798" s="3" t="b">
        <f t="shared" si="40"/>
        <v>0</v>
      </c>
    </row>
    <row r="799" spans="9:12" x14ac:dyDescent="0.2">
      <c r="I799" s="120" t="str">
        <f t="shared" si="41"/>
        <v>\</v>
      </c>
      <c r="J799" s="3" t="e">
        <f>VLOOKUP(I799,'SAC''s'!W:W,1,0)</f>
        <v>#N/A</v>
      </c>
      <c r="K799" s="3" t="e">
        <f>VLOOKUP(A799,'SAC''s'!B:B,1,0)</f>
        <v>#N/A</v>
      </c>
      <c r="L799" s="3" t="b">
        <f t="shared" si="40"/>
        <v>0</v>
      </c>
    </row>
    <row r="800" spans="9:12" x14ac:dyDescent="0.2">
      <c r="I800" s="120" t="str">
        <f t="shared" si="41"/>
        <v>\</v>
      </c>
      <c r="J800" s="3" t="e">
        <f>VLOOKUP(I800,'SAC''s'!W:W,1,0)</f>
        <v>#N/A</v>
      </c>
      <c r="K800" s="3" t="e">
        <f>VLOOKUP(A800,'SAC''s'!B:B,1,0)</f>
        <v>#N/A</v>
      </c>
      <c r="L800" s="3" t="b">
        <f t="shared" si="40"/>
        <v>0</v>
      </c>
    </row>
    <row r="801" spans="6:12" x14ac:dyDescent="0.2">
      <c r="I801" s="120" t="str">
        <f t="shared" si="41"/>
        <v>\</v>
      </c>
      <c r="J801" s="3" t="e">
        <f>VLOOKUP(I801,'SAC''s'!W:W,1,0)</f>
        <v>#N/A</v>
      </c>
      <c r="K801" s="3" t="e">
        <f>VLOOKUP(A801,'SAC''s'!B:B,1,0)</f>
        <v>#N/A</v>
      </c>
      <c r="L801" s="3" t="b">
        <f t="shared" si="40"/>
        <v>0</v>
      </c>
    </row>
    <row r="802" spans="6:12" x14ac:dyDescent="0.2">
      <c r="I802" s="120" t="str">
        <f t="shared" si="41"/>
        <v>\</v>
      </c>
      <c r="J802" s="3" t="e">
        <f>VLOOKUP(I802,'SAC''s'!W:W,1,0)</f>
        <v>#N/A</v>
      </c>
      <c r="K802" s="3" t="e">
        <f>VLOOKUP(A802,'SAC''s'!B:B,1,0)</f>
        <v>#N/A</v>
      </c>
      <c r="L802" s="3" t="b">
        <f t="shared" si="40"/>
        <v>0</v>
      </c>
    </row>
    <row r="803" spans="6:12" x14ac:dyDescent="0.2">
      <c r="I803" s="120" t="str">
        <f t="shared" si="41"/>
        <v>\</v>
      </c>
      <c r="J803" s="3" t="e">
        <f>VLOOKUP(I803,'SAC''s'!W:W,1,0)</f>
        <v>#N/A</v>
      </c>
      <c r="K803" s="3" t="e">
        <f>VLOOKUP(A803,'SAC''s'!B:B,1,0)</f>
        <v>#N/A</v>
      </c>
      <c r="L803" s="3" t="b">
        <f t="shared" si="40"/>
        <v>0</v>
      </c>
    </row>
    <row r="804" spans="6:12" x14ac:dyDescent="0.2">
      <c r="I804" s="120" t="str">
        <f t="shared" si="41"/>
        <v>\</v>
      </c>
      <c r="J804" s="3" t="e">
        <f>VLOOKUP(I804,'SAC''s'!W:W,1,0)</f>
        <v>#N/A</v>
      </c>
      <c r="K804" s="3" t="e">
        <f>VLOOKUP(A804,'SAC''s'!B:B,1,0)</f>
        <v>#N/A</v>
      </c>
      <c r="L804" s="3" t="b">
        <f t="shared" si="40"/>
        <v>0</v>
      </c>
    </row>
    <row r="805" spans="6:12" x14ac:dyDescent="0.2">
      <c r="I805" s="120" t="str">
        <f t="shared" si="41"/>
        <v>\</v>
      </c>
      <c r="J805" s="3" t="e">
        <f>VLOOKUP(I805,'SAC''s'!W:W,1,0)</f>
        <v>#N/A</v>
      </c>
      <c r="K805" s="3" t="e">
        <f>VLOOKUP(A805,'SAC''s'!B:B,1,0)</f>
        <v>#N/A</v>
      </c>
      <c r="L805" s="3" t="b">
        <f t="shared" si="40"/>
        <v>0</v>
      </c>
    </row>
    <row r="806" spans="6:12" x14ac:dyDescent="0.2">
      <c r="I806" s="120" t="str">
        <f t="shared" si="41"/>
        <v>\</v>
      </c>
      <c r="J806" s="3" t="e">
        <f>VLOOKUP(I806,'SAC''s'!W:W,1,0)</f>
        <v>#N/A</v>
      </c>
      <c r="K806" s="3" t="e">
        <f>VLOOKUP(A806,'SAC''s'!B:B,1,0)</f>
        <v>#N/A</v>
      </c>
      <c r="L806" s="3" t="b">
        <f t="shared" si="40"/>
        <v>0</v>
      </c>
    </row>
    <row r="807" spans="6:12" x14ac:dyDescent="0.2">
      <c r="I807" s="120" t="str">
        <f t="shared" si="41"/>
        <v>\</v>
      </c>
      <c r="J807" s="3" t="e">
        <f>VLOOKUP(I807,'SAC''s'!W:W,1,0)</f>
        <v>#N/A</v>
      </c>
      <c r="K807" s="3" t="e">
        <f>VLOOKUP(A807,'SAC''s'!B:B,1,0)</f>
        <v>#N/A</v>
      </c>
      <c r="L807" s="3" t="b">
        <f t="shared" si="40"/>
        <v>0</v>
      </c>
    </row>
    <row r="808" spans="6:12" x14ac:dyDescent="0.2">
      <c r="I808" s="120" t="str">
        <f t="shared" si="41"/>
        <v>\</v>
      </c>
      <c r="J808" s="3" t="e">
        <f>VLOOKUP(I808,'SAC''s'!W:W,1,0)</f>
        <v>#N/A</v>
      </c>
      <c r="K808" s="3" t="e">
        <f>VLOOKUP(A808,'SAC''s'!B:B,1,0)</f>
        <v>#N/A</v>
      </c>
      <c r="L808" s="3" t="b">
        <f t="shared" si="40"/>
        <v>0</v>
      </c>
    </row>
    <row r="809" spans="6:12" x14ac:dyDescent="0.2">
      <c r="I809" s="120" t="str">
        <f t="shared" si="41"/>
        <v>\</v>
      </c>
      <c r="J809" s="3" t="e">
        <f>VLOOKUP(I809,'SAC''s'!W:W,1,0)</f>
        <v>#N/A</v>
      </c>
      <c r="K809" s="3" t="e">
        <f>VLOOKUP(A809,'SAC''s'!B:B,1,0)</f>
        <v>#N/A</v>
      </c>
      <c r="L809" s="3" t="b">
        <f t="shared" si="40"/>
        <v>0</v>
      </c>
    </row>
    <row r="810" spans="6:12" x14ac:dyDescent="0.2">
      <c r="I810" s="120" t="str">
        <f t="shared" si="41"/>
        <v>\</v>
      </c>
      <c r="J810" s="3" t="e">
        <f>VLOOKUP(I810,'SAC''s'!W:W,1,0)</f>
        <v>#N/A</v>
      </c>
      <c r="K810" s="3" t="e">
        <f>VLOOKUP(A810,'SAC''s'!B:B,1,0)</f>
        <v>#N/A</v>
      </c>
      <c r="L810" s="3" t="b">
        <f t="shared" si="40"/>
        <v>0</v>
      </c>
    </row>
    <row r="811" spans="6:12" x14ac:dyDescent="0.2">
      <c r="F811" s="320"/>
      <c r="I811" s="120" t="str">
        <f t="shared" si="41"/>
        <v>\</v>
      </c>
      <c r="J811" s="3" t="e">
        <f>VLOOKUP(I811,'SAC''s'!W:W,1,0)</f>
        <v>#N/A</v>
      </c>
      <c r="K811" s="3" t="e">
        <f>VLOOKUP(A811,'SAC''s'!B:B,1,0)</f>
        <v>#N/A</v>
      </c>
      <c r="L811" s="3" t="b">
        <f t="shared" si="40"/>
        <v>0</v>
      </c>
    </row>
    <row r="812" spans="6:12" x14ac:dyDescent="0.2">
      <c r="I812" s="120" t="str">
        <f t="shared" si="41"/>
        <v>\</v>
      </c>
      <c r="J812" s="3" t="e">
        <f>VLOOKUP(I812,'SAC''s'!W:W,1,0)</f>
        <v>#N/A</v>
      </c>
      <c r="K812" s="3" t="e">
        <f>VLOOKUP(A812,'SAC''s'!B:B,1,0)</f>
        <v>#N/A</v>
      </c>
      <c r="L812" s="3" t="b">
        <f t="shared" si="40"/>
        <v>0</v>
      </c>
    </row>
    <row r="813" spans="6:12" x14ac:dyDescent="0.2">
      <c r="I813" s="120" t="str">
        <f t="shared" si="41"/>
        <v>\</v>
      </c>
      <c r="J813" s="3" t="e">
        <f>VLOOKUP(I813,'SAC''s'!W:W,1,0)</f>
        <v>#N/A</v>
      </c>
      <c r="K813" s="3" t="e">
        <f>VLOOKUP(A813,'SAC''s'!B:B,1,0)</f>
        <v>#N/A</v>
      </c>
      <c r="L813" s="3" t="b">
        <f t="shared" ref="L813:L876" si="42">RIGHT(E813,1)="0"</f>
        <v>0</v>
      </c>
    </row>
    <row r="814" spans="6:12" x14ac:dyDescent="0.2">
      <c r="I814" s="120" t="str">
        <f t="shared" si="41"/>
        <v>\</v>
      </c>
      <c r="J814" s="3" t="e">
        <f>VLOOKUP(I814,'SAC''s'!W:W,1,0)</f>
        <v>#N/A</v>
      </c>
      <c r="K814" s="3" t="e">
        <f>VLOOKUP(A814,'SAC''s'!B:B,1,0)</f>
        <v>#N/A</v>
      </c>
      <c r="L814" s="3" t="b">
        <f t="shared" si="42"/>
        <v>0</v>
      </c>
    </row>
    <row r="815" spans="6:12" x14ac:dyDescent="0.2">
      <c r="I815" s="120" t="str">
        <f t="shared" si="41"/>
        <v>\</v>
      </c>
      <c r="J815" s="3" t="e">
        <f>VLOOKUP(I815,'SAC''s'!W:W,1,0)</f>
        <v>#N/A</v>
      </c>
      <c r="K815" s="3" t="e">
        <f>VLOOKUP(A815,'SAC''s'!B:B,1,0)</f>
        <v>#N/A</v>
      </c>
      <c r="L815" s="3" t="b">
        <f t="shared" si="42"/>
        <v>0</v>
      </c>
    </row>
    <row r="816" spans="6:12" x14ac:dyDescent="0.2">
      <c r="I816" s="120" t="str">
        <f t="shared" si="41"/>
        <v>\</v>
      </c>
      <c r="J816" s="3" t="e">
        <f>VLOOKUP(I816,'SAC''s'!W:W,1,0)</f>
        <v>#N/A</v>
      </c>
      <c r="K816" s="3" t="e">
        <f>VLOOKUP(A816,'SAC''s'!B:B,1,0)</f>
        <v>#N/A</v>
      </c>
      <c r="L816" s="3" t="b">
        <f t="shared" si="42"/>
        <v>0</v>
      </c>
    </row>
    <row r="817" spans="9:12" x14ac:dyDescent="0.2">
      <c r="I817" s="120" t="str">
        <f t="shared" si="41"/>
        <v>\</v>
      </c>
      <c r="J817" s="3" t="e">
        <f>VLOOKUP(I817,'SAC''s'!W:W,1,0)</f>
        <v>#N/A</v>
      </c>
      <c r="K817" s="3" t="e">
        <f>VLOOKUP(A817,'SAC''s'!B:B,1,0)</f>
        <v>#N/A</v>
      </c>
      <c r="L817" s="3" t="b">
        <f t="shared" si="42"/>
        <v>0</v>
      </c>
    </row>
    <row r="818" spans="9:12" x14ac:dyDescent="0.2">
      <c r="I818" s="120" t="str">
        <f t="shared" si="41"/>
        <v>\</v>
      </c>
      <c r="J818" s="3" t="e">
        <f>VLOOKUP(I818,'SAC''s'!W:W,1,0)</f>
        <v>#N/A</v>
      </c>
      <c r="K818" s="3" t="e">
        <f>VLOOKUP(A818,'SAC''s'!B:B,1,0)</f>
        <v>#N/A</v>
      </c>
      <c r="L818" s="3" t="b">
        <f t="shared" si="42"/>
        <v>0</v>
      </c>
    </row>
    <row r="819" spans="9:12" x14ac:dyDescent="0.2">
      <c r="I819" s="120" t="str">
        <f t="shared" si="41"/>
        <v>\</v>
      </c>
      <c r="J819" s="3" t="e">
        <f>VLOOKUP(I819,'SAC''s'!W:W,1,0)</f>
        <v>#N/A</v>
      </c>
      <c r="K819" s="3" t="e">
        <f>VLOOKUP(A819,'SAC''s'!B:B,1,0)</f>
        <v>#N/A</v>
      </c>
      <c r="L819" s="3" t="b">
        <f t="shared" si="42"/>
        <v>0</v>
      </c>
    </row>
    <row r="820" spans="9:12" x14ac:dyDescent="0.2">
      <c r="I820" s="120" t="str">
        <f t="shared" si="41"/>
        <v>\</v>
      </c>
      <c r="J820" s="3" t="e">
        <f>VLOOKUP(I820,'SAC''s'!W:W,1,0)</f>
        <v>#N/A</v>
      </c>
      <c r="K820" s="3" t="e">
        <f>VLOOKUP(A820,'SAC''s'!B:B,1,0)</f>
        <v>#N/A</v>
      </c>
      <c r="L820" s="3" t="b">
        <f t="shared" si="42"/>
        <v>0</v>
      </c>
    </row>
    <row r="821" spans="9:12" x14ac:dyDescent="0.2">
      <c r="I821" s="120" t="str">
        <f t="shared" si="41"/>
        <v>\</v>
      </c>
      <c r="J821" s="3" t="e">
        <f>VLOOKUP(I821,'SAC''s'!W:W,1,0)</f>
        <v>#N/A</v>
      </c>
      <c r="K821" s="3" t="e">
        <f>VLOOKUP(A821,'SAC''s'!B:B,1,0)</f>
        <v>#N/A</v>
      </c>
      <c r="L821" s="3" t="b">
        <f t="shared" si="42"/>
        <v>0</v>
      </c>
    </row>
    <row r="822" spans="9:12" x14ac:dyDescent="0.2">
      <c r="I822" s="120" t="str">
        <f t="shared" si="41"/>
        <v>\</v>
      </c>
      <c r="J822" s="3" t="e">
        <f>VLOOKUP(I822,'SAC''s'!W:W,1,0)</f>
        <v>#N/A</v>
      </c>
      <c r="K822" s="3" t="e">
        <f>VLOOKUP(A822,'SAC''s'!B:B,1,0)</f>
        <v>#N/A</v>
      </c>
      <c r="L822" s="3" t="b">
        <f t="shared" si="42"/>
        <v>0</v>
      </c>
    </row>
    <row r="823" spans="9:12" x14ac:dyDescent="0.2">
      <c r="I823" s="120" t="str">
        <f t="shared" si="41"/>
        <v>\</v>
      </c>
      <c r="J823" s="3" t="e">
        <f>VLOOKUP(I823,'SAC''s'!W:W,1,0)</f>
        <v>#N/A</v>
      </c>
      <c r="K823" s="3" t="e">
        <f>VLOOKUP(A823,'SAC''s'!B:B,1,0)</f>
        <v>#N/A</v>
      </c>
      <c r="L823" s="3" t="b">
        <f t="shared" si="42"/>
        <v>0</v>
      </c>
    </row>
    <row r="824" spans="9:12" x14ac:dyDescent="0.2">
      <c r="I824" s="120" t="str">
        <f t="shared" si="41"/>
        <v>\</v>
      </c>
      <c r="J824" s="3" t="e">
        <f>VLOOKUP(I824,'SAC''s'!W:W,1,0)</f>
        <v>#N/A</v>
      </c>
      <c r="K824" s="3" t="e">
        <f>VLOOKUP(A824,'SAC''s'!B:B,1,0)</f>
        <v>#N/A</v>
      </c>
      <c r="L824" s="3" t="b">
        <f t="shared" si="42"/>
        <v>0</v>
      </c>
    </row>
    <row r="825" spans="9:12" x14ac:dyDescent="0.2">
      <c r="I825" s="120" t="str">
        <f t="shared" si="41"/>
        <v>\</v>
      </c>
      <c r="J825" s="3" t="e">
        <f>VLOOKUP(I825,'SAC''s'!W:W,1,0)</f>
        <v>#N/A</v>
      </c>
      <c r="K825" s="3" t="e">
        <f>VLOOKUP(A825,'SAC''s'!B:B,1,0)</f>
        <v>#N/A</v>
      </c>
      <c r="L825" s="3" t="b">
        <f t="shared" si="42"/>
        <v>0</v>
      </c>
    </row>
    <row r="826" spans="9:12" x14ac:dyDescent="0.2">
      <c r="I826" s="120" t="str">
        <f t="shared" si="41"/>
        <v>\</v>
      </c>
      <c r="J826" s="3" t="e">
        <f>VLOOKUP(I826,'SAC''s'!W:W,1,0)</f>
        <v>#N/A</v>
      </c>
      <c r="K826" s="3" t="e">
        <f>VLOOKUP(A826,'SAC''s'!B:B,1,0)</f>
        <v>#N/A</v>
      </c>
      <c r="L826" s="3" t="b">
        <f t="shared" si="42"/>
        <v>0</v>
      </c>
    </row>
    <row r="827" spans="9:12" x14ac:dyDescent="0.2">
      <c r="I827" s="120" t="str">
        <f t="shared" si="41"/>
        <v>\</v>
      </c>
      <c r="J827" s="3" t="e">
        <f>VLOOKUP(I827,'SAC''s'!W:W,1,0)</f>
        <v>#N/A</v>
      </c>
      <c r="K827" s="3" t="e">
        <f>VLOOKUP(A827,'SAC''s'!B:B,1,0)</f>
        <v>#N/A</v>
      </c>
      <c r="L827" s="3" t="b">
        <f t="shared" si="42"/>
        <v>0</v>
      </c>
    </row>
    <row r="828" spans="9:12" x14ac:dyDescent="0.2">
      <c r="I828" s="120" t="str">
        <f t="shared" si="41"/>
        <v>\</v>
      </c>
      <c r="J828" s="3" t="e">
        <f>VLOOKUP(I828,'SAC''s'!W:W,1,0)</f>
        <v>#N/A</v>
      </c>
      <c r="K828" s="3" t="e">
        <f>VLOOKUP(A828,'SAC''s'!B:B,1,0)</f>
        <v>#N/A</v>
      </c>
      <c r="L828" s="3" t="b">
        <f t="shared" si="42"/>
        <v>0</v>
      </c>
    </row>
    <row r="829" spans="9:12" x14ac:dyDescent="0.2">
      <c r="I829" s="120" t="str">
        <f t="shared" ref="I829:I892" si="43">CONCATENATE(A829,TRIM(F829),"\",TRIM(D829),E829)</f>
        <v>\</v>
      </c>
      <c r="J829" s="3" t="e">
        <f>VLOOKUP(I829,'SAC''s'!W:W,1,0)</f>
        <v>#N/A</v>
      </c>
      <c r="K829" s="3" t="e">
        <f>VLOOKUP(A829,'SAC''s'!B:B,1,0)</f>
        <v>#N/A</v>
      </c>
      <c r="L829" s="3" t="b">
        <f t="shared" si="42"/>
        <v>0</v>
      </c>
    </row>
    <row r="830" spans="9:12" x14ac:dyDescent="0.2">
      <c r="I830" s="120" t="str">
        <f t="shared" si="43"/>
        <v>\</v>
      </c>
      <c r="J830" s="3" t="e">
        <f>VLOOKUP(I830,'SAC''s'!W:W,1,0)</f>
        <v>#N/A</v>
      </c>
      <c r="K830" s="3" t="e">
        <f>VLOOKUP(A830,'SAC''s'!B:B,1,0)</f>
        <v>#N/A</v>
      </c>
      <c r="L830" s="3" t="b">
        <f t="shared" si="42"/>
        <v>0</v>
      </c>
    </row>
    <row r="831" spans="9:12" x14ac:dyDescent="0.2">
      <c r="I831" s="120" t="str">
        <f t="shared" si="43"/>
        <v>\</v>
      </c>
      <c r="J831" s="3" t="e">
        <f>VLOOKUP(I831,'SAC''s'!W:W,1,0)</f>
        <v>#N/A</v>
      </c>
      <c r="K831" s="3" t="e">
        <f>VLOOKUP(A831,'SAC''s'!B:B,1,0)</f>
        <v>#N/A</v>
      </c>
      <c r="L831" s="3" t="b">
        <f t="shared" si="42"/>
        <v>0</v>
      </c>
    </row>
    <row r="832" spans="9:12" x14ac:dyDescent="0.2">
      <c r="I832" s="120" t="str">
        <f t="shared" si="43"/>
        <v>\</v>
      </c>
      <c r="J832" s="3" t="e">
        <f>VLOOKUP(I832,'SAC''s'!W:W,1,0)</f>
        <v>#N/A</v>
      </c>
      <c r="K832" s="3" t="e">
        <f>VLOOKUP(A832,'SAC''s'!B:B,1,0)</f>
        <v>#N/A</v>
      </c>
      <c r="L832" s="3" t="b">
        <f t="shared" si="42"/>
        <v>0</v>
      </c>
    </row>
    <row r="833" spans="9:12" x14ac:dyDescent="0.2">
      <c r="I833" s="120" t="str">
        <f t="shared" si="43"/>
        <v>\</v>
      </c>
      <c r="J833" s="3" t="e">
        <f>VLOOKUP(I833,'SAC''s'!W:W,1,0)</f>
        <v>#N/A</v>
      </c>
      <c r="K833" s="3" t="e">
        <f>VLOOKUP(A833,'SAC''s'!B:B,1,0)</f>
        <v>#N/A</v>
      </c>
      <c r="L833" s="3" t="b">
        <f t="shared" si="42"/>
        <v>0</v>
      </c>
    </row>
    <row r="834" spans="9:12" x14ac:dyDescent="0.2">
      <c r="I834" s="120" t="str">
        <f t="shared" si="43"/>
        <v>\</v>
      </c>
      <c r="J834" s="3" t="e">
        <f>VLOOKUP(I834,'SAC''s'!W:W,1,0)</f>
        <v>#N/A</v>
      </c>
      <c r="K834" s="3" t="e">
        <f>VLOOKUP(A834,'SAC''s'!B:B,1,0)</f>
        <v>#N/A</v>
      </c>
      <c r="L834" s="3" t="b">
        <f t="shared" si="42"/>
        <v>0</v>
      </c>
    </row>
    <row r="835" spans="9:12" x14ac:dyDescent="0.2">
      <c r="I835" s="120" t="str">
        <f t="shared" si="43"/>
        <v>\</v>
      </c>
      <c r="J835" s="3" t="e">
        <f>VLOOKUP(I835,'SAC''s'!W:W,1,0)</f>
        <v>#N/A</v>
      </c>
      <c r="K835" s="3" t="e">
        <f>VLOOKUP(A835,'SAC''s'!B:B,1,0)</f>
        <v>#N/A</v>
      </c>
      <c r="L835" s="3" t="b">
        <f t="shared" si="42"/>
        <v>0</v>
      </c>
    </row>
    <row r="836" spans="9:12" x14ac:dyDescent="0.2">
      <c r="I836" s="120" t="str">
        <f t="shared" si="43"/>
        <v>\</v>
      </c>
      <c r="J836" s="3" t="e">
        <f>VLOOKUP(I836,'SAC''s'!W:W,1,0)</f>
        <v>#N/A</v>
      </c>
      <c r="K836" s="3" t="e">
        <f>VLOOKUP(A836,'SAC''s'!B:B,1,0)</f>
        <v>#N/A</v>
      </c>
      <c r="L836" s="3" t="b">
        <f t="shared" si="42"/>
        <v>0</v>
      </c>
    </row>
    <row r="837" spans="9:12" x14ac:dyDescent="0.2">
      <c r="I837" s="120" t="str">
        <f t="shared" si="43"/>
        <v>\</v>
      </c>
      <c r="J837" s="3" t="e">
        <f>VLOOKUP(I837,'SAC''s'!W:W,1,0)</f>
        <v>#N/A</v>
      </c>
      <c r="K837" s="3" t="e">
        <f>VLOOKUP(A837,'SAC''s'!B:B,1,0)</f>
        <v>#N/A</v>
      </c>
      <c r="L837" s="3" t="b">
        <f t="shared" si="42"/>
        <v>0</v>
      </c>
    </row>
    <row r="838" spans="9:12" x14ac:dyDescent="0.2">
      <c r="I838" s="120" t="str">
        <f t="shared" si="43"/>
        <v>\</v>
      </c>
      <c r="J838" s="3" t="e">
        <f>VLOOKUP(I838,'SAC''s'!W:W,1,0)</f>
        <v>#N/A</v>
      </c>
      <c r="K838" s="3" t="e">
        <f>VLOOKUP(A838,'SAC''s'!B:B,1,0)</f>
        <v>#N/A</v>
      </c>
      <c r="L838" s="3" t="b">
        <f t="shared" si="42"/>
        <v>0</v>
      </c>
    </row>
    <row r="839" spans="9:12" x14ac:dyDescent="0.2">
      <c r="I839" s="120" t="str">
        <f t="shared" si="43"/>
        <v>\</v>
      </c>
      <c r="J839" s="3" t="e">
        <f>VLOOKUP(I839,'SAC''s'!W:W,1,0)</f>
        <v>#N/A</v>
      </c>
      <c r="K839" s="3" t="e">
        <f>VLOOKUP(A839,'SAC''s'!B:B,1,0)</f>
        <v>#N/A</v>
      </c>
      <c r="L839" s="3" t="b">
        <f t="shared" si="42"/>
        <v>0</v>
      </c>
    </row>
    <row r="840" spans="9:12" x14ac:dyDescent="0.2">
      <c r="I840" s="120" t="str">
        <f t="shared" si="43"/>
        <v>\</v>
      </c>
      <c r="J840" s="3" t="e">
        <f>VLOOKUP(I840,'SAC''s'!W:W,1,0)</f>
        <v>#N/A</v>
      </c>
      <c r="K840" s="3" t="e">
        <f>VLOOKUP(A840,'SAC''s'!B:B,1,0)</f>
        <v>#N/A</v>
      </c>
      <c r="L840" s="3" t="b">
        <f t="shared" si="42"/>
        <v>0</v>
      </c>
    </row>
    <row r="841" spans="9:12" x14ac:dyDescent="0.2">
      <c r="I841" s="120" t="str">
        <f t="shared" si="43"/>
        <v>\</v>
      </c>
      <c r="J841" s="3" t="e">
        <f>VLOOKUP(I841,'SAC''s'!W:W,1,0)</f>
        <v>#N/A</v>
      </c>
      <c r="K841" s="3" t="e">
        <f>VLOOKUP(A841,'SAC''s'!B:B,1,0)</f>
        <v>#N/A</v>
      </c>
      <c r="L841" s="3" t="b">
        <f t="shared" si="42"/>
        <v>0</v>
      </c>
    </row>
    <row r="842" spans="9:12" x14ac:dyDescent="0.2">
      <c r="I842" s="120" t="str">
        <f t="shared" si="43"/>
        <v>\</v>
      </c>
      <c r="J842" s="3" t="e">
        <f>VLOOKUP(I842,'SAC''s'!W:W,1,0)</f>
        <v>#N/A</v>
      </c>
      <c r="K842" s="3" t="e">
        <f>VLOOKUP(A842,'SAC''s'!B:B,1,0)</f>
        <v>#N/A</v>
      </c>
      <c r="L842" s="3" t="b">
        <f t="shared" si="42"/>
        <v>0</v>
      </c>
    </row>
    <row r="843" spans="9:12" x14ac:dyDescent="0.2">
      <c r="I843" s="120" t="str">
        <f t="shared" si="43"/>
        <v>\</v>
      </c>
      <c r="J843" s="3" t="e">
        <f>VLOOKUP(I843,'SAC''s'!W:W,1,0)</f>
        <v>#N/A</v>
      </c>
      <c r="K843" s="3" t="e">
        <f>VLOOKUP(A843,'SAC''s'!B:B,1,0)</f>
        <v>#N/A</v>
      </c>
      <c r="L843" s="3" t="b">
        <f t="shared" si="42"/>
        <v>0</v>
      </c>
    </row>
    <row r="844" spans="9:12" x14ac:dyDescent="0.2">
      <c r="I844" s="120" t="str">
        <f t="shared" si="43"/>
        <v>\</v>
      </c>
      <c r="J844" s="3" t="e">
        <f>VLOOKUP(I844,'SAC''s'!W:W,1,0)</f>
        <v>#N/A</v>
      </c>
      <c r="K844" s="3" t="e">
        <f>VLOOKUP(A844,'SAC''s'!B:B,1,0)</f>
        <v>#N/A</v>
      </c>
      <c r="L844" s="3" t="b">
        <f t="shared" si="42"/>
        <v>0</v>
      </c>
    </row>
    <row r="845" spans="9:12" x14ac:dyDescent="0.2">
      <c r="I845" s="120" t="str">
        <f t="shared" si="43"/>
        <v>\</v>
      </c>
      <c r="J845" s="3" t="e">
        <f>VLOOKUP(I845,'SAC''s'!W:W,1,0)</f>
        <v>#N/A</v>
      </c>
      <c r="K845" s="3" t="e">
        <f>VLOOKUP(A845,'SAC''s'!B:B,1,0)</f>
        <v>#N/A</v>
      </c>
      <c r="L845" s="3" t="b">
        <f t="shared" si="42"/>
        <v>0</v>
      </c>
    </row>
    <row r="846" spans="9:12" x14ac:dyDescent="0.2">
      <c r="I846" s="120" t="str">
        <f t="shared" si="43"/>
        <v>\</v>
      </c>
      <c r="J846" s="3" t="e">
        <f>VLOOKUP(I846,'SAC''s'!W:W,1,0)</f>
        <v>#N/A</v>
      </c>
      <c r="K846" s="3" t="e">
        <f>VLOOKUP(A846,'SAC''s'!B:B,1,0)</f>
        <v>#N/A</v>
      </c>
      <c r="L846" s="3" t="b">
        <f t="shared" si="42"/>
        <v>0</v>
      </c>
    </row>
    <row r="847" spans="9:12" x14ac:dyDescent="0.2">
      <c r="I847" s="120" t="str">
        <f t="shared" si="43"/>
        <v>\</v>
      </c>
      <c r="J847" s="3" t="e">
        <f>VLOOKUP(I847,'SAC''s'!W:W,1,0)</f>
        <v>#N/A</v>
      </c>
      <c r="K847" s="3" t="e">
        <f>VLOOKUP(A847,'SAC''s'!B:B,1,0)</f>
        <v>#N/A</v>
      </c>
      <c r="L847" s="3" t="b">
        <f t="shared" si="42"/>
        <v>0</v>
      </c>
    </row>
    <row r="848" spans="9:12" x14ac:dyDescent="0.2">
      <c r="I848" s="120" t="str">
        <f t="shared" si="43"/>
        <v>\</v>
      </c>
      <c r="J848" s="3" t="e">
        <f>VLOOKUP(I848,'SAC''s'!W:W,1,0)</f>
        <v>#N/A</v>
      </c>
      <c r="K848" s="3" t="e">
        <f>VLOOKUP(A848,'SAC''s'!B:B,1,0)</f>
        <v>#N/A</v>
      </c>
      <c r="L848" s="3" t="b">
        <f t="shared" si="42"/>
        <v>0</v>
      </c>
    </row>
    <row r="849" spans="9:12" x14ac:dyDescent="0.2">
      <c r="I849" s="120" t="str">
        <f t="shared" si="43"/>
        <v>\</v>
      </c>
      <c r="J849" s="3" t="e">
        <f>VLOOKUP(I849,'SAC''s'!W:W,1,0)</f>
        <v>#N/A</v>
      </c>
      <c r="K849" s="3" t="e">
        <f>VLOOKUP(A849,'SAC''s'!B:B,1,0)</f>
        <v>#N/A</v>
      </c>
      <c r="L849" s="3" t="b">
        <f t="shared" si="42"/>
        <v>0</v>
      </c>
    </row>
    <row r="850" spans="9:12" x14ac:dyDescent="0.2">
      <c r="I850" s="120" t="str">
        <f t="shared" si="43"/>
        <v>\</v>
      </c>
      <c r="J850" s="3" t="e">
        <f>VLOOKUP(I850,'SAC''s'!W:W,1,0)</f>
        <v>#N/A</v>
      </c>
      <c r="K850" s="3" t="e">
        <f>VLOOKUP(A850,'SAC''s'!B:B,1,0)</f>
        <v>#N/A</v>
      </c>
      <c r="L850" s="3" t="b">
        <f t="shared" si="42"/>
        <v>0</v>
      </c>
    </row>
    <row r="851" spans="9:12" x14ac:dyDescent="0.2">
      <c r="I851" s="120" t="str">
        <f t="shared" si="43"/>
        <v>\</v>
      </c>
      <c r="J851" s="3" t="e">
        <f>VLOOKUP(I851,'SAC''s'!W:W,1,0)</f>
        <v>#N/A</v>
      </c>
      <c r="K851" s="3" t="e">
        <f>VLOOKUP(A851,'SAC''s'!B:B,1,0)</f>
        <v>#N/A</v>
      </c>
      <c r="L851" s="3" t="b">
        <f t="shared" si="42"/>
        <v>0</v>
      </c>
    </row>
    <row r="852" spans="9:12" x14ac:dyDescent="0.2">
      <c r="I852" s="120" t="str">
        <f t="shared" si="43"/>
        <v>\</v>
      </c>
      <c r="J852" s="3" t="e">
        <f>VLOOKUP(I852,'SAC''s'!W:W,1,0)</f>
        <v>#N/A</v>
      </c>
      <c r="K852" s="3" t="e">
        <f>VLOOKUP(A852,'SAC''s'!B:B,1,0)</f>
        <v>#N/A</v>
      </c>
      <c r="L852" s="3" t="b">
        <f t="shared" si="42"/>
        <v>0</v>
      </c>
    </row>
    <row r="853" spans="9:12" x14ac:dyDescent="0.2">
      <c r="I853" s="120" t="str">
        <f t="shared" si="43"/>
        <v>\</v>
      </c>
      <c r="J853" s="3" t="e">
        <f>VLOOKUP(I853,'SAC''s'!W:W,1,0)</f>
        <v>#N/A</v>
      </c>
      <c r="K853" s="3" t="e">
        <f>VLOOKUP(A853,'SAC''s'!B:B,1,0)</f>
        <v>#N/A</v>
      </c>
      <c r="L853" s="3" t="b">
        <f t="shared" si="42"/>
        <v>0</v>
      </c>
    </row>
    <row r="854" spans="9:12" x14ac:dyDescent="0.2">
      <c r="I854" s="120" t="str">
        <f t="shared" si="43"/>
        <v>\</v>
      </c>
      <c r="J854" s="3" t="e">
        <f>VLOOKUP(I854,'SAC''s'!W:W,1,0)</f>
        <v>#N/A</v>
      </c>
      <c r="K854" s="3" t="e">
        <f>VLOOKUP(A854,'SAC''s'!B:B,1,0)</f>
        <v>#N/A</v>
      </c>
      <c r="L854" s="3" t="b">
        <f t="shared" si="42"/>
        <v>0</v>
      </c>
    </row>
    <row r="855" spans="9:12" x14ac:dyDescent="0.2">
      <c r="I855" s="120" t="str">
        <f t="shared" si="43"/>
        <v>\</v>
      </c>
      <c r="J855" s="3" t="e">
        <f>VLOOKUP(I855,'SAC''s'!W:W,1,0)</f>
        <v>#N/A</v>
      </c>
      <c r="K855" s="3" t="e">
        <f>VLOOKUP(A855,'SAC''s'!B:B,1,0)</f>
        <v>#N/A</v>
      </c>
      <c r="L855" s="3" t="b">
        <f t="shared" si="42"/>
        <v>0</v>
      </c>
    </row>
    <row r="856" spans="9:12" x14ac:dyDescent="0.2">
      <c r="I856" s="120" t="str">
        <f t="shared" si="43"/>
        <v>\</v>
      </c>
      <c r="J856" s="3" t="e">
        <f>VLOOKUP(I856,'SAC''s'!W:W,1,0)</f>
        <v>#N/A</v>
      </c>
      <c r="K856" s="3" t="e">
        <f>VLOOKUP(A856,'SAC''s'!B:B,1,0)</f>
        <v>#N/A</v>
      </c>
      <c r="L856" s="3" t="b">
        <f t="shared" si="42"/>
        <v>0</v>
      </c>
    </row>
    <row r="857" spans="9:12" x14ac:dyDescent="0.2">
      <c r="I857" s="120" t="str">
        <f t="shared" si="43"/>
        <v>\</v>
      </c>
      <c r="J857" s="3" t="e">
        <f>VLOOKUP(I857,'SAC''s'!W:W,1,0)</f>
        <v>#N/A</v>
      </c>
      <c r="K857" s="3" t="e">
        <f>VLOOKUP(A857,'SAC''s'!B:B,1,0)</f>
        <v>#N/A</v>
      </c>
      <c r="L857" s="3" t="b">
        <f t="shared" si="42"/>
        <v>0</v>
      </c>
    </row>
    <row r="858" spans="9:12" x14ac:dyDescent="0.2">
      <c r="I858" s="120" t="str">
        <f t="shared" si="43"/>
        <v>\</v>
      </c>
      <c r="J858" s="3" t="e">
        <f>VLOOKUP(I858,'SAC''s'!W:W,1,0)</f>
        <v>#N/A</v>
      </c>
      <c r="K858" s="3" t="e">
        <f>VLOOKUP(A858,'SAC''s'!B:B,1,0)</f>
        <v>#N/A</v>
      </c>
      <c r="L858" s="3" t="b">
        <f t="shared" si="42"/>
        <v>0</v>
      </c>
    </row>
    <row r="859" spans="9:12" x14ac:dyDescent="0.2">
      <c r="I859" s="120" t="str">
        <f t="shared" si="43"/>
        <v>\</v>
      </c>
      <c r="J859" s="3" t="e">
        <f>VLOOKUP(I859,'SAC''s'!W:W,1,0)</f>
        <v>#N/A</v>
      </c>
      <c r="K859" s="3" t="e">
        <f>VLOOKUP(A859,'SAC''s'!B:B,1,0)</f>
        <v>#N/A</v>
      </c>
      <c r="L859" s="3" t="b">
        <f t="shared" si="42"/>
        <v>0</v>
      </c>
    </row>
    <row r="860" spans="9:12" x14ac:dyDescent="0.2">
      <c r="I860" s="120" t="str">
        <f t="shared" si="43"/>
        <v>\</v>
      </c>
      <c r="J860" s="3" t="e">
        <f>VLOOKUP(I860,'SAC''s'!W:W,1,0)</f>
        <v>#N/A</v>
      </c>
      <c r="K860" s="3" t="e">
        <f>VLOOKUP(A860,'SAC''s'!B:B,1,0)</f>
        <v>#N/A</v>
      </c>
      <c r="L860" s="3" t="b">
        <f t="shared" si="42"/>
        <v>0</v>
      </c>
    </row>
    <row r="861" spans="9:12" x14ac:dyDescent="0.2">
      <c r="I861" s="120" t="str">
        <f t="shared" si="43"/>
        <v>\</v>
      </c>
      <c r="J861" s="3" t="e">
        <f>VLOOKUP(I861,'SAC''s'!W:W,1,0)</f>
        <v>#N/A</v>
      </c>
      <c r="K861" s="3" t="e">
        <f>VLOOKUP(A861,'SAC''s'!B:B,1,0)</f>
        <v>#N/A</v>
      </c>
      <c r="L861" s="3" t="b">
        <f t="shared" si="42"/>
        <v>0</v>
      </c>
    </row>
    <row r="862" spans="9:12" x14ac:dyDescent="0.2">
      <c r="I862" s="120" t="str">
        <f t="shared" si="43"/>
        <v>\</v>
      </c>
      <c r="J862" s="3" t="e">
        <f>VLOOKUP(I862,'SAC''s'!W:W,1,0)</f>
        <v>#N/A</v>
      </c>
      <c r="K862" s="3" t="e">
        <f>VLOOKUP(A862,'SAC''s'!B:B,1,0)</f>
        <v>#N/A</v>
      </c>
      <c r="L862" s="3" t="b">
        <f t="shared" si="42"/>
        <v>0</v>
      </c>
    </row>
    <row r="863" spans="9:12" x14ac:dyDescent="0.2">
      <c r="I863" s="120" t="str">
        <f t="shared" si="43"/>
        <v>\</v>
      </c>
      <c r="J863" s="3" t="e">
        <f>VLOOKUP(I863,'SAC''s'!W:W,1,0)</f>
        <v>#N/A</v>
      </c>
      <c r="K863" s="3" t="e">
        <f>VLOOKUP(A863,'SAC''s'!B:B,1,0)</f>
        <v>#N/A</v>
      </c>
      <c r="L863" s="3" t="b">
        <f t="shared" si="42"/>
        <v>0</v>
      </c>
    </row>
    <row r="864" spans="9:12" x14ac:dyDescent="0.2">
      <c r="I864" s="120" t="str">
        <f t="shared" si="43"/>
        <v>\</v>
      </c>
      <c r="J864" s="3" t="e">
        <f>VLOOKUP(I864,'SAC''s'!W:W,1,0)</f>
        <v>#N/A</v>
      </c>
      <c r="K864" s="3" t="e">
        <f>VLOOKUP(A864,'SAC''s'!B:B,1,0)</f>
        <v>#N/A</v>
      </c>
      <c r="L864" s="3" t="b">
        <f t="shared" si="42"/>
        <v>0</v>
      </c>
    </row>
    <row r="865" spans="9:12" x14ac:dyDescent="0.2">
      <c r="I865" s="120" t="str">
        <f t="shared" si="43"/>
        <v>\</v>
      </c>
      <c r="J865" s="3" t="e">
        <f>VLOOKUP(I865,'SAC''s'!W:W,1,0)</f>
        <v>#N/A</v>
      </c>
      <c r="K865" s="3" t="e">
        <f>VLOOKUP(A865,'SAC''s'!B:B,1,0)</f>
        <v>#N/A</v>
      </c>
      <c r="L865" s="3" t="b">
        <f t="shared" si="42"/>
        <v>0</v>
      </c>
    </row>
    <row r="866" spans="9:12" x14ac:dyDescent="0.2">
      <c r="I866" s="120" t="str">
        <f t="shared" si="43"/>
        <v>\</v>
      </c>
      <c r="J866" s="3" t="e">
        <f>VLOOKUP(I866,'SAC''s'!W:W,1,0)</f>
        <v>#N/A</v>
      </c>
      <c r="K866" s="3" t="e">
        <f>VLOOKUP(A866,'SAC''s'!B:B,1,0)</f>
        <v>#N/A</v>
      </c>
      <c r="L866" s="3" t="b">
        <f t="shared" si="42"/>
        <v>0</v>
      </c>
    </row>
    <row r="867" spans="9:12" x14ac:dyDescent="0.2">
      <c r="I867" s="120" t="str">
        <f t="shared" si="43"/>
        <v>\</v>
      </c>
      <c r="J867" s="3" t="e">
        <f>VLOOKUP(I867,'SAC''s'!W:W,1,0)</f>
        <v>#N/A</v>
      </c>
      <c r="K867" s="3" t="e">
        <f>VLOOKUP(A867,'SAC''s'!B:B,1,0)</f>
        <v>#N/A</v>
      </c>
      <c r="L867" s="3" t="b">
        <f t="shared" si="42"/>
        <v>0</v>
      </c>
    </row>
    <row r="868" spans="9:12" x14ac:dyDescent="0.2">
      <c r="I868" s="120" t="str">
        <f t="shared" si="43"/>
        <v>\</v>
      </c>
      <c r="J868" s="3" t="e">
        <f>VLOOKUP(I868,'SAC''s'!W:W,1,0)</f>
        <v>#N/A</v>
      </c>
      <c r="K868" s="3" t="e">
        <f>VLOOKUP(A868,'SAC''s'!B:B,1,0)</f>
        <v>#N/A</v>
      </c>
      <c r="L868" s="3" t="b">
        <f t="shared" si="42"/>
        <v>0</v>
      </c>
    </row>
    <row r="869" spans="9:12" x14ac:dyDescent="0.2">
      <c r="I869" s="120" t="str">
        <f t="shared" si="43"/>
        <v>\</v>
      </c>
      <c r="J869" s="3" t="e">
        <f>VLOOKUP(I869,'SAC''s'!W:W,1,0)</f>
        <v>#N/A</v>
      </c>
      <c r="K869" s="3" t="e">
        <f>VLOOKUP(A869,'SAC''s'!B:B,1,0)</f>
        <v>#N/A</v>
      </c>
      <c r="L869" s="3" t="b">
        <f t="shared" si="42"/>
        <v>0</v>
      </c>
    </row>
    <row r="870" spans="9:12" x14ac:dyDescent="0.2">
      <c r="I870" s="120" t="str">
        <f t="shared" si="43"/>
        <v>\</v>
      </c>
      <c r="J870" s="3" t="e">
        <f>VLOOKUP(I870,'SAC''s'!W:W,1,0)</f>
        <v>#N/A</v>
      </c>
      <c r="K870" s="3" t="e">
        <f>VLOOKUP(A870,'SAC''s'!B:B,1,0)</f>
        <v>#N/A</v>
      </c>
      <c r="L870" s="3" t="b">
        <f t="shared" si="42"/>
        <v>0</v>
      </c>
    </row>
    <row r="871" spans="9:12" x14ac:dyDescent="0.2">
      <c r="I871" s="120" t="str">
        <f t="shared" si="43"/>
        <v>\</v>
      </c>
      <c r="J871" s="3" t="e">
        <f>VLOOKUP(I871,'SAC''s'!W:W,1,0)</f>
        <v>#N/A</v>
      </c>
      <c r="K871" s="3" t="e">
        <f>VLOOKUP(A871,'SAC''s'!B:B,1,0)</f>
        <v>#N/A</v>
      </c>
      <c r="L871" s="3" t="b">
        <f t="shared" si="42"/>
        <v>0</v>
      </c>
    </row>
    <row r="872" spans="9:12" x14ac:dyDescent="0.2">
      <c r="I872" s="120" t="str">
        <f t="shared" si="43"/>
        <v>\</v>
      </c>
      <c r="J872" s="3" t="e">
        <f>VLOOKUP(I872,'SAC''s'!W:W,1,0)</f>
        <v>#N/A</v>
      </c>
      <c r="K872" s="3" t="e">
        <f>VLOOKUP(A872,'SAC''s'!B:B,1,0)</f>
        <v>#N/A</v>
      </c>
      <c r="L872" s="3" t="b">
        <f t="shared" si="42"/>
        <v>0</v>
      </c>
    </row>
    <row r="873" spans="9:12" x14ac:dyDescent="0.2">
      <c r="I873" s="120" t="str">
        <f t="shared" si="43"/>
        <v>\</v>
      </c>
      <c r="J873" s="3" t="e">
        <f>VLOOKUP(I873,'SAC''s'!W:W,1,0)</f>
        <v>#N/A</v>
      </c>
      <c r="K873" s="3" t="e">
        <f>VLOOKUP(A873,'SAC''s'!B:B,1,0)</f>
        <v>#N/A</v>
      </c>
      <c r="L873" s="3" t="b">
        <f t="shared" si="42"/>
        <v>0</v>
      </c>
    </row>
    <row r="874" spans="9:12" x14ac:dyDescent="0.2">
      <c r="I874" s="120" t="str">
        <f t="shared" si="43"/>
        <v>\</v>
      </c>
      <c r="J874" s="3" t="e">
        <f>VLOOKUP(I874,'SAC''s'!W:W,1,0)</f>
        <v>#N/A</v>
      </c>
      <c r="K874" s="3" t="e">
        <f>VLOOKUP(A874,'SAC''s'!B:B,1,0)</f>
        <v>#N/A</v>
      </c>
      <c r="L874" s="3" t="b">
        <f t="shared" si="42"/>
        <v>0</v>
      </c>
    </row>
    <row r="875" spans="9:12" x14ac:dyDescent="0.2">
      <c r="I875" s="120" t="str">
        <f t="shared" si="43"/>
        <v>\</v>
      </c>
      <c r="J875" s="3" t="e">
        <f>VLOOKUP(I875,'SAC''s'!W:W,1,0)</f>
        <v>#N/A</v>
      </c>
      <c r="K875" s="3" t="e">
        <f>VLOOKUP(A875,'SAC''s'!B:B,1,0)</f>
        <v>#N/A</v>
      </c>
      <c r="L875" s="3" t="b">
        <f t="shared" si="42"/>
        <v>0</v>
      </c>
    </row>
    <row r="876" spans="9:12" x14ac:dyDescent="0.2">
      <c r="I876" s="120" t="str">
        <f t="shared" si="43"/>
        <v>\</v>
      </c>
      <c r="J876" s="3" t="e">
        <f>VLOOKUP(I876,'SAC''s'!W:W,1,0)</f>
        <v>#N/A</v>
      </c>
      <c r="K876" s="3" t="e">
        <f>VLOOKUP(A876,'SAC''s'!B:B,1,0)</f>
        <v>#N/A</v>
      </c>
      <c r="L876" s="3" t="b">
        <f t="shared" si="42"/>
        <v>0</v>
      </c>
    </row>
    <row r="877" spans="9:12" x14ac:dyDescent="0.2">
      <c r="I877" s="120" t="str">
        <f t="shared" si="43"/>
        <v>\</v>
      </c>
      <c r="J877" s="3" t="e">
        <f>VLOOKUP(I877,'SAC''s'!W:W,1,0)</f>
        <v>#N/A</v>
      </c>
      <c r="K877" s="3" t="e">
        <f>VLOOKUP(A877,'SAC''s'!B:B,1,0)</f>
        <v>#N/A</v>
      </c>
      <c r="L877" s="3" t="b">
        <f t="shared" ref="L877:L943" si="44">RIGHT(E877,1)="0"</f>
        <v>0</v>
      </c>
    </row>
    <row r="878" spans="9:12" x14ac:dyDescent="0.2">
      <c r="I878" s="120" t="str">
        <f t="shared" si="43"/>
        <v>\</v>
      </c>
      <c r="J878" s="3" t="e">
        <f>VLOOKUP(I878,'SAC''s'!W:W,1,0)</f>
        <v>#N/A</v>
      </c>
      <c r="K878" s="3" t="e">
        <f>VLOOKUP(A878,'SAC''s'!B:B,1,0)</f>
        <v>#N/A</v>
      </c>
      <c r="L878" s="3" t="b">
        <f t="shared" si="44"/>
        <v>0</v>
      </c>
    </row>
    <row r="879" spans="9:12" x14ac:dyDescent="0.2">
      <c r="I879" s="120" t="str">
        <f t="shared" si="43"/>
        <v>\</v>
      </c>
      <c r="J879" s="3" t="e">
        <f>VLOOKUP(I879,'SAC''s'!W:W,1,0)</f>
        <v>#N/A</v>
      </c>
      <c r="K879" s="3" t="e">
        <f>VLOOKUP(A879,'SAC''s'!B:B,1,0)</f>
        <v>#N/A</v>
      </c>
      <c r="L879" s="3" t="b">
        <f t="shared" si="44"/>
        <v>0</v>
      </c>
    </row>
    <row r="880" spans="9:12" x14ac:dyDescent="0.2">
      <c r="I880" s="120" t="str">
        <f t="shared" si="43"/>
        <v>\</v>
      </c>
      <c r="J880" s="3" t="e">
        <f>VLOOKUP(I880,'SAC''s'!W:W,1,0)</f>
        <v>#N/A</v>
      </c>
      <c r="K880" s="3" t="e">
        <f>VLOOKUP(A880,'SAC''s'!B:B,1,0)</f>
        <v>#N/A</v>
      </c>
      <c r="L880" s="3" t="b">
        <f t="shared" si="44"/>
        <v>0</v>
      </c>
    </row>
    <row r="881" spans="9:12" x14ac:dyDescent="0.2">
      <c r="I881" s="120" t="str">
        <f t="shared" si="43"/>
        <v>\</v>
      </c>
      <c r="J881" s="3" t="e">
        <f>VLOOKUP(I881,'SAC''s'!W:W,1,0)</f>
        <v>#N/A</v>
      </c>
      <c r="K881" s="3" t="e">
        <f>VLOOKUP(A881,'SAC''s'!B:B,1,0)</f>
        <v>#N/A</v>
      </c>
      <c r="L881" s="3" t="b">
        <f t="shared" si="44"/>
        <v>0</v>
      </c>
    </row>
    <row r="882" spans="9:12" x14ac:dyDescent="0.2">
      <c r="I882" s="120" t="str">
        <f t="shared" si="43"/>
        <v>\</v>
      </c>
      <c r="J882" s="3" t="e">
        <f>VLOOKUP(I882,'SAC''s'!W:W,1,0)</f>
        <v>#N/A</v>
      </c>
      <c r="K882" s="3" t="e">
        <f>VLOOKUP(A882,'SAC''s'!B:B,1,0)</f>
        <v>#N/A</v>
      </c>
      <c r="L882" s="3" t="b">
        <f t="shared" si="44"/>
        <v>0</v>
      </c>
    </row>
    <row r="883" spans="9:12" x14ac:dyDescent="0.2">
      <c r="I883" s="120" t="str">
        <f t="shared" si="43"/>
        <v>\</v>
      </c>
      <c r="J883" s="3" t="e">
        <f>VLOOKUP(I883,'SAC''s'!W:W,1,0)</f>
        <v>#N/A</v>
      </c>
      <c r="K883" s="3" t="e">
        <f>VLOOKUP(A883,'SAC''s'!B:B,1,0)</f>
        <v>#N/A</v>
      </c>
      <c r="L883" s="3" t="b">
        <f t="shared" si="44"/>
        <v>0</v>
      </c>
    </row>
    <row r="884" spans="9:12" x14ac:dyDescent="0.2">
      <c r="I884" s="120" t="str">
        <f t="shared" si="43"/>
        <v>\</v>
      </c>
      <c r="J884" s="3" t="e">
        <f>VLOOKUP(I884,'SAC''s'!W:W,1,0)</f>
        <v>#N/A</v>
      </c>
      <c r="K884" s="3" t="e">
        <f>VLOOKUP(A884,'SAC''s'!B:B,1,0)</f>
        <v>#N/A</v>
      </c>
      <c r="L884" s="3" t="b">
        <f t="shared" si="44"/>
        <v>0</v>
      </c>
    </row>
    <row r="885" spans="9:12" x14ac:dyDescent="0.2">
      <c r="I885" s="120" t="str">
        <f t="shared" si="43"/>
        <v>\</v>
      </c>
      <c r="J885" s="3" t="e">
        <f>VLOOKUP(I885,'SAC''s'!W:W,1,0)</f>
        <v>#N/A</v>
      </c>
      <c r="K885" s="3" t="e">
        <f>VLOOKUP(A885,'SAC''s'!B:B,1,0)</f>
        <v>#N/A</v>
      </c>
      <c r="L885" s="3" t="b">
        <f t="shared" si="44"/>
        <v>0</v>
      </c>
    </row>
    <row r="886" spans="9:12" x14ac:dyDescent="0.2">
      <c r="I886" s="120" t="str">
        <f t="shared" si="43"/>
        <v>\</v>
      </c>
      <c r="J886" s="3" t="e">
        <f>VLOOKUP(I886,'SAC''s'!W:W,1,0)</f>
        <v>#N/A</v>
      </c>
      <c r="K886" s="3" t="e">
        <f>VLOOKUP(A886,'SAC''s'!B:B,1,0)</f>
        <v>#N/A</v>
      </c>
      <c r="L886" s="3" t="b">
        <f t="shared" si="44"/>
        <v>0</v>
      </c>
    </row>
    <row r="887" spans="9:12" x14ac:dyDescent="0.2">
      <c r="I887" s="120" t="str">
        <f t="shared" si="43"/>
        <v>\</v>
      </c>
      <c r="J887" s="3" t="e">
        <f>VLOOKUP(I887,'SAC''s'!W:W,1,0)</f>
        <v>#N/A</v>
      </c>
      <c r="K887" s="3" t="e">
        <f>VLOOKUP(A887,'SAC''s'!B:B,1,0)</f>
        <v>#N/A</v>
      </c>
      <c r="L887" s="3" t="b">
        <f t="shared" si="44"/>
        <v>0</v>
      </c>
    </row>
    <row r="888" spans="9:12" x14ac:dyDescent="0.2">
      <c r="I888" s="120" t="str">
        <f t="shared" si="43"/>
        <v>\</v>
      </c>
      <c r="J888" s="3" t="e">
        <f>VLOOKUP(I888,'SAC''s'!W:W,1,0)</f>
        <v>#N/A</v>
      </c>
      <c r="K888" s="3" t="e">
        <f>VLOOKUP(A888,'SAC''s'!B:B,1,0)</f>
        <v>#N/A</v>
      </c>
      <c r="L888" s="3" t="b">
        <f t="shared" si="44"/>
        <v>0</v>
      </c>
    </row>
    <row r="889" spans="9:12" x14ac:dyDescent="0.2">
      <c r="I889" s="120" t="str">
        <f t="shared" si="43"/>
        <v>\</v>
      </c>
      <c r="J889" s="3" t="e">
        <f>VLOOKUP(I889,'SAC''s'!W:W,1,0)</f>
        <v>#N/A</v>
      </c>
      <c r="K889" s="3" t="e">
        <f>VLOOKUP(A889,'SAC''s'!B:B,1,0)</f>
        <v>#N/A</v>
      </c>
      <c r="L889" s="3" t="b">
        <f t="shared" si="44"/>
        <v>0</v>
      </c>
    </row>
    <row r="890" spans="9:12" x14ac:dyDescent="0.2">
      <c r="I890" s="120" t="str">
        <f t="shared" si="43"/>
        <v>\</v>
      </c>
      <c r="J890" s="3" t="e">
        <f>VLOOKUP(I890,'SAC''s'!W:W,1,0)</f>
        <v>#N/A</v>
      </c>
      <c r="K890" s="3" t="e">
        <f>VLOOKUP(A890,'SAC''s'!B:B,1,0)</f>
        <v>#N/A</v>
      </c>
      <c r="L890" s="3" t="b">
        <f t="shared" si="44"/>
        <v>0</v>
      </c>
    </row>
    <row r="891" spans="9:12" x14ac:dyDescent="0.2">
      <c r="I891" s="120" t="str">
        <f t="shared" si="43"/>
        <v>\</v>
      </c>
      <c r="J891" s="3" t="e">
        <f>VLOOKUP(I891,'SAC''s'!W:W,1,0)</f>
        <v>#N/A</v>
      </c>
      <c r="K891" s="3" t="e">
        <f>VLOOKUP(A891,'SAC''s'!B:B,1,0)</f>
        <v>#N/A</v>
      </c>
      <c r="L891" s="3" t="b">
        <f t="shared" si="44"/>
        <v>0</v>
      </c>
    </row>
    <row r="892" spans="9:12" x14ac:dyDescent="0.2">
      <c r="I892" s="120" t="str">
        <f t="shared" si="43"/>
        <v>\</v>
      </c>
      <c r="J892" s="3" t="e">
        <f>VLOOKUP(I892,'SAC''s'!W:W,1,0)</f>
        <v>#N/A</v>
      </c>
      <c r="K892" s="3" t="e">
        <f>VLOOKUP(A892,'SAC''s'!B:B,1,0)</f>
        <v>#N/A</v>
      </c>
      <c r="L892" s="3" t="b">
        <f t="shared" si="44"/>
        <v>0</v>
      </c>
    </row>
    <row r="893" spans="9:12" x14ac:dyDescent="0.2">
      <c r="I893" s="120" t="str">
        <f t="shared" ref="I893:I956" si="45">CONCATENATE(A893,TRIM(F893),"\",TRIM(D893),E893)</f>
        <v>\</v>
      </c>
      <c r="J893" s="3" t="e">
        <f>VLOOKUP(I893,'SAC''s'!W:W,1,0)</f>
        <v>#N/A</v>
      </c>
      <c r="K893" s="3" t="e">
        <f>VLOOKUP(A893,'SAC''s'!B:B,1,0)</f>
        <v>#N/A</v>
      </c>
      <c r="L893" s="3" t="b">
        <f t="shared" si="44"/>
        <v>0</v>
      </c>
    </row>
    <row r="894" spans="9:12" x14ac:dyDescent="0.2">
      <c r="I894" s="120" t="str">
        <f t="shared" si="45"/>
        <v>\</v>
      </c>
      <c r="J894" s="3" t="e">
        <f>VLOOKUP(I894,'SAC''s'!W:W,1,0)</f>
        <v>#N/A</v>
      </c>
      <c r="K894" s="3" t="e">
        <f>VLOOKUP(A894,'SAC''s'!B:B,1,0)</f>
        <v>#N/A</v>
      </c>
      <c r="L894" s="3" t="b">
        <f t="shared" si="44"/>
        <v>0</v>
      </c>
    </row>
    <row r="895" spans="9:12" x14ac:dyDescent="0.2">
      <c r="I895" s="120" t="str">
        <f t="shared" si="45"/>
        <v>\</v>
      </c>
      <c r="J895" s="3" t="e">
        <f>VLOOKUP(I895,'SAC''s'!W:W,1,0)</f>
        <v>#N/A</v>
      </c>
      <c r="K895" s="3" t="e">
        <f>VLOOKUP(A895,'SAC''s'!B:B,1,0)</f>
        <v>#N/A</v>
      </c>
      <c r="L895" s="3" t="b">
        <f t="shared" si="44"/>
        <v>0</v>
      </c>
    </row>
    <row r="896" spans="9:12" x14ac:dyDescent="0.2">
      <c r="I896" s="120" t="str">
        <f t="shared" si="45"/>
        <v>\</v>
      </c>
      <c r="J896" s="3" t="e">
        <f>VLOOKUP(I896,'SAC''s'!W:W,1,0)</f>
        <v>#N/A</v>
      </c>
      <c r="K896" s="3" t="e">
        <f>VLOOKUP(A896,'SAC''s'!B:B,1,0)</f>
        <v>#N/A</v>
      </c>
      <c r="L896" s="3" t="b">
        <f t="shared" si="44"/>
        <v>0</v>
      </c>
    </row>
    <row r="897" spans="9:12" x14ac:dyDescent="0.2">
      <c r="I897" s="120" t="str">
        <f t="shared" si="45"/>
        <v>\</v>
      </c>
      <c r="J897" s="3" t="e">
        <f>VLOOKUP(I897,'SAC''s'!W:W,1,0)</f>
        <v>#N/A</v>
      </c>
      <c r="K897" s="3" t="e">
        <f>VLOOKUP(A897,'SAC''s'!B:B,1,0)</f>
        <v>#N/A</v>
      </c>
      <c r="L897" s="3" t="b">
        <f t="shared" si="44"/>
        <v>0</v>
      </c>
    </row>
    <row r="898" spans="9:12" x14ac:dyDescent="0.2">
      <c r="I898" s="120" t="str">
        <f t="shared" si="45"/>
        <v>\</v>
      </c>
      <c r="J898" s="3" t="e">
        <f>VLOOKUP(I898,'SAC''s'!W:W,1,0)</f>
        <v>#N/A</v>
      </c>
      <c r="K898" s="3" t="e">
        <f>VLOOKUP(A898,'SAC''s'!B:B,1,0)</f>
        <v>#N/A</v>
      </c>
      <c r="L898" s="3" t="b">
        <f t="shared" si="44"/>
        <v>0</v>
      </c>
    </row>
    <row r="899" spans="9:12" x14ac:dyDescent="0.2">
      <c r="I899" s="120" t="str">
        <f t="shared" si="45"/>
        <v>\</v>
      </c>
      <c r="J899" s="3" t="e">
        <f>VLOOKUP(I899,'SAC''s'!W:W,1,0)</f>
        <v>#N/A</v>
      </c>
      <c r="K899" s="3" t="e">
        <f>VLOOKUP(A899,'SAC''s'!B:B,1,0)</f>
        <v>#N/A</v>
      </c>
      <c r="L899" s="3" t="b">
        <f t="shared" si="44"/>
        <v>0</v>
      </c>
    </row>
    <row r="900" spans="9:12" x14ac:dyDescent="0.2">
      <c r="I900" s="120" t="str">
        <f t="shared" si="45"/>
        <v>\</v>
      </c>
      <c r="J900" s="3" t="e">
        <f>VLOOKUP(I900,'SAC''s'!W:W,1,0)</f>
        <v>#N/A</v>
      </c>
      <c r="K900" s="3" t="e">
        <f>VLOOKUP(A900,'SAC''s'!B:B,1,0)</f>
        <v>#N/A</v>
      </c>
      <c r="L900" s="3" t="b">
        <f t="shared" si="44"/>
        <v>0</v>
      </c>
    </row>
    <row r="901" spans="9:12" x14ac:dyDescent="0.2">
      <c r="I901" s="120" t="str">
        <f t="shared" si="45"/>
        <v>\</v>
      </c>
      <c r="J901" s="3" t="e">
        <f>VLOOKUP(I901,'SAC''s'!W:W,1,0)</f>
        <v>#N/A</v>
      </c>
      <c r="K901" s="3" t="e">
        <f>VLOOKUP(A901,'SAC''s'!B:B,1,0)</f>
        <v>#N/A</v>
      </c>
      <c r="L901" s="3" t="b">
        <f t="shared" si="44"/>
        <v>0</v>
      </c>
    </row>
    <row r="902" spans="9:12" x14ac:dyDescent="0.2">
      <c r="I902" s="120" t="str">
        <f t="shared" si="45"/>
        <v>\</v>
      </c>
      <c r="J902" s="3" t="e">
        <f>VLOOKUP(I902,'SAC''s'!W:W,1,0)</f>
        <v>#N/A</v>
      </c>
      <c r="K902" s="3" t="e">
        <f>VLOOKUP(A902,'SAC''s'!B:B,1,0)</f>
        <v>#N/A</v>
      </c>
      <c r="L902" s="3" t="b">
        <f t="shared" si="44"/>
        <v>0</v>
      </c>
    </row>
    <row r="903" spans="9:12" x14ac:dyDescent="0.2">
      <c r="I903" s="120" t="str">
        <f t="shared" si="45"/>
        <v>\</v>
      </c>
      <c r="J903" s="3" t="e">
        <f>VLOOKUP(I903,'SAC''s'!W:W,1,0)</f>
        <v>#N/A</v>
      </c>
      <c r="K903" s="3" t="e">
        <f>VLOOKUP(A903,'SAC''s'!B:B,1,0)</f>
        <v>#N/A</v>
      </c>
      <c r="L903" s="3" t="b">
        <f t="shared" si="44"/>
        <v>0</v>
      </c>
    </row>
    <row r="904" spans="9:12" x14ac:dyDescent="0.2">
      <c r="I904" s="120" t="str">
        <f t="shared" si="45"/>
        <v>\</v>
      </c>
      <c r="J904" s="3" t="e">
        <f>VLOOKUP(I904,'SAC''s'!W:W,1,0)</f>
        <v>#N/A</v>
      </c>
      <c r="K904" s="3" t="e">
        <f>VLOOKUP(A904,'SAC''s'!B:B,1,0)</f>
        <v>#N/A</v>
      </c>
      <c r="L904" s="3" t="b">
        <f t="shared" si="44"/>
        <v>0</v>
      </c>
    </row>
    <row r="905" spans="9:12" x14ac:dyDescent="0.2">
      <c r="I905" s="120" t="str">
        <f t="shared" si="45"/>
        <v>\</v>
      </c>
      <c r="J905" s="3" t="e">
        <f>VLOOKUP(I905,'SAC''s'!W:W,1,0)</f>
        <v>#N/A</v>
      </c>
      <c r="K905" s="3" t="e">
        <f>VLOOKUP(A905,'SAC''s'!B:B,1,0)</f>
        <v>#N/A</v>
      </c>
      <c r="L905" s="3" t="b">
        <f t="shared" si="44"/>
        <v>0</v>
      </c>
    </row>
    <row r="906" spans="9:12" x14ac:dyDescent="0.2">
      <c r="I906" s="120" t="str">
        <f t="shared" si="45"/>
        <v>\</v>
      </c>
      <c r="J906" s="3" t="e">
        <f>VLOOKUP(I906,'SAC''s'!W:W,1,0)</f>
        <v>#N/A</v>
      </c>
      <c r="K906" s="3" t="e">
        <f>VLOOKUP(A906,'SAC''s'!B:B,1,0)</f>
        <v>#N/A</v>
      </c>
      <c r="L906" s="3" t="b">
        <f t="shared" si="44"/>
        <v>0</v>
      </c>
    </row>
    <row r="907" spans="9:12" x14ac:dyDescent="0.2">
      <c r="I907" s="120" t="str">
        <f t="shared" si="45"/>
        <v>\</v>
      </c>
      <c r="J907" s="3" t="e">
        <f>VLOOKUP(I907,'SAC''s'!W:W,1,0)</f>
        <v>#N/A</v>
      </c>
      <c r="K907" s="3" t="e">
        <f>VLOOKUP(A907,'SAC''s'!B:B,1,0)</f>
        <v>#N/A</v>
      </c>
      <c r="L907" s="3" t="b">
        <f t="shared" si="44"/>
        <v>0</v>
      </c>
    </row>
    <row r="908" spans="9:12" x14ac:dyDescent="0.2">
      <c r="I908" s="120" t="str">
        <f t="shared" si="45"/>
        <v>\</v>
      </c>
      <c r="J908" s="3" t="e">
        <f>VLOOKUP(I908,'SAC''s'!W:W,1,0)</f>
        <v>#N/A</v>
      </c>
      <c r="K908" s="3" t="e">
        <f>VLOOKUP(A908,'SAC''s'!B:B,1,0)</f>
        <v>#N/A</v>
      </c>
      <c r="L908" s="3" t="b">
        <f t="shared" si="44"/>
        <v>0</v>
      </c>
    </row>
    <row r="909" spans="9:12" x14ac:dyDescent="0.2">
      <c r="I909" s="120" t="str">
        <f t="shared" si="45"/>
        <v>\</v>
      </c>
      <c r="J909" s="3" t="e">
        <f>VLOOKUP(I909,'SAC''s'!W:W,1,0)</f>
        <v>#N/A</v>
      </c>
      <c r="K909" s="3" t="e">
        <f>VLOOKUP(A909,'SAC''s'!B:B,1,0)</f>
        <v>#N/A</v>
      </c>
      <c r="L909" s="3" t="b">
        <f t="shared" si="44"/>
        <v>0</v>
      </c>
    </row>
    <row r="910" spans="9:12" x14ac:dyDescent="0.2">
      <c r="I910" s="120" t="str">
        <f t="shared" si="45"/>
        <v>\</v>
      </c>
      <c r="J910" s="3" t="e">
        <f>VLOOKUP(I910,'SAC''s'!W:W,1,0)</f>
        <v>#N/A</v>
      </c>
      <c r="K910" s="3" t="e">
        <f>VLOOKUP(A910,'SAC''s'!B:B,1,0)</f>
        <v>#N/A</v>
      </c>
      <c r="L910" s="3" t="b">
        <f t="shared" si="44"/>
        <v>0</v>
      </c>
    </row>
    <row r="911" spans="9:12" x14ac:dyDescent="0.2">
      <c r="I911" s="120" t="str">
        <f t="shared" si="45"/>
        <v>\</v>
      </c>
      <c r="J911" s="3" t="e">
        <f>VLOOKUP(I911,'SAC''s'!W:W,1,0)</f>
        <v>#N/A</v>
      </c>
      <c r="K911" s="3" t="e">
        <f>VLOOKUP(A911,'SAC''s'!B:B,1,0)</f>
        <v>#N/A</v>
      </c>
      <c r="L911" s="3" t="b">
        <f t="shared" si="44"/>
        <v>0</v>
      </c>
    </row>
    <row r="912" spans="9:12" x14ac:dyDescent="0.2">
      <c r="I912" s="120" t="str">
        <f t="shared" si="45"/>
        <v>\</v>
      </c>
      <c r="J912" s="3" t="e">
        <f>VLOOKUP(I912,'SAC''s'!W:W,1,0)</f>
        <v>#N/A</v>
      </c>
      <c r="K912" s="3" t="e">
        <f>VLOOKUP(A912,'SAC''s'!B:B,1,0)</f>
        <v>#N/A</v>
      </c>
      <c r="L912" s="3" t="b">
        <f t="shared" si="44"/>
        <v>0</v>
      </c>
    </row>
    <row r="913" spans="9:12" x14ac:dyDescent="0.2">
      <c r="I913" s="120" t="str">
        <f t="shared" si="45"/>
        <v>\</v>
      </c>
      <c r="J913" s="3" t="e">
        <f>VLOOKUP(I913,'SAC''s'!W:W,1,0)</f>
        <v>#N/A</v>
      </c>
      <c r="K913" s="3" t="e">
        <f>VLOOKUP(A913,'SAC''s'!B:B,1,0)</f>
        <v>#N/A</v>
      </c>
      <c r="L913" s="3" t="b">
        <f t="shared" si="44"/>
        <v>0</v>
      </c>
    </row>
    <row r="914" spans="9:12" x14ac:dyDescent="0.2">
      <c r="I914" s="120" t="str">
        <f t="shared" si="45"/>
        <v>\</v>
      </c>
      <c r="J914" s="3" t="e">
        <f>VLOOKUP(I914,'SAC''s'!W:W,1,0)</f>
        <v>#N/A</v>
      </c>
      <c r="K914" s="3" t="e">
        <f>VLOOKUP(A914,'SAC''s'!B:B,1,0)</f>
        <v>#N/A</v>
      </c>
      <c r="L914" s="3" t="b">
        <f t="shared" si="44"/>
        <v>0</v>
      </c>
    </row>
    <row r="915" spans="9:12" x14ac:dyDescent="0.2">
      <c r="I915" s="120" t="str">
        <f t="shared" si="45"/>
        <v>\</v>
      </c>
      <c r="J915" s="3" t="e">
        <f>VLOOKUP(I915,'SAC''s'!W:W,1,0)</f>
        <v>#N/A</v>
      </c>
      <c r="K915" s="3" t="e">
        <f>VLOOKUP(A915,'SAC''s'!B:B,1,0)</f>
        <v>#N/A</v>
      </c>
      <c r="L915" s="3" t="b">
        <f t="shared" si="44"/>
        <v>0</v>
      </c>
    </row>
    <row r="916" spans="9:12" x14ac:dyDescent="0.2">
      <c r="I916" s="120" t="str">
        <f t="shared" si="45"/>
        <v>\</v>
      </c>
      <c r="J916" s="3" t="e">
        <f>VLOOKUP(I916,'SAC''s'!W:W,1,0)</f>
        <v>#N/A</v>
      </c>
      <c r="K916" s="3" t="e">
        <f>VLOOKUP(A916,'SAC''s'!B:B,1,0)</f>
        <v>#N/A</v>
      </c>
      <c r="L916" s="3" t="b">
        <f t="shared" si="44"/>
        <v>0</v>
      </c>
    </row>
    <row r="917" spans="9:12" x14ac:dyDescent="0.2">
      <c r="I917" s="120" t="str">
        <f t="shared" si="45"/>
        <v>\</v>
      </c>
      <c r="J917" s="3" t="e">
        <f>VLOOKUP(I917,'SAC''s'!W:W,1,0)</f>
        <v>#N/A</v>
      </c>
      <c r="K917" s="3" t="e">
        <f>VLOOKUP(A917,'SAC''s'!B:B,1,0)</f>
        <v>#N/A</v>
      </c>
      <c r="L917" s="3" t="b">
        <f t="shared" si="44"/>
        <v>0</v>
      </c>
    </row>
    <row r="918" spans="9:12" x14ac:dyDescent="0.2">
      <c r="I918" s="120" t="str">
        <f t="shared" si="45"/>
        <v>\</v>
      </c>
      <c r="J918" s="3" t="e">
        <f>VLOOKUP(I918,'SAC''s'!W:W,1,0)</f>
        <v>#N/A</v>
      </c>
      <c r="K918" s="3" t="e">
        <f>VLOOKUP(A918,'SAC''s'!B:B,1,0)</f>
        <v>#N/A</v>
      </c>
      <c r="L918" s="3" t="b">
        <f t="shared" si="44"/>
        <v>0</v>
      </c>
    </row>
    <row r="919" spans="9:12" x14ac:dyDescent="0.2">
      <c r="I919" s="120" t="str">
        <f t="shared" si="45"/>
        <v>\</v>
      </c>
      <c r="J919" s="3" t="e">
        <f>VLOOKUP(I919,'SAC''s'!W:W,1,0)</f>
        <v>#N/A</v>
      </c>
      <c r="K919" s="3" t="e">
        <f>VLOOKUP(A919,'SAC''s'!B:B,1,0)</f>
        <v>#N/A</v>
      </c>
      <c r="L919" s="3" t="b">
        <f t="shared" si="44"/>
        <v>0</v>
      </c>
    </row>
    <row r="920" spans="9:12" x14ac:dyDescent="0.2">
      <c r="I920" s="120" t="str">
        <f t="shared" si="45"/>
        <v>\</v>
      </c>
      <c r="J920" s="3" t="e">
        <f>VLOOKUP(I920,'SAC''s'!W:W,1,0)</f>
        <v>#N/A</v>
      </c>
      <c r="K920" s="3" t="e">
        <f>VLOOKUP(A920,'SAC''s'!B:B,1,0)</f>
        <v>#N/A</v>
      </c>
      <c r="L920" s="3" t="b">
        <f t="shared" si="44"/>
        <v>0</v>
      </c>
    </row>
    <row r="921" spans="9:12" x14ac:dyDescent="0.2">
      <c r="I921" s="120" t="str">
        <f t="shared" si="45"/>
        <v>\</v>
      </c>
      <c r="J921" s="3" t="e">
        <f>VLOOKUP(I921,'SAC''s'!W:W,1,0)</f>
        <v>#N/A</v>
      </c>
      <c r="K921" s="3" t="e">
        <f>VLOOKUP(A921,'SAC''s'!B:B,1,0)</f>
        <v>#N/A</v>
      </c>
      <c r="L921" s="3" t="b">
        <f t="shared" si="44"/>
        <v>0</v>
      </c>
    </row>
    <row r="922" spans="9:12" x14ac:dyDescent="0.2">
      <c r="I922" s="120" t="str">
        <f t="shared" si="45"/>
        <v>\</v>
      </c>
      <c r="J922" s="3" t="e">
        <f>VLOOKUP(I922,'SAC''s'!W:W,1,0)</f>
        <v>#N/A</v>
      </c>
      <c r="K922" s="3" t="e">
        <f>VLOOKUP(A922,'SAC''s'!B:B,1,0)</f>
        <v>#N/A</v>
      </c>
      <c r="L922" s="3" t="b">
        <f t="shared" si="44"/>
        <v>0</v>
      </c>
    </row>
    <row r="923" spans="9:12" x14ac:dyDescent="0.2">
      <c r="I923" s="120" t="str">
        <f t="shared" si="45"/>
        <v>\</v>
      </c>
      <c r="J923" s="3" t="e">
        <f>VLOOKUP(I923,'SAC''s'!W:W,1,0)</f>
        <v>#N/A</v>
      </c>
      <c r="K923" s="3" t="e">
        <f>VLOOKUP(A923,'SAC''s'!B:B,1,0)</f>
        <v>#N/A</v>
      </c>
      <c r="L923" s="3" t="b">
        <f t="shared" si="44"/>
        <v>0</v>
      </c>
    </row>
    <row r="924" spans="9:12" x14ac:dyDescent="0.2">
      <c r="I924" s="120" t="str">
        <f t="shared" si="45"/>
        <v>\</v>
      </c>
      <c r="J924" s="3" t="e">
        <f>VLOOKUP(I924,'SAC''s'!W:W,1,0)</f>
        <v>#N/A</v>
      </c>
      <c r="K924" s="3" t="e">
        <f>VLOOKUP(A924,'SAC''s'!B:B,1,0)</f>
        <v>#N/A</v>
      </c>
      <c r="L924" s="3" t="b">
        <f t="shared" si="44"/>
        <v>0</v>
      </c>
    </row>
    <row r="925" spans="9:12" x14ac:dyDescent="0.2">
      <c r="I925" s="120" t="str">
        <f t="shared" si="45"/>
        <v>\</v>
      </c>
      <c r="J925" s="3" t="e">
        <f>VLOOKUP(I925,'SAC''s'!W:W,1,0)</f>
        <v>#N/A</v>
      </c>
      <c r="K925" s="3" t="e">
        <f>VLOOKUP(A925,'SAC''s'!B:B,1,0)</f>
        <v>#N/A</v>
      </c>
      <c r="L925" s="3" t="b">
        <f t="shared" si="44"/>
        <v>0</v>
      </c>
    </row>
    <row r="926" spans="9:12" x14ac:dyDescent="0.2">
      <c r="I926" s="120" t="str">
        <f t="shared" si="45"/>
        <v>\</v>
      </c>
      <c r="J926" s="3" t="e">
        <f>VLOOKUP(I926,'SAC''s'!W:W,1,0)</f>
        <v>#N/A</v>
      </c>
      <c r="K926" s="3" t="e">
        <f>VLOOKUP(A926,'SAC''s'!B:B,1,0)</f>
        <v>#N/A</v>
      </c>
      <c r="L926" s="3" t="b">
        <f t="shared" si="44"/>
        <v>0</v>
      </c>
    </row>
    <row r="927" spans="9:12" x14ac:dyDescent="0.2">
      <c r="I927" s="120" t="str">
        <f t="shared" si="45"/>
        <v>\</v>
      </c>
      <c r="J927" s="3" t="e">
        <f>VLOOKUP(I927,'SAC''s'!W:W,1,0)</f>
        <v>#N/A</v>
      </c>
      <c r="K927" s="3" t="e">
        <f>VLOOKUP(A927,'SAC''s'!B:B,1,0)</f>
        <v>#N/A</v>
      </c>
      <c r="L927" s="3" t="b">
        <f t="shared" si="44"/>
        <v>0</v>
      </c>
    </row>
    <row r="928" spans="9:12" x14ac:dyDescent="0.2">
      <c r="I928" s="120" t="str">
        <f t="shared" si="45"/>
        <v>\</v>
      </c>
      <c r="J928" s="3" t="e">
        <f>VLOOKUP(I928,'SAC''s'!W:W,1,0)</f>
        <v>#N/A</v>
      </c>
      <c r="K928" s="3" t="e">
        <f>VLOOKUP(A928,'SAC''s'!B:B,1,0)</f>
        <v>#N/A</v>
      </c>
      <c r="L928" s="3" t="b">
        <f t="shared" si="44"/>
        <v>0</v>
      </c>
    </row>
    <row r="929" spans="9:12" x14ac:dyDescent="0.2">
      <c r="I929" s="120" t="str">
        <f t="shared" si="45"/>
        <v>\</v>
      </c>
      <c r="J929" s="3" t="e">
        <f>VLOOKUP(I929,'SAC''s'!W:W,1,0)</f>
        <v>#N/A</v>
      </c>
      <c r="K929" s="3" t="e">
        <f>VLOOKUP(A929,'SAC''s'!B:B,1,0)</f>
        <v>#N/A</v>
      </c>
      <c r="L929" s="3" t="b">
        <f t="shared" si="44"/>
        <v>0</v>
      </c>
    </row>
    <row r="930" spans="9:12" x14ac:dyDescent="0.2">
      <c r="I930" s="120" t="str">
        <f t="shared" si="45"/>
        <v>\</v>
      </c>
      <c r="J930" s="3" t="e">
        <f>VLOOKUP(I930,'SAC''s'!W:W,1,0)</f>
        <v>#N/A</v>
      </c>
      <c r="K930" s="3" t="e">
        <f>VLOOKUP(A930,'SAC''s'!B:B,1,0)</f>
        <v>#N/A</v>
      </c>
      <c r="L930" s="3" t="b">
        <f t="shared" si="44"/>
        <v>0</v>
      </c>
    </row>
    <row r="931" spans="9:12" x14ac:dyDescent="0.2">
      <c r="I931" s="120" t="str">
        <f t="shared" si="45"/>
        <v>\</v>
      </c>
      <c r="J931" s="3" t="e">
        <f>VLOOKUP(I931,'SAC''s'!W:W,1,0)</f>
        <v>#N/A</v>
      </c>
      <c r="K931" s="3" t="e">
        <f>VLOOKUP(A931,'SAC''s'!B:B,1,0)</f>
        <v>#N/A</v>
      </c>
      <c r="L931" s="3" t="b">
        <f t="shared" si="44"/>
        <v>0</v>
      </c>
    </row>
    <row r="932" spans="9:12" x14ac:dyDescent="0.2">
      <c r="I932" s="120" t="str">
        <f t="shared" si="45"/>
        <v>\</v>
      </c>
      <c r="J932" s="3" t="e">
        <f>VLOOKUP(I932,'SAC''s'!W:W,1,0)</f>
        <v>#N/A</v>
      </c>
      <c r="K932" s="3" t="e">
        <f>VLOOKUP(A932,'SAC''s'!B:B,1,0)</f>
        <v>#N/A</v>
      </c>
      <c r="L932" s="3" t="b">
        <f t="shared" si="44"/>
        <v>0</v>
      </c>
    </row>
    <row r="933" spans="9:12" x14ac:dyDescent="0.2">
      <c r="I933" s="120" t="str">
        <f t="shared" si="45"/>
        <v>\</v>
      </c>
      <c r="J933" s="3" t="e">
        <f>VLOOKUP(I933,'SAC''s'!W:W,1,0)</f>
        <v>#N/A</v>
      </c>
      <c r="K933" s="3" t="e">
        <f>VLOOKUP(A933,'SAC''s'!B:B,1,0)</f>
        <v>#N/A</v>
      </c>
      <c r="L933" s="3" t="b">
        <f t="shared" si="44"/>
        <v>0</v>
      </c>
    </row>
    <row r="934" spans="9:12" x14ac:dyDescent="0.2">
      <c r="I934" s="120" t="str">
        <f t="shared" si="45"/>
        <v>\</v>
      </c>
      <c r="J934" s="3" t="e">
        <f>VLOOKUP(I934,'SAC''s'!W:W,1,0)</f>
        <v>#N/A</v>
      </c>
      <c r="K934" s="3" t="e">
        <f>VLOOKUP(A934,'SAC''s'!B:B,1,0)</f>
        <v>#N/A</v>
      </c>
      <c r="L934" s="3" t="b">
        <f t="shared" si="44"/>
        <v>0</v>
      </c>
    </row>
    <row r="935" spans="9:12" x14ac:dyDescent="0.2">
      <c r="I935" s="120" t="str">
        <f t="shared" si="45"/>
        <v>\</v>
      </c>
      <c r="J935" s="3" t="e">
        <f>VLOOKUP(I935,'SAC''s'!W:W,1,0)</f>
        <v>#N/A</v>
      </c>
      <c r="K935" s="3" t="e">
        <f>VLOOKUP(A935,'SAC''s'!B:B,1,0)</f>
        <v>#N/A</v>
      </c>
      <c r="L935" s="3" t="b">
        <f t="shared" si="44"/>
        <v>0</v>
      </c>
    </row>
    <row r="936" spans="9:12" x14ac:dyDescent="0.2">
      <c r="I936" s="120" t="str">
        <f t="shared" si="45"/>
        <v>\</v>
      </c>
      <c r="J936" s="3" t="e">
        <f>VLOOKUP(I936,'SAC''s'!W:W,1,0)</f>
        <v>#N/A</v>
      </c>
      <c r="K936" s="3" t="e">
        <f>VLOOKUP(A936,'SAC''s'!B:B,1,0)</f>
        <v>#N/A</v>
      </c>
      <c r="L936" s="3" t="b">
        <f t="shared" si="44"/>
        <v>0</v>
      </c>
    </row>
    <row r="937" spans="9:12" x14ac:dyDescent="0.2">
      <c r="I937" s="120" t="str">
        <f t="shared" si="45"/>
        <v>\</v>
      </c>
      <c r="J937" s="3" t="e">
        <f>VLOOKUP(I937,'SAC''s'!W:W,1,0)</f>
        <v>#N/A</v>
      </c>
      <c r="K937" s="3" t="e">
        <f>VLOOKUP(A937,'SAC''s'!B:B,1,0)</f>
        <v>#N/A</v>
      </c>
      <c r="L937" s="3" t="b">
        <f t="shared" si="44"/>
        <v>0</v>
      </c>
    </row>
    <row r="938" spans="9:12" x14ac:dyDescent="0.2">
      <c r="I938" s="120" t="str">
        <f t="shared" si="45"/>
        <v>\</v>
      </c>
      <c r="J938" s="3" t="e">
        <f>VLOOKUP(I938,'SAC''s'!W:W,1,0)</f>
        <v>#N/A</v>
      </c>
      <c r="K938" s="3" t="e">
        <f>VLOOKUP(A938,'SAC''s'!B:B,1,0)</f>
        <v>#N/A</v>
      </c>
      <c r="L938" s="3" t="b">
        <f t="shared" si="44"/>
        <v>0</v>
      </c>
    </row>
    <row r="939" spans="9:12" x14ac:dyDescent="0.2">
      <c r="I939" s="120" t="str">
        <f t="shared" si="45"/>
        <v>\</v>
      </c>
      <c r="J939" s="3" t="e">
        <f>VLOOKUP(I939,'SAC''s'!W:W,1,0)</f>
        <v>#N/A</v>
      </c>
      <c r="K939" s="3" t="e">
        <f>VLOOKUP(A939,'SAC''s'!B:B,1,0)</f>
        <v>#N/A</v>
      </c>
      <c r="L939" s="3" t="b">
        <f t="shared" si="44"/>
        <v>0</v>
      </c>
    </row>
    <row r="940" spans="9:12" x14ac:dyDescent="0.2">
      <c r="I940" s="120" t="str">
        <f t="shared" si="45"/>
        <v>\</v>
      </c>
      <c r="J940" s="3" t="e">
        <f>VLOOKUP(I940,'SAC''s'!W:W,1,0)</f>
        <v>#N/A</v>
      </c>
      <c r="K940" s="3" t="e">
        <f>VLOOKUP(A940,'SAC''s'!B:B,1,0)</f>
        <v>#N/A</v>
      </c>
      <c r="L940" s="3" t="b">
        <f t="shared" si="44"/>
        <v>0</v>
      </c>
    </row>
    <row r="941" spans="9:12" x14ac:dyDescent="0.2">
      <c r="I941" s="120" t="str">
        <f t="shared" si="45"/>
        <v>\</v>
      </c>
      <c r="J941" s="3" t="e">
        <f>VLOOKUP(I941,'SAC''s'!W:W,1,0)</f>
        <v>#N/A</v>
      </c>
      <c r="K941" s="3" t="e">
        <f>VLOOKUP(A941,'SAC''s'!B:B,1,0)</f>
        <v>#N/A</v>
      </c>
      <c r="L941" s="3" t="b">
        <f t="shared" si="44"/>
        <v>0</v>
      </c>
    </row>
    <row r="942" spans="9:12" x14ac:dyDescent="0.2">
      <c r="I942" s="120" t="str">
        <f t="shared" si="45"/>
        <v>\</v>
      </c>
      <c r="J942" s="3" t="e">
        <f>VLOOKUP(I942,'SAC''s'!W:W,1,0)</f>
        <v>#N/A</v>
      </c>
      <c r="K942" s="3" t="e">
        <f>VLOOKUP(A942,'SAC''s'!B:B,1,0)</f>
        <v>#N/A</v>
      </c>
      <c r="L942" s="3" t="b">
        <f t="shared" si="44"/>
        <v>0</v>
      </c>
    </row>
    <row r="943" spans="9:12" x14ac:dyDescent="0.2">
      <c r="I943" s="120" t="str">
        <f t="shared" si="45"/>
        <v>\</v>
      </c>
      <c r="J943" s="3" t="e">
        <f>VLOOKUP(I943,'SAC''s'!W:W,1,0)</f>
        <v>#N/A</v>
      </c>
      <c r="K943" s="3" t="e">
        <f>VLOOKUP(A943,'SAC''s'!B:B,1,0)</f>
        <v>#N/A</v>
      </c>
      <c r="L943" s="3" t="b">
        <f t="shared" si="44"/>
        <v>0</v>
      </c>
    </row>
    <row r="944" spans="9:12" x14ac:dyDescent="0.2">
      <c r="I944" s="120" t="str">
        <f t="shared" si="45"/>
        <v>\</v>
      </c>
      <c r="J944" s="3" t="e">
        <f>VLOOKUP(I944,'SAC''s'!W:W,1,0)</f>
        <v>#N/A</v>
      </c>
      <c r="K944" s="3" t="e">
        <f>VLOOKUP(A944,'SAC''s'!B:B,1,0)</f>
        <v>#N/A</v>
      </c>
      <c r="L944" s="3" t="b">
        <f t="shared" ref="L944:L1007" si="46">RIGHT(E944,1)="0"</f>
        <v>0</v>
      </c>
    </row>
    <row r="945" spans="7:12" x14ac:dyDescent="0.2">
      <c r="I945" s="120" t="str">
        <f t="shared" si="45"/>
        <v>\</v>
      </c>
      <c r="J945" s="3" t="e">
        <f>VLOOKUP(I945,'SAC''s'!W:W,1,0)</f>
        <v>#N/A</v>
      </c>
      <c r="K945" s="3" t="e">
        <f>VLOOKUP(A945,'SAC''s'!B:B,1,0)</f>
        <v>#N/A</v>
      </c>
      <c r="L945" s="3" t="b">
        <f t="shared" si="46"/>
        <v>0</v>
      </c>
    </row>
    <row r="946" spans="7:12" x14ac:dyDescent="0.2">
      <c r="I946" s="120" t="str">
        <f t="shared" si="45"/>
        <v>\</v>
      </c>
      <c r="J946" s="3" t="e">
        <f>VLOOKUP(I946,'SAC''s'!W:W,1,0)</f>
        <v>#N/A</v>
      </c>
      <c r="K946" s="3" t="e">
        <f>VLOOKUP(A946,'SAC''s'!B:B,1,0)</f>
        <v>#N/A</v>
      </c>
      <c r="L946" s="3" t="b">
        <f t="shared" si="46"/>
        <v>0</v>
      </c>
    </row>
    <row r="947" spans="7:12" x14ac:dyDescent="0.2">
      <c r="I947" s="120" t="str">
        <f t="shared" si="45"/>
        <v>\</v>
      </c>
      <c r="J947" s="3" t="e">
        <f>VLOOKUP(I947,'SAC''s'!W:W,1,0)</f>
        <v>#N/A</v>
      </c>
      <c r="K947" s="3" t="e">
        <f>VLOOKUP(A947,'SAC''s'!B:B,1,0)</f>
        <v>#N/A</v>
      </c>
      <c r="L947" s="3" t="b">
        <f t="shared" si="46"/>
        <v>0</v>
      </c>
    </row>
    <row r="948" spans="7:12" x14ac:dyDescent="0.2">
      <c r="I948" s="120" t="str">
        <f t="shared" si="45"/>
        <v>\</v>
      </c>
      <c r="J948" s="3" t="e">
        <f>VLOOKUP(I948,'SAC''s'!W:W,1,0)</f>
        <v>#N/A</v>
      </c>
      <c r="K948" s="3" t="e">
        <f>VLOOKUP(A948,'SAC''s'!B:B,1,0)</f>
        <v>#N/A</v>
      </c>
      <c r="L948" s="3" t="b">
        <f t="shared" si="46"/>
        <v>0</v>
      </c>
    </row>
    <row r="949" spans="7:12" x14ac:dyDescent="0.2">
      <c r="I949" s="120" t="str">
        <f t="shared" si="45"/>
        <v>\</v>
      </c>
      <c r="J949" s="3" t="e">
        <f>VLOOKUP(I949,'SAC''s'!W:W,1,0)</f>
        <v>#N/A</v>
      </c>
      <c r="K949" s="3" t="e">
        <f>VLOOKUP(A949,'SAC''s'!B:B,1,0)</f>
        <v>#N/A</v>
      </c>
      <c r="L949" s="3" t="b">
        <f t="shared" si="46"/>
        <v>0</v>
      </c>
    </row>
    <row r="950" spans="7:12" x14ac:dyDescent="0.2">
      <c r="I950" s="120" t="str">
        <f t="shared" si="45"/>
        <v>\</v>
      </c>
      <c r="J950" s="3" t="e">
        <f>VLOOKUP(I950,'SAC''s'!W:W,1,0)</f>
        <v>#N/A</v>
      </c>
      <c r="K950" s="3" t="e">
        <f>VLOOKUP(A950,'SAC''s'!B:B,1,0)</f>
        <v>#N/A</v>
      </c>
      <c r="L950" s="3" t="b">
        <f t="shared" si="46"/>
        <v>0</v>
      </c>
    </row>
    <row r="951" spans="7:12" x14ac:dyDescent="0.2">
      <c r="I951" s="120" t="str">
        <f t="shared" si="45"/>
        <v>\</v>
      </c>
      <c r="J951" s="3" t="e">
        <f>VLOOKUP(I951,'SAC''s'!W:W,1,0)</f>
        <v>#N/A</v>
      </c>
      <c r="K951" s="3" t="e">
        <f>VLOOKUP(A951,'SAC''s'!B:B,1,0)</f>
        <v>#N/A</v>
      </c>
      <c r="L951" s="3" t="b">
        <f t="shared" si="46"/>
        <v>0</v>
      </c>
    </row>
    <row r="952" spans="7:12" x14ac:dyDescent="0.2">
      <c r="I952" s="120" t="str">
        <f t="shared" si="45"/>
        <v>\</v>
      </c>
      <c r="J952" s="3" t="e">
        <f>VLOOKUP(I952,'SAC''s'!W:W,1,0)</f>
        <v>#N/A</v>
      </c>
      <c r="K952" s="3" t="e">
        <f>VLOOKUP(A952,'SAC''s'!B:B,1,0)</f>
        <v>#N/A</v>
      </c>
      <c r="L952" s="3" t="b">
        <f t="shared" si="46"/>
        <v>0</v>
      </c>
    </row>
    <row r="953" spans="7:12" x14ac:dyDescent="0.2">
      <c r="I953" s="120" t="str">
        <f t="shared" si="45"/>
        <v>\</v>
      </c>
      <c r="J953" s="3" t="e">
        <f>VLOOKUP(I953,'SAC''s'!W:W,1,0)</f>
        <v>#N/A</v>
      </c>
      <c r="K953" s="3" t="e">
        <f>VLOOKUP(A953,'SAC''s'!B:B,1,0)</f>
        <v>#N/A</v>
      </c>
      <c r="L953" s="3" t="b">
        <f t="shared" si="46"/>
        <v>0</v>
      </c>
    </row>
    <row r="954" spans="7:12" ht="6.75" customHeight="1" x14ac:dyDescent="0.2">
      <c r="G954" s="203"/>
      <c r="I954" s="120" t="str">
        <f t="shared" si="45"/>
        <v>\</v>
      </c>
      <c r="J954" s="3" t="e">
        <f>VLOOKUP(I954,'SAC''s'!W:W,1,0)</f>
        <v>#N/A</v>
      </c>
      <c r="K954" s="3" t="e">
        <f>VLOOKUP(A954,'SAC''s'!B:B,1,0)</f>
        <v>#N/A</v>
      </c>
      <c r="L954" s="3" t="b">
        <f t="shared" si="46"/>
        <v>0</v>
      </c>
    </row>
    <row r="955" spans="7:12" x14ac:dyDescent="0.2">
      <c r="I955" s="120" t="str">
        <f t="shared" si="45"/>
        <v>\</v>
      </c>
      <c r="J955" s="3" t="e">
        <f>VLOOKUP(I955,'SAC''s'!W:W,1,0)</f>
        <v>#N/A</v>
      </c>
      <c r="K955" s="3" t="e">
        <f>VLOOKUP(A955,'SAC''s'!B:B,1,0)</f>
        <v>#N/A</v>
      </c>
      <c r="L955" s="3" t="b">
        <f t="shared" si="46"/>
        <v>0</v>
      </c>
    </row>
    <row r="956" spans="7:12" x14ac:dyDescent="0.2">
      <c r="I956" s="120" t="str">
        <f t="shared" si="45"/>
        <v>\</v>
      </c>
      <c r="J956" s="3" t="e">
        <f>VLOOKUP(I956,'SAC''s'!W:W,1,0)</f>
        <v>#N/A</v>
      </c>
      <c r="K956" s="3" t="e">
        <f>VLOOKUP(A956,'SAC''s'!B:B,1,0)</f>
        <v>#N/A</v>
      </c>
      <c r="L956" s="3" t="b">
        <f t="shared" si="46"/>
        <v>0</v>
      </c>
    </row>
    <row r="957" spans="7:12" ht="12" customHeight="1" x14ac:dyDescent="0.2">
      <c r="I957" s="120" t="str">
        <f t="shared" ref="I957" si="47">CONCATENATE(A957,TRIM(F957),"\",TRIM(D957),E957)</f>
        <v>\</v>
      </c>
      <c r="J957" s="3" t="e">
        <f>VLOOKUP(I957,'SAC''s'!W:W,1,0)</f>
        <v>#N/A</v>
      </c>
      <c r="K957" s="3" t="e">
        <f>VLOOKUP(A957,'SAC''s'!B:B,1,0)</f>
        <v>#N/A</v>
      </c>
      <c r="L957" s="3" t="b">
        <f t="shared" si="46"/>
        <v>0</v>
      </c>
    </row>
    <row r="958" spans="7:12" ht="12" customHeight="1" x14ac:dyDescent="0.2">
      <c r="I958" s="120" t="str">
        <f t="shared" ref="I958:I960" si="48">CONCATENATE(A958,TRIM(F958),"\",TRIM(D958),E958)</f>
        <v>\</v>
      </c>
      <c r="J958" s="3" t="e">
        <f>VLOOKUP(I958,'SAC''s'!W:W,1,0)</f>
        <v>#N/A</v>
      </c>
      <c r="K958" s="3" t="e">
        <f>VLOOKUP(A958,'SAC''s'!B:B,1,0)</f>
        <v>#N/A</v>
      </c>
      <c r="L958" s="3" t="b">
        <f t="shared" si="46"/>
        <v>0</v>
      </c>
    </row>
    <row r="959" spans="7:12" ht="12" customHeight="1" x14ac:dyDescent="0.2">
      <c r="I959" s="120" t="str">
        <f t="shared" si="48"/>
        <v>\</v>
      </c>
      <c r="J959" s="3" t="e">
        <f>VLOOKUP(I959,'SAC''s'!W:W,1,0)</f>
        <v>#N/A</v>
      </c>
      <c r="K959" s="3" t="e">
        <f>VLOOKUP(A959,'SAC''s'!B:B,1,0)</f>
        <v>#N/A</v>
      </c>
      <c r="L959" s="3" t="b">
        <f t="shared" si="46"/>
        <v>0</v>
      </c>
    </row>
    <row r="960" spans="7:12" ht="12" customHeight="1" x14ac:dyDescent="0.2">
      <c r="I960" s="120" t="str">
        <f t="shared" si="48"/>
        <v>\</v>
      </c>
      <c r="J960" s="3" t="e">
        <f>VLOOKUP(I960,'SAC''s'!W:W,1,0)</f>
        <v>#N/A</v>
      </c>
      <c r="K960" s="3" t="e">
        <f>VLOOKUP(A960,'SAC''s'!B:B,1,0)</f>
        <v>#N/A</v>
      </c>
      <c r="L960" s="3" t="b">
        <f t="shared" si="46"/>
        <v>0</v>
      </c>
    </row>
    <row r="961" spans="9:12" ht="12" customHeight="1" x14ac:dyDescent="0.2">
      <c r="I961" s="120" t="str">
        <f t="shared" ref="I961:I995" si="49">CONCATENATE(A961,TRIM(F961),"\",TRIM(D961),E961)</f>
        <v>\</v>
      </c>
      <c r="J961" s="3" t="e">
        <f>VLOOKUP(I961,'SAC''s'!W:W,1,0)</f>
        <v>#N/A</v>
      </c>
      <c r="K961" s="3" t="e">
        <f>VLOOKUP(A961,'SAC''s'!B:B,1,0)</f>
        <v>#N/A</v>
      </c>
      <c r="L961" s="3" t="b">
        <f t="shared" si="46"/>
        <v>0</v>
      </c>
    </row>
    <row r="962" spans="9:12" ht="12" customHeight="1" x14ac:dyDescent="0.2">
      <c r="I962" s="120" t="str">
        <f t="shared" si="49"/>
        <v>\</v>
      </c>
      <c r="J962" s="3" t="e">
        <f>VLOOKUP(I962,'SAC''s'!W:W,1,0)</f>
        <v>#N/A</v>
      </c>
      <c r="K962" s="3" t="e">
        <f>VLOOKUP(A962,'SAC''s'!B:B,1,0)</f>
        <v>#N/A</v>
      </c>
      <c r="L962" s="3" t="b">
        <f t="shared" si="46"/>
        <v>0</v>
      </c>
    </row>
    <row r="963" spans="9:12" ht="12" customHeight="1" x14ac:dyDescent="0.2">
      <c r="I963" s="120" t="str">
        <f t="shared" si="49"/>
        <v>\</v>
      </c>
      <c r="J963" s="3" t="e">
        <f>VLOOKUP(I963,'SAC''s'!W:W,1,0)</f>
        <v>#N/A</v>
      </c>
      <c r="K963" s="3" t="e">
        <f>VLOOKUP(A963,'SAC''s'!B:B,1,0)</f>
        <v>#N/A</v>
      </c>
      <c r="L963" s="3" t="b">
        <f t="shared" si="46"/>
        <v>0</v>
      </c>
    </row>
    <row r="964" spans="9:12" ht="12" customHeight="1" x14ac:dyDescent="0.2">
      <c r="I964" s="120" t="str">
        <f t="shared" si="49"/>
        <v>\</v>
      </c>
      <c r="J964" s="3" t="e">
        <f>VLOOKUP(I964,'SAC''s'!W:W,1,0)</f>
        <v>#N/A</v>
      </c>
      <c r="K964" s="3" t="e">
        <f>VLOOKUP(A964,'SAC''s'!B:B,1,0)</f>
        <v>#N/A</v>
      </c>
      <c r="L964" s="3" t="b">
        <f t="shared" si="46"/>
        <v>0</v>
      </c>
    </row>
    <row r="965" spans="9:12" ht="12" customHeight="1" x14ac:dyDescent="0.2">
      <c r="I965" s="120" t="str">
        <f t="shared" si="49"/>
        <v>\</v>
      </c>
      <c r="J965" s="3" t="e">
        <f>VLOOKUP(I965,'SAC''s'!W:W,1,0)</f>
        <v>#N/A</v>
      </c>
      <c r="K965" s="3" t="e">
        <f>VLOOKUP(A965,'SAC''s'!B:B,1,0)</f>
        <v>#N/A</v>
      </c>
      <c r="L965" s="3" t="b">
        <f t="shared" si="46"/>
        <v>0</v>
      </c>
    </row>
    <row r="966" spans="9:12" ht="12" customHeight="1" x14ac:dyDescent="0.2">
      <c r="I966" s="120" t="str">
        <f t="shared" si="49"/>
        <v>\</v>
      </c>
      <c r="J966" s="3" t="e">
        <f>VLOOKUP(I966,'SAC''s'!W:W,1,0)</f>
        <v>#N/A</v>
      </c>
      <c r="K966" s="3" t="e">
        <f>VLOOKUP(A966,'SAC''s'!B:B,1,0)</f>
        <v>#N/A</v>
      </c>
      <c r="L966" s="3" t="b">
        <f t="shared" si="46"/>
        <v>0</v>
      </c>
    </row>
    <row r="967" spans="9:12" ht="12" customHeight="1" x14ac:dyDescent="0.2">
      <c r="I967" s="120" t="str">
        <f t="shared" si="49"/>
        <v>\</v>
      </c>
      <c r="J967" s="3" t="e">
        <f>VLOOKUP(I967,'SAC''s'!W:W,1,0)</f>
        <v>#N/A</v>
      </c>
      <c r="K967" s="3" t="e">
        <f>VLOOKUP(A967,'SAC''s'!B:B,1,0)</f>
        <v>#N/A</v>
      </c>
      <c r="L967" s="3" t="b">
        <f t="shared" si="46"/>
        <v>0</v>
      </c>
    </row>
    <row r="968" spans="9:12" ht="12" customHeight="1" x14ac:dyDescent="0.2">
      <c r="I968" s="120" t="str">
        <f t="shared" si="49"/>
        <v>\</v>
      </c>
      <c r="J968" s="3" t="e">
        <f>VLOOKUP(I968,'SAC''s'!W:W,1,0)</f>
        <v>#N/A</v>
      </c>
      <c r="K968" s="3" t="e">
        <f>VLOOKUP(A968,'SAC''s'!B:B,1,0)</f>
        <v>#N/A</v>
      </c>
      <c r="L968" s="3" t="b">
        <f t="shared" si="46"/>
        <v>0</v>
      </c>
    </row>
    <row r="969" spans="9:12" ht="12" customHeight="1" x14ac:dyDescent="0.2">
      <c r="I969" s="120" t="str">
        <f t="shared" si="49"/>
        <v>\</v>
      </c>
      <c r="J969" s="3" t="e">
        <f>VLOOKUP(I969,'SAC''s'!W:W,1,0)</f>
        <v>#N/A</v>
      </c>
      <c r="K969" s="3" t="e">
        <f>VLOOKUP(A969,'SAC''s'!B:B,1,0)</f>
        <v>#N/A</v>
      </c>
      <c r="L969" s="3" t="b">
        <f t="shared" si="46"/>
        <v>0</v>
      </c>
    </row>
    <row r="970" spans="9:12" ht="12" customHeight="1" x14ac:dyDescent="0.2">
      <c r="I970" s="120" t="str">
        <f t="shared" si="49"/>
        <v>\</v>
      </c>
      <c r="J970" s="3" t="e">
        <f>VLOOKUP(I970,'SAC''s'!W:W,1,0)</f>
        <v>#N/A</v>
      </c>
      <c r="K970" s="3" t="e">
        <f>VLOOKUP(A970,'SAC''s'!B:B,1,0)</f>
        <v>#N/A</v>
      </c>
      <c r="L970" s="3" t="b">
        <f t="shared" si="46"/>
        <v>0</v>
      </c>
    </row>
    <row r="971" spans="9:12" ht="12" customHeight="1" x14ac:dyDescent="0.2">
      <c r="I971" s="120" t="str">
        <f t="shared" si="49"/>
        <v>\</v>
      </c>
      <c r="J971" s="3" t="e">
        <f>VLOOKUP(I971,'SAC''s'!W:W,1,0)</f>
        <v>#N/A</v>
      </c>
      <c r="K971" s="3" t="e">
        <f>VLOOKUP(A971,'SAC''s'!B:B,1,0)</f>
        <v>#N/A</v>
      </c>
      <c r="L971" s="3" t="b">
        <f t="shared" si="46"/>
        <v>0</v>
      </c>
    </row>
    <row r="972" spans="9:12" ht="12" customHeight="1" x14ac:dyDescent="0.2">
      <c r="I972" s="120" t="str">
        <f t="shared" si="49"/>
        <v>\</v>
      </c>
      <c r="J972" s="3" t="e">
        <f>VLOOKUP(I972,'SAC''s'!W:W,1,0)</f>
        <v>#N/A</v>
      </c>
      <c r="K972" s="3" t="e">
        <f>VLOOKUP(A972,'SAC''s'!B:B,1,0)</f>
        <v>#N/A</v>
      </c>
      <c r="L972" s="3" t="b">
        <f t="shared" si="46"/>
        <v>0</v>
      </c>
    </row>
    <row r="973" spans="9:12" ht="12" customHeight="1" x14ac:dyDescent="0.2">
      <c r="I973" s="120" t="str">
        <f t="shared" si="49"/>
        <v>\</v>
      </c>
      <c r="J973" s="3" t="e">
        <f>VLOOKUP(I973,'SAC''s'!W:W,1,0)</f>
        <v>#N/A</v>
      </c>
      <c r="K973" s="3" t="e">
        <f>VLOOKUP(A973,'SAC''s'!B:B,1,0)</f>
        <v>#N/A</v>
      </c>
      <c r="L973" s="3" t="b">
        <f t="shared" si="46"/>
        <v>0</v>
      </c>
    </row>
    <row r="974" spans="9:12" ht="12" customHeight="1" x14ac:dyDescent="0.2">
      <c r="I974" s="120" t="str">
        <f t="shared" si="49"/>
        <v>\</v>
      </c>
      <c r="J974" s="3" t="e">
        <f>VLOOKUP(I974,'SAC''s'!W:W,1,0)</f>
        <v>#N/A</v>
      </c>
      <c r="K974" s="3" t="e">
        <f>VLOOKUP(A974,'SAC''s'!B:B,1,0)</f>
        <v>#N/A</v>
      </c>
      <c r="L974" s="3" t="b">
        <f t="shared" si="46"/>
        <v>0</v>
      </c>
    </row>
    <row r="975" spans="9:12" ht="12" customHeight="1" x14ac:dyDescent="0.2">
      <c r="I975" s="120" t="str">
        <f t="shared" si="49"/>
        <v>\</v>
      </c>
      <c r="J975" s="3" t="e">
        <f>VLOOKUP(I975,'SAC''s'!W:W,1,0)</f>
        <v>#N/A</v>
      </c>
      <c r="K975" s="3" t="e">
        <f>VLOOKUP(A975,'SAC''s'!B:B,1,0)</f>
        <v>#N/A</v>
      </c>
      <c r="L975" s="3" t="b">
        <f t="shared" si="46"/>
        <v>0</v>
      </c>
    </row>
    <row r="976" spans="9:12" ht="12" customHeight="1" x14ac:dyDescent="0.2">
      <c r="I976" s="120" t="str">
        <f t="shared" si="49"/>
        <v>\</v>
      </c>
      <c r="J976" s="3" t="e">
        <f>VLOOKUP(I976,'SAC''s'!W:W,1,0)</f>
        <v>#N/A</v>
      </c>
      <c r="K976" s="3" t="e">
        <f>VLOOKUP(A976,'SAC''s'!B:B,1,0)</f>
        <v>#N/A</v>
      </c>
      <c r="L976" s="3" t="b">
        <f t="shared" si="46"/>
        <v>0</v>
      </c>
    </row>
    <row r="977" spans="9:12" ht="12" customHeight="1" x14ac:dyDescent="0.2">
      <c r="I977" s="120" t="str">
        <f t="shared" si="49"/>
        <v>\</v>
      </c>
      <c r="J977" s="3" t="e">
        <f>VLOOKUP(I977,'SAC''s'!W:W,1,0)</f>
        <v>#N/A</v>
      </c>
      <c r="K977" s="3" t="e">
        <f>VLOOKUP(A977,'SAC''s'!B:B,1,0)</f>
        <v>#N/A</v>
      </c>
      <c r="L977" s="3" t="b">
        <f t="shared" si="46"/>
        <v>0</v>
      </c>
    </row>
    <row r="978" spans="9:12" ht="12" customHeight="1" x14ac:dyDescent="0.2">
      <c r="I978" s="120" t="str">
        <f t="shared" si="49"/>
        <v>\</v>
      </c>
      <c r="J978" s="3" t="e">
        <f>VLOOKUP(I978,'SAC''s'!W:W,1,0)</f>
        <v>#N/A</v>
      </c>
      <c r="K978" s="3" t="e">
        <f>VLOOKUP(A978,'SAC''s'!B:B,1,0)</f>
        <v>#N/A</v>
      </c>
      <c r="L978" s="3" t="b">
        <f t="shared" si="46"/>
        <v>0</v>
      </c>
    </row>
    <row r="979" spans="9:12" ht="12" customHeight="1" x14ac:dyDescent="0.2">
      <c r="I979" s="120" t="str">
        <f t="shared" si="49"/>
        <v>\</v>
      </c>
      <c r="J979" s="3" t="e">
        <f>VLOOKUP(I979,'SAC''s'!W:W,1,0)</f>
        <v>#N/A</v>
      </c>
      <c r="K979" s="3" t="e">
        <f>VLOOKUP(A979,'SAC''s'!B:B,1,0)</f>
        <v>#N/A</v>
      </c>
      <c r="L979" s="3" t="b">
        <f t="shared" si="46"/>
        <v>0</v>
      </c>
    </row>
    <row r="980" spans="9:12" ht="12" customHeight="1" x14ac:dyDescent="0.2">
      <c r="I980" s="120" t="str">
        <f t="shared" si="49"/>
        <v>\</v>
      </c>
      <c r="J980" s="3" t="e">
        <f>VLOOKUP(I980,'SAC''s'!W:W,1,0)</f>
        <v>#N/A</v>
      </c>
      <c r="K980" s="3" t="e">
        <f>VLOOKUP(A980,'SAC''s'!B:B,1,0)</f>
        <v>#N/A</v>
      </c>
      <c r="L980" s="3" t="b">
        <f t="shared" si="46"/>
        <v>0</v>
      </c>
    </row>
    <row r="981" spans="9:12" ht="12" customHeight="1" x14ac:dyDescent="0.2">
      <c r="I981" s="120" t="str">
        <f t="shared" si="49"/>
        <v>\</v>
      </c>
      <c r="J981" s="3" t="e">
        <f>VLOOKUP(I981,'SAC''s'!W:W,1,0)</f>
        <v>#N/A</v>
      </c>
      <c r="K981" s="3" t="e">
        <f>VLOOKUP(A981,'SAC''s'!B:B,1,0)</f>
        <v>#N/A</v>
      </c>
      <c r="L981" s="3" t="b">
        <f t="shared" si="46"/>
        <v>0</v>
      </c>
    </row>
    <row r="982" spans="9:12" ht="12" customHeight="1" x14ac:dyDescent="0.2">
      <c r="I982" s="120" t="str">
        <f t="shared" si="49"/>
        <v>\</v>
      </c>
      <c r="J982" s="3" t="e">
        <f>VLOOKUP(I982,'SAC''s'!W:W,1,0)</f>
        <v>#N/A</v>
      </c>
      <c r="K982" s="3" t="e">
        <f>VLOOKUP(A982,'SAC''s'!B:B,1,0)</f>
        <v>#N/A</v>
      </c>
      <c r="L982" s="3" t="b">
        <f t="shared" si="46"/>
        <v>0</v>
      </c>
    </row>
    <row r="983" spans="9:12" ht="12" customHeight="1" x14ac:dyDescent="0.2">
      <c r="I983" s="120" t="str">
        <f t="shared" si="49"/>
        <v>\</v>
      </c>
      <c r="J983" s="3" t="e">
        <f>VLOOKUP(I983,'SAC''s'!W:W,1,0)</f>
        <v>#N/A</v>
      </c>
      <c r="K983" s="3" t="e">
        <f>VLOOKUP(A983,'SAC''s'!B:B,1,0)</f>
        <v>#N/A</v>
      </c>
      <c r="L983" s="3" t="b">
        <f t="shared" si="46"/>
        <v>0</v>
      </c>
    </row>
    <row r="984" spans="9:12" ht="12" customHeight="1" x14ac:dyDescent="0.2">
      <c r="I984" s="120" t="str">
        <f t="shared" si="49"/>
        <v>\</v>
      </c>
      <c r="J984" s="3" t="e">
        <f>VLOOKUP(I984,'SAC''s'!W:W,1,0)</f>
        <v>#N/A</v>
      </c>
      <c r="K984" s="3" t="e">
        <f>VLOOKUP(A984,'SAC''s'!B:B,1,0)</f>
        <v>#N/A</v>
      </c>
      <c r="L984" s="3" t="b">
        <f t="shared" si="46"/>
        <v>0</v>
      </c>
    </row>
    <row r="985" spans="9:12" ht="12" customHeight="1" x14ac:dyDescent="0.2">
      <c r="I985" s="120" t="str">
        <f t="shared" si="49"/>
        <v>\</v>
      </c>
      <c r="J985" s="3" t="e">
        <f>VLOOKUP(I985,'SAC''s'!W:W,1,0)</f>
        <v>#N/A</v>
      </c>
      <c r="K985" s="3" t="e">
        <f>VLOOKUP(A985,'SAC''s'!B:B,1,0)</f>
        <v>#N/A</v>
      </c>
      <c r="L985" s="3" t="b">
        <f t="shared" si="46"/>
        <v>0</v>
      </c>
    </row>
    <row r="986" spans="9:12" ht="12" customHeight="1" x14ac:dyDescent="0.2">
      <c r="I986" s="120" t="str">
        <f t="shared" si="49"/>
        <v>\</v>
      </c>
      <c r="J986" s="3" t="e">
        <f>VLOOKUP(I986,'SAC''s'!W:W,1,0)</f>
        <v>#N/A</v>
      </c>
      <c r="K986" s="3" t="e">
        <f>VLOOKUP(A986,'SAC''s'!B:B,1,0)</f>
        <v>#N/A</v>
      </c>
      <c r="L986" s="3" t="b">
        <f t="shared" si="46"/>
        <v>0</v>
      </c>
    </row>
    <row r="987" spans="9:12" ht="12" customHeight="1" x14ac:dyDescent="0.2">
      <c r="I987" s="120" t="str">
        <f t="shared" si="49"/>
        <v>\</v>
      </c>
      <c r="J987" s="3" t="e">
        <f>VLOOKUP(I987,'SAC''s'!W:W,1,0)</f>
        <v>#N/A</v>
      </c>
      <c r="K987" s="3" t="e">
        <f>VLOOKUP(A987,'SAC''s'!B:B,1,0)</f>
        <v>#N/A</v>
      </c>
      <c r="L987" s="3" t="b">
        <f t="shared" si="46"/>
        <v>0</v>
      </c>
    </row>
    <row r="988" spans="9:12" ht="12" customHeight="1" x14ac:dyDescent="0.2">
      <c r="I988" s="120" t="str">
        <f t="shared" si="49"/>
        <v>\</v>
      </c>
      <c r="J988" s="3" t="e">
        <f>VLOOKUP(I988,'SAC''s'!W:W,1,0)</f>
        <v>#N/A</v>
      </c>
      <c r="K988" s="3" t="e">
        <f>VLOOKUP(A988,'SAC''s'!B:B,1,0)</f>
        <v>#N/A</v>
      </c>
      <c r="L988" s="3" t="b">
        <f t="shared" si="46"/>
        <v>0</v>
      </c>
    </row>
    <row r="989" spans="9:12" ht="12" customHeight="1" x14ac:dyDescent="0.2">
      <c r="I989" s="120" t="str">
        <f t="shared" si="49"/>
        <v>\</v>
      </c>
      <c r="J989" s="3" t="e">
        <f>VLOOKUP(I989,'SAC''s'!W:W,1,0)</f>
        <v>#N/A</v>
      </c>
      <c r="K989" s="3" t="e">
        <f>VLOOKUP(A989,'SAC''s'!B:B,1,0)</f>
        <v>#N/A</v>
      </c>
      <c r="L989" s="3" t="b">
        <f t="shared" si="46"/>
        <v>0</v>
      </c>
    </row>
    <row r="990" spans="9:12" ht="12" customHeight="1" x14ac:dyDescent="0.2">
      <c r="I990" s="120" t="str">
        <f t="shared" si="49"/>
        <v>\</v>
      </c>
      <c r="J990" s="3" t="e">
        <f>VLOOKUP(I990,'SAC''s'!W:W,1,0)</f>
        <v>#N/A</v>
      </c>
      <c r="K990" s="3" t="e">
        <f>VLOOKUP(A990,'SAC''s'!B:B,1,0)</f>
        <v>#N/A</v>
      </c>
      <c r="L990" s="3" t="b">
        <f t="shared" si="46"/>
        <v>0</v>
      </c>
    </row>
    <row r="991" spans="9:12" ht="12" customHeight="1" x14ac:dyDescent="0.2">
      <c r="I991" s="120" t="str">
        <f t="shared" si="49"/>
        <v>\</v>
      </c>
      <c r="J991" s="3" t="e">
        <f>VLOOKUP(I991,'SAC''s'!W:W,1,0)</f>
        <v>#N/A</v>
      </c>
      <c r="K991" s="3" t="e">
        <f>VLOOKUP(A991,'SAC''s'!B:B,1,0)</f>
        <v>#N/A</v>
      </c>
      <c r="L991" s="3" t="b">
        <f t="shared" si="46"/>
        <v>0</v>
      </c>
    </row>
    <row r="992" spans="9:12" ht="12" customHeight="1" x14ac:dyDescent="0.2">
      <c r="I992" s="120" t="str">
        <f t="shared" si="49"/>
        <v>\</v>
      </c>
      <c r="J992" s="3" t="e">
        <f>VLOOKUP(I992,'SAC''s'!W:W,1,0)</f>
        <v>#N/A</v>
      </c>
      <c r="K992" s="3" t="e">
        <f>VLOOKUP(A992,'SAC''s'!B:B,1,0)</f>
        <v>#N/A</v>
      </c>
      <c r="L992" s="3" t="b">
        <f t="shared" si="46"/>
        <v>0</v>
      </c>
    </row>
    <row r="993" spans="9:12" ht="12" customHeight="1" x14ac:dyDescent="0.2">
      <c r="I993" s="120" t="str">
        <f t="shared" si="49"/>
        <v>\</v>
      </c>
      <c r="J993" s="3" t="e">
        <f>VLOOKUP(I993,'SAC''s'!W:W,1,0)</f>
        <v>#N/A</v>
      </c>
      <c r="K993" s="3" t="e">
        <f>VLOOKUP(A993,'SAC''s'!B:B,1,0)</f>
        <v>#N/A</v>
      </c>
      <c r="L993" s="3" t="b">
        <f t="shared" si="46"/>
        <v>0</v>
      </c>
    </row>
    <row r="994" spans="9:12" ht="12" customHeight="1" x14ac:dyDescent="0.2">
      <c r="I994" s="120" t="str">
        <f t="shared" si="49"/>
        <v>\</v>
      </c>
      <c r="J994" s="3" t="e">
        <f>VLOOKUP(I994,'SAC''s'!W:W,1,0)</f>
        <v>#N/A</v>
      </c>
      <c r="K994" s="3" t="e">
        <f>VLOOKUP(A994,'SAC''s'!B:B,1,0)</f>
        <v>#N/A</v>
      </c>
      <c r="L994" s="3" t="b">
        <f t="shared" si="46"/>
        <v>0</v>
      </c>
    </row>
    <row r="995" spans="9:12" ht="12" customHeight="1" x14ac:dyDescent="0.2">
      <c r="I995" s="120" t="str">
        <f t="shared" si="49"/>
        <v>\</v>
      </c>
      <c r="J995" s="3" t="e">
        <f>VLOOKUP(I995,'SAC''s'!W:W,1,0)</f>
        <v>#N/A</v>
      </c>
      <c r="K995" s="3" t="e">
        <f>VLOOKUP(A995,'SAC''s'!B:B,1,0)</f>
        <v>#N/A</v>
      </c>
      <c r="L995" s="3" t="b">
        <f t="shared" si="46"/>
        <v>0</v>
      </c>
    </row>
    <row r="996" spans="9:12" ht="12" customHeight="1" x14ac:dyDescent="0.2">
      <c r="I996" s="120" t="str">
        <f t="shared" ref="I996:I1059" si="50">CONCATENATE(A996,TRIM(F996),"\",TRIM(D996),E996)</f>
        <v>\</v>
      </c>
      <c r="J996" s="3" t="e">
        <f>VLOOKUP(I996,'SAC''s'!W:W,1,0)</f>
        <v>#N/A</v>
      </c>
      <c r="K996" s="3" t="e">
        <f>VLOOKUP(A996,'SAC''s'!B:B,1,0)</f>
        <v>#N/A</v>
      </c>
      <c r="L996" s="3" t="b">
        <f t="shared" si="46"/>
        <v>0</v>
      </c>
    </row>
    <row r="997" spans="9:12" ht="12" customHeight="1" x14ac:dyDescent="0.2">
      <c r="I997" s="120" t="str">
        <f t="shared" si="50"/>
        <v>\</v>
      </c>
      <c r="J997" s="3" t="e">
        <f>VLOOKUP(I997,'SAC''s'!W:W,1,0)</f>
        <v>#N/A</v>
      </c>
      <c r="K997" s="3" t="e">
        <f>VLOOKUP(A997,'SAC''s'!B:B,1,0)</f>
        <v>#N/A</v>
      </c>
      <c r="L997" s="3" t="b">
        <f t="shared" si="46"/>
        <v>0</v>
      </c>
    </row>
    <row r="998" spans="9:12" ht="12" customHeight="1" x14ac:dyDescent="0.2">
      <c r="I998" s="120" t="str">
        <f t="shared" si="50"/>
        <v>\</v>
      </c>
      <c r="J998" s="3" t="e">
        <f>VLOOKUP(I998,'SAC''s'!W:W,1,0)</f>
        <v>#N/A</v>
      </c>
      <c r="K998" s="3" t="e">
        <f>VLOOKUP(A998,'SAC''s'!B:B,1,0)</f>
        <v>#N/A</v>
      </c>
      <c r="L998" s="3" t="b">
        <f t="shared" si="46"/>
        <v>0</v>
      </c>
    </row>
    <row r="999" spans="9:12" ht="12" customHeight="1" x14ac:dyDescent="0.2">
      <c r="I999" s="120" t="str">
        <f t="shared" si="50"/>
        <v>\</v>
      </c>
      <c r="J999" s="3" t="e">
        <f>VLOOKUP(I999,'SAC''s'!W:W,1,0)</f>
        <v>#N/A</v>
      </c>
      <c r="K999" s="3" t="e">
        <f>VLOOKUP(A999,'SAC''s'!B:B,1,0)</f>
        <v>#N/A</v>
      </c>
      <c r="L999" s="3" t="b">
        <f t="shared" si="46"/>
        <v>0</v>
      </c>
    </row>
    <row r="1000" spans="9:12" ht="12" customHeight="1" x14ac:dyDescent="0.2">
      <c r="I1000" s="120" t="str">
        <f t="shared" si="50"/>
        <v>\</v>
      </c>
      <c r="J1000" s="3" t="e">
        <f>VLOOKUP(I1000,'SAC''s'!W:W,1,0)</f>
        <v>#N/A</v>
      </c>
      <c r="K1000" s="3" t="e">
        <f>VLOOKUP(A1000,'SAC''s'!B:B,1,0)</f>
        <v>#N/A</v>
      </c>
      <c r="L1000" s="3" t="b">
        <f t="shared" si="46"/>
        <v>0</v>
      </c>
    </row>
    <row r="1001" spans="9:12" ht="12" customHeight="1" x14ac:dyDescent="0.2">
      <c r="I1001" s="120" t="str">
        <f t="shared" si="50"/>
        <v>\</v>
      </c>
      <c r="J1001" s="3" t="e">
        <f>VLOOKUP(I1001,'SAC''s'!W:W,1,0)</f>
        <v>#N/A</v>
      </c>
      <c r="K1001" s="3" t="e">
        <f>VLOOKUP(A1001,'SAC''s'!B:B,1,0)</f>
        <v>#N/A</v>
      </c>
      <c r="L1001" s="3" t="b">
        <f t="shared" si="46"/>
        <v>0</v>
      </c>
    </row>
    <row r="1002" spans="9:12" ht="12" customHeight="1" x14ac:dyDescent="0.2">
      <c r="I1002" s="120" t="str">
        <f t="shared" si="50"/>
        <v>\</v>
      </c>
      <c r="J1002" s="3" t="e">
        <f>VLOOKUP(I1002,'SAC''s'!W:W,1,0)</f>
        <v>#N/A</v>
      </c>
      <c r="K1002" s="3" t="e">
        <f>VLOOKUP(A1002,'SAC''s'!B:B,1,0)</f>
        <v>#N/A</v>
      </c>
      <c r="L1002" s="3" t="b">
        <f t="shared" si="46"/>
        <v>0</v>
      </c>
    </row>
    <row r="1003" spans="9:12" ht="12" customHeight="1" x14ac:dyDescent="0.2">
      <c r="I1003" s="120" t="str">
        <f t="shared" si="50"/>
        <v>\</v>
      </c>
      <c r="J1003" s="3" t="e">
        <f>VLOOKUP(I1003,'SAC''s'!W:W,1,0)</f>
        <v>#N/A</v>
      </c>
      <c r="K1003" s="3" t="e">
        <f>VLOOKUP(A1003,'SAC''s'!B:B,1,0)</f>
        <v>#N/A</v>
      </c>
      <c r="L1003" s="3" t="b">
        <f t="shared" si="46"/>
        <v>0</v>
      </c>
    </row>
    <row r="1004" spans="9:12" ht="12" customHeight="1" x14ac:dyDescent="0.2">
      <c r="I1004" s="120" t="str">
        <f t="shared" si="50"/>
        <v>\</v>
      </c>
      <c r="J1004" s="3" t="e">
        <f>VLOOKUP(I1004,'SAC''s'!W:W,1,0)</f>
        <v>#N/A</v>
      </c>
      <c r="K1004" s="3" t="e">
        <f>VLOOKUP(A1004,'SAC''s'!B:B,1,0)</f>
        <v>#N/A</v>
      </c>
      <c r="L1004" s="3" t="b">
        <f t="shared" si="46"/>
        <v>0</v>
      </c>
    </row>
    <row r="1005" spans="9:12" ht="12" customHeight="1" x14ac:dyDescent="0.2">
      <c r="I1005" s="120" t="str">
        <f t="shared" si="50"/>
        <v>\</v>
      </c>
      <c r="J1005" s="3" t="e">
        <f>VLOOKUP(I1005,'SAC''s'!W:W,1,0)</f>
        <v>#N/A</v>
      </c>
      <c r="K1005" s="3" t="e">
        <f>VLOOKUP(A1005,'SAC''s'!B:B,1,0)</f>
        <v>#N/A</v>
      </c>
      <c r="L1005" s="3" t="b">
        <f t="shared" si="46"/>
        <v>0</v>
      </c>
    </row>
    <row r="1006" spans="9:12" ht="12" customHeight="1" x14ac:dyDescent="0.2">
      <c r="I1006" s="120" t="str">
        <f t="shared" si="50"/>
        <v>\</v>
      </c>
      <c r="J1006" s="3" t="e">
        <f>VLOOKUP(I1006,'SAC''s'!W:W,1,0)</f>
        <v>#N/A</v>
      </c>
      <c r="K1006" s="3" t="e">
        <f>VLOOKUP(A1006,'SAC''s'!B:B,1,0)</f>
        <v>#N/A</v>
      </c>
      <c r="L1006" s="3" t="b">
        <f t="shared" si="46"/>
        <v>0</v>
      </c>
    </row>
    <row r="1007" spans="9:12" ht="12" customHeight="1" x14ac:dyDescent="0.2">
      <c r="I1007" s="120" t="str">
        <f t="shared" si="50"/>
        <v>\</v>
      </c>
      <c r="J1007" s="3" t="e">
        <f>VLOOKUP(I1007,'SAC''s'!W:W,1,0)</f>
        <v>#N/A</v>
      </c>
      <c r="K1007" s="3" t="e">
        <f>VLOOKUP(A1007,'SAC''s'!B:B,1,0)</f>
        <v>#N/A</v>
      </c>
      <c r="L1007" s="3" t="b">
        <f t="shared" si="46"/>
        <v>0</v>
      </c>
    </row>
    <row r="1008" spans="9:12" ht="12" customHeight="1" x14ac:dyDescent="0.2">
      <c r="I1008" s="120" t="str">
        <f t="shared" si="50"/>
        <v>\</v>
      </c>
      <c r="J1008" s="3" t="e">
        <f>VLOOKUP(I1008,'SAC''s'!W:W,1,0)</f>
        <v>#N/A</v>
      </c>
      <c r="K1008" s="3" t="e">
        <f>VLOOKUP(A1008,'SAC''s'!B:B,1,0)</f>
        <v>#N/A</v>
      </c>
      <c r="L1008" s="3" t="b">
        <f t="shared" ref="L1008:L1071" si="51">RIGHT(E1008,1)="0"</f>
        <v>0</v>
      </c>
    </row>
    <row r="1009" spans="1:12" ht="12" customHeight="1" x14ac:dyDescent="0.2">
      <c r="I1009" s="120" t="str">
        <f t="shared" si="50"/>
        <v>\</v>
      </c>
      <c r="J1009" s="3" t="e">
        <f>VLOOKUP(I1009,'SAC''s'!W:W,1,0)</f>
        <v>#N/A</v>
      </c>
      <c r="K1009" s="3" t="e">
        <f>VLOOKUP(A1009,'SAC''s'!B:B,1,0)</f>
        <v>#N/A</v>
      </c>
      <c r="L1009" s="3" t="b">
        <f t="shared" si="51"/>
        <v>0</v>
      </c>
    </row>
    <row r="1010" spans="1:12" ht="12" customHeight="1" x14ac:dyDescent="0.2">
      <c r="I1010" s="120" t="str">
        <f t="shared" si="50"/>
        <v>\</v>
      </c>
      <c r="J1010" s="3" t="e">
        <f>VLOOKUP(I1010,'SAC''s'!W:W,1,0)</f>
        <v>#N/A</v>
      </c>
      <c r="K1010" s="3" t="e">
        <f>VLOOKUP(A1010,'SAC''s'!B:B,1,0)</f>
        <v>#N/A</v>
      </c>
      <c r="L1010" s="3" t="b">
        <f t="shared" si="51"/>
        <v>0</v>
      </c>
    </row>
    <row r="1011" spans="1:12" ht="12" customHeight="1" x14ac:dyDescent="0.2">
      <c r="E1011" s="98"/>
      <c r="I1011" s="120" t="str">
        <f t="shared" si="50"/>
        <v>\</v>
      </c>
      <c r="J1011" s="3" t="e">
        <f>VLOOKUP(I1011,'SAC''s'!W:W,1,0)</f>
        <v>#N/A</v>
      </c>
      <c r="K1011" s="3" t="e">
        <f>VLOOKUP(A1011,'SAC''s'!B:B,1,0)</f>
        <v>#N/A</v>
      </c>
      <c r="L1011" s="3" t="b">
        <f t="shared" si="51"/>
        <v>0</v>
      </c>
    </row>
    <row r="1012" spans="1:12" ht="12" customHeight="1" x14ac:dyDescent="0.2">
      <c r="I1012" s="120" t="str">
        <f t="shared" si="50"/>
        <v>\</v>
      </c>
      <c r="J1012" s="3" t="e">
        <f>VLOOKUP(I1012,'SAC''s'!W:W,1,0)</f>
        <v>#N/A</v>
      </c>
      <c r="K1012" s="3" t="e">
        <f>VLOOKUP(A1012,'SAC''s'!B:B,1,0)</f>
        <v>#N/A</v>
      </c>
      <c r="L1012" s="3" t="b">
        <f t="shared" si="51"/>
        <v>0</v>
      </c>
    </row>
    <row r="1013" spans="1:12" ht="12" customHeight="1" x14ac:dyDescent="0.2">
      <c r="I1013" s="120" t="str">
        <f t="shared" si="50"/>
        <v>\</v>
      </c>
      <c r="J1013" s="3" t="e">
        <f>VLOOKUP(I1013,'SAC''s'!W:W,1,0)</f>
        <v>#N/A</v>
      </c>
      <c r="K1013" s="3" t="e">
        <f>VLOOKUP(A1013,'SAC''s'!B:B,1,0)</f>
        <v>#N/A</v>
      </c>
      <c r="L1013" s="3" t="b">
        <f t="shared" si="51"/>
        <v>0</v>
      </c>
    </row>
    <row r="1014" spans="1:12" ht="12" customHeight="1" x14ac:dyDescent="0.2">
      <c r="I1014" s="120" t="str">
        <f t="shared" si="50"/>
        <v>\</v>
      </c>
      <c r="J1014" s="3" t="e">
        <f>VLOOKUP(I1014,'SAC''s'!W:W,1,0)</f>
        <v>#N/A</v>
      </c>
      <c r="K1014" s="3" t="e">
        <f>VLOOKUP(A1014,'SAC''s'!B:B,1,0)</f>
        <v>#N/A</v>
      </c>
      <c r="L1014" s="3" t="b">
        <f t="shared" si="51"/>
        <v>0</v>
      </c>
    </row>
    <row r="1015" spans="1:12" ht="12" customHeight="1" x14ac:dyDescent="0.2">
      <c r="I1015" s="120" t="str">
        <f t="shared" si="50"/>
        <v>\</v>
      </c>
      <c r="J1015" s="3" t="e">
        <f>VLOOKUP(I1015,'SAC''s'!W:W,1,0)</f>
        <v>#N/A</v>
      </c>
      <c r="K1015" s="3" t="e">
        <f>VLOOKUP(A1015,'SAC''s'!B:B,1,0)</f>
        <v>#N/A</v>
      </c>
      <c r="L1015" s="3" t="b">
        <f t="shared" si="51"/>
        <v>0</v>
      </c>
    </row>
    <row r="1016" spans="1:12" ht="12" customHeight="1" x14ac:dyDescent="0.2">
      <c r="I1016" s="120" t="str">
        <f t="shared" si="50"/>
        <v>\</v>
      </c>
      <c r="J1016" s="3" t="e">
        <f>VLOOKUP(I1016,'SAC''s'!W:W,1,0)</f>
        <v>#N/A</v>
      </c>
      <c r="K1016" s="3" t="e">
        <f>VLOOKUP(A1016,'SAC''s'!B:B,1,0)</f>
        <v>#N/A</v>
      </c>
      <c r="L1016" s="3" t="b">
        <f t="shared" si="51"/>
        <v>0</v>
      </c>
    </row>
    <row r="1017" spans="1:12" ht="12" customHeight="1" x14ac:dyDescent="0.2">
      <c r="A1017" s="85"/>
      <c r="B1017" s="85"/>
      <c r="C1017" s="85"/>
      <c r="D1017" s="85"/>
      <c r="E1017" s="269"/>
      <c r="F1017" s="85"/>
      <c r="G1017" s="85"/>
      <c r="H1017" s="85"/>
      <c r="I1017" s="120" t="str">
        <f t="shared" si="50"/>
        <v>\</v>
      </c>
      <c r="J1017" s="3" t="e">
        <f>VLOOKUP(I1017,'SAC''s'!W:W,1,0)</f>
        <v>#N/A</v>
      </c>
      <c r="K1017" s="3" t="e">
        <f>VLOOKUP(A1017,'SAC''s'!B:B,1,0)</f>
        <v>#N/A</v>
      </c>
      <c r="L1017" s="3" t="b">
        <f t="shared" si="51"/>
        <v>0</v>
      </c>
    </row>
    <row r="1018" spans="1:12" ht="12" customHeight="1" x14ac:dyDescent="0.2">
      <c r="I1018" s="120" t="str">
        <f t="shared" si="50"/>
        <v>\</v>
      </c>
      <c r="J1018" s="3" t="e">
        <f>VLOOKUP(I1018,'SAC''s'!W:W,1,0)</f>
        <v>#N/A</v>
      </c>
      <c r="K1018" s="3" t="e">
        <f>VLOOKUP(A1018,'SAC''s'!B:B,1,0)</f>
        <v>#N/A</v>
      </c>
      <c r="L1018" s="3" t="b">
        <f t="shared" si="51"/>
        <v>0</v>
      </c>
    </row>
    <row r="1019" spans="1:12" ht="12" customHeight="1" x14ac:dyDescent="0.2">
      <c r="I1019" s="120" t="str">
        <f t="shared" si="50"/>
        <v>\</v>
      </c>
      <c r="J1019" s="3" t="e">
        <f>VLOOKUP(I1019,'SAC''s'!W:W,1,0)</f>
        <v>#N/A</v>
      </c>
      <c r="K1019" s="3" t="e">
        <f>VLOOKUP(A1019,'SAC''s'!B:B,1,0)</f>
        <v>#N/A</v>
      </c>
      <c r="L1019" s="3" t="b">
        <f t="shared" si="51"/>
        <v>0</v>
      </c>
    </row>
    <row r="1020" spans="1:12" ht="12" customHeight="1" x14ac:dyDescent="0.2">
      <c r="I1020" s="120" t="str">
        <f t="shared" si="50"/>
        <v>\</v>
      </c>
      <c r="J1020" s="3" t="e">
        <f>VLOOKUP(I1020,'SAC''s'!W:W,1,0)</f>
        <v>#N/A</v>
      </c>
      <c r="K1020" s="3" t="e">
        <f>VLOOKUP(A1020,'SAC''s'!B:B,1,0)</f>
        <v>#N/A</v>
      </c>
      <c r="L1020" s="3" t="b">
        <f t="shared" si="51"/>
        <v>0</v>
      </c>
    </row>
    <row r="1021" spans="1:12" ht="12" customHeight="1" x14ac:dyDescent="0.2">
      <c r="I1021" s="120" t="str">
        <f t="shared" si="50"/>
        <v>\</v>
      </c>
      <c r="J1021" s="3" t="e">
        <f>VLOOKUP(I1021,'SAC''s'!W:W,1,0)</f>
        <v>#N/A</v>
      </c>
      <c r="K1021" s="3" t="e">
        <f>VLOOKUP(A1021,'SAC''s'!B:B,1,0)</f>
        <v>#N/A</v>
      </c>
      <c r="L1021" s="3" t="b">
        <f t="shared" si="51"/>
        <v>0</v>
      </c>
    </row>
    <row r="1022" spans="1:12" ht="12" customHeight="1" x14ac:dyDescent="0.2">
      <c r="I1022" s="120" t="str">
        <f t="shared" si="50"/>
        <v>\</v>
      </c>
      <c r="J1022" s="3" t="e">
        <f>VLOOKUP(I1022,'SAC''s'!W:W,1,0)</f>
        <v>#N/A</v>
      </c>
      <c r="K1022" s="3" t="e">
        <f>VLOOKUP(A1022,'SAC''s'!B:B,1,0)</f>
        <v>#N/A</v>
      </c>
      <c r="L1022" s="3" t="b">
        <f t="shared" si="51"/>
        <v>0</v>
      </c>
    </row>
    <row r="1023" spans="1:12" ht="12" customHeight="1" x14ac:dyDescent="0.2">
      <c r="I1023" s="120" t="str">
        <f t="shared" si="50"/>
        <v>\</v>
      </c>
      <c r="J1023" s="3" t="e">
        <f>VLOOKUP(I1023,'SAC''s'!W:W,1,0)</f>
        <v>#N/A</v>
      </c>
      <c r="K1023" s="3" t="e">
        <f>VLOOKUP(A1023,'SAC''s'!B:B,1,0)</f>
        <v>#N/A</v>
      </c>
      <c r="L1023" s="3" t="b">
        <f t="shared" si="51"/>
        <v>0</v>
      </c>
    </row>
    <row r="1024" spans="1:12" ht="12" customHeight="1" x14ac:dyDescent="0.2">
      <c r="I1024" s="120" t="str">
        <f t="shared" si="50"/>
        <v>\</v>
      </c>
      <c r="J1024" s="3" t="e">
        <f>VLOOKUP(I1024,'SAC''s'!W:W,1,0)</f>
        <v>#N/A</v>
      </c>
      <c r="K1024" s="3" t="e">
        <f>VLOOKUP(A1024,'SAC''s'!B:B,1,0)</f>
        <v>#N/A</v>
      </c>
      <c r="L1024" s="3" t="b">
        <f t="shared" si="51"/>
        <v>0</v>
      </c>
    </row>
    <row r="1025" spans="9:12" ht="12" customHeight="1" x14ac:dyDescent="0.2">
      <c r="I1025" s="120" t="str">
        <f t="shared" si="50"/>
        <v>\</v>
      </c>
      <c r="J1025" s="3" t="e">
        <f>VLOOKUP(I1025,'SAC''s'!W:W,1,0)</f>
        <v>#N/A</v>
      </c>
      <c r="K1025" s="3" t="e">
        <f>VLOOKUP(A1025,'SAC''s'!B:B,1,0)</f>
        <v>#N/A</v>
      </c>
      <c r="L1025" s="3" t="b">
        <f t="shared" si="51"/>
        <v>0</v>
      </c>
    </row>
    <row r="1026" spans="9:12" ht="12" customHeight="1" x14ac:dyDescent="0.2">
      <c r="I1026" s="120" t="str">
        <f t="shared" si="50"/>
        <v>\</v>
      </c>
      <c r="J1026" s="3" t="e">
        <f>VLOOKUP(I1026,'SAC''s'!W:W,1,0)</f>
        <v>#N/A</v>
      </c>
      <c r="K1026" s="3" t="e">
        <f>VLOOKUP(A1026,'SAC''s'!B:B,1,0)</f>
        <v>#N/A</v>
      </c>
      <c r="L1026" s="3" t="b">
        <f t="shared" si="51"/>
        <v>0</v>
      </c>
    </row>
    <row r="1027" spans="9:12" ht="12" customHeight="1" x14ac:dyDescent="0.2">
      <c r="I1027" s="120" t="str">
        <f t="shared" si="50"/>
        <v>\</v>
      </c>
      <c r="J1027" s="3" t="e">
        <f>VLOOKUP(I1027,'SAC''s'!W:W,1,0)</f>
        <v>#N/A</v>
      </c>
      <c r="K1027" s="3" t="e">
        <f>VLOOKUP(A1027,'SAC''s'!B:B,1,0)</f>
        <v>#N/A</v>
      </c>
      <c r="L1027" s="3" t="b">
        <f t="shared" si="51"/>
        <v>0</v>
      </c>
    </row>
    <row r="1028" spans="9:12" ht="12" customHeight="1" x14ac:dyDescent="0.2">
      <c r="I1028" s="120" t="str">
        <f t="shared" si="50"/>
        <v>\</v>
      </c>
      <c r="J1028" s="3" t="e">
        <f>VLOOKUP(I1028,'SAC''s'!W:W,1,0)</f>
        <v>#N/A</v>
      </c>
      <c r="K1028" s="3" t="e">
        <f>VLOOKUP(A1028,'SAC''s'!B:B,1,0)</f>
        <v>#N/A</v>
      </c>
      <c r="L1028" s="3" t="b">
        <f t="shared" si="51"/>
        <v>0</v>
      </c>
    </row>
    <row r="1029" spans="9:12" ht="12" customHeight="1" x14ac:dyDescent="0.2">
      <c r="I1029" s="120" t="str">
        <f t="shared" si="50"/>
        <v>\</v>
      </c>
      <c r="J1029" s="3" t="e">
        <f>VLOOKUP(I1029,'SAC''s'!W:W,1,0)</f>
        <v>#N/A</v>
      </c>
      <c r="K1029" s="3" t="e">
        <f>VLOOKUP(A1029,'SAC''s'!B:B,1,0)</f>
        <v>#N/A</v>
      </c>
      <c r="L1029" s="3" t="b">
        <f t="shared" si="51"/>
        <v>0</v>
      </c>
    </row>
    <row r="1030" spans="9:12" ht="12" customHeight="1" x14ac:dyDescent="0.2">
      <c r="I1030" s="120" t="str">
        <f t="shared" si="50"/>
        <v>\</v>
      </c>
      <c r="J1030" s="3" t="e">
        <f>VLOOKUP(I1030,'SAC''s'!W:W,1,0)</f>
        <v>#N/A</v>
      </c>
      <c r="K1030" s="3" t="e">
        <f>VLOOKUP(A1030,'SAC''s'!B:B,1,0)</f>
        <v>#N/A</v>
      </c>
      <c r="L1030" s="3" t="b">
        <f t="shared" si="51"/>
        <v>0</v>
      </c>
    </row>
    <row r="1031" spans="9:12" ht="12" customHeight="1" x14ac:dyDescent="0.2">
      <c r="I1031" s="120" t="str">
        <f t="shared" si="50"/>
        <v>\</v>
      </c>
      <c r="J1031" s="3" t="e">
        <f>VLOOKUP(I1031,'SAC''s'!W:W,1,0)</f>
        <v>#N/A</v>
      </c>
      <c r="K1031" s="3" t="e">
        <f>VLOOKUP(A1031,'SAC''s'!B:B,1,0)</f>
        <v>#N/A</v>
      </c>
      <c r="L1031" s="3" t="b">
        <f t="shared" si="51"/>
        <v>0</v>
      </c>
    </row>
    <row r="1032" spans="9:12" ht="12" customHeight="1" x14ac:dyDescent="0.2">
      <c r="I1032" s="120" t="str">
        <f t="shared" si="50"/>
        <v>\</v>
      </c>
      <c r="J1032" s="3" t="e">
        <f>VLOOKUP(I1032,'SAC''s'!W:W,1,0)</f>
        <v>#N/A</v>
      </c>
      <c r="K1032" s="3" t="e">
        <f>VLOOKUP(A1032,'SAC''s'!B:B,1,0)</f>
        <v>#N/A</v>
      </c>
      <c r="L1032" s="3" t="b">
        <f t="shared" si="51"/>
        <v>0</v>
      </c>
    </row>
    <row r="1033" spans="9:12" ht="12" customHeight="1" x14ac:dyDescent="0.2">
      <c r="I1033" s="120" t="str">
        <f t="shared" si="50"/>
        <v>\</v>
      </c>
      <c r="J1033" s="3" t="e">
        <f>VLOOKUP(I1033,'SAC''s'!W:W,1,0)</f>
        <v>#N/A</v>
      </c>
      <c r="K1033" s="3" t="e">
        <f>VLOOKUP(A1033,'SAC''s'!B:B,1,0)</f>
        <v>#N/A</v>
      </c>
      <c r="L1033" s="3" t="b">
        <f t="shared" si="51"/>
        <v>0</v>
      </c>
    </row>
    <row r="1034" spans="9:12" ht="12" customHeight="1" x14ac:dyDescent="0.2">
      <c r="I1034" s="120" t="str">
        <f t="shared" si="50"/>
        <v>\</v>
      </c>
      <c r="J1034" s="3" t="e">
        <f>VLOOKUP(I1034,'SAC''s'!W:W,1,0)</f>
        <v>#N/A</v>
      </c>
      <c r="K1034" s="3" t="e">
        <f>VLOOKUP(A1034,'SAC''s'!B:B,1,0)</f>
        <v>#N/A</v>
      </c>
      <c r="L1034" s="3" t="b">
        <f t="shared" si="51"/>
        <v>0</v>
      </c>
    </row>
    <row r="1035" spans="9:12" ht="12" customHeight="1" x14ac:dyDescent="0.2">
      <c r="I1035" s="120" t="str">
        <f t="shared" si="50"/>
        <v>\</v>
      </c>
      <c r="J1035" s="3" t="e">
        <f>VLOOKUP(I1035,'SAC''s'!W:W,1,0)</f>
        <v>#N/A</v>
      </c>
      <c r="K1035" s="3" t="e">
        <f>VLOOKUP(A1035,'SAC''s'!B:B,1,0)</f>
        <v>#N/A</v>
      </c>
      <c r="L1035" s="3" t="b">
        <f t="shared" si="51"/>
        <v>0</v>
      </c>
    </row>
    <row r="1036" spans="9:12" ht="12" customHeight="1" x14ac:dyDescent="0.2">
      <c r="I1036" s="120" t="str">
        <f t="shared" si="50"/>
        <v>\</v>
      </c>
      <c r="J1036" s="3" t="e">
        <f>VLOOKUP(I1036,'SAC''s'!W:W,1,0)</f>
        <v>#N/A</v>
      </c>
      <c r="K1036" s="3" t="e">
        <f>VLOOKUP(A1036,'SAC''s'!B:B,1,0)</f>
        <v>#N/A</v>
      </c>
      <c r="L1036" s="3" t="b">
        <f t="shared" si="51"/>
        <v>0</v>
      </c>
    </row>
    <row r="1037" spans="9:12" ht="12" customHeight="1" x14ac:dyDescent="0.2">
      <c r="I1037" s="120" t="str">
        <f t="shared" si="50"/>
        <v>\</v>
      </c>
      <c r="J1037" s="3" t="e">
        <f>VLOOKUP(I1037,'SAC''s'!W:W,1,0)</f>
        <v>#N/A</v>
      </c>
      <c r="K1037" s="3" t="e">
        <f>VLOOKUP(A1037,'SAC''s'!B:B,1,0)</f>
        <v>#N/A</v>
      </c>
      <c r="L1037" s="3" t="b">
        <f t="shared" si="51"/>
        <v>0</v>
      </c>
    </row>
    <row r="1038" spans="9:12" ht="12" customHeight="1" x14ac:dyDescent="0.2">
      <c r="I1038" s="120" t="str">
        <f t="shared" si="50"/>
        <v>\</v>
      </c>
      <c r="J1038" s="3" t="e">
        <f>VLOOKUP(I1038,'SAC''s'!W:W,1,0)</f>
        <v>#N/A</v>
      </c>
      <c r="K1038" s="3" t="e">
        <f>VLOOKUP(A1038,'SAC''s'!B:B,1,0)</f>
        <v>#N/A</v>
      </c>
      <c r="L1038" s="3" t="b">
        <f t="shared" si="51"/>
        <v>0</v>
      </c>
    </row>
    <row r="1039" spans="9:12" ht="12" customHeight="1" x14ac:dyDescent="0.2">
      <c r="I1039" s="120" t="str">
        <f t="shared" si="50"/>
        <v>\</v>
      </c>
      <c r="J1039" s="3" t="e">
        <f>VLOOKUP(I1039,'SAC''s'!W:W,1,0)</f>
        <v>#N/A</v>
      </c>
      <c r="K1039" s="3" t="e">
        <f>VLOOKUP(A1039,'SAC''s'!B:B,1,0)</f>
        <v>#N/A</v>
      </c>
      <c r="L1039" s="3" t="b">
        <f t="shared" si="51"/>
        <v>0</v>
      </c>
    </row>
    <row r="1040" spans="9:12" ht="12" customHeight="1" x14ac:dyDescent="0.2">
      <c r="I1040" s="120" t="str">
        <f t="shared" si="50"/>
        <v>\</v>
      </c>
      <c r="J1040" s="3" t="e">
        <f>VLOOKUP(I1040,'SAC''s'!W:W,1,0)</f>
        <v>#N/A</v>
      </c>
      <c r="K1040" s="3" t="e">
        <f>VLOOKUP(A1040,'SAC''s'!B:B,1,0)</f>
        <v>#N/A</v>
      </c>
      <c r="L1040" s="3" t="b">
        <f t="shared" si="51"/>
        <v>0</v>
      </c>
    </row>
    <row r="1041" spans="9:12" ht="12" customHeight="1" x14ac:dyDescent="0.2">
      <c r="I1041" s="120" t="str">
        <f t="shared" si="50"/>
        <v>\</v>
      </c>
      <c r="J1041" s="3" t="e">
        <f>VLOOKUP(I1041,'SAC''s'!W:W,1,0)</f>
        <v>#N/A</v>
      </c>
      <c r="K1041" s="3" t="e">
        <f>VLOOKUP(A1041,'SAC''s'!B:B,1,0)</f>
        <v>#N/A</v>
      </c>
      <c r="L1041" s="3" t="b">
        <f t="shared" si="51"/>
        <v>0</v>
      </c>
    </row>
    <row r="1042" spans="9:12" ht="12" customHeight="1" x14ac:dyDescent="0.2">
      <c r="I1042" s="120" t="str">
        <f t="shared" si="50"/>
        <v>\</v>
      </c>
      <c r="J1042" s="3" t="e">
        <f>VLOOKUP(I1042,'SAC''s'!W:W,1,0)</f>
        <v>#N/A</v>
      </c>
      <c r="K1042" s="3" t="e">
        <f>VLOOKUP(A1042,'SAC''s'!B:B,1,0)</f>
        <v>#N/A</v>
      </c>
      <c r="L1042" s="3" t="b">
        <f t="shared" si="51"/>
        <v>0</v>
      </c>
    </row>
    <row r="1043" spans="9:12" ht="12" customHeight="1" x14ac:dyDescent="0.2">
      <c r="I1043" s="120" t="str">
        <f t="shared" si="50"/>
        <v>\</v>
      </c>
      <c r="J1043" s="3" t="e">
        <f>VLOOKUP(I1043,'SAC''s'!W:W,1,0)</f>
        <v>#N/A</v>
      </c>
      <c r="K1043" s="3" t="e">
        <f>VLOOKUP(A1043,'SAC''s'!B:B,1,0)</f>
        <v>#N/A</v>
      </c>
      <c r="L1043" s="3" t="b">
        <f t="shared" si="51"/>
        <v>0</v>
      </c>
    </row>
    <row r="1044" spans="9:12" ht="12" customHeight="1" x14ac:dyDescent="0.2">
      <c r="I1044" s="120" t="str">
        <f t="shared" si="50"/>
        <v>\</v>
      </c>
      <c r="J1044" s="3" t="e">
        <f>VLOOKUP(I1044,'SAC''s'!W:W,1,0)</f>
        <v>#N/A</v>
      </c>
      <c r="K1044" s="3" t="e">
        <f>VLOOKUP(A1044,'SAC''s'!B:B,1,0)</f>
        <v>#N/A</v>
      </c>
      <c r="L1044" s="3" t="b">
        <f t="shared" si="51"/>
        <v>0</v>
      </c>
    </row>
    <row r="1045" spans="9:12" ht="12" customHeight="1" x14ac:dyDescent="0.2">
      <c r="I1045" s="120" t="str">
        <f t="shared" si="50"/>
        <v>\</v>
      </c>
      <c r="J1045" s="3" t="e">
        <f>VLOOKUP(I1045,'SAC''s'!W:W,1,0)</f>
        <v>#N/A</v>
      </c>
      <c r="K1045" s="3" t="e">
        <f>VLOOKUP(A1045,'SAC''s'!B:B,1,0)</f>
        <v>#N/A</v>
      </c>
      <c r="L1045" s="3" t="b">
        <f t="shared" si="51"/>
        <v>0</v>
      </c>
    </row>
    <row r="1046" spans="9:12" ht="12" customHeight="1" x14ac:dyDescent="0.2">
      <c r="I1046" s="120" t="str">
        <f t="shared" si="50"/>
        <v>\</v>
      </c>
      <c r="J1046" s="3" t="e">
        <f>VLOOKUP(I1046,'SAC''s'!W:W,1,0)</f>
        <v>#N/A</v>
      </c>
      <c r="K1046" s="3" t="e">
        <f>VLOOKUP(A1046,'SAC''s'!B:B,1,0)</f>
        <v>#N/A</v>
      </c>
      <c r="L1046" s="3" t="b">
        <f t="shared" si="51"/>
        <v>0</v>
      </c>
    </row>
    <row r="1047" spans="9:12" ht="12" customHeight="1" x14ac:dyDescent="0.2">
      <c r="I1047" s="120" t="str">
        <f t="shared" si="50"/>
        <v>\</v>
      </c>
      <c r="J1047" s="3" t="e">
        <f>VLOOKUP(I1047,'SAC''s'!W:W,1,0)</f>
        <v>#N/A</v>
      </c>
      <c r="K1047" s="3" t="e">
        <f>VLOOKUP(A1047,'SAC''s'!B:B,1,0)</f>
        <v>#N/A</v>
      </c>
      <c r="L1047" s="3" t="b">
        <f t="shared" si="51"/>
        <v>0</v>
      </c>
    </row>
    <row r="1048" spans="9:12" ht="12" customHeight="1" x14ac:dyDescent="0.2">
      <c r="I1048" s="120" t="str">
        <f t="shared" si="50"/>
        <v>\</v>
      </c>
      <c r="J1048" s="3" t="e">
        <f>VLOOKUP(I1048,'SAC''s'!W:W,1,0)</f>
        <v>#N/A</v>
      </c>
      <c r="K1048" s="3" t="e">
        <f>VLOOKUP(A1048,'SAC''s'!B:B,1,0)</f>
        <v>#N/A</v>
      </c>
      <c r="L1048" s="3" t="b">
        <f t="shared" si="51"/>
        <v>0</v>
      </c>
    </row>
    <row r="1049" spans="9:12" ht="12" customHeight="1" x14ac:dyDescent="0.2">
      <c r="I1049" s="120" t="str">
        <f t="shared" si="50"/>
        <v>\</v>
      </c>
      <c r="J1049" s="3" t="e">
        <f>VLOOKUP(I1049,'SAC''s'!W:W,1,0)</f>
        <v>#N/A</v>
      </c>
      <c r="K1049" s="3" t="e">
        <f>VLOOKUP(A1049,'SAC''s'!B:B,1,0)</f>
        <v>#N/A</v>
      </c>
      <c r="L1049" s="3" t="b">
        <f t="shared" si="51"/>
        <v>0</v>
      </c>
    </row>
    <row r="1050" spans="9:12" ht="12" customHeight="1" x14ac:dyDescent="0.2">
      <c r="I1050" s="120" t="str">
        <f t="shared" si="50"/>
        <v>\</v>
      </c>
      <c r="J1050" s="3" t="e">
        <f>VLOOKUP(I1050,'SAC''s'!W:W,1,0)</f>
        <v>#N/A</v>
      </c>
      <c r="K1050" s="3" t="e">
        <f>VLOOKUP(A1050,'SAC''s'!B:B,1,0)</f>
        <v>#N/A</v>
      </c>
      <c r="L1050" s="3" t="b">
        <f t="shared" si="51"/>
        <v>0</v>
      </c>
    </row>
    <row r="1051" spans="9:12" ht="12" customHeight="1" x14ac:dyDescent="0.2">
      <c r="I1051" s="120" t="str">
        <f t="shared" si="50"/>
        <v>\</v>
      </c>
      <c r="J1051" s="3" t="e">
        <f>VLOOKUP(I1051,'SAC''s'!W:W,1,0)</f>
        <v>#N/A</v>
      </c>
      <c r="K1051" s="3" t="e">
        <f>VLOOKUP(A1051,'SAC''s'!B:B,1,0)</f>
        <v>#N/A</v>
      </c>
      <c r="L1051" s="3" t="b">
        <f t="shared" si="51"/>
        <v>0</v>
      </c>
    </row>
    <row r="1052" spans="9:12" ht="12" customHeight="1" x14ac:dyDescent="0.2">
      <c r="I1052" s="120" t="str">
        <f t="shared" si="50"/>
        <v>\</v>
      </c>
      <c r="J1052" s="3" t="e">
        <f>VLOOKUP(I1052,'SAC''s'!W:W,1,0)</f>
        <v>#N/A</v>
      </c>
      <c r="K1052" s="3" t="e">
        <f>VLOOKUP(A1052,'SAC''s'!B:B,1,0)</f>
        <v>#N/A</v>
      </c>
      <c r="L1052" s="3" t="b">
        <f t="shared" si="51"/>
        <v>0</v>
      </c>
    </row>
    <row r="1053" spans="9:12" ht="12" customHeight="1" x14ac:dyDescent="0.2">
      <c r="I1053" s="120" t="str">
        <f t="shared" si="50"/>
        <v>\</v>
      </c>
      <c r="J1053" s="3" t="e">
        <f>VLOOKUP(I1053,'SAC''s'!W:W,1,0)</f>
        <v>#N/A</v>
      </c>
      <c r="K1053" s="3" t="e">
        <f>VLOOKUP(A1053,'SAC''s'!B:B,1,0)</f>
        <v>#N/A</v>
      </c>
      <c r="L1053" s="3" t="b">
        <f t="shared" si="51"/>
        <v>0</v>
      </c>
    </row>
    <row r="1054" spans="9:12" ht="12" customHeight="1" x14ac:dyDescent="0.2">
      <c r="I1054" s="120" t="str">
        <f t="shared" si="50"/>
        <v>\</v>
      </c>
      <c r="J1054" s="3" t="e">
        <f>VLOOKUP(I1054,'SAC''s'!W:W,1,0)</f>
        <v>#N/A</v>
      </c>
      <c r="K1054" s="3" t="e">
        <f>VLOOKUP(A1054,'SAC''s'!B:B,1,0)</f>
        <v>#N/A</v>
      </c>
      <c r="L1054" s="3" t="b">
        <f t="shared" si="51"/>
        <v>0</v>
      </c>
    </row>
    <row r="1055" spans="9:12" ht="12" customHeight="1" x14ac:dyDescent="0.2">
      <c r="I1055" s="120" t="str">
        <f t="shared" si="50"/>
        <v>\</v>
      </c>
      <c r="J1055" s="3" t="e">
        <f>VLOOKUP(I1055,'SAC''s'!W:W,1,0)</f>
        <v>#N/A</v>
      </c>
      <c r="K1055" s="3" t="e">
        <f>VLOOKUP(A1055,'SAC''s'!B:B,1,0)</f>
        <v>#N/A</v>
      </c>
      <c r="L1055" s="3" t="b">
        <f t="shared" si="51"/>
        <v>0</v>
      </c>
    </row>
    <row r="1056" spans="9:12" ht="12" customHeight="1" x14ac:dyDescent="0.2">
      <c r="I1056" s="120" t="str">
        <f t="shared" si="50"/>
        <v>\</v>
      </c>
      <c r="J1056" s="3" t="e">
        <f>VLOOKUP(I1056,'SAC''s'!W:W,1,0)</f>
        <v>#N/A</v>
      </c>
      <c r="K1056" s="3" t="e">
        <f>VLOOKUP(A1056,'SAC''s'!B:B,1,0)</f>
        <v>#N/A</v>
      </c>
      <c r="L1056" s="3" t="b">
        <f t="shared" si="51"/>
        <v>0</v>
      </c>
    </row>
    <row r="1057" spans="9:12" ht="12" customHeight="1" x14ac:dyDescent="0.2">
      <c r="I1057" s="120" t="str">
        <f t="shared" si="50"/>
        <v>\</v>
      </c>
      <c r="J1057" s="3" t="e">
        <f>VLOOKUP(I1057,'SAC''s'!W:W,1,0)</f>
        <v>#N/A</v>
      </c>
      <c r="K1057" s="3" t="e">
        <f>VLOOKUP(A1057,'SAC''s'!B:B,1,0)</f>
        <v>#N/A</v>
      </c>
      <c r="L1057" s="3" t="b">
        <f t="shared" si="51"/>
        <v>0</v>
      </c>
    </row>
    <row r="1058" spans="9:12" ht="12" customHeight="1" x14ac:dyDescent="0.2">
      <c r="I1058" s="120" t="str">
        <f t="shared" si="50"/>
        <v>\</v>
      </c>
      <c r="J1058" s="3" t="e">
        <f>VLOOKUP(I1058,'SAC''s'!W:W,1,0)</f>
        <v>#N/A</v>
      </c>
      <c r="K1058" s="3" t="e">
        <f>VLOOKUP(A1058,'SAC''s'!B:B,1,0)</f>
        <v>#N/A</v>
      </c>
      <c r="L1058" s="3" t="b">
        <f t="shared" si="51"/>
        <v>0</v>
      </c>
    </row>
    <row r="1059" spans="9:12" ht="12" customHeight="1" x14ac:dyDescent="0.2">
      <c r="I1059" s="120" t="str">
        <f t="shared" si="50"/>
        <v>\</v>
      </c>
      <c r="J1059" s="3" t="e">
        <f>VLOOKUP(I1059,'SAC''s'!W:W,1,0)</f>
        <v>#N/A</v>
      </c>
      <c r="K1059" s="3" t="e">
        <f>VLOOKUP(A1059,'SAC''s'!B:B,1,0)</f>
        <v>#N/A</v>
      </c>
      <c r="L1059" s="3" t="b">
        <f t="shared" si="51"/>
        <v>0</v>
      </c>
    </row>
    <row r="1060" spans="9:12" ht="12" customHeight="1" x14ac:dyDescent="0.2">
      <c r="I1060" s="120" t="str">
        <f t="shared" ref="I1060:I1123" si="52">CONCATENATE(A1060,TRIM(F1060),"\",TRIM(D1060),E1060)</f>
        <v>\</v>
      </c>
      <c r="J1060" s="3" t="e">
        <f>VLOOKUP(I1060,'SAC''s'!W:W,1,0)</f>
        <v>#N/A</v>
      </c>
      <c r="K1060" s="3" t="e">
        <f>VLOOKUP(A1060,'SAC''s'!B:B,1,0)</f>
        <v>#N/A</v>
      </c>
      <c r="L1060" s="3" t="b">
        <f t="shared" si="51"/>
        <v>0</v>
      </c>
    </row>
    <row r="1061" spans="9:12" ht="12" customHeight="1" x14ac:dyDescent="0.2">
      <c r="I1061" s="120" t="str">
        <f t="shared" si="52"/>
        <v>\</v>
      </c>
      <c r="J1061" s="3" t="e">
        <f>VLOOKUP(I1061,'SAC''s'!W:W,1,0)</f>
        <v>#N/A</v>
      </c>
      <c r="K1061" s="3" t="e">
        <f>VLOOKUP(A1061,'SAC''s'!B:B,1,0)</f>
        <v>#N/A</v>
      </c>
      <c r="L1061" s="3" t="b">
        <f t="shared" si="51"/>
        <v>0</v>
      </c>
    </row>
    <row r="1062" spans="9:12" ht="12" customHeight="1" x14ac:dyDescent="0.2">
      <c r="I1062" s="120" t="str">
        <f t="shared" si="52"/>
        <v>\</v>
      </c>
      <c r="J1062" s="3" t="e">
        <f>VLOOKUP(I1062,'SAC''s'!W:W,1,0)</f>
        <v>#N/A</v>
      </c>
      <c r="K1062" s="3" t="e">
        <f>VLOOKUP(A1062,'SAC''s'!B:B,1,0)</f>
        <v>#N/A</v>
      </c>
      <c r="L1062" s="3" t="b">
        <f t="shared" si="51"/>
        <v>0</v>
      </c>
    </row>
    <row r="1063" spans="9:12" ht="12" customHeight="1" x14ac:dyDescent="0.2">
      <c r="I1063" s="120" t="str">
        <f t="shared" si="52"/>
        <v>\</v>
      </c>
      <c r="J1063" s="3" t="e">
        <f>VLOOKUP(I1063,'SAC''s'!W:W,1,0)</f>
        <v>#N/A</v>
      </c>
      <c r="K1063" s="3" t="e">
        <f>VLOOKUP(A1063,'SAC''s'!B:B,1,0)</f>
        <v>#N/A</v>
      </c>
      <c r="L1063" s="3" t="b">
        <f t="shared" si="51"/>
        <v>0</v>
      </c>
    </row>
    <row r="1064" spans="9:12" ht="12" customHeight="1" x14ac:dyDescent="0.2">
      <c r="I1064" s="120" t="str">
        <f t="shared" si="52"/>
        <v>\</v>
      </c>
      <c r="J1064" s="3" t="e">
        <f>VLOOKUP(I1064,'SAC''s'!W:W,1,0)</f>
        <v>#N/A</v>
      </c>
      <c r="K1064" s="3" t="e">
        <f>VLOOKUP(A1064,'SAC''s'!B:B,1,0)</f>
        <v>#N/A</v>
      </c>
      <c r="L1064" s="3" t="b">
        <f t="shared" si="51"/>
        <v>0</v>
      </c>
    </row>
    <row r="1065" spans="9:12" ht="12" customHeight="1" x14ac:dyDescent="0.2">
      <c r="I1065" s="120" t="str">
        <f t="shared" si="52"/>
        <v>\</v>
      </c>
      <c r="J1065" s="3" t="e">
        <f>VLOOKUP(I1065,'SAC''s'!W:W,1,0)</f>
        <v>#N/A</v>
      </c>
      <c r="K1065" s="3" t="e">
        <f>VLOOKUP(A1065,'SAC''s'!B:B,1,0)</f>
        <v>#N/A</v>
      </c>
      <c r="L1065" s="3" t="b">
        <f t="shared" si="51"/>
        <v>0</v>
      </c>
    </row>
    <row r="1066" spans="9:12" ht="12" customHeight="1" x14ac:dyDescent="0.2">
      <c r="I1066" s="120" t="str">
        <f t="shared" si="52"/>
        <v>\</v>
      </c>
      <c r="J1066" s="3" t="e">
        <f>VLOOKUP(I1066,'SAC''s'!W:W,1,0)</f>
        <v>#N/A</v>
      </c>
      <c r="K1066" s="3" t="e">
        <f>VLOOKUP(A1066,'SAC''s'!B:B,1,0)</f>
        <v>#N/A</v>
      </c>
      <c r="L1066" s="3" t="b">
        <f t="shared" si="51"/>
        <v>0</v>
      </c>
    </row>
    <row r="1067" spans="9:12" ht="12" customHeight="1" x14ac:dyDescent="0.2">
      <c r="I1067" s="120" t="str">
        <f t="shared" si="52"/>
        <v>\</v>
      </c>
      <c r="J1067" s="3" t="e">
        <f>VLOOKUP(I1067,'SAC''s'!W:W,1,0)</f>
        <v>#N/A</v>
      </c>
      <c r="K1067" s="3" t="e">
        <f>VLOOKUP(A1067,'SAC''s'!B:B,1,0)</f>
        <v>#N/A</v>
      </c>
      <c r="L1067" s="3" t="b">
        <f t="shared" si="51"/>
        <v>0</v>
      </c>
    </row>
    <row r="1068" spans="9:12" ht="12" customHeight="1" x14ac:dyDescent="0.2">
      <c r="I1068" s="120" t="str">
        <f t="shared" si="52"/>
        <v>\</v>
      </c>
      <c r="J1068" s="3" t="e">
        <f>VLOOKUP(I1068,'SAC''s'!W:W,1,0)</f>
        <v>#N/A</v>
      </c>
      <c r="K1068" s="3" t="e">
        <f>VLOOKUP(A1068,'SAC''s'!B:B,1,0)</f>
        <v>#N/A</v>
      </c>
      <c r="L1068" s="3" t="b">
        <f t="shared" si="51"/>
        <v>0</v>
      </c>
    </row>
    <row r="1069" spans="9:12" ht="12" customHeight="1" x14ac:dyDescent="0.2">
      <c r="I1069" s="120" t="str">
        <f t="shared" si="52"/>
        <v>\</v>
      </c>
      <c r="J1069" s="3" t="e">
        <f>VLOOKUP(I1069,'SAC''s'!W:W,1,0)</f>
        <v>#N/A</v>
      </c>
      <c r="K1069" s="3" t="e">
        <f>VLOOKUP(A1069,'SAC''s'!B:B,1,0)</f>
        <v>#N/A</v>
      </c>
      <c r="L1069" s="3" t="b">
        <f t="shared" si="51"/>
        <v>0</v>
      </c>
    </row>
    <row r="1070" spans="9:12" ht="12" customHeight="1" x14ac:dyDescent="0.2">
      <c r="I1070" s="120" t="str">
        <f t="shared" si="52"/>
        <v>\</v>
      </c>
      <c r="J1070" s="3" t="e">
        <f>VLOOKUP(I1070,'SAC''s'!W:W,1,0)</f>
        <v>#N/A</v>
      </c>
      <c r="K1070" s="3" t="e">
        <f>VLOOKUP(A1070,'SAC''s'!B:B,1,0)</f>
        <v>#N/A</v>
      </c>
      <c r="L1070" s="3" t="b">
        <f t="shared" si="51"/>
        <v>0</v>
      </c>
    </row>
    <row r="1071" spans="9:12" ht="12" customHeight="1" x14ac:dyDescent="0.2">
      <c r="I1071" s="120" t="str">
        <f t="shared" si="52"/>
        <v>\</v>
      </c>
      <c r="J1071" s="3" t="e">
        <f>VLOOKUP(I1071,'SAC''s'!W:W,1,0)</f>
        <v>#N/A</v>
      </c>
      <c r="K1071" s="3" t="e">
        <f>VLOOKUP(A1071,'SAC''s'!B:B,1,0)</f>
        <v>#N/A</v>
      </c>
      <c r="L1071" s="3" t="b">
        <f t="shared" si="51"/>
        <v>0</v>
      </c>
    </row>
    <row r="1072" spans="9:12" ht="12" customHeight="1" x14ac:dyDescent="0.2">
      <c r="I1072" s="120" t="str">
        <f t="shared" si="52"/>
        <v>\</v>
      </c>
      <c r="J1072" s="3" t="e">
        <f>VLOOKUP(I1072,'SAC''s'!W:W,1,0)</f>
        <v>#N/A</v>
      </c>
      <c r="K1072" s="3" t="e">
        <f>VLOOKUP(A1072,'SAC''s'!B:B,1,0)</f>
        <v>#N/A</v>
      </c>
      <c r="L1072" s="3" t="b">
        <f t="shared" ref="L1072:L1135" si="53">RIGHT(E1072,1)="0"</f>
        <v>0</v>
      </c>
    </row>
    <row r="1073" spans="9:12" ht="12" customHeight="1" x14ac:dyDescent="0.2">
      <c r="I1073" s="120" t="str">
        <f t="shared" si="52"/>
        <v>\</v>
      </c>
      <c r="J1073" s="3" t="e">
        <f>VLOOKUP(I1073,'SAC''s'!W:W,1,0)</f>
        <v>#N/A</v>
      </c>
      <c r="K1073" s="3" t="e">
        <f>VLOOKUP(A1073,'SAC''s'!B:B,1,0)</f>
        <v>#N/A</v>
      </c>
      <c r="L1073" s="3" t="b">
        <f t="shared" si="53"/>
        <v>0</v>
      </c>
    </row>
    <row r="1074" spans="9:12" ht="12" customHeight="1" x14ac:dyDescent="0.2">
      <c r="I1074" s="120" t="str">
        <f t="shared" si="52"/>
        <v>\</v>
      </c>
      <c r="J1074" s="3" t="e">
        <f>VLOOKUP(I1074,'SAC''s'!W:W,1,0)</f>
        <v>#N/A</v>
      </c>
      <c r="K1074" s="3" t="e">
        <f>VLOOKUP(A1074,'SAC''s'!B:B,1,0)</f>
        <v>#N/A</v>
      </c>
      <c r="L1074" s="3" t="b">
        <f t="shared" si="53"/>
        <v>0</v>
      </c>
    </row>
    <row r="1075" spans="9:12" ht="12" customHeight="1" x14ac:dyDescent="0.2">
      <c r="I1075" s="120" t="str">
        <f t="shared" si="52"/>
        <v>\</v>
      </c>
      <c r="J1075" s="3" t="e">
        <f>VLOOKUP(I1075,'SAC''s'!W:W,1,0)</f>
        <v>#N/A</v>
      </c>
      <c r="K1075" s="3" t="e">
        <f>VLOOKUP(A1075,'SAC''s'!B:B,1,0)</f>
        <v>#N/A</v>
      </c>
      <c r="L1075" s="3" t="b">
        <f t="shared" si="53"/>
        <v>0</v>
      </c>
    </row>
    <row r="1076" spans="9:12" ht="12" customHeight="1" x14ac:dyDescent="0.2">
      <c r="I1076" s="120" t="str">
        <f t="shared" si="52"/>
        <v>\</v>
      </c>
      <c r="J1076" s="3" t="e">
        <f>VLOOKUP(I1076,'SAC''s'!W:W,1,0)</f>
        <v>#N/A</v>
      </c>
      <c r="K1076" s="3" t="e">
        <f>VLOOKUP(A1076,'SAC''s'!B:B,1,0)</f>
        <v>#N/A</v>
      </c>
      <c r="L1076" s="3" t="b">
        <f t="shared" si="53"/>
        <v>0</v>
      </c>
    </row>
    <row r="1077" spans="9:12" ht="12" customHeight="1" x14ac:dyDescent="0.2">
      <c r="I1077" s="120" t="str">
        <f t="shared" si="52"/>
        <v>\</v>
      </c>
      <c r="J1077" s="3" t="e">
        <f>VLOOKUP(I1077,'SAC''s'!W:W,1,0)</f>
        <v>#N/A</v>
      </c>
      <c r="K1077" s="3" t="e">
        <f>VLOOKUP(A1077,'SAC''s'!B:B,1,0)</f>
        <v>#N/A</v>
      </c>
      <c r="L1077" s="3" t="b">
        <f t="shared" si="53"/>
        <v>0</v>
      </c>
    </row>
    <row r="1078" spans="9:12" ht="12" customHeight="1" x14ac:dyDescent="0.2">
      <c r="I1078" s="120" t="str">
        <f t="shared" si="52"/>
        <v>\</v>
      </c>
      <c r="J1078" s="3" t="e">
        <f>VLOOKUP(I1078,'SAC''s'!W:W,1,0)</f>
        <v>#N/A</v>
      </c>
      <c r="K1078" s="3" t="e">
        <f>VLOOKUP(A1078,'SAC''s'!B:B,1,0)</f>
        <v>#N/A</v>
      </c>
      <c r="L1078" s="3" t="b">
        <f t="shared" si="53"/>
        <v>0</v>
      </c>
    </row>
    <row r="1079" spans="9:12" ht="12" customHeight="1" x14ac:dyDescent="0.2">
      <c r="I1079" s="120" t="str">
        <f t="shared" si="52"/>
        <v>\</v>
      </c>
      <c r="J1079" s="3" t="e">
        <f>VLOOKUP(I1079,'SAC''s'!W:W,1,0)</f>
        <v>#N/A</v>
      </c>
      <c r="K1079" s="3" t="e">
        <f>VLOOKUP(A1079,'SAC''s'!B:B,1,0)</f>
        <v>#N/A</v>
      </c>
      <c r="L1079" s="3" t="b">
        <f t="shared" si="53"/>
        <v>0</v>
      </c>
    </row>
    <row r="1080" spans="9:12" ht="12" customHeight="1" x14ac:dyDescent="0.2">
      <c r="I1080" s="120" t="str">
        <f t="shared" si="52"/>
        <v>\</v>
      </c>
      <c r="J1080" s="3" t="e">
        <f>VLOOKUP(I1080,'SAC''s'!W:W,1,0)</f>
        <v>#N/A</v>
      </c>
      <c r="K1080" s="3" t="e">
        <f>VLOOKUP(A1080,'SAC''s'!B:B,1,0)</f>
        <v>#N/A</v>
      </c>
      <c r="L1080" s="3" t="b">
        <f t="shared" si="53"/>
        <v>0</v>
      </c>
    </row>
    <row r="1081" spans="9:12" ht="12" customHeight="1" x14ac:dyDescent="0.2">
      <c r="I1081" s="120" t="str">
        <f t="shared" si="52"/>
        <v>\</v>
      </c>
      <c r="J1081" s="3" t="e">
        <f>VLOOKUP(I1081,'SAC''s'!W:W,1,0)</f>
        <v>#N/A</v>
      </c>
      <c r="K1081" s="3" t="e">
        <f>VLOOKUP(A1081,'SAC''s'!B:B,1,0)</f>
        <v>#N/A</v>
      </c>
      <c r="L1081" s="3" t="b">
        <f t="shared" si="53"/>
        <v>0</v>
      </c>
    </row>
    <row r="1082" spans="9:12" ht="12" customHeight="1" x14ac:dyDescent="0.2">
      <c r="I1082" s="120" t="str">
        <f t="shared" si="52"/>
        <v>\</v>
      </c>
      <c r="J1082" s="3" t="e">
        <f>VLOOKUP(I1082,'SAC''s'!W:W,1,0)</f>
        <v>#N/A</v>
      </c>
      <c r="K1082" s="3" t="e">
        <f>VLOOKUP(A1082,'SAC''s'!B:B,1,0)</f>
        <v>#N/A</v>
      </c>
      <c r="L1082" s="3" t="b">
        <f t="shared" si="53"/>
        <v>0</v>
      </c>
    </row>
    <row r="1083" spans="9:12" ht="12" customHeight="1" x14ac:dyDescent="0.2">
      <c r="I1083" s="120" t="str">
        <f t="shared" si="52"/>
        <v>\</v>
      </c>
      <c r="J1083" s="3" t="e">
        <f>VLOOKUP(I1083,'SAC''s'!W:W,1,0)</f>
        <v>#N/A</v>
      </c>
      <c r="K1083" s="3" t="e">
        <f>VLOOKUP(A1083,'SAC''s'!B:B,1,0)</f>
        <v>#N/A</v>
      </c>
      <c r="L1083" s="3" t="b">
        <f t="shared" si="53"/>
        <v>0</v>
      </c>
    </row>
    <row r="1084" spans="9:12" ht="12" customHeight="1" x14ac:dyDescent="0.2">
      <c r="I1084" s="120" t="str">
        <f t="shared" si="52"/>
        <v>\</v>
      </c>
      <c r="J1084" s="3" t="e">
        <f>VLOOKUP(I1084,'SAC''s'!W:W,1,0)</f>
        <v>#N/A</v>
      </c>
      <c r="K1084" s="3" t="e">
        <f>VLOOKUP(A1084,'SAC''s'!B:B,1,0)</f>
        <v>#N/A</v>
      </c>
      <c r="L1084" s="3" t="b">
        <f t="shared" si="53"/>
        <v>0</v>
      </c>
    </row>
    <row r="1085" spans="9:12" ht="12" customHeight="1" x14ac:dyDescent="0.2">
      <c r="I1085" s="120" t="str">
        <f t="shared" si="52"/>
        <v>\</v>
      </c>
      <c r="J1085" s="3" t="e">
        <f>VLOOKUP(I1085,'SAC''s'!W:W,1,0)</f>
        <v>#N/A</v>
      </c>
      <c r="K1085" s="3" t="e">
        <f>VLOOKUP(A1085,'SAC''s'!B:B,1,0)</f>
        <v>#N/A</v>
      </c>
      <c r="L1085" s="3" t="b">
        <f t="shared" si="53"/>
        <v>0</v>
      </c>
    </row>
    <row r="1086" spans="9:12" ht="12" customHeight="1" x14ac:dyDescent="0.2">
      <c r="I1086" s="120" t="str">
        <f t="shared" si="52"/>
        <v>\</v>
      </c>
      <c r="J1086" s="3" t="e">
        <f>VLOOKUP(I1086,'SAC''s'!W:W,1,0)</f>
        <v>#N/A</v>
      </c>
      <c r="K1086" s="3" t="e">
        <f>VLOOKUP(A1086,'SAC''s'!B:B,1,0)</f>
        <v>#N/A</v>
      </c>
      <c r="L1086" s="3" t="b">
        <f t="shared" si="53"/>
        <v>0</v>
      </c>
    </row>
    <row r="1087" spans="9:12" ht="12" customHeight="1" x14ac:dyDescent="0.2">
      <c r="I1087" s="120" t="str">
        <f t="shared" si="52"/>
        <v>\</v>
      </c>
      <c r="J1087" s="3" t="e">
        <f>VLOOKUP(I1087,'SAC''s'!W:W,1,0)</f>
        <v>#N/A</v>
      </c>
      <c r="K1087" s="3" t="e">
        <f>VLOOKUP(A1087,'SAC''s'!B:B,1,0)</f>
        <v>#N/A</v>
      </c>
      <c r="L1087" s="3" t="b">
        <f t="shared" si="53"/>
        <v>0</v>
      </c>
    </row>
    <row r="1088" spans="9:12" ht="12" customHeight="1" x14ac:dyDescent="0.2">
      <c r="I1088" s="120" t="str">
        <f t="shared" si="52"/>
        <v>\</v>
      </c>
      <c r="J1088" s="3" t="e">
        <f>VLOOKUP(I1088,'SAC''s'!W:W,1,0)</f>
        <v>#N/A</v>
      </c>
      <c r="K1088" s="3" t="e">
        <f>VLOOKUP(A1088,'SAC''s'!B:B,1,0)</f>
        <v>#N/A</v>
      </c>
      <c r="L1088" s="3" t="b">
        <f t="shared" si="53"/>
        <v>0</v>
      </c>
    </row>
    <row r="1089" spans="9:12" ht="12" customHeight="1" x14ac:dyDescent="0.2">
      <c r="I1089" s="120" t="str">
        <f t="shared" si="52"/>
        <v>\</v>
      </c>
      <c r="J1089" s="3" t="e">
        <f>VLOOKUP(I1089,'SAC''s'!W:W,1,0)</f>
        <v>#N/A</v>
      </c>
      <c r="K1089" s="3" t="e">
        <f>VLOOKUP(A1089,'SAC''s'!B:B,1,0)</f>
        <v>#N/A</v>
      </c>
      <c r="L1089" s="3" t="b">
        <f t="shared" si="53"/>
        <v>0</v>
      </c>
    </row>
    <row r="1090" spans="9:12" ht="12" customHeight="1" x14ac:dyDescent="0.2">
      <c r="I1090" s="120" t="str">
        <f t="shared" si="52"/>
        <v>\</v>
      </c>
      <c r="J1090" s="3" t="e">
        <f>VLOOKUP(I1090,'SAC''s'!W:W,1,0)</f>
        <v>#N/A</v>
      </c>
      <c r="K1090" s="3" t="e">
        <f>VLOOKUP(A1090,'SAC''s'!B:B,1,0)</f>
        <v>#N/A</v>
      </c>
      <c r="L1090" s="3" t="b">
        <f t="shared" si="53"/>
        <v>0</v>
      </c>
    </row>
    <row r="1091" spans="9:12" ht="12" customHeight="1" x14ac:dyDescent="0.2">
      <c r="I1091" s="120" t="str">
        <f t="shared" si="52"/>
        <v>\</v>
      </c>
      <c r="J1091" s="3" t="e">
        <f>VLOOKUP(I1091,'SAC''s'!W:W,1,0)</f>
        <v>#N/A</v>
      </c>
      <c r="K1091" s="3" t="e">
        <f>VLOOKUP(A1091,'SAC''s'!B:B,1,0)</f>
        <v>#N/A</v>
      </c>
      <c r="L1091" s="3" t="b">
        <f t="shared" si="53"/>
        <v>0</v>
      </c>
    </row>
    <row r="1092" spans="9:12" ht="12" customHeight="1" x14ac:dyDescent="0.2">
      <c r="I1092" s="120" t="str">
        <f t="shared" si="52"/>
        <v>\</v>
      </c>
      <c r="J1092" s="3" t="e">
        <f>VLOOKUP(I1092,'SAC''s'!W:W,1,0)</f>
        <v>#N/A</v>
      </c>
      <c r="K1092" s="3" t="e">
        <f>VLOOKUP(A1092,'SAC''s'!B:B,1,0)</f>
        <v>#N/A</v>
      </c>
      <c r="L1092" s="3" t="b">
        <f t="shared" si="53"/>
        <v>0</v>
      </c>
    </row>
    <row r="1093" spans="9:12" ht="12" customHeight="1" x14ac:dyDescent="0.2">
      <c r="I1093" s="120" t="str">
        <f t="shared" si="52"/>
        <v>\</v>
      </c>
      <c r="J1093" s="3" t="e">
        <f>VLOOKUP(I1093,'SAC''s'!W:W,1,0)</f>
        <v>#N/A</v>
      </c>
      <c r="K1093" s="3" t="e">
        <f>VLOOKUP(A1093,'SAC''s'!B:B,1,0)</f>
        <v>#N/A</v>
      </c>
      <c r="L1093" s="3" t="b">
        <f t="shared" si="53"/>
        <v>0</v>
      </c>
    </row>
    <row r="1094" spans="9:12" ht="12" customHeight="1" x14ac:dyDescent="0.2">
      <c r="I1094" s="120" t="str">
        <f t="shared" si="52"/>
        <v>\</v>
      </c>
      <c r="J1094" s="3" t="e">
        <f>VLOOKUP(I1094,'SAC''s'!W:W,1,0)</f>
        <v>#N/A</v>
      </c>
      <c r="K1094" s="3" t="e">
        <f>VLOOKUP(A1094,'SAC''s'!B:B,1,0)</f>
        <v>#N/A</v>
      </c>
      <c r="L1094" s="3" t="b">
        <f t="shared" si="53"/>
        <v>0</v>
      </c>
    </row>
    <row r="1095" spans="9:12" ht="12" customHeight="1" x14ac:dyDescent="0.2">
      <c r="I1095" s="120" t="str">
        <f t="shared" si="52"/>
        <v>\</v>
      </c>
      <c r="J1095" s="3" t="e">
        <f>VLOOKUP(I1095,'SAC''s'!W:W,1,0)</f>
        <v>#N/A</v>
      </c>
      <c r="K1095" s="3" t="e">
        <f>VLOOKUP(A1095,'SAC''s'!B:B,1,0)</f>
        <v>#N/A</v>
      </c>
      <c r="L1095" s="3" t="b">
        <f t="shared" si="53"/>
        <v>0</v>
      </c>
    </row>
    <row r="1096" spans="9:12" ht="12" customHeight="1" x14ac:dyDescent="0.2">
      <c r="I1096" s="120" t="str">
        <f t="shared" si="52"/>
        <v>\</v>
      </c>
      <c r="J1096" s="3" t="e">
        <f>VLOOKUP(I1096,'SAC''s'!W:W,1,0)</f>
        <v>#N/A</v>
      </c>
      <c r="K1096" s="3" t="e">
        <f>VLOOKUP(A1096,'SAC''s'!B:B,1,0)</f>
        <v>#N/A</v>
      </c>
      <c r="L1096" s="3" t="b">
        <f t="shared" si="53"/>
        <v>0</v>
      </c>
    </row>
    <row r="1097" spans="9:12" ht="12" customHeight="1" x14ac:dyDescent="0.2">
      <c r="I1097" s="120" t="str">
        <f t="shared" si="52"/>
        <v>\</v>
      </c>
      <c r="J1097" s="3" t="e">
        <f>VLOOKUP(I1097,'SAC''s'!W:W,1,0)</f>
        <v>#N/A</v>
      </c>
      <c r="K1097" s="3" t="e">
        <f>VLOOKUP(A1097,'SAC''s'!B:B,1,0)</f>
        <v>#N/A</v>
      </c>
      <c r="L1097" s="3" t="b">
        <f t="shared" si="53"/>
        <v>0</v>
      </c>
    </row>
    <row r="1098" spans="9:12" ht="12" customHeight="1" x14ac:dyDescent="0.2">
      <c r="I1098" s="120" t="str">
        <f t="shared" si="52"/>
        <v>\</v>
      </c>
      <c r="J1098" s="3" t="e">
        <f>VLOOKUP(I1098,'SAC''s'!W:W,1,0)</f>
        <v>#N/A</v>
      </c>
      <c r="K1098" s="3" t="e">
        <f>VLOOKUP(A1098,'SAC''s'!B:B,1,0)</f>
        <v>#N/A</v>
      </c>
      <c r="L1098" s="3" t="b">
        <f t="shared" si="53"/>
        <v>0</v>
      </c>
    </row>
    <row r="1099" spans="9:12" ht="12" customHeight="1" x14ac:dyDescent="0.2">
      <c r="I1099" s="120" t="str">
        <f t="shared" si="52"/>
        <v>\</v>
      </c>
      <c r="J1099" s="3" t="e">
        <f>VLOOKUP(I1099,'SAC''s'!W:W,1,0)</f>
        <v>#N/A</v>
      </c>
      <c r="K1099" s="3" t="e">
        <f>VLOOKUP(A1099,'SAC''s'!B:B,1,0)</f>
        <v>#N/A</v>
      </c>
      <c r="L1099" s="3" t="b">
        <f t="shared" si="53"/>
        <v>0</v>
      </c>
    </row>
    <row r="1100" spans="9:12" ht="12" customHeight="1" x14ac:dyDescent="0.2">
      <c r="I1100" s="120" t="str">
        <f t="shared" si="52"/>
        <v>\</v>
      </c>
      <c r="J1100" s="3" t="e">
        <f>VLOOKUP(I1100,'SAC''s'!W:W,1,0)</f>
        <v>#N/A</v>
      </c>
      <c r="K1100" s="3" t="e">
        <f>VLOOKUP(A1100,'SAC''s'!B:B,1,0)</f>
        <v>#N/A</v>
      </c>
      <c r="L1100" s="3" t="b">
        <f t="shared" si="53"/>
        <v>0</v>
      </c>
    </row>
    <row r="1101" spans="9:12" ht="12" customHeight="1" x14ac:dyDescent="0.2">
      <c r="I1101" s="120" t="str">
        <f t="shared" si="52"/>
        <v>\</v>
      </c>
      <c r="J1101" s="3" t="e">
        <f>VLOOKUP(I1101,'SAC''s'!W:W,1,0)</f>
        <v>#N/A</v>
      </c>
      <c r="K1101" s="3" t="e">
        <f>VLOOKUP(A1101,'SAC''s'!B:B,1,0)</f>
        <v>#N/A</v>
      </c>
      <c r="L1101" s="3" t="b">
        <f t="shared" si="53"/>
        <v>0</v>
      </c>
    </row>
    <row r="1102" spans="9:12" ht="12" customHeight="1" x14ac:dyDescent="0.2">
      <c r="I1102" s="120" t="str">
        <f t="shared" si="52"/>
        <v>\</v>
      </c>
      <c r="J1102" s="3" t="e">
        <f>VLOOKUP(I1102,'SAC''s'!W:W,1,0)</f>
        <v>#N/A</v>
      </c>
      <c r="K1102" s="3" t="e">
        <f>VLOOKUP(A1102,'SAC''s'!B:B,1,0)</f>
        <v>#N/A</v>
      </c>
      <c r="L1102" s="3" t="b">
        <f t="shared" si="53"/>
        <v>0</v>
      </c>
    </row>
    <row r="1103" spans="9:12" ht="12" customHeight="1" x14ac:dyDescent="0.2">
      <c r="I1103" s="120" t="str">
        <f t="shared" si="52"/>
        <v>\</v>
      </c>
      <c r="J1103" s="3" t="e">
        <f>VLOOKUP(I1103,'SAC''s'!W:W,1,0)</f>
        <v>#N/A</v>
      </c>
      <c r="K1103" s="3" t="e">
        <f>VLOOKUP(A1103,'SAC''s'!B:B,1,0)</f>
        <v>#N/A</v>
      </c>
      <c r="L1103" s="3" t="b">
        <f t="shared" si="53"/>
        <v>0</v>
      </c>
    </row>
    <row r="1104" spans="9:12" ht="12" customHeight="1" x14ac:dyDescent="0.2">
      <c r="I1104" s="120" t="str">
        <f t="shared" si="52"/>
        <v>\</v>
      </c>
      <c r="J1104" s="3" t="e">
        <f>VLOOKUP(I1104,'SAC''s'!W:W,1,0)</f>
        <v>#N/A</v>
      </c>
      <c r="K1104" s="3" t="e">
        <f>VLOOKUP(A1104,'SAC''s'!B:B,1,0)</f>
        <v>#N/A</v>
      </c>
      <c r="L1104" s="3" t="b">
        <f t="shared" si="53"/>
        <v>0</v>
      </c>
    </row>
    <row r="1105" spans="9:12" ht="12" customHeight="1" x14ac:dyDescent="0.2">
      <c r="I1105" s="120" t="str">
        <f t="shared" si="52"/>
        <v>\</v>
      </c>
      <c r="J1105" s="3" t="e">
        <f>VLOOKUP(I1105,'SAC''s'!W:W,1,0)</f>
        <v>#N/A</v>
      </c>
      <c r="K1105" s="3" t="e">
        <f>VLOOKUP(A1105,'SAC''s'!B:B,1,0)</f>
        <v>#N/A</v>
      </c>
      <c r="L1105" s="3" t="b">
        <f t="shared" si="53"/>
        <v>0</v>
      </c>
    </row>
    <row r="1106" spans="9:12" ht="12" customHeight="1" x14ac:dyDescent="0.2">
      <c r="I1106" s="120" t="str">
        <f t="shared" si="52"/>
        <v>\</v>
      </c>
      <c r="J1106" s="3" t="e">
        <f>VLOOKUP(I1106,'SAC''s'!W:W,1,0)</f>
        <v>#N/A</v>
      </c>
      <c r="K1106" s="3" t="e">
        <f>VLOOKUP(A1106,'SAC''s'!B:B,1,0)</f>
        <v>#N/A</v>
      </c>
      <c r="L1106" s="3" t="b">
        <f t="shared" si="53"/>
        <v>0</v>
      </c>
    </row>
    <row r="1107" spans="9:12" ht="12" customHeight="1" x14ac:dyDescent="0.2">
      <c r="I1107" s="120" t="str">
        <f t="shared" si="52"/>
        <v>\</v>
      </c>
      <c r="J1107" s="3" t="e">
        <f>VLOOKUP(I1107,'SAC''s'!W:W,1,0)</f>
        <v>#N/A</v>
      </c>
      <c r="K1107" s="3" t="e">
        <f>VLOOKUP(A1107,'SAC''s'!B:B,1,0)</f>
        <v>#N/A</v>
      </c>
      <c r="L1107" s="3" t="b">
        <f t="shared" si="53"/>
        <v>0</v>
      </c>
    </row>
    <row r="1108" spans="9:12" ht="12" customHeight="1" x14ac:dyDescent="0.2">
      <c r="I1108" s="120" t="str">
        <f t="shared" si="52"/>
        <v>\</v>
      </c>
      <c r="J1108" s="3" t="e">
        <f>VLOOKUP(I1108,'SAC''s'!W:W,1,0)</f>
        <v>#N/A</v>
      </c>
      <c r="K1108" s="3" t="e">
        <f>VLOOKUP(A1108,'SAC''s'!B:B,1,0)</f>
        <v>#N/A</v>
      </c>
      <c r="L1108" s="3" t="b">
        <f t="shared" si="53"/>
        <v>0</v>
      </c>
    </row>
    <row r="1109" spans="9:12" ht="12" customHeight="1" x14ac:dyDescent="0.2">
      <c r="I1109" s="120" t="str">
        <f t="shared" si="52"/>
        <v>\</v>
      </c>
      <c r="J1109" s="3" t="e">
        <f>VLOOKUP(I1109,'SAC''s'!W:W,1,0)</f>
        <v>#N/A</v>
      </c>
      <c r="K1109" s="3" t="e">
        <f>VLOOKUP(A1109,'SAC''s'!B:B,1,0)</f>
        <v>#N/A</v>
      </c>
      <c r="L1109" s="3" t="b">
        <f t="shared" si="53"/>
        <v>0</v>
      </c>
    </row>
    <row r="1110" spans="9:12" ht="12" customHeight="1" x14ac:dyDescent="0.2">
      <c r="I1110" s="120" t="str">
        <f t="shared" si="52"/>
        <v>\</v>
      </c>
      <c r="J1110" s="3" t="e">
        <f>VLOOKUP(I1110,'SAC''s'!W:W,1,0)</f>
        <v>#N/A</v>
      </c>
      <c r="K1110" s="3" t="e">
        <f>VLOOKUP(A1110,'SAC''s'!B:B,1,0)</f>
        <v>#N/A</v>
      </c>
      <c r="L1110" s="3" t="b">
        <f t="shared" si="53"/>
        <v>0</v>
      </c>
    </row>
    <row r="1111" spans="9:12" ht="12" customHeight="1" x14ac:dyDescent="0.2">
      <c r="I1111" s="120" t="str">
        <f t="shared" si="52"/>
        <v>\</v>
      </c>
      <c r="J1111" s="3" t="e">
        <f>VLOOKUP(I1111,'SAC''s'!W:W,1,0)</f>
        <v>#N/A</v>
      </c>
      <c r="K1111" s="3" t="e">
        <f>VLOOKUP(A1111,'SAC''s'!B:B,1,0)</f>
        <v>#N/A</v>
      </c>
      <c r="L1111" s="3" t="b">
        <f t="shared" si="53"/>
        <v>0</v>
      </c>
    </row>
    <row r="1112" spans="9:12" ht="12" customHeight="1" x14ac:dyDescent="0.2">
      <c r="I1112" s="120" t="str">
        <f t="shared" si="52"/>
        <v>\</v>
      </c>
      <c r="J1112" s="3" t="e">
        <f>VLOOKUP(I1112,'SAC''s'!W:W,1,0)</f>
        <v>#N/A</v>
      </c>
      <c r="K1112" s="3" t="e">
        <f>VLOOKUP(A1112,'SAC''s'!B:B,1,0)</f>
        <v>#N/A</v>
      </c>
      <c r="L1112" s="3" t="b">
        <f t="shared" si="53"/>
        <v>0</v>
      </c>
    </row>
    <row r="1113" spans="9:12" ht="12" customHeight="1" x14ac:dyDescent="0.2">
      <c r="I1113" s="120" t="str">
        <f t="shared" si="52"/>
        <v>\</v>
      </c>
      <c r="J1113" s="3" t="e">
        <f>VLOOKUP(I1113,'SAC''s'!W:W,1,0)</f>
        <v>#N/A</v>
      </c>
      <c r="K1113" s="3" t="e">
        <f>VLOOKUP(A1113,'SAC''s'!B:B,1,0)</f>
        <v>#N/A</v>
      </c>
      <c r="L1113" s="3" t="b">
        <f t="shared" si="53"/>
        <v>0</v>
      </c>
    </row>
    <row r="1114" spans="9:12" ht="12" customHeight="1" x14ac:dyDescent="0.2">
      <c r="I1114" s="120" t="str">
        <f t="shared" si="52"/>
        <v>\</v>
      </c>
      <c r="J1114" s="3" t="e">
        <f>VLOOKUP(I1114,'SAC''s'!W:W,1,0)</f>
        <v>#N/A</v>
      </c>
      <c r="K1114" s="3" t="e">
        <f>VLOOKUP(A1114,'SAC''s'!B:B,1,0)</f>
        <v>#N/A</v>
      </c>
      <c r="L1114" s="3" t="b">
        <f t="shared" si="53"/>
        <v>0</v>
      </c>
    </row>
    <row r="1115" spans="9:12" ht="12" customHeight="1" x14ac:dyDescent="0.2">
      <c r="I1115" s="120" t="str">
        <f t="shared" si="52"/>
        <v>\</v>
      </c>
      <c r="J1115" s="3" t="e">
        <f>VLOOKUP(I1115,'SAC''s'!W:W,1,0)</f>
        <v>#N/A</v>
      </c>
      <c r="K1115" s="3" t="e">
        <f>VLOOKUP(A1115,'SAC''s'!B:B,1,0)</f>
        <v>#N/A</v>
      </c>
      <c r="L1115" s="3" t="b">
        <f t="shared" si="53"/>
        <v>0</v>
      </c>
    </row>
    <row r="1116" spans="9:12" ht="12" customHeight="1" x14ac:dyDescent="0.2">
      <c r="I1116" s="120" t="str">
        <f t="shared" si="52"/>
        <v>\</v>
      </c>
      <c r="J1116" s="3" t="e">
        <f>VLOOKUP(I1116,'SAC''s'!W:W,1,0)</f>
        <v>#N/A</v>
      </c>
      <c r="K1116" s="3" t="e">
        <f>VLOOKUP(A1116,'SAC''s'!B:B,1,0)</f>
        <v>#N/A</v>
      </c>
      <c r="L1116" s="3" t="b">
        <f t="shared" si="53"/>
        <v>0</v>
      </c>
    </row>
    <row r="1117" spans="9:12" ht="12" customHeight="1" x14ac:dyDescent="0.2">
      <c r="I1117" s="120" t="str">
        <f t="shared" si="52"/>
        <v>\</v>
      </c>
      <c r="J1117" s="3" t="e">
        <f>VLOOKUP(I1117,'SAC''s'!W:W,1,0)</f>
        <v>#N/A</v>
      </c>
      <c r="K1117" s="3" t="e">
        <f>VLOOKUP(A1117,'SAC''s'!B:B,1,0)</f>
        <v>#N/A</v>
      </c>
      <c r="L1117" s="3" t="b">
        <f t="shared" si="53"/>
        <v>0</v>
      </c>
    </row>
    <row r="1118" spans="9:12" ht="12" customHeight="1" x14ac:dyDescent="0.2">
      <c r="I1118" s="120" t="str">
        <f t="shared" si="52"/>
        <v>\</v>
      </c>
      <c r="J1118" s="3" t="e">
        <f>VLOOKUP(I1118,'SAC''s'!W:W,1,0)</f>
        <v>#N/A</v>
      </c>
      <c r="K1118" s="3" t="e">
        <f>VLOOKUP(A1118,'SAC''s'!B:B,1,0)</f>
        <v>#N/A</v>
      </c>
      <c r="L1118" s="3" t="b">
        <f t="shared" si="53"/>
        <v>0</v>
      </c>
    </row>
    <row r="1119" spans="9:12" ht="12" customHeight="1" x14ac:dyDescent="0.2">
      <c r="I1119" s="120" t="str">
        <f t="shared" si="52"/>
        <v>\</v>
      </c>
      <c r="J1119" s="3" t="e">
        <f>VLOOKUP(I1119,'SAC''s'!W:W,1,0)</f>
        <v>#N/A</v>
      </c>
      <c r="K1119" s="3" t="e">
        <f>VLOOKUP(A1119,'SAC''s'!B:B,1,0)</f>
        <v>#N/A</v>
      </c>
      <c r="L1119" s="3" t="b">
        <f t="shared" si="53"/>
        <v>0</v>
      </c>
    </row>
    <row r="1120" spans="9:12" ht="12" customHeight="1" x14ac:dyDescent="0.2">
      <c r="I1120" s="120" t="str">
        <f t="shared" si="52"/>
        <v>\</v>
      </c>
      <c r="J1120" s="3" t="e">
        <f>VLOOKUP(I1120,'SAC''s'!W:W,1,0)</f>
        <v>#N/A</v>
      </c>
      <c r="K1120" s="3" t="e">
        <f>VLOOKUP(A1120,'SAC''s'!B:B,1,0)</f>
        <v>#N/A</v>
      </c>
      <c r="L1120" s="3" t="b">
        <f t="shared" si="53"/>
        <v>0</v>
      </c>
    </row>
    <row r="1121" spans="9:12" ht="12" customHeight="1" x14ac:dyDescent="0.2">
      <c r="I1121" s="120" t="str">
        <f t="shared" si="52"/>
        <v>\</v>
      </c>
      <c r="J1121" s="3" t="e">
        <f>VLOOKUP(I1121,'SAC''s'!W:W,1,0)</f>
        <v>#N/A</v>
      </c>
      <c r="K1121" s="3" t="e">
        <f>VLOOKUP(A1121,'SAC''s'!B:B,1,0)</f>
        <v>#N/A</v>
      </c>
      <c r="L1121" s="3" t="b">
        <f t="shared" si="53"/>
        <v>0</v>
      </c>
    </row>
    <row r="1122" spans="9:12" ht="12" customHeight="1" x14ac:dyDescent="0.2">
      <c r="I1122" s="120" t="str">
        <f t="shared" si="52"/>
        <v>\</v>
      </c>
      <c r="J1122" s="3" t="e">
        <f>VLOOKUP(I1122,'SAC''s'!W:W,1,0)</f>
        <v>#N/A</v>
      </c>
      <c r="K1122" s="3" t="e">
        <f>VLOOKUP(A1122,'SAC''s'!B:B,1,0)</f>
        <v>#N/A</v>
      </c>
      <c r="L1122" s="3" t="b">
        <f t="shared" si="53"/>
        <v>0</v>
      </c>
    </row>
    <row r="1123" spans="9:12" ht="12" customHeight="1" x14ac:dyDescent="0.2">
      <c r="I1123" s="120" t="str">
        <f t="shared" si="52"/>
        <v>\</v>
      </c>
      <c r="J1123" s="3" t="e">
        <f>VLOOKUP(I1123,'SAC''s'!W:W,1,0)</f>
        <v>#N/A</v>
      </c>
      <c r="K1123" s="3" t="e">
        <f>VLOOKUP(A1123,'SAC''s'!B:B,1,0)</f>
        <v>#N/A</v>
      </c>
      <c r="L1123" s="3" t="b">
        <f t="shared" si="53"/>
        <v>0</v>
      </c>
    </row>
    <row r="1124" spans="9:12" ht="12" customHeight="1" x14ac:dyDescent="0.2">
      <c r="I1124" s="120" t="str">
        <f t="shared" ref="I1124:I1187" si="54">CONCATENATE(A1124,TRIM(F1124),"\",TRIM(D1124),E1124)</f>
        <v>\</v>
      </c>
      <c r="J1124" s="3" t="e">
        <f>VLOOKUP(I1124,'SAC''s'!W:W,1,0)</f>
        <v>#N/A</v>
      </c>
      <c r="K1124" s="3" t="e">
        <f>VLOOKUP(A1124,'SAC''s'!B:B,1,0)</f>
        <v>#N/A</v>
      </c>
      <c r="L1124" s="3" t="b">
        <f t="shared" si="53"/>
        <v>0</v>
      </c>
    </row>
    <row r="1125" spans="9:12" ht="12" customHeight="1" x14ac:dyDescent="0.2">
      <c r="I1125" s="120" t="str">
        <f t="shared" si="54"/>
        <v>\</v>
      </c>
      <c r="J1125" s="3" t="e">
        <f>VLOOKUP(I1125,'SAC''s'!W:W,1,0)</f>
        <v>#N/A</v>
      </c>
      <c r="K1125" s="3" t="e">
        <f>VLOOKUP(A1125,'SAC''s'!B:B,1,0)</f>
        <v>#N/A</v>
      </c>
      <c r="L1125" s="3" t="b">
        <f t="shared" si="53"/>
        <v>0</v>
      </c>
    </row>
    <row r="1126" spans="9:12" ht="12" customHeight="1" x14ac:dyDescent="0.2">
      <c r="I1126" s="120" t="str">
        <f t="shared" si="54"/>
        <v>\</v>
      </c>
      <c r="J1126" s="3" t="e">
        <f>VLOOKUP(I1126,'SAC''s'!W:W,1,0)</f>
        <v>#N/A</v>
      </c>
      <c r="K1126" s="3" t="e">
        <f>VLOOKUP(A1126,'SAC''s'!B:B,1,0)</f>
        <v>#N/A</v>
      </c>
      <c r="L1126" s="3" t="b">
        <f t="shared" si="53"/>
        <v>0</v>
      </c>
    </row>
    <row r="1127" spans="9:12" ht="12" customHeight="1" x14ac:dyDescent="0.2">
      <c r="I1127" s="120" t="str">
        <f t="shared" si="54"/>
        <v>\</v>
      </c>
      <c r="J1127" s="3" t="e">
        <f>VLOOKUP(I1127,'SAC''s'!W:W,1,0)</f>
        <v>#N/A</v>
      </c>
      <c r="K1127" s="3" t="e">
        <f>VLOOKUP(A1127,'SAC''s'!B:B,1,0)</f>
        <v>#N/A</v>
      </c>
      <c r="L1127" s="3" t="b">
        <f t="shared" si="53"/>
        <v>0</v>
      </c>
    </row>
    <row r="1128" spans="9:12" ht="12" customHeight="1" x14ac:dyDescent="0.2">
      <c r="I1128" s="120" t="str">
        <f t="shared" si="54"/>
        <v>\</v>
      </c>
      <c r="J1128" s="3" t="e">
        <f>VLOOKUP(I1128,'SAC''s'!W:W,1,0)</f>
        <v>#N/A</v>
      </c>
      <c r="K1128" s="3" t="e">
        <f>VLOOKUP(A1128,'SAC''s'!B:B,1,0)</f>
        <v>#N/A</v>
      </c>
      <c r="L1128" s="3" t="b">
        <f t="shared" si="53"/>
        <v>0</v>
      </c>
    </row>
    <row r="1129" spans="9:12" ht="12" customHeight="1" x14ac:dyDescent="0.2">
      <c r="I1129" s="120" t="str">
        <f t="shared" si="54"/>
        <v>\</v>
      </c>
      <c r="J1129" s="3" t="e">
        <f>VLOOKUP(I1129,'SAC''s'!W:W,1,0)</f>
        <v>#N/A</v>
      </c>
      <c r="K1129" s="3" t="e">
        <f>VLOOKUP(A1129,'SAC''s'!B:B,1,0)</f>
        <v>#N/A</v>
      </c>
      <c r="L1129" s="3" t="b">
        <f t="shared" si="53"/>
        <v>0</v>
      </c>
    </row>
    <row r="1130" spans="9:12" ht="12" customHeight="1" x14ac:dyDescent="0.2">
      <c r="I1130" s="120" t="str">
        <f t="shared" si="54"/>
        <v>\</v>
      </c>
      <c r="J1130" s="3" t="e">
        <f>VLOOKUP(I1130,'SAC''s'!W:W,1,0)</f>
        <v>#N/A</v>
      </c>
      <c r="K1130" s="3" t="e">
        <f>VLOOKUP(A1130,'SAC''s'!B:B,1,0)</f>
        <v>#N/A</v>
      </c>
      <c r="L1130" s="3" t="b">
        <f t="shared" si="53"/>
        <v>0</v>
      </c>
    </row>
    <row r="1131" spans="9:12" ht="12" customHeight="1" x14ac:dyDescent="0.2">
      <c r="I1131" s="120" t="str">
        <f t="shared" si="54"/>
        <v>\</v>
      </c>
      <c r="J1131" s="3" t="e">
        <f>VLOOKUP(I1131,'SAC''s'!W:W,1,0)</f>
        <v>#N/A</v>
      </c>
      <c r="K1131" s="3" t="e">
        <f>VLOOKUP(A1131,'SAC''s'!B:B,1,0)</f>
        <v>#N/A</v>
      </c>
      <c r="L1131" s="3" t="b">
        <f t="shared" si="53"/>
        <v>0</v>
      </c>
    </row>
    <row r="1132" spans="9:12" ht="12" customHeight="1" x14ac:dyDescent="0.2">
      <c r="I1132" s="120" t="str">
        <f t="shared" si="54"/>
        <v>\</v>
      </c>
      <c r="J1132" s="3" t="e">
        <f>VLOOKUP(I1132,'SAC''s'!W:W,1,0)</f>
        <v>#N/A</v>
      </c>
      <c r="K1132" s="3" t="e">
        <f>VLOOKUP(A1132,'SAC''s'!B:B,1,0)</f>
        <v>#N/A</v>
      </c>
      <c r="L1132" s="3" t="b">
        <f t="shared" si="53"/>
        <v>0</v>
      </c>
    </row>
    <row r="1133" spans="9:12" ht="12" customHeight="1" x14ac:dyDescent="0.2">
      <c r="I1133" s="120" t="str">
        <f t="shared" si="54"/>
        <v>\</v>
      </c>
      <c r="J1133" s="3" t="e">
        <f>VLOOKUP(I1133,'SAC''s'!W:W,1,0)</f>
        <v>#N/A</v>
      </c>
      <c r="K1133" s="3" t="e">
        <f>VLOOKUP(A1133,'SAC''s'!B:B,1,0)</f>
        <v>#N/A</v>
      </c>
      <c r="L1133" s="3" t="b">
        <f t="shared" si="53"/>
        <v>0</v>
      </c>
    </row>
    <row r="1134" spans="9:12" ht="12" customHeight="1" x14ac:dyDescent="0.2">
      <c r="I1134" s="120" t="str">
        <f t="shared" si="54"/>
        <v>\</v>
      </c>
      <c r="J1134" s="3" t="e">
        <f>VLOOKUP(I1134,'SAC''s'!W:W,1,0)</f>
        <v>#N/A</v>
      </c>
      <c r="K1134" s="3" t="e">
        <f>VLOOKUP(A1134,'SAC''s'!B:B,1,0)</f>
        <v>#N/A</v>
      </c>
      <c r="L1134" s="3" t="b">
        <f t="shared" si="53"/>
        <v>0</v>
      </c>
    </row>
    <row r="1135" spans="9:12" ht="12" customHeight="1" x14ac:dyDescent="0.2">
      <c r="I1135" s="120" t="str">
        <f t="shared" si="54"/>
        <v>\</v>
      </c>
      <c r="J1135" s="3" t="e">
        <f>VLOOKUP(I1135,'SAC''s'!W:W,1,0)</f>
        <v>#N/A</v>
      </c>
      <c r="K1135" s="3" t="e">
        <f>VLOOKUP(A1135,'SAC''s'!B:B,1,0)</f>
        <v>#N/A</v>
      </c>
      <c r="L1135" s="3" t="b">
        <f t="shared" si="53"/>
        <v>0</v>
      </c>
    </row>
    <row r="1136" spans="9:12" ht="12" customHeight="1" x14ac:dyDescent="0.2">
      <c r="I1136" s="120" t="str">
        <f t="shared" si="54"/>
        <v>\</v>
      </c>
      <c r="J1136" s="3" t="e">
        <f>VLOOKUP(I1136,'SAC''s'!W:W,1,0)</f>
        <v>#N/A</v>
      </c>
      <c r="K1136" s="3" t="e">
        <f>VLOOKUP(A1136,'SAC''s'!B:B,1,0)</f>
        <v>#N/A</v>
      </c>
      <c r="L1136" s="3" t="b">
        <f t="shared" ref="L1136:L1199" si="55">RIGHT(E1136,1)="0"</f>
        <v>0</v>
      </c>
    </row>
    <row r="1137" spans="9:12" ht="12" customHeight="1" x14ac:dyDescent="0.2">
      <c r="I1137" s="120" t="str">
        <f t="shared" si="54"/>
        <v>\</v>
      </c>
      <c r="J1137" s="3" t="e">
        <f>VLOOKUP(I1137,'SAC''s'!W:W,1,0)</f>
        <v>#N/A</v>
      </c>
      <c r="K1137" s="3" t="e">
        <f>VLOOKUP(A1137,'SAC''s'!B:B,1,0)</f>
        <v>#N/A</v>
      </c>
      <c r="L1137" s="3" t="b">
        <f t="shared" si="55"/>
        <v>0</v>
      </c>
    </row>
    <row r="1138" spans="9:12" ht="12" customHeight="1" x14ac:dyDescent="0.2">
      <c r="I1138" s="120" t="str">
        <f t="shared" si="54"/>
        <v>\</v>
      </c>
      <c r="J1138" s="3" t="e">
        <f>VLOOKUP(I1138,'SAC''s'!W:W,1,0)</f>
        <v>#N/A</v>
      </c>
      <c r="K1138" s="3" t="e">
        <f>VLOOKUP(A1138,'SAC''s'!B:B,1,0)</f>
        <v>#N/A</v>
      </c>
      <c r="L1138" s="3" t="b">
        <f t="shared" si="55"/>
        <v>0</v>
      </c>
    </row>
    <row r="1139" spans="9:12" ht="12" customHeight="1" x14ac:dyDescent="0.2">
      <c r="I1139" s="120" t="str">
        <f t="shared" si="54"/>
        <v>\</v>
      </c>
      <c r="J1139" s="3" t="e">
        <f>VLOOKUP(I1139,'SAC''s'!W:W,1,0)</f>
        <v>#N/A</v>
      </c>
      <c r="K1139" s="3" t="e">
        <f>VLOOKUP(A1139,'SAC''s'!B:B,1,0)</f>
        <v>#N/A</v>
      </c>
      <c r="L1139" s="3" t="b">
        <f t="shared" si="55"/>
        <v>0</v>
      </c>
    </row>
    <row r="1140" spans="9:12" ht="12" customHeight="1" x14ac:dyDescent="0.2">
      <c r="I1140" s="120" t="str">
        <f t="shared" si="54"/>
        <v>\</v>
      </c>
      <c r="J1140" s="3" t="e">
        <f>VLOOKUP(I1140,'SAC''s'!W:W,1,0)</f>
        <v>#N/A</v>
      </c>
      <c r="K1140" s="3" t="e">
        <f>VLOOKUP(A1140,'SAC''s'!B:B,1,0)</f>
        <v>#N/A</v>
      </c>
      <c r="L1140" s="3" t="b">
        <f t="shared" si="55"/>
        <v>0</v>
      </c>
    </row>
    <row r="1141" spans="9:12" ht="12" customHeight="1" x14ac:dyDescent="0.2">
      <c r="I1141" s="120" t="str">
        <f t="shared" si="54"/>
        <v>\</v>
      </c>
      <c r="J1141" s="3" t="e">
        <f>VLOOKUP(I1141,'SAC''s'!W:W,1,0)</f>
        <v>#N/A</v>
      </c>
      <c r="K1141" s="3" t="e">
        <f>VLOOKUP(A1141,'SAC''s'!B:B,1,0)</f>
        <v>#N/A</v>
      </c>
      <c r="L1141" s="3" t="b">
        <f t="shared" si="55"/>
        <v>0</v>
      </c>
    </row>
    <row r="1142" spans="9:12" ht="12" customHeight="1" x14ac:dyDescent="0.2">
      <c r="I1142" s="120" t="str">
        <f t="shared" si="54"/>
        <v>\</v>
      </c>
      <c r="J1142" s="3" t="e">
        <f>VLOOKUP(I1142,'SAC''s'!W:W,1,0)</f>
        <v>#N/A</v>
      </c>
      <c r="K1142" s="3" t="e">
        <f>VLOOKUP(A1142,'SAC''s'!B:B,1,0)</f>
        <v>#N/A</v>
      </c>
      <c r="L1142" s="3" t="b">
        <f t="shared" si="55"/>
        <v>0</v>
      </c>
    </row>
    <row r="1143" spans="9:12" ht="12" customHeight="1" x14ac:dyDescent="0.2">
      <c r="I1143" s="120" t="str">
        <f t="shared" si="54"/>
        <v>\</v>
      </c>
      <c r="J1143" s="3" t="e">
        <f>VLOOKUP(I1143,'SAC''s'!W:W,1,0)</f>
        <v>#N/A</v>
      </c>
      <c r="K1143" s="3" t="e">
        <f>VLOOKUP(A1143,'SAC''s'!B:B,1,0)</f>
        <v>#N/A</v>
      </c>
      <c r="L1143" s="3" t="b">
        <f t="shared" si="55"/>
        <v>0</v>
      </c>
    </row>
    <row r="1144" spans="9:12" ht="12" customHeight="1" x14ac:dyDescent="0.2">
      <c r="I1144" s="120" t="str">
        <f t="shared" si="54"/>
        <v>\</v>
      </c>
      <c r="J1144" s="3" t="e">
        <f>VLOOKUP(I1144,'SAC''s'!W:W,1,0)</f>
        <v>#N/A</v>
      </c>
      <c r="K1144" s="3" t="e">
        <f>VLOOKUP(A1144,'SAC''s'!B:B,1,0)</f>
        <v>#N/A</v>
      </c>
      <c r="L1144" s="3" t="b">
        <f t="shared" si="55"/>
        <v>0</v>
      </c>
    </row>
    <row r="1145" spans="9:12" ht="12" customHeight="1" x14ac:dyDescent="0.2">
      <c r="I1145" s="120" t="str">
        <f t="shared" si="54"/>
        <v>\</v>
      </c>
      <c r="J1145" s="3" t="e">
        <f>VLOOKUP(I1145,'SAC''s'!W:W,1,0)</f>
        <v>#N/A</v>
      </c>
      <c r="K1145" s="3" t="e">
        <f>VLOOKUP(A1145,'SAC''s'!B:B,1,0)</f>
        <v>#N/A</v>
      </c>
      <c r="L1145" s="3" t="b">
        <f t="shared" si="55"/>
        <v>0</v>
      </c>
    </row>
    <row r="1146" spans="9:12" ht="12" customHeight="1" x14ac:dyDescent="0.2">
      <c r="I1146" s="120" t="str">
        <f t="shared" si="54"/>
        <v>\</v>
      </c>
      <c r="J1146" s="3" t="e">
        <f>VLOOKUP(I1146,'SAC''s'!W:W,1,0)</f>
        <v>#N/A</v>
      </c>
      <c r="K1146" s="3" t="e">
        <f>VLOOKUP(A1146,'SAC''s'!B:B,1,0)</f>
        <v>#N/A</v>
      </c>
      <c r="L1146" s="3" t="b">
        <f t="shared" si="55"/>
        <v>0</v>
      </c>
    </row>
    <row r="1147" spans="9:12" ht="12" customHeight="1" x14ac:dyDescent="0.2">
      <c r="I1147" s="120" t="str">
        <f t="shared" si="54"/>
        <v>\</v>
      </c>
      <c r="J1147" s="3" t="e">
        <f>VLOOKUP(I1147,'SAC''s'!W:W,1,0)</f>
        <v>#N/A</v>
      </c>
      <c r="K1147" s="3" t="e">
        <f>VLOOKUP(A1147,'SAC''s'!B:B,1,0)</f>
        <v>#N/A</v>
      </c>
      <c r="L1147" s="3" t="b">
        <f t="shared" si="55"/>
        <v>0</v>
      </c>
    </row>
    <row r="1148" spans="9:12" ht="12" customHeight="1" x14ac:dyDescent="0.2">
      <c r="I1148" s="120" t="str">
        <f t="shared" si="54"/>
        <v>\</v>
      </c>
      <c r="J1148" s="3" t="e">
        <f>VLOOKUP(I1148,'SAC''s'!W:W,1,0)</f>
        <v>#N/A</v>
      </c>
      <c r="K1148" s="3" t="e">
        <f>VLOOKUP(A1148,'SAC''s'!B:B,1,0)</f>
        <v>#N/A</v>
      </c>
      <c r="L1148" s="3" t="b">
        <f t="shared" si="55"/>
        <v>0</v>
      </c>
    </row>
    <row r="1149" spans="9:12" ht="12" customHeight="1" x14ac:dyDescent="0.2">
      <c r="I1149" s="120" t="str">
        <f t="shared" si="54"/>
        <v>\</v>
      </c>
      <c r="J1149" s="3" t="e">
        <f>VLOOKUP(I1149,'SAC''s'!W:W,1,0)</f>
        <v>#N/A</v>
      </c>
      <c r="K1149" s="3" t="e">
        <f>VLOOKUP(A1149,'SAC''s'!B:B,1,0)</f>
        <v>#N/A</v>
      </c>
      <c r="L1149" s="3" t="b">
        <f t="shared" si="55"/>
        <v>0</v>
      </c>
    </row>
    <row r="1150" spans="9:12" ht="12" customHeight="1" x14ac:dyDescent="0.2">
      <c r="I1150" s="120" t="str">
        <f t="shared" si="54"/>
        <v>\</v>
      </c>
      <c r="J1150" s="3" t="e">
        <f>VLOOKUP(I1150,'SAC''s'!W:W,1,0)</f>
        <v>#N/A</v>
      </c>
      <c r="K1150" s="3" t="e">
        <f>VLOOKUP(A1150,'SAC''s'!B:B,1,0)</f>
        <v>#N/A</v>
      </c>
      <c r="L1150" s="3" t="b">
        <f t="shared" si="55"/>
        <v>0</v>
      </c>
    </row>
    <row r="1151" spans="9:12" ht="12" customHeight="1" x14ac:dyDescent="0.2">
      <c r="I1151" s="120" t="str">
        <f t="shared" si="54"/>
        <v>\</v>
      </c>
      <c r="J1151" s="3" t="e">
        <f>VLOOKUP(I1151,'SAC''s'!W:W,1,0)</f>
        <v>#N/A</v>
      </c>
      <c r="K1151" s="3" t="e">
        <f>VLOOKUP(A1151,'SAC''s'!B:B,1,0)</f>
        <v>#N/A</v>
      </c>
      <c r="L1151" s="3" t="b">
        <f t="shared" si="55"/>
        <v>0</v>
      </c>
    </row>
    <row r="1152" spans="9:12" ht="12" customHeight="1" x14ac:dyDescent="0.2">
      <c r="I1152" s="120" t="str">
        <f t="shared" si="54"/>
        <v>\</v>
      </c>
      <c r="J1152" s="3" t="e">
        <f>VLOOKUP(I1152,'SAC''s'!W:W,1,0)</f>
        <v>#N/A</v>
      </c>
      <c r="K1152" s="3" t="e">
        <f>VLOOKUP(A1152,'SAC''s'!B:B,1,0)</f>
        <v>#N/A</v>
      </c>
      <c r="L1152" s="3" t="b">
        <f t="shared" si="55"/>
        <v>0</v>
      </c>
    </row>
    <row r="1153" spans="9:12" ht="12" customHeight="1" x14ac:dyDescent="0.2">
      <c r="I1153" s="120" t="str">
        <f t="shared" si="54"/>
        <v>\</v>
      </c>
      <c r="J1153" s="3" t="e">
        <f>VLOOKUP(I1153,'SAC''s'!W:W,1,0)</f>
        <v>#N/A</v>
      </c>
      <c r="K1153" s="3" t="e">
        <f>VLOOKUP(A1153,'SAC''s'!B:B,1,0)</f>
        <v>#N/A</v>
      </c>
      <c r="L1153" s="3" t="b">
        <f t="shared" si="55"/>
        <v>0</v>
      </c>
    </row>
    <row r="1154" spans="9:12" ht="12" customHeight="1" x14ac:dyDescent="0.2">
      <c r="I1154" s="120" t="str">
        <f t="shared" si="54"/>
        <v>\</v>
      </c>
      <c r="J1154" s="3" t="e">
        <f>VLOOKUP(I1154,'SAC''s'!W:W,1,0)</f>
        <v>#N/A</v>
      </c>
      <c r="K1154" s="3" t="e">
        <f>VLOOKUP(A1154,'SAC''s'!B:B,1,0)</f>
        <v>#N/A</v>
      </c>
      <c r="L1154" s="3" t="b">
        <f t="shared" si="55"/>
        <v>0</v>
      </c>
    </row>
    <row r="1155" spans="9:12" ht="12" customHeight="1" x14ac:dyDescent="0.2">
      <c r="I1155" s="120" t="str">
        <f t="shared" si="54"/>
        <v>\</v>
      </c>
      <c r="J1155" s="3" t="e">
        <f>VLOOKUP(I1155,'SAC''s'!W:W,1,0)</f>
        <v>#N/A</v>
      </c>
      <c r="K1155" s="3" t="e">
        <f>VLOOKUP(A1155,'SAC''s'!B:B,1,0)</f>
        <v>#N/A</v>
      </c>
      <c r="L1155" s="3" t="b">
        <f t="shared" si="55"/>
        <v>0</v>
      </c>
    </row>
    <row r="1156" spans="9:12" ht="12" customHeight="1" x14ac:dyDescent="0.2">
      <c r="I1156" s="120" t="str">
        <f t="shared" si="54"/>
        <v>\</v>
      </c>
      <c r="J1156" s="3" t="e">
        <f>VLOOKUP(I1156,'SAC''s'!W:W,1,0)</f>
        <v>#N/A</v>
      </c>
      <c r="K1156" s="3" t="e">
        <f>VLOOKUP(A1156,'SAC''s'!B:B,1,0)</f>
        <v>#N/A</v>
      </c>
      <c r="L1156" s="3" t="b">
        <f t="shared" si="55"/>
        <v>0</v>
      </c>
    </row>
    <row r="1157" spans="9:12" ht="12" customHeight="1" x14ac:dyDescent="0.2">
      <c r="I1157" s="120" t="str">
        <f t="shared" si="54"/>
        <v>\</v>
      </c>
      <c r="J1157" s="3" t="e">
        <f>VLOOKUP(I1157,'SAC''s'!W:W,1,0)</f>
        <v>#N/A</v>
      </c>
      <c r="K1157" s="3" t="e">
        <f>VLOOKUP(A1157,'SAC''s'!B:B,1,0)</f>
        <v>#N/A</v>
      </c>
      <c r="L1157" s="3" t="b">
        <f t="shared" si="55"/>
        <v>0</v>
      </c>
    </row>
    <row r="1158" spans="9:12" ht="12" customHeight="1" x14ac:dyDescent="0.2">
      <c r="I1158" s="120" t="str">
        <f t="shared" si="54"/>
        <v>\</v>
      </c>
      <c r="J1158" s="3" t="e">
        <f>VLOOKUP(I1158,'SAC''s'!W:W,1,0)</f>
        <v>#N/A</v>
      </c>
      <c r="K1158" s="3" t="e">
        <f>VLOOKUP(A1158,'SAC''s'!B:B,1,0)</f>
        <v>#N/A</v>
      </c>
      <c r="L1158" s="3" t="b">
        <f t="shared" si="55"/>
        <v>0</v>
      </c>
    </row>
    <row r="1159" spans="9:12" ht="12" customHeight="1" x14ac:dyDescent="0.2">
      <c r="I1159" s="120" t="str">
        <f t="shared" si="54"/>
        <v>\</v>
      </c>
      <c r="J1159" s="3" t="e">
        <f>VLOOKUP(I1159,'SAC''s'!W:W,1,0)</f>
        <v>#N/A</v>
      </c>
      <c r="K1159" s="3" t="e">
        <f>VLOOKUP(A1159,'SAC''s'!B:B,1,0)</f>
        <v>#N/A</v>
      </c>
      <c r="L1159" s="3" t="b">
        <f t="shared" si="55"/>
        <v>0</v>
      </c>
    </row>
    <row r="1160" spans="9:12" ht="12" customHeight="1" x14ac:dyDescent="0.2">
      <c r="I1160" s="120" t="str">
        <f t="shared" si="54"/>
        <v>\</v>
      </c>
      <c r="J1160" s="3" t="e">
        <f>VLOOKUP(I1160,'SAC''s'!W:W,1,0)</f>
        <v>#N/A</v>
      </c>
      <c r="K1160" s="3" t="e">
        <f>VLOOKUP(A1160,'SAC''s'!B:B,1,0)</f>
        <v>#N/A</v>
      </c>
      <c r="L1160" s="3" t="b">
        <f t="shared" si="55"/>
        <v>0</v>
      </c>
    </row>
    <row r="1161" spans="9:12" ht="12" customHeight="1" x14ac:dyDescent="0.2">
      <c r="I1161" s="120" t="str">
        <f t="shared" si="54"/>
        <v>\</v>
      </c>
      <c r="J1161" s="3" t="e">
        <f>VLOOKUP(I1161,'SAC''s'!W:W,1,0)</f>
        <v>#N/A</v>
      </c>
      <c r="K1161" s="3" t="e">
        <f>VLOOKUP(A1161,'SAC''s'!B:B,1,0)</f>
        <v>#N/A</v>
      </c>
      <c r="L1161" s="3" t="b">
        <f t="shared" si="55"/>
        <v>0</v>
      </c>
    </row>
    <row r="1162" spans="9:12" ht="12" customHeight="1" x14ac:dyDescent="0.2">
      <c r="I1162" s="120" t="str">
        <f t="shared" si="54"/>
        <v>\</v>
      </c>
      <c r="J1162" s="3" t="e">
        <f>VLOOKUP(I1162,'SAC''s'!W:W,1,0)</f>
        <v>#N/A</v>
      </c>
      <c r="K1162" s="3" t="e">
        <f>VLOOKUP(A1162,'SAC''s'!B:B,1,0)</f>
        <v>#N/A</v>
      </c>
      <c r="L1162" s="3" t="b">
        <f t="shared" si="55"/>
        <v>0</v>
      </c>
    </row>
    <row r="1163" spans="9:12" ht="12" customHeight="1" x14ac:dyDescent="0.2">
      <c r="I1163" s="120" t="str">
        <f t="shared" si="54"/>
        <v>\</v>
      </c>
      <c r="J1163" s="3" t="e">
        <f>VLOOKUP(I1163,'SAC''s'!W:W,1,0)</f>
        <v>#N/A</v>
      </c>
      <c r="K1163" s="3" t="e">
        <f>VLOOKUP(A1163,'SAC''s'!B:B,1,0)</f>
        <v>#N/A</v>
      </c>
      <c r="L1163" s="3" t="b">
        <f t="shared" si="55"/>
        <v>0</v>
      </c>
    </row>
    <row r="1164" spans="9:12" ht="12" customHeight="1" x14ac:dyDescent="0.2">
      <c r="I1164" s="120" t="str">
        <f t="shared" si="54"/>
        <v>\</v>
      </c>
      <c r="J1164" s="3" t="e">
        <f>VLOOKUP(I1164,'SAC''s'!W:W,1,0)</f>
        <v>#N/A</v>
      </c>
      <c r="K1164" s="3" t="e">
        <f>VLOOKUP(A1164,'SAC''s'!B:B,1,0)</f>
        <v>#N/A</v>
      </c>
      <c r="L1164" s="3" t="b">
        <f t="shared" si="55"/>
        <v>0</v>
      </c>
    </row>
    <row r="1165" spans="9:12" ht="12" customHeight="1" x14ac:dyDescent="0.2">
      <c r="I1165" s="120" t="str">
        <f t="shared" si="54"/>
        <v>\</v>
      </c>
      <c r="J1165" s="3" t="e">
        <f>VLOOKUP(I1165,'SAC''s'!W:W,1,0)</f>
        <v>#N/A</v>
      </c>
      <c r="K1165" s="3" t="e">
        <f>VLOOKUP(A1165,'SAC''s'!B:B,1,0)</f>
        <v>#N/A</v>
      </c>
      <c r="L1165" s="3" t="b">
        <f t="shared" si="55"/>
        <v>0</v>
      </c>
    </row>
    <row r="1166" spans="9:12" ht="12" customHeight="1" x14ac:dyDescent="0.2">
      <c r="I1166" s="120" t="str">
        <f t="shared" si="54"/>
        <v>\</v>
      </c>
      <c r="J1166" s="3" t="e">
        <f>VLOOKUP(I1166,'SAC''s'!W:W,1,0)</f>
        <v>#N/A</v>
      </c>
      <c r="K1166" s="3" t="e">
        <f>VLOOKUP(A1166,'SAC''s'!B:B,1,0)</f>
        <v>#N/A</v>
      </c>
      <c r="L1166" s="3" t="b">
        <f t="shared" si="55"/>
        <v>0</v>
      </c>
    </row>
    <row r="1167" spans="9:12" ht="12" customHeight="1" x14ac:dyDescent="0.2">
      <c r="I1167" s="120" t="str">
        <f t="shared" si="54"/>
        <v>\</v>
      </c>
      <c r="J1167" s="3" t="e">
        <f>VLOOKUP(I1167,'SAC''s'!W:W,1,0)</f>
        <v>#N/A</v>
      </c>
      <c r="K1167" s="3" t="e">
        <f>VLOOKUP(A1167,'SAC''s'!B:B,1,0)</f>
        <v>#N/A</v>
      </c>
      <c r="L1167" s="3" t="b">
        <f t="shared" si="55"/>
        <v>0</v>
      </c>
    </row>
    <row r="1168" spans="9:12" ht="12" customHeight="1" x14ac:dyDescent="0.2">
      <c r="I1168" s="120" t="str">
        <f t="shared" si="54"/>
        <v>\</v>
      </c>
      <c r="J1168" s="3" t="e">
        <f>VLOOKUP(I1168,'SAC''s'!W:W,1,0)</f>
        <v>#N/A</v>
      </c>
      <c r="K1168" s="3" t="e">
        <f>VLOOKUP(A1168,'SAC''s'!B:B,1,0)</f>
        <v>#N/A</v>
      </c>
      <c r="L1168" s="3" t="b">
        <f t="shared" si="55"/>
        <v>0</v>
      </c>
    </row>
    <row r="1169" spans="9:12" ht="12" customHeight="1" x14ac:dyDescent="0.2">
      <c r="I1169" s="120" t="str">
        <f t="shared" si="54"/>
        <v>\</v>
      </c>
      <c r="J1169" s="3" t="e">
        <f>VLOOKUP(I1169,'SAC''s'!W:W,1,0)</f>
        <v>#N/A</v>
      </c>
      <c r="K1169" s="3" t="e">
        <f>VLOOKUP(A1169,'SAC''s'!B:B,1,0)</f>
        <v>#N/A</v>
      </c>
      <c r="L1169" s="3" t="b">
        <f t="shared" si="55"/>
        <v>0</v>
      </c>
    </row>
    <row r="1170" spans="9:12" ht="12" customHeight="1" x14ac:dyDescent="0.2">
      <c r="I1170" s="120" t="str">
        <f t="shared" si="54"/>
        <v>\</v>
      </c>
      <c r="J1170" s="3" t="e">
        <f>VLOOKUP(I1170,'SAC''s'!W:W,1,0)</f>
        <v>#N/A</v>
      </c>
      <c r="K1170" s="3" t="e">
        <f>VLOOKUP(A1170,'SAC''s'!B:B,1,0)</f>
        <v>#N/A</v>
      </c>
      <c r="L1170" s="3" t="b">
        <f t="shared" si="55"/>
        <v>0</v>
      </c>
    </row>
    <row r="1171" spans="9:12" ht="12" customHeight="1" x14ac:dyDescent="0.2">
      <c r="I1171" s="120" t="str">
        <f t="shared" si="54"/>
        <v>\</v>
      </c>
      <c r="J1171" s="3" t="e">
        <f>VLOOKUP(I1171,'SAC''s'!W:W,1,0)</f>
        <v>#N/A</v>
      </c>
      <c r="K1171" s="3" t="e">
        <f>VLOOKUP(A1171,'SAC''s'!B:B,1,0)</f>
        <v>#N/A</v>
      </c>
      <c r="L1171" s="3" t="b">
        <f t="shared" si="55"/>
        <v>0</v>
      </c>
    </row>
    <row r="1172" spans="9:12" ht="12" customHeight="1" x14ac:dyDescent="0.2">
      <c r="I1172" s="120" t="str">
        <f t="shared" si="54"/>
        <v>\</v>
      </c>
      <c r="J1172" s="3" t="e">
        <f>VLOOKUP(I1172,'SAC''s'!W:W,1,0)</f>
        <v>#N/A</v>
      </c>
      <c r="K1172" s="3" t="e">
        <f>VLOOKUP(A1172,'SAC''s'!B:B,1,0)</f>
        <v>#N/A</v>
      </c>
      <c r="L1172" s="3" t="b">
        <f t="shared" si="55"/>
        <v>0</v>
      </c>
    </row>
    <row r="1173" spans="9:12" ht="12" customHeight="1" x14ac:dyDescent="0.2">
      <c r="I1173" s="120" t="str">
        <f t="shared" si="54"/>
        <v>\</v>
      </c>
      <c r="J1173" s="3" t="e">
        <f>VLOOKUP(I1173,'SAC''s'!W:W,1,0)</f>
        <v>#N/A</v>
      </c>
      <c r="K1173" s="3" t="e">
        <f>VLOOKUP(A1173,'SAC''s'!B:B,1,0)</f>
        <v>#N/A</v>
      </c>
      <c r="L1173" s="3" t="b">
        <f t="shared" si="55"/>
        <v>0</v>
      </c>
    </row>
    <row r="1174" spans="9:12" ht="12" customHeight="1" x14ac:dyDescent="0.2">
      <c r="I1174" s="120" t="str">
        <f t="shared" si="54"/>
        <v>\</v>
      </c>
      <c r="J1174" s="3" t="e">
        <f>VLOOKUP(I1174,'SAC''s'!W:W,1,0)</f>
        <v>#N/A</v>
      </c>
      <c r="K1174" s="3" t="e">
        <f>VLOOKUP(A1174,'SAC''s'!B:B,1,0)</f>
        <v>#N/A</v>
      </c>
      <c r="L1174" s="3" t="b">
        <f t="shared" si="55"/>
        <v>0</v>
      </c>
    </row>
    <row r="1175" spans="9:12" ht="12" customHeight="1" x14ac:dyDescent="0.2">
      <c r="I1175" s="120" t="str">
        <f t="shared" si="54"/>
        <v>\</v>
      </c>
      <c r="J1175" s="3" t="e">
        <f>VLOOKUP(I1175,'SAC''s'!W:W,1,0)</f>
        <v>#N/A</v>
      </c>
      <c r="K1175" s="3" t="e">
        <f>VLOOKUP(A1175,'SAC''s'!B:B,1,0)</f>
        <v>#N/A</v>
      </c>
      <c r="L1175" s="3" t="b">
        <f t="shared" si="55"/>
        <v>0</v>
      </c>
    </row>
    <row r="1176" spans="9:12" ht="12" customHeight="1" x14ac:dyDescent="0.2">
      <c r="I1176" s="120" t="str">
        <f t="shared" si="54"/>
        <v>\</v>
      </c>
      <c r="J1176" s="3" t="e">
        <f>VLOOKUP(I1176,'SAC''s'!W:W,1,0)</f>
        <v>#N/A</v>
      </c>
      <c r="K1176" s="3" t="e">
        <f>VLOOKUP(A1176,'SAC''s'!B:B,1,0)</f>
        <v>#N/A</v>
      </c>
      <c r="L1176" s="3" t="b">
        <f t="shared" si="55"/>
        <v>0</v>
      </c>
    </row>
    <row r="1177" spans="9:12" ht="12" customHeight="1" x14ac:dyDescent="0.2">
      <c r="I1177" s="120" t="str">
        <f t="shared" si="54"/>
        <v>\</v>
      </c>
      <c r="J1177" s="3" t="e">
        <f>VLOOKUP(I1177,'SAC''s'!W:W,1,0)</f>
        <v>#N/A</v>
      </c>
      <c r="K1177" s="3" t="e">
        <f>VLOOKUP(A1177,'SAC''s'!B:B,1,0)</f>
        <v>#N/A</v>
      </c>
      <c r="L1177" s="3" t="b">
        <f t="shared" si="55"/>
        <v>0</v>
      </c>
    </row>
    <row r="1178" spans="9:12" ht="12" customHeight="1" x14ac:dyDescent="0.2">
      <c r="I1178" s="120" t="str">
        <f t="shared" si="54"/>
        <v>\</v>
      </c>
      <c r="J1178" s="3" t="e">
        <f>VLOOKUP(I1178,'SAC''s'!W:W,1,0)</f>
        <v>#N/A</v>
      </c>
      <c r="K1178" s="3" t="e">
        <f>VLOOKUP(A1178,'SAC''s'!B:B,1,0)</f>
        <v>#N/A</v>
      </c>
      <c r="L1178" s="3" t="b">
        <f t="shared" si="55"/>
        <v>0</v>
      </c>
    </row>
    <row r="1179" spans="9:12" ht="12" customHeight="1" x14ac:dyDescent="0.2">
      <c r="I1179" s="120" t="str">
        <f t="shared" si="54"/>
        <v>\</v>
      </c>
      <c r="J1179" s="3" t="e">
        <f>VLOOKUP(I1179,'SAC''s'!W:W,1,0)</f>
        <v>#N/A</v>
      </c>
      <c r="K1179" s="3" t="e">
        <f>VLOOKUP(A1179,'SAC''s'!B:B,1,0)</f>
        <v>#N/A</v>
      </c>
      <c r="L1179" s="3" t="b">
        <f t="shared" si="55"/>
        <v>0</v>
      </c>
    </row>
    <row r="1180" spans="9:12" ht="12" customHeight="1" x14ac:dyDescent="0.2">
      <c r="I1180" s="120" t="str">
        <f t="shared" si="54"/>
        <v>\</v>
      </c>
      <c r="J1180" s="3" t="e">
        <f>VLOOKUP(I1180,'SAC''s'!W:W,1,0)</f>
        <v>#N/A</v>
      </c>
      <c r="K1180" s="3" t="e">
        <f>VLOOKUP(A1180,'SAC''s'!B:B,1,0)</f>
        <v>#N/A</v>
      </c>
      <c r="L1180" s="3" t="b">
        <f t="shared" si="55"/>
        <v>0</v>
      </c>
    </row>
    <row r="1181" spans="9:12" ht="12" customHeight="1" x14ac:dyDescent="0.2">
      <c r="I1181" s="120" t="str">
        <f t="shared" si="54"/>
        <v>\</v>
      </c>
      <c r="J1181" s="3" t="e">
        <f>VLOOKUP(I1181,'SAC''s'!W:W,1,0)</f>
        <v>#N/A</v>
      </c>
      <c r="K1181" s="3" t="e">
        <f>VLOOKUP(A1181,'SAC''s'!B:B,1,0)</f>
        <v>#N/A</v>
      </c>
      <c r="L1181" s="3" t="b">
        <f t="shared" si="55"/>
        <v>0</v>
      </c>
    </row>
    <row r="1182" spans="9:12" ht="12" customHeight="1" x14ac:dyDescent="0.2">
      <c r="I1182" s="120" t="str">
        <f t="shared" si="54"/>
        <v>\</v>
      </c>
      <c r="J1182" s="3" t="e">
        <f>VLOOKUP(I1182,'SAC''s'!W:W,1,0)</f>
        <v>#N/A</v>
      </c>
      <c r="K1182" s="3" t="e">
        <f>VLOOKUP(A1182,'SAC''s'!B:B,1,0)</f>
        <v>#N/A</v>
      </c>
      <c r="L1182" s="3" t="b">
        <f t="shared" si="55"/>
        <v>0</v>
      </c>
    </row>
    <row r="1183" spans="9:12" ht="12" customHeight="1" x14ac:dyDescent="0.2">
      <c r="I1183" s="120" t="str">
        <f t="shared" si="54"/>
        <v>\</v>
      </c>
      <c r="J1183" s="3" t="e">
        <f>VLOOKUP(I1183,'SAC''s'!W:W,1,0)</f>
        <v>#N/A</v>
      </c>
      <c r="K1183" s="3" t="e">
        <f>VLOOKUP(A1183,'SAC''s'!B:B,1,0)</f>
        <v>#N/A</v>
      </c>
      <c r="L1183" s="3" t="b">
        <f t="shared" si="55"/>
        <v>0</v>
      </c>
    </row>
    <row r="1184" spans="9:12" ht="12" customHeight="1" x14ac:dyDescent="0.2">
      <c r="I1184" s="120" t="str">
        <f t="shared" si="54"/>
        <v>\</v>
      </c>
      <c r="J1184" s="3" t="e">
        <f>VLOOKUP(I1184,'SAC''s'!W:W,1,0)</f>
        <v>#N/A</v>
      </c>
      <c r="K1184" s="3" t="e">
        <f>VLOOKUP(A1184,'SAC''s'!B:B,1,0)</f>
        <v>#N/A</v>
      </c>
      <c r="L1184" s="3" t="b">
        <f t="shared" si="55"/>
        <v>0</v>
      </c>
    </row>
    <row r="1185" spans="9:12" ht="12" customHeight="1" x14ac:dyDescent="0.2">
      <c r="I1185" s="120" t="str">
        <f t="shared" si="54"/>
        <v>\</v>
      </c>
      <c r="J1185" s="3" t="e">
        <f>VLOOKUP(I1185,'SAC''s'!W:W,1,0)</f>
        <v>#N/A</v>
      </c>
      <c r="K1185" s="3" t="e">
        <f>VLOOKUP(A1185,'SAC''s'!B:B,1,0)</f>
        <v>#N/A</v>
      </c>
      <c r="L1185" s="3" t="b">
        <f t="shared" si="55"/>
        <v>0</v>
      </c>
    </row>
    <row r="1186" spans="9:12" ht="12" customHeight="1" x14ac:dyDescent="0.2">
      <c r="I1186" s="120" t="str">
        <f t="shared" si="54"/>
        <v>\</v>
      </c>
      <c r="J1186" s="3" t="e">
        <f>VLOOKUP(I1186,'SAC''s'!W:W,1,0)</f>
        <v>#N/A</v>
      </c>
      <c r="K1186" s="3" t="e">
        <f>VLOOKUP(A1186,'SAC''s'!B:B,1,0)</f>
        <v>#N/A</v>
      </c>
      <c r="L1186" s="3" t="b">
        <f t="shared" si="55"/>
        <v>0</v>
      </c>
    </row>
    <row r="1187" spans="9:12" ht="12" customHeight="1" x14ac:dyDescent="0.2">
      <c r="I1187" s="120" t="str">
        <f t="shared" si="54"/>
        <v>\</v>
      </c>
      <c r="J1187" s="3" t="e">
        <f>VLOOKUP(I1187,'SAC''s'!W:W,1,0)</f>
        <v>#N/A</v>
      </c>
      <c r="K1187" s="3" t="e">
        <f>VLOOKUP(A1187,'SAC''s'!B:B,1,0)</f>
        <v>#N/A</v>
      </c>
      <c r="L1187" s="3" t="b">
        <f t="shared" si="55"/>
        <v>0</v>
      </c>
    </row>
    <row r="1188" spans="9:12" ht="12" customHeight="1" x14ac:dyDescent="0.2">
      <c r="I1188" s="120" t="str">
        <f t="shared" ref="I1188:I1251" si="56">CONCATENATE(A1188,TRIM(F1188),"\",TRIM(D1188),E1188)</f>
        <v>\</v>
      </c>
      <c r="J1188" s="3" t="e">
        <f>VLOOKUP(I1188,'SAC''s'!W:W,1,0)</f>
        <v>#N/A</v>
      </c>
      <c r="K1188" s="3" t="e">
        <f>VLOOKUP(A1188,'SAC''s'!B:B,1,0)</f>
        <v>#N/A</v>
      </c>
      <c r="L1188" s="3" t="b">
        <f t="shared" si="55"/>
        <v>0</v>
      </c>
    </row>
    <row r="1189" spans="9:12" ht="12" customHeight="1" x14ac:dyDescent="0.2">
      <c r="I1189" s="120" t="str">
        <f t="shared" si="56"/>
        <v>\</v>
      </c>
      <c r="J1189" s="3" t="e">
        <f>VLOOKUP(I1189,'SAC''s'!W:W,1,0)</f>
        <v>#N/A</v>
      </c>
      <c r="K1189" s="3" t="e">
        <f>VLOOKUP(A1189,'SAC''s'!B:B,1,0)</f>
        <v>#N/A</v>
      </c>
      <c r="L1189" s="3" t="b">
        <f t="shared" si="55"/>
        <v>0</v>
      </c>
    </row>
    <row r="1190" spans="9:12" ht="12" customHeight="1" x14ac:dyDescent="0.2">
      <c r="I1190" s="120" t="str">
        <f t="shared" si="56"/>
        <v>\</v>
      </c>
      <c r="J1190" s="3" t="e">
        <f>VLOOKUP(I1190,'SAC''s'!W:W,1,0)</f>
        <v>#N/A</v>
      </c>
      <c r="K1190" s="3" t="e">
        <f>VLOOKUP(A1190,'SAC''s'!B:B,1,0)</f>
        <v>#N/A</v>
      </c>
      <c r="L1190" s="3" t="b">
        <f t="shared" si="55"/>
        <v>0</v>
      </c>
    </row>
    <row r="1191" spans="9:12" ht="12" customHeight="1" x14ac:dyDescent="0.2">
      <c r="I1191" s="120" t="str">
        <f t="shared" si="56"/>
        <v>\</v>
      </c>
      <c r="J1191" s="3" t="e">
        <f>VLOOKUP(I1191,'SAC''s'!W:W,1,0)</f>
        <v>#N/A</v>
      </c>
      <c r="K1191" s="3" t="e">
        <f>VLOOKUP(A1191,'SAC''s'!B:B,1,0)</f>
        <v>#N/A</v>
      </c>
      <c r="L1191" s="3" t="b">
        <f t="shared" si="55"/>
        <v>0</v>
      </c>
    </row>
    <row r="1192" spans="9:12" ht="12" customHeight="1" x14ac:dyDescent="0.2">
      <c r="I1192" s="120" t="str">
        <f t="shared" si="56"/>
        <v>\</v>
      </c>
      <c r="J1192" s="3" t="e">
        <f>VLOOKUP(I1192,'SAC''s'!W:W,1,0)</f>
        <v>#N/A</v>
      </c>
      <c r="K1192" s="3" t="e">
        <f>VLOOKUP(A1192,'SAC''s'!B:B,1,0)</f>
        <v>#N/A</v>
      </c>
      <c r="L1192" s="3" t="b">
        <f t="shared" si="55"/>
        <v>0</v>
      </c>
    </row>
    <row r="1193" spans="9:12" ht="12" customHeight="1" x14ac:dyDescent="0.2">
      <c r="I1193" s="120" t="str">
        <f t="shared" si="56"/>
        <v>\</v>
      </c>
      <c r="J1193" s="3" t="e">
        <f>VLOOKUP(I1193,'SAC''s'!W:W,1,0)</f>
        <v>#N/A</v>
      </c>
      <c r="K1193" s="3" t="e">
        <f>VLOOKUP(A1193,'SAC''s'!B:B,1,0)</f>
        <v>#N/A</v>
      </c>
      <c r="L1193" s="3" t="b">
        <f t="shared" si="55"/>
        <v>0</v>
      </c>
    </row>
    <row r="1194" spans="9:12" ht="12" customHeight="1" x14ac:dyDescent="0.2">
      <c r="I1194" s="120" t="str">
        <f t="shared" si="56"/>
        <v>\</v>
      </c>
      <c r="J1194" s="3" t="e">
        <f>VLOOKUP(I1194,'SAC''s'!W:W,1,0)</f>
        <v>#N/A</v>
      </c>
      <c r="K1194" s="3" t="e">
        <f>VLOOKUP(A1194,'SAC''s'!B:B,1,0)</f>
        <v>#N/A</v>
      </c>
      <c r="L1194" s="3" t="b">
        <f t="shared" si="55"/>
        <v>0</v>
      </c>
    </row>
    <row r="1195" spans="9:12" ht="12" customHeight="1" x14ac:dyDescent="0.2">
      <c r="I1195" s="120" t="str">
        <f t="shared" si="56"/>
        <v>\</v>
      </c>
      <c r="J1195" s="3" t="e">
        <f>VLOOKUP(I1195,'SAC''s'!W:W,1,0)</f>
        <v>#N/A</v>
      </c>
      <c r="K1195" s="3" t="e">
        <f>VLOOKUP(A1195,'SAC''s'!B:B,1,0)</f>
        <v>#N/A</v>
      </c>
      <c r="L1195" s="3" t="b">
        <f t="shared" si="55"/>
        <v>0</v>
      </c>
    </row>
    <row r="1196" spans="9:12" ht="12" customHeight="1" x14ac:dyDescent="0.2">
      <c r="I1196" s="120" t="str">
        <f t="shared" si="56"/>
        <v>\</v>
      </c>
      <c r="J1196" s="3" t="e">
        <f>VLOOKUP(I1196,'SAC''s'!W:W,1,0)</f>
        <v>#N/A</v>
      </c>
      <c r="K1196" s="3" t="e">
        <f>VLOOKUP(A1196,'SAC''s'!B:B,1,0)</f>
        <v>#N/A</v>
      </c>
      <c r="L1196" s="3" t="b">
        <f t="shared" si="55"/>
        <v>0</v>
      </c>
    </row>
    <row r="1197" spans="9:12" ht="12" customHeight="1" x14ac:dyDescent="0.2">
      <c r="I1197" s="120" t="str">
        <f t="shared" si="56"/>
        <v>\</v>
      </c>
      <c r="J1197" s="3" t="e">
        <f>VLOOKUP(I1197,'SAC''s'!W:W,1,0)</f>
        <v>#N/A</v>
      </c>
      <c r="K1197" s="3" t="e">
        <f>VLOOKUP(A1197,'SAC''s'!B:B,1,0)</f>
        <v>#N/A</v>
      </c>
      <c r="L1197" s="3" t="b">
        <f t="shared" si="55"/>
        <v>0</v>
      </c>
    </row>
    <row r="1198" spans="9:12" ht="12" customHeight="1" x14ac:dyDescent="0.2">
      <c r="I1198" s="120" t="str">
        <f t="shared" si="56"/>
        <v>\</v>
      </c>
      <c r="J1198" s="3" t="e">
        <f>VLOOKUP(I1198,'SAC''s'!W:W,1,0)</f>
        <v>#N/A</v>
      </c>
      <c r="K1198" s="3" t="e">
        <f>VLOOKUP(A1198,'SAC''s'!B:B,1,0)</f>
        <v>#N/A</v>
      </c>
      <c r="L1198" s="3" t="b">
        <f t="shared" si="55"/>
        <v>0</v>
      </c>
    </row>
    <row r="1199" spans="9:12" ht="12" customHeight="1" x14ac:dyDescent="0.2">
      <c r="I1199" s="120" t="str">
        <f t="shared" si="56"/>
        <v>\</v>
      </c>
      <c r="J1199" s="3" t="e">
        <f>VLOOKUP(I1199,'SAC''s'!W:W,1,0)</f>
        <v>#N/A</v>
      </c>
      <c r="K1199" s="3" t="e">
        <f>VLOOKUP(A1199,'SAC''s'!B:B,1,0)</f>
        <v>#N/A</v>
      </c>
      <c r="L1199" s="3" t="b">
        <f t="shared" si="55"/>
        <v>0</v>
      </c>
    </row>
    <row r="1200" spans="9:12" ht="12" customHeight="1" x14ac:dyDescent="0.2">
      <c r="I1200" s="120" t="str">
        <f t="shared" si="56"/>
        <v>\</v>
      </c>
      <c r="J1200" s="3" t="e">
        <f>VLOOKUP(I1200,'SAC''s'!W:W,1,0)</f>
        <v>#N/A</v>
      </c>
      <c r="K1200" s="3" t="e">
        <f>VLOOKUP(A1200,'SAC''s'!B:B,1,0)</f>
        <v>#N/A</v>
      </c>
      <c r="L1200" s="3" t="b">
        <f t="shared" ref="L1200:L1263" si="57">RIGHT(E1200,1)="0"</f>
        <v>0</v>
      </c>
    </row>
    <row r="1201" spans="9:12" ht="12" customHeight="1" x14ac:dyDescent="0.2">
      <c r="I1201" s="120" t="str">
        <f t="shared" si="56"/>
        <v>\</v>
      </c>
      <c r="J1201" s="3" t="e">
        <f>VLOOKUP(I1201,'SAC''s'!W:W,1,0)</f>
        <v>#N/A</v>
      </c>
      <c r="K1201" s="3" t="e">
        <f>VLOOKUP(A1201,'SAC''s'!B:B,1,0)</f>
        <v>#N/A</v>
      </c>
      <c r="L1201" s="3" t="b">
        <f t="shared" si="57"/>
        <v>0</v>
      </c>
    </row>
    <row r="1202" spans="9:12" ht="12" customHeight="1" x14ac:dyDescent="0.2">
      <c r="I1202" s="120" t="str">
        <f t="shared" si="56"/>
        <v>\</v>
      </c>
      <c r="J1202" s="3" t="e">
        <f>VLOOKUP(I1202,'SAC''s'!W:W,1,0)</f>
        <v>#N/A</v>
      </c>
      <c r="K1202" s="3" t="e">
        <f>VLOOKUP(A1202,'SAC''s'!B:B,1,0)</f>
        <v>#N/A</v>
      </c>
      <c r="L1202" s="3" t="b">
        <f t="shared" si="57"/>
        <v>0</v>
      </c>
    </row>
    <row r="1203" spans="9:12" ht="12" customHeight="1" x14ac:dyDescent="0.2">
      <c r="I1203" s="120" t="str">
        <f t="shared" si="56"/>
        <v>\</v>
      </c>
      <c r="J1203" s="3" t="e">
        <f>VLOOKUP(I1203,'SAC''s'!W:W,1,0)</f>
        <v>#N/A</v>
      </c>
      <c r="K1203" s="3" t="e">
        <f>VLOOKUP(A1203,'SAC''s'!B:B,1,0)</f>
        <v>#N/A</v>
      </c>
      <c r="L1203" s="3" t="b">
        <f t="shared" si="57"/>
        <v>0</v>
      </c>
    </row>
    <row r="1204" spans="9:12" ht="12" customHeight="1" x14ac:dyDescent="0.2">
      <c r="I1204" s="120" t="str">
        <f t="shared" si="56"/>
        <v>\</v>
      </c>
      <c r="J1204" s="3" t="e">
        <f>VLOOKUP(I1204,'SAC''s'!W:W,1,0)</f>
        <v>#N/A</v>
      </c>
      <c r="K1204" s="3" t="e">
        <f>VLOOKUP(A1204,'SAC''s'!B:B,1,0)</f>
        <v>#N/A</v>
      </c>
      <c r="L1204" s="3" t="b">
        <f t="shared" si="57"/>
        <v>0</v>
      </c>
    </row>
    <row r="1205" spans="9:12" ht="12" customHeight="1" x14ac:dyDescent="0.2">
      <c r="I1205" s="120" t="str">
        <f t="shared" si="56"/>
        <v>\</v>
      </c>
      <c r="J1205" s="3" t="e">
        <f>VLOOKUP(I1205,'SAC''s'!W:W,1,0)</f>
        <v>#N/A</v>
      </c>
      <c r="K1205" s="3" t="e">
        <f>VLOOKUP(A1205,'SAC''s'!B:B,1,0)</f>
        <v>#N/A</v>
      </c>
      <c r="L1205" s="3" t="b">
        <f t="shared" si="57"/>
        <v>0</v>
      </c>
    </row>
    <row r="1206" spans="9:12" ht="12" customHeight="1" x14ac:dyDescent="0.2">
      <c r="I1206" s="120" t="str">
        <f t="shared" si="56"/>
        <v>\</v>
      </c>
      <c r="J1206" s="3" t="e">
        <f>VLOOKUP(I1206,'SAC''s'!W:W,1,0)</f>
        <v>#N/A</v>
      </c>
      <c r="K1206" s="3" t="e">
        <f>VLOOKUP(A1206,'SAC''s'!B:B,1,0)</f>
        <v>#N/A</v>
      </c>
      <c r="L1206" s="3" t="b">
        <f t="shared" si="57"/>
        <v>0</v>
      </c>
    </row>
    <row r="1207" spans="9:12" ht="12" customHeight="1" x14ac:dyDescent="0.2">
      <c r="I1207" s="120" t="str">
        <f t="shared" si="56"/>
        <v>\</v>
      </c>
      <c r="J1207" s="3" t="e">
        <f>VLOOKUP(I1207,'SAC''s'!W:W,1,0)</f>
        <v>#N/A</v>
      </c>
      <c r="K1207" s="3" t="e">
        <f>VLOOKUP(A1207,'SAC''s'!B:B,1,0)</f>
        <v>#N/A</v>
      </c>
      <c r="L1207" s="3" t="b">
        <f t="shared" si="57"/>
        <v>0</v>
      </c>
    </row>
    <row r="1208" spans="9:12" ht="12" customHeight="1" x14ac:dyDescent="0.2">
      <c r="I1208" s="120" t="str">
        <f t="shared" si="56"/>
        <v>\</v>
      </c>
      <c r="J1208" s="3" t="e">
        <f>VLOOKUP(I1208,'SAC''s'!W:W,1,0)</f>
        <v>#N/A</v>
      </c>
      <c r="K1208" s="3" t="e">
        <f>VLOOKUP(A1208,'SAC''s'!B:B,1,0)</f>
        <v>#N/A</v>
      </c>
      <c r="L1208" s="3" t="b">
        <f t="shared" si="57"/>
        <v>0</v>
      </c>
    </row>
    <row r="1209" spans="9:12" ht="12" customHeight="1" x14ac:dyDescent="0.2">
      <c r="I1209" s="120" t="str">
        <f t="shared" si="56"/>
        <v>\</v>
      </c>
      <c r="J1209" s="3" t="e">
        <f>VLOOKUP(I1209,'SAC''s'!W:W,1,0)</f>
        <v>#N/A</v>
      </c>
      <c r="K1209" s="3" t="e">
        <f>VLOOKUP(A1209,'SAC''s'!B:B,1,0)</f>
        <v>#N/A</v>
      </c>
      <c r="L1209" s="3" t="b">
        <f t="shared" si="57"/>
        <v>0</v>
      </c>
    </row>
    <row r="1210" spans="9:12" ht="12" customHeight="1" x14ac:dyDescent="0.2">
      <c r="I1210" s="120" t="str">
        <f t="shared" si="56"/>
        <v>\</v>
      </c>
      <c r="J1210" s="3" t="e">
        <f>VLOOKUP(I1210,'SAC''s'!W:W,1,0)</f>
        <v>#N/A</v>
      </c>
      <c r="K1210" s="3" t="e">
        <f>VLOOKUP(A1210,'SAC''s'!B:B,1,0)</f>
        <v>#N/A</v>
      </c>
      <c r="L1210" s="3" t="b">
        <f t="shared" si="57"/>
        <v>0</v>
      </c>
    </row>
    <row r="1211" spans="9:12" ht="12" customHeight="1" x14ac:dyDescent="0.2">
      <c r="I1211" s="120" t="str">
        <f t="shared" si="56"/>
        <v>\</v>
      </c>
      <c r="J1211" s="3" t="e">
        <f>VLOOKUP(I1211,'SAC''s'!W:W,1,0)</f>
        <v>#N/A</v>
      </c>
      <c r="K1211" s="3" t="e">
        <f>VLOOKUP(A1211,'SAC''s'!B:B,1,0)</f>
        <v>#N/A</v>
      </c>
      <c r="L1211" s="3" t="b">
        <f t="shared" si="57"/>
        <v>0</v>
      </c>
    </row>
    <row r="1212" spans="9:12" ht="12" customHeight="1" x14ac:dyDescent="0.2">
      <c r="I1212" s="120" t="str">
        <f t="shared" si="56"/>
        <v>\</v>
      </c>
      <c r="J1212" s="3" t="e">
        <f>VLOOKUP(I1212,'SAC''s'!W:W,1,0)</f>
        <v>#N/A</v>
      </c>
      <c r="K1212" s="3" t="e">
        <f>VLOOKUP(A1212,'SAC''s'!B:B,1,0)</f>
        <v>#N/A</v>
      </c>
      <c r="L1212" s="3" t="b">
        <f t="shared" si="57"/>
        <v>0</v>
      </c>
    </row>
    <row r="1213" spans="9:12" ht="12" customHeight="1" x14ac:dyDescent="0.2">
      <c r="I1213" s="120" t="str">
        <f t="shared" si="56"/>
        <v>\</v>
      </c>
      <c r="J1213" s="3" t="e">
        <f>VLOOKUP(I1213,'SAC''s'!W:W,1,0)</f>
        <v>#N/A</v>
      </c>
      <c r="K1213" s="3" t="e">
        <f>VLOOKUP(A1213,'SAC''s'!B:B,1,0)</f>
        <v>#N/A</v>
      </c>
      <c r="L1213" s="3" t="b">
        <f t="shared" si="57"/>
        <v>0</v>
      </c>
    </row>
    <row r="1214" spans="9:12" ht="12" customHeight="1" x14ac:dyDescent="0.2">
      <c r="I1214" s="120" t="str">
        <f t="shared" si="56"/>
        <v>\</v>
      </c>
      <c r="J1214" s="3" t="e">
        <f>VLOOKUP(I1214,'SAC''s'!W:W,1,0)</f>
        <v>#N/A</v>
      </c>
      <c r="K1214" s="3" t="e">
        <f>VLOOKUP(A1214,'SAC''s'!B:B,1,0)</f>
        <v>#N/A</v>
      </c>
      <c r="L1214" s="3" t="b">
        <f t="shared" si="57"/>
        <v>0</v>
      </c>
    </row>
    <row r="1215" spans="9:12" ht="12" customHeight="1" x14ac:dyDescent="0.2">
      <c r="I1215" s="120" t="str">
        <f t="shared" si="56"/>
        <v>\</v>
      </c>
      <c r="J1215" s="3" t="e">
        <f>VLOOKUP(I1215,'SAC''s'!W:W,1,0)</f>
        <v>#N/A</v>
      </c>
      <c r="K1215" s="3" t="e">
        <f>VLOOKUP(A1215,'SAC''s'!B:B,1,0)</f>
        <v>#N/A</v>
      </c>
      <c r="L1215" s="3" t="b">
        <f t="shared" si="57"/>
        <v>0</v>
      </c>
    </row>
    <row r="1216" spans="9:12" ht="12" customHeight="1" x14ac:dyDescent="0.2">
      <c r="I1216" s="120" t="str">
        <f t="shared" si="56"/>
        <v>\</v>
      </c>
      <c r="J1216" s="3" t="e">
        <f>VLOOKUP(I1216,'SAC''s'!W:W,1,0)</f>
        <v>#N/A</v>
      </c>
      <c r="K1216" s="3" t="e">
        <f>VLOOKUP(A1216,'SAC''s'!B:B,1,0)</f>
        <v>#N/A</v>
      </c>
      <c r="L1216" s="3" t="b">
        <f t="shared" si="57"/>
        <v>0</v>
      </c>
    </row>
    <row r="1217" spans="9:12" ht="12" customHeight="1" x14ac:dyDescent="0.2">
      <c r="I1217" s="120" t="str">
        <f t="shared" si="56"/>
        <v>\</v>
      </c>
      <c r="J1217" s="3" t="e">
        <f>VLOOKUP(I1217,'SAC''s'!W:W,1,0)</f>
        <v>#N/A</v>
      </c>
      <c r="K1217" s="3" t="e">
        <f>VLOOKUP(A1217,'SAC''s'!B:B,1,0)</f>
        <v>#N/A</v>
      </c>
      <c r="L1217" s="3" t="b">
        <f t="shared" si="57"/>
        <v>0</v>
      </c>
    </row>
    <row r="1218" spans="9:12" ht="12" customHeight="1" x14ac:dyDescent="0.2">
      <c r="I1218" s="120" t="str">
        <f t="shared" si="56"/>
        <v>\</v>
      </c>
      <c r="J1218" s="3" t="e">
        <f>VLOOKUP(I1218,'SAC''s'!W:W,1,0)</f>
        <v>#N/A</v>
      </c>
      <c r="K1218" s="3" t="e">
        <f>VLOOKUP(A1218,'SAC''s'!B:B,1,0)</f>
        <v>#N/A</v>
      </c>
      <c r="L1218" s="3" t="b">
        <f t="shared" si="57"/>
        <v>0</v>
      </c>
    </row>
    <row r="1219" spans="9:12" ht="12" customHeight="1" x14ac:dyDescent="0.2">
      <c r="I1219" s="120" t="str">
        <f t="shared" si="56"/>
        <v>\</v>
      </c>
      <c r="J1219" s="3" t="e">
        <f>VLOOKUP(I1219,'SAC''s'!W:W,1,0)</f>
        <v>#N/A</v>
      </c>
      <c r="K1219" s="3" t="e">
        <f>VLOOKUP(A1219,'SAC''s'!B:B,1,0)</f>
        <v>#N/A</v>
      </c>
      <c r="L1219" s="3" t="b">
        <f t="shared" si="57"/>
        <v>0</v>
      </c>
    </row>
    <row r="1220" spans="9:12" ht="12" customHeight="1" x14ac:dyDescent="0.2">
      <c r="I1220" s="120" t="str">
        <f t="shared" si="56"/>
        <v>\</v>
      </c>
      <c r="J1220" s="3" t="e">
        <f>VLOOKUP(I1220,'SAC''s'!W:W,1,0)</f>
        <v>#N/A</v>
      </c>
      <c r="K1220" s="3" t="e">
        <f>VLOOKUP(A1220,'SAC''s'!B:B,1,0)</f>
        <v>#N/A</v>
      </c>
      <c r="L1220" s="3" t="b">
        <f t="shared" si="57"/>
        <v>0</v>
      </c>
    </row>
    <row r="1221" spans="9:12" ht="12" customHeight="1" x14ac:dyDescent="0.2">
      <c r="I1221" s="120" t="str">
        <f t="shared" si="56"/>
        <v>\</v>
      </c>
      <c r="J1221" s="3" t="e">
        <f>VLOOKUP(I1221,'SAC''s'!W:W,1,0)</f>
        <v>#N/A</v>
      </c>
      <c r="K1221" s="3" t="e">
        <f>VLOOKUP(A1221,'SAC''s'!B:B,1,0)</f>
        <v>#N/A</v>
      </c>
      <c r="L1221" s="3" t="b">
        <f t="shared" si="57"/>
        <v>0</v>
      </c>
    </row>
    <row r="1222" spans="9:12" ht="12" customHeight="1" x14ac:dyDescent="0.2">
      <c r="I1222" s="120" t="str">
        <f t="shared" si="56"/>
        <v>\</v>
      </c>
      <c r="J1222" s="3" t="e">
        <f>VLOOKUP(I1222,'SAC''s'!W:W,1,0)</f>
        <v>#N/A</v>
      </c>
      <c r="K1222" s="3" t="e">
        <f>VLOOKUP(A1222,'SAC''s'!B:B,1,0)</f>
        <v>#N/A</v>
      </c>
      <c r="L1222" s="3" t="b">
        <f t="shared" si="57"/>
        <v>0</v>
      </c>
    </row>
    <row r="1223" spans="9:12" ht="12" customHeight="1" x14ac:dyDescent="0.2">
      <c r="I1223" s="120" t="str">
        <f t="shared" si="56"/>
        <v>\</v>
      </c>
      <c r="J1223" s="3" t="e">
        <f>VLOOKUP(I1223,'SAC''s'!W:W,1,0)</f>
        <v>#N/A</v>
      </c>
      <c r="K1223" s="3" t="e">
        <f>VLOOKUP(A1223,'SAC''s'!B:B,1,0)</f>
        <v>#N/A</v>
      </c>
      <c r="L1223" s="3" t="b">
        <f t="shared" si="57"/>
        <v>0</v>
      </c>
    </row>
    <row r="1224" spans="9:12" ht="12" customHeight="1" x14ac:dyDescent="0.2">
      <c r="I1224" s="120" t="str">
        <f t="shared" si="56"/>
        <v>\</v>
      </c>
      <c r="J1224" s="3" t="e">
        <f>VLOOKUP(I1224,'SAC''s'!W:W,1,0)</f>
        <v>#N/A</v>
      </c>
      <c r="K1224" s="3" t="e">
        <f>VLOOKUP(A1224,'SAC''s'!B:B,1,0)</f>
        <v>#N/A</v>
      </c>
      <c r="L1224" s="3" t="b">
        <f t="shared" si="57"/>
        <v>0</v>
      </c>
    </row>
    <row r="1225" spans="9:12" ht="12" customHeight="1" x14ac:dyDescent="0.2">
      <c r="I1225" s="120" t="str">
        <f t="shared" si="56"/>
        <v>\</v>
      </c>
      <c r="J1225" s="3" t="e">
        <f>VLOOKUP(I1225,'SAC''s'!W:W,1,0)</f>
        <v>#N/A</v>
      </c>
      <c r="K1225" s="3" t="e">
        <f>VLOOKUP(A1225,'SAC''s'!B:B,1,0)</f>
        <v>#N/A</v>
      </c>
      <c r="L1225" s="3" t="b">
        <f t="shared" si="57"/>
        <v>0</v>
      </c>
    </row>
    <row r="1226" spans="9:12" ht="12" customHeight="1" x14ac:dyDescent="0.2">
      <c r="I1226" s="120" t="str">
        <f t="shared" si="56"/>
        <v>\</v>
      </c>
      <c r="J1226" s="3" t="e">
        <f>VLOOKUP(I1226,'SAC''s'!W:W,1,0)</f>
        <v>#N/A</v>
      </c>
      <c r="K1226" s="3" t="e">
        <f>VLOOKUP(A1226,'SAC''s'!B:B,1,0)</f>
        <v>#N/A</v>
      </c>
      <c r="L1226" s="3" t="b">
        <f t="shared" si="57"/>
        <v>0</v>
      </c>
    </row>
    <row r="1227" spans="9:12" ht="12" customHeight="1" x14ac:dyDescent="0.2">
      <c r="I1227" s="120" t="str">
        <f t="shared" si="56"/>
        <v>\</v>
      </c>
      <c r="J1227" s="3" t="e">
        <f>VLOOKUP(I1227,'SAC''s'!W:W,1,0)</f>
        <v>#N/A</v>
      </c>
      <c r="K1227" s="3" t="e">
        <f>VLOOKUP(A1227,'SAC''s'!B:B,1,0)</f>
        <v>#N/A</v>
      </c>
      <c r="L1227" s="3" t="b">
        <f t="shared" si="57"/>
        <v>0</v>
      </c>
    </row>
    <row r="1228" spans="9:12" ht="12" customHeight="1" x14ac:dyDescent="0.2">
      <c r="I1228" s="120" t="str">
        <f t="shared" si="56"/>
        <v>\</v>
      </c>
      <c r="J1228" s="3" t="e">
        <f>VLOOKUP(I1228,'SAC''s'!W:W,1,0)</f>
        <v>#N/A</v>
      </c>
      <c r="K1228" s="3" t="e">
        <f>VLOOKUP(A1228,'SAC''s'!B:B,1,0)</f>
        <v>#N/A</v>
      </c>
      <c r="L1228" s="3" t="b">
        <f t="shared" si="57"/>
        <v>0</v>
      </c>
    </row>
    <row r="1229" spans="9:12" ht="12" customHeight="1" x14ac:dyDescent="0.2">
      <c r="I1229" s="120" t="str">
        <f t="shared" si="56"/>
        <v>\</v>
      </c>
      <c r="J1229" s="3" t="e">
        <f>VLOOKUP(I1229,'SAC''s'!W:W,1,0)</f>
        <v>#N/A</v>
      </c>
      <c r="K1229" s="3" t="e">
        <f>VLOOKUP(A1229,'SAC''s'!B:B,1,0)</f>
        <v>#N/A</v>
      </c>
      <c r="L1229" s="3" t="b">
        <f t="shared" si="57"/>
        <v>0</v>
      </c>
    </row>
    <row r="1230" spans="9:12" ht="12" customHeight="1" x14ac:dyDescent="0.2">
      <c r="I1230" s="120" t="str">
        <f t="shared" si="56"/>
        <v>\</v>
      </c>
      <c r="J1230" s="3" t="e">
        <f>VLOOKUP(I1230,'SAC''s'!W:W,1,0)</f>
        <v>#N/A</v>
      </c>
      <c r="K1230" s="3" t="e">
        <f>VLOOKUP(A1230,'SAC''s'!B:B,1,0)</f>
        <v>#N/A</v>
      </c>
      <c r="L1230" s="3" t="b">
        <f t="shared" si="57"/>
        <v>0</v>
      </c>
    </row>
    <row r="1231" spans="9:12" ht="12" customHeight="1" x14ac:dyDescent="0.2">
      <c r="I1231" s="120" t="str">
        <f t="shared" si="56"/>
        <v>\</v>
      </c>
      <c r="J1231" s="3" t="e">
        <f>VLOOKUP(I1231,'SAC''s'!W:W,1,0)</f>
        <v>#N/A</v>
      </c>
      <c r="K1231" s="3" t="e">
        <f>VLOOKUP(A1231,'SAC''s'!B:B,1,0)</f>
        <v>#N/A</v>
      </c>
      <c r="L1231" s="3" t="b">
        <f t="shared" si="57"/>
        <v>0</v>
      </c>
    </row>
    <row r="1232" spans="9:12" ht="12" customHeight="1" x14ac:dyDescent="0.2">
      <c r="I1232" s="120" t="str">
        <f t="shared" si="56"/>
        <v>\</v>
      </c>
      <c r="J1232" s="3" t="e">
        <f>VLOOKUP(I1232,'SAC''s'!W:W,1,0)</f>
        <v>#N/A</v>
      </c>
      <c r="K1232" s="3" t="e">
        <f>VLOOKUP(A1232,'SAC''s'!B:B,1,0)</f>
        <v>#N/A</v>
      </c>
      <c r="L1232" s="3" t="b">
        <f t="shared" si="57"/>
        <v>0</v>
      </c>
    </row>
    <row r="1233" spans="9:12" ht="12" customHeight="1" x14ac:dyDescent="0.2">
      <c r="I1233" s="120" t="str">
        <f t="shared" si="56"/>
        <v>\</v>
      </c>
      <c r="J1233" s="3" t="e">
        <f>VLOOKUP(I1233,'SAC''s'!W:W,1,0)</f>
        <v>#N/A</v>
      </c>
      <c r="K1233" s="3" t="e">
        <f>VLOOKUP(A1233,'SAC''s'!B:B,1,0)</f>
        <v>#N/A</v>
      </c>
      <c r="L1233" s="3" t="b">
        <f t="shared" si="57"/>
        <v>0</v>
      </c>
    </row>
    <row r="1234" spans="9:12" ht="12" customHeight="1" x14ac:dyDescent="0.2">
      <c r="I1234" s="120" t="str">
        <f t="shared" si="56"/>
        <v>\</v>
      </c>
      <c r="J1234" s="3" t="e">
        <f>VLOOKUP(I1234,'SAC''s'!W:W,1,0)</f>
        <v>#N/A</v>
      </c>
      <c r="K1234" s="3" t="e">
        <f>VLOOKUP(A1234,'SAC''s'!B:B,1,0)</f>
        <v>#N/A</v>
      </c>
      <c r="L1234" s="3" t="b">
        <f t="shared" si="57"/>
        <v>0</v>
      </c>
    </row>
    <row r="1235" spans="9:12" ht="12" customHeight="1" x14ac:dyDescent="0.2">
      <c r="I1235" s="120" t="str">
        <f t="shared" si="56"/>
        <v>\</v>
      </c>
      <c r="J1235" s="3" t="e">
        <f>VLOOKUP(I1235,'SAC''s'!W:W,1,0)</f>
        <v>#N/A</v>
      </c>
      <c r="K1235" s="3" t="e">
        <f>VLOOKUP(A1235,'SAC''s'!B:B,1,0)</f>
        <v>#N/A</v>
      </c>
      <c r="L1235" s="3" t="b">
        <f t="shared" si="57"/>
        <v>0</v>
      </c>
    </row>
    <row r="1236" spans="9:12" ht="12" customHeight="1" x14ac:dyDescent="0.2">
      <c r="I1236" s="120" t="str">
        <f t="shared" si="56"/>
        <v>\</v>
      </c>
      <c r="J1236" s="3" t="e">
        <f>VLOOKUP(I1236,'SAC''s'!W:W,1,0)</f>
        <v>#N/A</v>
      </c>
      <c r="K1236" s="3" t="e">
        <f>VLOOKUP(A1236,'SAC''s'!B:B,1,0)</f>
        <v>#N/A</v>
      </c>
      <c r="L1236" s="3" t="b">
        <f t="shared" si="57"/>
        <v>0</v>
      </c>
    </row>
    <row r="1237" spans="9:12" ht="12" customHeight="1" x14ac:dyDescent="0.2">
      <c r="I1237" s="120" t="str">
        <f t="shared" si="56"/>
        <v>\</v>
      </c>
      <c r="J1237" s="3" t="e">
        <f>VLOOKUP(I1237,'SAC''s'!W:W,1,0)</f>
        <v>#N/A</v>
      </c>
      <c r="K1237" s="3" t="e">
        <f>VLOOKUP(A1237,'SAC''s'!B:B,1,0)</f>
        <v>#N/A</v>
      </c>
      <c r="L1237" s="3" t="b">
        <f t="shared" si="57"/>
        <v>0</v>
      </c>
    </row>
    <row r="1238" spans="9:12" ht="12" customHeight="1" x14ac:dyDescent="0.2">
      <c r="I1238" s="120" t="str">
        <f t="shared" si="56"/>
        <v>\</v>
      </c>
      <c r="J1238" s="3" t="e">
        <f>VLOOKUP(I1238,'SAC''s'!W:W,1,0)</f>
        <v>#N/A</v>
      </c>
      <c r="K1238" s="3" t="e">
        <f>VLOOKUP(A1238,'SAC''s'!B:B,1,0)</f>
        <v>#N/A</v>
      </c>
      <c r="L1238" s="3" t="b">
        <f t="shared" si="57"/>
        <v>0</v>
      </c>
    </row>
    <row r="1239" spans="9:12" ht="12" customHeight="1" x14ac:dyDescent="0.2">
      <c r="I1239" s="120" t="str">
        <f t="shared" si="56"/>
        <v>\</v>
      </c>
      <c r="J1239" s="3" t="e">
        <f>VLOOKUP(I1239,'SAC''s'!W:W,1,0)</f>
        <v>#N/A</v>
      </c>
      <c r="K1239" s="3" t="e">
        <f>VLOOKUP(A1239,'SAC''s'!B:B,1,0)</f>
        <v>#N/A</v>
      </c>
      <c r="L1239" s="3" t="b">
        <f t="shared" si="57"/>
        <v>0</v>
      </c>
    </row>
    <row r="1240" spans="9:12" ht="12" customHeight="1" x14ac:dyDescent="0.2">
      <c r="I1240" s="120" t="str">
        <f t="shared" si="56"/>
        <v>\</v>
      </c>
      <c r="J1240" s="3" t="e">
        <f>VLOOKUP(I1240,'SAC''s'!W:W,1,0)</f>
        <v>#N/A</v>
      </c>
      <c r="K1240" s="3" t="e">
        <f>VLOOKUP(A1240,'SAC''s'!B:B,1,0)</f>
        <v>#N/A</v>
      </c>
      <c r="L1240" s="3" t="b">
        <f t="shared" si="57"/>
        <v>0</v>
      </c>
    </row>
    <row r="1241" spans="9:12" ht="12" customHeight="1" x14ac:dyDescent="0.2">
      <c r="I1241" s="120" t="str">
        <f t="shared" si="56"/>
        <v>\</v>
      </c>
      <c r="J1241" s="3" t="e">
        <f>VLOOKUP(I1241,'SAC''s'!W:W,1,0)</f>
        <v>#N/A</v>
      </c>
      <c r="K1241" s="3" t="e">
        <f>VLOOKUP(A1241,'SAC''s'!B:B,1,0)</f>
        <v>#N/A</v>
      </c>
      <c r="L1241" s="3" t="b">
        <f t="shared" si="57"/>
        <v>0</v>
      </c>
    </row>
    <row r="1242" spans="9:12" ht="12" customHeight="1" x14ac:dyDescent="0.2">
      <c r="I1242" s="120" t="str">
        <f t="shared" si="56"/>
        <v>\</v>
      </c>
      <c r="J1242" s="3" t="e">
        <f>VLOOKUP(I1242,'SAC''s'!W:W,1,0)</f>
        <v>#N/A</v>
      </c>
      <c r="K1242" s="3" t="e">
        <f>VLOOKUP(A1242,'SAC''s'!B:B,1,0)</f>
        <v>#N/A</v>
      </c>
      <c r="L1242" s="3" t="b">
        <f t="shared" si="57"/>
        <v>0</v>
      </c>
    </row>
    <row r="1243" spans="9:12" ht="12" customHeight="1" x14ac:dyDescent="0.2">
      <c r="I1243" s="120" t="str">
        <f t="shared" si="56"/>
        <v>\</v>
      </c>
      <c r="J1243" s="3" t="e">
        <f>VLOOKUP(I1243,'SAC''s'!W:W,1,0)</f>
        <v>#N/A</v>
      </c>
      <c r="K1243" s="3" t="e">
        <f>VLOOKUP(A1243,'SAC''s'!B:B,1,0)</f>
        <v>#N/A</v>
      </c>
      <c r="L1243" s="3" t="b">
        <f t="shared" si="57"/>
        <v>0</v>
      </c>
    </row>
    <row r="1244" spans="9:12" ht="12" customHeight="1" x14ac:dyDescent="0.2">
      <c r="I1244" s="120" t="str">
        <f t="shared" si="56"/>
        <v>\</v>
      </c>
      <c r="J1244" s="3" t="e">
        <f>VLOOKUP(I1244,'SAC''s'!W:W,1,0)</f>
        <v>#N/A</v>
      </c>
      <c r="K1244" s="3" t="e">
        <f>VLOOKUP(A1244,'SAC''s'!B:B,1,0)</f>
        <v>#N/A</v>
      </c>
      <c r="L1244" s="3" t="b">
        <f t="shared" si="57"/>
        <v>0</v>
      </c>
    </row>
    <row r="1245" spans="9:12" ht="12" customHeight="1" x14ac:dyDescent="0.2">
      <c r="I1245" s="120" t="str">
        <f t="shared" si="56"/>
        <v>\</v>
      </c>
      <c r="J1245" s="3" t="e">
        <f>VLOOKUP(I1245,'SAC''s'!W:W,1,0)</f>
        <v>#N/A</v>
      </c>
      <c r="K1245" s="3" t="e">
        <f>VLOOKUP(A1245,'SAC''s'!B:B,1,0)</f>
        <v>#N/A</v>
      </c>
      <c r="L1245" s="3" t="b">
        <f t="shared" si="57"/>
        <v>0</v>
      </c>
    </row>
    <row r="1246" spans="9:12" ht="12" customHeight="1" x14ac:dyDescent="0.2">
      <c r="I1246" s="120" t="str">
        <f t="shared" si="56"/>
        <v>\</v>
      </c>
      <c r="J1246" s="3" t="e">
        <f>VLOOKUP(I1246,'SAC''s'!W:W,1,0)</f>
        <v>#N/A</v>
      </c>
      <c r="K1246" s="3" t="e">
        <f>VLOOKUP(A1246,'SAC''s'!B:B,1,0)</f>
        <v>#N/A</v>
      </c>
      <c r="L1246" s="3" t="b">
        <f t="shared" si="57"/>
        <v>0</v>
      </c>
    </row>
    <row r="1247" spans="9:12" ht="12" customHeight="1" x14ac:dyDescent="0.2">
      <c r="I1247" s="120" t="str">
        <f t="shared" si="56"/>
        <v>\</v>
      </c>
      <c r="J1247" s="3" t="e">
        <f>VLOOKUP(I1247,'SAC''s'!W:W,1,0)</f>
        <v>#N/A</v>
      </c>
      <c r="K1247" s="3" t="e">
        <f>VLOOKUP(A1247,'SAC''s'!B:B,1,0)</f>
        <v>#N/A</v>
      </c>
      <c r="L1247" s="3" t="b">
        <f t="shared" si="57"/>
        <v>0</v>
      </c>
    </row>
    <row r="1248" spans="9:12" ht="12" customHeight="1" x14ac:dyDescent="0.2">
      <c r="I1248" s="120" t="str">
        <f t="shared" si="56"/>
        <v>\</v>
      </c>
      <c r="J1248" s="3" t="e">
        <f>VLOOKUP(I1248,'SAC''s'!W:W,1,0)</f>
        <v>#N/A</v>
      </c>
      <c r="K1248" s="3" t="e">
        <f>VLOOKUP(A1248,'SAC''s'!B:B,1,0)</f>
        <v>#N/A</v>
      </c>
      <c r="L1248" s="3" t="b">
        <f t="shared" si="57"/>
        <v>0</v>
      </c>
    </row>
    <row r="1249" spans="9:12" ht="12" customHeight="1" x14ac:dyDescent="0.2">
      <c r="I1249" s="120" t="str">
        <f t="shared" si="56"/>
        <v>\</v>
      </c>
      <c r="J1249" s="3" t="e">
        <f>VLOOKUP(I1249,'SAC''s'!W:W,1,0)</f>
        <v>#N/A</v>
      </c>
      <c r="K1249" s="3" t="e">
        <f>VLOOKUP(A1249,'SAC''s'!B:B,1,0)</f>
        <v>#N/A</v>
      </c>
      <c r="L1249" s="3" t="b">
        <f t="shared" si="57"/>
        <v>0</v>
      </c>
    </row>
    <row r="1250" spans="9:12" ht="12" customHeight="1" x14ac:dyDescent="0.2">
      <c r="I1250" s="120" t="str">
        <f t="shared" si="56"/>
        <v>\</v>
      </c>
      <c r="J1250" s="3" t="e">
        <f>VLOOKUP(I1250,'SAC''s'!W:W,1,0)</f>
        <v>#N/A</v>
      </c>
      <c r="K1250" s="3" t="e">
        <f>VLOOKUP(A1250,'SAC''s'!B:B,1,0)</f>
        <v>#N/A</v>
      </c>
      <c r="L1250" s="3" t="b">
        <f t="shared" si="57"/>
        <v>0</v>
      </c>
    </row>
    <row r="1251" spans="9:12" ht="12" customHeight="1" x14ac:dyDescent="0.2">
      <c r="I1251" s="120" t="str">
        <f t="shared" si="56"/>
        <v>\</v>
      </c>
      <c r="J1251" s="3" t="e">
        <f>VLOOKUP(I1251,'SAC''s'!W:W,1,0)</f>
        <v>#N/A</v>
      </c>
      <c r="K1251" s="3" t="e">
        <f>VLOOKUP(A1251,'SAC''s'!B:B,1,0)</f>
        <v>#N/A</v>
      </c>
      <c r="L1251" s="3" t="b">
        <f t="shared" si="57"/>
        <v>0</v>
      </c>
    </row>
    <row r="1252" spans="9:12" ht="12" customHeight="1" x14ac:dyDescent="0.2">
      <c r="I1252" s="120" t="str">
        <f t="shared" ref="I1252:I1315" si="58">CONCATENATE(A1252,TRIM(F1252),"\",TRIM(D1252),E1252)</f>
        <v>\</v>
      </c>
      <c r="J1252" s="3" t="e">
        <f>VLOOKUP(I1252,'SAC''s'!W:W,1,0)</f>
        <v>#N/A</v>
      </c>
      <c r="K1252" s="3" t="e">
        <f>VLOOKUP(A1252,'SAC''s'!B:B,1,0)</f>
        <v>#N/A</v>
      </c>
      <c r="L1252" s="3" t="b">
        <f t="shared" si="57"/>
        <v>0</v>
      </c>
    </row>
    <row r="1253" spans="9:12" ht="12" customHeight="1" x14ac:dyDescent="0.2">
      <c r="I1253" s="120" t="str">
        <f t="shared" si="58"/>
        <v>\</v>
      </c>
      <c r="J1253" s="3" t="e">
        <f>VLOOKUP(I1253,'SAC''s'!W:W,1,0)</f>
        <v>#N/A</v>
      </c>
      <c r="K1253" s="3" t="e">
        <f>VLOOKUP(A1253,'SAC''s'!B:B,1,0)</f>
        <v>#N/A</v>
      </c>
      <c r="L1253" s="3" t="b">
        <f t="shared" si="57"/>
        <v>0</v>
      </c>
    </row>
    <row r="1254" spans="9:12" ht="12" customHeight="1" x14ac:dyDescent="0.2">
      <c r="I1254" s="120" t="str">
        <f t="shared" si="58"/>
        <v>\</v>
      </c>
      <c r="J1254" s="3" t="e">
        <f>VLOOKUP(I1254,'SAC''s'!W:W,1,0)</f>
        <v>#N/A</v>
      </c>
      <c r="K1254" s="3" t="e">
        <f>VLOOKUP(A1254,'SAC''s'!B:B,1,0)</f>
        <v>#N/A</v>
      </c>
      <c r="L1254" s="3" t="b">
        <f t="shared" si="57"/>
        <v>0</v>
      </c>
    </row>
    <row r="1255" spans="9:12" ht="12" customHeight="1" x14ac:dyDescent="0.2">
      <c r="I1255" s="120" t="str">
        <f t="shared" si="58"/>
        <v>\</v>
      </c>
      <c r="J1255" s="3" t="e">
        <f>VLOOKUP(I1255,'SAC''s'!W:W,1,0)</f>
        <v>#N/A</v>
      </c>
      <c r="K1255" s="3" t="e">
        <f>VLOOKUP(A1255,'SAC''s'!B:B,1,0)</f>
        <v>#N/A</v>
      </c>
      <c r="L1255" s="3" t="b">
        <f t="shared" si="57"/>
        <v>0</v>
      </c>
    </row>
    <row r="1256" spans="9:12" ht="12" customHeight="1" x14ac:dyDescent="0.2">
      <c r="I1256" s="120" t="str">
        <f t="shared" si="58"/>
        <v>\</v>
      </c>
      <c r="J1256" s="3" t="e">
        <f>VLOOKUP(I1256,'SAC''s'!W:W,1,0)</f>
        <v>#N/A</v>
      </c>
      <c r="K1256" s="3" t="e">
        <f>VLOOKUP(A1256,'SAC''s'!B:B,1,0)</f>
        <v>#N/A</v>
      </c>
      <c r="L1256" s="3" t="b">
        <f t="shared" si="57"/>
        <v>0</v>
      </c>
    </row>
    <row r="1257" spans="9:12" ht="12" customHeight="1" x14ac:dyDescent="0.2">
      <c r="I1257" s="120" t="str">
        <f t="shared" si="58"/>
        <v>\</v>
      </c>
      <c r="J1257" s="3" t="e">
        <f>VLOOKUP(I1257,'SAC''s'!W:W,1,0)</f>
        <v>#N/A</v>
      </c>
      <c r="K1257" s="3" t="e">
        <f>VLOOKUP(A1257,'SAC''s'!B:B,1,0)</f>
        <v>#N/A</v>
      </c>
      <c r="L1257" s="3" t="b">
        <f t="shared" si="57"/>
        <v>0</v>
      </c>
    </row>
    <row r="1258" spans="9:12" ht="12" customHeight="1" x14ac:dyDescent="0.2">
      <c r="I1258" s="120" t="str">
        <f t="shared" si="58"/>
        <v>\</v>
      </c>
      <c r="J1258" s="3" t="e">
        <f>VLOOKUP(I1258,'SAC''s'!W:W,1,0)</f>
        <v>#N/A</v>
      </c>
      <c r="K1258" s="3" t="e">
        <f>VLOOKUP(A1258,'SAC''s'!B:B,1,0)</f>
        <v>#N/A</v>
      </c>
      <c r="L1258" s="3" t="b">
        <f t="shared" si="57"/>
        <v>0</v>
      </c>
    </row>
    <row r="1259" spans="9:12" ht="12" customHeight="1" x14ac:dyDescent="0.2">
      <c r="I1259" s="120" t="str">
        <f t="shared" si="58"/>
        <v>\</v>
      </c>
      <c r="J1259" s="3" t="e">
        <f>VLOOKUP(I1259,'SAC''s'!W:W,1,0)</f>
        <v>#N/A</v>
      </c>
      <c r="K1259" s="3" t="e">
        <f>VLOOKUP(A1259,'SAC''s'!B:B,1,0)</f>
        <v>#N/A</v>
      </c>
      <c r="L1259" s="3" t="b">
        <f t="shared" si="57"/>
        <v>0</v>
      </c>
    </row>
    <row r="1260" spans="9:12" ht="12" customHeight="1" x14ac:dyDescent="0.2">
      <c r="I1260" s="120" t="str">
        <f t="shared" si="58"/>
        <v>\</v>
      </c>
      <c r="J1260" s="3" t="e">
        <f>VLOOKUP(I1260,'SAC''s'!W:W,1,0)</f>
        <v>#N/A</v>
      </c>
      <c r="K1260" s="3" t="e">
        <f>VLOOKUP(A1260,'SAC''s'!B:B,1,0)</f>
        <v>#N/A</v>
      </c>
      <c r="L1260" s="3" t="b">
        <f t="shared" si="57"/>
        <v>0</v>
      </c>
    </row>
    <row r="1261" spans="9:12" ht="12" customHeight="1" x14ac:dyDescent="0.2">
      <c r="I1261" s="120" t="str">
        <f t="shared" si="58"/>
        <v>\</v>
      </c>
      <c r="J1261" s="3" t="e">
        <f>VLOOKUP(I1261,'SAC''s'!W:W,1,0)</f>
        <v>#N/A</v>
      </c>
      <c r="K1261" s="3" t="e">
        <f>VLOOKUP(A1261,'SAC''s'!B:B,1,0)</f>
        <v>#N/A</v>
      </c>
      <c r="L1261" s="3" t="b">
        <f t="shared" si="57"/>
        <v>0</v>
      </c>
    </row>
    <row r="1262" spans="9:12" ht="12" customHeight="1" x14ac:dyDescent="0.2">
      <c r="I1262" s="120" t="str">
        <f t="shared" si="58"/>
        <v>\</v>
      </c>
      <c r="J1262" s="3" t="e">
        <f>VLOOKUP(I1262,'SAC''s'!W:W,1,0)</f>
        <v>#N/A</v>
      </c>
      <c r="K1262" s="3" t="e">
        <f>VLOOKUP(A1262,'SAC''s'!B:B,1,0)</f>
        <v>#N/A</v>
      </c>
      <c r="L1262" s="3" t="b">
        <f t="shared" si="57"/>
        <v>0</v>
      </c>
    </row>
    <row r="1263" spans="9:12" ht="12" customHeight="1" x14ac:dyDescent="0.2">
      <c r="I1263" s="120" t="str">
        <f t="shared" si="58"/>
        <v>\</v>
      </c>
      <c r="J1263" s="3" t="e">
        <f>VLOOKUP(I1263,'SAC''s'!W:W,1,0)</f>
        <v>#N/A</v>
      </c>
      <c r="K1263" s="3" t="e">
        <f>VLOOKUP(A1263,'SAC''s'!B:B,1,0)</f>
        <v>#N/A</v>
      </c>
      <c r="L1263" s="3" t="b">
        <f t="shared" si="57"/>
        <v>0</v>
      </c>
    </row>
    <row r="1264" spans="9:12" ht="12" customHeight="1" x14ac:dyDescent="0.2">
      <c r="I1264" s="120" t="str">
        <f t="shared" si="58"/>
        <v>\</v>
      </c>
      <c r="J1264" s="3" t="e">
        <f>VLOOKUP(I1264,'SAC''s'!W:W,1,0)</f>
        <v>#N/A</v>
      </c>
      <c r="K1264" s="3" t="e">
        <f>VLOOKUP(A1264,'SAC''s'!B:B,1,0)</f>
        <v>#N/A</v>
      </c>
      <c r="L1264" s="3" t="b">
        <f t="shared" ref="L1264:L1327" si="59">RIGHT(E1264,1)="0"</f>
        <v>0</v>
      </c>
    </row>
    <row r="1265" spans="9:12" ht="12" customHeight="1" x14ac:dyDescent="0.2">
      <c r="I1265" s="120" t="str">
        <f t="shared" si="58"/>
        <v>\</v>
      </c>
      <c r="J1265" s="3" t="e">
        <f>VLOOKUP(I1265,'SAC''s'!W:W,1,0)</f>
        <v>#N/A</v>
      </c>
      <c r="K1265" s="3" t="e">
        <f>VLOOKUP(A1265,'SAC''s'!B:B,1,0)</f>
        <v>#N/A</v>
      </c>
      <c r="L1265" s="3" t="b">
        <f t="shared" si="59"/>
        <v>0</v>
      </c>
    </row>
    <row r="1266" spans="9:12" ht="12" customHeight="1" x14ac:dyDescent="0.2">
      <c r="I1266" s="120" t="str">
        <f t="shared" si="58"/>
        <v>\</v>
      </c>
      <c r="J1266" s="3" t="e">
        <f>VLOOKUP(I1266,'SAC''s'!W:W,1,0)</f>
        <v>#N/A</v>
      </c>
      <c r="K1266" s="3" t="e">
        <f>VLOOKUP(A1266,'SAC''s'!B:B,1,0)</f>
        <v>#N/A</v>
      </c>
      <c r="L1266" s="3" t="b">
        <f t="shared" si="59"/>
        <v>0</v>
      </c>
    </row>
    <row r="1267" spans="9:12" ht="12" customHeight="1" x14ac:dyDescent="0.2">
      <c r="I1267" s="120" t="str">
        <f t="shared" si="58"/>
        <v>\</v>
      </c>
      <c r="J1267" s="3" t="e">
        <f>VLOOKUP(I1267,'SAC''s'!W:W,1,0)</f>
        <v>#N/A</v>
      </c>
      <c r="K1267" s="3" t="e">
        <f>VLOOKUP(A1267,'SAC''s'!B:B,1,0)</f>
        <v>#N/A</v>
      </c>
      <c r="L1267" s="3" t="b">
        <f t="shared" si="59"/>
        <v>0</v>
      </c>
    </row>
    <row r="1268" spans="9:12" ht="12" customHeight="1" x14ac:dyDescent="0.2">
      <c r="I1268" s="120" t="str">
        <f t="shared" si="58"/>
        <v>\</v>
      </c>
      <c r="J1268" s="3" t="e">
        <f>VLOOKUP(I1268,'SAC''s'!W:W,1,0)</f>
        <v>#N/A</v>
      </c>
      <c r="K1268" s="3" t="e">
        <f>VLOOKUP(A1268,'SAC''s'!B:B,1,0)</f>
        <v>#N/A</v>
      </c>
      <c r="L1268" s="3" t="b">
        <f t="shared" si="59"/>
        <v>0</v>
      </c>
    </row>
    <row r="1269" spans="9:12" ht="12" customHeight="1" x14ac:dyDescent="0.2">
      <c r="I1269" s="120" t="str">
        <f t="shared" si="58"/>
        <v>\</v>
      </c>
      <c r="J1269" s="3" t="e">
        <f>VLOOKUP(I1269,'SAC''s'!W:W,1,0)</f>
        <v>#N/A</v>
      </c>
      <c r="K1269" s="3" t="e">
        <f>VLOOKUP(A1269,'SAC''s'!B:B,1,0)</f>
        <v>#N/A</v>
      </c>
      <c r="L1269" s="3" t="b">
        <f t="shared" si="59"/>
        <v>0</v>
      </c>
    </row>
    <row r="1270" spans="9:12" ht="12" customHeight="1" x14ac:dyDescent="0.2">
      <c r="I1270" s="120" t="str">
        <f t="shared" si="58"/>
        <v>\</v>
      </c>
      <c r="J1270" s="3" t="e">
        <f>VLOOKUP(I1270,'SAC''s'!W:W,1,0)</f>
        <v>#N/A</v>
      </c>
      <c r="K1270" s="3" t="e">
        <f>VLOOKUP(A1270,'SAC''s'!B:B,1,0)</f>
        <v>#N/A</v>
      </c>
      <c r="L1270" s="3" t="b">
        <f t="shared" si="59"/>
        <v>0</v>
      </c>
    </row>
    <row r="1271" spans="9:12" ht="12" customHeight="1" x14ac:dyDescent="0.2">
      <c r="I1271" s="120" t="str">
        <f t="shared" si="58"/>
        <v>\</v>
      </c>
      <c r="J1271" s="3" t="e">
        <f>VLOOKUP(I1271,'SAC''s'!W:W,1,0)</f>
        <v>#N/A</v>
      </c>
      <c r="K1271" s="3" t="e">
        <f>VLOOKUP(A1271,'SAC''s'!B:B,1,0)</f>
        <v>#N/A</v>
      </c>
      <c r="L1271" s="3" t="b">
        <f t="shared" si="59"/>
        <v>0</v>
      </c>
    </row>
    <row r="1272" spans="9:12" ht="12" customHeight="1" x14ac:dyDescent="0.2">
      <c r="I1272" s="120" t="str">
        <f t="shared" si="58"/>
        <v>\</v>
      </c>
      <c r="J1272" s="3" t="e">
        <f>VLOOKUP(I1272,'SAC''s'!W:W,1,0)</f>
        <v>#N/A</v>
      </c>
      <c r="K1272" s="3" t="e">
        <f>VLOOKUP(A1272,'SAC''s'!B:B,1,0)</f>
        <v>#N/A</v>
      </c>
      <c r="L1272" s="3" t="b">
        <f t="shared" si="59"/>
        <v>0</v>
      </c>
    </row>
    <row r="1273" spans="9:12" ht="12" customHeight="1" x14ac:dyDescent="0.2">
      <c r="I1273" s="120" t="str">
        <f t="shared" si="58"/>
        <v>\</v>
      </c>
      <c r="J1273" s="3" t="e">
        <f>VLOOKUP(I1273,'SAC''s'!W:W,1,0)</f>
        <v>#N/A</v>
      </c>
      <c r="K1273" s="3" t="e">
        <f>VLOOKUP(A1273,'SAC''s'!B:B,1,0)</f>
        <v>#N/A</v>
      </c>
      <c r="L1273" s="3" t="b">
        <f t="shared" si="59"/>
        <v>0</v>
      </c>
    </row>
    <row r="1274" spans="9:12" ht="12" customHeight="1" x14ac:dyDescent="0.2">
      <c r="I1274" s="120" t="str">
        <f t="shared" si="58"/>
        <v>\</v>
      </c>
      <c r="J1274" s="3" t="e">
        <f>VLOOKUP(I1274,'SAC''s'!W:W,1,0)</f>
        <v>#N/A</v>
      </c>
      <c r="K1274" s="3" t="e">
        <f>VLOOKUP(A1274,'SAC''s'!B:B,1,0)</f>
        <v>#N/A</v>
      </c>
      <c r="L1274" s="3" t="b">
        <f t="shared" si="59"/>
        <v>0</v>
      </c>
    </row>
    <row r="1275" spans="9:12" ht="12" customHeight="1" x14ac:dyDescent="0.2">
      <c r="I1275" s="120" t="str">
        <f t="shared" si="58"/>
        <v>\</v>
      </c>
      <c r="J1275" s="3" t="e">
        <f>VLOOKUP(I1275,'SAC''s'!W:W,1,0)</f>
        <v>#N/A</v>
      </c>
      <c r="K1275" s="3" t="e">
        <f>VLOOKUP(A1275,'SAC''s'!B:B,1,0)</f>
        <v>#N/A</v>
      </c>
      <c r="L1275" s="3" t="b">
        <f t="shared" si="59"/>
        <v>0</v>
      </c>
    </row>
    <row r="1276" spans="9:12" ht="12" customHeight="1" x14ac:dyDescent="0.2">
      <c r="I1276" s="120" t="str">
        <f t="shared" si="58"/>
        <v>\</v>
      </c>
      <c r="J1276" s="3" t="e">
        <f>VLOOKUP(I1276,'SAC''s'!W:W,1,0)</f>
        <v>#N/A</v>
      </c>
      <c r="K1276" s="3" t="e">
        <f>VLOOKUP(A1276,'SAC''s'!B:B,1,0)</f>
        <v>#N/A</v>
      </c>
      <c r="L1276" s="3" t="b">
        <f t="shared" si="59"/>
        <v>0</v>
      </c>
    </row>
    <row r="1277" spans="9:12" ht="12" customHeight="1" x14ac:dyDescent="0.2">
      <c r="I1277" s="120" t="str">
        <f t="shared" si="58"/>
        <v>\</v>
      </c>
      <c r="J1277" s="3" t="e">
        <f>VLOOKUP(I1277,'SAC''s'!W:W,1,0)</f>
        <v>#N/A</v>
      </c>
      <c r="K1277" s="3" t="e">
        <f>VLOOKUP(A1277,'SAC''s'!B:B,1,0)</f>
        <v>#N/A</v>
      </c>
      <c r="L1277" s="3" t="b">
        <f t="shared" si="59"/>
        <v>0</v>
      </c>
    </row>
    <row r="1278" spans="9:12" ht="12" customHeight="1" x14ac:dyDescent="0.2">
      <c r="I1278" s="120" t="str">
        <f t="shared" si="58"/>
        <v>\</v>
      </c>
      <c r="J1278" s="3" t="e">
        <f>VLOOKUP(I1278,'SAC''s'!W:W,1,0)</f>
        <v>#N/A</v>
      </c>
      <c r="K1278" s="3" t="e">
        <f>VLOOKUP(A1278,'SAC''s'!B:B,1,0)</f>
        <v>#N/A</v>
      </c>
      <c r="L1278" s="3" t="b">
        <f t="shared" si="59"/>
        <v>0</v>
      </c>
    </row>
    <row r="1279" spans="9:12" ht="12" customHeight="1" x14ac:dyDescent="0.2">
      <c r="I1279" s="120" t="str">
        <f t="shared" si="58"/>
        <v>\</v>
      </c>
      <c r="J1279" s="3" t="e">
        <f>VLOOKUP(I1279,'SAC''s'!W:W,1,0)</f>
        <v>#N/A</v>
      </c>
      <c r="K1279" s="3" t="e">
        <f>VLOOKUP(A1279,'SAC''s'!B:B,1,0)</f>
        <v>#N/A</v>
      </c>
      <c r="L1279" s="3" t="b">
        <f t="shared" si="59"/>
        <v>0</v>
      </c>
    </row>
    <row r="1280" spans="9:12" ht="12" customHeight="1" x14ac:dyDescent="0.2">
      <c r="I1280" s="120" t="str">
        <f t="shared" si="58"/>
        <v>\</v>
      </c>
      <c r="J1280" s="3" t="e">
        <f>VLOOKUP(I1280,'SAC''s'!W:W,1,0)</f>
        <v>#N/A</v>
      </c>
      <c r="K1280" s="3" t="e">
        <f>VLOOKUP(A1280,'SAC''s'!B:B,1,0)</f>
        <v>#N/A</v>
      </c>
      <c r="L1280" s="3" t="b">
        <f t="shared" si="59"/>
        <v>0</v>
      </c>
    </row>
    <row r="1281" spans="9:12" ht="12" customHeight="1" x14ac:dyDescent="0.2">
      <c r="I1281" s="120" t="str">
        <f t="shared" si="58"/>
        <v>\</v>
      </c>
      <c r="J1281" s="3" t="e">
        <f>VLOOKUP(I1281,'SAC''s'!W:W,1,0)</f>
        <v>#N/A</v>
      </c>
      <c r="K1281" s="3" t="e">
        <f>VLOOKUP(A1281,'SAC''s'!B:B,1,0)</f>
        <v>#N/A</v>
      </c>
      <c r="L1281" s="3" t="b">
        <f t="shared" si="59"/>
        <v>0</v>
      </c>
    </row>
    <row r="1282" spans="9:12" ht="12" customHeight="1" x14ac:dyDescent="0.2">
      <c r="I1282" s="120" t="str">
        <f t="shared" si="58"/>
        <v>\</v>
      </c>
      <c r="J1282" s="3" t="e">
        <f>VLOOKUP(I1282,'SAC''s'!W:W,1,0)</f>
        <v>#N/A</v>
      </c>
      <c r="K1282" s="3" t="e">
        <f>VLOOKUP(A1282,'SAC''s'!B:B,1,0)</f>
        <v>#N/A</v>
      </c>
      <c r="L1282" s="3" t="b">
        <f t="shared" si="59"/>
        <v>0</v>
      </c>
    </row>
    <row r="1283" spans="9:12" ht="12" customHeight="1" x14ac:dyDescent="0.2">
      <c r="I1283" s="120" t="str">
        <f t="shared" si="58"/>
        <v>\</v>
      </c>
      <c r="J1283" s="3" t="e">
        <f>VLOOKUP(I1283,'SAC''s'!W:W,1,0)</f>
        <v>#N/A</v>
      </c>
      <c r="K1283" s="3" t="e">
        <f>VLOOKUP(A1283,'SAC''s'!B:B,1,0)</f>
        <v>#N/A</v>
      </c>
      <c r="L1283" s="3" t="b">
        <f t="shared" si="59"/>
        <v>0</v>
      </c>
    </row>
    <row r="1284" spans="9:12" ht="12" customHeight="1" x14ac:dyDescent="0.2">
      <c r="I1284" s="120" t="str">
        <f t="shared" si="58"/>
        <v>\</v>
      </c>
      <c r="J1284" s="3" t="e">
        <f>VLOOKUP(I1284,'SAC''s'!W:W,1,0)</f>
        <v>#N/A</v>
      </c>
      <c r="K1284" s="3" t="e">
        <f>VLOOKUP(A1284,'SAC''s'!B:B,1,0)</f>
        <v>#N/A</v>
      </c>
      <c r="L1284" s="3" t="b">
        <f t="shared" si="59"/>
        <v>0</v>
      </c>
    </row>
    <row r="1285" spans="9:12" ht="12" customHeight="1" x14ac:dyDescent="0.2">
      <c r="I1285" s="120" t="str">
        <f t="shared" si="58"/>
        <v>\</v>
      </c>
      <c r="J1285" s="3" t="e">
        <f>VLOOKUP(I1285,'SAC''s'!W:W,1,0)</f>
        <v>#N/A</v>
      </c>
      <c r="K1285" s="3" t="e">
        <f>VLOOKUP(A1285,'SAC''s'!B:B,1,0)</f>
        <v>#N/A</v>
      </c>
      <c r="L1285" s="3" t="b">
        <f t="shared" si="59"/>
        <v>0</v>
      </c>
    </row>
    <row r="1286" spans="9:12" ht="12" customHeight="1" x14ac:dyDescent="0.2">
      <c r="I1286" s="120" t="str">
        <f t="shared" si="58"/>
        <v>\</v>
      </c>
      <c r="J1286" s="3" t="e">
        <f>VLOOKUP(I1286,'SAC''s'!W:W,1,0)</f>
        <v>#N/A</v>
      </c>
      <c r="K1286" s="3" t="e">
        <f>VLOOKUP(A1286,'SAC''s'!B:B,1,0)</f>
        <v>#N/A</v>
      </c>
      <c r="L1286" s="3" t="b">
        <f t="shared" si="59"/>
        <v>0</v>
      </c>
    </row>
    <row r="1287" spans="9:12" ht="12" customHeight="1" x14ac:dyDescent="0.2">
      <c r="I1287" s="120" t="str">
        <f t="shared" si="58"/>
        <v>\</v>
      </c>
      <c r="J1287" s="3" t="e">
        <f>VLOOKUP(I1287,'SAC''s'!W:W,1,0)</f>
        <v>#N/A</v>
      </c>
      <c r="K1287" s="3" t="e">
        <f>VLOOKUP(A1287,'SAC''s'!B:B,1,0)</f>
        <v>#N/A</v>
      </c>
      <c r="L1287" s="3" t="b">
        <f t="shared" si="59"/>
        <v>0</v>
      </c>
    </row>
    <row r="1288" spans="9:12" ht="12" customHeight="1" x14ac:dyDescent="0.2">
      <c r="I1288" s="120" t="str">
        <f t="shared" si="58"/>
        <v>\</v>
      </c>
      <c r="J1288" s="3" t="e">
        <f>VLOOKUP(I1288,'SAC''s'!W:W,1,0)</f>
        <v>#N/A</v>
      </c>
      <c r="K1288" s="3" t="e">
        <f>VLOOKUP(A1288,'SAC''s'!B:B,1,0)</f>
        <v>#N/A</v>
      </c>
      <c r="L1288" s="3" t="b">
        <f t="shared" si="59"/>
        <v>0</v>
      </c>
    </row>
    <row r="1289" spans="9:12" ht="12" customHeight="1" x14ac:dyDescent="0.2">
      <c r="I1289" s="120" t="str">
        <f t="shared" si="58"/>
        <v>\</v>
      </c>
      <c r="J1289" s="3" t="e">
        <f>VLOOKUP(I1289,'SAC''s'!W:W,1,0)</f>
        <v>#N/A</v>
      </c>
      <c r="K1289" s="3" t="e">
        <f>VLOOKUP(A1289,'SAC''s'!B:B,1,0)</f>
        <v>#N/A</v>
      </c>
      <c r="L1289" s="3" t="b">
        <f t="shared" si="59"/>
        <v>0</v>
      </c>
    </row>
    <row r="1290" spans="9:12" ht="12" customHeight="1" x14ac:dyDescent="0.2">
      <c r="I1290" s="120" t="str">
        <f t="shared" si="58"/>
        <v>\</v>
      </c>
      <c r="J1290" s="3" t="e">
        <f>VLOOKUP(I1290,'SAC''s'!W:W,1,0)</f>
        <v>#N/A</v>
      </c>
      <c r="K1290" s="3" t="e">
        <f>VLOOKUP(A1290,'SAC''s'!B:B,1,0)</f>
        <v>#N/A</v>
      </c>
      <c r="L1290" s="3" t="b">
        <f t="shared" si="59"/>
        <v>0</v>
      </c>
    </row>
    <row r="1291" spans="9:12" ht="12" customHeight="1" x14ac:dyDescent="0.2">
      <c r="I1291" s="120" t="str">
        <f t="shared" si="58"/>
        <v>\</v>
      </c>
      <c r="J1291" s="3" t="e">
        <f>VLOOKUP(I1291,'SAC''s'!W:W,1,0)</f>
        <v>#N/A</v>
      </c>
      <c r="K1291" s="3" t="e">
        <f>VLOOKUP(A1291,'SAC''s'!B:B,1,0)</f>
        <v>#N/A</v>
      </c>
      <c r="L1291" s="3" t="b">
        <f t="shared" si="59"/>
        <v>0</v>
      </c>
    </row>
    <row r="1292" spans="9:12" ht="12" customHeight="1" x14ac:dyDescent="0.2">
      <c r="I1292" s="120" t="str">
        <f t="shared" si="58"/>
        <v>\</v>
      </c>
      <c r="J1292" s="3" t="e">
        <f>VLOOKUP(I1292,'SAC''s'!W:W,1,0)</f>
        <v>#N/A</v>
      </c>
      <c r="K1292" s="3" t="e">
        <f>VLOOKUP(A1292,'SAC''s'!B:B,1,0)</f>
        <v>#N/A</v>
      </c>
      <c r="L1292" s="3" t="b">
        <f t="shared" si="59"/>
        <v>0</v>
      </c>
    </row>
    <row r="1293" spans="9:12" ht="12" customHeight="1" x14ac:dyDescent="0.2">
      <c r="I1293" s="120" t="str">
        <f t="shared" si="58"/>
        <v>\</v>
      </c>
      <c r="J1293" s="3" t="e">
        <f>VLOOKUP(I1293,'SAC''s'!W:W,1,0)</f>
        <v>#N/A</v>
      </c>
      <c r="K1293" s="3" t="e">
        <f>VLOOKUP(A1293,'SAC''s'!B:B,1,0)</f>
        <v>#N/A</v>
      </c>
      <c r="L1293" s="3" t="b">
        <f t="shared" si="59"/>
        <v>0</v>
      </c>
    </row>
    <row r="1294" spans="9:12" ht="12" customHeight="1" x14ac:dyDescent="0.2">
      <c r="I1294" s="120" t="str">
        <f t="shared" si="58"/>
        <v>\</v>
      </c>
      <c r="J1294" s="3" t="e">
        <f>VLOOKUP(I1294,'SAC''s'!W:W,1,0)</f>
        <v>#N/A</v>
      </c>
      <c r="K1294" s="3" t="e">
        <f>VLOOKUP(A1294,'SAC''s'!B:B,1,0)</f>
        <v>#N/A</v>
      </c>
      <c r="L1294" s="3" t="b">
        <f t="shared" si="59"/>
        <v>0</v>
      </c>
    </row>
    <row r="1295" spans="9:12" ht="12" customHeight="1" x14ac:dyDescent="0.2">
      <c r="I1295" s="120" t="str">
        <f t="shared" si="58"/>
        <v>\</v>
      </c>
      <c r="J1295" s="3" t="e">
        <f>VLOOKUP(I1295,'SAC''s'!W:W,1,0)</f>
        <v>#N/A</v>
      </c>
      <c r="K1295" s="3" t="e">
        <f>VLOOKUP(A1295,'SAC''s'!B:B,1,0)</f>
        <v>#N/A</v>
      </c>
      <c r="L1295" s="3" t="b">
        <f t="shared" si="59"/>
        <v>0</v>
      </c>
    </row>
    <row r="1296" spans="9:12" ht="12" customHeight="1" x14ac:dyDescent="0.2">
      <c r="I1296" s="120" t="str">
        <f t="shared" si="58"/>
        <v>\</v>
      </c>
      <c r="J1296" s="3" t="e">
        <f>VLOOKUP(I1296,'SAC''s'!W:W,1,0)</f>
        <v>#N/A</v>
      </c>
      <c r="K1296" s="3" t="e">
        <f>VLOOKUP(A1296,'SAC''s'!B:B,1,0)</f>
        <v>#N/A</v>
      </c>
      <c r="L1296" s="3" t="b">
        <f t="shared" si="59"/>
        <v>0</v>
      </c>
    </row>
    <row r="1297" spans="9:12" ht="12" customHeight="1" x14ac:dyDescent="0.2">
      <c r="I1297" s="120" t="str">
        <f t="shared" si="58"/>
        <v>\</v>
      </c>
      <c r="J1297" s="3" t="e">
        <f>VLOOKUP(I1297,'SAC''s'!W:W,1,0)</f>
        <v>#N/A</v>
      </c>
      <c r="K1297" s="3" t="e">
        <f>VLOOKUP(A1297,'SAC''s'!B:B,1,0)</f>
        <v>#N/A</v>
      </c>
      <c r="L1297" s="3" t="b">
        <f t="shared" si="59"/>
        <v>0</v>
      </c>
    </row>
    <row r="1298" spans="9:12" ht="12" customHeight="1" x14ac:dyDescent="0.2">
      <c r="I1298" s="120" t="str">
        <f t="shared" si="58"/>
        <v>\</v>
      </c>
      <c r="J1298" s="3" t="e">
        <f>VLOOKUP(I1298,'SAC''s'!W:W,1,0)</f>
        <v>#N/A</v>
      </c>
      <c r="K1298" s="3" t="e">
        <f>VLOOKUP(A1298,'SAC''s'!B:B,1,0)</f>
        <v>#N/A</v>
      </c>
      <c r="L1298" s="3" t="b">
        <f t="shared" si="59"/>
        <v>0</v>
      </c>
    </row>
    <row r="1299" spans="9:12" ht="12" customHeight="1" x14ac:dyDescent="0.2">
      <c r="I1299" s="120" t="str">
        <f t="shared" si="58"/>
        <v>\</v>
      </c>
      <c r="J1299" s="3" t="e">
        <f>VLOOKUP(I1299,'SAC''s'!W:W,1,0)</f>
        <v>#N/A</v>
      </c>
      <c r="K1299" s="3" t="e">
        <f>VLOOKUP(A1299,'SAC''s'!B:B,1,0)</f>
        <v>#N/A</v>
      </c>
      <c r="L1299" s="3" t="b">
        <f t="shared" si="59"/>
        <v>0</v>
      </c>
    </row>
    <row r="1300" spans="9:12" ht="12" customHeight="1" x14ac:dyDescent="0.2">
      <c r="I1300" s="120" t="str">
        <f t="shared" si="58"/>
        <v>\</v>
      </c>
      <c r="J1300" s="3" t="e">
        <f>VLOOKUP(I1300,'SAC''s'!W:W,1,0)</f>
        <v>#N/A</v>
      </c>
      <c r="K1300" s="3" t="e">
        <f>VLOOKUP(A1300,'SAC''s'!B:B,1,0)</f>
        <v>#N/A</v>
      </c>
      <c r="L1300" s="3" t="b">
        <f t="shared" si="59"/>
        <v>0</v>
      </c>
    </row>
    <row r="1301" spans="9:12" ht="12" customHeight="1" x14ac:dyDescent="0.2">
      <c r="I1301" s="120" t="str">
        <f t="shared" si="58"/>
        <v>\</v>
      </c>
      <c r="J1301" s="3" t="e">
        <f>VLOOKUP(I1301,'SAC''s'!W:W,1,0)</f>
        <v>#N/A</v>
      </c>
      <c r="K1301" s="3" t="e">
        <f>VLOOKUP(A1301,'SAC''s'!B:B,1,0)</f>
        <v>#N/A</v>
      </c>
      <c r="L1301" s="3" t="b">
        <f t="shared" si="59"/>
        <v>0</v>
      </c>
    </row>
    <row r="1302" spans="9:12" ht="12" customHeight="1" x14ac:dyDescent="0.2">
      <c r="I1302" s="120" t="str">
        <f t="shared" si="58"/>
        <v>\</v>
      </c>
      <c r="J1302" s="3" t="e">
        <f>VLOOKUP(I1302,'SAC''s'!W:W,1,0)</f>
        <v>#N/A</v>
      </c>
      <c r="K1302" s="3" t="e">
        <f>VLOOKUP(A1302,'SAC''s'!B:B,1,0)</f>
        <v>#N/A</v>
      </c>
      <c r="L1302" s="3" t="b">
        <f t="shared" si="59"/>
        <v>0</v>
      </c>
    </row>
    <row r="1303" spans="9:12" ht="12" customHeight="1" x14ac:dyDescent="0.2">
      <c r="I1303" s="120" t="str">
        <f t="shared" si="58"/>
        <v>\</v>
      </c>
      <c r="J1303" s="3" t="e">
        <f>VLOOKUP(I1303,'SAC''s'!W:W,1,0)</f>
        <v>#N/A</v>
      </c>
      <c r="K1303" s="3" t="e">
        <f>VLOOKUP(A1303,'SAC''s'!B:B,1,0)</f>
        <v>#N/A</v>
      </c>
      <c r="L1303" s="3" t="b">
        <f t="shared" si="59"/>
        <v>0</v>
      </c>
    </row>
    <row r="1304" spans="9:12" ht="12" customHeight="1" x14ac:dyDescent="0.2">
      <c r="I1304" s="120" t="str">
        <f t="shared" si="58"/>
        <v>\</v>
      </c>
      <c r="J1304" s="3" t="e">
        <f>VLOOKUP(I1304,'SAC''s'!W:W,1,0)</f>
        <v>#N/A</v>
      </c>
      <c r="K1304" s="3" t="e">
        <f>VLOOKUP(A1304,'SAC''s'!B:B,1,0)</f>
        <v>#N/A</v>
      </c>
      <c r="L1304" s="3" t="b">
        <f t="shared" si="59"/>
        <v>0</v>
      </c>
    </row>
    <row r="1305" spans="9:12" ht="12" customHeight="1" x14ac:dyDescent="0.2">
      <c r="I1305" s="120" t="str">
        <f t="shared" si="58"/>
        <v>\</v>
      </c>
      <c r="J1305" s="3" t="e">
        <f>VLOOKUP(I1305,'SAC''s'!W:W,1,0)</f>
        <v>#N/A</v>
      </c>
      <c r="K1305" s="3" t="e">
        <f>VLOOKUP(A1305,'SAC''s'!B:B,1,0)</f>
        <v>#N/A</v>
      </c>
      <c r="L1305" s="3" t="b">
        <f t="shared" si="59"/>
        <v>0</v>
      </c>
    </row>
    <row r="1306" spans="9:12" ht="12" customHeight="1" x14ac:dyDescent="0.2">
      <c r="I1306" s="120" t="str">
        <f t="shared" si="58"/>
        <v>\</v>
      </c>
      <c r="J1306" s="3" t="e">
        <f>VLOOKUP(I1306,'SAC''s'!W:W,1,0)</f>
        <v>#N/A</v>
      </c>
      <c r="K1306" s="3" t="e">
        <f>VLOOKUP(A1306,'SAC''s'!B:B,1,0)</f>
        <v>#N/A</v>
      </c>
      <c r="L1306" s="3" t="b">
        <f t="shared" si="59"/>
        <v>0</v>
      </c>
    </row>
    <row r="1307" spans="9:12" ht="12" customHeight="1" x14ac:dyDescent="0.2">
      <c r="I1307" s="120" t="str">
        <f t="shared" si="58"/>
        <v>\</v>
      </c>
      <c r="J1307" s="3" t="e">
        <f>VLOOKUP(I1307,'SAC''s'!W:W,1,0)</f>
        <v>#N/A</v>
      </c>
      <c r="K1307" s="3" t="e">
        <f>VLOOKUP(A1307,'SAC''s'!B:B,1,0)</f>
        <v>#N/A</v>
      </c>
      <c r="L1307" s="3" t="b">
        <f t="shared" si="59"/>
        <v>0</v>
      </c>
    </row>
    <row r="1308" spans="9:12" ht="12" customHeight="1" x14ac:dyDescent="0.2">
      <c r="I1308" s="120" t="str">
        <f t="shared" si="58"/>
        <v>\</v>
      </c>
      <c r="J1308" s="3" t="e">
        <f>VLOOKUP(I1308,'SAC''s'!W:W,1,0)</f>
        <v>#N/A</v>
      </c>
      <c r="K1308" s="3" t="e">
        <f>VLOOKUP(A1308,'SAC''s'!B:B,1,0)</f>
        <v>#N/A</v>
      </c>
      <c r="L1308" s="3" t="b">
        <f t="shared" si="59"/>
        <v>0</v>
      </c>
    </row>
    <row r="1309" spans="9:12" ht="12" customHeight="1" x14ac:dyDescent="0.2">
      <c r="I1309" s="120" t="str">
        <f t="shared" si="58"/>
        <v>\</v>
      </c>
      <c r="J1309" s="3" t="e">
        <f>VLOOKUP(I1309,'SAC''s'!W:W,1,0)</f>
        <v>#N/A</v>
      </c>
      <c r="K1309" s="3" t="e">
        <f>VLOOKUP(A1309,'SAC''s'!B:B,1,0)</f>
        <v>#N/A</v>
      </c>
      <c r="L1309" s="3" t="b">
        <f t="shared" si="59"/>
        <v>0</v>
      </c>
    </row>
    <row r="1310" spans="9:12" ht="12" customHeight="1" x14ac:dyDescent="0.2">
      <c r="I1310" s="120" t="str">
        <f t="shared" si="58"/>
        <v>\</v>
      </c>
      <c r="J1310" s="3" t="e">
        <f>VLOOKUP(I1310,'SAC''s'!W:W,1,0)</f>
        <v>#N/A</v>
      </c>
      <c r="K1310" s="3" t="e">
        <f>VLOOKUP(A1310,'SAC''s'!B:B,1,0)</f>
        <v>#N/A</v>
      </c>
      <c r="L1310" s="3" t="b">
        <f t="shared" si="59"/>
        <v>0</v>
      </c>
    </row>
    <row r="1311" spans="9:12" ht="12" customHeight="1" x14ac:dyDescent="0.2">
      <c r="I1311" s="120" t="str">
        <f t="shared" si="58"/>
        <v>\</v>
      </c>
      <c r="J1311" s="3" t="e">
        <f>VLOOKUP(I1311,'SAC''s'!W:W,1,0)</f>
        <v>#N/A</v>
      </c>
      <c r="K1311" s="3" t="e">
        <f>VLOOKUP(A1311,'SAC''s'!B:B,1,0)</f>
        <v>#N/A</v>
      </c>
      <c r="L1311" s="3" t="b">
        <f t="shared" si="59"/>
        <v>0</v>
      </c>
    </row>
    <row r="1312" spans="9:12" ht="12" customHeight="1" x14ac:dyDescent="0.2">
      <c r="I1312" s="120" t="str">
        <f t="shared" si="58"/>
        <v>\</v>
      </c>
      <c r="J1312" s="3" t="e">
        <f>VLOOKUP(I1312,'SAC''s'!W:W,1,0)</f>
        <v>#N/A</v>
      </c>
      <c r="K1312" s="3" t="e">
        <f>VLOOKUP(A1312,'SAC''s'!B:B,1,0)</f>
        <v>#N/A</v>
      </c>
      <c r="L1312" s="3" t="b">
        <f t="shared" si="59"/>
        <v>0</v>
      </c>
    </row>
    <row r="1313" spans="9:12" ht="12" customHeight="1" x14ac:dyDescent="0.2">
      <c r="I1313" s="120" t="str">
        <f t="shared" si="58"/>
        <v>\</v>
      </c>
      <c r="J1313" s="3" t="e">
        <f>VLOOKUP(I1313,'SAC''s'!W:W,1,0)</f>
        <v>#N/A</v>
      </c>
      <c r="K1313" s="3" t="e">
        <f>VLOOKUP(A1313,'SAC''s'!B:B,1,0)</f>
        <v>#N/A</v>
      </c>
      <c r="L1313" s="3" t="b">
        <f t="shared" si="59"/>
        <v>0</v>
      </c>
    </row>
    <row r="1314" spans="9:12" ht="12" customHeight="1" x14ac:dyDescent="0.2">
      <c r="I1314" s="120" t="str">
        <f t="shared" si="58"/>
        <v>\</v>
      </c>
      <c r="J1314" s="3" t="e">
        <f>VLOOKUP(I1314,'SAC''s'!W:W,1,0)</f>
        <v>#N/A</v>
      </c>
      <c r="K1314" s="3" t="e">
        <f>VLOOKUP(A1314,'SAC''s'!B:B,1,0)</f>
        <v>#N/A</v>
      </c>
      <c r="L1314" s="3" t="b">
        <f t="shared" si="59"/>
        <v>0</v>
      </c>
    </row>
    <row r="1315" spans="9:12" ht="12" customHeight="1" x14ac:dyDescent="0.2">
      <c r="I1315" s="120" t="str">
        <f t="shared" si="58"/>
        <v>\</v>
      </c>
      <c r="J1315" s="3" t="e">
        <f>VLOOKUP(I1315,'SAC''s'!W:W,1,0)</f>
        <v>#N/A</v>
      </c>
      <c r="K1315" s="3" t="e">
        <f>VLOOKUP(A1315,'SAC''s'!B:B,1,0)</f>
        <v>#N/A</v>
      </c>
      <c r="L1315" s="3" t="b">
        <f t="shared" si="59"/>
        <v>0</v>
      </c>
    </row>
    <row r="1316" spans="9:12" ht="12" customHeight="1" x14ac:dyDescent="0.2">
      <c r="I1316" s="120" t="str">
        <f t="shared" ref="I1316:I1379" si="60">CONCATENATE(A1316,TRIM(F1316),"\",TRIM(D1316),E1316)</f>
        <v>\</v>
      </c>
      <c r="J1316" s="3" t="e">
        <f>VLOOKUP(I1316,'SAC''s'!W:W,1,0)</f>
        <v>#N/A</v>
      </c>
      <c r="K1316" s="3" t="e">
        <f>VLOOKUP(A1316,'SAC''s'!B:B,1,0)</f>
        <v>#N/A</v>
      </c>
      <c r="L1316" s="3" t="b">
        <f t="shared" si="59"/>
        <v>0</v>
      </c>
    </row>
    <row r="1317" spans="9:12" ht="12" customHeight="1" x14ac:dyDescent="0.2">
      <c r="I1317" s="120" t="str">
        <f t="shared" si="60"/>
        <v>\</v>
      </c>
      <c r="J1317" s="3" t="e">
        <f>VLOOKUP(I1317,'SAC''s'!W:W,1,0)</f>
        <v>#N/A</v>
      </c>
      <c r="K1317" s="3" t="e">
        <f>VLOOKUP(A1317,'SAC''s'!B:B,1,0)</f>
        <v>#N/A</v>
      </c>
      <c r="L1317" s="3" t="b">
        <f t="shared" si="59"/>
        <v>0</v>
      </c>
    </row>
    <row r="1318" spans="9:12" ht="12" customHeight="1" x14ac:dyDescent="0.2">
      <c r="I1318" s="120" t="str">
        <f t="shared" si="60"/>
        <v>\</v>
      </c>
      <c r="J1318" s="3" t="e">
        <f>VLOOKUP(I1318,'SAC''s'!W:W,1,0)</f>
        <v>#N/A</v>
      </c>
      <c r="K1318" s="3" t="e">
        <f>VLOOKUP(A1318,'SAC''s'!B:B,1,0)</f>
        <v>#N/A</v>
      </c>
      <c r="L1318" s="3" t="b">
        <f t="shared" si="59"/>
        <v>0</v>
      </c>
    </row>
    <row r="1319" spans="9:12" ht="12" customHeight="1" x14ac:dyDescent="0.2">
      <c r="I1319" s="120" t="str">
        <f t="shared" si="60"/>
        <v>\</v>
      </c>
      <c r="J1319" s="3" t="e">
        <f>VLOOKUP(I1319,'SAC''s'!W:W,1,0)</f>
        <v>#N/A</v>
      </c>
      <c r="K1319" s="3" t="e">
        <f>VLOOKUP(A1319,'SAC''s'!B:B,1,0)</f>
        <v>#N/A</v>
      </c>
      <c r="L1319" s="3" t="b">
        <f t="shared" si="59"/>
        <v>0</v>
      </c>
    </row>
    <row r="1320" spans="9:12" ht="12" customHeight="1" x14ac:dyDescent="0.2">
      <c r="I1320" s="120" t="str">
        <f t="shared" si="60"/>
        <v>\</v>
      </c>
      <c r="J1320" s="3" t="e">
        <f>VLOOKUP(I1320,'SAC''s'!W:W,1,0)</f>
        <v>#N/A</v>
      </c>
      <c r="K1320" s="3" t="e">
        <f>VLOOKUP(A1320,'SAC''s'!B:B,1,0)</f>
        <v>#N/A</v>
      </c>
      <c r="L1320" s="3" t="b">
        <f t="shared" si="59"/>
        <v>0</v>
      </c>
    </row>
    <row r="1321" spans="9:12" ht="12" customHeight="1" x14ac:dyDescent="0.2">
      <c r="I1321" s="120" t="str">
        <f t="shared" si="60"/>
        <v>\</v>
      </c>
      <c r="J1321" s="3" t="e">
        <f>VLOOKUP(I1321,'SAC''s'!W:W,1,0)</f>
        <v>#N/A</v>
      </c>
      <c r="K1321" s="3" t="e">
        <f>VLOOKUP(A1321,'SAC''s'!B:B,1,0)</f>
        <v>#N/A</v>
      </c>
      <c r="L1321" s="3" t="b">
        <f t="shared" si="59"/>
        <v>0</v>
      </c>
    </row>
    <row r="1322" spans="9:12" ht="12" customHeight="1" x14ac:dyDescent="0.2">
      <c r="I1322" s="120" t="str">
        <f t="shared" si="60"/>
        <v>\</v>
      </c>
      <c r="J1322" s="3" t="e">
        <f>VLOOKUP(I1322,'SAC''s'!W:W,1,0)</f>
        <v>#N/A</v>
      </c>
      <c r="K1322" s="3" t="e">
        <f>VLOOKUP(A1322,'SAC''s'!B:B,1,0)</f>
        <v>#N/A</v>
      </c>
      <c r="L1322" s="3" t="b">
        <f t="shared" si="59"/>
        <v>0</v>
      </c>
    </row>
    <row r="1323" spans="9:12" ht="12" customHeight="1" x14ac:dyDescent="0.2">
      <c r="I1323" s="120" t="str">
        <f t="shared" si="60"/>
        <v>\</v>
      </c>
      <c r="J1323" s="3" t="e">
        <f>VLOOKUP(I1323,'SAC''s'!W:W,1,0)</f>
        <v>#N/A</v>
      </c>
      <c r="K1323" s="3" t="e">
        <f>VLOOKUP(A1323,'SAC''s'!B:B,1,0)</f>
        <v>#N/A</v>
      </c>
      <c r="L1323" s="3" t="b">
        <f t="shared" si="59"/>
        <v>0</v>
      </c>
    </row>
    <row r="1324" spans="9:12" ht="12" customHeight="1" x14ac:dyDescent="0.2">
      <c r="I1324" s="120" t="str">
        <f t="shared" si="60"/>
        <v>\</v>
      </c>
      <c r="J1324" s="3" t="e">
        <f>VLOOKUP(I1324,'SAC''s'!W:W,1,0)</f>
        <v>#N/A</v>
      </c>
      <c r="K1324" s="3" t="e">
        <f>VLOOKUP(A1324,'SAC''s'!B:B,1,0)</f>
        <v>#N/A</v>
      </c>
      <c r="L1324" s="3" t="b">
        <f t="shared" si="59"/>
        <v>0</v>
      </c>
    </row>
    <row r="1325" spans="9:12" ht="12" customHeight="1" x14ac:dyDescent="0.2">
      <c r="I1325" s="120" t="str">
        <f t="shared" si="60"/>
        <v>\</v>
      </c>
      <c r="J1325" s="3" t="e">
        <f>VLOOKUP(I1325,'SAC''s'!W:W,1,0)</f>
        <v>#N/A</v>
      </c>
      <c r="K1325" s="3" t="e">
        <f>VLOOKUP(A1325,'SAC''s'!B:B,1,0)</f>
        <v>#N/A</v>
      </c>
      <c r="L1325" s="3" t="b">
        <f t="shared" si="59"/>
        <v>0</v>
      </c>
    </row>
    <row r="1326" spans="9:12" ht="12" customHeight="1" x14ac:dyDescent="0.2">
      <c r="I1326" s="120" t="str">
        <f t="shared" si="60"/>
        <v>\</v>
      </c>
      <c r="J1326" s="3" t="e">
        <f>VLOOKUP(I1326,'SAC''s'!W:W,1,0)</f>
        <v>#N/A</v>
      </c>
      <c r="K1326" s="3" t="e">
        <f>VLOOKUP(A1326,'SAC''s'!B:B,1,0)</f>
        <v>#N/A</v>
      </c>
      <c r="L1326" s="3" t="b">
        <f t="shared" si="59"/>
        <v>0</v>
      </c>
    </row>
    <row r="1327" spans="9:12" ht="12" customHeight="1" x14ac:dyDescent="0.2">
      <c r="I1327" s="120" t="str">
        <f t="shared" si="60"/>
        <v>\</v>
      </c>
      <c r="J1327" s="3" t="e">
        <f>VLOOKUP(I1327,'SAC''s'!W:W,1,0)</f>
        <v>#N/A</v>
      </c>
      <c r="K1327" s="3" t="e">
        <f>VLOOKUP(A1327,'SAC''s'!B:B,1,0)</f>
        <v>#N/A</v>
      </c>
      <c r="L1327" s="3" t="b">
        <f t="shared" si="59"/>
        <v>0</v>
      </c>
    </row>
    <row r="1328" spans="9:12" ht="12" customHeight="1" x14ac:dyDescent="0.2">
      <c r="I1328" s="120" t="str">
        <f t="shared" si="60"/>
        <v>\</v>
      </c>
      <c r="J1328" s="3" t="e">
        <f>VLOOKUP(I1328,'SAC''s'!W:W,1,0)</f>
        <v>#N/A</v>
      </c>
      <c r="K1328" s="3" t="e">
        <f>VLOOKUP(A1328,'SAC''s'!B:B,1,0)</f>
        <v>#N/A</v>
      </c>
      <c r="L1328" s="3" t="b">
        <f t="shared" ref="L1328:L1391" si="61">RIGHT(E1328,1)="0"</f>
        <v>0</v>
      </c>
    </row>
    <row r="1329" spans="9:12" ht="12" customHeight="1" x14ac:dyDescent="0.2">
      <c r="I1329" s="120" t="str">
        <f t="shared" si="60"/>
        <v>\</v>
      </c>
      <c r="J1329" s="3" t="e">
        <f>VLOOKUP(I1329,'SAC''s'!W:W,1,0)</f>
        <v>#N/A</v>
      </c>
      <c r="K1329" s="3" t="e">
        <f>VLOOKUP(A1329,'SAC''s'!B:B,1,0)</f>
        <v>#N/A</v>
      </c>
      <c r="L1329" s="3" t="b">
        <f t="shared" si="61"/>
        <v>0</v>
      </c>
    </row>
    <row r="1330" spans="9:12" ht="12" customHeight="1" x14ac:dyDescent="0.2">
      <c r="I1330" s="120" t="str">
        <f t="shared" si="60"/>
        <v>\</v>
      </c>
      <c r="J1330" s="3" t="e">
        <f>VLOOKUP(I1330,'SAC''s'!W:W,1,0)</f>
        <v>#N/A</v>
      </c>
      <c r="K1330" s="3" t="e">
        <f>VLOOKUP(A1330,'SAC''s'!B:B,1,0)</f>
        <v>#N/A</v>
      </c>
      <c r="L1330" s="3" t="b">
        <f t="shared" si="61"/>
        <v>0</v>
      </c>
    </row>
    <row r="1331" spans="9:12" ht="12" customHeight="1" x14ac:dyDescent="0.2">
      <c r="I1331" s="120" t="str">
        <f t="shared" si="60"/>
        <v>\</v>
      </c>
      <c r="J1331" s="3" t="e">
        <f>VLOOKUP(I1331,'SAC''s'!W:W,1,0)</f>
        <v>#N/A</v>
      </c>
      <c r="K1331" s="3" t="e">
        <f>VLOOKUP(A1331,'SAC''s'!B:B,1,0)</f>
        <v>#N/A</v>
      </c>
      <c r="L1331" s="3" t="b">
        <f t="shared" si="61"/>
        <v>0</v>
      </c>
    </row>
    <row r="1332" spans="9:12" ht="12" customHeight="1" x14ac:dyDescent="0.2">
      <c r="I1332" s="120" t="str">
        <f t="shared" si="60"/>
        <v>\</v>
      </c>
      <c r="J1332" s="3" t="e">
        <f>VLOOKUP(I1332,'SAC''s'!W:W,1,0)</f>
        <v>#N/A</v>
      </c>
      <c r="K1332" s="3" t="e">
        <f>VLOOKUP(A1332,'SAC''s'!B:B,1,0)</f>
        <v>#N/A</v>
      </c>
      <c r="L1332" s="3" t="b">
        <f t="shared" si="61"/>
        <v>0</v>
      </c>
    </row>
    <row r="1333" spans="9:12" ht="12" customHeight="1" x14ac:dyDescent="0.2">
      <c r="I1333" s="120" t="str">
        <f t="shared" si="60"/>
        <v>\</v>
      </c>
      <c r="J1333" s="3" t="e">
        <f>VLOOKUP(I1333,'SAC''s'!W:W,1,0)</f>
        <v>#N/A</v>
      </c>
      <c r="K1333" s="3" t="e">
        <f>VLOOKUP(A1333,'SAC''s'!B:B,1,0)</f>
        <v>#N/A</v>
      </c>
      <c r="L1333" s="3" t="b">
        <f t="shared" si="61"/>
        <v>0</v>
      </c>
    </row>
    <row r="1334" spans="9:12" ht="12" customHeight="1" x14ac:dyDescent="0.2">
      <c r="I1334" s="120" t="str">
        <f t="shared" si="60"/>
        <v>\</v>
      </c>
      <c r="J1334" s="3" t="e">
        <f>VLOOKUP(I1334,'SAC''s'!W:W,1,0)</f>
        <v>#N/A</v>
      </c>
      <c r="K1334" s="3" t="e">
        <f>VLOOKUP(A1334,'SAC''s'!B:B,1,0)</f>
        <v>#N/A</v>
      </c>
      <c r="L1334" s="3" t="b">
        <f t="shared" si="61"/>
        <v>0</v>
      </c>
    </row>
    <row r="1335" spans="9:12" ht="12" customHeight="1" x14ac:dyDescent="0.2">
      <c r="I1335" s="120" t="str">
        <f t="shared" si="60"/>
        <v>\</v>
      </c>
      <c r="J1335" s="3" t="e">
        <f>VLOOKUP(I1335,'SAC''s'!W:W,1,0)</f>
        <v>#N/A</v>
      </c>
      <c r="K1335" s="3" t="e">
        <f>VLOOKUP(A1335,'SAC''s'!B:B,1,0)</f>
        <v>#N/A</v>
      </c>
      <c r="L1335" s="3" t="b">
        <f t="shared" si="61"/>
        <v>0</v>
      </c>
    </row>
    <row r="1336" spans="9:12" ht="12" customHeight="1" x14ac:dyDescent="0.2">
      <c r="I1336" s="120" t="str">
        <f t="shared" si="60"/>
        <v>\</v>
      </c>
      <c r="J1336" s="3" t="e">
        <f>VLOOKUP(I1336,'SAC''s'!W:W,1,0)</f>
        <v>#N/A</v>
      </c>
      <c r="K1336" s="3" t="e">
        <f>VLOOKUP(A1336,'SAC''s'!B:B,1,0)</f>
        <v>#N/A</v>
      </c>
      <c r="L1336" s="3" t="b">
        <f t="shared" si="61"/>
        <v>0</v>
      </c>
    </row>
    <row r="1337" spans="9:12" ht="12" customHeight="1" x14ac:dyDescent="0.2">
      <c r="I1337" s="120" t="str">
        <f t="shared" si="60"/>
        <v>\</v>
      </c>
      <c r="J1337" s="3" t="e">
        <f>VLOOKUP(I1337,'SAC''s'!W:W,1,0)</f>
        <v>#N/A</v>
      </c>
      <c r="K1337" s="3" t="e">
        <f>VLOOKUP(A1337,'SAC''s'!B:B,1,0)</f>
        <v>#N/A</v>
      </c>
      <c r="L1337" s="3" t="b">
        <f t="shared" si="61"/>
        <v>0</v>
      </c>
    </row>
    <row r="1338" spans="9:12" ht="12" customHeight="1" x14ac:dyDescent="0.2">
      <c r="I1338" s="120" t="str">
        <f t="shared" si="60"/>
        <v>\</v>
      </c>
      <c r="J1338" s="3" t="e">
        <f>VLOOKUP(I1338,'SAC''s'!W:W,1,0)</f>
        <v>#N/A</v>
      </c>
      <c r="K1338" s="3" t="e">
        <f>VLOOKUP(A1338,'SAC''s'!B:B,1,0)</f>
        <v>#N/A</v>
      </c>
      <c r="L1338" s="3" t="b">
        <f t="shared" si="61"/>
        <v>0</v>
      </c>
    </row>
    <row r="1339" spans="9:12" ht="12" customHeight="1" x14ac:dyDescent="0.2">
      <c r="I1339" s="120" t="str">
        <f t="shared" si="60"/>
        <v>\</v>
      </c>
      <c r="J1339" s="3" t="e">
        <f>VLOOKUP(I1339,'SAC''s'!W:W,1,0)</f>
        <v>#N/A</v>
      </c>
      <c r="K1339" s="3" t="e">
        <f>VLOOKUP(A1339,'SAC''s'!B:B,1,0)</f>
        <v>#N/A</v>
      </c>
      <c r="L1339" s="3" t="b">
        <f t="shared" si="61"/>
        <v>0</v>
      </c>
    </row>
    <row r="1340" spans="9:12" ht="12" customHeight="1" x14ac:dyDescent="0.2">
      <c r="I1340" s="120" t="str">
        <f t="shared" si="60"/>
        <v>\</v>
      </c>
      <c r="J1340" s="3" t="e">
        <f>VLOOKUP(I1340,'SAC''s'!W:W,1,0)</f>
        <v>#N/A</v>
      </c>
      <c r="K1340" s="3" t="e">
        <f>VLOOKUP(A1340,'SAC''s'!B:B,1,0)</f>
        <v>#N/A</v>
      </c>
      <c r="L1340" s="3" t="b">
        <f t="shared" si="61"/>
        <v>0</v>
      </c>
    </row>
    <row r="1341" spans="9:12" ht="12" customHeight="1" x14ac:dyDescent="0.2">
      <c r="I1341" s="120" t="str">
        <f t="shared" si="60"/>
        <v>\</v>
      </c>
      <c r="J1341" s="3" t="e">
        <f>VLOOKUP(I1341,'SAC''s'!W:W,1,0)</f>
        <v>#N/A</v>
      </c>
      <c r="K1341" s="3" t="e">
        <f>VLOOKUP(A1341,'SAC''s'!B:B,1,0)</f>
        <v>#N/A</v>
      </c>
      <c r="L1341" s="3" t="b">
        <f t="shared" si="61"/>
        <v>0</v>
      </c>
    </row>
    <row r="1342" spans="9:12" ht="12" customHeight="1" x14ac:dyDescent="0.2">
      <c r="I1342" s="120" t="str">
        <f t="shared" si="60"/>
        <v>\</v>
      </c>
      <c r="J1342" s="3" t="e">
        <f>VLOOKUP(I1342,'SAC''s'!W:W,1,0)</f>
        <v>#N/A</v>
      </c>
      <c r="K1342" s="3" t="e">
        <f>VLOOKUP(A1342,'SAC''s'!B:B,1,0)</f>
        <v>#N/A</v>
      </c>
      <c r="L1342" s="3" t="b">
        <f t="shared" si="61"/>
        <v>0</v>
      </c>
    </row>
    <row r="1343" spans="9:12" ht="12" customHeight="1" x14ac:dyDescent="0.2">
      <c r="I1343" s="120" t="str">
        <f t="shared" si="60"/>
        <v>\</v>
      </c>
      <c r="J1343" s="3" t="e">
        <f>VLOOKUP(I1343,'SAC''s'!W:W,1,0)</f>
        <v>#N/A</v>
      </c>
      <c r="K1343" s="3" t="e">
        <f>VLOOKUP(A1343,'SAC''s'!B:B,1,0)</f>
        <v>#N/A</v>
      </c>
      <c r="L1343" s="3" t="b">
        <f t="shared" si="61"/>
        <v>0</v>
      </c>
    </row>
    <row r="1344" spans="9:12" ht="12" customHeight="1" x14ac:dyDescent="0.2">
      <c r="I1344" s="120" t="str">
        <f t="shared" si="60"/>
        <v>\</v>
      </c>
      <c r="J1344" s="3" t="e">
        <f>VLOOKUP(I1344,'SAC''s'!W:W,1,0)</f>
        <v>#N/A</v>
      </c>
      <c r="K1344" s="3" t="e">
        <f>VLOOKUP(A1344,'SAC''s'!B:B,1,0)</f>
        <v>#N/A</v>
      </c>
      <c r="L1344" s="3" t="b">
        <f t="shared" si="61"/>
        <v>0</v>
      </c>
    </row>
    <row r="1345" spans="9:12" ht="12" customHeight="1" x14ac:dyDescent="0.2">
      <c r="I1345" s="120" t="str">
        <f t="shared" si="60"/>
        <v>\</v>
      </c>
      <c r="J1345" s="3" t="e">
        <f>VLOOKUP(I1345,'SAC''s'!W:W,1,0)</f>
        <v>#N/A</v>
      </c>
      <c r="K1345" s="3" t="e">
        <f>VLOOKUP(A1345,'SAC''s'!B:B,1,0)</f>
        <v>#N/A</v>
      </c>
      <c r="L1345" s="3" t="b">
        <f t="shared" si="61"/>
        <v>0</v>
      </c>
    </row>
    <row r="1346" spans="9:12" ht="12" customHeight="1" x14ac:dyDescent="0.2">
      <c r="I1346" s="120" t="str">
        <f t="shared" si="60"/>
        <v>\</v>
      </c>
      <c r="J1346" s="3" t="e">
        <f>VLOOKUP(I1346,'SAC''s'!W:W,1,0)</f>
        <v>#N/A</v>
      </c>
      <c r="K1346" s="3" t="e">
        <f>VLOOKUP(A1346,'SAC''s'!B:B,1,0)</f>
        <v>#N/A</v>
      </c>
      <c r="L1346" s="3" t="b">
        <f t="shared" si="61"/>
        <v>0</v>
      </c>
    </row>
    <row r="1347" spans="9:12" ht="12" customHeight="1" x14ac:dyDescent="0.2">
      <c r="I1347" s="120" t="str">
        <f t="shared" si="60"/>
        <v>\</v>
      </c>
      <c r="J1347" s="3" t="e">
        <f>VLOOKUP(I1347,'SAC''s'!W:W,1,0)</f>
        <v>#N/A</v>
      </c>
      <c r="K1347" s="3" t="e">
        <f>VLOOKUP(A1347,'SAC''s'!B:B,1,0)</f>
        <v>#N/A</v>
      </c>
      <c r="L1347" s="3" t="b">
        <f t="shared" si="61"/>
        <v>0</v>
      </c>
    </row>
    <row r="1348" spans="9:12" ht="12" customHeight="1" x14ac:dyDescent="0.2">
      <c r="I1348" s="120" t="str">
        <f t="shared" si="60"/>
        <v>\</v>
      </c>
      <c r="J1348" s="3" t="e">
        <f>VLOOKUP(I1348,'SAC''s'!W:W,1,0)</f>
        <v>#N/A</v>
      </c>
      <c r="K1348" s="3" t="e">
        <f>VLOOKUP(A1348,'SAC''s'!B:B,1,0)</f>
        <v>#N/A</v>
      </c>
      <c r="L1348" s="3" t="b">
        <f t="shared" si="61"/>
        <v>0</v>
      </c>
    </row>
    <row r="1349" spans="9:12" ht="12" customHeight="1" x14ac:dyDescent="0.2">
      <c r="I1349" s="120" t="str">
        <f t="shared" si="60"/>
        <v>\</v>
      </c>
      <c r="J1349" s="3" t="e">
        <f>VLOOKUP(I1349,'SAC''s'!W:W,1,0)</f>
        <v>#N/A</v>
      </c>
      <c r="K1349" s="3" t="e">
        <f>VLOOKUP(A1349,'SAC''s'!B:B,1,0)</f>
        <v>#N/A</v>
      </c>
      <c r="L1349" s="3" t="b">
        <f t="shared" si="61"/>
        <v>0</v>
      </c>
    </row>
    <row r="1350" spans="9:12" ht="12" customHeight="1" x14ac:dyDescent="0.2">
      <c r="I1350" s="120" t="str">
        <f t="shared" si="60"/>
        <v>\</v>
      </c>
      <c r="J1350" s="3" t="e">
        <f>VLOOKUP(I1350,'SAC''s'!W:W,1,0)</f>
        <v>#N/A</v>
      </c>
      <c r="K1350" s="3" t="e">
        <f>VLOOKUP(A1350,'SAC''s'!B:B,1,0)</f>
        <v>#N/A</v>
      </c>
      <c r="L1350" s="3" t="b">
        <f t="shared" si="61"/>
        <v>0</v>
      </c>
    </row>
    <row r="1351" spans="9:12" ht="12" customHeight="1" x14ac:dyDescent="0.2">
      <c r="I1351" s="120" t="str">
        <f t="shared" si="60"/>
        <v>\</v>
      </c>
      <c r="J1351" s="3" t="e">
        <f>VLOOKUP(I1351,'SAC''s'!W:W,1,0)</f>
        <v>#N/A</v>
      </c>
      <c r="K1351" s="3" t="e">
        <f>VLOOKUP(A1351,'SAC''s'!B:B,1,0)</f>
        <v>#N/A</v>
      </c>
      <c r="L1351" s="3" t="b">
        <f t="shared" si="61"/>
        <v>0</v>
      </c>
    </row>
    <row r="1352" spans="9:12" ht="12" customHeight="1" x14ac:dyDescent="0.2">
      <c r="I1352" s="120" t="str">
        <f t="shared" si="60"/>
        <v>\</v>
      </c>
      <c r="J1352" s="3" t="e">
        <f>VLOOKUP(I1352,'SAC''s'!W:W,1,0)</f>
        <v>#N/A</v>
      </c>
      <c r="K1352" s="3" t="e">
        <f>VLOOKUP(A1352,'SAC''s'!B:B,1,0)</f>
        <v>#N/A</v>
      </c>
      <c r="L1352" s="3" t="b">
        <f t="shared" si="61"/>
        <v>0</v>
      </c>
    </row>
    <row r="1353" spans="9:12" ht="12" customHeight="1" x14ac:dyDescent="0.2">
      <c r="I1353" s="120" t="str">
        <f t="shared" si="60"/>
        <v>\</v>
      </c>
      <c r="J1353" s="3" t="e">
        <f>VLOOKUP(I1353,'SAC''s'!W:W,1,0)</f>
        <v>#N/A</v>
      </c>
      <c r="K1353" s="3" t="e">
        <f>VLOOKUP(A1353,'SAC''s'!B:B,1,0)</f>
        <v>#N/A</v>
      </c>
      <c r="L1353" s="3" t="b">
        <f t="shared" si="61"/>
        <v>0</v>
      </c>
    </row>
    <row r="1354" spans="9:12" ht="12" customHeight="1" x14ac:dyDescent="0.2">
      <c r="I1354" s="120" t="str">
        <f t="shared" si="60"/>
        <v>\</v>
      </c>
      <c r="J1354" s="3" t="e">
        <f>VLOOKUP(I1354,'SAC''s'!W:W,1,0)</f>
        <v>#N/A</v>
      </c>
      <c r="K1354" s="3" t="e">
        <f>VLOOKUP(A1354,'SAC''s'!B:B,1,0)</f>
        <v>#N/A</v>
      </c>
      <c r="L1354" s="3" t="b">
        <f t="shared" si="61"/>
        <v>0</v>
      </c>
    </row>
    <row r="1355" spans="9:12" ht="12" customHeight="1" x14ac:dyDescent="0.2">
      <c r="I1355" s="120" t="str">
        <f t="shared" si="60"/>
        <v>\</v>
      </c>
      <c r="J1355" s="3" t="e">
        <f>VLOOKUP(I1355,'SAC''s'!W:W,1,0)</f>
        <v>#N/A</v>
      </c>
      <c r="K1355" s="3" t="e">
        <f>VLOOKUP(A1355,'SAC''s'!B:B,1,0)</f>
        <v>#N/A</v>
      </c>
      <c r="L1355" s="3" t="b">
        <f t="shared" si="61"/>
        <v>0</v>
      </c>
    </row>
    <row r="1356" spans="9:12" ht="12" customHeight="1" x14ac:dyDescent="0.2">
      <c r="I1356" s="120" t="str">
        <f t="shared" si="60"/>
        <v>\</v>
      </c>
      <c r="J1356" s="3" t="e">
        <f>VLOOKUP(I1356,'SAC''s'!W:W,1,0)</f>
        <v>#N/A</v>
      </c>
      <c r="K1356" s="3" t="e">
        <f>VLOOKUP(A1356,'SAC''s'!B:B,1,0)</f>
        <v>#N/A</v>
      </c>
      <c r="L1356" s="3" t="b">
        <f t="shared" si="61"/>
        <v>0</v>
      </c>
    </row>
    <row r="1357" spans="9:12" ht="12" customHeight="1" x14ac:dyDescent="0.2">
      <c r="I1357" s="120" t="str">
        <f t="shared" si="60"/>
        <v>\</v>
      </c>
      <c r="J1357" s="3" t="e">
        <f>VLOOKUP(I1357,'SAC''s'!W:W,1,0)</f>
        <v>#N/A</v>
      </c>
      <c r="K1357" s="3" t="e">
        <f>VLOOKUP(A1357,'SAC''s'!B:B,1,0)</f>
        <v>#N/A</v>
      </c>
      <c r="L1357" s="3" t="b">
        <f t="shared" si="61"/>
        <v>0</v>
      </c>
    </row>
    <row r="1358" spans="9:12" ht="12" customHeight="1" x14ac:dyDescent="0.2">
      <c r="I1358" s="120" t="str">
        <f t="shared" si="60"/>
        <v>\</v>
      </c>
      <c r="J1358" s="3" t="e">
        <f>VLOOKUP(I1358,'SAC''s'!W:W,1,0)</f>
        <v>#N/A</v>
      </c>
      <c r="K1358" s="3" t="e">
        <f>VLOOKUP(A1358,'SAC''s'!B:B,1,0)</f>
        <v>#N/A</v>
      </c>
      <c r="L1358" s="3" t="b">
        <f t="shared" si="61"/>
        <v>0</v>
      </c>
    </row>
    <row r="1359" spans="9:12" ht="12" customHeight="1" x14ac:dyDescent="0.2">
      <c r="I1359" s="120" t="str">
        <f t="shared" si="60"/>
        <v>\</v>
      </c>
      <c r="J1359" s="3" t="e">
        <f>VLOOKUP(I1359,'SAC''s'!W:W,1,0)</f>
        <v>#N/A</v>
      </c>
      <c r="K1359" s="3" t="e">
        <f>VLOOKUP(A1359,'SAC''s'!B:B,1,0)</f>
        <v>#N/A</v>
      </c>
      <c r="L1359" s="3" t="b">
        <f t="shared" si="61"/>
        <v>0</v>
      </c>
    </row>
    <row r="1360" spans="9:12" ht="12" customHeight="1" x14ac:dyDescent="0.2">
      <c r="I1360" s="120" t="str">
        <f t="shared" si="60"/>
        <v>\</v>
      </c>
      <c r="J1360" s="3" t="e">
        <f>VLOOKUP(I1360,'SAC''s'!W:W,1,0)</f>
        <v>#N/A</v>
      </c>
      <c r="K1360" s="3" t="e">
        <f>VLOOKUP(A1360,'SAC''s'!B:B,1,0)</f>
        <v>#N/A</v>
      </c>
      <c r="L1360" s="3" t="b">
        <f t="shared" si="61"/>
        <v>0</v>
      </c>
    </row>
    <row r="1361" spans="9:12" ht="12" customHeight="1" x14ac:dyDescent="0.2">
      <c r="I1361" s="120" t="str">
        <f t="shared" si="60"/>
        <v>\</v>
      </c>
      <c r="J1361" s="3" t="e">
        <f>VLOOKUP(I1361,'SAC''s'!W:W,1,0)</f>
        <v>#N/A</v>
      </c>
      <c r="K1361" s="3" t="e">
        <f>VLOOKUP(A1361,'SAC''s'!B:B,1,0)</f>
        <v>#N/A</v>
      </c>
      <c r="L1361" s="3" t="b">
        <f t="shared" si="61"/>
        <v>0</v>
      </c>
    </row>
    <row r="1362" spans="9:12" ht="12" customHeight="1" x14ac:dyDescent="0.2">
      <c r="I1362" s="120" t="str">
        <f t="shared" si="60"/>
        <v>\</v>
      </c>
      <c r="J1362" s="3" t="e">
        <f>VLOOKUP(I1362,'SAC''s'!W:W,1,0)</f>
        <v>#N/A</v>
      </c>
      <c r="K1362" s="3" t="e">
        <f>VLOOKUP(A1362,'SAC''s'!B:B,1,0)</f>
        <v>#N/A</v>
      </c>
      <c r="L1362" s="3" t="b">
        <f t="shared" si="61"/>
        <v>0</v>
      </c>
    </row>
    <row r="1363" spans="9:12" ht="12" customHeight="1" x14ac:dyDescent="0.2">
      <c r="I1363" s="120" t="str">
        <f t="shared" si="60"/>
        <v>\</v>
      </c>
      <c r="J1363" s="3" t="e">
        <f>VLOOKUP(I1363,'SAC''s'!W:W,1,0)</f>
        <v>#N/A</v>
      </c>
      <c r="K1363" s="3" t="e">
        <f>VLOOKUP(A1363,'SAC''s'!B:B,1,0)</f>
        <v>#N/A</v>
      </c>
      <c r="L1363" s="3" t="b">
        <f t="shared" si="61"/>
        <v>0</v>
      </c>
    </row>
    <row r="1364" spans="9:12" ht="12" customHeight="1" x14ac:dyDescent="0.2">
      <c r="I1364" s="120" t="str">
        <f t="shared" si="60"/>
        <v>\</v>
      </c>
      <c r="J1364" s="3" t="e">
        <f>VLOOKUP(I1364,'SAC''s'!W:W,1,0)</f>
        <v>#N/A</v>
      </c>
      <c r="K1364" s="3" t="e">
        <f>VLOOKUP(A1364,'SAC''s'!B:B,1,0)</f>
        <v>#N/A</v>
      </c>
      <c r="L1364" s="3" t="b">
        <f t="shared" si="61"/>
        <v>0</v>
      </c>
    </row>
    <row r="1365" spans="9:12" ht="12" customHeight="1" x14ac:dyDescent="0.2">
      <c r="I1365" s="120" t="str">
        <f t="shared" si="60"/>
        <v>\</v>
      </c>
      <c r="J1365" s="3" t="e">
        <f>VLOOKUP(I1365,'SAC''s'!W:W,1,0)</f>
        <v>#N/A</v>
      </c>
      <c r="K1365" s="3" t="e">
        <f>VLOOKUP(A1365,'SAC''s'!B:B,1,0)</f>
        <v>#N/A</v>
      </c>
      <c r="L1365" s="3" t="b">
        <f t="shared" si="61"/>
        <v>0</v>
      </c>
    </row>
    <row r="1366" spans="9:12" ht="12" customHeight="1" x14ac:dyDescent="0.2">
      <c r="I1366" s="120" t="str">
        <f t="shared" si="60"/>
        <v>\</v>
      </c>
      <c r="J1366" s="3" t="e">
        <f>VLOOKUP(I1366,'SAC''s'!W:W,1,0)</f>
        <v>#N/A</v>
      </c>
      <c r="K1366" s="3" t="e">
        <f>VLOOKUP(A1366,'SAC''s'!B:B,1,0)</f>
        <v>#N/A</v>
      </c>
      <c r="L1366" s="3" t="b">
        <f t="shared" si="61"/>
        <v>0</v>
      </c>
    </row>
    <row r="1367" spans="9:12" ht="12" customHeight="1" x14ac:dyDescent="0.2">
      <c r="I1367" s="120" t="str">
        <f t="shared" si="60"/>
        <v>\</v>
      </c>
      <c r="J1367" s="3" t="e">
        <f>VLOOKUP(I1367,'SAC''s'!W:W,1,0)</f>
        <v>#N/A</v>
      </c>
      <c r="K1367" s="3" t="e">
        <f>VLOOKUP(A1367,'SAC''s'!B:B,1,0)</f>
        <v>#N/A</v>
      </c>
      <c r="L1367" s="3" t="b">
        <f t="shared" si="61"/>
        <v>0</v>
      </c>
    </row>
    <row r="1368" spans="9:12" ht="12" customHeight="1" x14ac:dyDescent="0.2">
      <c r="I1368" s="120" t="str">
        <f t="shared" si="60"/>
        <v>\</v>
      </c>
      <c r="J1368" s="3" t="e">
        <f>VLOOKUP(I1368,'SAC''s'!W:W,1,0)</f>
        <v>#N/A</v>
      </c>
      <c r="K1368" s="3" t="e">
        <f>VLOOKUP(A1368,'SAC''s'!B:B,1,0)</f>
        <v>#N/A</v>
      </c>
      <c r="L1368" s="3" t="b">
        <f t="shared" si="61"/>
        <v>0</v>
      </c>
    </row>
    <row r="1369" spans="9:12" ht="12" customHeight="1" x14ac:dyDescent="0.2">
      <c r="I1369" s="120" t="str">
        <f t="shared" si="60"/>
        <v>\</v>
      </c>
      <c r="J1369" s="3" t="e">
        <f>VLOOKUP(I1369,'SAC''s'!W:W,1,0)</f>
        <v>#N/A</v>
      </c>
      <c r="K1369" s="3" t="e">
        <f>VLOOKUP(A1369,'SAC''s'!B:B,1,0)</f>
        <v>#N/A</v>
      </c>
      <c r="L1369" s="3" t="b">
        <f t="shared" si="61"/>
        <v>0</v>
      </c>
    </row>
    <row r="1370" spans="9:12" ht="12" customHeight="1" x14ac:dyDescent="0.2">
      <c r="I1370" s="120" t="str">
        <f t="shared" si="60"/>
        <v>\</v>
      </c>
      <c r="J1370" s="3" t="e">
        <f>VLOOKUP(I1370,'SAC''s'!W:W,1,0)</f>
        <v>#N/A</v>
      </c>
      <c r="K1370" s="3" t="e">
        <f>VLOOKUP(A1370,'SAC''s'!B:B,1,0)</f>
        <v>#N/A</v>
      </c>
      <c r="L1370" s="3" t="b">
        <f t="shared" si="61"/>
        <v>0</v>
      </c>
    </row>
    <row r="1371" spans="9:12" ht="12" customHeight="1" x14ac:dyDescent="0.2">
      <c r="I1371" s="120" t="str">
        <f t="shared" si="60"/>
        <v>\</v>
      </c>
      <c r="J1371" s="3" t="e">
        <f>VLOOKUP(I1371,'SAC''s'!W:W,1,0)</f>
        <v>#N/A</v>
      </c>
      <c r="K1371" s="3" t="e">
        <f>VLOOKUP(A1371,'SAC''s'!B:B,1,0)</f>
        <v>#N/A</v>
      </c>
      <c r="L1371" s="3" t="b">
        <f t="shared" si="61"/>
        <v>0</v>
      </c>
    </row>
    <row r="1372" spans="9:12" ht="12" customHeight="1" x14ac:dyDescent="0.2">
      <c r="I1372" s="120" t="str">
        <f t="shared" si="60"/>
        <v>\</v>
      </c>
      <c r="J1372" s="3" t="e">
        <f>VLOOKUP(I1372,'SAC''s'!W:W,1,0)</f>
        <v>#N/A</v>
      </c>
      <c r="K1372" s="3" t="e">
        <f>VLOOKUP(A1372,'SAC''s'!B:B,1,0)</f>
        <v>#N/A</v>
      </c>
      <c r="L1372" s="3" t="b">
        <f t="shared" si="61"/>
        <v>0</v>
      </c>
    </row>
    <row r="1373" spans="9:12" ht="12" customHeight="1" x14ac:dyDescent="0.2">
      <c r="I1373" s="120" t="str">
        <f t="shared" si="60"/>
        <v>\</v>
      </c>
      <c r="J1373" s="3" t="e">
        <f>VLOOKUP(I1373,'SAC''s'!W:W,1,0)</f>
        <v>#N/A</v>
      </c>
      <c r="K1373" s="3" t="e">
        <f>VLOOKUP(A1373,'SAC''s'!B:B,1,0)</f>
        <v>#N/A</v>
      </c>
      <c r="L1373" s="3" t="b">
        <f t="shared" si="61"/>
        <v>0</v>
      </c>
    </row>
    <row r="1374" spans="9:12" ht="12" customHeight="1" x14ac:dyDescent="0.2">
      <c r="I1374" s="120" t="str">
        <f t="shared" si="60"/>
        <v>\</v>
      </c>
      <c r="J1374" s="3" t="e">
        <f>VLOOKUP(I1374,'SAC''s'!W:W,1,0)</f>
        <v>#N/A</v>
      </c>
      <c r="K1374" s="3" t="e">
        <f>VLOOKUP(A1374,'SAC''s'!B:B,1,0)</f>
        <v>#N/A</v>
      </c>
      <c r="L1374" s="3" t="b">
        <f t="shared" si="61"/>
        <v>0</v>
      </c>
    </row>
    <row r="1375" spans="9:12" ht="12" customHeight="1" x14ac:dyDescent="0.2">
      <c r="I1375" s="120" t="str">
        <f t="shared" si="60"/>
        <v>\</v>
      </c>
      <c r="J1375" s="3" t="e">
        <f>VLOOKUP(I1375,'SAC''s'!W:W,1,0)</f>
        <v>#N/A</v>
      </c>
      <c r="K1375" s="3" t="e">
        <f>VLOOKUP(A1375,'SAC''s'!B:B,1,0)</f>
        <v>#N/A</v>
      </c>
      <c r="L1375" s="3" t="b">
        <f t="shared" si="61"/>
        <v>0</v>
      </c>
    </row>
    <row r="1376" spans="9:12" ht="12" customHeight="1" x14ac:dyDescent="0.2">
      <c r="I1376" s="120" t="str">
        <f t="shared" si="60"/>
        <v>\</v>
      </c>
      <c r="J1376" s="3" t="e">
        <f>VLOOKUP(I1376,'SAC''s'!W:W,1,0)</f>
        <v>#N/A</v>
      </c>
      <c r="K1376" s="3" t="e">
        <f>VLOOKUP(A1376,'SAC''s'!B:B,1,0)</f>
        <v>#N/A</v>
      </c>
      <c r="L1376" s="3" t="b">
        <f t="shared" si="61"/>
        <v>0</v>
      </c>
    </row>
    <row r="1377" spans="6:12" ht="12" customHeight="1" x14ac:dyDescent="0.2">
      <c r="I1377" s="120" t="str">
        <f t="shared" si="60"/>
        <v>\</v>
      </c>
      <c r="J1377" s="3" t="e">
        <f>VLOOKUP(I1377,'SAC''s'!W:W,1,0)</f>
        <v>#N/A</v>
      </c>
      <c r="K1377" s="3" t="e">
        <f>VLOOKUP(A1377,'SAC''s'!B:B,1,0)</f>
        <v>#N/A</v>
      </c>
      <c r="L1377" s="3" t="b">
        <f t="shared" si="61"/>
        <v>0</v>
      </c>
    </row>
    <row r="1378" spans="6:12" ht="12" customHeight="1" x14ac:dyDescent="0.2">
      <c r="I1378" s="120" t="str">
        <f t="shared" si="60"/>
        <v>\</v>
      </c>
      <c r="J1378" s="3" t="e">
        <f>VLOOKUP(I1378,'SAC''s'!W:W,1,0)</f>
        <v>#N/A</v>
      </c>
      <c r="K1378" s="3" t="e">
        <f>VLOOKUP(A1378,'SAC''s'!B:B,1,0)</f>
        <v>#N/A</v>
      </c>
      <c r="L1378" s="3" t="b">
        <f t="shared" si="61"/>
        <v>0</v>
      </c>
    </row>
    <row r="1379" spans="6:12" ht="12" customHeight="1" x14ac:dyDescent="0.2">
      <c r="I1379" s="120" t="str">
        <f t="shared" si="60"/>
        <v>\</v>
      </c>
      <c r="J1379" s="3" t="e">
        <f>VLOOKUP(I1379,'SAC''s'!W:W,1,0)</f>
        <v>#N/A</v>
      </c>
      <c r="K1379" s="3" t="e">
        <f>VLOOKUP(A1379,'SAC''s'!B:B,1,0)</f>
        <v>#N/A</v>
      </c>
      <c r="L1379" s="3" t="b">
        <f t="shared" si="61"/>
        <v>0</v>
      </c>
    </row>
    <row r="1380" spans="6:12" ht="12" customHeight="1" x14ac:dyDescent="0.2">
      <c r="I1380" s="120" t="str">
        <f t="shared" ref="I1380:I1443" si="62">CONCATENATE(A1380,TRIM(F1380),"\",TRIM(D1380),E1380)</f>
        <v>\</v>
      </c>
      <c r="J1380" s="3" t="e">
        <f>VLOOKUP(I1380,'SAC''s'!W:W,1,0)</f>
        <v>#N/A</v>
      </c>
      <c r="K1380" s="3" t="e">
        <f>VLOOKUP(A1380,'SAC''s'!B:B,1,0)</f>
        <v>#N/A</v>
      </c>
      <c r="L1380" s="3" t="b">
        <f t="shared" si="61"/>
        <v>0</v>
      </c>
    </row>
    <row r="1381" spans="6:12" ht="12" customHeight="1" x14ac:dyDescent="0.2">
      <c r="I1381" s="120" t="str">
        <f t="shared" si="62"/>
        <v>\</v>
      </c>
      <c r="J1381" s="3" t="e">
        <f>VLOOKUP(I1381,'SAC''s'!W:W,1,0)</f>
        <v>#N/A</v>
      </c>
      <c r="K1381" s="3" t="e">
        <f>VLOOKUP(A1381,'SAC''s'!B:B,1,0)</f>
        <v>#N/A</v>
      </c>
      <c r="L1381" s="3" t="b">
        <f t="shared" si="61"/>
        <v>0</v>
      </c>
    </row>
    <row r="1382" spans="6:12" ht="12" customHeight="1" x14ac:dyDescent="0.2">
      <c r="I1382" s="120" t="str">
        <f t="shared" si="62"/>
        <v>\</v>
      </c>
      <c r="J1382" s="3" t="e">
        <f>VLOOKUP(I1382,'SAC''s'!W:W,1,0)</f>
        <v>#N/A</v>
      </c>
      <c r="K1382" s="3" t="e">
        <f>VLOOKUP(A1382,'SAC''s'!B:B,1,0)</f>
        <v>#N/A</v>
      </c>
      <c r="L1382" s="3" t="b">
        <f t="shared" si="61"/>
        <v>0</v>
      </c>
    </row>
    <row r="1383" spans="6:12" ht="12" customHeight="1" x14ac:dyDescent="0.2">
      <c r="I1383" s="120" t="str">
        <f t="shared" si="62"/>
        <v>\</v>
      </c>
      <c r="J1383" s="3" t="e">
        <f>VLOOKUP(I1383,'SAC''s'!W:W,1,0)</f>
        <v>#N/A</v>
      </c>
      <c r="K1383" s="3" t="e">
        <f>VLOOKUP(A1383,'SAC''s'!B:B,1,0)</f>
        <v>#N/A</v>
      </c>
      <c r="L1383" s="3" t="b">
        <f t="shared" si="61"/>
        <v>0</v>
      </c>
    </row>
    <row r="1384" spans="6:12" ht="12" customHeight="1" x14ac:dyDescent="0.2">
      <c r="I1384" s="120" t="str">
        <f t="shared" si="62"/>
        <v>\</v>
      </c>
      <c r="J1384" s="3" t="e">
        <f>VLOOKUP(I1384,'SAC''s'!W:W,1,0)</f>
        <v>#N/A</v>
      </c>
      <c r="K1384" s="3" t="e">
        <f>VLOOKUP(A1384,'SAC''s'!B:B,1,0)</f>
        <v>#N/A</v>
      </c>
      <c r="L1384" s="3" t="b">
        <f t="shared" si="61"/>
        <v>0</v>
      </c>
    </row>
    <row r="1385" spans="6:12" ht="12" customHeight="1" x14ac:dyDescent="0.2">
      <c r="I1385" s="120" t="str">
        <f t="shared" si="62"/>
        <v>\</v>
      </c>
      <c r="J1385" s="3" t="e">
        <f>VLOOKUP(I1385,'SAC''s'!W:W,1,0)</f>
        <v>#N/A</v>
      </c>
      <c r="K1385" s="3" t="e">
        <f>VLOOKUP(A1385,'SAC''s'!B:B,1,0)</f>
        <v>#N/A</v>
      </c>
      <c r="L1385" s="3" t="b">
        <f t="shared" si="61"/>
        <v>0</v>
      </c>
    </row>
    <row r="1386" spans="6:12" ht="12" customHeight="1" x14ac:dyDescent="0.2">
      <c r="I1386" s="120" t="str">
        <f t="shared" si="62"/>
        <v>\</v>
      </c>
      <c r="J1386" s="3" t="e">
        <f>VLOOKUP(I1386,'SAC''s'!W:W,1,0)</f>
        <v>#N/A</v>
      </c>
      <c r="K1386" s="3" t="e">
        <f>VLOOKUP(A1386,'SAC''s'!B:B,1,0)</f>
        <v>#N/A</v>
      </c>
      <c r="L1386" s="3" t="b">
        <f t="shared" si="61"/>
        <v>0</v>
      </c>
    </row>
    <row r="1387" spans="6:12" ht="12" customHeight="1" x14ac:dyDescent="0.2">
      <c r="I1387" s="120" t="str">
        <f t="shared" si="62"/>
        <v>\</v>
      </c>
      <c r="J1387" s="3" t="e">
        <f>VLOOKUP(I1387,'SAC''s'!W:W,1,0)</f>
        <v>#N/A</v>
      </c>
      <c r="K1387" s="3" t="e">
        <f>VLOOKUP(A1387,'SAC''s'!B:B,1,0)</f>
        <v>#N/A</v>
      </c>
      <c r="L1387" s="3" t="b">
        <f t="shared" si="61"/>
        <v>0</v>
      </c>
    </row>
    <row r="1388" spans="6:12" ht="12" customHeight="1" x14ac:dyDescent="0.2">
      <c r="I1388" s="120" t="str">
        <f t="shared" si="62"/>
        <v>\</v>
      </c>
      <c r="J1388" s="3" t="e">
        <f>VLOOKUP(I1388,'SAC''s'!W:W,1,0)</f>
        <v>#N/A</v>
      </c>
      <c r="K1388" s="3" t="e">
        <f>VLOOKUP(A1388,'SAC''s'!B:B,1,0)</f>
        <v>#N/A</v>
      </c>
      <c r="L1388" s="3" t="b">
        <f t="shared" si="61"/>
        <v>0</v>
      </c>
    </row>
    <row r="1389" spans="6:12" ht="12" customHeight="1" x14ac:dyDescent="0.2">
      <c r="I1389" s="120" t="str">
        <f t="shared" si="62"/>
        <v>\</v>
      </c>
      <c r="J1389" s="3" t="e">
        <f>VLOOKUP(I1389,'SAC''s'!W:W,1,0)</f>
        <v>#N/A</v>
      </c>
      <c r="K1389" s="3" t="e">
        <f>VLOOKUP(A1389,'SAC''s'!B:B,1,0)</f>
        <v>#N/A</v>
      </c>
      <c r="L1389" s="3" t="b">
        <f t="shared" si="61"/>
        <v>0</v>
      </c>
    </row>
    <row r="1390" spans="6:12" ht="12" customHeight="1" x14ac:dyDescent="0.2">
      <c r="I1390" s="120" t="str">
        <f t="shared" si="62"/>
        <v>\</v>
      </c>
      <c r="J1390" s="3" t="e">
        <f>VLOOKUP(I1390,'SAC''s'!W:W,1,0)</f>
        <v>#N/A</v>
      </c>
      <c r="K1390" s="3" t="e">
        <f>VLOOKUP(A1390,'SAC''s'!B:B,1,0)</f>
        <v>#N/A</v>
      </c>
      <c r="L1390" s="3" t="b">
        <f t="shared" si="61"/>
        <v>0</v>
      </c>
    </row>
    <row r="1391" spans="6:12" ht="12" customHeight="1" x14ac:dyDescent="0.2">
      <c r="F1391" s="320"/>
      <c r="I1391" s="120" t="str">
        <f t="shared" si="62"/>
        <v>\</v>
      </c>
      <c r="J1391" s="3" t="e">
        <f>VLOOKUP(I1391,'SAC''s'!W:W,1,0)</f>
        <v>#N/A</v>
      </c>
      <c r="K1391" s="3" t="e">
        <f>VLOOKUP(A1391,'SAC''s'!B:B,1,0)</f>
        <v>#N/A</v>
      </c>
      <c r="L1391" s="3" t="b">
        <f t="shared" si="61"/>
        <v>0</v>
      </c>
    </row>
    <row r="1392" spans="6:12" ht="12" customHeight="1" x14ac:dyDescent="0.2">
      <c r="I1392" s="120" t="str">
        <f t="shared" si="62"/>
        <v>\</v>
      </c>
      <c r="J1392" s="3" t="e">
        <f>VLOOKUP(I1392,'SAC''s'!W:W,1,0)</f>
        <v>#N/A</v>
      </c>
      <c r="K1392" s="3" t="e">
        <f>VLOOKUP(A1392,'SAC''s'!B:B,1,0)</f>
        <v>#N/A</v>
      </c>
      <c r="L1392" s="3" t="b">
        <f t="shared" ref="L1392:L1455" si="63">RIGHT(E1392,1)="0"</f>
        <v>0</v>
      </c>
    </row>
    <row r="1393" spans="9:12" ht="12" customHeight="1" x14ac:dyDescent="0.2">
      <c r="I1393" s="120" t="str">
        <f t="shared" si="62"/>
        <v>\</v>
      </c>
      <c r="J1393" s="3" t="e">
        <f>VLOOKUP(I1393,'SAC''s'!W:W,1,0)</f>
        <v>#N/A</v>
      </c>
      <c r="K1393" s="3" t="e">
        <f>VLOOKUP(A1393,'SAC''s'!B:B,1,0)</f>
        <v>#N/A</v>
      </c>
      <c r="L1393" s="3" t="b">
        <f t="shared" si="63"/>
        <v>0</v>
      </c>
    </row>
    <row r="1394" spans="9:12" ht="12" customHeight="1" x14ac:dyDescent="0.2">
      <c r="I1394" s="120" t="str">
        <f t="shared" si="62"/>
        <v>\</v>
      </c>
      <c r="J1394" s="3" t="e">
        <f>VLOOKUP(I1394,'SAC''s'!W:W,1,0)</f>
        <v>#N/A</v>
      </c>
      <c r="K1394" s="3" t="e">
        <f>VLOOKUP(A1394,'SAC''s'!B:B,1,0)</f>
        <v>#N/A</v>
      </c>
      <c r="L1394" s="3" t="b">
        <f t="shared" si="63"/>
        <v>0</v>
      </c>
    </row>
    <row r="1395" spans="9:12" ht="12" customHeight="1" x14ac:dyDescent="0.2">
      <c r="I1395" s="120" t="str">
        <f t="shared" si="62"/>
        <v>\</v>
      </c>
      <c r="J1395" s="3" t="e">
        <f>VLOOKUP(I1395,'SAC''s'!W:W,1,0)</f>
        <v>#N/A</v>
      </c>
      <c r="K1395" s="3" t="e">
        <f>VLOOKUP(A1395,'SAC''s'!B:B,1,0)</f>
        <v>#N/A</v>
      </c>
      <c r="L1395" s="3" t="b">
        <f t="shared" si="63"/>
        <v>0</v>
      </c>
    </row>
    <row r="1396" spans="9:12" ht="12" customHeight="1" x14ac:dyDescent="0.2">
      <c r="I1396" s="120" t="str">
        <f t="shared" si="62"/>
        <v>\</v>
      </c>
      <c r="J1396" s="3" t="e">
        <f>VLOOKUP(I1396,'SAC''s'!W:W,1,0)</f>
        <v>#N/A</v>
      </c>
      <c r="K1396" s="3" t="e">
        <f>VLOOKUP(A1396,'SAC''s'!B:B,1,0)</f>
        <v>#N/A</v>
      </c>
      <c r="L1396" s="3" t="b">
        <f t="shared" si="63"/>
        <v>0</v>
      </c>
    </row>
    <row r="1397" spans="9:12" ht="12" customHeight="1" x14ac:dyDescent="0.2">
      <c r="I1397" s="120" t="str">
        <f t="shared" si="62"/>
        <v>\</v>
      </c>
      <c r="J1397" s="3" t="e">
        <f>VLOOKUP(I1397,'SAC''s'!W:W,1,0)</f>
        <v>#N/A</v>
      </c>
      <c r="K1397" s="3" t="e">
        <f>VLOOKUP(A1397,'SAC''s'!B:B,1,0)</f>
        <v>#N/A</v>
      </c>
      <c r="L1397" s="3" t="b">
        <f t="shared" si="63"/>
        <v>0</v>
      </c>
    </row>
    <row r="1398" spans="9:12" ht="12" customHeight="1" x14ac:dyDescent="0.2">
      <c r="I1398" s="120" t="str">
        <f t="shared" si="62"/>
        <v>\</v>
      </c>
      <c r="J1398" s="3" t="e">
        <f>VLOOKUP(I1398,'SAC''s'!W:W,1,0)</f>
        <v>#N/A</v>
      </c>
      <c r="K1398" s="3" t="e">
        <f>VLOOKUP(A1398,'SAC''s'!B:B,1,0)</f>
        <v>#N/A</v>
      </c>
      <c r="L1398" s="3" t="b">
        <f t="shared" si="63"/>
        <v>0</v>
      </c>
    </row>
    <row r="1399" spans="9:12" ht="12" customHeight="1" x14ac:dyDescent="0.2">
      <c r="I1399" s="120" t="str">
        <f t="shared" si="62"/>
        <v>\</v>
      </c>
      <c r="J1399" s="3" t="e">
        <f>VLOOKUP(I1399,'SAC''s'!W:W,1,0)</f>
        <v>#N/A</v>
      </c>
      <c r="K1399" s="3" t="e">
        <f>VLOOKUP(A1399,'SAC''s'!B:B,1,0)</f>
        <v>#N/A</v>
      </c>
      <c r="L1399" s="3" t="b">
        <f t="shared" si="63"/>
        <v>0</v>
      </c>
    </row>
    <row r="1400" spans="9:12" ht="12" customHeight="1" x14ac:dyDescent="0.2">
      <c r="I1400" s="120" t="str">
        <f t="shared" si="62"/>
        <v>\</v>
      </c>
      <c r="J1400" s="3" t="e">
        <f>VLOOKUP(I1400,'SAC''s'!W:W,1,0)</f>
        <v>#N/A</v>
      </c>
      <c r="K1400" s="3" t="e">
        <f>VLOOKUP(A1400,'SAC''s'!B:B,1,0)</f>
        <v>#N/A</v>
      </c>
      <c r="L1400" s="3" t="b">
        <f t="shared" si="63"/>
        <v>0</v>
      </c>
    </row>
    <row r="1401" spans="9:12" ht="12" customHeight="1" x14ac:dyDescent="0.2">
      <c r="I1401" s="120" t="str">
        <f t="shared" si="62"/>
        <v>\</v>
      </c>
      <c r="J1401" s="3" t="e">
        <f>VLOOKUP(I1401,'SAC''s'!W:W,1,0)</f>
        <v>#N/A</v>
      </c>
      <c r="K1401" s="3" t="e">
        <f>VLOOKUP(A1401,'SAC''s'!B:B,1,0)</f>
        <v>#N/A</v>
      </c>
      <c r="L1401" s="3" t="b">
        <f t="shared" si="63"/>
        <v>0</v>
      </c>
    </row>
    <row r="1402" spans="9:12" ht="12" customHeight="1" x14ac:dyDescent="0.2">
      <c r="I1402" s="120" t="str">
        <f t="shared" si="62"/>
        <v>\</v>
      </c>
      <c r="J1402" s="3" t="e">
        <f>VLOOKUP(I1402,'SAC''s'!W:W,1,0)</f>
        <v>#N/A</v>
      </c>
      <c r="K1402" s="3" t="e">
        <f>VLOOKUP(A1402,'SAC''s'!B:B,1,0)</f>
        <v>#N/A</v>
      </c>
      <c r="L1402" s="3" t="b">
        <f t="shared" si="63"/>
        <v>0</v>
      </c>
    </row>
    <row r="1403" spans="9:12" ht="12" customHeight="1" x14ac:dyDescent="0.2">
      <c r="I1403" s="120" t="str">
        <f t="shared" si="62"/>
        <v>\</v>
      </c>
      <c r="J1403" s="3" t="e">
        <f>VLOOKUP(I1403,'SAC''s'!W:W,1,0)</f>
        <v>#N/A</v>
      </c>
      <c r="K1403" s="3" t="e">
        <f>VLOOKUP(A1403,'SAC''s'!B:B,1,0)</f>
        <v>#N/A</v>
      </c>
      <c r="L1403" s="3" t="b">
        <f t="shared" si="63"/>
        <v>0</v>
      </c>
    </row>
    <row r="1404" spans="9:12" ht="12" customHeight="1" x14ac:dyDescent="0.2">
      <c r="I1404" s="120" t="str">
        <f t="shared" si="62"/>
        <v>\</v>
      </c>
      <c r="J1404" s="3" t="e">
        <f>VLOOKUP(I1404,'SAC''s'!W:W,1,0)</f>
        <v>#N/A</v>
      </c>
      <c r="K1404" s="3" t="e">
        <f>VLOOKUP(A1404,'SAC''s'!B:B,1,0)</f>
        <v>#N/A</v>
      </c>
      <c r="L1404" s="3" t="b">
        <f t="shared" si="63"/>
        <v>0</v>
      </c>
    </row>
    <row r="1405" spans="9:12" ht="12" customHeight="1" x14ac:dyDescent="0.2">
      <c r="I1405" s="120" t="str">
        <f t="shared" si="62"/>
        <v>\</v>
      </c>
      <c r="J1405" s="3" t="e">
        <f>VLOOKUP(I1405,'SAC''s'!W:W,1,0)</f>
        <v>#N/A</v>
      </c>
      <c r="K1405" s="3" t="e">
        <f>VLOOKUP(A1405,'SAC''s'!B:B,1,0)</f>
        <v>#N/A</v>
      </c>
      <c r="L1405" s="3" t="b">
        <f t="shared" si="63"/>
        <v>0</v>
      </c>
    </row>
    <row r="1406" spans="9:12" ht="12" customHeight="1" x14ac:dyDescent="0.2">
      <c r="I1406" s="120" t="str">
        <f t="shared" si="62"/>
        <v>\</v>
      </c>
      <c r="J1406" s="3" t="e">
        <f>VLOOKUP(I1406,'SAC''s'!W:W,1,0)</f>
        <v>#N/A</v>
      </c>
      <c r="K1406" s="3" t="e">
        <f>VLOOKUP(A1406,'SAC''s'!B:B,1,0)</f>
        <v>#N/A</v>
      </c>
      <c r="L1406" s="3" t="b">
        <f t="shared" si="63"/>
        <v>0</v>
      </c>
    </row>
    <row r="1407" spans="9:12" ht="12" customHeight="1" x14ac:dyDescent="0.2">
      <c r="I1407" s="120" t="str">
        <f t="shared" si="62"/>
        <v>\</v>
      </c>
      <c r="J1407" s="3" t="e">
        <f>VLOOKUP(I1407,'SAC''s'!W:W,1,0)</f>
        <v>#N/A</v>
      </c>
      <c r="K1407" s="3" t="e">
        <f>VLOOKUP(A1407,'SAC''s'!B:B,1,0)</f>
        <v>#N/A</v>
      </c>
      <c r="L1407" s="3" t="b">
        <f t="shared" si="63"/>
        <v>0</v>
      </c>
    </row>
    <row r="1408" spans="9:12" ht="12" customHeight="1" x14ac:dyDescent="0.2">
      <c r="I1408" s="120" t="str">
        <f t="shared" si="62"/>
        <v>\</v>
      </c>
      <c r="J1408" s="3" t="e">
        <f>VLOOKUP(I1408,'SAC''s'!W:W,1,0)</f>
        <v>#N/A</v>
      </c>
      <c r="K1408" s="3" t="e">
        <f>VLOOKUP(A1408,'SAC''s'!B:B,1,0)</f>
        <v>#N/A</v>
      </c>
      <c r="L1408" s="3" t="b">
        <f t="shared" si="63"/>
        <v>0</v>
      </c>
    </row>
    <row r="1409" spans="9:12" ht="12" customHeight="1" x14ac:dyDescent="0.2">
      <c r="I1409" s="120" t="str">
        <f t="shared" si="62"/>
        <v>\</v>
      </c>
      <c r="J1409" s="3" t="e">
        <f>VLOOKUP(I1409,'SAC''s'!W:W,1,0)</f>
        <v>#N/A</v>
      </c>
      <c r="K1409" s="3" t="e">
        <f>VLOOKUP(A1409,'SAC''s'!B:B,1,0)</f>
        <v>#N/A</v>
      </c>
      <c r="L1409" s="3" t="b">
        <f t="shared" si="63"/>
        <v>0</v>
      </c>
    </row>
    <row r="1410" spans="9:12" ht="12" customHeight="1" x14ac:dyDescent="0.2">
      <c r="I1410" s="120" t="str">
        <f t="shared" si="62"/>
        <v>\</v>
      </c>
      <c r="J1410" s="3" t="e">
        <f>VLOOKUP(I1410,'SAC''s'!W:W,1,0)</f>
        <v>#N/A</v>
      </c>
      <c r="K1410" s="3" t="e">
        <f>VLOOKUP(A1410,'SAC''s'!B:B,1,0)</f>
        <v>#N/A</v>
      </c>
      <c r="L1410" s="3" t="b">
        <f t="shared" si="63"/>
        <v>0</v>
      </c>
    </row>
    <row r="1411" spans="9:12" ht="12" customHeight="1" x14ac:dyDescent="0.2">
      <c r="I1411" s="120" t="str">
        <f t="shared" si="62"/>
        <v>\</v>
      </c>
      <c r="J1411" s="3" t="e">
        <f>VLOOKUP(I1411,'SAC''s'!W:W,1,0)</f>
        <v>#N/A</v>
      </c>
      <c r="K1411" s="3" t="e">
        <f>VLOOKUP(A1411,'SAC''s'!B:B,1,0)</f>
        <v>#N/A</v>
      </c>
      <c r="L1411" s="3" t="b">
        <f t="shared" si="63"/>
        <v>0</v>
      </c>
    </row>
    <row r="1412" spans="9:12" ht="12" customHeight="1" x14ac:dyDescent="0.2">
      <c r="I1412" s="120" t="str">
        <f t="shared" si="62"/>
        <v>\</v>
      </c>
      <c r="J1412" s="3" t="e">
        <f>VLOOKUP(I1412,'SAC''s'!W:W,1,0)</f>
        <v>#N/A</v>
      </c>
      <c r="K1412" s="3" t="e">
        <f>VLOOKUP(A1412,'SAC''s'!B:B,1,0)</f>
        <v>#N/A</v>
      </c>
      <c r="L1412" s="3" t="b">
        <f t="shared" si="63"/>
        <v>0</v>
      </c>
    </row>
    <row r="1413" spans="9:12" ht="12" customHeight="1" x14ac:dyDescent="0.2">
      <c r="I1413" s="120" t="str">
        <f t="shared" si="62"/>
        <v>\</v>
      </c>
      <c r="J1413" s="3" t="e">
        <f>VLOOKUP(I1413,'SAC''s'!W:W,1,0)</f>
        <v>#N/A</v>
      </c>
      <c r="K1413" s="3" t="e">
        <f>VLOOKUP(A1413,'SAC''s'!B:B,1,0)</f>
        <v>#N/A</v>
      </c>
      <c r="L1413" s="3" t="b">
        <f t="shared" si="63"/>
        <v>0</v>
      </c>
    </row>
    <row r="1414" spans="9:12" ht="12" customHeight="1" x14ac:dyDescent="0.2">
      <c r="I1414" s="120" t="str">
        <f t="shared" si="62"/>
        <v>\</v>
      </c>
      <c r="J1414" s="3" t="e">
        <f>VLOOKUP(I1414,'SAC''s'!W:W,1,0)</f>
        <v>#N/A</v>
      </c>
      <c r="K1414" s="3" t="e">
        <f>VLOOKUP(A1414,'SAC''s'!B:B,1,0)</f>
        <v>#N/A</v>
      </c>
      <c r="L1414" s="3" t="b">
        <f t="shared" si="63"/>
        <v>0</v>
      </c>
    </row>
    <row r="1415" spans="9:12" ht="12" customHeight="1" x14ac:dyDescent="0.2">
      <c r="I1415" s="120" t="str">
        <f t="shared" si="62"/>
        <v>\</v>
      </c>
      <c r="J1415" s="3" t="e">
        <f>VLOOKUP(I1415,'SAC''s'!W:W,1,0)</f>
        <v>#N/A</v>
      </c>
      <c r="K1415" s="3" t="e">
        <f>VLOOKUP(A1415,'SAC''s'!B:B,1,0)</f>
        <v>#N/A</v>
      </c>
      <c r="L1415" s="3" t="b">
        <f t="shared" si="63"/>
        <v>0</v>
      </c>
    </row>
    <row r="1416" spans="9:12" ht="12" customHeight="1" x14ac:dyDescent="0.2">
      <c r="I1416" s="120" t="str">
        <f t="shared" si="62"/>
        <v>\</v>
      </c>
      <c r="J1416" s="3" t="e">
        <f>VLOOKUP(I1416,'SAC''s'!W:W,1,0)</f>
        <v>#N/A</v>
      </c>
      <c r="K1416" s="3" t="e">
        <f>VLOOKUP(A1416,'SAC''s'!B:B,1,0)</f>
        <v>#N/A</v>
      </c>
      <c r="L1416" s="3" t="b">
        <f t="shared" si="63"/>
        <v>0</v>
      </c>
    </row>
    <row r="1417" spans="9:12" ht="12" customHeight="1" x14ac:dyDescent="0.2">
      <c r="I1417" s="120" t="str">
        <f t="shared" si="62"/>
        <v>\</v>
      </c>
      <c r="J1417" s="3" t="e">
        <f>VLOOKUP(I1417,'SAC''s'!W:W,1,0)</f>
        <v>#N/A</v>
      </c>
      <c r="K1417" s="3" t="e">
        <f>VLOOKUP(A1417,'SAC''s'!B:B,1,0)</f>
        <v>#N/A</v>
      </c>
      <c r="L1417" s="3" t="b">
        <f t="shared" si="63"/>
        <v>0</v>
      </c>
    </row>
    <row r="1418" spans="9:12" ht="12" customHeight="1" x14ac:dyDescent="0.2">
      <c r="I1418" s="120" t="str">
        <f t="shared" si="62"/>
        <v>\</v>
      </c>
      <c r="J1418" s="3" t="e">
        <f>VLOOKUP(I1418,'SAC''s'!W:W,1,0)</f>
        <v>#N/A</v>
      </c>
      <c r="K1418" s="3" t="e">
        <f>VLOOKUP(A1418,'SAC''s'!B:B,1,0)</f>
        <v>#N/A</v>
      </c>
      <c r="L1418" s="3" t="b">
        <f t="shared" si="63"/>
        <v>0</v>
      </c>
    </row>
    <row r="1419" spans="9:12" ht="12" customHeight="1" x14ac:dyDescent="0.2">
      <c r="I1419" s="120" t="str">
        <f t="shared" si="62"/>
        <v>\</v>
      </c>
      <c r="J1419" s="3" t="e">
        <f>VLOOKUP(I1419,'SAC''s'!W:W,1,0)</f>
        <v>#N/A</v>
      </c>
      <c r="K1419" s="3" t="e">
        <f>VLOOKUP(A1419,'SAC''s'!B:B,1,0)</f>
        <v>#N/A</v>
      </c>
      <c r="L1419" s="3" t="b">
        <f t="shared" si="63"/>
        <v>0</v>
      </c>
    </row>
    <row r="1420" spans="9:12" ht="12" customHeight="1" x14ac:dyDescent="0.2">
      <c r="I1420" s="120" t="str">
        <f t="shared" si="62"/>
        <v>\</v>
      </c>
      <c r="J1420" s="3" t="e">
        <f>VLOOKUP(I1420,'SAC''s'!W:W,1,0)</f>
        <v>#N/A</v>
      </c>
      <c r="K1420" s="3" t="e">
        <f>VLOOKUP(A1420,'SAC''s'!B:B,1,0)</f>
        <v>#N/A</v>
      </c>
      <c r="L1420" s="3" t="b">
        <f t="shared" si="63"/>
        <v>0</v>
      </c>
    </row>
    <row r="1421" spans="9:12" ht="12" customHeight="1" x14ac:dyDescent="0.2">
      <c r="I1421" s="120" t="str">
        <f t="shared" si="62"/>
        <v>\</v>
      </c>
      <c r="J1421" s="3" t="e">
        <f>VLOOKUP(I1421,'SAC''s'!W:W,1,0)</f>
        <v>#N/A</v>
      </c>
      <c r="K1421" s="3" t="e">
        <f>VLOOKUP(A1421,'SAC''s'!B:B,1,0)</f>
        <v>#N/A</v>
      </c>
      <c r="L1421" s="3" t="b">
        <f t="shared" si="63"/>
        <v>0</v>
      </c>
    </row>
    <row r="1422" spans="9:12" ht="12" customHeight="1" x14ac:dyDescent="0.2">
      <c r="I1422" s="120" t="str">
        <f t="shared" si="62"/>
        <v>\</v>
      </c>
      <c r="J1422" s="3" t="e">
        <f>VLOOKUP(I1422,'SAC''s'!W:W,1,0)</f>
        <v>#N/A</v>
      </c>
      <c r="K1422" s="3" t="e">
        <f>VLOOKUP(A1422,'SAC''s'!B:B,1,0)</f>
        <v>#N/A</v>
      </c>
      <c r="L1422" s="3" t="b">
        <f t="shared" si="63"/>
        <v>0</v>
      </c>
    </row>
    <row r="1423" spans="9:12" ht="12" customHeight="1" x14ac:dyDescent="0.2">
      <c r="I1423" s="120" t="str">
        <f t="shared" si="62"/>
        <v>\</v>
      </c>
      <c r="J1423" s="3" t="e">
        <f>VLOOKUP(I1423,'SAC''s'!W:W,1,0)</f>
        <v>#N/A</v>
      </c>
      <c r="K1423" s="3" t="e">
        <f>VLOOKUP(A1423,'SAC''s'!B:B,1,0)</f>
        <v>#N/A</v>
      </c>
      <c r="L1423" s="3" t="b">
        <f t="shared" si="63"/>
        <v>0</v>
      </c>
    </row>
    <row r="1424" spans="9:12" ht="12" customHeight="1" x14ac:dyDescent="0.2">
      <c r="I1424" s="120" t="str">
        <f t="shared" si="62"/>
        <v>\</v>
      </c>
      <c r="J1424" s="3" t="e">
        <f>VLOOKUP(I1424,'SAC''s'!W:W,1,0)</f>
        <v>#N/A</v>
      </c>
      <c r="K1424" s="3" t="e">
        <f>VLOOKUP(A1424,'SAC''s'!B:B,1,0)</f>
        <v>#N/A</v>
      </c>
      <c r="L1424" s="3" t="b">
        <f t="shared" si="63"/>
        <v>0</v>
      </c>
    </row>
    <row r="1425" spans="9:12" ht="12" customHeight="1" x14ac:dyDescent="0.2">
      <c r="I1425" s="120" t="str">
        <f t="shared" si="62"/>
        <v>\</v>
      </c>
      <c r="J1425" s="3" t="e">
        <f>VLOOKUP(I1425,'SAC''s'!W:W,1,0)</f>
        <v>#N/A</v>
      </c>
      <c r="K1425" s="3" t="e">
        <f>VLOOKUP(A1425,'SAC''s'!B:B,1,0)</f>
        <v>#N/A</v>
      </c>
      <c r="L1425" s="3" t="b">
        <f t="shared" si="63"/>
        <v>0</v>
      </c>
    </row>
    <row r="1426" spans="9:12" ht="12" customHeight="1" x14ac:dyDescent="0.2">
      <c r="I1426" s="120" t="str">
        <f t="shared" si="62"/>
        <v>\</v>
      </c>
      <c r="J1426" s="3" t="e">
        <f>VLOOKUP(I1426,'SAC''s'!W:W,1,0)</f>
        <v>#N/A</v>
      </c>
      <c r="K1426" s="3" t="e">
        <f>VLOOKUP(A1426,'SAC''s'!B:B,1,0)</f>
        <v>#N/A</v>
      </c>
      <c r="L1426" s="3" t="b">
        <f t="shared" si="63"/>
        <v>0</v>
      </c>
    </row>
    <row r="1427" spans="9:12" ht="12" customHeight="1" x14ac:dyDescent="0.2">
      <c r="I1427" s="120" t="str">
        <f t="shared" si="62"/>
        <v>\</v>
      </c>
      <c r="J1427" s="3" t="e">
        <f>VLOOKUP(I1427,'SAC''s'!W:W,1,0)</f>
        <v>#N/A</v>
      </c>
      <c r="K1427" s="3" t="e">
        <f>VLOOKUP(A1427,'SAC''s'!B:B,1,0)</f>
        <v>#N/A</v>
      </c>
      <c r="L1427" s="3" t="b">
        <f t="shared" si="63"/>
        <v>0</v>
      </c>
    </row>
    <row r="1428" spans="9:12" ht="12" customHeight="1" x14ac:dyDescent="0.2">
      <c r="I1428" s="120" t="str">
        <f t="shared" si="62"/>
        <v>\</v>
      </c>
      <c r="J1428" s="3" t="e">
        <f>VLOOKUP(I1428,'SAC''s'!W:W,1,0)</f>
        <v>#N/A</v>
      </c>
      <c r="K1428" s="3" t="e">
        <f>VLOOKUP(A1428,'SAC''s'!B:B,1,0)</f>
        <v>#N/A</v>
      </c>
      <c r="L1428" s="3" t="b">
        <f t="shared" si="63"/>
        <v>0</v>
      </c>
    </row>
    <row r="1429" spans="9:12" ht="12" customHeight="1" x14ac:dyDescent="0.2">
      <c r="I1429" s="120" t="str">
        <f t="shared" si="62"/>
        <v>\</v>
      </c>
      <c r="J1429" s="3" t="e">
        <f>VLOOKUP(I1429,'SAC''s'!W:W,1,0)</f>
        <v>#N/A</v>
      </c>
      <c r="K1429" s="3" t="e">
        <f>VLOOKUP(A1429,'SAC''s'!B:B,1,0)</f>
        <v>#N/A</v>
      </c>
      <c r="L1429" s="3" t="b">
        <f t="shared" si="63"/>
        <v>0</v>
      </c>
    </row>
    <row r="1430" spans="9:12" ht="12" customHeight="1" x14ac:dyDescent="0.2">
      <c r="I1430" s="120" t="str">
        <f t="shared" si="62"/>
        <v>\</v>
      </c>
      <c r="J1430" s="3" t="e">
        <f>VLOOKUP(I1430,'SAC''s'!W:W,1,0)</f>
        <v>#N/A</v>
      </c>
      <c r="K1430" s="3" t="e">
        <f>VLOOKUP(A1430,'SAC''s'!B:B,1,0)</f>
        <v>#N/A</v>
      </c>
      <c r="L1430" s="3" t="b">
        <f t="shared" si="63"/>
        <v>0</v>
      </c>
    </row>
    <row r="1431" spans="9:12" ht="12" customHeight="1" x14ac:dyDescent="0.2">
      <c r="I1431" s="120" t="str">
        <f t="shared" si="62"/>
        <v>\</v>
      </c>
      <c r="J1431" s="3" t="e">
        <f>VLOOKUP(I1431,'SAC''s'!W:W,1,0)</f>
        <v>#N/A</v>
      </c>
      <c r="K1431" s="3" t="e">
        <f>VLOOKUP(A1431,'SAC''s'!B:B,1,0)</f>
        <v>#N/A</v>
      </c>
      <c r="L1431" s="3" t="b">
        <f t="shared" si="63"/>
        <v>0</v>
      </c>
    </row>
    <row r="1432" spans="9:12" ht="12" customHeight="1" x14ac:dyDescent="0.2">
      <c r="I1432" s="120" t="str">
        <f t="shared" si="62"/>
        <v>\</v>
      </c>
      <c r="J1432" s="3" t="e">
        <f>VLOOKUP(I1432,'SAC''s'!W:W,1,0)</f>
        <v>#N/A</v>
      </c>
      <c r="K1432" s="3" t="e">
        <f>VLOOKUP(A1432,'SAC''s'!B:B,1,0)</f>
        <v>#N/A</v>
      </c>
      <c r="L1432" s="3" t="b">
        <f t="shared" si="63"/>
        <v>0</v>
      </c>
    </row>
    <row r="1433" spans="9:12" ht="12" customHeight="1" x14ac:dyDescent="0.2">
      <c r="I1433" s="120" t="str">
        <f t="shared" si="62"/>
        <v>\</v>
      </c>
      <c r="J1433" s="3" t="e">
        <f>VLOOKUP(I1433,'SAC''s'!W:W,1,0)</f>
        <v>#N/A</v>
      </c>
      <c r="K1433" s="3" t="e">
        <f>VLOOKUP(A1433,'SAC''s'!B:B,1,0)</f>
        <v>#N/A</v>
      </c>
      <c r="L1433" s="3" t="b">
        <f t="shared" si="63"/>
        <v>0</v>
      </c>
    </row>
    <row r="1434" spans="9:12" ht="12" customHeight="1" x14ac:dyDescent="0.2">
      <c r="I1434" s="120" t="str">
        <f t="shared" si="62"/>
        <v>\</v>
      </c>
      <c r="J1434" s="3" t="e">
        <f>VLOOKUP(I1434,'SAC''s'!W:W,1,0)</f>
        <v>#N/A</v>
      </c>
      <c r="K1434" s="3" t="e">
        <f>VLOOKUP(A1434,'SAC''s'!B:B,1,0)</f>
        <v>#N/A</v>
      </c>
      <c r="L1434" s="3" t="b">
        <f t="shared" si="63"/>
        <v>0</v>
      </c>
    </row>
    <row r="1435" spans="9:12" ht="12" customHeight="1" x14ac:dyDescent="0.2">
      <c r="I1435" s="120" t="str">
        <f t="shared" si="62"/>
        <v>\</v>
      </c>
      <c r="J1435" s="3" t="e">
        <f>VLOOKUP(I1435,'SAC''s'!W:W,1,0)</f>
        <v>#N/A</v>
      </c>
      <c r="K1435" s="3" t="e">
        <f>VLOOKUP(A1435,'SAC''s'!B:B,1,0)</f>
        <v>#N/A</v>
      </c>
      <c r="L1435" s="3" t="b">
        <f t="shared" si="63"/>
        <v>0</v>
      </c>
    </row>
    <row r="1436" spans="9:12" ht="12" customHeight="1" x14ac:dyDescent="0.2">
      <c r="I1436" s="120" t="str">
        <f t="shared" si="62"/>
        <v>\</v>
      </c>
      <c r="J1436" s="3" t="e">
        <f>VLOOKUP(I1436,'SAC''s'!W:W,1,0)</f>
        <v>#N/A</v>
      </c>
      <c r="K1436" s="3" t="e">
        <f>VLOOKUP(A1436,'SAC''s'!B:B,1,0)</f>
        <v>#N/A</v>
      </c>
      <c r="L1436" s="3" t="b">
        <f t="shared" si="63"/>
        <v>0</v>
      </c>
    </row>
    <row r="1437" spans="9:12" ht="12" customHeight="1" x14ac:dyDescent="0.2">
      <c r="I1437" s="120" t="str">
        <f t="shared" si="62"/>
        <v>\</v>
      </c>
      <c r="J1437" s="3" t="e">
        <f>VLOOKUP(I1437,'SAC''s'!W:W,1,0)</f>
        <v>#N/A</v>
      </c>
      <c r="K1437" s="3" t="e">
        <f>VLOOKUP(A1437,'SAC''s'!B:B,1,0)</f>
        <v>#N/A</v>
      </c>
      <c r="L1437" s="3" t="b">
        <f t="shared" si="63"/>
        <v>0</v>
      </c>
    </row>
    <row r="1438" spans="9:12" ht="12" customHeight="1" x14ac:dyDescent="0.2">
      <c r="I1438" s="120" t="str">
        <f t="shared" si="62"/>
        <v>\</v>
      </c>
      <c r="J1438" s="3" t="e">
        <f>VLOOKUP(I1438,'SAC''s'!W:W,1,0)</f>
        <v>#N/A</v>
      </c>
      <c r="K1438" s="3" t="e">
        <f>VLOOKUP(A1438,'SAC''s'!B:B,1,0)</f>
        <v>#N/A</v>
      </c>
      <c r="L1438" s="3" t="b">
        <f t="shared" si="63"/>
        <v>0</v>
      </c>
    </row>
    <row r="1439" spans="9:12" ht="12" customHeight="1" x14ac:dyDescent="0.2">
      <c r="I1439" s="120" t="str">
        <f t="shared" si="62"/>
        <v>\</v>
      </c>
      <c r="J1439" s="3" t="e">
        <f>VLOOKUP(I1439,'SAC''s'!W:W,1,0)</f>
        <v>#N/A</v>
      </c>
      <c r="K1439" s="3" t="e">
        <f>VLOOKUP(A1439,'SAC''s'!B:B,1,0)</f>
        <v>#N/A</v>
      </c>
      <c r="L1439" s="3" t="b">
        <f t="shared" si="63"/>
        <v>0</v>
      </c>
    </row>
    <row r="1440" spans="9:12" ht="12" customHeight="1" x14ac:dyDescent="0.2">
      <c r="I1440" s="120" t="str">
        <f t="shared" si="62"/>
        <v>\</v>
      </c>
      <c r="J1440" s="3" t="e">
        <f>VLOOKUP(I1440,'SAC''s'!W:W,1,0)</f>
        <v>#N/A</v>
      </c>
      <c r="K1440" s="3" t="e">
        <f>VLOOKUP(A1440,'SAC''s'!B:B,1,0)</f>
        <v>#N/A</v>
      </c>
      <c r="L1440" s="3" t="b">
        <f t="shared" si="63"/>
        <v>0</v>
      </c>
    </row>
    <row r="1441" spans="6:12" ht="12" customHeight="1" x14ac:dyDescent="0.2">
      <c r="I1441" s="120" t="str">
        <f t="shared" si="62"/>
        <v>\</v>
      </c>
      <c r="J1441" s="3" t="e">
        <f>VLOOKUP(I1441,'SAC''s'!W:W,1,0)</f>
        <v>#N/A</v>
      </c>
      <c r="K1441" s="3" t="e">
        <f>VLOOKUP(A1441,'SAC''s'!B:B,1,0)</f>
        <v>#N/A</v>
      </c>
      <c r="L1441" s="3" t="b">
        <f t="shared" si="63"/>
        <v>0</v>
      </c>
    </row>
    <row r="1442" spans="6:12" ht="12" customHeight="1" x14ac:dyDescent="0.2">
      <c r="F1442" s="320"/>
      <c r="I1442" s="120" t="str">
        <f t="shared" si="62"/>
        <v>\</v>
      </c>
      <c r="J1442" s="3" t="e">
        <f>VLOOKUP(I1442,'SAC''s'!W:W,1,0)</f>
        <v>#N/A</v>
      </c>
      <c r="K1442" s="3" t="e">
        <f>VLOOKUP(A1442,'SAC''s'!B:B,1,0)</f>
        <v>#N/A</v>
      </c>
      <c r="L1442" s="3" t="b">
        <f t="shared" si="63"/>
        <v>0</v>
      </c>
    </row>
    <row r="1443" spans="6:12" ht="12" customHeight="1" x14ac:dyDescent="0.2">
      <c r="I1443" s="120" t="str">
        <f t="shared" si="62"/>
        <v>\</v>
      </c>
      <c r="J1443" s="3" t="e">
        <f>VLOOKUP(I1443,'SAC''s'!W:W,1,0)</f>
        <v>#N/A</v>
      </c>
      <c r="K1443" s="3" t="e">
        <f>VLOOKUP(A1443,'SAC''s'!B:B,1,0)</f>
        <v>#N/A</v>
      </c>
      <c r="L1443" s="3" t="b">
        <f t="shared" si="63"/>
        <v>0</v>
      </c>
    </row>
    <row r="1444" spans="6:12" ht="12" customHeight="1" x14ac:dyDescent="0.2">
      <c r="I1444" s="120" t="str">
        <f t="shared" ref="I1444:I1507" si="64">CONCATENATE(A1444,TRIM(F1444),"\",TRIM(D1444),E1444)</f>
        <v>\</v>
      </c>
      <c r="J1444" s="3" t="e">
        <f>VLOOKUP(I1444,'SAC''s'!W:W,1,0)</f>
        <v>#N/A</v>
      </c>
      <c r="K1444" s="3" t="e">
        <f>VLOOKUP(A1444,'SAC''s'!B:B,1,0)</f>
        <v>#N/A</v>
      </c>
      <c r="L1444" s="3" t="b">
        <f t="shared" si="63"/>
        <v>0</v>
      </c>
    </row>
    <row r="1445" spans="6:12" ht="12" customHeight="1" x14ac:dyDescent="0.2">
      <c r="I1445" s="120" t="str">
        <f t="shared" si="64"/>
        <v>\</v>
      </c>
      <c r="J1445" s="3" t="e">
        <f>VLOOKUP(I1445,'SAC''s'!W:W,1,0)</f>
        <v>#N/A</v>
      </c>
      <c r="K1445" s="3" t="e">
        <f>VLOOKUP(A1445,'SAC''s'!B:B,1,0)</f>
        <v>#N/A</v>
      </c>
      <c r="L1445" s="3" t="b">
        <f t="shared" si="63"/>
        <v>0</v>
      </c>
    </row>
    <row r="1446" spans="6:12" ht="12" customHeight="1" x14ac:dyDescent="0.2">
      <c r="I1446" s="120" t="str">
        <f t="shared" si="64"/>
        <v>\</v>
      </c>
      <c r="J1446" s="3" t="e">
        <f>VLOOKUP(I1446,'SAC''s'!W:W,1,0)</f>
        <v>#N/A</v>
      </c>
      <c r="K1446" s="3" t="e">
        <f>VLOOKUP(A1446,'SAC''s'!B:B,1,0)</f>
        <v>#N/A</v>
      </c>
      <c r="L1446" s="3" t="b">
        <f t="shared" si="63"/>
        <v>0</v>
      </c>
    </row>
    <row r="1447" spans="6:12" ht="12" customHeight="1" x14ac:dyDescent="0.2">
      <c r="I1447" s="120" t="str">
        <f t="shared" si="64"/>
        <v>\</v>
      </c>
      <c r="J1447" s="3" t="e">
        <f>VLOOKUP(I1447,'SAC''s'!W:W,1,0)</f>
        <v>#N/A</v>
      </c>
      <c r="K1447" s="3" t="e">
        <f>VLOOKUP(A1447,'SAC''s'!B:B,1,0)</f>
        <v>#N/A</v>
      </c>
      <c r="L1447" s="3" t="b">
        <f t="shared" si="63"/>
        <v>0</v>
      </c>
    </row>
    <row r="1448" spans="6:12" ht="12" customHeight="1" x14ac:dyDescent="0.2">
      <c r="I1448" s="120" t="str">
        <f t="shared" si="64"/>
        <v>\</v>
      </c>
      <c r="J1448" s="3" t="e">
        <f>VLOOKUP(I1448,'SAC''s'!W:W,1,0)</f>
        <v>#N/A</v>
      </c>
      <c r="K1448" s="3" t="e">
        <f>VLOOKUP(A1448,'SAC''s'!B:B,1,0)</f>
        <v>#N/A</v>
      </c>
      <c r="L1448" s="3" t="b">
        <f t="shared" si="63"/>
        <v>0</v>
      </c>
    </row>
    <row r="1449" spans="6:12" ht="12" customHeight="1" x14ac:dyDescent="0.2">
      <c r="I1449" s="120" t="str">
        <f t="shared" si="64"/>
        <v>\</v>
      </c>
      <c r="J1449" s="3" t="e">
        <f>VLOOKUP(I1449,'SAC''s'!W:W,1,0)</f>
        <v>#N/A</v>
      </c>
      <c r="K1449" s="3" t="e">
        <f>VLOOKUP(A1449,'SAC''s'!B:B,1,0)</f>
        <v>#N/A</v>
      </c>
      <c r="L1449" s="3" t="b">
        <f t="shared" si="63"/>
        <v>0</v>
      </c>
    </row>
    <row r="1450" spans="6:12" ht="12" customHeight="1" x14ac:dyDescent="0.2">
      <c r="I1450" s="120" t="str">
        <f t="shared" si="64"/>
        <v>\</v>
      </c>
      <c r="J1450" s="3" t="e">
        <f>VLOOKUP(I1450,'SAC''s'!W:W,1,0)</f>
        <v>#N/A</v>
      </c>
      <c r="K1450" s="3" t="e">
        <f>VLOOKUP(A1450,'SAC''s'!B:B,1,0)</f>
        <v>#N/A</v>
      </c>
      <c r="L1450" s="3" t="b">
        <f t="shared" si="63"/>
        <v>0</v>
      </c>
    </row>
    <row r="1451" spans="6:12" ht="12" customHeight="1" x14ac:dyDescent="0.2">
      <c r="I1451" s="120" t="str">
        <f t="shared" si="64"/>
        <v>\</v>
      </c>
      <c r="J1451" s="3" t="e">
        <f>VLOOKUP(I1451,'SAC''s'!W:W,1,0)</f>
        <v>#N/A</v>
      </c>
      <c r="K1451" s="3" t="e">
        <f>VLOOKUP(A1451,'SAC''s'!B:B,1,0)</f>
        <v>#N/A</v>
      </c>
      <c r="L1451" s="3" t="b">
        <f t="shared" si="63"/>
        <v>0</v>
      </c>
    </row>
    <row r="1452" spans="6:12" ht="12" customHeight="1" x14ac:dyDescent="0.2">
      <c r="I1452" s="120" t="str">
        <f t="shared" si="64"/>
        <v>\</v>
      </c>
      <c r="J1452" s="3" t="e">
        <f>VLOOKUP(I1452,'SAC''s'!W:W,1,0)</f>
        <v>#N/A</v>
      </c>
      <c r="K1452" s="3" t="e">
        <f>VLOOKUP(A1452,'SAC''s'!B:B,1,0)</f>
        <v>#N/A</v>
      </c>
      <c r="L1452" s="3" t="b">
        <f t="shared" si="63"/>
        <v>0</v>
      </c>
    </row>
    <row r="1453" spans="6:12" ht="12" customHeight="1" x14ac:dyDescent="0.2">
      <c r="I1453" s="120" t="str">
        <f t="shared" si="64"/>
        <v>\</v>
      </c>
      <c r="J1453" s="3" t="e">
        <f>VLOOKUP(I1453,'SAC''s'!W:W,1,0)</f>
        <v>#N/A</v>
      </c>
      <c r="K1453" s="3" t="e">
        <f>VLOOKUP(A1453,'SAC''s'!B:B,1,0)</f>
        <v>#N/A</v>
      </c>
      <c r="L1453" s="3" t="b">
        <f t="shared" si="63"/>
        <v>0</v>
      </c>
    </row>
    <row r="1454" spans="6:12" ht="12" customHeight="1" x14ac:dyDescent="0.2">
      <c r="I1454" s="120" t="str">
        <f t="shared" si="64"/>
        <v>\</v>
      </c>
      <c r="J1454" s="3" t="e">
        <f>VLOOKUP(I1454,'SAC''s'!W:W,1,0)</f>
        <v>#N/A</v>
      </c>
      <c r="K1454" s="3" t="e">
        <f>VLOOKUP(A1454,'SAC''s'!B:B,1,0)</f>
        <v>#N/A</v>
      </c>
      <c r="L1454" s="3" t="b">
        <f t="shared" si="63"/>
        <v>0</v>
      </c>
    </row>
    <row r="1455" spans="6:12" ht="12" customHeight="1" x14ac:dyDescent="0.2">
      <c r="I1455" s="120" t="str">
        <f t="shared" si="64"/>
        <v>\</v>
      </c>
      <c r="J1455" s="3" t="e">
        <f>VLOOKUP(I1455,'SAC''s'!W:W,1,0)</f>
        <v>#N/A</v>
      </c>
      <c r="K1455" s="3" t="e">
        <f>VLOOKUP(A1455,'SAC''s'!B:B,1,0)</f>
        <v>#N/A</v>
      </c>
      <c r="L1455" s="3" t="b">
        <f t="shared" si="63"/>
        <v>0</v>
      </c>
    </row>
    <row r="1456" spans="6:12" ht="12" customHeight="1" x14ac:dyDescent="0.2">
      <c r="I1456" s="120" t="str">
        <f t="shared" si="64"/>
        <v>\</v>
      </c>
      <c r="J1456" s="3" t="e">
        <f>VLOOKUP(I1456,'SAC''s'!W:W,1,0)</f>
        <v>#N/A</v>
      </c>
      <c r="K1456" s="3" t="e">
        <f>VLOOKUP(A1456,'SAC''s'!B:B,1,0)</f>
        <v>#N/A</v>
      </c>
      <c r="L1456" s="3" t="b">
        <f t="shared" ref="L1456:L1519" si="65">RIGHT(E1456,1)="0"</f>
        <v>0</v>
      </c>
    </row>
    <row r="1457" spans="9:12" ht="12" customHeight="1" x14ac:dyDescent="0.2">
      <c r="I1457" s="120" t="str">
        <f t="shared" si="64"/>
        <v>\</v>
      </c>
      <c r="J1457" s="3" t="e">
        <f>VLOOKUP(I1457,'SAC''s'!W:W,1,0)</f>
        <v>#N/A</v>
      </c>
      <c r="K1457" s="3" t="e">
        <f>VLOOKUP(A1457,'SAC''s'!B:B,1,0)</f>
        <v>#N/A</v>
      </c>
      <c r="L1457" s="3" t="b">
        <f t="shared" si="65"/>
        <v>0</v>
      </c>
    </row>
    <row r="1458" spans="9:12" ht="12" customHeight="1" x14ac:dyDescent="0.2">
      <c r="I1458" s="120" t="str">
        <f t="shared" si="64"/>
        <v>\</v>
      </c>
      <c r="J1458" s="3" t="e">
        <f>VLOOKUP(I1458,'SAC''s'!W:W,1,0)</f>
        <v>#N/A</v>
      </c>
      <c r="K1458" s="3" t="e">
        <f>VLOOKUP(A1458,'SAC''s'!B:B,1,0)</f>
        <v>#N/A</v>
      </c>
      <c r="L1458" s="3" t="b">
        <f t="shared" si="65"/>
        <v>0</v>
      </c>
    </row>
    <row r="1459" spans="9:12" ht="12" customHeight="1" x14ac:dyDescent="0.2">
      <c r="I1459" s="120" t="str">
        <f t="shared" si="64"/>
        <v>\</v>
      </c>
      <c r="J1459" s="3" t="e">
        <f>VLOOKUP(I1459,'SAC''s'!W:W,1,0)</f>
        <v>#N/A</v>
      </c>
      <c r="K1459" s="3" t="e">
        <f>VLOOKUP(A1459,'SAC''s'!B:B,1,0)</f>
        <v>#N/A</v>
      </c>
      <c r="L1459" s="3" t="b">
        <f t="shared" si="65"/>
        <v>0</v>
      </c>
    </row>
    <row r="1460" spans="9:12" ht="12" customHeight="1" x14ac:dyDescent="0.2">
      <c r="I1460" s="120" t="str">
        <f t="shared" si="64"/>
        <v>\</v>
      </c>
      <c r="J1460" s="3" t="e">
        <f>VLOOKUP(I1460,'SAC''s'!W:W,1,0)</f>
        <v>#N/A</v>
      </c>
      <c r="K1460" s="3" t="e">
        <f>VLOOKUP(A1460,'SAC''s'!B:B,1,0)</f>
        <v>#N/A</v>
      </c>
      <c r="L1460" s="3" t="b">
        <f t="shared" si="65"/>
        <v>0</v>
      </c>
    </row>
    <row r="1461" spans="9:12" ht="12" customHeight="1" x14ac:dyDescent="0.2">
      <c r="I1461" s="120" t="str">
        <f t="shared" si="64"/>
        <v>\</v>
      </c>
      <c r="J1461" s="3" t="e">
        <f>VLOOKUP(I1461,'SAC''s'!W:W,1,0)</f>
        <v>#N/A</v>
      </c>
      <c r="K1461" s="3" t="e">
        <f>VLOOKUP(A1461,'SAC''s'!B:B,1,0)</f>
        <v>#N/A</v>
      </c>
      <c r="L1461" s="3" t="b">
        <f t="shared" si="65"/>
        <v>0</v>
      </c>
    </row>
    <row r="1462" spans="9:12" ht="12" customHeight="1" x14ac:dyDescent="0.2">
      <c r="I1462" s="120" t="str">
        <f t="shared" si="64"/>
        <v>\</v>
      </c>
      <c r="J1462" s="3" t="e">
        <f>VLOOKUP(I1462,'SAC''s'!W:W,1,0)</f>
        <v>#N/A</v>
      </c>
      <c r="K1462" s="3" t="e">
        <f>VLOOKUP(A1462,'SAC''s'!B:B,1,0)</f>
        <v>#N/A</v>
      </c>
      <c r="L1462" s="3" t="b">
        <f t="shared" si="65"/>
        <v>0</v>
      </c>
    </row>
    <row r="1463" spans="9:12" ht="12" customHeight="1" x14ac:dyDescent="0.2">
      <c r="I1463" s="120" t="str">
        <f t="shared" si="64"/>
        <v>\</v>
      </c>
      <c r="J1463" s="3" t="e">
        <f>VLOOKUP(I1463,'SAC''s'!W:W,1,0)</f>
        <v>#N/A</v>
      </c>
      <c r="K1463" s="3" t="e">
        <f>VLOOKUP(A1463,'SAC''s'!B:B,1,0)</f>
        <v>#N/A</v>
      </c>
      <c r="L1463" s="3" t="b">
        <f t="shared" si="65"/>
        <v>0</v>
      </c>
    </row>
    <row r="1464" spans="9:12" ht="12" customHeight="1" x14ac:dyDescent="0.2">
      <c r="I1464" s="120" t="str">
        <f t="shared" si="64"/>
        <v>\</v>
      </c>
      <c r="J1464" s="3" t="e">
        <f>VLOOKUP(I1464,'SAC''s'!W:W,1,0)</f>
        <v>#N/A</v>
      </c>
      <c r="K1464" s="3" t="e">
        <f>VLOOKUP(A1464,'SAC''s'!B:B,1,0)</f>
        <v>#N/A</v>
      </c>
      <c r="L1464" s="3" t="b">
        <f t="shared" si="65"/>
        <v>0</v>
      </c>
    </row>
    <row r="1465" spans="9:12" ht="12" customHeight="1" x14ac:dyDescent="0.2">
      <c r="I1465" s="120" t="str">
        <f t="shared" si="64"/>
        <v>\</v>
      </c>
      <c r="J1465" s="3" t="e">
        <f>VLOOKUP(I1465,'SAC''s'!W:W,1,0)</f>
        <v>#N/A</v>
      </c>
      <c r="K1465" s="3" t="e">
        <f>VLOOKUP(A1465,'SAC''s'!B:B,1,0)</f>
        <v>#N/A</v>
      </c>
      <c r="L1465" s="3" t="b">
        <f t="shared" si="65"/>
        <v>0</v>
      </c>
    </row>
    <row r="1466" spans="9:12" ht="12" customHeight="1" x14ac:dyDescent="0.2">
      <c r="I1466" s="120" t="str">
        <f t="shared" si="64"/>
        <v>\</v>
      </c>
      <c r="J1466" s="3" t="e">
        <f>VLOOKUP(I1466,'SAC''s'!W:W,1,0)</f>
        <v>#N/A</v>
      </c>
      <c r="K1466" s="3" t="e">
        <f>VLOOKUP(A1466,'SAC''s'!B:B,1,0)</f>
        <v>#N/A</v>
      </c>
      <c r="L1466" s="3" t="b">
        <f t="shared" si="65"/>
        <v>0</v>
      </c>
    </row>
    <row r="1467" spans="9:12" ht="12" customHeight="1" x14ac:dyDescent="0.2">
      <c r="I1467" s="120" t="str">
        <f t="shared" si="64"/>
        <v>\</v>
      </c>
      <c r="J1467" s="3" t="e">
        <f>VLOOKUP(I1467,'SAC''s'!W:W,1,0)</f>
        <v>#N/A</v>
      </c>
      <c r="K1467" s="3" t="e">
        <f>VLOOKUP(A1467,'SAC''s'!B:B,1,0)</f>
        <v>#N/A</v>
      </c>
      <c r="L1467" s="3" t="b">
        <f t="shared" si="65"/>
        <v>0</v>
      </c>
    </row>
    <row r="1468" spans="9:12" ht="12" customHeight="1" x14ac:dyDescent="0.2">
      <c r="I1468" s="120" t="str">
        <f t="shared" si="64"/>
        <v>\</v>
      </c>
      <c r="J1468" s="3" t="e">
        <f>VLOOKUP(I1468,'SAC''s'!W:W,1,0)</f>
        <v>#N/A</v>
      </c>
      <c r="K1468" s="3" t="e">
        <f>VLOOKUP(A1468,'SAC''s'!B:B,1,0)</f>
        <v>#N/A</v>
      </c>
      <c r="L1468" s="3" t="b">
        <f t="shared" si="65"/>
        <v>0</v>
      </c>
    </row>
    <row r="1469" spans="9:12" ht="12" customHeight="1" x14ac:dyDescent="0.2">
      <c r="I1469" s="120" t="str">
        <f t="shared" si="64"/>
        <v>\</v>
      </c>
      <c r="J1469" s="3" t="e">
        <f>VLOOKUP(I1469,'SAC''s'!W:W,1,0)</f>
        <v>#N/A</v>
      </c>
      <c r="K1469" s="3" t="e">
        <f>VLOOKUP(A1469,'SAC''s'!B:B,1,0)</f>
        <v>#N/A</v>
      </c>
      <c r="L1469" s="3" t="b">
        <f t="shared" si="65"/>
        <v>0</v>
      </c>
    </row>
    <row r="1470" spans="9:12" ht="12" customHeight="1" x14ac:dyDescent="0.2">
      <c r="I1470" s="120" t="str">
        <f t="shared" si="64"/>
        <v>\</v>
      </c>
      <c r="J1470" s="3" t="e">
        <f>VLOOKUP(I1470,'SAC''s'!W:W,1,0)</f>
        <v>#N/A</v>
      </c>
      <c r="K1470" s="3" t="e">
        <f>VLOOKUP(A1470,'SAC''s'!B:B,1,0)</f>
        <v>#N/A</v>
      </c>
      <c r="L1470" s="3" t="b">
        <f t="shared" si="65"/>
        <v>0</v>
      </c>
    </row>
    <row r="1471" spans="9:12" ht="12" customHeight="1" x14ac:dyDescent="0.2">
      <c r="I1471" s="120" t="str">
        <f t="shared" si="64"/>
        <v>\</v>
      </c>
      <c r="J1471" s="3" t="e">
        <f>VLOOKUP(I1471,'SAC''s'!W:W,1,0)</f>
        <v>#N/A</v>
      </c>
      <c r="K1471" s="3" t="e">
        <f>VLOOKUP(A1471,'SAC''s'!B:B,1,0)</f>
        <v>#N/A</v>
      </c>
      <c r="L1471" s="3" t="b">
        <f t="shared" si="65"/>
        <v>0</v>
      </c>
    </row>
    <row r="1472" spans="9:12" ht="12" customHeight="1" x14ac:dyDescent="0.2">
      <c r="I1472" s="120" t="str">
        <f t="shared" si="64"/>
        <v>\</v>
      </c>
      <c r="J1472" s="3" t="e">
        <f>VLOOKUP(I1472,'SAC''s'!W:W,1,0)</f>
        <v>#N/A</v>
      </c>
      <c r="K1472" s="3" t="e">
        <f>VLOOKUP(A1472,'SAC''s'!B:B,1,0)</f>
        <v>#N/A</v>
      </c>
      <c r="L1472" s="3" t="b">
        <f t="shared" si="65"/>
        <v>0</v>
      </c>
    </row>
    <row r="1473" spans="9:12" ht="12" customHeight="1" x14ac:dyDescent="0.2">
      <c r="I1473" s="120" t="str">
        <f t="shared" si="64"/>
        <v>\</v>
      </c>
      <c r="J1473" s="3" t="e">
        <f>VLOOKUP(I1473,'SAC''s'!W:W,1,0)</f>
        <v>#N/A</v>
      </c>
      <c r="K1473" s="3" t="e">
        <f>VLOOKUP(A1473,'SAC''s'!B:B,1,0)</f>
        <v>#N/A</v>
      </c>
      <c r="L1473" s="3" t="b">
        <f t="shared" si="65"/>
        <v>0</v>
      </c>
    </row>
    <row r="1474" spans="9:12" ht="12" customHeight="1" x14ac:dyDescent="0.2">
      <c r="I1474" s="120" t="str">
        <f t="shared" si="64"/>
        <v>\</v>
      </c>
      <c r="J1474" s="3" t="e">
        <f>VLOOKUP(I1474,'SAC''s'!W:W,1,0)</f>
        <v>#N/A</v>
      </c>
      <c r="K1474" s="3" t="e">
        <f>VLOOKUP(A1474,'SAC''s'!B:B,1,0)</f>
        <v>#N/A</v>
      </c>
      <c r="L1474" s="3" t="b">
        <f t="shared" si="65"/>
        <v>0</v>
      </c>
    </row>
    <row r="1475" spans="9:12" ht="12" customHeight="1" x14ac:dyDescent="0.2">
      <c r="I1475" s="120" t="str">
        <f t="shared" si="64"/>
        <v>\</v>
      </c>
      <c r="J1475" s="3" t="e">
        <f>VLOOKUP(I1475,'SAC''s'!W:W,1,0)</f>
        <v>#N/A</v>
      </c>
      <c r="K1475" s="3" t="e">
        <f>VLOOKUP(A1475,'SAC''s'!B:B,1,0)</f>
        <v>#N/A</v>
      </c>
      <c r="L1475" s="3" t="b">
        <f t="shared" si="65"/>
        <v>0</v>
      </c>
    </row>
    <row r="1476" spans="9:12" ht="12" customHeight="1" x14ac:dyDescent="0.2">
      <c r="I1476" s="120" t="str">
        <f t="shared" si="64"/>
        <v>\</v>
      </c>
      <c r="J1476" s="3" t="e">
        <f>VLOOKUP(I1476,'SAC''s'!W:W,1,0)</f>
        <v>#N/A</v>
      </c>
      <c r="K1476" s="3" t="e">
        <f>VLOOKUP(A1476,'SAC''s'!B:B,1,0)</f>
        <v>#N/A</v>
      </c>
      <c r="L1476" s="3" t="b">
        <f t="shared" si="65"/>
        <v>0</v>
      </c>
    </row>
    <row r="1477" spans="9:12" ht="12" customHeight="1" x14ac:dyDescent="0.2">
      <c r="I1477" s="120" t="str">
        <f t="shared" si="64"/>
        <v>\</v>
      </c>
      <c r="J1477" s="3" t="e">
        <f>VLOOKUP(I1477,'SAC''s'!W:W,1,0)</f>
        <v>#N/A</v>
      </c>
      <c r="K1477" s="3" t="e">
        <f>VLOOKUP(A1477,'SAC''s'!B:B,1,0)</f>
        <v>#N/A</v>
      </c>
      <c r="L1477" s="3" t="b">
        <f t="shared" si="65"/>
        <v>0</v>
      </c>
    </row>
    <row r="1478" spans="9:12" ht="12" customHeight="1" x14ac:dyDescent="0.2">
      <c r="I1478" s="120" t="str">
        <f t="shared" si="64"/>
        <v>\</v>
      </c>
      <c r="J1478" s="3" t="e">
        <f>VLOOKUP(I1478,'SAC''s'!W:W,1,0)</f>
        <v>#N/A</v>
      </c>
      <c r="K1478" s="3" t="e">
        <f>VLOOKUP(A1478,'SAC''s'!B:B,1,0)</f>
        <v>#N/A</v>
      </c>
      <c r="L1478" s="3" t="b">
        <f t="shared" si="65"/>
        <v>0</v>
      </c>
    </row>
    <row r="1479" spans="9:12" ht="12" customHeight="1" x14ac:dyDescent="0.2">
      <c r="I1479" s="120" t="str">
        <f t="shared" si="64"/>
        <v>\</v>
      </c>
      <c r="J1479" s="3" t="e">
        <f>VLOOKUP(I1479,'SAC''s'!W:W,1,0)</f>
        <v>#N/A</v>
      </c>
      <c r="K1479" s="3" t="e">
        <f>VLOOKUP(A1479,'SAC''s'!B:B,1,0)</f>
        <v>#N/A</v>
      </c>
      <c r="L1479" s="3" t="b">
        <f t="shared" si="65"/>
        <v>0</v>
      </c>
    </row>
    <row r="1480" spans="9:12" ht="12" customHeight="1" x14ac:dyDescent="0.2">
      <c r="I1480" s="120" t="str">
        <f t="shared" si="64"/>
        <v>\</v>
      </c>
      <c r="J1480" s="3" t="e">
        <f>VLOOKUP(I1480,'SAC''s'!W:W,1,0)</f>
        <v>#N/A</v>
      </c>
      <c r="K1480" s="3" t="e">
        <f>VLOOKUP(A1480,'SAC''s'!B:B,1,0)</f>
        <v>#N/A</v>
      </c>
      <c r="L1480" s="3" t="b">
        <f t="shared" si="65"/>
        <v>0</v>
      </c>
    </row>
    <row r="1481" spans="9:12" ht="12" customHeight="1" x14ac:dyDescent="0.2">
      <c r="I1481" s="120" t="str">
        <f t="shared" si="64"/>
        <v>\</v>
      </c>
      <c r="J1481" s="3" t="e">
        <f>VLOOKUP(I1481,'SAC''s'!W:W,1,0)</f>
        <v>#N/A</v>
      </c>
      <c r="K1481" s="3" t="e">
        <f>VLOOKUP(A1481,'SAC''s'!B:B,1,0)</f>
        <v>#N/A</v>
      </c>
      <c r="L1481" s="3" t="b">
        <f t="shared" si="65"/>
        <v>0</v>
      </c>
    </row>
    <row r="1482" spans="9:12" ht="12" customHeight="1" x14ac:dyDescent="0.2">
      <c r="I1482" s="120" t="str">
        <f t="shared" si="64"/>
        <v>\</v>
      </c>
      <c r="J1482" s="3" t="e">
        <f>VLOOKUP(I1482,'SAC''s'!W:W,1,0)</f>
        <v>#N/A</v>
      </c>
      <c r="K1482" s="3" t="e">
        <f>VLOOKUP(A1482,'SAC''s'!B:B,1,0)</f>
        <v>#N/A</v>
      </c>
      <c r="L1482" s="3" t="b">
        <f t="shared" si="65"/>
        <v>0</v>
      </c>
    </row>
    <row r="1483" spans="9:12" ht="12" customHeight="1" x14ac:dyDescent="0.2">
      <c r="I1483" s="120" t="str">
        <f t="shared" si="64"/>
        <v>\</v>
      </c>
      <c r="J1483" s="3" t="e">
        <f>VLOOKUP(I1483,'SAC''s'!W:W,1,0)</f>
        <v>#N/A</v>
      </c>
      <c r="K1483" s="3" t="e">
        <f>VLOOKUP(A1483,'SAC''s'!B:B,1,0)</f>
        <v>#N/A</v>
      </c>
      <c r="L1483" s="3" t="b">
        <f t="shared" si="65"/>
        <v>0</v>
      </c>
    </row>
    <row r="1484" spans="9:12" ht="12" customHeight="1" x14ac:dyDescent="0.2">
      <c r="I1484" s="120" t="str">
        <f t="shared" si="64"/>
        <v>\</v>
      </c>
      <c r="J1484" s="3" t="e">
        <f>VLOOKUP(I1484,'SAC''s'!W:W,1,0)</f>
        <v>#N/A</v>
      </c>
      <c r="K1484" s="3" t="e">
        <f>VLOOKUP(A1484,'SAC''s'!B:B,1,0)</f>
        <v>#N/A</v>
      </c>
      <c r="L1484" s="3" t="b">
        <f t="shared" si="65"/>
        <v>0</v>
      </c>
    </row>
    <row r="1485" spans="9:12" ht="12" customHeight="1" x14ac:dyDescent="0.2">
      <c r="I1485" s="120" t="str">
        <f t="shared" si="64"/>
        <v>\</v>
      </c>
      <c r="J1485" s="3" t="e">
        <f>VLOOKUP(I1485,'SAC''s'!W:W,1,0)</f>
        <v>#N/A</v>
      </c>
      <c r="K1485" s="3" t="e">
        <f>VLOOKUP(A1485,'SAC''s'!B:B,1,0)</f>
        <v>#N/A</v>
      </c>
      <c r="L1485" s="3" t="b">
        <f t="shared" si="65"/>
        <v>0</v>
      </c>
    </row>
    <row r="1486" spans="9:12" ht="12" customHeight="1" x14ac:dyDescent="0.2">
      <c r="I1486" s="120" t="str">
        <f t="shared" si="64"/>
        <v>\</v>
      </c>
      <c r="J1486" s="3" t="e">
        <f>VLOOKUP(I1486,'SAC''s'!W:W,1,0)</f>
        <v>#N/A</v>
      </c>
      <c r="K1486" s="3" t="e">
        <f>VLOOKUP(A1486,'SAC''s'!B:B,1,0)</f>
        <v>#N/A</v>
      </c>
      <c r="L1486" s="3" t="b">
        <f t="shared" si="65"/>
        <v>0</v>
      </c>
    </row>
    <row r="1487" spans="9:12" ht="12" customHeight="1" x14ac:dyDescent="0.2">
      <c r="I1487" s="120" t="str">
        <f t="shared" si="64"/>
        <v>\</v>
      </c>
      <c r="J1487" s="3" t="e">
        <f>VLOOKUP(I1487,'SAC''s'!W:W,1,0)</f>
        <v>#N/A</v>
      </c>
      <c r="K1487" s="3" t="e">
        <f>VLOOKUP(A1487,'SAC''s'!B:B,1,0)</f>
        <v>#N/A</v>
      </c>
      <c r="L1487" s="3" t="b">
        <f t="shared" si="65"/>
        <v>0</v>
      </c>
    </row>
    <row r="1488" spans="9:12" ht="12" customHeight="1" x14ac:dyDescent="0.2">
      <c r="I1488" s="120" t="str">
        <f t="shared" si="64"/>
        <v>\</v>
      </c>
      <c r="J1488" s="3" t="e">
        <f>VLOOKUP(I1488,'SAC''s'!W:W,1,0)</f>
        <v>#N/A</v>
      </c>
      <c r="K1488" s="3" t="e">
        <f>VLOOKUP(A1488,'SAC''s'!B:B,1,0)</f>
        <v>#N/A</v>
      </c>
      <c r="L1488" s="3" t="b">
        <f t="shared" si="65"/>
        <v>0</v>
      </c>
    </row>
    <row r="1489" spans="9:12" ht="12" customHeight="1" x14ac:dyDescent="0.2">
      <c r="I1489" s="120" t="str">
        <f t="shared" si="64"/>
        <v>\</v>
      </c>
      <c r="J1489" s="3" t="e">
        <f>VLOOKUP(I1489,'SAC''s'!W:W,1,0)</f>
        <v>#N/A</v>
      </c>
      <c r="K1489" s="3" t="e">
        <f>VLOOKUP(A1489,'SAC''s'!B:B,1,0)</f>
        <v>#N/A</v>
      </c>
      <c r="L1489" s="3" t="b">
        <f t="shared" si="65"/>
        <v>0</v>
      </c>
    </row>
    <row r="1490" spans="9:12" ht="12" customHeight="1" x14ac:dyDescent="0.2">
      <c r="I1490" s="120" t="str">
        <f t="shared" si="64"/>
        <v>\</v>
      </c>
      <c r="J1490" s="3" t="e">
        <f>VLOOKUP(I1490,'SAC''s'!W:W,1,0)</f>
        <v>#N/A</v>
      </c>
      <c r="K1490" s="3" t="e">
        <f>VLOOKUP(A1490,'SAC''s'!B:B,1,0)</f>
        <v>#N/A</v>
      </c>
      <c r="L1490" s="3" t="b">
        <f t="shared" si="65"/>
        <v>0</v>
      </c>
    </row>
    <row r="1491" spans="9:12" ht="12" customHeight="1" x14ac:dyDescent="0.2">
      <c r="I1491" s="120" t="str">
        <f t="shared" si="64"/>
        <v>\</v>
      </c>
      <c r="J1491" s="3" t="e">
        <f>VLOOKUP(I1491,'SAC''s'!W:W,1,0)</f>
        <v>#N/A</v>
      </c>
      <c r="K1491" s="3" t="e">
        <f>VLOOKUP(A1491,'SAC''s'!B:B,1,0)</f>
        <v>#N/A</v>
      </c>
      <c r="L1491" s="3" t="b">
        <f t="shared" si="65"/>
        <v>0</v>
      </c>
    </row>
    <row r="1492" spans="9:12" ht="12" customHeight="1" x14ac:dyDescent="0.2">
      <c r="I1492" s="120" t="str">
        <f t="shared" si="64"/>
        <v>\</v>
      </c>
      <c r="J1492" s="3" t="e">
        <f>VLOOKUP(I1492,'SAC''s'!W:W,1,0)</f>
        <v>#N/A</v>
      </c>
      <c r="K1492" s="3" t="e">
        <f>VLOOKUP(A1492,'SAC''s'!B:B,1,0)</f>
        <v>#N/A</v>
      </c>
      <c r="L1492" s="3" t="b">
        <f t="shared" si="65"/>
        <v>0</v>
      </c>
    </row>
    <row r="1493" spans="9:12" ht="12" customHeight="1" x14ac:dyDescent="0.2">
      <c r="I1493" s="120" t="str">
        <f t="shared" si="64"/>
        <v>\</v>
      </c>
      <c r="J1493" s="3" t="e">
        <f>VLOOKUP(I1493,'SAC''s'!W:W,1,0)</f>
        <v>#N/A</v>
      </c>
      <c r="K1493" s="3" t="e">
        <f>VLOOKUP(A1493,'SAC''s'!B:B,1,0)</f>
        <v>#N/A</v>
      </c>
      <c r="L1493" s="3" t="b">
        <f t="shared" si="65"/>
        <v>0</v>
      </c>
    </row>
    <row r="1494" spans="9:12" ht="12" customHeight="1" x14ac:dyDescent="0.2">
      <c r="I1494" s="120" t="str">
        <f t="shared" si="64"/>
        <v>\</v>
      </c>
      <c r="J1494" s="3" t="e">
        <f>VLOOKUP(I1494,'SAC''s'!W:W,1,0)</f>
        <v>#N/A</v>
      </c>
      <c r="K1494" s="3" t="e">
        <f>VLOOKUP(A1494,'SAC''s'!B:B,1,0)</f>
        <v>#N/A</v>
      </c>
      <c r="L1494" s="3" t="b">
        <f t="shared" si="65"/>
        <v>0</v>
      </c>
    </row>
    <row r="1495" spans="9:12" ht="12" customHeight="1" x14ac:dyDescent="0.2">
      <c r="I1495" s="120" t="str">
        <f t="shared" si="64"/>
        <v>\</v>
      </c>
      <c r="J1495" s="3" t="e">
        <f>VLOOKUP(I1495,'SAC''s'!W:W,1,0)</f>
        <v>#N/A</v>
      </c>
      <c r="K1495" s="3" t="e">
        <f>VLOOKUP(A1495,'SAC''s'!B:B,1,0)</f>
        <v>#N/A</v>
      </c>
      <c r="L1495" s="3" t="b">
        <f t="shared" si="65"/>
        <v>0</v>
      </c>
    </row>
    <row r="1496" spans="9:12" ht="12" customHeight="1" x14ac:dyDescent="0.2">
      <c r="I1496" s="120" t="str">
        <f t="shared" si="64"/>
        <v>\</v>
      </c>
      <c r="J1496" s="3" t="e">
        <f>VLOOKUP(I1496,'SAC''s'!W:W,1,0)</f>
        <v>#N/A</v>
      </c>
      <c r="K1496" s="3" t="e">
        <f>VLOOKUP(A1496,'SAC''s'!B:B,1,0)</f>
        <v>#N/A</v>
      </c>
      <c r="L1496" s="3" t="b">
        <f t="shared" si="65"/>
        <v>0</v>
      </c>
    </row>
    <row r="1497" spans="9:12" ht="12" customHeight="1" x14ac:dyDescent="0.2">
      <c r="I1497" s="120" t="str">
        <f t="shared" si="64"/>
        <v>\</v>
      </c>
      <c r="J1497" s="3" t="e">
        <f>VLOOKUP(I1497,'SAC''s'!W:W,1,0)</f>
        <v>#N/A</v>
      </c>
      <c r="K1497" s="3" t="e">
        <f>VLOOKUP(A1497,'SAC''s'!B:B,1,0)</f>
        <v>#N/A</v>
      </c>
      <c r="L1497" s="3" t="b">
        <f t="shared" si="65"/>
        <v>0</v>
      </c>
    </row>
    <row r="1498" spans="9:12" ht="12" customHeight="1" x14ac:dyDescent="0.2">
      <c r="I1498" s="120" t="str">
        <f t="shared" si="64"/>
        <v>\</v>
      </c>
      <c r="J1498" s="3" t="e">
        <f>VLOOKUP(I1498,'SAC''s'!W:W,1,0)</f>
        <v>#N/A</v>
      </c>
      <c r="K1498" s="3" t="e">
        <f>VLOOKUP(A1498,'SAC''s'!B:B,1,0)</f>
        <v>#N/A</v>
      </c>
      <c r="L1498" s="3" t="b">
        <f t="shared" si="65"/>
        <v>0</v>
      </c>
    </row>
    <row r="1499" spans="9:12" ht="12" customHeight="1" x14ac:dyDescent="0.2">
      <c r="I1499" s="120" t="str">
        <f t="shared" si="64"/>
        <v>\</v>
      </c>
      <c r="J1499" s="3" t="e">
        <f>VLOOKUP(I1499,'SAC''s'!W:W,1,0)</f>
        <v>#N/A</v>
      </c>
      <c r="K1499" s="3" t="e">
        <f>VLOOKUP(A1499,'SAC''s'!B:B,1,0)</f>
        <v>#N/A</v>
      </c>
      <c r="L1499" s="3" t="b">
        <f t="shared" si="65"/>
        <v>0</v>
      </c>
    </row>
    <row r="1500" spans="9:12" ht="12" customHeight="1" x14ac:dyDescent="0.2">
      <c r="I1500" s="120" t="str">
        <f t="shared" si="64"/>
        <v>\</v>
      </c>
      <c r="J1500" s="3" t="e">
        <f>VLOOKUP(I1500,'SAC''s'!W:W,1,0)</f>
        <v>#N/A</v>
      </c>
      <c r="K1500" s="3" t="e">
        <f>VLOOKUP(A1500,'SAC''s'!B:B,1,0)</f>
        <v>#N/A</v>
      </c>
      <c r="L1500" s="3" t="b">
        <f t="shared" si="65"/>
        <v>0</v>
      </c>
    </row>
    <row r="1501" spans="9:12" ht="12" customHeight="1" x14ac:dyDescent="0.2">
      <c r="I1501" s="120" t="str">
        <f t="shared" si="64"/>
        <v>\</v>
      </c>
      <c r="J1501" s="3" t="e">
        <f>VLOOKUP(I1501,'SAC''s'!W:W,1,0)</f>
        <v>#N/A</v>
      </c>
      <c r="K1501" s="3" t="e">
        <f>VLOOKUP(A1501,'SAC''s'!B:B,1,0)</f>
        <v>#N/A</v>
      </c>
      <c r="L1501" s="3" t="b">
        <f t="shared" si="65"/>
        <v>0</v>
      </c>
    </row>
    <row r="1502" spans="9:12" ht="12" customHeight="1" x14ac:dyDescent="0.2">
      <c r="I1502" s="120" t="str">
        <f t="shared" si="64"/>
        <v>\</v>
      </c>
      <c r="J1502" s="3" t="e">
        <f>VLOOKUP(I1502,'SAC''s'!W:W,1,0)</f>
        <v>#N/A</v>
      </c>
      <c r="K1502" s="3" t="e">
        <f>VLOOKUP(A1502,'SAC''s'!B:B,1,0)</f>
        <v>#N/A</v>
      </c>
      <c r="L1502" s="3" t="b">
        <f t="shared" si="65"/>
        <v>0</v>
      </c>
    </row>
    <row r="1503" spans="9:12" ht="12" customHeight="1" x14ac:dyDescent="0.2">
      <c r="I1503" s="120" t="str">
        <f t="shared" si="64"/>
        <v>\</v>
      </c>
      <c r="J1503" s="3" t="e">
        <f>VLOOKUP(I1503,'SAC''s'!W:W,1,0)</f>
        <v>#N/A</v>
      </c>
      <c r="K1503" s="3" t="e">
        <f>VLOOKUP(A1503,'SAC''s'!B:B,1,0)</f>
        <v>#N/A</v>
      </c>
      <c r="L1503" s="3" t="b">
        <f t="shared" si="65"/>
        <v>0</v>
      </c>
    </row>
    <row r="1504" spans="9:12" ht="12" customHeight="1" x14ac:dyDescent="0.2">
      <c r="I1504" s="120" t="str">
        <f t="shared" si="64"/>
        <v>\</v>
      </c>
      <c r="J1504" s="3" t="e">
        <f>VLOOKUP(I1504,'SAC''s'!W:W,1,0)</f>
        <v>#N/A</v>
      </c>
      <c r="K1504" s="3" t="e">
        <f>VLOOKUP(A1504,'SAC''s'!B:B,1,0)</f>
        <v>#N/A</v>
      </c>
      <c r="L1504" s="3" t="b">
        <f t="shared" si="65"/>
        <v>0</v>
      </c>
    </row>
    <row r="1505" spans="9:12" ht="12" customHeight="1" x14ac:dyDescent="0.2">
      <c r="I1505" s="120" t="str">
        <f t="shared" si="64"/>
        <v>\</v>
      </c>
      <c r="J1505" s="3" t="e">
        <f>VLOOKUP(I1505,'SAC''s'!W:W,1,0)</f>
        <v>#N/A</v>
      </c>
      <c r="K1505" s="3" t="e">
        <f>VLOOKUP(A1505,'SAC''s'!B:B,1,0)</f>
        <v>#N/A</v>
      </c>
      <c r="L1505" s="3" t="b">
        <f t="shared" si="65"/>
        <v>0</v>
      </c>
    </row>
    <row r="1506" spans="9:12" ht="12" customHeight="1" x14ac:dyDescent="0.2">
      <c r="I1506" s="120" t="str">
        <f t="shared" si="64"/>
        <v>\</v>
      </c>
      <c r="J1506" s="3" t="e">
        <f>VLOOKUP(I1506,'SAC''s'!W:W,1,0)</f>
        <v>#N/A</v>
      </c>
      <c r="K1506" s="3" t="e">
        <f>VLOOKUP(A1506,'SAC''s'!B:B,1,0)</f>
        <v>#N/A</v>
      </c>
      <c r="L1506" s="3" t="b">
        <f t="shared" si="65"/>
        <v>0</v>
      </c>
    </row>
    <row r="1507" spans="9:12" ht="12" customHeight="1" x14ac:dyDescent="0.2">
      <c r="I1507" s="120" t="str">
        <f t="shared" si="64"/>
        <v>\</v>
      </c>
      <c r="J1507" s="3" t="e">
        <f>VLOOKUP(I1507,'SAC''s'!W:W,1,0)</f>
        <v>#N/A</v>
      </c>
      <c r="K1507" s="3" t="e">
        <f>VLOOKUP(A1507,'SAC''s'!B:B,1,0)</f>
        <v>#N/A</v>
      </c>
      <c r="L1507" s="3" t="b">
        <f t="shared" si="65"/>
        <v>0</v>
      </c>
    </row>
    <row r="1508" spans="9:12" ht="12" customHeight="1" x14ac:dyDescent="0.2">
      <c r="I1508" s="120" t="str">
        <f t="shared" ref="I1508:I1571" si="66">CONCATENATE(A1508,TRIM(F1508),"\",TRIM(D1508),E1508)</f>
        <v>\</v>
      </c>
      <c r="J1508" s="3" t="e">
        <f>VLOOKUP(I1508,'SAC''s'!W:W,1,0)</f>
        <v>#N/A</v>
      </c>
      <c r="K1508" s="3" t="e">
        <f>VLOOKUP(A1508,'SAC''s'!B:B,1,0)</f>
        <v>#N/A</v>
      </c>
      <c r="L1508" s="3" t="b">
        <f t="shared" si="65"/>
        <v>0</v>
      </c>
    </row>
    <row r="1509" spans="9:12" ht="12" customHeight="1" x14ac:dyDescent="0.2">
      <c r="I1509" s="120" t="str">
        <f t="shared" si="66"/>
        <v>\</v>
      </c>
      <c r="J1509" s="3" t="e">
        <f>VLOOKUP(I1509,'SAC''s'!W:W,1,0)</f>
        <v>#N/A</v>
      </c>
      <c r="K1509" s="3" t="e">
        <f>VLOOKUP(A1509,'SAC''s'!B:B,1,0)</f>
        <v>#N/A</v>
      </c>
      <c r="L1509" s="3" t="b">
        <f t="shared" si="65"/>
        <v>0</v>
      </c>
    </row>
    <row r="1510" spans="9:12" ht="12" customHeight="1" x14ac:dyDescent="0.2">
      <c r="I1510" s="120" t="str">
        <f t="shared" si="66"/>
        <v>\</v>
      </c>
      <c r="J1510" s="3" t="e">
        <f>VLOOKUP(I1510,'SAC''s'!W:W,1,0)</f>
        <v>#N/A</v>
      </c>
      <c r="K1510" s="3" t="e">
        <f>VLOOKUP(A1510,'SAC''s'!B:B,1,0)</f>
        <v>#N/A</v>
      </c>
      <c r="L1510" s="3" t="b">
        <f t="shared" si="65"/>
        <v>0</v>
      </c>
    </row>
    <row r="1511" spans="9:12" ht="12" customHeight="1" x14ac:dyDescent="0.2">
      <c r="I1511" s="120" t="str">
        <f t="shared" si="66"/>
        <v>\</v>
      </c>
      <c r="J1511" s="3" t="e">
        <f>VLOOKUP(I1511,'SAC''s'!W:W,1,0)</f>
        <v>#N/A</v>
      </c>
      <c r="K1511" s="3" t="e">
        <f>VLOOKUP(A1511,'SAC''s'!B:B,1,0)</f>
        <v>#N/A</v>
      </c>
      <c r="L1511" s="3" t="b">
        <f t="shared" si="65"/>
        <v>0</v>
      </c>
    </row>
    <row r="1512" spans="9:12" ht="12" customHeight="1" x14ac:dyDescent="0.2">
      <c r="I1512" s="120" t="str">
        <f t="shared" si="66"/>
        <v>\</v>
      </c>
      <c r="J1512" s="3" t="e">
        <f>VLOOKUP(I1512,'SAC''s'!W:W,1,0)</f>
        <v>#N/A</v>
      </c>
      <c r="K1512" s="3" t="e">
        <f>VLOOKUP(A1512,'SAC''s'!B:B,1,0)</f>
        <v>#N/A</v>
      </c>
      <c r="L1512" s="3" t="b">
        <f t="shared" si="65"/>
        <v>0</v>
      </c>
    </row>
    <row r="1513" spans="9:12" ht="12" customHeight="1" x14ac:dyDescent="0.2">
      <c r="I1513" s="120" t="str">
        <f t="shared" si="66"/>
        <v>\</v>
      </c>
      <c r="J1513" s="3" t="e">
        <f>VLOOKUP(I1513,'SAC''s'!W:W,1,0)</f>
        <v>#N/A</v>
      </c>
      <c r="K1513" s="3" t="e">
        <f>VLOOKUP(A1513,'SAC''s'!B:B,1,0)</f>
        <v>#N/A</v>
      </c>
      <c r="L1513" s="3" t="b">
        <f t="shared" si="65"/>
        <v>0</v>
      </c>
    </row>
    <row r="1514" spans="9:12" ht="12" customHeight="1" x14ac:dyDescent="0.2">
      <c r="I1514" s="120" t="str">
        <f t="shared" si="66"/>
        <v>\</v>
      </c>
      <c r="J1514" s="3" t="e">
        <f>VLOOKUP(I1514,'SAC''s'!W:W,1,0)</f>
        <v>#N/A</v>
      </c>
      <c r="K1514" s="3" t="e">
        <f>VLOOKUP(A1514,'SAC''s'!B:B,1,0)</f>
        <v>#N/A</v>
      </c>
      <c r="L1514" s="3" t="b">
        <f t="shared" si="65"/>
        <v>0</v>
      </c>
    </row>
    <row r="1515" spans="9:12" ht="12" customHeight="1" x14ac:dyDescent="0.2">
      <c r="I1515" s="120" t="str">
        <f t="shared" si="66"/>
        <v>\</v>
      </c>
      <c r="J1515" s="3" t="e">
        <f>VLOOKUP(I1515,'SAC''s'!W:W,1,0)</f>
        <v>#N/A</v>
      </c>
      <c r="K1515" s="3" t="e">
        <f>VLOOKUP(A1515,'SAC''s'!B:B,1,0)</f>
        <v>#N/A</v>
      </c>
      <c r="L1515" s="3" t="b">
        <f t="shared" si="65"/>
        <v>0</v>
      </c>
    </row>
    <row r="1516" spans="9:12" ht="12" customHeight="1" x14ac:dyDescent="0.2">
      <c r="I1516" s="120" t="str">
        <f t="shared" si="66"/>
        <v>\</v>
      </c>
      <c r="J1516" s="3" t="e">
        <f>VLOOKUP(I1516,'SAC''s'!W:W,1,0)</f>
        <v>#N/A</v>
      </c>
      <c r="K1516" s="3" t="e">
        <f>VLOOKUP(A1516,'SAC''s'!B:B,1,0)</f>
        <v>#N/A</v>
      </c>
      <c r="L1516" s="3" t="b">
        <f t="shared" si="65"/>
        <v>0</v>
      </c>
    </row>
    <row r="1517" spans="9:12" ht="12" customHeight="1" x14ac:dyDescent="0.2">
      <c r="I1517" s="120" t="str">
        <f t="shared" si="66"/>
        <v>\</v>
      </c>
      <c r="J1517" s="3" t="e">
        <f>VLOOKUP(I1517,'SAC''s'!W:W,1,0)</f>
        <v>#N/A</v>
      </c>
      <c r="K1517" s="3" t="e">
        <f>VLOOKUP(A1517,'SAC''s'!B:B,1,0)</f>
        <v>#N/A</v>
      </c>
      <c r="L1517" s="3" t="b">
        <f t="shared" si="65"/>
        <v>0</v>
      </c>
    </row>
    <row r="1518" spans="9:12" ht="12" customHeight="1" x14ac:dyDescent="0.2">
      <c r="I1518" s="120" t="str">
        <f t="shared" si="66"/>
        <v>\</v>
      </c>
      <c r="J1518" s="3" t="e">
        <f>VLOOKUP(I1518,'SAC''s'!W:W,1,0)</f>
        <v>#N/A</v>
      </c>
      <c r="K1518" s="3" t="e">
        <f>VLOOKUP(A1518,'SAC''s'!B:B,1,0)</f>
        <v>#N/A</v>
      </c>
      <c r="L1518" s="3" t="b">
        <f t="shared" si="65"/>
        <v>0</v>
      </c>
    </row>
    <row r="1519" spans="9:12" ht="12" customHeight="1" x14ac:dyDescent="0.2">
      <c r="I1519" s="120" t="str">
        <f t="shared" si="66"/>
        <v>\</v>
      </c>
      <c r="J1519" s="3" t="e">
        <f>VLOOKUP(I1519,'SAC''s'!W:W,1,0)</f>
        <v>#N/A</v>
      </c>
      <c r="K1519" s="3" t="e">
        <f>VLOOKUP(A1519,'SAC''s'!B:B,1,0)</f>
        <v>#N/A</v>
      </c>
      <c r="L1519" s="3" t="b">
        <f t="shared" si="65"/>
        <v>0</v>
      </c>
    </row>
    <row r="1520" spans="9:12" ht="12" customHeight="1" x14ac:dyDescent="0.2">
      <c r="I1520" s="120" t="str">
        <f t="shared" si="66"/>
        <v>\</v>
      </c>
      <c r="J1520" s="3" t="e">
        <f>VLOOKUP(I1520,'SAC''s'!W:W,1,0)</f>
        <v>#N/A</v>
      </c>
      <c r="K1520" s="3" t="e">
        <f>VLOOKUP(A1520,'SAC''s'!B:B,1,0)</f>
        <v>#N/A</v>
      </c>
      <c r="L1520" s="3" t="b">
        <f t="shared" ref="L1520:L1583" si="67">RIGHT(E1520,1)="0"</f>
        <v>0</v>
      </c>
    </row>
    <row r="1521" spans="9:12" ht="12" customHeight="1" x14ac:dyDescent="0.2">
      <c r="I1521" s="120" t="str">
        <f t="shared" si="66"/>
        <v>\</v>
      </c>
      <c r="J1521" s="3" t="e">
        <f>VLOOKUP(I1521,'SAC''s'!W:W,1,0)</f>
        <v>#N/A</v>
      </c>
      <c r="K1521" s="3" t="e">
        <f>VLOOKUP(A1521,'SAC''s'!B:B,1,0)</f>
        <v>#N/A</v>
      </c>
      <c r="L1521" s="3" t="b">
        <f t="shared" si="67"/>
        <v>0</v>
      </c>
    </row>
    <row r="1522" spans="9:12" ht="12" customHeight="1" x14ac:dyDescent="0.2">
      <c r="I1522" s="120" t="str">
        <f t="shared" si="66"/>
        <v>\</v>
      </c>
      <c r="J1522" s="3" t="e">
        <f>VLOOKUP(I1522,'SAC''s'!W:W,1,0)</f>
        <v>#N/A</v>
      </c>
      <c r="K1522" s="3" t="e">
        <f>VLOOKUP(A1522,'SAC''s'!B:B,1,0)</f>
        <v>#N/A</v>
      </c>
      <c r="L1522" s="3" t="b">
        <f t="shared" si="67"/>
        <v>0</v>
      </c>
    </row>
    <row r="1523" spans="9:12" ht="12" customHeight="1" x14ac:dyDescent="0.2">
      <c r="I1523" s="120" t="str">
        <f t="shared" si="66"/>
        <v>\</v>
      </c>
      <c r="J1523" s="3" t="e">
        <f>VLOOKUP(I1523,'SAC''s'!W:W,1,0)</f>
        <v>#N/A</v>
      </c>
      <c r="K1523" s="3" t="e">
        <f>VLOOKUP(A1523,'SAC''s'!B:B,1,0)</f>
        <v>#N/A</v>
      </c>
      <c r="L1523" s="3" t="b">
        <f t="shared" si="67"/>
        <v>0</v>
      </c>
    </row>
    <row r="1524" spans="9:12" ht="12" customHeight="1" x14ac:dyDescent="0.2">
      <c r="I1524" s="120" t="str">
        <f t="shared" si="66"/>
        <v>\</v>
      </c>
      <c r="J1524" s="3" t="e">
        <f>VLOOKUP(I1524,'SAC''s'!W:W,1,0)</f>
        <v>#N/A</v>
      </c>
      <c r="K1524" s="3" t="e">
        <f>VLOOKUP(A1524,'SAC''s'!B:B,1,0)</f>
        <v>#N/A</v>
      </c>
      <c r="L1524" s="3" t="b">
        <f t="shared" si="67"/>
        <v>0</v>
      </c>
    </row>
    <row r="1525" spans="9:12" ht="12" customHeight="1" x14ac:dyDescent="0.2">
      <c r="I1525" s="120" t="str">
        <f t="shared" si="66"/>
        <v>\</v>
      </c>
      <c r="J1525" s="3" t="e">
        <f>VLOOKUP(I1525,'SAC''s'!W:W,1,0)</f>
        <v>#N/A</v>
      </c>
      <c r="K1525" s="3" t="e">
        <f>VLOOKUP(A1525,'SAC''s'!B:B,1,0)</f>
        <v>#N/A</v>
      </c>
      <c r="L1525" s="3" t="b">
        <f t="shared" si="67"/>
        <v>0</v>
      </c>
    </row>
    <row r="1526" spans="9:12" ht="12" customHeight="1" x14ac:dyDescent="0.2">
      <c r="I1526" s="120" t="str">
        <f t="shared" si="66"/>
        <v>\</v>
      </c>
      <c r="J1526" s="3" t="e">
        <f>VLOOKUP(I1526,'SAC''s'!W:W,1,0)</f>
        <v>#N/A</v>
      </c>
      <c r="K1526" s="3" t="e">
        <f>VLOOKUP(A1526,'SAC''s'!B:B,1,0)</f>
        <v>#N/A</v>
      </c>
      <c r="L1526" s="3" t="b">
        <f t="shared" si="67"/>
        <v>0</v>
      </c>
    </row>
    <row r="1527" spans="9:12" ht="12" customHeight="1" x14ac:dyDescent="0.2">
      <c r="I1527" s="120" t="str">
        <f t="shared" si="66"/>
        <v>\</v>
      </c>
      <c r="J1527" s="3" t="e">
        <f>VLOOKUP(I1527,'SAC''s'!W:W,1,0)</f>
        <v>#N/A</v>
      </c>
      <c r="K1527" s="3" t="e">
        <f>VLOOKUP(A1527,'SAC''s'!B:B,1,0)</f>
        <v>#N/A</v>
      </c>
      <c r="L1527" s="3" t="b">
        <f t="shared" si="67"/>
        <v>0</v>
      </c>
    </row>
    <row r="1528" spans="9:12" ht="12" customHeight="1" x14ac:dyDescent="0.2">
      <c r="I1528" s="120" t="str">
        <f t="shared" si="66"/>
        <v>\</v>
      </c>
      <c r="J1528" s="3" t="e">
        <f>VLOOKUP(I1528,'SAC''s'!W:W,1,0)</f>
        <v>#N/A</v>
      </c>
      <c r="K1528" s="3" t="e">
        <f>VLOOKUP(A1528,'SAC''s'!B:B,1,0)</f>
        <v>#N/A</v>
      </c>
      <c r="L1528" s="3" t="b">
        <f t="shared" si="67"/>
        <v>0</v>
      </c>
    </row>
    <row r="1529" spans="9:12" ht="12" customHeight="1" x14ac:dyDescent="0.2">
      <c r="I1529" s="120" t="str">
        <f t="shared" si="66"/>
        <v>\</v>
      </c>
      <c r="J1529" s="3" t="e">
        <f>VLOOKUP(I1529,'SAC''s'!W:W,1,0)</f>
        <v>#N/A</v>
      </c>
      <c r="K1529" s="3" t="e">
        <f>VLOOKUP(A1529,'SAC''s'!B:B,1,0)</f>
        <v>#N/A</v>
      </c>
      <c r="L1529" s="3" t="b">
        <f t="shared" si="67"/>
        <v>0</v>
      </c>
    </row>
    <row r="1530" spans="9:12" ht="12" customHeight="1" x14ac:dyDescent="0.2">
      <c r="I1530" s="120" t="str">
        <f t="shared" si="66"/>
        <v>\</v>
      </c>
      <c r="J1530" s="3" t="e">
        <f>VLOOKUP(I1530,'SAC''s'!W:W,1,0)</f>
        <v>#N/A</v>
      </c>
      <c r="K1530" s="3" t="e">
        <f>VLOOKUP(A1530,'SAC''s'!B:B,1,0)</f>
        <v>#N/A</v>
      </c>
      <c r="L1530" s="3" t="b">
        <f t="shared" si="67"/>
        <v>0</v>
      </c>
    </row>
    <row r="1531" spans="9:12" ht="12" customHeight="1" x14ac:dyDescent="0.2">
      <c r="I1531" s="120" t="str">
        <f t="shared" si="66"/>
        <v>\</v>
      </c>
      <c r="J1531" s="3" t="e">
        <f>VLOOKUP(I1531,'SAC''s'!W:W,1,0)</f>
        <v>#N/A</v>
      </c>
      <c r="K1531" s="3" t="e">
        <f>VLOOKUP(A1531,'SAC''s'!B:B,1,0)</f>
        <v>#N/A</v>
      </c>
      <c r="L1531" s="3" t="b">
        <f t="shared" si="67"/>
        <v>0</v>
      </c>
    </row>
    <row r="1532" spans="9:12" ht="12" customHeight="1" x14ac:dyDescent="0.2">
      <c r="I1532" s="120" t="str">
        <f t="shared" si="66"/>
        <v>\</v>
      </c>
      <c r="J1532" s="3" t="e">
        <f>VLOOKUP(I1532,'SAC''s'!W:W,1,0)</f>
        <v>#N/A</v>
      </c>
      <c r="K1532" s="3" t="e">
        <f>VLOOKUP(A1532,'SAC''s'!B:B,1,0)</f>
        <v>#N/A</v>
      </c>
      <c r="L1532" s="3" t="b">
        <f t="shared" si="67"/>
        <v>0</v>
      </c>
    </row>
    <row r="1533" spans="9:12" ht="12" customHeight="1" x14ac:dyDescent="0.2">
      <c r="I1533" s="120" t="str">
        <f t="shared" si="66"/>
        <v>\</v>
      </c>
      <c r="J1533" s="3" t="e">
        <f>VLOOKUP(I1533,'SAC''s'!W:W,1,0)</f>
        <v>#N/A</v>
      </c>
      <c r="K1533" s="3" t="e">
        <f>VLOOKUP(A1533,'SAC''s'!B:B,1,0)</f>
        <v>#N/A</v>
      </c>
      <c r="L1533" s="3" t="b">
        <f t="shared" si="67"/>
        <v>0</v>
      </c>
    </row>
    <row r="1534" spans="9:12" ht="12" customHeight="1" x14ac:dyDescent="0.2">
      <c r="I1534" s="120" t="str">
        <f t="shared" si="66"/>
        <v>\</v>
      </c>
      <c r="J1534" s="3" t="e">
        <f>VLOOKUP(I1534,'SAC''s'!W:W,1,0)</f>
        <v>#N/A</v>
      </c>
      <c r="K1534" s="3" t="e">
        <f>VLOOKUP(A1534,'SAC''s'!B:B,1,0)</f>
        <v>#N/A</v>
      </c>
      <c r="L1534" s="3" t="b">
        <f t="shared" si="67"/>
        <v>0</v>
      </c>
    </row>
    <row r="1535" spans="9:12" ht="12" customHeight="1" x14ac:dyDescent="0.2">
      <c r="I1535" s="120" t="str">
        <f t="shared" si="66"/>
        <v>\</v>
      </c>
      <c r="J1535" s="3" t="e">
        <f>VLOOKUP(I1535,'SAC''s'!W:W,1,0)</f>
        <v>#N/A</v>
      </c>
      <c r="K1535" s="3" t="e">
        <f>VLOOKUP(A1535,'SAC''s'!B:B,1,0)</f>
        <v>#N/A</v>
      </c>
      <c r="L1535" s="3" t="b">
        <f t="shared" si="67"/>
        <v>0</v>
      </c>
    </row>
    <row r="1536" spans="9:12" ht="12" customHeight="1" x14ac:dyDescent="0.2">
      <c r="I1536" s="120" t="str">
        <f t="shared" si="66"/>
        <v>\</v>
      </c>
      <c r="J1536" s="3" t="e">
        <f>VLOOKUP(I1536,'SAC''s'!W:W,1,0)</f>
        <v>#N/A</v>
      </c>
      <c r="K1536" s="3" t="e">
        <f>VLOOKUP(A1536,'SAC''s'!B:B,1,0)</f>
        <v>#N/A</v>
      </c>
      <c r="L1536" s="3" t="b">
        <f t="shared" si="67"/>
        <v>0</v>
      </c>
    </row>
    <row r="1537" spans="9:12" ht="12" customHeight="1" x14ac:dyDescent="0.2">
      <c r="I1537" s="120" t="str">
        <f t="shared" si="66"/>
        <v>\</v>
      </c>
      <c r="J1537" s="3" t="e">
        <f>VLOOKUP(I1537,'SAC''s'!W:W,1,0)</f>
        <v>#N/A</v>
      </c>
      <c r="K1537" s="3" t="e">
        <f>VLOOKUP(A1537,'SAC''s'!B:B,1,0)</f>
        <v>#N/A</v>
      </c>
      <c r="L1537" s="3" t="b">
        <f t="shared" si="67"/>
        <v>0</v>
      </c>
    </row>
    <row r="1538" spans="9:12" ht="12" customHeight="1" x14ac:dyDescent="0.2">
      <c r="I1538" s="120" t="str">
        <f t="shared" si="66"/>
        <v>\</v>
      </c>
      <c r="J1538" s="3" t="e">
        <f>VLOOKUP(I1538,'SAC''s'!W:W,1,0)</f>
        <v>#N/A</v>
      </c>
      <c r="K1538" s="3" t="e">
        <f>VLOOKUP(A1538,'SAC''s'!B:B,1,0)</f>
        <v>#N/A</v>
      </c>
      <c r="L1538" s="3" t="b">
        <f t="shared" si="67"/>
        <v>0</v>
      </c>
    </row>
    <row r="1539" spans="9:12" ht="12" customHeight="1" x14ac:dyDescent="0.2">
      <c r="I1539" s="120" t="str">
        <f t="shared" si="66"/>
        <v>\</v>
      </c>
      <c r="J1539" s="3" t="e">
        <f>VLOOKUP(I1539,'SAC''s'!W:W,1,0)</f>
        <v>#N/A</v>
      </c>
      <c r="K1539" s="3" t="e">
        <f>VLOOKUP(A1539,'SAC''s'!B:B,1,0)</f>
        <v>#N/A</v>
      </c>
      <c r="L1539" s="3" t="b">
        <f t="shared" si="67"/>
        <v>0</v>
      </c>
    </row>
    <row r="1540" spans="9:12" ht="12" customHeight="1" x14ac:dyDescent="0.2">
      <c r="I1540" s="120" t="str">
        <f t="shared" si="66"/>
        <v>\</v>
      </c>
      <c r="J1540" s="3" t="e">
        <f>VLOOKUP(I1540,'SAC''s'!W:W,1,0)</f>
        <v>#N/A</v>
      </c>
      <c r="K1540" s="3" t="e">
        <f>VLOOKUP(A1540,'SAC''s'!B:B,1,0)</f>
        <v>#N/A</v>
      </c>
      <c r="L1540" s="3" t="b">
        <f t="shared" si="67"/>
        <v>0</v>
      </c>
    </row>
    <row r="1541" spans="9:12" ht="12" customHeight="1" x14ac:dyDescent="0.2">
      <c r="I1541" s="120" t="str">
        <f t="shared" si="66"/>
        <v>\</v>
      </c>
      <c r="J1541" s="3" t="e">
        <f>VLOOKUP(I1541,'SAC''s'!W:W,1,0)</f>
        <v>#N/A</v>
      </c>
      <c r="K1541" s="3" t="e">
        <f>VLOOKUP(A1541,'SAC''s'!B:B,1,0)</f>
        <v>#N/A</v>
      </c>
      <c r="L1541" s="3" t="b">
        <f t="shared" si="67"/>
        <v>0</v>
      </c>
    </row>
    <row r="1542" spans="9:12" ht="12" customHeight="1" x14ac:dyDescent="0.2">
      <c r="I1542" s="120" t="str">
        <f t="shared" si="66"/>
        <v>\</v>
      </c>
      <c r="J1542" s="3" t="e">
        <f>VLOOKUP(I1542,'SAC''s'!W:W,1,0)</f>
        <v>#N/A</v>
      </c>
      <c r="K1542" s="3" t="e">
        <f>VLOOKUP(A1542,'SAC''s'!B:B,1,0)</f>
        <v>#N/A</v>
      </c>
      <c r="L1542" s="3" t="b">
        <f t="shared" si="67"/>
        <v>0</v>
      </c>
    </row>
    <row r="1543" spans="9:12" ht="12" customHeight="1" x14ac:dyDescent="0.2">
      <c r="I1543" s="120" t="str">
        <f t="shared" si="66"/>
        <v>\</v>
      </c>
      <c r="J1543" s="3" t="e">
        <f>VLOOKUP(I1543,'SAC''s'!W:W,1,0)</f>
        <v>#N/A</v>
      </c>
      <c r="K1543" s="3" t="e">
        <f>VLOOKUP(A1543,'SAC''s'!B:B,1,0)</f>
        <v>#N/A</v>
      </c>
      <c r="L1543" s="3" t="b">
        <f t="shared" si="67"/>
        <v>0</v>
      </c>
    </row>
    <row r="1544" spans="9:12" ht="12" customHeight="1" x14ac:dyDescent="0.2">
      <c r="I1544" s="120" t="str">
        <f t="shared" si="66"/>
        <v>\</v>
      </c>
      <c r="J1544" s="3" t="e">
        <f>VLOOKUP(I1544,'SAC''s'!W:W,1,0)</f>
        <v>#N/A</v>
      </c>
      <c r="K1544" s="3" t="e">
        <f>VLOOKUP(A1544,'SAC''s'!B:B,1,0)</f>
        <v>#N/A</v>
      </c>
      <c r="L1544" s="3" t="b">
        <f t="shared" si="67"/>
        <v>0</v>
      </c>
    </row>
    <row r="1545" spans="9:12" ht="12" customHeight="1" x14ac:dyDescent="0.2">
      <c r="I1545" s="120" t="str">
        <f t="shared" si="66"/>
        <v>\</v>
      </c>
      <c r="J1545" s="3" t="e">
        <f>VLOOKUP(I1545,'SAC''s'!W:W,1,0)</f>
        <v>#N/A</v>
      </c>
      <c r="K1545" s="3" t="e">
        <f>VLOOKUP(A1545,'SAC''s'!B:B,1,0)</f>
        <v>#N/A</v>
      </c>
      <c r="L1545" s="3" t="b">
        <f t="shared" si="67"/>
        <v>0</v>
      </c>
    </row>
    <row r="1546" spans="9:12" ht="12" customHeight="1" x14ac:dyDescent="0.2">
      <c r="I1546" s="120" t="str">
        <f t="shared" si="66"/>
        <v>\</v>
      </c>
      <c r="J1546" s="3" t="e">
        <f>VLOOKUP(I1546,'SAC''s'!W:W,1,0)</f>
        <v>#N/A</v>
      </c>
      <c r="K1546" s="3" t="e">
        <f>VLOOKUP(A1546,'SAC''s'!B:B,1,0)</f>
        <v>#N/A</v>
      </c>
      <c r="L1546" s="3" t="b">
        <f t="shared" si="67"/>
        <v>0</v>
      </c>
    </row>
    <row r="1547" spans="9:12" ht="12" customHeight="1" x14ac:dyDescent="0.2">
      <c r="I1547" s="120" t="str">
        <f t="shared" si="66"/>
        <v>\</v>
      </c>
      <c r="J1547" s="3" t="e">
        <f>VLOOKUP(I1547,'SAC''s'!W:W,1,0)</f>
        <v>#N/A</v>
      </c>
      <c r="K1547" s="3" t="e">
        <f>VLOOKUP(A1547,'SAC''s'!B:B,1,0)</f>
        <v>#N/A</v>
      </c>
      <c r="L1547" s="3" t="b">
        <f t="shared" si="67"/>
        <v>0</v>
      </c>
    </row>
    <row r="1548" spans="9:12" ht="12" customHeight="1" x14ac:dyDescent="0.2">
      <c r="I1548" s="120" t="str">
        <f t="shared" si="66"/>
        <v>\</v>
      </c>
      <c r="J1548" s="3" t="e">
        <f>VLOOKUP(I1548,'SAC''s'!W:W,1,0)</f>
        <v>#N/A</v>
      </c>
      <c r="K1548" s="3" t="e">
        <f>VLOOKUP(A1548,'SAC''s'!B:B,1,0)</f>
        <v>#N/A</v>
      </c>
      <c r="L1548" s="3" t="b">
        <f t="shared" si="67"/>
        <v>0</v>
      </c>
    </row>
    <row r="1549" spans="9:12" ht="12" customHeight="1" x14ac:dyDescent="0.2">
      <c r="I1549" s="120" t="str">
        <f t="shared" si="66"/>
        <v>\</v>
      </c>
      <c r="J1549" s="3" t="e">
        <f>VLOOKUP(I1549,'SAC''s'!W:W,1,0)</f>
        <v>#N/A</v>
      </c>
      <c r="K1549" s="3" t="e">
        <f>VLOOKUP(A1549,'SAC''s'!B:B,1,0)</f>
        <v>#N/A</v>
      </c>
      <c r="L1549" s="3" t="b">
        <f t="shared" si="67"/>
        <v>0</v>
      </c>
    </row>
    <row r="1550" spans="9:12" ht="12" customHeight="1" x14ac:dyDescent="0.2">
      <c r="I1550" s="120" t="str">
        <f t="shared" si="66"/>
        <v>\</v>
      </c>
      <c r="J1550" s="3" t="e">
        <f>VLOOKUP(I1550,'SAC''s'!W:W,1,0)</f>
        <v>#N/A</v>
      </c>
      <c r="K1550" s="3" t="e">
        <f>VLOOKUP(A1550,'SAC''s'!B:B,1,0)</f>
        <v>#N/A</v>
      </c>
      <c r="L1550" s="3" t="b">
        <f t="shared" si="67"/>
        <v>0</v>
      </c>
    </row>
    <row r="1551" spans="9:12" ht="12" customHeight="1" x14ac:dyDescent="0.2">
      <c r="I1551" s="120" t="str">
        <f t="shared" si="66"/>
        <v>\</v>
      </c>
      <c r="J1551" s="3" t="e">
        <f>VLOOKUP(I1551,'SAC''s'!W:W,1,0)</f>
        <v>#N/A</v>
      </c>
      <c r="K1551" s="3" t="e">
        <f>VLOOKUP(A1551,'SAC''s'!B:B,1,0)</f>
        <v>#N/A</v>
      </c>
      <c r="L1551" s="3" t="b">
        <f t="shared" si="67"/>
        <v>0</v>
      </c>
    </row>
    <row r="1552" spans="9:12" ht="12" customHeight="1" x14ac:dyDescent="0.2">
      <c r="I1552" s="120" t="str">
        <f t="shared" si="66"/>
        <v>\</v>
      </c>
      <c r="J1552" s="3" t="e">
        <f>VLOOKUP(I1552,'SAC''s'!W:W,1,0)</f>
        <v>#N/A</v>
      </c>
      <c r="K1552" s="3" t="e">
        <f>VLOOKUP(A1552,'SAC''s'!B:B,1,0)</f>
        <v>#N/A</v>
      </c>
      <c r="L1552" s="3" t="b">
        <f t="shared" si="67"/>
        <v>0</v>
      </c>
    </row>
    <row r="1553" spans="9:12" ht="12" customHeight="1" x14ac:dyDescent="0.2">
      <c r="I1553" s="120" t="str">
        <f t="shared" si="66"/>
        <v>\</v>
      </c>
      <c r="J1553" s="3" t="e">
        <f>VLOOKUP(I1553,'SAC''s'!W:W,1,0)</f>
        <v>#N/A</v>
      </c>
      <c r="K1553" s="3" t="e">
        <f>VLOOKUP(A1553,'SAC''s'!B:B,1,0)</f>
        <v>#N/A</v>
      </c>
      <c r="L1553" s="3" t="b">
        <f t="shared" si="67"/>
        <v>0</v>
      </c>
    </row>
    <row r="1554" spans="9:12" ht="12" customHeight="1" x14ac:dyDescent="0.2">
      <c r="I1554" s="120" t="str">
        <f t="shared" si="66"/>
        <v>\</v>
      </c>
      <c r="J1554" s="3" t="e">
        <f>VLOOKUP(I1554,'SAC''s'!W:W,1,0)</f>
        <v>#N/A</v>
      </c>
      <c r="K1554" s="3" t="e">
        <f>VLOOKUP(A1554,'SAC''s'!B:B,1,0)</f>
        <v>#N/A</v>
      </c>
      <c r="L1554" s="3" t="b">
        <f t="shared" si="67"/>
        <v>0</v>
      </c>
    </row>
    <row r="1555" spans="9:12" ht="12" customHeight="1" x14ac:dyDescent="0.2">
      <c r="I1555" s="120" t="str">
        <f t="shared" si="66"/>
        <v>\</v>
      </c>
      <c r="J1555" s="3" t="e">
        <f>VLOOKUP(I1555,'SAC''s'!W:W,1,0)</f>
        <v>#N/A</v>
      </c>
      <c r="K1555" s="3" t="e">
        <f>VLOOKUP(A1555,'SAC''s'!B:B,1,0)</f>
        <v>#N/A</v>
      </c>
      <c r="L1555" s="3" t="b">
        <f t="shared" si="67"/>
        <v>0</v>
      </c>
    </row>
    <row r="1556" spans="9:12" ht="12" customHeight="1" x14ac:dyDescent="0.2">
      <c r="I1556" s="120" t="str">
        <f t="shared" si="66"/>
        <v>\</v>
      </c>
      <c r="J1556" s="3" t="e">
        <f>VLOOKUP(I1556,'SAC''s'!W:W,1,0)</f>
        <v>#N/A</v>
      </c>
      <c r="K1556" s="3" t="e">
        <f>VLOOKUP(A1556,'SAC''s'!B:B,1,0)</f>
        <v>#N/A</v>
      </c>
      <c r="L1556" s="3" t="b">
        <f t="shared" si="67"/>
        <v>0</v>
      </c>
    </row>
    <row r="1557" spans="9:12" ht="12" customHeight="1" x14ac:dyDescent="0.2">
      <c r="I1557" s="120" t="str">
        <f t="shared" si="66"/>
        <v>\</v>
      </c>
      <c r="J1557" s="3" t="e">
        <f>VLOOKUP(I1557,'SAC''s'!W:W,1,0)</f>
        <v>#N/A</v>
      </c>
      <c r="K1557" s="3" t="e">
        <f>VLOOKUP(A1557,'SAC''s'!B:B,1,0)</f>
        <v>#N/A</v>
      </c>
      <c r="L1557" s="3" t="b">
        <f t="shared" si="67"/>
        <v>0</v>
      </c>
    </row>
    <row r="1558" spans="9:12" ht="12" customHeight="1" x14ac:dyDescent="0.2">
      <c r="I1558" s="120" t="str">
        <f t="shared" si="66"/>
        <v>\</v>
      </c>
      <c r="J1558" s="3" t="e">
        <f>VLOOKUP(I1558,'SAC''s'!W:W,1,0)</f>
        <v>#N/A</v>
      </c>
      <c r="K1558" s="3" t="e">
        <f>VLOOKUP(A1558,'SAC''s'!B:B,1,0)</f>
        <v>#N/A</v>
      </c>
      <c r="L1558" s="3" t="b">
        <f t="shared" si="67"/>
        <v>0</v>
      </c>
    </row>
    <row r="1559" spans="9:12" ht="12" customHeight="1" x14ac:dyDescent="0.2">
      <c r="I1559" s="120" t="str">
        <f t="shared" si="66"/>
        <v>\</v>
      </c>
      <c r="J1559" s="3" t="e">
        <f>VLOOKUP(I1559,'SAC''s'!W:W,1,0)</f>
        <v>#N/A</v>
      </c>
      <c r="K1559" s="3" t="e">
        <f>VLOOKUP(A1559,'SAC''s'!B:B,1,0)</f>
        <v>#N/A</v>
      </c>
      <c r="L1559" s="3" t="b">
        <f t="shared" si="67"/>
        <v>0</v>
      </c>
    </row>
    <row r="1560" spans="9:12" ht="12" customHeight="1" x14ac:dyDescent="0.2">
      <c r="I1560" s="120" t="str">
        <f t="shared" si="66"/>
        <v>\</v>
      </c>
      <c r="J1560" s="3" t="e">
        <f>VLOOKUP(I1560,'SAC''s'!W:W,1,0)</f>
        <v>#N/A</v>
      </c>
      <c r="K1560" s="3" t="e">
        <f>VLOOKUP(A1560,'SAC''s'!B:B,1,0)</f>
        <v>#N/A</v>
      </c>
      <c r="L1560" s="3" t="b">
        <f t="shared" si="67"/>
        <v>0</v>
      </c>
    </row>
    <row r="1561" spans="9:12" ht="12" customHeight="1" x14ac:dyDescent="0.2">
      <c r="I1561" s="120" t="str">
        <f t="shared" si="66"/>
        <v>\</v>
      </c>
      <c r="J1561" s="3" t="e">
        <f>VLOOKUP(I1561,'SAC''s'!W:W,1,0)</f>
        <v>#N/A</v>
      </c>
      <c r="K1561" s="3" t="e">
        <f>VLOOKUP(A1561,'SAC''s'!B:B,1,0)</f>
        <v>#N/A</v>
      </c>
      <c r="L1561" s="3" t="b">
        <f t="shared" si="67"/>
        <v>0</v>
      </c>
    </row>
    <row r="1562" spans="9:12" ht="12" customHeight="1" x14ac:dyDescent="0.2">
      <c r="I1562" s="120" t="str">
        <f t="shared" si="66"/>
        <v>\</v>
      </c>
      <c r="J1562" s="3" t="e">
        <f>VLOOKUP(I1562,'SAC''s'!W:W,1,0)</f>
        <v>#N/A</v>
      </c>
      <c r="K1562" s="3" t="e">
        <f>VLOOKUP(A1562,'SAC''s'!B:B,1,0)</f>
        <v>#N/A</v>
      </c>
      <c r="L1562" s="3" t="b">
        <f t="shared" si="67"/>
        <v>0</v>
      </c>
    </row>
    <row r="1563" spans="9:12" ht="12" customHeight="1" x14ac:dyDescent="0.2">
      <c r="I1563" s="120" t="str">
        <f t="shared" si="66"/>
        <v>\</v>
      </c>
      <c r="J1563" s="3" t="e">
        <f>VLOOKUP(I1563,'SAC''s'!W:W,1,0)</f>
        <v>#N/A</v>
      </c>
      <c r="K1563" s="3" t="e">
        <f>VLOOKUP(A1563,'SAC''s'!B:B,1,0)</f>
        <v>#N/A</v>
      </c>
      <c r="L1563" s="3" t="b">
        <f t="shared" si="67"/>
        <v>0</v>
      </c>
    </row>
    <row r="1564" spans="9:12" ht="12" customHeight="1" x14ac:dyDescent="0.2">
      <c r="I1564" s="120" t="str">
        <f t="shared" si="66"/>
        <v>\</v>
      </c>
      <c r="J1564" s="3" t="e">
        <f>VLOOKUP(I1564,'SAC''s'!W:W,1,0)</f>
        <v>#N/A</v>
      </c>
      <c r="K1564" s="3" t="e">
        <f>VLOOKUP(A1564,'SAC''s'!B:B,1,0)</f>
        <v>#N/A</v>
      </c>
      <c r="L1564" s="3" t="b">
        <f t="shared" si="67"/>
        <v>0</v>
      </c>
    </row>
    <row r="1565" spans="9:12" ht="12" customHeight="1" x14ac:dyDescent="0.2">
      <c r="I1565" s="120" t="str">
        <f t="shared" si="66"/>
        <v>\</v>
      </c>
      <c r="J1565" s="3" t="e">
        <f>VLOOKUP(I1565,'SAC''s'!W:W,1,0)</f>
        <v>#N/A</v>
      </c>
      <c r="K1565" s="3" t="e">
        <f>VLOOKUP(A1565,'SAC''s'!B:B,1,0)</f>
        <v>#N/A</v>
      </c>
      <c r="L1565" s="3" t="b">
        <f t="shared" si="67"/>
        <v>0</v>
      </c>
    </row>
    <row r="1566" spans="9:12" ht="12" customHeight="1" x14ac:dyDescent="0.2">
      <c r="I1566" s="120" t="str">
        <f t="shared" si="66"/>
        <v>\</v>
      </c>
      <c r="J1566" s="3" t="e">
        <f>VLOOKUP(I1566,'SAC''s'!W:W,1,0)</f>
        <v>#N/A</v>
      </c>
      <c r="K1566" s="3" t="e">
        <f>VLOOKUP(A1566,'SAC''s'!B:B,1,0)</f>
        <v>#N/A</v>
      </c>
      <c r="L1566" s="3" t="b">
        <f t="shared" si="67"/>
        <v>0</v>
      </c>
    </row>
    <row r="1567" spans="9:12" ht="12" customHeight="1" x14ac:dyDescent="0.2">
      <c r="I1567" s="120" t="str">
        <f t="shared" si="66"/>
        <v>\</v>
      </c>
      <c r="J1567" s="3" t="e">
        <f>VLOOKUP(I1567,'SAC''s'!W:W,1,0)</f>
        <v>#N/A</v>
      </c>
      <c r="K1567" s="3" t="e">
        <f>VLOOKUP(A1567,'SAC''s'!B:B,1,0)</f>
        <v>#N/A</v>
      </c>
      <c r="L1567" s="3" t="b">
        <f t="shared" si="67"/>
        <v>0</v>
      </c>
    </row>
    <row r="1568" spans="9:12" ht="12" customHeight="1" x14ac:dyDescent="0.2">
      <c r="I1568" s="120" t="str">
        <f t="shared" si="66"/>
        <v>\</v>
      </c>
      <c r="J1568" s="3" t="e">
        <f>VLOOKUP(I1568,'SAC''s'!W:W,1,0)</f>
        <v>#N/A</v>
      </c>
      <c r="K1568" s="3" t="e">
        <f>VLOOKUP(A1568,'SAC''s'!B:B,1,0)</f>
        <v>#N/A</v>
      </c>
      <c r="L1568" s="3" t="b">
        <f t="shared" si="67"/>
        <v>0</v>
      </c>
    </row>
    <row r="1569" spans="9:12" ht="12" customHeight="1" x14ac:dyDescent="0.2">
      <c r="I1569" s="120" t="str">
        <f t="shared" si="66"/>
        <v>\</v>
      </c>
      <c r="J1569" s="3" t="e">
        <f>VLOOKUP(I1569,'SAC''s'!W:W,1,0)</f>
        <v>#N/A</v>
      </c>
      <c r="K1569" s="3" t="e">
        <f>VLOOKUP(A1569,'SAC''s'!B:B,1,0)</f>
        <v>#N/A</v>
      </c>
      <c r="L1569" s="3" t="b">
        <f t="shared" si="67"/>
        <v>0</v>
      </c>
    </row>
    <row r="1570" spans="9:12" ht="12" customHeight="1" x14ac:dyDescent="0.2">
      <c r="I1570" s="120" t="str">
        <f t="shared" si="66"/>
        <v>\</v>
      </c>
      <c r="J1570" s="3" t="e">
        <f>VLOOKUP(I1570,'SAC''s'!W:W,1,0)</f>
        <v>#N/A</v>
      </c>
      <c r="K1570" s="3" t="e">
        <f>VLOOKUP(A1570,'SAC''s'!B:B,1,0)</f>
        <v>#N/A</v>
      </c>
      <c r="L1570" s="3" t="b">
        <f t="shared" si="67"/>
        <v>0</v>
      </c>
    </row>
    <row r="1571" spans="9:12" ht="12" customHeight="1" x14ac:dyDescent="0.2">
      <c r="I1571" s="120" t="str">
        <f t="shared" si="66"/>
        <v>\</v>
      </c>
      <c r="J1571" s="3" t="e">
        <f>VLOOKUP(I1571,'SAC''s'!W:W,1,0)</f>
        <v>#N/A</v>
      </c>
      <c r="K1571" s="3" t="e">
        <f>VLOOKUP(A1571,'SAC''s'!B:B,1,0)</f>
        <v>#N/A</v>
      </c>
      <c r="L1571" s="3" t="b">
        <f t="shared" si="67"/>
        <v>0</v>
      </c>
    </row>
    <row r="1572" spans="9:12" ht="12" customHeight="1" x14ac:dyDescent="0.2">
      <c r="I1572" s="120" t="str">
        <f t="shared" ref="I1572:I1635" si="68">CONCATENATE(A1572,TRIM(F1572),"\",TRIM(D1572),E1572)</f>
        <v>\</v>
      </c>
      <c r="J1572" s="3" t="e">
        <f>VLOOKUP(I1572,'SAC''s'!W:W,1,0)</f>
        <v>#N/A</v>
      </c>
      <c r="K1572" s="3" t="e">
        <f>VLOOKUP(A1572,'SAC''s'!B:B,1,0)</f>
        <v>#N/A</v>
      </c>
      <c r="L1572" s="3" t="b">
        <f t="shared" si="67"/>
        <v>0</v>
      </c>
    </row>
    <row r="1573" spans="9:12" ht="12" customHeight="1" x14ac:dyDescent="0.2">
      <c r="I1573" s="120" t="str">
        <f t="shared" si="68"/>
        <v>\</v>
      </c>
      <c r="J1573" s="3" t="e">
        <f>VLOOKUP(I1573,'SAC''s'!W:W,1,0)</f>
        <v>#N/A</v>
      </c>
      <c r="K1573" s="3" t="e">
        <f>VLOOKUP(A1573,'SAC''s'!B:B,1,0)</f>
        <v>#N/A</v>
      </c>
      <c r="L1573" s="3" t="b">
        <f t="shared" si="67"/>
        <v>0</v>
      </c>
    </row>
    <row r="1574" spans="9:12" ht="12" customHeight="1" x14ac:dyDescent="0.2">
      <c r="I1574" s="120" t="str">
        <f t="shared" si="68"/>
        <v>\</v>
      </c>
      <c r="J1574" s="3" t="e">
        <f>VLOOKUP(I1574,'SAC''s'!W:W,1,0)</f>
        <v>#N/A</v>
      </c>
      <c r="K1574" s="3" t="e">
        <f>VLOOKUP(A1574,'SAC''s'!B:B,1,0)</f>
        <v>#N/A</v>
      </c>
      <c r="L1574" s="3" t="b">
        <f t="shared" si="67"/>
        <v>0</v>
      </c>
    </row>
    <row r="1575" spans="9:12" ht="12" customHeight="1" x14ac:dyDescent="0.2">
      <c r="I1575" s="120" t="str">
        <f t="shared" si="68"/>
        <v>\</v>
      </c>
      <c r="J1575" s="3" t="e">
        <f>VLOOKUP(I1575,'SAC''s'!W:W,1,0)</f>
        <v>#N/A</v>
      </c>
      <c r="K1575" s="3" t="e">
        <f>VLOOKUP(A1575,'SAC''s'!B:B,1,0)</f>
        <v>#N/A</v>
      </c>
      <c r="L1575" s="3" t="b">
        <f t="shared" si="67"/>
        <v>0</v>
      </c>
    </row>
    <row r="1576" spans="9:12" ht="12" customHeight="1" x14ac:dyDescent="0.2">
      <c r="I1576" s="120" t="str">
        <f t="shared" si="68"/>
        <v>\</v>
      </c>
      <c r="J1576" s="3" t="e">
        <f>VLOOKUP(I1576,'SAC''s'!W:W,1,0)</f>
        <v>#N/A</v>
      </c>
      <c r="K1576" s="3" t="e">
        <f>VLOOKUP(A1576,'SAC''s'!B:B,1,0)</f>
        <v>#N/A</v>
      </c>
      <c r="L1576" s="3" t="b">
        <f t="shared" si="67"/>
        <v>0</v>
      </c>
    </row>
    <row r="1577" spans="9:12" ht="12" customHeight="1" x14ac:dyDescent="0.2">
      <c r="I1577" s="120" t="str">
        <f t="shared" si="68"/>
        <v>\</v>
      </c>
      <c r="J1577" s="3" t="e">
        <f>VLOOKUP(I1577,'SAC''s'!W:W,1,0)</f>
        <v>#N/A</v>
      </c>
      <c r="K1577" s="3" t="e">
        <f>VLOOKUP(A1577,'SAC''s'!B:B,1,0)</f>
        <v>#N/A</v>
      </c>
      <c r="L1577" s="3" t="b">
        <f t="shared" si="67"/>
        <v>0</v>
      </c>
    </row>
    <row r="1578" spans="9:12" ht="12" customHeight="1" x14ac:dyDescent="0.2">
      <c r="I1578" s="120" t="str">
        <f t="shared" si="68"/>
        <v>\</v>
      </c>
      <c r="J1578" s="3" t="e">
        <f>VLOOKUP(I1578,'SAC''s'!W:W,1,0)</f>
        <v>#N/A</v>
      </c>
      <c r="K1578" s="3" t="e">
        <f>VLOOKUP(A1578,'SAC''s'!B:B,1,0)</f>
        <v>#N/A</v>
      </c>
      <c r="L1578" s="3" t="b">
        <f t="shared" si="67"/>
        <v>0</v>
      </c>
    </row>
    <row r="1579" spans="9:12" ht="12" customHeight="1" x14ac:dyDescent="0.2">
      <c r="I1579" s="120" t="str">
        <f t="shared" si="68"/>
        <v>\</v>
      </c>
      <c r="J1579" s="3" t="e">
        <f>VLOOKUP(I1579,'SAC''s'!W:W,1,0)</f>
        <v>#N/A</v>
      </c>
      <c r="K1579" s="3" t="e">
        <f>VLOOKUP(A1579,'SAC''s'!B:B,1,0)</f>
        <v>#N/A</v>
      </c>
      <c r="L1579" s="3" t="b">
        <f t="shared" si="67"/>
        <v>0</v>
      </c>
    </row>
    <row r="1580" spans="9:12" ht="12" customHeight="1" x14ac:dyDescent="0.2">
      <c r="I1580" s="120" t="str">
        <f t="shared" si="68"/>
        <v>\</v>
      </c>
      <c r="J1580" s="3" t="e">
        <f>VLOOKUP(I1580,'SAC''s'!W:W,1,0)</f>
        <v>#N/A</v>
      </c>
      <c r="K1580" s="3" t="e">
        <f>VLOOKUP(A1580,'SAC''s'!B:B,1,0)</f>
        <v>#N/A</v>
      </c>
      <c r="L1580" s="3" t="b">
        <f t="shared" si="67"/>
        <v>0</v>
      </c>
    </row>
    <row r="1581" spans="9:12" ht="12" customHeight="1" x14ac:dyDescent="0.2">
      <c r="I1581" s="120" t="str">
        <f t="shared" si="68"/>
        <v>\</v>
      </c>
      <c r="J1581" s="3" t="e">
        <f>VLOOKUP(I1581,'SAC''s'!W:W,1,0)</f>
        <v>#N/A</v>
      </c>
      <c r="K1581" s="3" t="e">
        <f>VLOOKUP(A1581,'SAC''s'!B:B,1,0)</f>
        <v>#N/A</v>
      </c>
      <c r="L1581" s="3" t="b">
        <f t="shared" si="67"/>
        <v>0</v>
      </c>
    </row>
    <row r="1582" spans="9:12" ht="12" customHeight="1" x14ac:dyDescent="0.2">
      <c r="I1582" s="120" t="str">
        <f t="shared" si="68"/>
        <v>\</v>
      </c>
      <c r="J1582" s="3" t="e">
        <f>VLOOKUP(I1582,'SAC''s'!W:W,1,0)</f>
        <v>#N/A</v>
      </c>
      <c r="K1582" s="3" t="e">
        <f>VLOOKUP(A1582,'SAC''s'!B:B,1,0)</f>
        <v>#N/A</v>
      </c>
      <c r="L1582" s="3" t="b">
        <f t="shared" si="67"/>
        <v>0</v>
      </c>
    </row>
    <row r="1583" spans="9:12" ht="12" customHeight="1" x14ac:dyDescent="0.2">
      <c r="I1583" s="120" t="str">
        <f t="shared" si="68"/>
        <v>\</v>
      </c>
      <c r="J1583" s="3" t="e">
        <f>VLOOKUP(I1583,'SAC''s'!W:W,1,0)</f>
        <v>#N/A</v>
      </c>
      <c r="K1583" s="3" t="e">
        <f>VLOOKUP(A1583,'SAC''s'!B:B,1,0)</f>
        <v>#N/A</v>
      </c>
      <c r="L1583" s="3" t="b">
        <f t="shared" si="67"/>
        <v>0</v>
      </c>
    </row>
    <row r="1584" spans="9:12" ht="12" customHeight="1" x14ac:dyDescent="0.2">
      <c r="I1584" s="120" t="str">
        <f t="shared" si="68"/>
        <v>\</v>
      </c>
      <c r="J1584" s="3" t="e">
        <f>VLOOKUP(I1584,'SAC''s'!W:W,1,0)</f>
        <v>#N/A</v>
      </c>
      <c r="K1584" s="3" t="e">
        <f>VLOOKUP(A1584,'SAC''s'!B:B,1,0)</f>
        <v>#N/A</v>
      </c>
      <c r="L1584" s="3" t="b">
        <f t="shared" ref="L1584:L1647" si="69">RIGHT(E1584,1)="0"</f>
        <v>0</v>
      </c>
    </row>
    <row r="1585" spans="9:12" ht="12" customHeight="1" x14ac:dyDescent="0.2">
      <c r="I1585" s="120" t="str">
        <f t="shared" si="68"/>
        <v>\</v>
      </c>
      <c r="J1585" s="3" t="e">
        <f>VLOOKUP(I1585,'SAC''s'!W:W,1,0)</f>
        <v>#N/A</v>
      </c>
      <c r="K1585" s="3" t="e">
        <f>VLOOKUP(A1585,'SAC''s'!B:B,1,0)</f>
        <v>#N/A</v>
      </c>
      <c r="L1585" s="3" t="b">
        <f t="shared" si="69"/>
        <v>0</v>
      </c>
    </row>
    <row r="1586" spans="9:12" ht="12" customHeight="1" x14ac:dyDescent="0.2">
      <c r="I1586" s="120" t="str">
        <f t="shared" si="68"/>
        <v>\</v>
      </c>
      <c r="J1586" s="3" t="e">
        <f>VLOOKUP(I1586,'SAC''s'!W:W,1,0)</f>
        <v>#N/A</v>
      </c>
      <c r="K1586" s="3" t="e">
        <f>VLOOKUP(A1586,'SAC''s'!B:B,1,0)</f>
        <v>#N/A</v>
      </c>
      <c r="L1586" s="3" t="b">
        <f t="shared" si="69"/>
        <v>0</v>
      </c>
    </row>
    <row r="1587" spans="9:12" ht="12" customHeight="1" x14ac:dyDescent="0.2">
      <c r="I1587" s="120" t="str">
        <f t="shared" si="68"/>
        <v>\</v>
      </c>
      <c r="J1587" s="3" t="e">
        <f>VLOOKUP(I1587,'SAC''s'!W:W,1,0)</f>
        <v>#N/A</v>
      </c>
      <c r="K1587" s="3" t="e">
        <f>VLOOKUP(A1587,'SAC''s'!B:B,1,0)</f>
        <v>#N/A</v>
      </c>
      <c r="L1587" s="3" t="b">
        <f t="shared" si="69"/>
        <v>0</v>
      </c>
    </row>
    <row r="1588" spans="9:12" ht="12" customHeight="1" x14ac:dyDescent="0.2">
      <c r="I1588" s="120" t="str">
        <f t="shared" si="68"/>
        <v>\</v>
      </c>
      <c r="J1588" s="3" t="e">
        <f>VLOOKUP(I1588,'SAC''s'!W:W,1,0)</f>
        <v>#N/A</v>
      </c>
      <c r="K1588" s="3" t="e">
        <f>VLOOKUP(A1588,'SAC''s'!B:B,1,0)</f>
        <v>#N/A</v>
      </c>
      <c r="L1588" s="3" t="b">
        <f t="shared" si="69"/>
        <v>0</v>
      </c>
    </row>
    <row r="1589" spans="9:12" ht="12" customHeight="1" x14ac:dyDescent="0.2">
      <c r="I1589" s="120" t="str">
        <f t="shared" si="68"/>
        <v>\</v>
      </c>
      <c r="J1589" s="3" t="e">
        <f>VLOOKUP(I1589,'SAC''s'!W:W,1,0)</f>
        <v>#N/A</v>
      </c>
      <c r="K1589" s="3" t="e">
        <f>VLOOKUP(A1589,'SAC''s'!B:B,1,0)</f>
        <v>#N/A</v>
      </c>
      <c r="L1589" s="3" t="b">
        <f t="shared" si="69"/>
        <v>0</v>
      </c>
    </row>
    <row r="1590" spans="9:12" ht="12" customHeight="1" x14ac:dyDescent="0.2">
      <c r="I1590" s="120" t="str">
        <f t="shared" si="68"/>
        <v>\</v>
      </c>
      <c r="J1590" s="3" t="e">
        <f>VLOOKUP(I1590,'SAC''s'!W:W,1,0)</f>
        <v>#N/A</v>
      </c>
      <c r="K1590" s="3" t="e">
        <f>VLOOKUP(A1590,'SAC''s'!B:B,1,0)</f>
        <v>#N/A</v>
      </c>
      <c r="L1590" s="3" t="b">
        <f t="shared" si="69"/>
        <v>0</v>
      </c>
    </row>
    <row r="1591" spans="9:12" ht="12" customHeight="1" x14ac:dyDescent="0.2">
      <c r="I1591" s="120" t="str">
        <f t="shared" si="68"/>
        <v>\</v>
      </c>
      <c r="J1591" s="3" t="e">
        <f>VLOOKUP(I1591,'SAC''s'!W:W,1,0)</f>
        <v>#N/A</v>
      </c>
      <c r="K1591" s="3" t="e">
        <f>VLOOKUP(A1591,'SAC''s'!B:B,1,0)</f>
        <v>#N/A</v>
      </c>
      <c r="L1591" s="3" t="b">
        <f t="shared" si="69"/>
        <v>0</v>
      </c>
    </row>
    <row r="1592" spans="9:12" ht="12" customHeight="1" x14ac:dyDescent="0.2">
      <c r="I1592" s="120" t="str">
        <f t="shared" si="68"/>
        <v>\</v>
      </c>
      <c r="J1592" s="3" t="e">
        <f>VLOOKUP(I1592,'SAC''s'!W:W,1,0)</f>
        <v>#N/A</v>
      </c>
      <c r="K1592" s="3" t="e">
        <f>VLOOKUP(A1592,'SAC''s'!B:B,1,0)</f>
        <v>#N/A</v>
      </c>
      <c r="L1592" s="3" t="b">
        <f t="shared" si="69"/>
        <v>0</v>
      </c>
    </row>
    <row r="1593" spans="9:12" ht="12" customHeight="1" x14ac:dyDescent="0.2">
      <c r="I1593" s="120" t="str">
        <f t="shared" si="68"/>
        <v>\</v>
      </c>
      <c r="J1593" s="3" t="e">
        <f>VLOOKUP(I1593,'SAC''s'!W:W,1,0)</f>
        <v>#N/A</v>
      </c>
      <c r="K1593" s="3" t="e">
        <f>VLOOKUP(A1593,'SAC''s'!B:B,1,0)</f>
        <v>#N/A</v>
      </c>
      <c r="L1593" s="3" t="b">
        <f t="shared" si="69"/>
        <v>0</v>
      </c>
    </row>
    <row r="1594" spans="9:12" ht="12" customHeight="1" x14ac:dyDescent="0.2">
      <c r="I1594" s="120" t="str">
        <f t="shared" si="68"/>
        <v>\</v>
      </c>
      <c r="J1594" s="3" t="e">
        <f>VLOOKUP(I1594,'SAC''s'!W:W,1,0)</f>
        <v>#N/A</v>
      </c>
      <c r="K1594" s="3" t="e">
        <f>VLOOKUP(A1594,'SAC''s'!B:B,1,0)</f>
        <v>#N/A</v>
      </c>
      <c r="L1594" s="3" t="b">
        <f t="shared" si="69"/>
        <v>0</v>
      </c>
    </row>
    <row r="1595" spans="9:12" ht="12" customHeight="1" x14ac:dyDescent="0.2">
      <c r="I1595" s="120" t="str">
        <f t="shared" si="68"/>
        <v>\</v>
      </c>
      <c r="J1595" s="3" t="e">
        <f>VLOOKUP(I1595,'SAC''s'!W:W,1,0)</f>
        <v>#N/A</v>
      </c>
      <c r="K1595" s="3" t="e">
        <f>VLOOKUP(A1595,'SAC''s'!B:B,1,0)</f>
        <v>#N/A</v>
      </c>
      <c r="L1595" s="3" t="b">
        <f t="shared" si="69"/>
        <v>0</v>
      </c>
    </row>
    <row r="1596" spans="9:12" ht="12" customHeight="1" x14ac:dyDescent="0.2">
      <c r="I1596" s="120" t="str">
        <f t="shared" si="68"/>
        <v>\</v>
      </c>
      <c r="J1596" s="3" t="e">
        <f>VLOOKUP(I1596,'SAC''s'!W:W,1,0)</f>
        <v>#N/A</v>
      </c>
      <c r="K1596" s="3" t="e">
        <f>VLOOKUP(A1596,'SAC''s'!B:B,1,0)</f>
        <v>#N/A</v>
      </c>
      <c r="L1596" s="3" t="b">
        <f t="shared" si="69"/>
        <v>0</v>
      </c>
    </row>
    <row r="1597" spans="9:12" ht="12" customHeight="1" x14ac:dyDescent="0.2">
      <c r="I1597" s="120" t="str">
        <f t="shared" si="68"/>
        <v>\</v>
      </c>
      <c r="J1597" s="3" t="e">
        <f>VLOOKUP(I1597,'SAC''s'!W:W,1,0)</f>
        <v>#N/A</v>
      </c>
      <c r="K1597" s="3" t="e">
        <f>VLOOKUP(A1597,'SAC''s'!B:B,1,0)</f>
        <v>#N/A</v>
      </c>
      <c r="L1597" s="3" t="b">
        <f t="shared" si="69"/>
        <v>0</v>
      </c>
    </row>
    <row r="1598" spans="9:12" ht="12" customHeight="1" x14ac:dyDescent="0.2">
      <c r="I1598" s="120" t="str">
        <f t="shared" si="68"/>
        <v>\</v>
      </c>
      <c r="J1598" s="3" t="e">
        <f>VLOOKUP(I1598,'SAC''s'!W:W,1,0)</f>
        <v>#N/A</v>
      </c>
      <c r="K1598" s="3" t="e">
        <f>VLOOKUP(A1598,'SAC''s'!B:B,1,0)</f>
        <v>#N/A</v>
      </c>
      <c r="L1598" s="3" t="b">
        <f t="shared" si="69"/>
        <v>0</v>
      </c>
    </row>
    <row r="1599" spans="9:12" ht="12" customHeight="1" x14ac:dyDescent="0.2">
      <c r="I1599" s="120" t="str">
        <f t="shared" si="68"/>
        <v>\</v>
      </c>
      <c r="J1599" s="3" t="e">
        <f>VLOOKUP(I1599,'SAC''s'!W:W,1,0)</f>
        <v>#N/A</v>
      </c>
      <c r="K1599" s="3" t="e">
        <f>VLOOKUP(A1599,'SAC''s'!B:B,1,0)</f>
        <v>#N/A</v>
      </c>
      <c r="L1599" s="3" t="b">
        <f t="shared" si="69"/>
        <v>0</v>
      </c>
    </row>
    <row r="1600" spans="9:12" ht="12" customHeight="1" x14ac:dyDescent="0.2">
      <c r="I1600" s="120" t="str">
        <f t="shared" si="68"/>
        <v>\</v>
      </c>
      <c r="J1600" s="3" t="e">
        <f>VLOOKUP(I1600,'SAC''s'!W:W,1,0)</f>
        <v>#N/A</v>
      </c>
      <c r="K1600" s="3" t="e">
        <f>VLOOKUP(A1600,'SAC''s'!B:B,1,0)</f>
        <v>#N/A</v>
      </c>
      <c r="L1600" s="3" t="b">
        <f t="shared" si="69"/>
        <v>0</v>
      </c>
    </row>
    <row r="1601" spans="9:12" ht="12" customHeight="1" x14ac:dyDescent="0.2">
      <c r="I1601" s="120" t="str">
        <f t="shared" si="68"/>
        <v>\</v>
      </c>
      <c r="J1601" s="3" t="e">
        <f>VLOOKUP(I1601,'SAC''s'!W:W,1,0)</f>
        <v>#N/A</v>
      </c>
      <c r="K1601" s="3" t="e">
        <f>VLOOKUP(A1601,'SAC''s'!B:B,1,0)</f>
        <v>#N/A</v>
      </c>
      <c r="L1601" s="3" t="b">
        <f t="shared" si="69"/>
        <v>0</v>
      </c>
    </row>
    <row r="1602" spans="9:12" ht="12" customHeight="1" x14ac:dyDescent="0.2">
      <c r="I1602" s="120" t="str">
        <f t="shared" si="68"/>
        <v>\</v>
      </c>
      <c r="J1602" s="3" t="e">
        <f>VLOOKUP(I1602,'SAC''s'!W:W,1,0)</f>
        <v>#N/A</v>
      </c>
      <c r="K1602" s="3" t="e">
        <f>VLOOKUP(A1602,'SAC''s'!B:B,1,0)</f>
        <v>#N/A</v>
      </c>
      <c r="L1602" s="3" t="b">
        <f t="shared" si="69"/>
        <v>0</v>
      </c>
    </row>
    <row r="1603" spans="9:12" ht="12" customHeight="1" x14ac:dyDescent="0.2">
      <c r="I1603" s="120" t="str">
        <f t="shared" si="68"/>
        <v>\</v>
      </c>
      <c r="J1603" s="3" t="e">
        <f>VLOOKUP(I1603,'SAC''s'!W:W,1,0)</f>
        <v>#N/A</v>
      </c>
      <c r="K1603" s="3" t="e">
        <f>VLOOKUP(A1603,'SAC''s'!B:B,1,0)</f>
        <v>#N/A</v>
      </c>
      <c r="L1603" s="3" t="b">
        <f t="shared" si="69"/>
        <v>0</v>
      </c>
    </row>
    <row r="1604" spans="9:12" ht="12" customHeight="1" x14ac:dyDescent="0.2">
      <c r="I1604" s="120" t="str">
        <f t="shared" si="68"/>
        <v>\</v>
      </c>
      <c r="J1604" s="3" t="e">
        <f>VLOOKUP(I1604,'SAC''s'!W:W,1,0)</f>
        <v>#N/A</v>
      </c>
      <c r="K1604" s="3" t="e">
        <f>VLOOKUP(A1604,'SAC''s'!B:B,1,0)</f>
        <v>#N/A</v>
      </c>
      <c r="L1604" s="3" t="b">
        <f t="shared" si="69"/>
        <v>0</v>
      </c>
    </row>
    <row r="1605" spans="9:12" ht="12" customHeight="1" x14ac:dyDescent="0.2">
      <c r="I1605" s="120" t="str">
        <f t="shared" si="68"/>
        <v>\</v>
      </c>
      <c r="J1605" s="3" t="e">
        <f>VLOOKUP(I1605,'SAC''s'!W:W,1,0)</f>
        <v>#N/A</v>
      </c>
      <c r="K1605" s="3" t="e">
        <f>VLOOKUP(A1605,'SAC''s'!B:B,1,0)</f>
        <v>#N/A</v>
      </c>
      <c r="L1605" s="3" t="b">
        <f t="shared" si="69"/>
        <v>0</v>
      </c>
    </row>
    <row r="1606" spans="9:12" ht="12" customHeight="1" x14ac:dyDescent="0.2">
      <c r="I1606" s="120" t="str">
        <f t="shared" si="68"/>
        <v>\</v>
      </c>
      <c r="J1606" s="3" t="e">
        <f>VLOOKUP(I1606,'SAC''s'!W:W,1,0)</f>
        <v>#N/A</v>
      </c>
      <c r="K1606" s="3" t="e">
        <f>VLOOKUP(A1606,'SAC''s'!B:B,1,0)</f>
        <v>#N/A</v>
      </c>
      <c r="L1606" s="3" t="b">
        <f t="shared" si="69"/>
        <v>0</v>
      </c>
    </row>
    <row r="1607" spans="9:12" ht="12" customHeight="1" x14ac:dyDescent="0.2">
      <c r="I1607" s="120" t="str">
        <f t="shared" si="68"/>
        <v>\</v>
      </c>
      <c r="J1607" s="3" t="e">
        <f>VLOOKUP(I1607,'SAC''s'!W:W,1,0)</f>
        <v>#N/A</v>
      </c>
      <c r="K1607" s="3" t="e">
        <f>VLOOKUP(A1607,'SAC''s'!B:B,1,0)</f>
        <v>#N/A</v>
      </c>
      <c r="L1607" s="3" t="b">
        <f t="shared" si="69"/>
        <v>0</v>
      </c>
    </row>
    <row r="1608" spans="9:12" ht="12" customHeight="1" x14ac:dyDescent="0.2">
      <c r="I1608" s="120" t="str">
        <f t="shared" si="68"/>
        <v>\</v>
      </c>
      <c r="J1608" s="3" t="e">
        <f>VLOOKUP(I1608,'SAC''s'!W:W,1,0)</f>
        <v>#N/A</v>
      </c>
      <c r="K1608" s="3" t="e">
        <f>VLOOKUP(A1608,'SAC''s'!B:B,1,0)</f>
        <v>#N/A</v>
      </c>
      <c r="L1608" s="3" t="b">
        <f t="shared" si="69"/>
        <v>0</v>
      </c>
    </row>
    <row r="1609" spans="9:12" ht="12" customHeight="1" x14ac:dyDescent="0.2">
      <c r="I1609" s="120" t="str">
        <f t="shared" si="68"/>
        <v>\</v>
      </c>
      <c r="J1609" s="3" t="e">
        <f>VLOOKUP(I1609,'SAC''s'!W:W,1,0)</f>
        <v>#N/A</v>
      </c>
      <c r="K1609" s="3" t="e">
        <f>VLOOKUP(A1609,'SAC''s'!B:B,1,0)</f>
        <v>#N/A</v>
      </c>
      <c r="L1609" s="3" t="b">
        <f t="shared" si="69"/>
        <v>0</v>
      </c>
    </row>
    <row r="1610" spans="9:12" ht="12" customHeight="1" x14ac:dyDescent="0.2">
      <c r="I1610" s="120" t="str">
        <f t="shared" si="68"/>
        <v>\</v>
      </c>
      <c r="J1610" s="3" t="e">
        <f>VLOOKUP(I1610,'SAC''s'!W:W,1,0)</f>
        <v>#N/A</v>
      </c>
      <c r="K1610" s="3" t="e">
        <f>VLOOKUP(A1610,'SAC''s'!B:B,1,0)</f>
        <v>#N/A</v>
      </c>
      <c r="L1610" s="3" t="b">
        <f t="shared" si="69"/>
        <v>0</v>
      </c>
    </row>
    <row r="1611" spans="9:12" ht="12" customHeight="1" x14ac:dyDescent="0.2">
      <c r="I1611" s="120" t="str">
        <f t="shared" si="68"/>
        <v>\</v>
      </c>
      <c r="J1611" s="3" t="e">
        <f>VLOOKUP(I1611,'SAC''s'!W:W,1,0)</f>
        <v>#N/A</v>
      </c>
      <c r="K1611" s="3" t="e">
        <f>VLOOKUP(A1611,'SAC''s'!B:B,1,0)</f>
        <v>#N/A</v>
      </c>
      <c r="L1611" s="3" t="b">
        <f t="shared" si="69"/>
        <v>0</v>
      </c>
    </row>
    <row r="1612" spans="9:12" ht="12" customHeight="1" x14ac:dyDescent="0.2">
      <c r="I1612" s="120" t="str">
        <f t="shared" si="68"/>
        <v>\</v>
      </c>
      <c r="J1612" s="3" t="e">
        <f>VLOOKUP(I1612,'SAC''s'!W:W,1,0)</f>
        <v>#N/A</v>
      </c>
      <c r="K1612" s="3" t="e">
        <f>VLOOKUP(A1612,'SAC''s'!B:B,1,0)</f>
        <v>#N/A</v>
      </c>
      <c r="L1612" s="3" t="b">
        <f t="shared" si="69"/>
        <v>0</v>
      </c>
    </row>
    <row r="1613" spans="9:12" ht="12" customHeight="1" x14ac:dyDescent="0.2">
      <c r="I1613" s="120" t="str">
        <f t="shared" si="68"/>
        <v>\</v>
      </c>
      <c r="J1613" s="3" t="e">
        <f>VLOOKUP(I1613,'SAC''s'!W:W,1,0)</f>
        <v>#N/A</v>
      </c>
      <c r="K1613" s="3" t="e">
        <f>VLOOKUP(A1613,'SAC''s'!B:B,1,0)</f>
        <v>#N/A</v>
      </c>
      <c r="L1613" s="3" t="b">
        <f t="shared" si="69"/>
        <v>0</v>
      </c>
    </row>
    <row r="1614" spans="9:12" ht="12" customHeight="1" x14ac:dyDescent="0.2">
      <c r="I1614" s="120" t="str">
        <f t="shared" si="68"/>
        <v>\</v>
      </c>
      <c r="J1614" s="3" t="e">
        <f>VLOOKUP(I1614,'SAC''s'!W:W,1,0)</f>
        <v>#N/A</v>
      </c>
      <c r="K1614" s="3" t="e">
        <f>VLOOKUP(A1614,'SAC''s'!B:B,1,0)</f>
        <v>#N/A</v>
      </c>
      <c r="L1614" s="3" t="b">
        <f t="shared" si="69"/>
        <v>0</v>
      </c>
    </row>
    <row r="1615" spans="9:12" ht="12" customHeight="1" x14ac:dyDescent="0.2">
      <c r="I1615" s="120" t="str">
        <f t="shared" si="68"/>
        <v>\</v>
      </c>
      <c r="J1615" s="3" t="e">
        <f>VLOOKUP(I1615,'SAC''s'!W:W,1,0)</f>
        <v>#N/A</v>
      </c>
      <c r="K1615" s="3" t="e">
        <f>VLOOKUP(A1615,'SAC''s'!B:B,1,0)</f>
        <v>#N/A</v>
      </c>
      <c r="L1615" s="3" t="b">
        <f t="shared" si="69"/>
        <v>0</v>
      </c>
    </row>
    <row r="1616" spans="9:12" ht="12" customHeight="1" x14ac:dyDescent="0.2">
      <c r="I1616" s="120" t="str">
        <f t="shared" si="68"/>
        <v>\</v>
      </c>
      <c r="J1616" s="3" t="e">
        <f>VLOOKUP(I1616,'SAC''s'!W:W,1,0)</f>
        <v>#N/A</v>
      </c>
      <c r="K1616" s="3" t="e">
        <f>VLOOKUP(A1616,'SAC''s'!B:B,1,0)</f>
        <v>#N/A</v>
      </c>
      <c r="L1616" s="3" t="b">
        <f t="shared" si="69"/>
        <v>0</v>
      </c>
    </row>
    <row r="1617" spans="9:12" ht="12" customHeight="1" x14ac:dyDescent="0.2">
      <c r="I1617" s="120" t="str">
        <f t="shared" si="68"/>
        <v>\</v>
      </c>
      <c r="J1617" s="3" t="e">
        <f>VLOOKUP(I1617,'SAC''s'!W:W,1,0)</f>
        <v>#N/A</v>
      </c>
      <c r="K1617" s="3" t="e">
        <f>VLOOKUP(A1617,'SAC''s'!B:B,1,0)</f>
        <v>#N/A</v>
      </c>
      <c r="L1617" s="3" t="b">
        <f t="shared" si="69"/>
        <v>0</v>
      </c>
    </row>
    <row r="1618" spans="9:12" ht="12" customHeight="1" x14ac:dyDescent="0.2">
      <c r="I1618" s="120" t="str">
        <f t="shared" si="68"/>
        <v>\</v>
      </c>
      <c r="J1618" s="3" t="e">
        <f>VLOOKUP(I1618,'SAC''s'!W:W,1,0)</f>
        <v>#N/A</v>
      </c>
      <c r="K1618" s="3" t="e">
        <f>VLOOKUP(A1618,'SAC''s'!B:B,1,0)</f>
        <v>#N/A</v>
      </c>
      <c r="L1618" s="3" t="b">
        <f t="shared" si="69"/>
        <v>0</v>
      </c>
    </row>
    <row r="1619" spans="9:12" ht="12" customHeight="1" x14ac:dyDescent="0.2">
      <c r="I1619" s="120" t="str">
        <f t="shared" si="68"/>
        <v>\</v>
      </c>
      <c r="J1619" s="3" t="e">
        <f>VLOOKUP(I1619,'SAC''s'!W:W,1,0)</f>
        <v>#N/A</v>
      </c>
      <c r="K1619" s="3" t="e">
        <f>VLOOKUP(A1619,'SAC''s'!B:B,1,0)</f>
        <v>#N/A</v>
      </c>
      <c r="L1619" s="3" t="b">
        <f t="shared" si="69"/>
        <v>0</v>
      </c>
    </row>
    <row r="1620" spans="9:12" ht="12" customHeight="1" x14ac:dyDescent="0.2">
      <c r="I1620" s="120" t="str">
        <f t="shared" si="68"/>
        <v>\</v>
      </c>
      <c r="J1620" s="3" t="e">
        <f>VLOOKUP(I1620,'SAC''s'!W:W,1,0)</f>
        <v>#N/A</v>
      </c>
      <c r="K1620" s="3" t="e">
        <f>VLOOKUP(A1620,'SAC''s'!B:B,1,0)</f>
        <v>#N/A</v>
      </c>
      <c r="L1620" s="3" t="b">
        <f t="shared" si="69"/>
        <v>0</v>
      </c>
    </row>
    <row r="1621" spans="9:12" ht="12" customHeight="1" x14ac:dyDescent="0.2">
      <c r="I1621" s="120" t="str">
        <f t="shared" si="68"/>
        <v>\</v>
      </c>
      <c r="J1621" s="3" t="e">
        <f>VLOOKUP(I1621,'SAC''s'!W:W,1,0)</f>
        <v>#N/A</v>
      </c>
      <c r="K1621" s="3" t="e">
        <f>VLOOKUP(A1621,'SAC''s'!B:B,1,0)</f>
        <v>#N/A</v>
      </c>
      <c r="L1621" s="3" t="b">
        <f t="shared" si="69"/>
        <v>0</v>
      </c>
    </row>
    <row r="1622" spans="9:12" ht="12" customHeight="1" x14ac:dyDescent="0.2">
      <c r="I1622" s="120" t="str">
        <f t="shared" si="68"/>
        <v>\</v>
      </c>
      <c r="J1622" s="3" t="e">
        <f>VLOOKUP(I1622,'SAC''s'!W:W,1,0)</f>
        <v>#N/A</v>
      </c>
      <c r="K1622" s="3" t="e">
        <f>VLOOKUP(A1622,'SAC''s'!B:B,1,0)</f>
        <v>#N/A</v>
      </c>
      <c r="L1622" s="3" t="b">
        <f t="shared" si="69"/>
        <v>0</v>
      </c>
    </row>
    <row r="1623" spans="9:12" ht="12" customHeight="1" x14ac:dyDescent="0.2">
      <c r="I1623" s="120" t="str">
        <f t="shared" si="68"/>
        <v>\</v>
      </c>
      <c r="J1623" s="3" t="e">
        <f>VLOOKUP(I1623,'SAC''s'!W:W,1,0)</f>
        <v>#N/A</v>
      </c>
      <c r="K1623" s="3" t="e">
        <f>VLOOKUP(A1623,'SAC''s'!B:B,1,0)</f>
        <v>#N/A</v>
      </c>
      <c r="L1623" s="3" t="b">
        <f t="shared" si="69"/>
        <v>0</v>
      </c>
    </row>
    <row r="1624" spans="9:12" ht="12" customHeight="1" x14ac:dyDescent="0.2">
      <c r="I1624" s="120" t="str">
        <f t="shared" si="68"/>
        <v>\</v>
      </c>
      <c r="J1624" s="3" t="e">
        <f>VLOOKUP(I1624,'SAC''s'!W:W,1,0)</f>
        <v>#N/A</v>
      </c>
      <c r="K1624" s="3" t="e">
        <f>VLOOKUP(A1624,'SAC''s'!B:B,1,0)</f>
        <v>#N/A</v>
      </c>
      <c r="L1624" s="3" t="b">
        <f t="shared" si="69"/>
        <v>0</v>
      </c>
    </row>
    <row r="1625" spans="9:12" ht="12" customHeight="1" x14ac:dyDescent="0.2">
      <c r="I1625" s="120" t="str">
        <f t="shared" si="68"/>
        <v>\</v>
      </c>
      <c r="J1625" s="3" t="e">
        <f>VLOOKUP(I1625,'SAC''s'!W:W,1,0)</f>
        <v>#N/A</v>
      </c>
      <c r="K1625" s="3" t="e">
        <f>VLOOKUP(A1625,'SAC''s'!B:B,1,0)</f>
        <v>#N/A</v>
      </c>
      <c r="L1625" s="3" t="b">
        <f t="shared" si="69"/>
        <v>0</v>
      </c>
    </row>
    <row r="1626" spans="9:12" ht="12" customHeight="1" x14ac:dyDescent="0.2">
      <c r="I1626" s="120" t="str">
        <f t="shared" si="68"/>
        <v>\</v>
      </c>
      <c r="J1626" s="3" t="e">
        <f>VLOOKUP(I1626,'SAC''s'!W:W,1,0)</f>
        <v>#N/A</v>
      </c>
      <c r="K1626" s="3" t="e">
        <f>VLOOKUP(A1626,'SAC''s'!B:B,1,0)</f>
        <v>#N/A</v>
      </c>
      <c r="L1626" s="3" t="b">
        <f t="shared" si="69"/>
        <v>0</v>
      </c>
    </row>
    <row r="1627" spans="9:12" ht="12" customHeight="1" x14ac:dyDescent="0.2">
      <c r="I1627" s="120" t="str">
        <f t="shared" si="68"/>
        <v>\</v>
      </c>
      <c r="J1627" s="3" t="e">
        <f>VLOOKUP(I1627,'SAC''s'!W:W,1,0)</f>
        <v>#N/A</v>
      </c>
      <c r="K1627" s="3" t="e">
        <f>VLOOKUP(A1627,'SAC''s'!B:B,1,0)</f>
        <v>#N/A</v>
      </c>
      <c r="L1627" s="3" t="b">
        <f t="shared" si="69"/>
        <v>0</v>
      </c>
    </row>
    <row r="1628" spans="9:12" ht="12" customHeight="1" x14ac:dyDescent="0.2">
      <c r="I1628" s="120" t="str">
        <f t="shared" si="68"/>
        <v>\</v>
      </c>
      <c r="J1628" s="3" t="e">
        <f>VLOOKUP(I1628,'SAC''s'!W:W,1,0)</f>
        <v>#N/A</v>
      </c>
      <c r="K1628" s="3" t="e">
        <f>VLOOKUP(A1628,'SAC''s'!B:B,1,0)</f>
        <v>#N/A</v>
      </c>
      <c r="L1628" s="3" t="b">
        <f t="shared" si="69"/>
        <v>0</v>
      </c>
    </row>
    <row r="1629" spans="9:12" ht="12" customHeight="1" x14ac:dyDescent="0.2">
      <c r="I1629" s="120" t="str">
        <f t="shared" si="68"/>
        <v>\</v>
      </c>
      <c r="J1629" s="3" t="e">
        <f>VLOOKUP(I1629,'SAC''s'!W:W,1,0)</f>
        <v>#N/A</v>
      </c>
      <c r="K1629" s="3" t="e">
        <f>VLOOKUP(A1629,'SAC''s'!B:B,1,0)</f>
        <v>#N/A</v>
      </c>
      <c r="L1629" s="3" t="b">
        <f t="shared" si="69"/>
        <v>0</v>
      </c>
    </row>
    <row r="1630" spans="9:12" ht="12" customHeight="1" x14ac:dyDescent="0.2">
      <c r="I1630" s="120" t="str">
        <f t="shared" si="68"/>
        <v>\</v>
      </c>
      <c r="J1630" s="3" t="e">
        <f>VLOOKUP(I1630,'SAC''s'!W:W,1,0)</f>
        <v>#N/A</v>
      </c>
      <c r="K1630" s="3" t="e">
        <f>VLOOKUP(A1630,'SAC''s'!B:B,1,0)</f>
        <v>#N/A</v>
      </c>
      <c r="L1630" s="3" t="b">
        <f t="shared" si="69"/>
        <v>0</v>
      </c>
    </row>
    <row r="1631" spans="9:12" ht="12" customHeight="1" x14ac:dyDescent="0.2">
      <c r="I1631" s="120" t="str">
        <f t="shared" si="68"/>
        <v>\</v>
      </c>
      <c r="J1631" s="3" t="e">
        <f>VLOOKUP(I1631,'SAC''s'!W:W,1,0)</f>
        <v>#N/A</v>
      </c>
      <c r="K1631" s="3" t="e">
        <f>VLOOKUP(A1631,'SAC''s'!B:B,1,0)</f>
        <v>#N/A</v>
      </c>
      <c r="L1631" s="3" t="b">
        <f t="shared" si="69"/>
        <v>0</v>
      </c>
    </row>
    <row r="1632" spans="9:12" ht="12" customHeight="1" x14ac:dyDescent="0.2">
      <c r="I1632" s="120" t="str">
        <f t="shared" si="68"/>
        <v>\</v>
      </c>
      <c r="J1632" s="3" t="e">
        <f>VLOOKUP(I1632,'SAC''s'!W:W,1,0)</f>
        <v>#N/A</v>
      </c>
      <c r="K1632" s="3" t="e">
        <f>VLOOKUP(A1632,'SAC''s'!B:B,1,0)</f>
        <v>#N/A</v>
      </c>
      <c r="L1632" s="3" t="b">
        <f t="shared" si="69"/>
        <v>0</v>
      </c>
    </row>
    <row r="1633" spans="9:12" ht="12" customHeight="1" x14ac:dyDescent="0.2">
      <c r="I1633" s="120" t="str">
        <f t="shared" si="68"/>
        <v>\</v>
      </c>
      <c r="J1633" s="3" t="e">
        <f>VLOOKUP(I1633,'SAC''s'!W:W,1,0)</f>
        <v>#N/A</v>
      </c>
      <c r="K1633" s="3" t="e">
        <f>VLOOKUP(A1633,'SAC''s'!B:B,1,0)</f>
        <v>#N/A</v>
      </c>
      <c r="L1633" s="3" t="b">
        <f t="shared" si="69"/>
        <v>0</v>
      </c>
    </row>
    <row r="1634" spans="9:12" ht="12" customHeight="1" x14ac:dyDescent="0.2">
      <c r="I1634" s="120" t="str">
        <f t="shared" si="68"/>
        <v>\</v>
      </c>
      <c r="J1634" s="3" t="e">
        <f>VLOOKUP(I1634,'SAC''s'!W:W,1,0)</f>
        <v>#N/A</v>
      </c>
      <c r="K1634" s="3" t="e">
        <f>VLOOKUP(A1634,'SAC''s'!B:B,1,0)</f>
        <v>#N/A</v>
      </c>
      <c r="L1634" s="3" t="b">
        <f t="shared" si="69"/>
        <v>0</v>
      </c>
    </row>
    <row r="1635" spans="9:12" ht="12" customHeight="1" x14ac:dyDescent="0.2">
      <c r="I1635" s="120" t="str">
        <f t="shared" si="68"/>
        <v>\</v>
      </c>
      <c r="J1635" s="3" t="e">
        <f>VLOOKUP(I1635,'SAC''s'!W:W,1,0)</f>
        <v>#N/A</v>
      </c>
      <c r="K1635" s="3" t="e">
        <f>VLOOKUP(A1635,'SAC''s'!B:B,1,0)</f>
        <v>#N/A</v>
      </c>
      <c r="L1635" s="3" t="b">
        <f t="shared" si="69"/>
        <v>0</v>
      </c>
    </row>
    <row r="1636" spans="9:12" ht="12" customHeight="1" x14ac:dyDescent="0.2">
      <c r="I1636" s="120" t="str">
        <f t="shared" ref="I1636:I1699" si="70">CONCATENATE(A1636,TRIM(F1636),"\",TRIM(D1636),E1636)</f>
        <v>\</v>
      </c>
      <c r="J1636" s="3" t="e">
        <f>VLOOKUP(I1636,'SAC''s'!W:W,1,0)</f>
        <v>#N/A</v>
      </c>
      <c r="K1636" s="3" t="e">
        <f>VLOOKUP(A1636,'SAC''s'!B:B,1,0)</f>
        <v>#N/A</v>
      </c>
      <c r="L1636" s="3" t="b">
        <f t="shared" si="69"/>
        <v>0</v>
      </c>
    </row>
    <row r="1637" spans="9:12" ht="12" customHeight="1" x14ac:dyDescent="0.2">
      <c r="I1637" s="120" t="str">
        <f t="shared" si="70"/>
        <v>\</v>
      </c>
      <c r="J1637" s="3" t="e">
        <f>VLOOKUP(I1637,'SAC''s'!W:W,1,0)</f>
        <v>#N/A</v>
      </c>
      <c r="K1637" s="3" t="e">
        <f>VLOOKUP(A1637,'SAC''s'!B:B,1,0)</f>
        <v>#N/A</v>
      </c>
      <c r="L1637" s="3" t="b">
        <f t="shared" si="69"/>
        <v>0</v>
      </c>
    </row>
    <row r="1638" spans="9:12" ht="12" customHeight="1" x14ac:dyDescent="0.2">
      <c r="I1638" s="120" t="str">
        <f t="shared" si="70"/>
        <v>\</v>
      </c>
      <c r="J1638" s="3" t="e">
        <f>VLOOKUP(I1638,'SAC''s'!W:W,1,0)</f>
        <v>#N/A</v>
      </c>
      <c r="K1638" s="3" t="e">
        <f>VLOOKUP(A1638,'SAC''s'!B:B,1,0)</f>
        <v>#N/A</v>
      </c>
      <c r="L1638" s="3" t="b">
        <f t="shared" si="69"/>
        <v>0</v>
      </c>
    </row>
    <row r="1639" spans="9:12" ht="12" customHeight="1" x14ac:dyDescent="0.2">
      <c r="I1639" s="120" t="str">
        <f t="shared" si="70"/>
        <v>\</v>
      </c>
      <c r="J1639" s="3" t="e">
        <f>VLOOKUP(I1639,'SAC''s'!W:W,1,0)</f>
        <v>#N/A</v>
      </c>
      <c r="K1639" s="3" t="e">
        <f>VLOOKUP(A1639,'SAC''s'!B:B,1,0)</f>
        <v>#N/A</v>
      </c>
      <c r="L1639" s="3" t="b">
        <f t="shared" si="69"/>
        <v>0</v>
      </c>
    </row>
    <row r="1640" spans="9:12" ht="12" customHeight="1" x14ac:dyDescent="0.2">
      <c r="I1640" s="120" t="str">
        <f t="shared" si="70"/>
        <v>\</v>
      </c>
      <c r="J1640" s="3" t="e">
        <f>VLOOKUP(I1640,'SAC''s'!W:W,1,0)</f>
        <v>#N/A</v>
      </c>
      <c r="K1640" s="3" t="e">
        <f>VLOOKUP(A1640,'SAC''s'!B:B,1,0)</f>
        <v>#N/A</v>
      </c>
      <c r="L1640" s="3" t="b">
        <f t="shared" si="69"/>
        <v>0</v>
      </c>
    </row>
    <row r="1641" spans="9:12" ht="12" customHeight="1" x14ac:dyDescent="0.2">
      <c r="I1641" s="120" t="str">
        <f t="shared" si="70"/>
        <v>\</v>
      </c>
      <c r="J1641" s="3" t="e">
        <f>VLOOKUP(I1641,'SAC''s'!W:W,1,0)</f>
        <v>#N/A</v>
      </c>
      <c r="K1641" s="3" t="e">
        <f>VLOOKUP(A1641,'SAC''s'!B:B,1,0)</f>
        <v>#N/A</v>
      </c>
      <c r="L1641" s="3" t="b">
        <f t="shared" si="69"/>
        <v>0</v>
      </c>
    </row>
    <row r="1642" spans="9:12" ht="12" customHeight="1" x14ac:dyDescent="0.2">
      <c r="I1642" s="120" t="str">
        <f t="shared" si="70"/>
        <v>\</v>
      </c>
      <c r="J1642" s="3" t="e">
        <f>VLOOKUP(I1642,'SAC''s'!W:W,1,0)</f>
        <v>#N/A</v>
      </c>
      <c r="K1642" s="3" t="e">
        <f>VLOOKUP(A1642,'SAC''s'!B:B,1,0)</f>
        <v>#N/A</v>
      </c>
      <c r="L1642" s="3" t="b">
        <f t="shared" si="69"/>
        <v>0</v>
      </c>
    </row>
    <row r="1643" spans="9:12" ht="12" customHeight="1" x14ac:dyDescent="0.2">
      <c r="I1643" s="120" t="str">
        <f t="shared" si="70"/>
        <v>\</v>
      </c>
      <c r="J1643" s="3" t="e">
        <f>VLOOKUP(I1643,'SAC''s'!W:W,1,0)</f>
        <v>#N/A</v>
      </c>
      <c r="K1643" s="3" t="e">
        <f>VLOOKUP(A1643,'SAC''s'!B:B,1,0)</f>
        <v>#N/A</v>
      </c>
      <c r="L1643" s="3" t="b">
        <f t="shared" si="69"/>
        <v>0</v>
      </c>
    </row>
    <row r="1644" spans="9:12" ht="12" customHeight="1" x14ac:dyDescent="0.2">
      <c r="I1644" s="120" t="str">
        <f t="shared" si="70"/>
        <v>\</v>
      </c>
      <c r="J1644" s="3" t="e">
        <f>VLOOKUP(I1644,'SAC''s'!W:W,1,0)</f>
        <v>#N/A</v>
      </c>
      <c r="K1644" s="3" t="e">
        <f>VLOOKUP(A1644,'SAC''s'!B:B,1,0)</f>
        <v>#N/A</v>
      </c>
      <c r="L1644" s="3" t="b">
        <f t="shared" si="69"/>
        <v>0</v>
      </c>
    </row>
    <row r="1645" spans="9:12" ht="12" customHeight="1" x14ac:dyDescent="0.2">
      <c r="I1645" s="120" t="str">
        <f t="shared" si="70"/>
        <v>\</v>
      </c>
      <c r="J1645" s="3" t="e">
        <f>VLOOKUP(I1645,'SAC''s'!W:W,1,0)</f>
        <v>#N/A</v>
      </c>
      <c r="K1645" s="3" t="e">
        <f>VLOOKUP(A1645,'SAC''s'!B:B,1,0)</f>
        <v>#N/A</v>
      </c>
      <c r="L1645" s="3" t="b">
        <f t="shared" si="69"/>
        <v>0</v>
      </c>
    </row>
    <row r="1646" spans="9:12" ht="12" customHeight="1" x14ac:dyDescent="0.2">
      <c r="I1646" s="120" t="str">
        <f t="shared" si="70"/>
        <v>\</v>
      </c>
      <c r="J1646" s="3" t="e">
        <f>VLOOKUP(I1646,'SAC''s'!W:W,1,0)</f>
        <v>#N/A</v>
      </c>
      <c r="K1646" s="3" t="e">
        <f>VLOOKUP(A1646,'SAC''s'!B:B,1,0)</f>
        <v>#N/A</v>
      </c>
      <c r="L1646" s="3" t="b">
        <f t="shared" si="69"/>
        <v>0</v>
      </c>
    </row>
    <row r="1647" spans="9:12" ht="12" customHeight="1" x14ac:dyDescent="0.2">
      <c r="I1647" s="120" t="str">
        <f t="shared" si="70"/>
        <v>\</v>
      </c>
      <c r="J1647" s="3" t="e">
        <f>VLOOKUP(I1647,'SAC''s'!W:W,1,0)</f>
        <v>#N/A</v>
      </c>
      <c r="K1647" s="3" t="e">
        <f>VLOOKUP(A1647,'SAC''s'!B:B,1,0)</f>
        <v>#N/A</v>
      </c>
      <c r="L1647" s="3" t="b">
        <f t="shared" si="69"/>
        <v>0</v>
      </c>
    </row>
    <row r="1648" spans="9:12" ht="12" customHeight="1" x14ac:dyDescent="0.2">
      <c r="I1648" s="120" t="str">
        <f t="shared" si="70"/>
        <v>\</v>
      </c>
      <c r="J1648" s="3" t="e">
        <f>VLOOKUP(I1648,'SAC''s'!W:W,1,0)</f>
        <v>#N/A</v>
      </c>
      <c r="K1648" s="3" t="e">
        <f>VLOOKUP(A1648,'SAC''s'!B:B,1,0)</f>
        <v>#N/A</v>
      </c>
      <c r="L1648" s="3" t="b">
        <f t="shared" ref="L1648:L1711" si="71">RIGHT(E1648,1)="0"</f>
        <v>0</v>
      </c>
    </row>
    <row r="1649" spans="9:12" ht="12" customHeight="1" x14ac:dyDescent="0.2">
      <c r="I1649" s="120" t="str">
        <f t="shared" si="70"/>
        <v>\</v>
      </c>
      <c r="J1649" s="3" t="e">
        <f>VLOOKUP(I1649,'SAC''s'!W:W,1,0)</f>
        <v>#N/A</v>
      </c>
      <c r="K1649" s="3" t="e">
        <f>VLOOKUP(A1649,'SAC''s'!B:B,1,0)</f>
        <v>#N/A</v>
      </c>
      <c r="L1649" s="3" t="b">
        <f t="shared" si="71"/>
        <v>0</v>
      </c>
    </row>
    <row r="1650" spans="9:12" ht="12" customHeight="1" x14ac:dyDescent="0.2">
      <c r="I1650" s="120" t="str">
        <f t="shared" si="70"/>
        <v>\</v>
      </c>
      <c r="J1650" s="3" t="e">
        <f>VLOOKUP(I1650,'SAC''s'!W:W,1,0)</f>
        <v>#N/A</v>
      </c>
      <c r="K1650" s="3" t="e">
        <f>VLOOKUP(A1650,'SAC''s'!B:B,1,0)</f>
        <v>#N/A</v>
      </c>
      <c r="L1650" s="3" t="b">
        <f t="shared" si="71"/>
        <v>0</v>
      </c>
    </row>
    <row r="1651" spans="9:12" ht="12" customHeight="1" x14ac:dyDescent="0.2">
      <c r="I1651" s="120" t="str">
        <f t="shared" si="70"/>
        <v>\</v>
      </c>
      <c r="J1651" s="3" t="e">
        <f>VLOOKUP(I1651,'SAC''s'!W:W,1,0)</f>
        <v>#N/A</v>
      </c>
      <c r="K1651" s="3" t="e">
        <f>VLOOKUP(A1651,'SAC''s'!B:B,1,0)</f>
        <v>#N/A</v>
      </c>
      <c r="L1651" s="3" t="b">
        <f t="shared" si="71"/>
        <v>0</v>
      </c>
    </row>
    <row r="1652" spans="9:12" ht="12" customHeight="1" x14ac:dyDescent="0.2">
      <c r="I1652" s="120" t="str">
        <f t="shared" si="70"/>
        <v>\</v>
      </c>
      <c r="J1652" s="3" t="e">
        <f>VLOOKUP(I1652,'SAC''s'!W:W,1,0)</f>
        <v>#N/A</v>
      </c>
      <c r="K1652" s="3" t="e">
        <f>VLOOKUP(A1652,'SAC''s'!B:B,1,0)</f>
        <v>#N/A</v>
      </c>
      <c r="L1652" s="3" t="b">
        <f t="shared" si="71"/>
        <v>0</v>
      </c>
    </row>
    <row r="1653" spans="9:12" ht="12" customHeight="1" x14ac:dyDescent="0.2">
      <c r="I1653" s="120" t="str">
        <f t="shared" si="70"/>
        <v>\</v>
      </c>
      <c r="J1653" s="3" t="e">
        <f>VLOOKUP(I1653,'SAC''s'!W:W,1,0)</f>
        <v>#N/A</v>
      </c>
      <c r="K1653" s="3" t="e">
        <f>VLOOKUP(A1653,'SAC''s'!B:B,1,0)</f>
        <v>#N/A</v>
      </c>
      <c r="L1653" s="3" t="b">
        <f t="shared" si="71"/>
        <v>0</v>
      </c>
    </row>
    <row r="1654" spans="9:12" ht="12" customHeight="1" x14ac:dyDescent="0.2">
      <c r="I1654" s="120" t="str">
        <f t="shared" si="70"/>
        <v>\</v>
      </c>
      <c r="J1654" s="3" t="e">
        <f>VLOOKUP(I1654,'SAC''s'!W:W,1,0)</f>
        <v>#N/A</v>
      </c>
      <c r="K1654" s="3" t="e">
        <f>VLOOKUP(A1654,'SAC''s'!B:B,1,0)</f>
        <v>#N/A</v>
      </c>
      <c r="L1654" s="3" t="b">
        <f t="shared" si="71"/>
        <v>0</v>
      </c>
    </row>
    <row r="1655" spans="9:12" ht="12" customHeight="1" x14ac:dyDescent="0.2">
      <c r="I1655" s="120" t="str">
        <f t="shared" si="70"/>
        <v>\</v>
      </c>
      <c r="J1655" s="3" t="e">
        <f>VLOOKUP(I1655,'SAC''s'!W:W,1,0)</f>
        <v>#N/A</v>
      </c>
      <c r="K1655" s="3" t="e">
        <f>VLOOKUP(A1655,'SAC''s'!B:B,1,0)</f>
        <v>#N/A</v>
      </c>
      <c r="L1655" s="3" t="b">
        <f t="shared" si="71"/>
        <v>0</v>
      </c>
    </row>
    <row r="1656" spans="9:12" ht="12" customHeight="1" x14ac:dyDescent="0.2">
      <c r="I1656" s="120" t="str">
        <f t="shared" si="70"/>
        <v>\</v>
      </c>
      <c r="J1656" s="3" t="e">
        <f>VLOOKUP(I1656,'SAC''s'!W:W,1,0)</f>
        <v>#N/A</v>
      </c>
      <c r="K1656" s="3" t="e">
        <f>VLOOKUP(A1656,'SAC''s'!B:B,1,0)</f>
        <v>#N/A</v>
      </c>
      <c r="L1656" s="3" t="b">
        <f t="shared" si="71"/>
        <v>0</v>
      </c>
    </row>
    <row r="1657" spans="9:12" ht="12" customHeight="1" x14ac:dyDescent="0.2">
      <c r="I1657" s="120" t="str">
        <f t="shared" si="70"/>
        <v>\</v>
      </c>
      <c r="J1657" s="3" t="e">
        <f>VLOOKUP(I1657,'SAC''s'!W:W,1,0)</f>
        <v>#N/A</v>
      </c>
      <c r="K1657" s="3" t="e">
        <f>VLOOKUP(A1657,'SAC''s'!B:B,1,0)</f>
        <v>#N/A</v>
      </c>
      <c r="L1657" s="3" t="b">
        <f t="shared" si="71"/>
        <v>0</v>
      </c>
    </row>
    <row r="1658" spans="9:12" ht="12" customHeight="1" x14ac:dyDescent="0.2">
      <c r="I1658" s="120" t="str">
        <f t="shared" si="70"/>
        <v>\</v>
      </c>
      <c r="J1658" s="3" t="e">
        <f>VLOOKUP(I1658,'SAC''s'!W:W,1,0)</f>
        <v>#N/A</v>
      </c>
      <c r="K1658" s="3" t="e">
        <f>VLOOKUP(A1658,'SAC''s'!B:B,1,0)</f>
        <v>#N/A</v>
      </c>
      <c r="L1658" s="3" t="b">
        <f t="shared" si="71"/>
        <v>0</v>
      </c>
    </row>
    <row r="1659" spans="9:12" ht="12" customHeight="1" x14ac:dyDescent="0.2">
      <c r="I1659" s="120" t="str">
        <f t="shared" si="70"/>
        <v>\</v>
      </c>
      <c r="J1659" s="3" t="e">
        <f>VLOOKUP(I1659,'SAC''s'!W:W,1,0)</f>
        <v>#N/A</v>
      </c>
      <c r="K1659" s="3" t="e">
        <f>VLOOKUP(A1659,'SAC''s'!B:B,1,0)</f>
        <v>#N/A</v>
      </c>
      <c r="L1659" s="3" t="b">
        <f t="shared" si="71"/>
        <v>0</v>
      </c>
    </row>
    <row r="1660" spans="9:12" ht="12" customHeight="1" x14ac:dyDescent="0.2">
      <c r="I1660" s="120" t="str">
        <f t="shared" si="70"/>
        <v>\</v>
      </c>
      <c r="J1660" s="3" t="e">
        <f>VLOOKUP(I1660,'SAC''s'!W:W,1,0)</f>
        <v>#N/A</v>
      </c>
      <c r="K1660" s="3" t="e">
        <f>VLOOKUP(A1660,'SAC''s'!B:B,1,0)</f>
        <v>#N/A</v>
      </c>
      <c r="L1660" s="3" t="b">
        <f t="shared" si="71"/>
        <v>0</v>
      </c>
    </row>
    <row r="1661" spans="9:12" ht="12" customHeight="1" x14ac:dyDescent="0.2">
      <c r="I1661" s="120" t="str">
        <f t="shared" si="70"/>
        <v>\</v>
      </c>
      <c r="J1661" s="3" t="e">
        <f>VLOOKUP(I1661,'SAC''s'!W:W,1,0)</f>
        <v>#N/A</v>
      </c>
      <c r="K1661" s="3" t="e">
        <f>VLOOKUP(A1661,'SAC''s'!B:B,1,0)</f>
        <v>#N/A</v>
      </c>
      <c r="L1661" s="3" t="b">
        <f t="shared" si="71"/>
        <v>0</v>
      </c>
    </row>
    <row r="1662" spans="9:12" ht="12" customHeight="1" x14ac:dyDescent="0.2">
      <c r="I1662" s="120" t="str">
        <f t="shared" si="70"/>
        <v>\</v>
      </c>
      <c r="J1662" s="3" t="e">
        <f>VLOOKUP(I1662,'SAC''s'!W:W,1,0)</f>
        <v>#N/A</v>
      </c>
      <c r="K1662" s="3" t="e">
        <f>VLOOKUP(A1662,'SAC''s'!B:B,1,0)</f>
        <v>#N/A</v>
      </c>
      <c r="L1662" s="3" t="b">
        <f t="shared" si="71"/>
        <v>0</v>
      </c>
    </row>
    <row r="1663" spans="9:12" ht="12" customHeight="1" x14ac:dyDescent="0.2">
      <c r="I1663" s="120" t="str">
        <f t="shared" si="70"/>
        <v>\</v>
      </c>
      <c r="J1663" s="3" t="e">
        <f>VLOOKUP(I1663,'SAC''s'!W:W,1,0)</f>
        <v>#N/A</v>
      </c>
      <c r="K1663" s="3" t="e">
        <f>VLOOKUP(A1663,'SAC''s'!B:B,1,0)</f>
        <v>#N/A</v>
      </c>
      <c r="L1663" s="3" t="b">
        <f t="shared" si="71"/>
        <v>0</v>
      </c>
    </row>
    <row r="1664" spans="9:12" ht="12" customHeight="1" x14ac:dyDescent="0.2">
      <c r="I1664" s="120" t="str">
        <f t="shared" si="70"/>
        <v>\</v>
      </c>
      <c r="J1664" s="3" t="e">
        <f>VLOOKUP(I1664,'SAC''s'!W:W,1,0)</f>
        <v>#N/A</v>
      </c>
      <c r="K1664" s="3" t="e">
        <f>VLOOKUP(A1664,'SAC''s'!B:B,1,0)</f>
        <v>#N/A</v>
      </c>
      <c r="L1664" s="3" t="b">
        <f t="shared" si="71"/>
        <v>0</v>
      </c>
    </row>
    <row r="1665" spans="9:12" ht="12" customHeight="1" x14ac:dyDescent="0.2">
      <c r="I1665" s="120" t="str">
        <f t="shared" si="70"/>
        <v>\</v>
      </c>
      <c r="J1665" s="3" t="e">
        <f>VLOOKUP(I1665,'SAC''s'!W:W,1,0)</f>
        <v>#N/A</v>
      </c>
      <c r="K1665" s="3" t="e">
        <f>VLOOKUP(A1665,'SAC''s'!B:B,1,0)</f>
        <v>#N/A</v>
      </c>
      <c r="L1665" s="3" t="b">
        <f t="shared" si="71"/>
        <v>0</v>
      </c>
    </row>
    <row r="1666" spans="9:12" ht="12" customHeight="1" x14ac:dyDescent="0.2">
      <c r="I1666" s="120" t="str">
        <f t="shared" si="70"/>
        <v>\</v>
      </c>
      <c r="J1666" s="3" t="e">
        <f>VLOOKUP(I1666,'SAC''s'!W:W,1,0)</f>
        <v>#N/A</v>
      </c>
      <c r="K1666" s="3" t="e">
        <f>VLOOKUP(A1666,'SAC''s'!B:B,1,0)</f>
        <v>#N/A</v>
      </c>
      <c r="L1666" s="3" t="b">
        <f t="shared" si="71"/>
        <v>0</v>
      </c>
    </row>
    <row r="1667" spans="9:12" ht="12" customHeight="1" x14ac:dyDescent="0.2">
      <c r="I1667" s="120" t="str">
        <f t="shared" si="70"/>
        <v>\</v>
      </c>
      <c r="J1667" s="3" t="e">
        <f>VLOOKUP(I1667,'SAC''s'!W:W,1,0)</f>
        <v>#N/A</v>
      </c>
      <c r="K1667" s="3" t="e">
        <f>VLOOKUP(A1667,'SAC''s'!B:B,1,0)</f>
        <v>#N/A</v>
      </c>
      <c r="L1667" s="3" t="b">
        <f t="shared" si="71"/>
        <v>0</v>
      </c>
    </row>
    <row r="1668" spans="9:12" ht="12" customHeight="1" x14ac:dyDescent="0.2">
      <c r="I1668" s="120" t="str">
        <f t="shared" si="70"/>
        <v>\</v>
      </c>
      <c r="J1668" s="3" t="e">
        <f>VLOOKUP(I1668,'SAC''s'!W:W,1,0)</f>
        <v>#N/A</v>
      </c>
      <c r="K1668" s="3" t="e">
        <f>VLOOKUP(A1668,'SAC''s'!B:B,1,0)</f>
        <v>#N/A</v>
      </c>
      <c r="L1668" s="3" t="b">
        <f t="shared" si="71"/>
        <v>0</v>
      </c>
    </row>
    <row r="1669" spans="9:12" ht="12" customHeight="1" x14ac:dyDescent="0.2">
      <c r="I1669" s="120" t="str">
        <f t="shared" si="70"/>
        <v>\</v>
      </c>
      <c r="J1669" s="3" t="e">
        <f>VLOOKUP(I1669,'SAC''s'!W:W,1,0)</f>
        <v>#N/A</v>
      </c>
      <c r="K1669" s="3" t="e">
        <f>VLOOKUP(A1669,'SAC''s'!B:B,1,0)</f>
        <v>#N/A</v>
      </c>
      <c r="L1669" s="3" t="b">
        <f t="shared" si="71"/>
        <v>0</v>
      </c>
    </row>
    <row r="1670" spans="9:12" ht="12" customHeight="1" x14ac:dyDescent="0.2">
      <c r="I1670" s="120" t="str">
        <f t="shared" si="70"/>
        <v>\</v>
      </c>
      <c r="J1670" s="3" t="e">
        <f>VLOOKUP(I1670,'SAC''s'!W:W,1,0)</f>
        <v>#N/A</v>
      </c>
      <c r="K1670" s="3" t="e">
        <f>VLOOKUP(A1670,'SAC''s'!B:B,1,0)</f>
        <v>#N/A</v>
      </c>
      <c r="L1670" s="3" t="b">
        <f t="shared" si="71"/>
        <v>0</v>
      </c>
    </row>
    <row r="1671" spans="9:12" ht="12" customHeight="1" x14ac:dyDescent="0.2">
      <c r="I1671" s="120" t="str">
        <f t="shared" si="70"/>
        <v>\</v>
      </c>
      <c r="J1671" s="3" t="e">
        <f>VLOOKUP(I1671,'SAC''s'!W:W,1,0)</f>
        <v>#N/A</v>
      </c>
      <c r="K1671" s="3" t="e">
        <f>VLOOKUP(A1671,'SAC''s'!B:B,1,0)</f>
        <v>#N/A</v>
      </c>
      <c r="L1671" s="3" t="b">
        <f t="shared" si="71"/>
        <v>0</v>
      </c>
    </row>
    <row r="1672" spans="9:12" ht="12" customHeight="1" x14ac:dyDescent="0.2">
      <c r="I1672" s="120" t="str">
        <f t="shared" si="70"/>
        <v>\</v>
      </c>
      <c r="J1672" s="3" t="e">
        <f>VLOOKUP(I1672,'SAC''s'!W:W,1,0)</f>
        <v>#N/A</v>
      </c>
      <c r="K1672" s="3" t="e">
        <f>VLOOKUP(A1672,'SAC''s'!B:B,1,0)</f>
        <v>#N/A</v>
      </c>
      <c r="L1672" s="3" t="b">
        <f t="shared" si="71"/>
        <v>0</v>
      </c>
    </row>
    <row r="1673" spans="9:12" ht="12" customHeight="1" x14ac:dyDescent="0.2">
      <c r="I1673" s="120" t="str">
        <f t="shared" si="70"/>
        <v>\</v>
      </c>
      <c r="J1673" s="3" t="e">
        <f>VLOOKUP(I1673,'SAC''s'!W:W,1,0)</f>
        <v>#N/A</v>
      </c>
      <c r="K1673" s="3" t="e">
        <f>VLOOKUP(A1673,'SAC''s'!B:B,1,0)</f>
        <v>#N/A</v>
      </c>
      <c r="L1673" s="3" t="b">
        <f t="shared" si="71"/>
        <v>0</v>
      </c>
    </row>
    <row r="1674" spans="9:12" ht="12" customHeight="1" x14ac:dyDescent="0.2">
      <c r="I1674" s="120" t="str">
        <f t="shared" si="70"/>
        <v>\</v>
      </c>
      <c r="J1674" s="3" t="e">
        <f>VLOOKUP(I1674,'SAC''s'!W:W,1,0)</f>
        <v>#N/A</v>
      </c>
      <c r="K1674" s="3" t="e">
        <f>VLOOKUP(A1674,'SAC''s'!B:B,1,0)</f>
        <v>#N/A</v>
      </c>
      <c r="L1674" s="3" t="b">
        <f t="shared" si="71"/>
        <v>0</v>
      </c>
    </row>
    <row r="1675" spans="9:12" ht="12" customHeight="1" x14ac:dyDescent="0.2">
      <c r="I1675" s="120" t="str">
        <f t="shared" si="70"/>
        <v>\</v>
      </c>
      <c r="J1675" s="3" t="e">
        <f>VLOOKUP(I1675,'SAC''s'!W:W,1,0)</f>
        <v>#N/A</v>
      </c>
      <c r="K1675" s="3" t="e">
        <f>VLOOKUP(A1675,'SAC''s'!B:B,1,0)</f>
        <v>#N/A</v>
      </c>
      <c r="L1675" s="3" t="b">
        <f t="shared" si="71"/>
        <v>0</v>
      </c>
    </row>
    <row r="1676" spans="9:12" ht="12" customHeight="1" x14ac:dyDescent="0.2">
      <c r="I1676" s="120" t="str">
        <f t="shared" si="70"/>
        <v>\</v>
      </c>
      <c r="J1676" s="3" t="e">
        <f>VLOOKUP(I1676,'SAC''s'!W:W,1,0)</f>
        <v>#N/A</v>
      </c>
      <c r="K1676" s="3" t="e">
        <f>VLOOKUP(A1676,'SAC''s'!B:B,1,0)</f>
        <v>#N/A</v>
      </c>
      <c r="L1676" s="3" t="b">
        <f t="shared" si="71"/>
        <v>0</v>
      </c>
    </row>
    <row r="1677" spans="9:12" ht="12" customHeight="1" x14ac:dyDescent="0.2">
      <c r="I1677" s="120" t="str">
        <f t="shared" si="70"/>
        <v>\</v>
      </c>
      <c r="J1677" s="3" t="e">
        <f>VLOOKUP(I1677,'SAC''s'!W:W,1,0)</f>
        <v>#N/A</v>
      </c>
      <c r="K1677" s="3" t="e">
        <f>VLOOKUP(A1677,'SAC''s'!B:B,1,0)</f>
        <v>#N/A</v>
      </c>
      <c r="L1677" s="3" t="b">
        <f t="shared" si="71"/>
        <v>0</v>
      </c>
    </row>
    <row r="1678" spans="9:12" ht="12" customHeight="1" x14ac:dyDescent="0.2">
      <c r="I1678" s="120" t="str">
        <f t="shared" si="70"/>
        <v>\</v>
      </c>
      <c r="J1678" s="3" t="e">
        <f>VLOOKUP(I1678,'SAC''s'!W:W,1,0)</f>
        <v>#N/A</v>
      </c>
      <c r="K1678" s="3" t="e">
        <f>VLOOKUP(A1678,'SAC''s'!B:B,1,0)</f>
        <v>#N/A</v>
      </c>
      <c r="L1678" s="3" t="b">
        <f t="shared" si="71"/>
        <v>0</v>
      </c>
    </row>
    <row r="1679" spans="9:12" ht="12" customHeight="1" x14ac:dyDescent="0.2">
      <c r="I1679" s="120" t="str">
        <f t="shared" si="70"/>
        <v>\</v>
      </c>
      <c r="J1679" s="3" t="e">
        <f>VLOOKUP(I1679,'SAC''s'!W:W,1,0)</f>
        <v>#N/A</v>
      </c>
      <c r="K1679" s="3" t="e">
        <f>VLOOKUP(A1679,'SAC''s'!B:B,1,0)</f>
        <v>#N/A</v>
      </c>
      <c r="L1679" s="3" t="b">
        <f t="shared" si="71"/>
        <v>0</v>
      </c>
    </row>
    <row r="1680" spans="9:12" ht="12" customHeight="1" x14ac:dyDescent="0.2">
      <c r="I1680" s="120" t="str">
        <f t="shared" si="70"/>
        <v>\</v>
      </c>
      <c r="J1680" s="3" t="e">
        <f>VLOOKUP(I1680,'SAC''s'!W:W,1,0)</f>
        <v>#N/A</v>
      </c>
      <c r="K1680" s="3" t="e">
        <f>VLOOKUP(A1680,'SAC''s'!B:B,1,0)</f>
        <v>#N/A</v>
      </c>
      <c r="L1680" s="3" t="b">
        <f t="shared" si="71"/>
        <v>0</v>
      </c>
    </row>
    <row r="1681" spans="9:12" ht="12" customHeight="1" x14ac:dyDescent="0.2">
      <c r="I1681" s="120" t="str">
        <f t="shared" si="70"/>
        <v>\</v>
      </c>
      <c r="J1681" s="3" t="e">
        <f>VLOOKUP(I1681,'SAC''s'!W:W,1,0)</f>
        <v>#N/A</v>
      </c>
      <c r="K1681" s="3" t="e">
        <f>VLOOKUP(A1681,'SAC''s'!B:B,1,0)</f>
        <v>#N/A</v>
      </c>
      <c r="L1681" s="3" t="b">
        <f t="shared" si="71"/>
        <v>0</v>
      </c>
    </row>
    <row r="1682" spans="9:12" ht="12" customHeight="1" x14ac:dyDescent="0.2">
      <c r="I1682" s="120" t="str">
        <f t="shared" si="70"/>
        <v>\</v>
      </c>
      <c r="J1682" s="3" t="e">
        <f>VLOOKUP(I1682,'SAC''s'!W:W,1,0)</f>
        <v>#N/A</v>
      </c>
      <c r="K1682" s="3" t="e">
        <f>VLOOKUP(A1682,'SAC''s'!B:B,1,0)</f>
        <v>#N/A</v>
      </c>
      <c r="L1682" s="3" t="b">
        <f t="shared" si="71"/>
        <v>0</v>
      </c>
    </row>
    <row r="1683" spans="9:12" ht="12" customHeight="1" x14ac:dyDescent="0.2">
      <c r="I1683" s="120" t="str">
        <f t="shared" si="70"/>
        <v>\</v>
      </c>
      <c r="J1683" s="3" t="e">
        <f>VLOOKUP(I1683,'SAC''s'!W:W,1,0)</f>
        <v>#N/A</v>
      </c>
      <c r="K1683" s="3" t="e">
        <f>VLOOKUP(A1683,'SAC''s'!B:B,1,0)</f>
        <v>#N/A</v>
      </c>
      <c r="L1683" s="3" t="b">
        <f t="shared" si="71"/>
        <v>0</v>
      </c>
    </row>
    <row r="1684" spans="9:12" ht="12" customHeight="1" x14ac:dyDescent="0.2">
      <c r="I1684" s="120" t="str">
        <f t="shared" si="70"/>
        <v>\</v>
      </c>
      <c r="J1684" s="3" t="e">
        <f>VLOOKUP(I1684,'SAC''s'!W:W,1,0)</f>
        <v>#N/A</v>
      </c>
      <c r="K1684" s="3" t="e">
        <f>VLOOKUP(A1684,'SAC''s'!B:B,1,0)</f>
        <v>#N/A</v>
      </c>
      <c r="L1684" s="3" t="b">
        <f t="shared" si="71"/>
        <v>0</v>
      </c>
    </row>
    <row r="1685" spans="9:12" ht="12" customHeight="1" x14ac:dyDescent="0.2">
      <c r="I1685" s="120" t="str">
        <f t="shared" si="70"/>
        <v>\</v>
      </c>
      <c r="J1685" s="3" t="e">
        <f>VLOOKUP(I1685,'SAC''s'!W:W,1,0)</f>
        <v>#N/A</v>
      </c>
      <c r="K1685" s="3" t="e">
        <f>VLOOKUP(A1685,'SAC''s'!B:B,1,0)</f>
        <v>#N/A</v>
      </c>
      <c r="L1685" s="3" t="b">
        <f t="shared" si="71"/>
        <v>0</v>
      </c>
    </row>
    <row r="1686" spans="9:12" ht="12" customHeight="1" x14ac:dyDescent="0.2">
      <c r="I1686" s="120" t="str">
        <f t="shared" si="70"/>
        <v>\</v>
      </c>
      <c r="J1686" s="3" t="e">
        <f>VLOOKUP(I1686,'SAC''s'!W:W,1,0)</f>
        <v>#N/A</v>
      </c>
      <c r="K1686" s="3" t="e">
        <f>VLOOKUP(A1686,'SAC''s'!B:B,1,0)</f>
        <v>#N/A</v>
      </c>
      <c r="L1686" s="3" t="b">
        <f t="shared" si="71"/>
        <v>0</v>
      </c>
    </row>
    <row r="1687" spans="9:12" ht="12" customHeight="1" x14ac:dyDescent="0.2">
      <c r="I1687" s="120" t="str">
        <f t="shared" si="70"/>
        <v>\</v>
      </c>
      <c r="J1687" s="3" t="e">
        <f>VLOOKUP(I1687,'SAC''s'!W:W,1,0)</f>
        <v>#N/A</v>
      </c>
      <c r="K1687" s="3" t="e">
        <f>VLOOKUP(A1687,'SAC''s'!B:B,1,0)</f>
        <v>#N/A</v>
      </c>
      <c r="L1687" s="3" t="b">
        <f t="shared" si="71"/>
        <v>0</v>
      </c>
    </row>
    <row r="1688" spans="9:12" ht="12" customHeight="1" x14ac:dyDescent="0.2">
      <c r="I1688" s="120" t="str">
        <f t="shared" si="70"/>
        <v>\</v>
      </c>
      <c r="J1688" s="3" t="e">
        <f>VLOOKUP(I1688,'SAC''s'!W:W,1,0)</f>
        <v>#N/A</v>
      </c>
      <c r="K1688" s="3" t="e">
        <f>VLOOKUP(A1688,'SAC''s'!B:B,1,0)</f>
        <v>#N/A</v>
      </c>
      <c r="L1688" s="3" t="b">
        <f t="shared" si="71"/>
        <v>0</v>
      </c>
    </row>
    <row r="1689" spans="9:12" ht="12" customHeight="1" x14ac:dyDescent="0.2">
      <c r="I1689" s="120" t="str">
        <f t="shared" si="70"/>
        <v>\</v>
      </c>
      <c r="J1689" s="3" t="e">
        <f>VLOOKUP(I1689,'SAC''s'!W:W,1,0)</f>
        <v>#N/A</v>
      </c>
      <c r="K1689" s="3" t="e">
        <f>VLOOKUP(A1689,'SAC''s'!B:B,1,0)</f>
        <v>#N/A</v>
      </c>
      <c r="L1689" s="3" t="b">
        <f t="shared" si="71"/>
        <v>0</v>
      </c>
    </row>
    <row r="1690" spans="9:12" ht="12" customHeight="1" x14ac:dyDescent="0.2">
      <c r="I1690" s="120" t="str">
        <f t="shared" si="70"/>
        <v>\</v>
      </c>
      <c r="J1690" s="3" t="e">
        <f>VLOOKUP(I1690,'SAC''s'!W:W,1,0)</f>
        <v>#N/A</v>
      </c>
      <c r="K1690" s="3" t="e">
        <f>VLOOKUP(A1690,'SAC''s'!B:B,1,0)</f>
        <v>#N/A</v>
      </c>
      <c r="L1690" s="3" t="b">
        <f t="shared" si="71"/>
        <v>0</v>
      </c>
    </row>
    <row r="1691" spans="9:12" ht="12" customHeight="1" x14ac:dyDescent="0.2">
      <c r="I1691" s="120" t="str">
        <f t="shared" si="70"/>
        <v>\</v>
      </c>
      <c r="J1691" s="3" t="e">
        <f>VLOOKUP(I1691,'SAC''s'!W:W,1,0)</f>
        <v>#N/A</v>
      </c>
      <c r="K1691" s="3" t="e">
        <f>VLOOKUP(A1691,'SAC''s'!B:B,1,0)</f>
        <v>#N/A</v>
      </c>
      <c r="L1691" s="3" t="b">
        <f t="shared" si="71"/>
        <v>0</v>
      </c>
    </row>
    <row r="1692" spans="9:12" ht="12" customHeight="1" x14ac:dyDescent="0.2">
      <c r="I1692" s="120" t="str">
        <f t="shared" si="70"/>
        <v>\</v>
      </c>
      <c r="J1692" s="3" t="e">
        <f>VLOOKUP(I1692,'SAC''s'!W:W,1,0)</f>
        <v>#N/A</v>
      </c>
      <c r="K1692" s="3" t="e">
        <f>VLOOKUP(A1692,'SAC''s'!B:B,1,0)</f>
        <v>#N/A</v>
      </c>
      <c r="L1692" s="3" t="b">
        <f t="shared" si="71"/>
        <v>0</v>
      </c>
    </row>
    <row r="1693" spans="9:12" ht="12" customHeight="1" x14ac:dyDescent="0.2">
      <c r="I1693" s="120" t="str">
        <f t="shared" si="70"/>
        <v>\</v>
      </c>
      <c r="J1693" s="3" t="e">
        <f>VLOOKUP(I1693,'SAC''s'!W:W,1,0)</f>
        <v>#N/A</v>
      </c>
      <c r="K1693" s="3" t="e">
        <f>VLOOKUP(A1693,'SAC''s'!B:B,1,0)</f>
        <v>#N/A</v>
      </c>
      <c r="L1693" s="3" t="b">
        <f t="shared" si="71"/>
        <v>0</v>
      </c>
    </row>
    <row r="1694" spans="9:12" ht="12" customHeight="1" x14ac:dyDescent="0.2">
      <c r="I1694" s="120" t="str">
        <f t="shared" si="70"/>
        <v>\</v>
      </c>
      <c r="J1694" s="3" t="e">
        <f>VLOOKUP(I1694,'SAC''s'!W:W,1,0)</f>
        <v>#N/A</v>
      </c>
      <c r="K1694" s="3" t="e">
        <f>VLOOKUP(A1694,'SAC''s'!B:B,1,0)</f>
        <v>#N/A</v>
      </c>
      <c r="L1694" s="3" t="b">
        <f t="shared" si="71"/>
        <v>0</v>
      </c>
    </row>
    <row r="1695" spans="9:12" ht="12" customHeight="1" x14ac:dyDescent="0.2">
      <c r="I1695" s="120" t="str">
        <f t="shared" si="70"/>
        <v>\</v>
      </c>
      <c r="J1695" s="3" t="e">
        <f>VLOOKUP(I1695,'SAC''s'!W:W,1,0)</f>
        <v>#N/A</v>
      </c>
      <c r="K1695" s="3" t="e">
        <f>VLOOKUP(A1695,'SAC''s'!B:B,1,0)</f>
        <v>#N/A</v>
      </c>
      <c r="L1695" s="3" t="b">
        <f t="shared" si="71"/>
        <v>0</v>
      </c>
    </row>
    <row r="1696" spans="9:12" ht="12" customHeight="1" x14ac:dyDescent="0.2">
      <c r="I1696" s="120" t="str">
        <f t="shared" si="70"/>
        <v>\</v>
      </c>
      <c r="J1696" s="3" t="e">
        <f>VLOOKUP(I1696,'SAC''s'!W:W,1,0)</f>
        <v>#N/A</v>
      </c>
      <c r="K1696" s="3" t="e">
        <f>VLOOKUP(A1696,'SAC''s'!B:B,1,0)</f>
        <v>#N/A</v>
      </c>
      <c r="L1696" s="3" t="b">
        <f t="shared" si="71"/>
        <v>0</v>
      </c>
    </row>
    <row r="1697" spans="9:12" ht="12" customHeight="1" x14ac:dyDescent="0.2">
      <c r="I1697" s="120" t="str">
        <f t="shared" si="70"/>
        <v>\</v>
      </c>
      <c r="J1697" s="3" t="e">
        <f>VLOOKUP(I1697,'SAC''s'!W:W,1,0)</f>
        <v>#N/A</v>
      </c>
      <c r="K1697" s="3" t="e">
        <f>VLOOKUP(A1697,'SAC''s'!B:B,1,0)</f>
        <v>#N/A</v>
      </c>
      <c r="L1697" s="3" t="b">
        <f t="shared" si="71"/>
        <v>0</v>
      </c>
    </row>
    <row r="1698" spans="9:12" ht="12" customHeight="1" x14ac:dyDescent="0.2">
      <c r="I1698" s="120" t="str">
        <f t="shared" si="70"/>
        <v>\</v>
      </c>
      <c r="J1698" s="3" t="e">
        <f>VLOOKUP(I1698,'SAC''s'!W:W,1,0)</f>
        <v>#N/A</v>
      </c>
      <c r="K1698" s="3" t="e">
        <f>VLOOKUP(A1698,'SAC''s'!B:B,1,0)</f>
        <v>#N/A</v>
      </c>
      <c r="L1698" s="3" t="b">
        <f t="shared" si="71"/>
        <v>0</v>
      </c>
    </row>
    <row r="1699" spans="9:12" ht="12" customHeight="1" x14ac:dyDescent="0.2">
      <c r="I1699" s="120" t="str">
        <f t="shared" si="70"/>
        <v>\</v>
      </c>
      <c r="J1699" s="3" t="e">
        <f>VLOOKUP(I1699,'SAC''s'!W:W,1,0)</f>
        <v>#N/A</v>
      </c>
      <c r="K1699" s="3" t="e">
        <f>VLOOKUP(A1699,'SAC''s'!B:B,1,0)</f>
        <v>#N/A</v>
      </c>
      <c r="L1699" s="3" t="b">
        <f t="shared" si="71"/>
        <v>0</v>
      </c>
    </row>
    <row r="1700" spans="9:12" ht="12" customHeight="1" x14ac:dyDescent="0.2">
      <c r="I1700" s="120" t="str">
        <f t="shared" ref="I1700:I1739" si="72">CONCATENATE(A1700,TRIM(F1700),"\",TRIM(D1700),E1700)</f>
        <v>\</v>
      </c>
      <c r="J1700" s="3" t="e">
        <f>VLOOKUP(I1700,'SAC''s'!W:W,1,0)</f>
        <v>#N/A</v>
      </c>
      <c r="K1700" s="3" t="e">
        <f>VLOOKUP(A1700,'SAC''s'!B:B,1,0)</f>
        <v>#N/A</v>
      </c>
      <c r="L1700" s="3" t="b">
        <f t="shared" si="71"/>
        <v>0</v>
      </c>
    </row>
    <row r="1701" spans="9:12" ht="12" customHeight="1" x14ac:dyDescent="0.2">
      <c r="I1701" s="120" t="str">
        <f t="shared" si="72"/>
        <v>\</v>
      </c>
      <c r="J1701" s="3" t="e">
        <f>VLOOKUP(I1701,'SAC''s'!W:W,1,0)</f>
        <v>#N/A</v>
      </c>
      <c r="K1701" s="3" t="e">
        <f>VLOOKUP(A1701,'SAC''s'!B:B,1,0)</f>
        <v>#N/A</v>
      </c>
      <c r="L1701" s="3" t="b">
        <f t="shared" si="71"/>
        <v>0</v>
      </c>
    </row>
    <row r="1702" spans="9:12" ht="12" customHeight="1" x14ac:dyDescent="0.2">
      <c r="I1702" s="120" t="str">
        <f t="shared" si="72"/>
        <v>\</v>
      </c>
      <c r="J1702" s="3" t="e">
        <f>VLOOKUP(I1702,'SAC''s'!W:W,1,0)</f>
        <v>#N/A</v>
      </c>
      <c r="K1702" s="3" t="e">
        <f>VLOOKUP(A1702,'SAC''s'!B:B,1,0)</f>
        <v>#N/A</v>
      </c>
      <c r="L1702" s="3" t="b">
        <f t="shared" si="71"/>
        <v>0</v>
      </c>
    </row>
    <row r="1703" spans="9:12" ht="12" customHeight="1" x14ac:dyDescent="0.2">
      <c r="I1703" s="120" t="str">
        <f t="shared" si="72"/>
        <v>\</v>
      </c>
      <c r="J1703" s="3" t="e">
        <f>VLOOKUP(I1703,'SAC''s'!W:W,1,0)</f>
        <v>#N/A</v>
      </c>
      <c r="K1703" s="3" t="e">
        <f>VLOOKUP(A1703,'SAC''s'!B:B,1,0)</f>
        <v>#N/A</v>
      </c>
      <c r="L1703" s="3" t="b">
        <f t="shared" si="71"/>
        <v>0</v>
      </c>
    </row>
    <row r="1704" spans="9:12" ht="12" customHeight="1" x14ac:dyDescent="0.2">
      <c r="I1704" s="120" t="str">
        <f t="shared" si="72"/>
        <v>\</v>
      </c>
      <c r="J1704" s="3" t="e">
        <f>VLOOKUP(I1704,'SAC''s'!W:W,1,0)</f>
        <v>#N/A</v>
      </c>
      <c r="K1704" s="3" t="e">
        <f>VLOOKUP(A1704,'SAC''s'!B:B,1,0)</f>
        <v>#N/A</v>
      </c>
      <c r="L1704" s="3" t="b">
        <f t="shared" si="71"/>
        <v>0</v>
      </c>
    </row>
    <row r="1705" spans="9:12" ht="12" customHeight="1" x14ac:dyDescent="0.2">
      <c r="I1705" s="120" t="str">
        <f t="shared" si="72"/>
        <v>\</v>
      </c>
      <c r="J1705" s="3" t="e">
        <f>VLOOKUP(I1705,'SAC''s'!W:W,1,0)</f>
        <v>#N/A</v>
      </c>
      <c r="K1705" s="3" t="e">
        <f>VLOOKUP(A1705,'SAC''s'!B:B,1,0)</f>
        <v>#N/A</v>
      </c>
      <c r="L1705" s="3" t="b">
        <f t="shared" si="71"/>
        <v>0</v>
      </c>
    </row>
    <row r="1706" spans="9:12" ht="12" customHeight="1" x14ac:dyDescent="0.2">
      <c r="I1706" s="120" t="str">
        <f t="shared" si="72"/>
        <v>\</v>
      </c>
      <c r="J1706" s="3" t="e">
        <f>VLOOKUP(I1706,'SAC''s'!W:W,1,0)</f>
        <v>#N/A</v>
      </c>
      <c r="K1706" s="3" t="e">
        <f>VLOOKUP(A1706,'SAC''s'!B:B,1,0)</f>
        <v>#N/A</v>
      </c>
      <c r="L1706" s="3" t="b">
        <f t="shared" si="71"/>
        <v>0</v>
      </c>
    </row>
    <row r="1707" spans="9:12" ht="12" customHeight="1" x14ac:dyDescent="0.2">
      <c r="I1707" s="120" t="str">
        <f t="shared" si="72"/>
        <v>\</v>
      </c>
      <c r="J1707" s="3" t="e">
        <f>VLOOKUP(I1707,'SAC''s'!W:W,1,0)</f>
        <v>#N/A</v>
      </c>
      <c r="K1707" s="3" t="e">
        <f>VLOOKUP(A1707,'SAC''s'!B:B,1,0)</f>
        <v>#N/A</v>
      </c>
      <c r="L1707" s="3" t="b">
        <f t="shared" si="71"/>
        <v>0</v>
      </c>
    </row>
    <row r="1708" spans="9:12" ht="12" customHeight="1" x14ac:dyDescent="0.2">
      <c r="I1708" s="120" t="str">
        <f t="shared" si="72"/>
        <v>\</v>
      </c>
      <c r="J1708" s="3" t="e">
        <f>VLOOKUP(I1708,'SAC''s'!W:W,1,0)</f>
        <v>#N/A</v>
      </c>
      <c r="K1708" s="3" t="e">
        <f>VLOOKUP(A1708,'SAC''s'!B:B,1,0)</f>
        <v>#N/A</v>
      </c>
      <c r="L1708" s="3" t="b">
        <f t="shared" si="71"/>
        <v>0</v>
      </c>
    </row>
    <row r="1709" spans="9:12" ht="12" customHeight="1" x14ac:dyDescent="0.2">
      <c r="I1709" s="120" t="str">
        <f t="shared" si="72"/>
        <v>\</v>
      </c>
      <c r="J1709" s="3" t="e">
        <f>VLOOKUP(I1709,'SAC''s'!W:W,1,0)</f>
        <v>#N/A</v>
      </c>
      <c r="K1709" s="3" t="e">
        <f>VLOOKUP(A1709,'SAC''s'!B:B,1,0)</f>
        <v>#N/A</v>
      </c>
      <c r="L1709" s="3" t="b">
        <f t="shared" si="71"/>
        <v>0</v>
      </c>
    </row>
    <row r="1710" spans="9:12" ht="12" customHeight="1" x14ac:dyDescent="0.2">
      <c r="I1710" s="120" t="str">
        <f t="shared" si="72"/>
        <v>\</v>
      </c>
      <c r="J1710" s="3" t="e">
        <f>VLOOKUP(I1710,'SAC''s'!W:W,1,0)</f>
        <v>#N/A</v>
      </c>
      <c r="K1710" s="3" t="e">
        <f>VLOOKUP(A1710,'SAC''s'!B:B,1,0)</f>
        <v>#N/A</v>
      </c>
      <c r="L1710" s="3" t="b">
        <f t="shared" si="71"/>
        <v>0</v>
      </c>
    </row>
    <row r="1711" spans="9:12" ht="12" customHeight="1" x14ac:dyDescent="0.2">
      <c r="I1711" s="120" t="str">
        <f t="shared" si="72"/>
        <v>\</v>
      </c>
      <c r="J1711" s="3" t="e">
        <f>VLOOKUP(I1711,'SAC''s'!W:W,1,0)</f>
        <v>#N/A</v>
      </c>
      <c r="K1711" s="3" t="e">
        <f>VLOOKUP(A1711,'SAC''s'!B:B,1,0)</f>
        <v>#N/A</v>
      </c>
      <c r="L1711" s="3" t="b">
        <f t="shared" si="71"/>
        <v>0</v>
      </c>
    </row>
    <row r="1712" spans="9:12" ht="12" customHeight="1" x14ac:dyDescent="0.2">
      <c r="I1712" s="120" t="str">
        <f t="shared" si="72"/>
        <v>\</v>
      </c>
      <c r="J1712" s="3" t="e">
        <f>VLOOKUP(I1712,'SAC''s'!W:W,1,0)</f>
        <v>#N/A</v>
      </c>
      <c r="K1712" s="3" t="e">
        <f>VLOOKUP(A1712,'SAC''s'!B:B,1,0)</f>
        <v>#N/A</v>
      </c>
      <c r="L1712" s="3" t="b">
        <f t="shared" ref="L1712:L1739" si="73">RIGHT(E1712,1)="0"</f>
        <v>0</v>
      </c>
    </row>
    <row r="1713" spans="9:12" ht="12" customHeight="1" x14ac:dyDescent="0.2">
      <c r="I1713" s="120" t="str">
        <f t="shared" si="72"/>
        <v>\</v>
      </c>
      <c r="J1713" s="3" t="e">
        <f>VLOOKUP(I1713,'SAC''s'!W:W,1,0)</f>
        <v>#N/A</v>
      </c>
      <c r="K1713" s="3" t="e">
        <f>VLOOKUP(A1713,'SAC''s'!B:B,1,0)</f>
        <v>#N/A</v>
      </c>
      <c r="L1713" s="3" t="b">
        <f t="shared" si="73"/>
        <v>0</v>
      </c>
    </row>
    <row r="1714" spans="9:12" ht="12" customHeight="1" x14ac:dyDescent="0.2">
      <c r="I1714" s="120" t="str">
        <f t="shared" si="72"/>
        <v>\</v>
      </c>
      <c r="J1714" s="3" t="e">
        <f>VLOOKUP(I1714,'SAC''s'!W:W,1,0)</f>
        <v>#N/A</v>
      </c>
      <c r="K1714" s="3" t="e">
        <f>VLOOKUP(A1714,'SAC''s'!B:B,1,0)</f>
        <v>#N/A</v>
      </c>
      <c r="L1714" s="3" t="b">
        <f t="shared" si="73"/>
        <v>0</v>
      </c>
    </row>
    <row r="1715" spans="9:12" ht="12" customHeight="1" x14ac:dyDescent="0.2">
      <c r="I1715" s="120" t="str">
        <f t="shared" si="72"/>
        <v>\</v>
      </c>
      <c r="J1715" s="3" t="e">
        <f>VLOOKUP(I1715,'SAC''s'!W:W,1,0)</f>
        <v>#N/A</v>
      </c>
      <c r="K1715" s="3" t="e">
        <f>VLOOKUP(A1715,'SAC''s'!B:B,1,0)</f>
        <v>#N/A</v>
      </c>
      <c r="L1715" s="3" t="b">
        <f t="shared" si="73"/>
        <v>0</v>
      </c>
    </row>
    <row r="1716" spans="9:12" ht="12" customHeight="1" x14ac:dyDescent="0.2">
      <c r="I1716" s="120" t="str">
        <f t="shared" si="72"/>
        <v>\</v>
      </c>
      <c r="J1716" s="3" t="e">
        <f>VLOOKUP(I1716,'SAC''s'!W:W,1,0)</f>
        <v>#N/A</v>
      </c>
      <c r="K1716" s="3" t="e">
        <f>VLOOKUP(A1716,'SAC''s'!B:B,1,0)</f>
        <v>#N/A</v>
      </c>
      <c r="L1716" s="3" t="b">
        <f t="shared" si="73"/>
        <v>0</v>
      </c>
    </row>
    <row r="1717" spans="9:12" ht="12" customHeight="1" x14ac:dyDescent="0.2">
      <c r="I1717" s="120" t="str">
        <f t="shared" si="72"/>
        <v>\</v>
      </c>
      <c r="J1717" s="3" t="e">
        <f>VLOOKUP(I1717,'SAC''s'!W:W,1,0)</f>
        <v>#N/A</v>
      </c>
      <c r="K1717" s="3" t="e">
        <f>VLOOKUP(A1717,'SAC''s'!B:B,1,0)</f>
        <v>#N/A</v>
      </c>
      <c r="L1717" s="3" t="b">
        <f t="shared" si="73"/>
        <v>0</v>
      </c>
    </row>
    <row r="1718" spans="9:12" ht="12" customHeight="1" x14ac:dyDescent="0.2">
      <c r="I1718" s="120" t="str">
        <f t="shared" si="72"/>
        <v>\</v>
      </c>
      <c r="J1718" s="3" t="e">
        <f>VLOOKUP(I1718,'SAC''s'!W:W,1,0)</f>
        <v>#N/A</v>
      </c>
      <c r="K1718" s="3" t="e">
        <f>VLOOKUP(A1718,'SAC''s'!B:B,1,0)</f>
        <v>#N/A</v>
      </c>
      <c r="L1718" s="3" t="b">
        <f t="shared" si="73"/>
        <v>0</v>
      </c>
    </row>
    <row r="1719" spans="9:12" ht="12" customHeight="1" x14ac:dyDescent="0.2">
      <c r="I1719" s="120" t="str">
        <f t="shared" si="72"/>
        <v>\</v>
      </c>
      <c r="J1719" s="3" t="e">
        <f>VLOOKUP(I1719,'SAC''s'!W:W,1,0)</f>
        <v>#N/A</v>
      </c>
      <c r="K1719" s="3" t="e">
        <f>VLOOKUP(A1719,'SAC''s'!B:B,1,0)</f>
        <v>#N/A</v>
      </c>
      <c r="L1719" s="3" t="b">
        <f t="shared" si="73"/>
        <v>0</v>
      </c>
    </row>
    <row r="1720" spans="9:12" ht="12" customHeight="1" x14ac:dyDescent="0.2">
      <c r="I1720" s="120" t="str">
        <f t="shared" si="72"/>
        <v>\</v>
      </c>
      <c r="J1720" s="3" t="e">
        <f>VLOOKUP(I1720,'SAC''s'!W:W,1,0)</f>
        <v>#N/A</v>
      </c>
      <c r="K1720" s="3" t="e">
        <f>VLOOKUP(A1720,'SAC''s'!B:B,1,0)</f>
        <v>#N/A</v>
      </c>
      <c r="L1720" s="3" t="b">
        <f t="shared" si="73"/>
        <v>0</v>
      </c>
    </row>
    <row r="1721" spans="9:12" ht="12" customHeight="1" x14ac:dyDescent="0.2">
      <c r="I1721" s="120" t="str">
        <f t="shared" si="72"/>
        <v>\</v>
      </c>
      <c r="J1721" s="3" t="e">
        <f>VLOOKUP(I1721,'SAC''s'!W:W,1,0)</f>
        <v>#N/A</v>
      </c>
      <c r="K1721" s="3" t="e">
        <f>VLOOKUP(A1721,'SAC''s'!B:B,1,0)</f>
        <v>#N/A</v>
      </c>
      <c r="L1721" s="3" t="b">
        <f t="shared" si="73"/>
        <v>0</v>
      </c>
    </row>
    <row r="1722" spans="9:12" ht="12" customHeight="1" x14ac:dyDescent="0.2">
      <c r="I1722" s="120" t="str">
        <f t="shared" si="72"/>
        <v>\</v>
      </c>
      <c r="J1722" s="3" t="e">
        <f>VLOOKUP(I1722,'SAC''s'!W:W,1,0)</f>
        <v>#N/A</v>
      </c>
      <c r="K1722" s="3" t="e">
        <f>VLOOKUP(A1722,'SAC''s'!B:B,1,0)</f>
        <v>#N/A</v>
      </c>
      <c r="L1722" s="3" t="b">
        <f t="shared" si="73"/>
        <v>0</v>
      </c>
    </row>
    <row r="1723" spans="9:12" ht="12" customHeight="1" x14ac:dyDescent="0.2">
      <c r="I1723" s="120" t="str">
        <f t="shared" si="72"/>
        <v>\</v>
      </c>
      <c r="J1723" s="3" t="e">
        <f>VLOOKUP(I1723,'SAC''s'!W:W,1,0)</f>
        <v>#N/A</v>
      </c>
      <c r="K1723" s="3" t="e">
        <f>VLOOKUP(A1723,'SAC''s'!B:B,1,0)</f>
        <v>#N/A</v>
      </c>
      <c r="L1723" s="3" t="b">
        <f t="shared" si="73"/>
        <v>0</v>
      </c>
    </row>
    <row r="1724" spans="9:12" ht="12" customHeight="1" x14ac:dyDescent="0.2">
      <c r="I1724" s="120" t="str">
        <f t="shared" si="72"/>
        <v>\</v>
      </c>
      <c r="J1724" s="3" t="e">
        <f>VLOOKUP(I1724,'SAC''s'!W:W,1,0)</f>
        <v>#N/A</v>
      </c>
      <c r="K1724" s="3" t="e">
        <f>VLOOKUP(A1724,'SAC''s'!B:B,1,0)</f>
        <v>#N/A</v>
      </c>
      <c r="L1724" s="3" t="b">
        <f t="shared" si="73"/>
        <v>0</v>
      </c>
    </row>
    <row r="1725" spans="9:12" ht="12" customHeight="1" x14ac:dyDescent="0.2">
      <c r="I1725" s="120" t="str">
        <f t="shared" si="72"/>
        <v>\</v>
      </c>
      <c r="J1725" s="3" t="e">
        <f>VLOOKUP(I1725,'SAC''s'!W:W,1,0)</f>
        <v>#N/A</v>
      </c>
      <c r="K1725" s="3" t="e">
        <f>VLOOKUP(A1725,'SAC''s'!B:B,1,0)</f>
        <v>#N/A</v>
      </c>
      <c r="L1725" s="3" t="b">
        <f t="shared" si="73"/>
        <v>0</v>
      </c>
    </row>
    <row r="1726" spans="9:12" ht="12" customHeight="1" x14ac:dyDescent="0.2">
      <c r="I1726" s="120" t="str">
        <f t="shared" si="72"/>
        <v>\</v>
      </c>
      <c r="J1726" s="3" t="e">
        <f>VLOOKUP(I1726,'SAC''s'!W:W,1,0)</f>
        <v>#N/A</v>
      </c>
      <c r="K1726" s="3" t="e">
        <f>VLOOKUP(A1726,'SAC''s'!B:B,1,0)</f>
        <v>#N/A</v>
      </c>
      <c r="L1726" s="3" t="b">
        <f t="shared" si="73"/>
        <v>0</v>
      </c>
    </row>
    <row r="1727" spans="9:12" ht="12" customHeight="1" x14ac:dyDescent="0.2">
      <c r="I1727" s="120" t="str">
        <f t="shared" si="72"/>
        <v>\</v>
      </c>
      <c r="J1727" s="3" t="e">
        <f>VLOOKUP(I1727,'SAC''s'!W:W,1,0)</f>
        <v>#N/A</v>
      </c>
      <c r="K1727" s="3" t="e">
        <f>VLOOKUP(A1727,'SAC''s'!B:B,1,0)</f>
        <v>#N/A</v>
      </c>
      <c r="L1727" s="3" t="b">
        <f t="shared" si="73"/>
        <v>0</v>
      </c>
    </row>
    <row r="1728" spans="9:12" ht="12" customHeight="1" x14ac:dyDescent="0.2">
      <c r="I1728" s="120" t="str">
        <f t="shared" si="72"/>
        <v>\</v>
      </c>
      <c r="J1728" s="3" t="e">
        <f>VLOOKUP(I1728,'SAC''s'!W:W,1,0)</f>
        <v>#N/A</v>
      </c>
      <c r="K1728" s="3" t="e">
        <f>VLOOKUP(A1728,'SAC''s'!B:B,1,0)</f>
        <v>#N/A</v>
      </c>
      <c r="L1728" s="3" t="b">
        <f t="shared" si="73"/>
        <v>0</v>
      </c>
    </row>
    <row r="1729" spans="9:12" ht="12" customHeight="1" x14ac:dyDescent="0.2">
      <c r="I1729" s="120" t="str">
        <f t="shared" si="72"/>
        <v>\</v>
      </c>
      <c r="J1729" s="3" t="e">
        <f>VLOOKUP(I1729,'SAC''s'!W:W,1,0)</f>
        <v>#N/A</v>
      </c>
      <c r="K1729" s="3" t="e">
        <f>VLOOKUP(A1729,'SAC''s'!B:B,1,0)</f>
        <v>#N/A</v>
      </c>
      <c r="L1729" s="3" t="b">
        <f t="shared" si="73"/>
        <v>0</v>
      </c>
    </row>
    <row r="1730" spans="9:12" ht="12" customHeight="1" x14ac:dyDescent="0.2">
      <c r="I1730" s="120" t="str">
        <f t="shared" si="72"/>
        <v>\</v>
      </c>
      <c r="J1730" s="3" t="e">
        <f>VLOOKUP(I1730,'SAC''s'!W:W,1,0)</f>
        <v>#N/A</v>
      </c>
      <c r="K1730" s="3" t="e">
        <f>VLOOKUP(A1730,'SAC''s'!B:B,1,0)</f>
        <v>#N/A</v>
      </c>
      <c r="L1730" s="3" t="b">
        <f t="shared" si="73"/>
        <v>0</v>
      </c>
    </row>
    <row r="1731" spans="9:12" ht="12" customHeight="1" x14ac:dyDescent="0.2">
      <c r="I1731" s="120" t="str">
        <f t="shared" si="72"/>
        <v>\</v>
      </c>
      <c r="J1731" s="3" t="e">
        <f>VLOOKUP(I1731,'SAC''s'!W:W,1,0)</f>
        <v>#N/A</v>
      </c>
      <c r="K1731" s="3" t="e">
        <f>VLOOKUP(A1731,'SAC''s'!B:B,1,0)</f>
        <v>#N/A</v>
      </c>
      <c r="L1731" s="3" t="b">
        <f t="shared" si="73"/>
        <v>0</v>
      </c>
    </row>
    <row r="1732" spans="9:12" ht="12" customHeight="1" x14ac:dyDescent="0.2">
      <c r="I1732" s="120" t="str">
        <f t="shared" si="72"/>
        <v>\</v>
      </c>
      <c r="J1732" s="3" t="e">
        <f>VLOOKUP(I1732,'SAC''s'!W:W,1,0)</f>
        <v>#N/A</v>
      </c>
      <c r="K1732" s="3" t="e">
        <f>VLOOKUP(A1732,'SAC''s'!B:B,1,0)</f>
        <v>#N/A</v>
      </c>
      <c r="L1732" s="3" t="b">
        <f t="shared" si="73"/>
        <v>0</v>
      </c>
    </row>
    <row r="1733" spans="9:12" ht="12" customHeight="1" x14ac:dyDescent="0.2">
      <c r="I1733" s="120" t="str">
        <f t="shared" si="72"/>
        <v>\</v>
      </c>
      <c r="J1733" s="3" t="e">
        <f>VLOOKUP(I1733,'SAC''s'!W:W,1,0)</f>
        <v>#N/A</v>
      </c>
      <c r="K1733" s="3" t="e">
        <f>VLOOKUP(A1733,'SAC''s'!B:B,1,0)</f>
        <v>#N/A</v>
      </c>
      <c r="L1733" s="3" t="b">
        <f t="shared" si="73"/>
        <v>0</v>
      </c>
    </row>
    <row r="1734" spans="9:12" ht="12" customHeight="1" x14ac:dyDescent="0.2">
      <c r="I1734" s="120" t="str">
        <f t="shared" si="72"/>
        <v>\</v>
      </c>
      <c r="J1734" s="3" t="e">
        <f>VLOOKUP(I1734,'SAC''s'!W:W,1,0)</f>
        <v>#N/A</v>
      </c>
      <c r="K1734" s="3" t="e">
        <f>VLOOKUP(A1734,'SAC''s'!B:B,1,0)</f>
        <v>#N/A</v>
      </c>
      <c r="L1734" s="3" t="b">
        <f t="shared" si="73"/>
        <v>0</v>
      </c>
    </row>
    <row r="1735" spans="9:12" ht="12" customHeight="1" x14ac:dyDescent="0.2">
      <c r="I1735" s="120" t="str">
        <f t="shared" si="72"/>
        <v>\</v>
      </c>
      <c r="J1735" s="3" t="e">
        <f>VLOOKUP(I1735,'SAC''s'!W:W,1,0)</f>
        <v>#N/A</v>
      </c>
      <c r="K1735" s="3" t="e">
        <f>VLOOKUP(A1735,'SAC''s'!B:B,1,0)</f>
        <v>#N/A</v>
      </c>
      <c r="L1735" s="3" t="b">
        <f t="shared" si="73"/>
        <v>0</v>
      </c>
    </row>
    <row r="1736" spans="9:12" ht="12" customHeight="1" x14ac:dyDescent="0.2">
      <c r="I1736" s="120" t="str">
        <f t="shared" si="72"/>
        <v>\</v>
      </c>
      <c r="J1736" s="3" t="e">
        <f>VLOOKUP(I1736,'SAC''s'!W:W,1,0)</f>
        <v>#N/A</v>
      </c>
      <c r="K1736" s="3" t="e">
        <f>VLOOKUP(A1736,'SAC''s'!B:B,1,0)</f>
        <v>#N/A</v>
      </c>
      <c r="L1736" s="3" t="b">
        <f t="shared" si="73"/>
        <v>0</v>
      </c>
    </row>
    <row r="1737" spans="9:12" ht="12" customHeight="1" x14ac:dyDescent="0.2">
      <c r="I1737" s="120" t="str">
        <f t="shared" si="72"/>
        <v>\</v>
      </c>
      <c r="J1737" s="3" t="e">
        <f>VLOOKUP(I1737,'SAC''s'!W:W,1,0)</f>
        <v>#N/A</v>
      </c>
      <c r="K1737" s="3" t="e">
        <f>VLOOKUP(A1737,'SAC''s'!B:B,1,0)</f>
        <v>#N/A</v>
      </c>
      <c r="L1737" s="3" t="b">
        <f t="shared" si="73"/>
        <v>0</v>
      </c>
    </row>
    <row r="1738" spans="9:12" ht="12" customHeight="1" x14ac:dyDescent="0.2">
      <c r="I1738" s="120" t="str">
        <f t="shared" si="72"/>
        <v>\</v>
      </c>
      <c r="J1738" s="3" t="e">
        <f>VLOOKUP(I1738,'SAC''s'!W:W,1,0)</f>
        <v>#N/A</v>
      </c>
      <c r="K1738" s="3" t="e">
        <f>VLOOKUP(A1738,'SAC''s'!B:B,1,0)</f>
        <v>#N/A</v>
      </c>
      <c r="L1738" s="3" t="b">
        <f t="shared" si="73"/>
        <v>0</v>
      </c>
    </row>
    <row r="1739" spans="9:12" ht="12" customHeight="1" x14ac:dyDescent="0.2">
      <c r="I1739" s="120" t="str">
        <f t="shared" si="72"/>
        <v>\</v>
      </c>
      <c r="J1739" s="3" t="e">
        <f>VLOOKUP(I1739,'SAC''s'!W:W,1,0)</f>
        <v>#N/A</v>
      </c>
      <c r="K1739" s="3" t="e">
        <f>VLOOKUP(A1739,'SAC''s'!B:B,1,0)</f>
        <v>#N/A</v>
      </c>
      <c r="L1739" s="3" t="b">
        <f t="shared" si="73"/>
        <v>0</v>
      </c>
    </row>
  </sheetData>
  <autoFilter ref="A1:L1739" xr:uid="{54A8CAE4-FCD5-45E3-97BC-97F3A9D85FED}"/>
  <conditionalFormatting sqref="F365">
    <cfRule type="expression" dxfId="3" priority="7">
      <formula>S365</formula>
    </cfRule>
    <cfRule type="expression" dxfId="2" priority="8">
      <formula>R365</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02DE7-0BE8-4D33-82C8-C8347CBFE373}">
  <sheetPr>
    <tabColor rgb="FFFC9292"/>
  </sheetPr>
  <dimension ref="A1:AH111"/>
  <sheetViews>
    <sheetView topLeftCell="B43" workbookViewId="0">
      <selection activeCell="B43" sqref="B43"/>
    </sheetView>
  </sheetViews>
  <sheetFormatPr defaultRowHeight="12" x14ac:dyDescent="0.2"/>
  <cols>
    <col min="1" max="1" width="11.5" customWidth="1"/>
    <col min="3" max="3" width="15.1640625" bestFit="1" customWidth="1"/>
    <col min="4" max="4" width="35.83203125" customWidth="1"/>
    <col min="5" max="5" width="36.5" customWidth="1"/>
    <col min="6" max="6" width="6.6640625" customWidth="1"/>
    <col min="7" max="7" width="11.5" customWidth="1"/>
    <col min="8" max="8" width="8.83203125" customWidth="1"/>
    <col min="9" max="9" width="6.5" customWidth="1"/>
    <col min="10" max="10" width="144" bestFit="1" customWidth="1"/>
    <col min="28" max="28" width="9.33203125" bestFit="1" customWidth="1"/>
    <col min="29" max="29" width="36.83203125" customWidth="1"/>
    <col min="30" max="30" width="40.83203125" customWidth="1"/>
    <col min="31" max="32" width="6.83203125" customWidth="1"/>
    <col min="33" max="33" width="9.33203125" customWidth="1"/>
    <col min="34" max="34" width="6.83203125" customWidth="1"/>
  </cols>
  <sheetData>
    <row r="1" spans="1:34" x14ac:dyDescent="0.2">
      <c r="A1" s="299" t="s">
        <v>128</v>
      </c>
      <c r="B1" s="299" t="s">
        <v>0</v>
      </c>
      <c r="C1" s="299" t="s">
        <v>660</v>
      </c>
      <c r="D1" s="254" t="s">
        <v>2635</v>
      </c>
      <c r="E1" s="254" t="s">
        <v>211</v>
      </c>
      <c r="F1" s="297" t="s">
        <v>2636</v>
      </c>
      <c r="G1" s="297" t="s">
        <v>2637</v>
      </c>
      <c r="H1" s="297" t="s">
        <v>2638</v>
      </c>
      <c r="I1" s="298" t="s">
        <v>2639</v>
      </c>
      <c r="J1" s="254" t="s">
        <v>2640</v>
      </c>
      <c r="AB1" s="254" t="s">
        <v>128</v>
      </c>
      <c r="AC1" s="254" t="s">
        <v>2635</v>
      </c>
      <c r="AD1" s="254" t="s">
        <v>211</v>
      </c>
      <c r="AE1" s="255" t="s">
        <v>2636</v>
      </c>
      <c r="AF1" s="255" t="s">
        <v>2637</v>
      </c>
      <c r="AG1" s="255" t="s">
        <v>2638</v>
      </c>
      <c r="AH1" s="256" t="s">
        <v>2639</v>
      </c>
    </row>
    <row r="2" spans="1:34" x14ac:dyDescent="0.2">
      <c r="A2" s="46"/>
      <c r="B2" s="46">
        <v>1565245</v>
      </c>
      <c r="C2" s="46" t="s">
        <v>2641</v>
      </c>
      <c r="D2" s="46" t="s">
        <v>56</v>
      </c>
      <c r="E2" s="46" t="s">
        <v>2642</v>
      </c>
      <c r="F2" s="46">
        <v>20</v>
      </c>
      <c r="G2" s="46" t="s">
        <v>138</v>
      </c>
      <c r="H2" s="46">
        <v>2023</v>
      </c>
      <c r="I2" s="46">
        <v>3</v>
      </c>
      <c r="J2" t="s">
        <v>2643</v>
      </c>
      <c r="AB2" s="260" t="s">
        <v>130</v>
      </c>
      <c r="AC2" s="258" t="s">
        <v>2644</v>
      </c>
      <c r="AD2" s="259" t="s">
        <v>2645</v>
      </c>
      <c r="AE2">
        <v>1</v>
      </c>
      <c r="AF2" t="s">
        <v>141</v>
      </c>
      <c r="AG2">
        <v>2022</v>
      </c>
      <c r="AH2">
        <v>1</v>
      </c>
    </row>
    <row r="3" spans="1:34" x14ac:dyDescent="0.2">
      <c r="A3" s="46"/>
      <c r="B3" s="46">
        <v>1520340</v>
      </c>
      <c r="C3" s="46" t="s">
        <v>2641</v>
      </c>
      <c r="D3" s="46" t="s">
        <v>304</v>
      </c>
      <c r="E3" s="46" t="s">
        <v>2642</v>
      </c>
      <c r="F3" s="46">
        <v>21</v>
      </c>
      <c r="G3" s="46" t="s">
        <v>138</v>
      </c>
      <c r="H3" s="46">
        <v>2023</v>
      </c>
      <c r="I3" s="46">
        <v>3</v>
      </c>
      <c r="J3" t="s">
        <v>2646</v>
      </c>
      <c r="AB3" s="262" t="s">
        <v>132</v>
      </c>
      <c r="AC3" s="258" t="s">
        <v>678</v>
      </c>
      <c r="AD3" s="259" t="s">
        <v>2642</v>
      </c>
      <c r="AE3">
        <v>2</v>
      </c>
      <c r="AF3" t="s">
        <v>142</v>
      </c>
      <c r="AG3">
        <v>2023</v>
      </c>
      <c r="AH3">
        <v>2</v>
      </c>
    </row>
    <row r="4" spans="1:34" x14ac:dyDescent="0.2">
      <c r="A4" s="46"/>
      <c r="B4" s="46">
        <v>1448397</v>
      </c>
      <c r="C4" s="46" t="s">
        <v>2647</v>
      </c>
      <c r="D4" s="46" t="s">
        <v>2648</v>
      </c>
      <c r="E4" s="46" t="s">
        <v>2649</v>
      </c>
      <c r="F4" s="46">
        <v>28</v>
      </c>
      <c r="G4" s="46" t="s">
        <v>138</v>
      </c>
      <c r="H4" s="46">
        <v>2023</v>
      </c>
      <c r="I4" s="46">
        <v>3</v>
      </c>
      <c r="J4" t="s">
        <v>2650</v>
      </c>
      <c r="AB4" s="261" t="s">
        <v>134</v>
      </c>
      <c r="AC4" s="258" t="s">
        <v>51</v>
      </c>
      <c r="AD4" s="259" t="s">
        <v>2651</v>
      </c>
      <c r="AE4">
        <v>3</v>
      </c>
      <c r="AF4" t="s">
        <v>143</v>
      </c>
      <c r="AG4">
        <v>2024</v>
      </c>
      <c r="AH4">
        <v>3</v>
      </c>
    </row>
    <row r="5" spans="1:34" x14ac:dyDescent="0.2">
      <c r="A5" s="46"/>
      <c r="B5" s="46">
        <v>1526858</v>
      </c>
      <c r="C5" s="46" t="s">
        <v>2647</v>
      </c>
      <c r="D5" s="46" t="s">
        <v>41</v>
      </c>
      <c r="E5" s="46" t="s">
        <v>2642</v>
      </c>
      <c r="F5" s="46">
        <v>28</v>
      </c>
      <c r="G5" s="46" t="s">
        <v>138</v>
      </c>
      <c r="H5" s="46">
        <v>2023</v>
      </c>
      <c r="I5" s="46">
        <v>3</v>
      </c>
      <c r="J5" t="s">
        <v>2652</v>
      </c>
      <c r="AC5" s="258" t="s">
        <v>1376</v>
      </c>
      <c r="AD5" s="259" t="s">
        <v>2653</v>
      </c>
      <c r="AE5">
        <v>4</v>
      </c>
      <c r="AF5" t="s">
        <v>145</v>
      </c>
      <c r="AG5">
        <v>2025</v>
      </c>
      <c r="AH5">
        <v>4</v>
      </c>
    </row>
    <row r="6" spans="1:34" x14ac:dyDescent="0.2">
      <c r="A6" s="46"/>
      <c r="B6" s="46">
        <v>1560074</v>
      </c>
      <c r="C6" s="46" t="s">
        <v>2647</v>
      </c>
      <c r="D6" s="46" t="s">
        <v>43</v>
      </c>
      <c r="E6" s="46" t="s">
        <v>2642</v>
      </c>
      <c r="F6" s="46">
        <v>28</v>
      </c>
      <c r="G6" s="46" t="s">
        <v>138</v>
      </c>
      <c r="H6" s="46">
        <v>2023</v>
      </c>
      <c r="I6" s="46">
        <v>3</v>
      </c>
      <c r="J6" s="264" t="s">
        <v>2654</v>
      </c>
      <c r="AC6" s="258" t="s">
        <v>2655</v>
      </c>
      <c r="AD6" s="259" t="s">
        <v>2656</v>
      </c>
      <c r="AE6">
        <v>5</v>
      </c>
      <c r="AF6" t="s">
        <v>131</v>
      </c>
    </row>
    <row r="7" spans="1:34" x14ac:dyDescent="0.2">
      <c r="A7" s="46"/>
      <c r="B7" s="46">
        <v>1559959</v>
      </c>
      <c r="C7" s="46" t="s">
        <v>2647</v>
      </c>
      <c r="D7" s="46" t="s">
        <v>2657</v>
      </c>
      <c r="E7" s="46" t="s">
        <v>2642</v>
      </c>
      <c r="F7" s="46">
        <v>28</v>
      </c>
      <c r="G7" s="46" t="s">
        <v>138</v>
      </c>
      <c r="H7" s="46">
        <v>2023</v>
      </c>
      <c r="I7" s="46">
        <v>3</v>
      </c>
      <c r="J7" t="s">
        <v>2658</v>
      </c>
      <c r="AC7" s="258" t="s">
        <v>293</v>
      </c>
      <c r="AD7" s="259" t="s">
        <v>2659</v>
      </c>
      <c r="AE7">
        <v>6</v>
      </c>
      <c r="AF7" t="s">
        <v>133</v>
      </c>
    </row>
    <row r="8" spans="1:34" x14ac:dyDescent="0.2">
      <c r="A8" s="46"/>
      <c r="B8" s="46">
        <v>1568959</v>
      </c>
      <c r="C8" s="46"/>
      <c r="D8" s="46" t="s">
        <v>49</v>
      </c>
      <c r="E8" s="46" t="s">
        <v>2649</v>
      </c>
      <c r="F8" s="46">
        <v>2</v>
      </c>
      <c r="G8" s="46" t="s">
        <v>139</v>
      </c>
      <c r="H8" s="46">
        <v>2023</v>
      </c>
      <c r="I8" s="46">
        <v>4</v>
      </c>
      <c r="J8" t="s">
        <v>2660</v>
      </c>
      <c r="AC8" s="258" t="s">
        <v>45</v>
      </c>
      <c r="AD8" s="259" t="s">
        <v>2661</v>
      </c>
      <c r="AE8">
        <v>7</v>
      </c>
      <c r="AF8" t="s">
        <v>135</v>
      </c>
    </row>
    <row r="9" spans="1:34" x14ac:dyDescent="0.2">
      <c r="A9" s="46"/>
      <c r="B9" s="46">
        <v>1574155</v>
      </c>
      <c r="C9" s="46" t="s">
        <v>2662</v>
      </c>
      <c r="D9" s="46"/>
      <c r="E9" s="46"/>
      <c r="F9" s="46">
        <v>29</v>
      </c>
      <c r="G9" s="46" t="s">
        <v>138</v>
      </c>
      <c r="H9" s="46">
        <v>2023</v>
      </c>
      <c r="I9" s="46">
        <v>3</v>
      </c>
      <c r="J9" t="s">
        <v>2663</v>
      </c>
      <c r="AC9" s="258" t="s">
        <v>2664</v>
      </c>
      <c r="AD9" s="259" t="s">
        <v>2665</v>
      </c>
      <c r="AE9">
        <v>8</v>
      </c>
      <c r="AF9" t="s">
        <v>137</v>
      </c>
    </row>
    <row r="10" spans="1:34" x14ac:dyDescent="0.2">
      <c r="A10" s="46"/>
      <c r="B10" s="46">
        <v>1470466</v>
      </c>
      <c r="C10" s="46" t="s">
        <v>1499</v>
      </c>
      <c r="D10" s="46" t="s">
        <v>41</v>
      </c>
      <c r="E10" s="46" t="s">
        <v>2642</v>
      </c>
      <c r="F10" s="46">
        <v>2</v>
      </c>
      <c r="G10" s="46" t="s">
        <v>139</v>
      </c>
      <c r="H10" s="46">
        <v>2023</v>
      </c>
      <c r="I10" s="46">
        <v>4</v>
      </c>
      <c r="AC10" s="258" t="s">
        <v>2657</v>
      </c>
      <c r="AD10" s="259" t="s">
        <v>2649</v>
      </c>
      <c r="AE10">
        <v>9</v>
      </c>
      <c r="AF10" t="s">
        <v>138</v>
      </c>
    </row>
    <row r="11" spans="1:34" x14ac:dyDescent="0.2">
      <c r="A11" s="46"/>
      <c r="B11" s="46">
        <v>1572567</v>
      </c>
      <c r="C11" s="46" t="s">
        <v>2666</v>
      </c>
      <c r="D11" s="46" t="s">
        <v>2667</v>
      </c>
      <c r="E11" s="46" t="s">
        <v>2642</v>
      </c>
      <c r="F11" s="46">
        <v>5</v>
      </c>
      <c r="G11" s="46" t="s">
        <v>139</v>
      </c>
      <c r="H11" s="46">
        <v>2023</v>
      </c>
      <c r="I11" s="46">
        <v>4</v>
      </c>
      <c r="J11" t="s">
        <v>2668</v>
      </c>
      <c r="AC11" s="258" t="s">
        <v>2669</v>
      </c>
      <c r="AD11" s="259" t="s">
        <v>2670</v>
      </c>
      <c r="AE11">
        <v>10</v>
      </c>
      <c r="AF11" t="s">
        <v>139</v>
      </c>
    </row>
    <row r="12" spans="1:34" x14ac:dyDescent="0.2">
      <c r="A12" s="46"/>
      <c r="B12" s="46">
        <v>1579549</v>
      </c>
      <c r="C12" s="46" t="s">
        <v>2666</v>
      </c>
      <c r="D12" s="46" t="s">
        <v>49</v>
      </c>
      <c r="E12" s="46" t="s">
        <v>2649</v>
      </c>
      <c r="F12" s="46">
        <v>5</v>
      </c>
      <c r="G12" s="46" t="s">
        <v>139</v>
      </c>
      <c r="H12" s="46">
        <v>2023</v>
      </c>
      <c r="I12" s="46">
        <v>4</v>
      </c>
      <c r="J12" s="265" t="s">
        <v>2671</v>
      </c>
      <c r="AC12" s="258" t="s">
        <v>43</v>
      </c>
      <c r="AD12" s="259" t="s">
        <v>2672</v>
      </c>
      <c r="AE12">
        <v>11</v>
      </c>
      <c r="AF12" t="s">
        <v>140</v>
      </c>
    </row>
    <row r="13" spans="1:34" x14ac:dyDescent="0.2">
      <c r="A13" s="46"/>
      <c r="B13" s="46">
        <v>1509742</v>
      </c>
      <c r="C13" s="46" t="s">
        <v>2666</v>
      </c>
      <c r="D13" s="46" t="s">
        <v>42</v>
      </c>
      <c r="E13" s="46" t="s">
        <v>2649</v>
      </c>
      <c r="F13" s="46">
        <v>5</v>
      </c>
      <c r="G13" s="46" t="s">
        <v>139</v>
      </c>
      <c r="H13" s="46">
        <v>2023</v>
      </c>
      <c r="I13" s="46">
        <v>4</v>
      </c>
      <c r="J13" t="s">
        <v>2673</v>
      </c>
      <c r="AC13" s="258" t="s">
        <v>2674</v>
      </c>
      <c r="AE13">
        <v>12</v>
      </c>
      <c r="AF13" t="s">
        <v>2675</v>
      </c>
    </row>
    <row r="14" spans="1:34" x14ac:dyDescent="0.2">
      <c r="A14" s="46"/>
      <c r="B14" s="46">
        <v>1532766</v>
      </c>
      <c r="C14" s="46" t="s">
        <v>2647</v>
      </c>
      <c r="D14" s="46" t="s">
        <v>41</v>
      </c>
      <c r="E14" s="46" t="s">
        <v>2642</v>
      </c>
      <c r="F14" s="46">
        <v>28</v>
      </c>
      <c r="G14" s="46" t="s">
        <v>138</v>
      </c>
      <c r="H14" s="46">
        <v>2023</v>
      </c>
      <c r="I14" s="46">
        <v>3</v>
      </c>
      <c r="AC14" s="258" t="s">
        <v>2676</v>
      </c>
      <c r="AE14">
        <v>13</v>
      </c>
    </row>
    <row r="15" spans="1:34" x14ac:dyDescent="0.2">
      <c r="A15" s="46"/>
      <c r="B15" s="44">
        <v>1581460</v>
      </c>
      <c r="C15" s="46"/>
      <c r="D15" s="46"/>
      <c r="E15" s="46"/>
      <c r="F15" s="46"/>
      <c r="G15" s="46"/>
      <c r="H15" s="46"/>
      <c r="I15" s="46"/>
      <c r="AC15" s="258" t="s">
        <v>2677</v>
      </c>
      <c r="AE15">
        <v>14</v>
      </c>
    </row>
    <row r="16" spans="1:34" x14ac:dyDescent="0.2">
      <c r="A16" s="46"/>
      <c r="B16" s="44">
        <v>1579132</v>
      </c>
      <c r="C16" s="46"/>
      <c r="D16" s="46"/>
      <c r="E16" s="46"/>
      <c r="F16" s="46"/>
      <c r="G16" s="46"/>
      <c r="H16" s="46"/>
      <c r="I16" s="46"/>
      <c r="AC16" s="258" t="s">
        <v>304</v>
      </c>
      <c r="AE16">
        <v>15</v>
      </c>
    </row>
    <row r="17" spans="1:31" x14ac:dyDescent="0.2">
      <c r="A17" s="46"/>
      <c r="B17" s="293">
        <v>1516735</v>
      </c>
      <c r="C17" s="46" t="s">
        <v>2678</v>
      </c>
      <c r="D17" s="46" t="s">
        <v>41</v>
      </c>
      <c r="E17" s="46" t="s">
        <v>2642</v>
      </c>
      <c r="F17" s="46">
        <v>26</v>
      </c>
      <c r="G17" s="46" t="s">
        <v>139</v>
      </c>
      <c r="H17" s="46">
        <v>2023</v>
      </c>
      <c r="I17" s="46">
        <v>4</v>
      </c>
      <c r="J17" t="s">
        <v>2679</v>
      </c>
      <c r="AC17" s="258" t="s">
        <v>2680</v>
      </c>
      <c r="AE17">
        <v>16</v>
      </c>
    </row>
    <row r="18" spans="1:31" x14ac:dyDescent="0.2">
      <c r="A18" s="46"/>
      <c r="B18" s="293">
        <v>1505283</v>
      </c>
      <c r="C18" s="46" t="s">
        <v>2678</v>
      </c>
      <c r="D18" s="46" t="s">
        <v>1376</v>
      </c>
      <c r="E18" s="46" t="s">
        <v>2649</v>
      </c>
      <c r="F18" s="46">
        <v>27</v>
      </c>
      <c r="G18" s="46" t="s">
        <v>139</v>
      </c>
      <c r="H18" s="46">
        <v>2023</v>
      </c>
      <c r="I18" s="46">
        <v>4</v>
      </c>
      <c r="J18" t="s">
        <v>2681</v>
      </c>
      <c r="AC18" s="258" t="s">
        <v>56</v>
      </c>
      <c r="AE18">
        <v>17</v>
      </c>
    </row>
    <row r="19" spans="1:31" x14ac:dyDescent="0.2">
      <c r="A19" s="46"/>
      <c r="B19" s="293">
        <v>1597246</v>
      </c>
      <c r="C19" s="46" t="s">
        <v>2682</v>
      </c>
      <c r="D19" s="46" t="s">
        <v>34</v>
      </c>
      <c r="E19" s="46" t="s">
        <v>2642</v>
      </c>
      <c r="F19" s="46">
        <v>1</v>
      </c>
      <c r="G19" s="46" t="s">
        <v>140</v>
      </c>
      <c r="H19" s="46">
        <v>2023</v>
      </c>
      <c r="I19" s="46">
        <v>4</v>
      </c>
      <c r="AC19" s="258" t="s">
        <v>58</v>
      </c>
      <c r="AE19">
        <v>18</v>
      </c>
    </row>
    <row r="20" spans="1:31" x14ac:dyDescent="0.2">
      <c r="A20" s="46"/>
      <c r="B20" s="293">
        <v>1574119</v>
      </c>
      <c r="C20" s="46" t="s">
        <v>2682</v>
      </c>
      <c r="D20" s="46" t="s">
        <v>48</v>
      </c>
      <c r="E20" s="46" t="s">
        <v>2656</v>
      </c>
      <c r="F20" s="46">
        <v>1</v>
      </c>
      <c r="G20" s="46" t="s">
        <v>140</v>
      </c>
      <c r="H20" s="46">
        <v>2023</v>
      </c>
      <c r="I20" s="46">
        <v>4</v>
      </c>
      <c r="AC20" s="258" t="s">
        <v>2683</v>
      </c>
      <c r="AE20">
        <v>19</v>
      </c>
    </row>
    <row r="21" spans="1:31" x14ac:dyDescent="0.2">
      <c r="A21" s="46"/>
      <c r="B21" s="45">
        <v>1572013</v>
      </c>
      <c r="C21" s="46" t="s">
        <v>2684</v>
      </c>
      <c r="D21" s="46" t="s">
        <v>41</v>
      </c>
      <c r="E21" s="46" t="s">
        <v>2642</v>
      </c>
      <c r="F21" s="46">
        <v>7</v>
      </c>
      <c r="G21" s="46" t="s">
        <v>140</v>
      </c>
      <c r="H21" s="46">
        <v>2023</v>
      </c>
      <c r="I21" s="46">
        <v>4</v>
      </c>
      <c r="J21" t="s">
        <v>2685</v>
      </c>
      <c r="AC21" s="258" t="s">
        <v>37</v>
      </c>
      <c r="AE21">
        <v>20</v>
      </c>
    </row>
    <row r="22" spans="1:31" x14ac:dyDescent="0.2">
      <c r="A22" s="46"/>
      <c r="B22" s="46">
        <v>1600217</v>
      </c>
      <c r="C22" s="46" t="s">
        <v>2686</v>
      </c>
      <c r="D22" s="46"/>
      <c r="E22" s="46"/>
      <c r="F22" s="46">
        <v>9</v>
      </c>
      <c r="G22" s="46" t="s">
        <v>140</v>
      </c>
      <c r="H22" s="46">
        <v>2023</v>
      </c>
      <c r="I22" s="46">
        <v>4</v>
      </c>
      <c r="AC22" s="258" t="s">
        <v>38</v>
      </c>
      <c r="AE22">
        <v>21</v>
      </c>
    </row>
    <row r="23" spans="1:31" x14ac:dyDescent="0.2">
      <c r="A23" s="46"/>
      <c r="B23" s="46">
        <v>1477715</v>
      </c>
      <c r="C23" s="46" t="s">
        <v>2686</v>
      </c>
      <c r="D23" s="46"/>
      <c r="E23" s="46"/>
      <c r="F23" s="46">
        <v>9</v>
      </c>
      <c r="G23" s="46" t="s">
        <v>140</v>
      </c>
      <c r="H23" s="46">
        <v>2023</v>
      </c>
      <c r="I23" s="46">
        <v>4</v>
      </c>
      <c r="AC23" s="258" t="s">
        <v>2687</v>
      </c>
      <c r="AE23">
        <v>22</v>
      </c>
    </row>
    <row r="24" spans="1:31" x14ac:dyDescent="0.2">
      <c r="A24" s="46"/>
      <c r="B24" s="46">
        <v>1567417</v>
      </c>
      <c r="C24" s="46" t="s">
        <v>2688</v>
      </c>
      <c r="D24" s="46"/>
      <c r="E24" s="46"/>
      <c r="F24" s="46">
        <v>16</v>
      </c>
      <c r="G24" s="46" t="s">
        <v>140</v>
      </c>
      <c r="H24" s="46">
        <v>2023</v>
      </c>
      <c r="I24" s="46">
        <v>4</v>
      </c>
      <c r="AC24" s="258" t="s">
        <v>49</v>
      </c>
      <c r="AE24">
        <v>23</v>
      </c>
    </row>
    <row r="25" spans="1:31" x14ac:dyDescent="0.2">
      <c r="A25" s="46"/>
      <c r="B25" s="46">
        <v>1556753</v>
      </c>
      <c r="C25" s="46" t="s">
        <v>2689</v>
      </c>
      <c r="D25" s="46"/>
      <c r="E25" s="46"/>
      <c r="F25" s="46">
        <v>23</v>
      </c>
      <c r="G25" s="46" t="s">
        <v>140</v>
      </c>
      <c r="H25" s="46">
        <v>2023</v>
      </c>
      <c r="I25" s="46">
        <v>4</v>
      </c>
      <c r="AC25" s="258" t="s">
        <v>2690</v>
      </c>
      <c r="AE25">
        <v>24</v>
      </c>
    </row>
    <row r="26" spans="1:31" x14ac:dyDescent="0.2">
      <c r="A26" s="46"/>
      <c r="B26" s="46">
        <v>1575916</v>
      </c>
      <c r="C26" s="46" t="s">
        <v>2689</v>
      </c>
      <c r="D26" s="46"/>
      <c r="E26" s="46"/>
      <c r="F26" s="46">
        <v>23</v>
      </c>
      <c r="G26" s="46" t="s">
        <v>140</v>
      </c>
      <c r="H26" s="46">
        <v>2023</v>
      </c>
      <c r="I26" s="46">
        <v>4</v>
      </c>
      <c r="AC26" s="258" t="s">
        <v>34</v>
      </c>
      <c r="AE26">
        <v>25</v>
      </c>
    </row>
    <row r="27" spans="1:31" x14ac:dyDescent="0.2">
      <c r="A27" s="46"/>
      <c r="B27" s="46">
        <v>1575921</v>
      </c>
      <c r="C27" s="46" t="s">
        <v>2689</v>
      </c>
      <c r="D27" s="46"/>
      <c r="E27" s="46"/>
      <c r="F27" s="46">
        <v>23</v>
      </c>
      <c r="G27" s="46" t="s">
        <v>140</v>
      </c>
      <c r="H27" s="46">
        <v>2023</v>
      </c>
      <c r="I27" s="46">
        <v>4</v>
      </c>
      <c r="AC27" s="258" t="s">
        <v>2691</v>
      </c>
      <c r="AE27">
        <v>26</v>
      </c>
    </row>
    <row r="28" spans="1:31" x14ac:dyDescent="0.2">
      <c r="A28" s="46"/>
      <c r="B28" s="46">
        <v>1612126</v>
      </c>
      <c r="C28" s="46" t="s">
        <v>2689</v>
      </c>
      <c r="D28" s="46"/>
      <c r="E28" s="46"/>
      <c r="F28" s="46">
        <v>23</v>
      </c>
      <c r="G28" s="46" t="s">
        <v>140</v>
      </c>
      <c r="H28" s="46">
        <v>2023</v>
      </c>
      <c r="I28" s="46">
        <v>4</v>
      </c>
      <c r="AC28" s="258" t="s">
        <v>2692</v>
      </c>
      <c r="AE28">
        <v>27</v>
      </c>
    </row>
    <row r="29" spans="1:31" x14ac:dyDescent="0.2">
      <c r="A29" s="46"/>
      <c r="B29" s="46">
        <v>1612663</v>
      </c>
      <c r="C29" s="46" t="s">
        <v>2689</v>
      </c>
      <c r="D29" s="46"/>
      <c r="E29" s="46"/>
      <c r="F29" s="46">
        <v>23</v>
      </c>
      <c r="G29" s="46" t="s">
        <v>140</v>
      </c>
      <c r="H29" s="46">
        <v>2023</v>
      </c>
      <c r="I29" s="46">
        <v>4</v>
      </c>
      <c r="AC29" s="258" t="s">
        <v>2693</v>
      </c>
      <c r="AE29">
        <v>28</v>
      </c>
    </row>
    <row r="30" spans="1:31" x14ac:dyDescent="0.2">
      <c r="A30" s="46"/>
      <c r="B30" s="46">
        <v>1606975</v>
      </c>
      <c r="C30" s="46" t="s">
        <v>2689</v>
      </c>
      <c r="D30" s="46"/>
      <c r="E30" s="46"/>
      <c r="F30" s="46">
        <v>23</v>
      </c>
      <c r="G30" s="46" t="s">
        <v>140</v>
      </c>
      <c r="H30" s="46">
        <v>2023</v>
      </c>
      <c r="I30" s="46">
        <v>4</v>
      </c>
      <c r="AC30" s="258" t="s">
        <v>41</v>
      </c>
      <c r="AE30">
        <v>29</v>
      </c>
    </row>
    <row r="31" spans="1:31" x14ac:dyDescent="0.2">
      <c r="A31" s="46"/>
      <c r="B31" s="46">
        <v>1602463</v>
      </c>
      <c r="C31" s="46" t="s">
        <v>2694</v>
      </c>
      <c r="D31" s="46"/>
      <c r="E31" s="46"/>
      <c r="F31" s="46">
        <v>30</v>
      </c>
      <c r="G31" s="46" t="s">
        <v>140</v>
      </c>
      <c r="H31" s="46">
        <v>2023</v>
      </c>
      <c r="I31" s="46">
        <v>4</v>
      </c>
      <c r="AC31" s="258" t="s">
        <v>2695</v>
      </c>
      <c r="AE31">
        <v>30</v>
      </c>
    </row>
    <row r="32" spans="1:31" x14ac:dyDescent="0.2">
      <c r="A32" s="46"/>
      <c r="B32" s="46">
        <v>1618924</v>
      </c>
      <c r="C32" s="46" t="s">
        <v>2694</v>
      </c>
      <c r="D32" s="46"/>
      <c r="E32" s="46"/>
      <c r="F32" s="46">
        <v>30</v>
      </c>
      <c r="G32" s="46" t="s">
        <v>140</v>
      </c>
      <c r="H32" s="46">
        <v>2023</v>
      </c>
      <c r="I32" s="46">
        <v>4</v>
      </c>
      <c r="AC32" s="258" t="s">
        <v>2696</v>
      </c>
      <c r="AE32">
        <v>31</v>
      </c>
    </row>
    <row r="33" spans="1:29" x14ac:dyDescent="0.2">
      <c r="A33" s="46"/>
      <c r="B33" s="46">
        <v>1622088</v>
      </c>
      <c r="C33" s="46" t="s">
        <v>2697</v>
      </c>
      <c r="D33" s="46"/>
      <c r="E33" s="46"/>
      <c r="F33" s="46">
        <v>7</v>
      </c>
      <c r="G33" s="46" t="s">
        <v>2675</v>
      </c>
      <c r="H33" s="46">
        <v>2023</v>
      </c>
      <c r="I33" s="46">
        <v>4</v>
      </c>
      <c r="AC33" s="258" t="s">
        <v>1365</v>
      </c>
    </row>
    <row r="34" spans="1:29" x14ac:dyDescent="0.2">
      <c r="A34" s="46"/>
      <c r="B34" s="46">
        <v>1590333</v>
      </c>
      <c r="C34" s="46" t="s">
        <v>2698</v>
      </c>
      <c r="D34" s="46"/>
      <c r="E34" s="46" t="s">
        <v>2642</v>
      </c>
      <c r="F34" s="46">
        <v>14</v>
      </c>
      <c r="G34" s="46" t="s">
        <v>2675</v>
      </c>
      <c r="H34" s="46">
        <v>2023</v>
      </c>
      <c r="I34" s="46">
        <v>4</v>
      </c>
      <c r="AC34" s="258" t="s">
        <v>244</v>
      </c>
    </row>
    <row r="35" spans="1:29" x14ac:dyDescent="0.2">
      <c r="A35" s="46"/>
      <c r="B35" s="46">
        <v>1514032</v>
      </c>
      <c r="C35" s="46" t="s">
        <v>2698</v>
      </c>
      <c r="D35" s="46"/>
      <c r="E35" s="46" t="s">
        <v>2642</v>
      </c>
      <c r="F35" s="46">
        <v>14</v>
      </c>
      <c r="G35" s="46" t="s">
        <v>2675</v>
      </c>
      <c r="H35" s="46">
        <v>2023</v>
      </c>
      <c r="I35" s="46">
        <v>4</v>
      </c>
      <c r="AC35" s="258" t="s">
        <v>2699</v>
      </c>
    </row>
    <row r="36" spans="1:29" x14ac:dyDescent="0.2">
      <c r="A36" s="46"/>
      <c r="B36" s="46">
        <v>1580043</v>
      </c>
      <c r="C36" s="46" t="s">
        <v>2698</v>
      </c>
      <c r="D36" s="46"/>
      <c r="E36" s="46" t="s">
        <v>2642</v>
      </c>
      <c r="F36" s="46">
        <v>14</v>
      </c>
      <c r="G36" s="46" t="s">
        <v>2675</v>
      </c>
      <c r="H36" s="46">
        <v>2023</v>
      </c>
      <c r="I36" s="46">
        <v>4</v>
      </c>
      <c r="AC36" s="258" t="s">
        <v>2700</v>
      </c>
    </row>
    <row r="37" spans="1:29" x14ac:dyDescent="0.2">
      <c r="A37" s="46"/>
      <c r="B37" s="46">
        <v>1579432</v>
      </c>
      <c r="C37" s="46" t="s">
        <v>2698</v>
      </c>
      <c r="D37" s="46"/>
      <c r="E37" s="46" t="s">
        <v>2642</v>
      </c>
      <c r="F37" s="46">
        <v>14</v>
      </c>
      <c r="G37" s="46" t="s">
        <v>2675</v>
      </c>
      <c r="H37" s="46">
        <v>2023</v>
      </c>
      <c r="I37" s="46">
        <v>4</v>
      </c>
      <c r="AC37" s="258" t="s">
        <v>48</v>
      </c>
    </row>
    <row r="38" spans="1:29" x14ac:dyDescent="0.2">
      <c r="A38" s="46"/>
      <c r="B38" s="46">
        <v>1592748</v>
      </c>
      <c r="C38" s="46" t="s">
        <v>2698</v>
      </c>
      <c r="D38" s="46"/>
      <c r="E38" s="46" t="s">
        <v>2642</v>
      </c>
      <c r="F38" s="46">
        <v>14</v>
      </c>
      <c r="G38" s="46" t="s">
        <v>2675</v>
      </c>
      <c r="H38" s="46">
        <v>2023</v>
      </c>
      <c r="I38" s="46">
        <v>4</v>
      </c>
      <c r="AC38" s="258" t="s">
        <v>2701</v>
      </c>
    </row>
    <row r="39" spans="1:29" x14ac:dyDescent="0.2">
      <c r="A39" s="46"/>
      <c r="B39" s="46">
        <v>1515234</v>
      </c>
      <c r="C39" s="46" t="s">
        <v>2698</v>
      </c>
      <c r="D39" s="46"/>
      <c r="E39" s="46" t="s">
        <v>2649</v>
      </c>
      <c r="F39" s="46">
        <v>14</v>
      </c>
      <c r="G39" s="46" t="s">
        <v>2675</v>
      </c>
      <c r="H39" s="46">
        <v>2023</v>
      </c>
      <c r="I39" s="46">
        <v>4</v>
      </c>
      <c r="AC39" s="258" t="s">
        <v>2702</v>
      </c>
    </row>
    <row r="40" spans="1:29" x14ac:dyDescent="0.2">
      <c r="A40" s="46"/>
      <c r="B40" s="46">
        <v>1635860</v>
      </c>
      <c r="C40" s="46" t="s">
        <v>2703</v>
      </c>
      <c r="D40" s="46" t="s">
        <v>42</v>
      </c>
      <c r="E40" s="46" t="s">
        <v>2649</v>
      </c>
      <c r="F40" s="46">
        <v>18</v>
      </c>
      <c r="G40" s="46" t="s">
        <v>141</v>
      </c>
      <c r="H40" s="46">
        <v>2024</v>
      </c>
      <c r="I40" s="46">
        <v>1</v>
      </c>
      <c r="J40" s="46" t="s">
        <v>2704</v>
      </c>
      <c r="AC40" s="258" t="s">
        <v>2705</v>
      </c>
    </row>
    <row r="41" spans="1:29" x14ac:dyDescent="0.2">
      <c r="A41" s="46"/>
      <c r="B41" s="46">
        <v>1655994</v>
      </c>
      <c r="C41" s="46" t="s">
        <v>2706</v>
      </c>
      <c r="D41" s="46" t="s">
        <v>786</v>
      </c>
      <c r="E41" s="46" t="s">
        <v>2642</v>
      </c>
      <c r="F41" s="46">
        <v>1</v>
      </c>
      <c r="G41" s="46" t="s">
        <v>142</v>
      </c>
      <c r="H41" s="46">
        <v>2024</v>
      </c>
      <c r="I41" s="46">
        <v>1</v>
      </c>
      <c r="J41" t="s">
        <v>2707</v>
      </c>
      <c r="AC41" s="258" t="s">
        <v>52</v>
      </c>
    </row>
    <row r="42" spans="1:29" x14ac:dyDescent="0.2">
      <c r="A42" s="46"/>
      <c r="B42" s="46">
        <v>1639940</v>
      </c>
      <c r="C42" s="46" t="s">
        <v>2708</v>
      </c>
      <c r="D42" s="46"/>
      <c r="E42" s="46"/>
      <c r="F42" s="46">
        <v>13</v>
      </c>
      <c r="G42" s="46" t="s">
        <v>143</v>
      </c>
      <c r="H42" s="46">
        <v>2024</v>
      </c>
      <c r="I42" s="46">
        <v>1</v>
      </c>
      <c r="AC42" s="258" t="s">
        <v>42</v>
      </c>
    </row>
    <row r="43" spans="1:29" x14ac:dyDescent="0.2">
      <c r="A43" s="46"/>
      <c r="B43" s="46">
        <v>1440187</v>
      </c>
      <c r="C43" s="46" t="s">
        <v>2708</v>
      </c>
      <c r="D43" s="46"/>
      <c r="E43" s="46"/>
      <c r="F43" s="46">
        <v>13</v>
      </c>
      <c r="G43" s="46" t="s">
        <v>143</v>
      </c>
      <c r="H43" s="46">
        <v>2024</v>
      </c>
      <c r="I43" s="46">
        <v>1</v>
      </c>
      <c r="AC43" s="258" t="s">
        <v>57</v>
      </c>
    </row>
    <row r="44" spans="1:29" x14ac:dyDescent="0.2">
      <c r="A44" s="46"/>
      <c r="B44" s="46">
        <v>1692211</v>
      </c>
      <c r="C44" s="46" t="s">
        <v>2708</v>
      </c>
      <c r="D44" s="46"/>
      <c r="E44" s="46"/>
      <c r="F44" s="46">
        <v>13</v>
      </c>
      <c r="G44" s="46" t="s">
        <v>143</v>
      </c>
      <c r="H44" s="46">
        <v>2024</v>
      </c>
      <c r="I44" s="46">
        <v>1</v>
      </c>
      <c r="AC44" s="258" t="s">
        <v>2709</v>
      </c>
    </row>
    <row r="45" spans="1:29" x14ac:dyDescent="0.2">
      <c r="A45" s="46"/>
      <c r="B45" s="46">
        <v>1642698</v>
      </c>
      <c r="C45" s="46" t="s">
        <v>2708</v>
      </c>
      <c r="D45" s="46"/>
      <c r="E45" s="46"/>
      <c r="F45" s="46">
        <v>13</v>
      </c>
      <c r="G45" s="46" t="s">
        <v>143</v>
      </c>
      <c r="H45" s="46">
        <v>2024</v>
      </c>
      <c r="I45" s="46">
        <v>1</v>
      </c>
      <c r="AC45" s="258" t="s">
        <v>2648</v>
      </c>
    </row>
    <row r="46" spans="1:29" x14ac:dyDescent="0.2">
      <c r="A46" s="46"/>
      <c r="B46" s="46">
        <v>1650385</v>
      </c>
      <c r="C46" s="46" t="s">
        <v>2708</v>
      </c>
      <c r="D46" s="46"/>
      <c r="E46" s="46"/>
      <c r="F46" s="46">
        <v>13</v>
      </c>
      <c r="G46" s="46" t="s">
        <v>143</v>
      </c>
      <c r="H46" s="46">
        <v>2024</v>
      </c>
      <c r="I46" s="46">
        <v>1</v>
      </c>
      <c r="AC46" s="258" t="s">
        <v>2710</v>
      </c>
    </row>
    <row r="47" spans="1:29" x14ac:dyDescent="0.2">
      <c r="A47" s="46"/>
      <c r="B47" s="46"/>
      <c r="C47" s="46"/>
      <c r="D47" s="46"/>
      <c r="E47" s="46"/>
      <c r="F47" s="46"/>
      <c r="G47" s="46"/>
      <c r="H47" s="46"/>
      <c r="I47" s="46"/>
      <c r="AC47" s="188" t="s">
        <v>1125</v>
      </c>
    </row>
    <row r="48" spans="1:29" x14ac:dyDescent="0.2">
      <c r="A48" s="46"/>
      <c r="B48" s="46"/>
      <c r="C48" s="46"/>
      <c r="D48" s="46"/>
      <c r="E48" s="46"/>
      <c r="F48" s="46"/>
      <c r="G48" s="46"/>
      <c r="H48" s="46"/>
      <c r="I48" s="46"/>
      <c r="AC48" s="257" t="s">
        <v>2667</v>
      </c>
    </row>
    <row r="49" spans="1:9" x14ac:dyDescent="0.2">
      <c r="A49" s="46"/>
      <c r="B49" s="46"/>
      <c r="C49" s="46"/>
      <c r="D49" s="46"/>
      <c r="E49" s="46"/>
      <c r="F49" s="46"/>
      <c r="G49" s="46"/>
      <c r="H49" s="46"/>
      <c r="I49" s="46"/>
    </row>
    <row r="50" spans="1:9" x14ac:dyDescent="0.2">
      <c r="A50" s="46"/>
      <c r="B50" s="46"/>
      <c r="C50" s="46"/>
      <c r="D50" s="46"/>
      <c r="E50" s="46"/>
      <c r="F50" s="46"/>
      <c r="G50" s="46"/>
      <c r="H50" s="46"/>
      <c r="I50" s="46"/>
    </row>
    <row r="51" spans="1:9" x14ac:dyDescent="0.2">
      <c r="A51" s="46"/>
      <c r="B51" s="46"/>
      <c r="C51" s="46"/>
      <c r="D51" s="46"/>
      <c r="E51" s="46"/>
      <c r="F51" s="46"/>
      <c r="G51" s="46"/>
      <c r="H51" s="46"/>
      <c r="I51" s="46"/>
    </row>
    <row r="52" spans="1:9" x14ac:dyDescent="0.2">
      <c r="A52" s="46"/>
      <c r="B52" s="46"/>
      <c r="C52" s="46"/>
      <c r="D52" s="46"/>
      <c r="E52" s="46"/>
      <c r="F52" s="46"/>
      <c r="G52" s="46"/>
      <c r="H52" s="46"/>
      <c r="I52" s="46"/>
    </row>
    <row r="53" spans="1:9" x14ac:dyDescent="0.2">
      <c r="A53" s="46"/>
      <c r="B53" s="46"/>
      <c r="C53" s="46"/>
      <c r="D53" s="46"/>
      <c r="E53" s="46"/>
      <c r="F53" s="46"/>
      <c r="G53" s="46"/>
      <c r="H53" s="46"/>
      <c r="I53" s="46"/>
    </row>
    <row r="54" spans="1:9" x14ac:dyDescent="0.2">
      <c r="A54" s="46"/>
      <c r="B54" s="46"/>
      <c r="C54" s="46"/>
      <c r="D54" s="46"/>
      <c r="E54" s="46"/>
      <c r="F54" s="46"/>
      <c r="G54" s="46"/>
      <c r="H54" s="46"/>
      <c r="I54" s="46"/>
    </row>
    <row r="55" spans="1:9" x14ac:dyDescent="0.2">
      <c r="A55" s="46"/>
      <c r="B55" s="46"/>
      <c r="C55" s="46"/>
      <c r="D55" s="46"/>
      <c r="E55" s="46"/>
      <c r="F55" s="46"/>
      <c r="G55" s="46"/>
      <c r="H55" s="46"/>
      <c r="I55" s="46"/>
    </row>
    <row r="56" spans="1:9" x14ac:dyDescent="0.2">
      <c r="A56" s="46"/>
      <c r="B56" s="46"/>
      <c r="C56" s="46"/>
      <c r="D56" s="46"/>
      <c r="E56" s="46"/>
      <c r="F56" s="46"/>
      <c r="G56" s="46"/>
      <c r="H56" s="46"/>
      <c r="I56" s="46"/>
    </row>
    <row r="57" spans="1:9" x14ac:dyDescent="0.2">
      <c r="A57" s="46"/>
      <c r="B57" s="46"/>
      <c r="C57" s="46"/>
      <c r="D57" s="46"/>
      <c r="E57" s="46"/>
      <c r="F57" s="46"/>
      <c r="G57" s="46"/>
      <c r="H57" s="46"/>
      <c r="I57" s="46"/>
    </row>
    <row r="58" spans="1:9" x14ac:dyDescent="0.2">
      <c r="A58" s="46"/>
      <c r="B58" s="46"/>
      <c r="C58" s="46"/>
      <c r="D58" s="46"/>
      <c r="E58" s="46"/>
      <c r="F58" s="46"/>
      <c r="G58" s="46"/>
      <c r="H58" s="46"/>
      <c r="I58" s="46"/>
    </row>
    <row r="59" spans="1:9" x14ac:dyDescent="0.2">
      <c r="A59" s="46"/>
      <c r="B59" s="46"/>
      <c r="C59" s="46"/>
      <c r="D59" s="46"/>
      <c r="E59" s="46"/>
      <c r="F59" s="46"/>
      <c r="G59" s="46"/>
      <c r="H59" s="46"/>
      <c r="I59" s="46"/>
    </row>
    <row r="60" spans="1:9" x14ac:dyDescent="0.2">
      <c r="A60" s="46"/>
      <c r="B60" s="46"/>
      <c r="C60" s="46"/>
      <c r="D60" s="46"/>
      <c r="E60" s="46"/>
      <c r="F60" s="46"/>
      <c r="G60" s="46"/>
      <c r="H60" s="46"/>
      <c r="I60" s="46"/>
    </row>
    <row r="61" spans="1:9" x14ac:dyDescent="0.2">
      <c r="A61" s="46"/>
      <c r="B61" s="46"/>
      <c r="C61" s="46"/>
      <c r="D61" s="46"/>
      <c r="E61" s="46"/>
      <c r="F61" s="46"/>
      <c r="G61" s="46"/>
      <c r="H61" s="46"/>
      <c r="I61" s="46"/>
    </row>
    <row r="62" spans="1:9" x14ac:dyDescent="0.2">
      <c r="A62" s="46"/>
      <c r="B62" s="46"/>
      <c r="C62" s="46"/>
      <c r="D62" s="46"/>
      <c r="E62" s="46"/>
      <c r="F62" s="46"/>
      <c r="G62" s="46"/>
      <c r="H62" s="46"/>
      <c r="I62" s="46"/>
    </row>
    <row r="63" spans="1:9" x14ac:dyDescent="0.2">
      <c r="A63" s="46"/>
      <c r="B63" s="46"/>
      <c r="C63" s="46"/>
      <c r="D63" s="46"/>
      <c r="E63" s="46"/>
      <c r="F63" s="46"/>
      <c r="G63" s="46"/>
      <c r="H63" s="46"/>
      <c r="I63" s="46"/>
    </row>
    <row r="64" spans="1:9" x14ac:dyDescent="0.2">
      <c r="A64" s="46"/>
      <c r="B64" s="46"/>
      <c r="C64" s="46"/>
      <c r="D64" s="46"/>
      <c r="E64" s="46"/>
      <c r="F64" s="46"/>
      <c r="G64" s="46"/>
      <c r="H64" s="46"/>
      <c r="I64" s="46"/>
    </row>
    <row r="65" spans="1:9" x14ac:dyDescent="0.2">
      <c r="A65" s="46"/>
      <c r="B65" s="46"/>
      <c r="C65" s="46"/>
      <c r="D65" s="46"/>
      <c r="E65" s="46"/>
      <c r="F65" s="46"/>
      <c r="G65" s="46"/>
      <c r="H65" s="46"/>
      <c r="I65" s="46"/>
    </row>
    <row r="66" spans="1:9" x14ac:dyDescent="0.2">
      <c r="A66" s="46"/>
      <c r="B66" s="46"/>
      <c r="C66" s="46"/>
      <c r="D66" s="46"/>
      <c r="E66" s="46"/>
      <c r="F66" s="46"/>
      <c r="G66" s="46"/>
      <c r="H66" s="46"/>
      <c r="I66" s="46"/>
    </row>
    <row r="67" spans="1:9" x14ac:dyDescent="0.2">
      <c r="A67" s="46"/>
      <c r="B67" s="46"/>
      <c r="C67" s="46"/>
      <c r="D67" s="46"/>
      <c r="E67" s="46"/>
      <c r="F67" s="46"/>
      <c r="G67" s="46"/>
      <c r="H67" s="46"/>
      <c r="I67" s="46"/>
    </row>
    <row r="68" spans="1:9" x14ac:dyDescent="0.2">
      <c r="A68" s="46"/>
      <c r="B68" s="46"/>
      <c r="C68" s="46"/>
      <c r="D68" s="46"/>
      <c r="E68" s="46"/>
      <c r="F68" s="46"/>
      <c r="G68" s="46"/>
      <c r="H68" s="46"/>
      <c r="I68" s="46"/>
    </row>
    <row r="69" spans="1:9" x14ac:dyDescent="0.2">
      <c r="A69" s="46"/>
      <c r="B69" s="46"/>
      <c r="C69" s="46"/>
      <c r="D69" s="46"/>
      <c r="E69" s="46"/>
      <c r="F69" s="46"/>
      <c r="G69" s="46"/>
      <c r="H69" s="46"/>
      <c r="I69" s="46"/>
    </row>
    <row r="70" spans="1:9" x14ac:dyDescent="0.2">
      <c r="A70" s="46"/>
      <c r="B70" s="46"/>
      <c r="C70" s="46"/>
      <c r="D70" s="46"/>
      <c r="E70" s="46"/>
      <c r="F70" s="46"/>
      <c r="G70" s="46"/>
      <c r="H70" s="46"/>
      <c r="I70" s="46"/>
    </row>
    <row r="71" spans="1:9" x14ac:dyDescent="0.2">
      <c r="A71" s="46"/>
      <c r="B71" s="46"/>
      <c r="C71" s="46"/>
      <c r="D71" s="46"/>
      <c r="E71" s="46"/>
      <c r="F71" s="46"/>
      <c r="G71" s="46"/>
      <c r="H71" s="46"/>
      <c r="I71" s="46"/>
    </row>
    <row r="72" spans="1:9" x14ac:dyDescent="0.2">
      <c r="A72" s="46"/>
      <c r="B72" s="46"/>
      <c r="C72" s="46"/>
      <c r="D72" s="46"/>
      <c r="E72" s="46"/>
      <c r="F72" s="46"/>
      <c r="G72" s="46"/>
      <c r="H72" s="46"/>
      <c r="I72" s="46"/>
    </row>
    <row r="73" spans="1:9" x14ac:dyDescent="0.2">
      <c r="A73" s="46"/>
      <c r="B73" s="46"/>
      <c r="C73" s="46"/>
      <c r="D73" s="46"/>
      <c r="E73" s="46"/>
      <c r="F73" s="46"/>
      <c r="G73" s="46"/>
      <c r="H73" s="46"/>
      <c r="I73" s="46"/>
    </row>
    <row r="74" spans="1:9" x14ac:dyDescent="0.2">
      <c r="A74" s="46"/>
      <c r="B74" s="46"/>
      <c r="C74" s="46"/>
      <c r="D74" s="46"/>
      <c r="E74" s="46"/>
      <c r="F74" s="46"/>
      <c r="G74" s="46"/>
      <c r="H74" s="46"/>
      <c r="I74" s="46"/>
    </row>
    <row r="75" spans="1:9" x14ac:dyDescent="0.2">
      <c r="A75" s="46"/>
      <c r="B75" s="46"/>
      <c r="C75" s="46"/>
      <c r="D75" s="46"/>
      <c r="E75" s="46"/>
      <c r="F75" s="46"/>
      <c r="G75" s="46"/>
      <c r="H75" s="46"/>
      <c r="I75" s="46"/>
    </row>
    <row r="76" spans="1:9" x14ac:dyDescent="0.2">
      <c r="A76" s="46"/>
      <c r="B76" s="46"/>
      <c r="C76" s="46"/>
      <c r="D76" s="46"/>
      <c r="E76" s="46"/>
      <c r="F76" s="46"/>
      <c r="G76" s="46"/>
      <c r="H76" s="46"/>
      <c r="I76" s="46"/>
    </row>
    <row r="77" spans="1:9" x14ac:dyDescent="0.2">
      <c r="A77" s="46"/>
      <c r="B77" s="46"/>
      <c r="C77" s="46"/>
      <c r="D77" s="46"/>
      <c r="E77" s="46"/>
      <c r="F77" s="46"/>
      <c r="G77" s="46"/>
      <c r="H77" s="46"/>
      <c r="I77" s="46"/>
    </row>
    <row r="78" spans="1:9" x14ac:dyDescent="0.2">
      <c r="A78" s="46"/>
      <c r="B78" s="46"/>
      <c r="C78" s="46"/>
      <c r="D78" s="46"/>
      <c r="E78" s="46"/>
      <c r="F78" s="46"/>
      <c r="G78" s="46"/>
      <c r="H78" s="46"/>
      <c r="I78" s="46"/>
    </row>
    <row r="79" spans="1:9" x14ac:dyDescent="0.2">
      <c r="A79" s="46"/>
      <c r="B79" s="46"/>
      <c r="C79" s="46"/>
      <c r="D79" s="46"/>
      <c r="E79" s="46"/>
      <c r="F79" s="46"/>
      <c r="G79" s="46"/>
      <c r="H79" s="46"/>
      <c r="I79" s="46"/>
    </row>
    <row r="80" spans="1:9" x14ac:dyDescent="0.2">
      <c r="A80" s="46"/>
      <c r="B80" s="46"/>
      <c r="C80" s="46"/>
      <c r="D80" s="46"/>
      <c r="E80" s="46"/>
      <c r="F80" s="46"/>
      <c r="G80" s="46"/>
      <c r="H80" s="46"/>
      <c r="I80" s="46"/>
    </row>
    <row r="81" spans="1:9" x14ac:dyDescent="0.2">
      <c r="A81" s="46"/>
      <c r="B81" s="46"/>
      <c r="C81" s="46"/>
      <c r="D81" s="46"/>
      <c r="E81" s="46"/>
      <c r="F81" s="46"/>
      <c r="G81" s="46"/>
      <c r="H81" s="46"/>
      <c r="I81" s="46"/>
    </row>
    <row r="82" spans="1:9" x14ac:dyDescent="0.2">
      <c r="A82" s="46"/>
      <c r="B82" s="46"/>
      <c r="C82" s="46"/>
      <c r="D82" s="46"/>
      <c r="E82" s="46"/>
      <c r="F82" s="46"/>
      <c r="G82" s="46"/>
      <c r="H82" s="46"/>
      <c r="I82" s="46"/>
    </row>
    <row r="83" spans="1:9" x14ac:dyDescent="0.2">
      <c r="A83" s="46"/>
      <c r="B83" s="46"/>
      <c r="C83" s="46"/>
      <c r="D83" s="46"/>
      <c r="E83" s="46"/>
      <c r="F83" s="46"/>
      <c r="G83" s="46"/>
      <c r="H83" s="46"/>
      <c r="I83" s="46"/>
    </row>
    <row r="84" spans="1:9" x14ac:dyDescent="0.2">
      <c r="A84" s="46"/>
      <c r="B84" s="46"/>
      <c r="C84" s="46"/>
      <c r="D84" s="46"/>
      <c r="E84" s="46"/>
      <c r="F84" s="46"/>
      <c r="G84" s="46"/>
      <c r="H84" s="46"/>
      <c r="I84" s="46"/>
    </row>
    <row r="85" spans="1:9" x14ac:dyDescent="0.2">
      <c r="A85" s="46"/>
      <c r="B85" s="46"/>
      <c r="C85" s="46"/>
      <c r="D85" s="46"/>
      <c r="E85" s="46"/>
      <c r="F85" s="46"/>
      <c r="G85" s="46"/>
      <c r="H85" s="46"/>
      <c r="I85" s="46"/>
    </row>
    <row r="86" spans="1:9" x14ac:dyDescent="0.2">
      <c r="A86" s="46"/>
      <c r="B86" s="46"/>
      <c r="C86" s="46"/>
      <c r="D86" s="46"/>
      <c r="E86" s="46"/>
      <c r="F86" s="46"/>
      <c r="G86" s="46"/>
      <c r="H86" s="46"/>
      <c r="I86" s="46"/>
    </row>
    <row r="87" spans="1:9" x14ac:dyDescent="0.2">
      <c r="A87" s="46"/>
      <c r="B87" s="46"/>
      <c r="C87" s="46"/>
      <c r="D87" s="46"/>
      <c r="E87" s="46"/>
      <c r="F87" s="46"/>
      <c r="G87" s="46"/>
      <c r="H87" s="46"/>
      <c r="I87" s="46"/>
    </row>
    <row r="88" spans="1:9" x14ac:dyDescent="0.2">
      <c r="A88" s="46"/>
      <c r="B88" s="46"/>
      <c r="C88" s="46"/>
      <c r="D88" s="46"/>
      <c r="E88" s="46"/>
      <c r="F88" s="46"/>
      <c r="G88" s="46"/>
      <c r="H88" s="46"/>
      <c r="I88" s="46"/>
    </row>
    <row r="89" spans="1:9" x14ac:dyDescent="0.2">
      <c r="A89" s="46"/>
      <c r="B89" s="46"/>
      <c r="C89" s="46"/>
      <c r="D89" s="46"/>
      <c r="E89" s="46"/>
      <c r="F89" s="46"/>
      <c r="G89" s="46"/>
      <c r="H89" s="46"/>
      <c r="I89" s="46"/>
    </row>
    <row r="90" spans="1:9" x14ac:dyDescent="0.2">
      <c r="A90" s="46"/>
      <c r="B90" s="46"/>
      <c r="C90" s="46"/>
      <c r="D90" s="46"/>
      <c r="E90" s="46"/>
      <c r="F90" s="46"/>
      <c r="G90" s="46"/>
      <c r="H90" s="46"/>
      <c r="I90" s="46"/>
    </row>
    <row r="91" spans="1:9" x14ac:dyDescent="0.2">
      <c r="A91" s="46"/>
      <c r="B91" s="46"/>
      <c r="C91" s="46"/>
      <c r="D91" s="46"/>
      <c r="E91" s="46"/>
      <c r="F91" s="46"/>
      <c r="G91" s="46"/>
      <c r="H91" s="46"/>
      <c r="I91" s="46"/>
    </row>
    <row r="92" spans="1:9" x14ac:dyDescent="0.2">
      <c r="A92" s="46"/>
      <c r="B92" s="46"/>
      <c r="C92" s="46"/>
      <c r="D92" s="46"/>
      <c r="E92" s="46"/>
      <c r="F92" s="46"/>
      <c r="G92" s="46"/>
      <c r="H92" s="46"/>
      <c r="I92" s="46"/>
    </row>
    <row r="93" spans="1:9" x14ac:dyDescent="0.2">
      <c r="A93" s="46"/>
      <c r="B93" s="46"/>
      <c r="C93" s="46"/>
      <c r="D93" s="46"/>
      <c r="E93" s="46"/>
      <c r="F93" s="46"/>
      <c r="G93" s="46"/>
      <c r="H93" s="46"/>
      <c r="I93" s="46"/>
    </row>
    <row r="94" spans="1:9" x14ac:dyDescent="0.2">
      <c r="A94" s="46"/>
      <c r="B94" s="46"/>
      <c r="C94" s="46"/>
      <c r="D94" s="46"/>
      <c r="E94" s="46"/>
      <c r="F94" s="46"/>
      <c r="G94" s="46"/>
      <c r="H94" s="46"/>
      <c r="I94" s="46"/>
    </row>
    <row r="95" spans="1:9" x14ac:dyDescent="0.2">
      <c r="A95" s="46"/>
      <c r="B95" s="46"/>
      <c r="C95" s="46"/>
      <c r="D95" s="46"/>
      <c r="E95" s="46"/>
      <c r="F95" s="46"/>
      <c r="G95" s="46"/>
      <c r="H95" s="46"/>
      <c r="I95" s="46"/>
    </row>
    <row r="96" spans="1:9" x14ac:dyDescent="0.2">
      <c r="A96" s="46"/>
      <c r="B96" s="46"/>
      <c r="C96" s="46"/>
      <c r="D96" s="46"/>
      <c r="E96" s="46"/>
      <c r="F96" s="46"/>
      <c r="G96" s="46"/>
      <c r="H96" s="46"/>
      <c r="I96" s="46"/>
    </row>
    <row r="97" spans="1:9" x14ac:dyDescent="0.2">
      <c r="A97" s="46"/>
      <c r="B97" s="46"/>
      <c r="C97" s="46"/>
      <c r="D97" s="46"/>
      <c r="E97" s="46"/>
      <c r="F97" s="46"/>
      <c r="G97" s="46"/>
      <c r="H97" s="46"/>
      <c r="I97" s="46"/>
    </row>
    <row r="98" spans="1:9" x14ac:dyDescent="0.2">
      <c r="A98" s="46"/>
      <c r="B98" s="46"/>
      <c r="C98" s="46"/>
      <c r="D98" s="46"/>
      <c r="E98" s="46"/>
      <c r="F98" s="46"/>
      <c r="G98" s="46"/>
      <c r="H98" s="46"/>
      <c r="I98" s="46"/>
    </row>
    <row r="99" spans="1:9" x14ac:dyDescent="0.2">
      <c r="A99" s="46"/>
      <c r="B99" s="46"/>
      <c r="C99" s="46"/>
      <c r="D99" s="46"/>
      <c r="E99" s="46"/>
      <c r="F99" s="46"/>
      <c r="G99" s="46"/>
      <c r="H99" s="46"/>
      <c r="I99" s="46"/>
    </row>
    <row r="100" spans="1:9" x14ac:dyDescent="0.2">
      <c r="A100" s="46"/>
      <c r="B100" s="46"/>
      <c r="C100" s="46"/>
      <c r="D100" s="46"/>
      <c r="E100" s="46"/>
      <c r="F100" s="46"/>
      <c r="G100" s="46"/>
      <c r="H100" s="46"/>
      <c r="I100" s="46"/>
    </row>
    <row r="101" spans="1:9" x14ac:dyDescent="0.2">
      <c r="A101" s="46"/>
      <c r="B101" s="46"/>
      <c r="C101" s="46"/>
      <c r="D101" s="46"/>
      <c r="E101" s="46"/>
      <c r="F101" s="46"/>
      <c r="G101" s="46"/>
      <c r="H101" s="46"/>
      <c r="I101" s="46"/>
    </row>
    <row r="102" spans="1:9" x14ac:dyDescent="0.2">
      <c r="F102" s="46"/>
      <c r="G102" s="46"/>
      <c r="H102" s="46"/>
      <c r="I102" s="46"/>
    </row>
    <row r="103" spans="1:9" x14ac:dyDescent="0.2">
      <c r="F103" s="46"/>
      <c r="G103" s="46"/>
      <c r="H103" s="46"/>
      <c r="I103" s="46"/>
    </row>
    <row r="104" spans="1:9" x14ac:dyDescent="0.2">
      <c r="F104" s="46"/>
      <c r="G104" s="46"/>
      <c r="H104" s="46"/>
      <c r="I104" s="46"/>
    </row>
    <row r="105" spans="1:9" x14ac:dyDescent="0.2">
      <c r="F105" s="46"/>
      <c r="G105" s="46"/>
      <c r="H105" s="46"/>
      <c r="I105" s="46"/>
    </row>
    <row r="106" spans="1:9" x14ac:dyDescent="0.2">
      <c r="F106" s="46"/>
      <c r="G106" s="46"/>
      <c r="H106" s="46"/>
      <c r="I106" s="46"/>
    </row>
    <row r="107" spans="1:9" x14ac:dyDescent="0.2">
      <c r="F107" s="46"/>
      <c r="G107" s="46"/>
      <c r="H107" s="46"/>
      <c r="I107" s="46"/>
    </row>
    <row r="108" spans="1:9" x14ac:dyDescent="0.2">
      <c r="F108" s="46"/>
      <c r="G108" s="46"/>
      <c r="H108" s="46"/>
      <c r="I108" s="46"/>
    </row>
    <row r="109" spans="1:9" x14ac:dyDescent="0.2">
      <c r="F109" s="46"/>
      <c r="G109" s="46"/>
      <c r="H109" s="46"/>
      <c r="I109" s="46"/>
    </row>
    <row r="110" spans="1:9" x14ac:dyDescent="0.2">
      <c r="F110" s="46"/>
      <c r="G110" s="46"/>
      <c r="H110" s="46"/>
      <c r="I110" s="46"/>
    </row>
    <row r="111" spans="1:9" x14ac:dyDescent="0.2">
      <c r="F111" s="46"/>
      <c r="G111" s="46"/>
      <c r="H111" s="46"/>
      <c r="I111" s="46"/>
    </row>
  </sheetData>
  <autoFilter ref="A1:AH111" xr:uid="{51102DE7-0BE8-4D33-82C8-C8347CBFE373}"/>
  <dataValidations count="10">
    <dataValidation type="list" allowBlank="1" showInputMessage="1" showErrorMessage="1" sqref="F2:F50" xr:uid="{9A01FF70-21A2-4DEC-8746-90E08FA2ED38}">
      <formula1>$AE$2:$AE$32</formula1>
    </dataValidation>
    <dataValidation type="whole" allowBlank="1" showInputMessage="1" showErrorMessage="1" sqref="AE2:AE32" xr:uid="{0204E35C-FF8C-47C1-8708-99A64DF1AB8A}">
      <formula1>#REF!</formula1>
      <formula2>#REF!</formula2>
    </dataValidation>
    <dataValidation type="list" allowBlank="1" showInputMessage="1" showErrorMessage="1" sqref="G2:G50" xr:uid="{7DD5203D-3F6B-41AB-BC70-269CA2CC874E}">
      <formula1>$AF$2:$AF$13</formula1>
    </dataValidation>
    <dataValidation type="list" allowBlank="1" showInputMessage="1" showErrorMessage="1" sqref="H2:H50" xr:uid="{378C0E2B-5AB6-405B-ABD2-9374D83EFE9A}">
      <formula1>$AG$2:$AG$5</formula1>
    </dataValidation>
    <dataValidation type="list" allowBlank="1" showInputMessage="1" showErrorMessage="1" sqref="I2:I50" xr:uid="{94446B1A-2BC2-44EA-8C70-0EE726386430}">
      <formula1>$AH$2:$AH$5</formula1>
    </dataValidation>
    <dataValidation type="list" allowBlank="1" showInputMessage="1" showErrorMessage="1" sqref="D12:D50 D3:D10" xr:uid="{D76249FE-12C1-4121-92CF-53FB2D4A37AB}">
      <formula1>$AC$2:$AC$46</formula1>
    </dataValidation>
    <dataValidation type="list" allowBlank="1" showInputMessage="1" showErrorMessage="1" sqref="E2:E50" xr:uid="{0476EA97-3E59-4733-BD89-712E8F0C9730}">
      <formula1>$AD$2:$AD$12</formula1>
    </dataValidation>
    <dataValidation type="list" allowBlank="1" showInputMessage="1" showErrorMessage="1" sqref="A2:A40" xr:uid="{D71DAB7B-487F-409A-9C0D-2D9D6EF0C4E2}">
      <formula1>$AB$2:$AB$4</formula1>
    </dataValidation>
    <dataValidation type="list" allowBlank="1" showInputMessage="1" showErrorMessage="1" sqref="D2" xr:uid="{5517B7DB-4722-4507-B2C9-F469B1674C96}">
      <formula1>$AC$2:$AC$47</formula1>
    </dataValidation>
    <dataValidation type="list" allowBlank="1" showInputMessage="1" showErrorMessage="1" sqref="D11" xr:uid="{91F3C97A-C53C-43F9-84EB-E4675853DF0A}">
      <formula1>$AC$2:$AC$100</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E6977-E83A-44A1-AA7F-A3AFF09D68C1}">
  <sheetPr>
    <tabColor rgb="FF70AD47"/>
  </sheetPr>
  <dimension ref="A1:Z411"/>
  <sheetViews>
    <sheetView workbookViewId="0">
      <selection activeCell="E14" sqref="E14"/>
    </sheetView>
  </sheetViews>
  <sheetFormatPr defaultRowHeight="12" x14ac:dyDescent="0.2"/>
  <cols>
    <col min="1" max="1" width="4.6640625" bestFit="1" customWidth="1"/>
    <col min="2" max="2" width="109" customWidth="1"/>
    <col min="3" max="3" width="6.1640625" customWidth="1"/>
    <col min="4" max="4" width="7.5" customWidth="1"/>
    <col min="5" max="5" width="20.5" style="46" customWidth="1"/>
    <col min="6" max="6" width="120.33203125" customWidth="1"/>
  </cols>
  <sheetData>
    <row r="1" spans="1:7" ht="17.25" x14ac:dyDescent="0.3">
      <c r="A1" s="152" t="s">
        <v>2711</v>
      </c>
      <c r="B1" s="151" t="s">
        <v>2712</v>
      </c>
      <c r="C1" s="312" t="s">
        <v>2713</v>
      </c>
      <c r="D1" s="312" t="s">
        <v>2714</v>
      </c>
      <c r="E1" s="152" t="s">
        <v>2715</v>
      </c>
      <c r="F1" s="155" t="s">
        <v>2716</v>
      </c>
    </row>
    <row r="2" spans="1:7" ht="17.25" x14ac:dyDescent="0.3">
      <c r="A2" s="140">
        <v>1</v>
      </c>
      <c r="B2" s="123" t="s">
        <v>2717</v>
      </c>
      <c r="C2" s="228"/>
      <c r="D2" s="229"/>
      <c r="E2" s="153">
        <f>Painel!G12</f>
        <v>0</v>
      </c>
      <c r="F2" s="123" t="s">
        <v>2718</v>
      </c>
      <c r="G2" t="s">
        <v>2719</v>
      </c>
    </row>
    <row r="3" spans="1:7" ht="17.25" x14ac:dyDescent="0.3">
      <c r="A3" s="149">
        <v>2</v>
      </c>
      <c r="B3" s="226" t="s">
        <v>2720</v>
      </c>
      <c r="C3" s="228"/>
      <c r="D3" s="3"/>
      <c r="E3" s="153">
        <f>COUNTIF('SAC''s'!AE:AE,"Não")</f>
        <v>0</v>
      </c>
      <c r="F3" s="150" t="s">
        <v>2721</v>
      </c>
    </row>
    <row r="4" spans="1:7" ht="17.25" x14ac:dyDescent="0.3">
      <c r="A4" s="140">
        <v>3</v>
      </c>
      <c r="B4" s="161" t="s">
        <v>2722</v>
      </c>
      <c r="C4" s="228"/>
      <c r="D4" s="3"/>
      <c r="E4" s="153">
        <f>COUNTIF('SAC''s'!Z:Z,"Deletar")</f>
        <v>0</v>
      </c>
      <c r="F4" s="123" t="s">
        <v>2723</v>
      </c>
    </row>
    <row r="5" spans="1:7" ht="17.25" x14ac:dyDescent="0.3">
      <c r="A5" s="149">
        <v>4</v>
      </c>
      <c r="B5" s="226" t="s">
        <v>2724</v>
      </c>
      <c r="C5" s="228"/>
      <c r="D5" s="3"/>
      <c r="E5" s="153">
        <f>COUNTIF('SAC''s'!J:J,"Não Atribuído")</f>
        <v>18</v>
      </c>
      <c r="F5" s="150" t="s">
        <v>2725</v>
      </c>
    </row>
    <row r="6" spans="1:7" ht="17.25" x14ac:dyDescent="0.3">
      <c r="A6" s="140">
        <v>5</v>
      </c>
      <c r="B6" s="161" t="s">
        <v>2726</v>
      </c>
      <c r="C6" s="228"/>
      <c r="D6" s="3"/>
      <c r="E6" s="153">
        <f>COUNTIF('SAC''s'!AC:AC,"Sim")</f>
        <v>8</v>
      </c>
      <c r="F6" s="123" t="s">
        <v>2727</v>
      </c>
    </row>
    <row r="7" spans="1:7" ht="17.25" x14ac:dyDescent="0.3">
      <c r="A7" s="149">
        <v>6</v>
      </c>
      <c r="B7" s="226" t="s">
        <v>2728</v>
      </c>
      <c r="C7" s="228"/>
      <c r="D7" s="310"/>
      <c r="E7" s="153">
        <f>COUNTIF('SAC''s'!AF:AF,"Não")</f>
        <v>0</v>
      </c>
      <c r="F7" s="150" t="s">
        <v>2729</v>
      </c>
    </row>
    <row r="8" spans="1:7" ht="17.25" x14ac:dyDescent="0.3">
      <c r="A8" s="140">
        <v>7</v>
      </c>
      <c r="B8" s="161" t="s">
        <v>2730</v>
      </c>
      <c r="C8" s="228"/>
      <c r="D8" s="229"/>
      <c r="E8" s="153">
        <f>COUNTIF('SAC''s'!AH:AH,"ERRO")</f>
        <v>6</v>
      </c>
      <c r="F8" s="123" t="s">
        <v>2731</v>
      </c>
    </row>
    <row r="9" spans="1:7" ht="17.25" x14ac:dyDescent="0.3">
      <c r="A9" s="149">
        <v>8</v>
      </c>
      <c r="B9" s="226" t="s">
        <v>2732</v>
      </c>
      <c r="C9" s="228"/>
      <c r="D9" s="3"/>
      <c r="E9" s="153">
        <f>SUM('SAC''s'!AB:AB)</f>
        <v>16</v>
      </c>
      <c r="F9" s="150" t="s">
        <v>2733</v>
      </c>
    </row>
    <row r="10" spans="1:7" ht="17.25" x14ac:dyDescent="0.3">
      <c r="A10" s="140">
        <v>9</v>
      </c>
      <c r="B10" s="161" t="s">
        <v>2734</v>
      </c>
      <c r="C10" s="228"/>
      <c r="D10" s="3"/>
      <c r="E10" s="153">
        <f>COUNTIF('SAC''s'!AI:AI,"Não")</f>
        <v>0</v>
      </c>
      <c r="F10" s="123" t="s">
        <v>2735</v>
      </c>
    </row>
    <row r="11" spans="1:7" ht="17.25" x14ac:dyDescent="0.3">
      <c r="A11" s="149">
        <v>10</v>
      </c>
      <c r="B11" s="226" t="s">
        <v>2736</v>
      </c>
      <c r="C11" s="228"/>
      <c r="D11" s="10"/>
      <c r="E11" s="153">
        <f>COUNTIF('SAC''s'!AJ:AJ,"SIM")</f>
        <v>1</v>
      </c>
      <c r="F11" s="150" t="s">
        <v>2737</v>
      </c>
    </row>
    <row r="12" spans="1:7" ht="17.25" x14ac:dyDescent="0.3">
      <c r="A12" s="140">
        <v>11</v>
      </c>
      <c r="B12" s="161" t="s">
        <v>2738</v>
      </c>
      <c r="C12" s="228"/>
      <c r="D12" s="3"/>
      <c r="E12" s="153">
        <f>COUNTIF('SAC''s'!A:A,"Candidato Diária")</f>
        <v>0</v>
      </c>
      <c r="F12" s="123" t="s">
        <v>2739</v>
      </c>
    </row>
    <row r="13" spans="1:7" ht="17.25" x14ac:dyDescent="0.3">
      <c r="A13" s="149">
        <v>12</v>
      </c>
      <c r="B13" s="226" t="s">
        <v>2740</v>
      </c>
      <c r="C13" s="228"/>
      <c r="D13" s="3"/>
      <c r="E13" s="154">
        <f>COUNTIFS('SAC''s'!A:A,"Enviado Padrão",'SAC''s'!Z:Z,"Manter")</f>
        <v>0</v>
      </c>
      <c r="F13" s="150" t="s">
        <v>2741</v>
      </c>
    </row>
    <row r="14" spans="1:7" ht="17.25" x14ac:dyDescent="0.3">
      <c r="A14" s="140">
        <v>13</v>
      </c>
      <c r="B14" s="161" t="s">
        <v>2742</v>
      </c>
      <c r="C14" s="228"/>
      <c r="D14" s="3"/>
      <c r="E14" s="154">
        <f>COUNTIFS('SAC''s'!A:A,"Enviado Normal",'SAC''s'!Z:Z,"Manter")</f>
        <v>0</v>
      </c>
      <c r="F14" s="123" t="s">
        <v>2743</v>
      </c>
    </row>
    <row r="15" spans="1:7" ht="17.25" x14ac:dyDescent="0.3">
      <c r="A15" s="149">
        <v>14</v>
      </c>
      <c r="B15" s="226" t="s">
        <v>2744</v>
      </c>
      <c r="C15" s="228"/>
      <c r="D15" s="3"/>
      <c r="E15" s="154">
        <f>COUNTIFS('SAC''s'!A:A,"Enviado Emergencial",'SAC''s'!Z:Z,"Manter")</f>
        <v>45</v>
      </c>
      <c r="F15" s="150" t="s">
        <v>2745</v>
      </c>
    </row>
    <row r="16" spans="1:7" ht="17.25" x14ac:dyDescent="0.3">
      <c r="A16" s="140">
        <v>15</v>
      </c>
      <c r="B16" s="161" t="s">
        <v>2746</v>
      </c>
      <c r="C16" s="228"/>
      <c r="D16" s="3"/>
      <c r="E16" s="140"/>
      <c r="F16" s="123"/>
    </row>
    <row r="17" spans="1:6" ht="17.25" x14ac:dyDescent="0.3">
      <c r="A17" s="149">
        <v>16</v>
      </c>
      <c r="B17" s="226" t="s">
        <v>2747</v>
      </c>
      <c r="C17" s="228"/>
      <c r="D17" s="3"/>
      <c r="E17" s="140">
        <f>COUNTIF(Abastecimento!L:L, TRUE)</f>
        <v>13</v>
      </c>
      <c r="F17" s="150"/>
    </row>
    <row r="18" spans="1:6" ht="17.25" x14ac:dyDescent="0.3">
      <c r="A18" s="140">
        <v>17</v>
      </c>
      <c r="B18" s="161" t="s">
        <v>2748</v>
      </c>
      <c r="C18" s="228"/>
      <c r="D18" s="3"/>
      <c r="E18" s="140">
        <f>COUNTIF('SAC''s'!AK:AK, TRUE)</f>
        <v>13</v>
      </c>
      <c r="F18" s="123"/>
    </row>
    <row r="19" spans="1:6" ht="17.25" x14ac:dyDescent="0.3">
      <c r="A19" s="164">
        <v>18</v>
      </c>
      <c r="B19" s="227" t="s">
        <v>2749</v>
      </c>
      <c r="C19" s="228"/>
      <c r="D19" s="3"/>
      <c r="E19" s="164">
        <f>COUNTIF('SAC''s'!Z:Z,"Houve alteração no SAC - investigar")</f>
        <v>0</v>
      </c>
      <c r="F19" s="165"/>
    </row>
    <row r="20" spans="1:6" ht="15.75" customHeight="1" x14ac:dyDescent="0.3">
      <c r="A20" s="153">
        <v>19</v>
      </c>
      <c r="B20" s="161" t="s">
        <v>2750</v>
      </c>
      <c r="C20" s="228"/>
      <c r="D20" s="3"/>
      <c r="E20" s="153">
        <f>COUNTIF('SAC''s'!AD:AD,"SIM")</f>
        <v>0</v>
      </c>
      <c r="F20" s="161"/>
    </row>
    <row r="21" spans="1:6" ht="17.25" x14ac:dyDescent="0.3">
      <c r="A21" s="400" t="s">
        <v>2751</v>
      </c>
      <c r="B21" s="400"/>
      <c r="C21" s="401"/>
      <c r="D21" s="402"/>
      <c r="E21" s="152">
        <f>SUM(E2:E19)</f>
        <v>120</v>
      </c>
      <c r="F21" s="156"/>
    </row>
    <row r="411" spans="26:26" x14ac:dyDescent="0.2">
      <c r="Z411" t="str">
        <f>IF(Y411="SAC não encontrado", "Deletar", IF(X411="Objeto não encontrado", Checklist!E19, "Manter"))</f>
        <v>Manter</v>
      </c>
    </row>
  </sheetData>
  <mergeCells count="1">
    <mergeCell ref="A21:D21"/>
  </mergeCells>
  <conditionalFormatting sqref="E2:E20">
    <cfRule type="cellIs" dxfId="1" priority="3" operator="equal">
      <formula>0</formula>
    </cfRule>
    <cfRule type="cellIs" dxfId="0" priority="4"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3AC7-FE49-4312-829F-46C6E48BBB06}">
  <sheetPr>
    <tabColor rgb="FFFC9292"/>
  </sheetPr>
  <dimension ref="A1:F1"/>
  <sheetViews>
    <sheetView workbookViewId="0">
      <selection sqref="A1:F1"/>
    </sheetView>
  </sheetViews>
  <sheetFormatPr defaultRowHeight="12" x14ac:dyDescent="0.2"/>
  <cols>
    <col min="1" max="1" width="18.33203125" bestFit="1" customWidth="1"/>
    <col min="2" max="2" width="6.33203125" bestFit="1" customWidth="1"/>
    <col min="3" max="3" width="15.1640625" bestFit="1" customWidth="1"/>
    <col min="4" max="4" width="15.33203125" bestFit="1" customWidth="1"/>
    <col min="5" max="5" width="27.33203125" bestFit="1" customWidth="1"/>
    <col min="6" max="6" width="32.1640625" bestFit="1" customWidth="1"/>
  </cols>
  <sheetData>
    <row r="1" spans="1:6" x14ac:dyDescent="0.2">
      <c r="A1" s="338" t="s">
        <v>2752</v>
      </c>
      <c r="B1" s="338" t="s">
        <v>127</v>
      </c>
      <c r="C1" s="338" t="s">
        <v>2753</v>
      </c>
      <c r="D1" s="338" t="s">
        <v>2754</v>
      </c>
      <c r="E1" s="338" t="s">
        <v>2755</v>
      </c>
      <c r="F1" s="338" t="s">
        <v>2756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7B4-2468-48B4-87FD-8F740848E64A}">
  <dimension ref="A1:I276"/>
  <sheetViews>
    <sheetView workbookViewId="0">
      <pane ySplit="1" topLeftCell="A102" activePane="bottomLeft" state="frozen"/>
      <selection pane="bottomLeft" activeCell="D65" sqref="D65"/>
    </sheetView>
  </sheetViews>
  <sheetFormatPr defaultRowHeight="12" customHeight="1" x14ac:dyDescent="0.2"/>
  <cols>
    <col min="1" max="1" width="38.6640625" style="99" bestFit="1" customWidth="1"/>
    <col min="2" max="2" width="46.1640625" style="99" customWidth="1"/>
    <col min="3" max="3" width="14.5" style="99" hidden="1" customWidth="1"/>
    <col min="4" max="4" width="26.1640625" style="99" customWidth="1"/>
    <col min="5" max="5" width="58" style="99" customWidth="1"/>
    <col min="6" max="6" width="34.6640625" bestFit="1" customWidth="1"/>
  </cols>
  <sheetData>
    <row r="1" spans="1:7" ht="15" x14ac:dyDescent="0.25">
      <c r="A1" s="110" t="s">
        <v>2629</v>
      </c>
      <c r="B1" s="110" t="s">
        <v>2757</v>
      </c>
      <c r="C1" s="369" t="s">
        <v>2758</v>
      </c>
      <c r="D1" s="112" t="s">
        <v>2759</v>
      </c>
      <c r="E1" s="112" t="s">
        <v>211</v>
      </c>
      <c r="F1" s="367" t="s">
        <v>2760</v>
      </c>
      <c r="G1" s="7">
        <v>18</v>
      </c>
    </row>
    <row r="2" spans="1:7" ht="12.75" x14ac:dyDescent="0.2">
      <c r="A2" s="372" t="s">
        <v>293</v>
      </c>
      <c r="B2" s="372" t="s">
        <v>293</v>
      </c>
      <c r="C2" s="98"/>
      <c r="D2" s="372" t="s">
        <v>2761</v>
      </c>
      <c r="E2" s="372" t="str">
        <f>VLOOKUP(D2,TORRE!A:B,2,0)</f>
        <v>DIGITAL</v>
      </c>
      <c r="F2" s="368" t="s">
        <v>27</v>
      </c>
      <c r="G2" s="7">
        <v>36</v>
      </c>
    </row>
    <row r="3" spans="1:7" x14ac:dyDescent="0.2">
      <c r="A3" s="98" t="s">
        <v>468</v>
      </c>
      <c r="B3" s="98" t="s">
        <v>2762</v>
      </c>
      <c r="C3" s="98"/>
      <c r="D3" s="98" t="s">
        <v>2680</v>
      </c>
      <c r="E3" s="98" t="str">
        <f>VLOOKUP(D3,TORRE!A:B,2,0)</f>
        <v>OPERADORA</v>
      </c>
      <c r="F3" s="367" t="s">
        <v>2763</v>
      </c>
      <c r="G3" s="7">
        <v>18</v>
      </c>
    </row>
    <row r="4" spans="1:7" x14ac:dyDescent="0.2">
      <c r="A4" s="98" t="s">
        <v>2764</v>
      </c>
      <c r="B4" s="98" t="s">
        <v>2644</v>
      </c>
      <c r="C4" s="98"/>
      <c r="D4" s="98" t="s">
        <v>2765</v>
      </c>
      <c r="E4" s="98" t="str">
        <f>VLOOKUP(D4,TORRE!A:B,2,0)</f>
        <v>OPERADORA</v>
      </c>
    </row>
    <row r="5" spans="1:7" x14ac:dyDescent="0.2">
      <c r="A5" s="98" t="s">
        <v>2766</v>
      </c>
      <c r="B5" s="98" t="s">
        <v>2695</v>
      </c>
      <c r="C5" s="98"/>
      <c r="D5" s="98" t="s">
        <v>2767</v>
      </c>
      <c r="E5" s="98" t="str">
        <f>VLOOKUP(D5,TORRE!A:B,2,0)</f>
        <v>OPERADORA</v>
      </c>
    </row>
    <row r="6" spans="1:7" x14ac:dyDescent="0.2">
      <c r="A6" s="98" t="s">
        <v>43</v>
      </c>
      <c r="B6" s="98" t="s">
        <v>43</v>
      </c>
      <c r="C6" s="98"/>
      <c r="D6" s="98" t="s">
        <v>43</v>
      </c>
      <c r="E6" s="98" t="str">
        <f>VLOOKUP(D6,TORRE!A:B,2,0)</f>
        <v>ASSISTENCIAL</v>
      </c>
    </row>
    <row r="7" spans="1:7" x14ac:dyDescent="0.2">
      <c r="A7" s="98" t="s">
        <v>55</v>
      </c>
      <c r="B7" s="98" t="s">
        <v>48</v>
      </c>
      <c r="C7" s="98"/>
      <c r="D7" s="98" t="s">
        <v>2768</v>
      </c>
      <c r="E7" s="98" t="str">
        <f>VLOOKUP(D7,TORRE!A:B,2,0)</f>
        <v>HAPTECH/ODONTO /SAVI/SAD/FOLHA MEDICA/ AGENDAS</v>
      </c>
    </row>
    <row r="8" spans="1:7" x14ac:dyDescent="0.2">
      <c r="A8" s="371" t="s">
        <v>2674</v>
      </c>
      <c r="B8" s="371" t="s">
        <v>2674</v>
      </c>
      <c r="C8" s="354"/>
      <c r="D8" s="371" t="s">
        <v>2680</v>
      </c>
      <c r="E8" s="371" t="str">
        <f>VLOOKUP(D8,TORRE!A:B,2,0)</f>
        <v>OPERADORA</v>
      </c>
    </row>
    <row r="9" spans="1:7" x14ac:dyDescent="0.2">
      <c r="A9" s="98" t="s">
        <v>2676</v>
      </c>
      <c r="B9" s="98" t="s">
        <v>2648</v>
      </c>
      <c r="C9" s="370"/>
      <c r="D9" s="98" t="s">
        <v>2676</v>
      </c>
      <c r="E9" s="98" t="str">
        <f>VLOOKUP(D9,TORRE!A:B,2,0)</f>
        <v>OPERADORA</v>
      </c>
    </row>
    <row r="10" spans="1:7" x14ac:dyDescent="0.2">
      <c r="A10" s="372" t="s">
        <v>273</v>
      </c>
      <c r="B10" s="188" t="s">
        <v>1125</v>
      </c>
      <c r="C10" s="98"/>
      <c r="D10" s="372" t="s">
        <v>2767</v>
      </c>
      <c r="E10" s="372" t="str">
        <f>VLOOKUP(D10,TORRE!A:B,2,0)</f>
        <v>OPERADORA</v>
      </c>
    </row>
    <row r="11" spans="1:7" x14ac:dyDescent="0.2">
      <c r="A11" s="98" t="s">
        <v>304</v>
      </c>
      <c r="B11" s="98" t="s">
        <v>304</v>
      </c>
      <c r="C11" s="98"/>
      <c r="D11" s="98" t="s">
        <v>43</v>
      </c>
      <c r="E11" s="98" t="str">
        <f>VLOOKUP(D11,TORRE!A:B,2,0)</f>
        <v>ASSISTENCIAL</v>
      </c>
    </row>
    <row r="12" spans="1:7" x14ac:dyDescent="0.2">
      <c r="A12" s="98" t="s">
        <v>54</v>
      </c>
      <c r="B12" s="98" t="s">
        <v>34</v>
      </c>
      <c r="C12" s="98"/>
      <c r="D12" s="98" t="s">
        <v>43</v>
      </c>
      <c r="E12" s="98" t="str">
        <f>VLOOKUP(D12,TORRE!A:B,2,0)</f>
        <v>ASSISTENCIAL</v>
      </c>
    </row>
    <row r="13" spans="1:7" x14ac:dyDescent="0.2">
      <c r="A13" s="98" t="s">
        <v>2769</v>
      </c>
      <c r="B13" s="98" t="s">
        <v>2770</v>
      </c>
      <c r="C13" s="98"/>
      <c r="D13" s="98" t="s">
        <v>2680</v>
      </c>
      <c r="E13" s="98" t="s">
        <v>2649</v>
      </c>
    </row>
    <row r="14" spans="1:7" x14ac:dyDescent="0.2">
      <c r="A14" s="98" t="s">
        <v>49</v>
      </c>
      <c r="B14" s="98" t="s">
        <v>49</v>
      </c>
      <c r="C14" s="98"/>
      <c r="D14" s="98" t="s">
        <v>2771</v>
      </c>
      <c r="E14" s="98" t="s">
        <v>2649</v>
      </c>
    </row>
    <row r="15" spans="1:7" x14ac:dyDescent="0.2">
      <c r="A15" s="98" t="s">
        <v>2772</v>
      </c>
      <c r="B15" s="98" t="s">
        <v>2669</v>
      </c>
      <c r="C15" s="98"/>
      <c r="D15" s="98" t="s">
        <v>2765</v>
      </c>
      <c r="E15" s="98" t="str">
        <f>VLOOKUP(D15,TORRE!A:B,2,0)</f>
        <v>OPERADORA</v>
      </c>
    </row>
    <row r="16" spans="1:7" x14ac:dyDescent="0.2">
      <c r="A16" s="98" t="s">
        <v>58</v>
      </c>
      <c r="B16" s="98" t="s">
        <v>58</v>
      </c>
      <c r="C16" s="98"/>
      <c r="D16" s="98" t="s">
        <v>43</v>
      </c>
      <c r="E16" s="98" t="str">
        <f>VLOOKUP(D16,TORRE!A:B,2,0)</f>
        <v>ASSISTENCIAL</v>
      </c>
    </row>
    <row r="17" spans="1:5" x14ac:dyDescent="0.2">
      <c r="A17" s="98" t="s">
        <v>37</v>
      </c>
      <c r="B17" s="98" t="s">
        <v>37</v>
      </c>
      <c r="C17" s="98"/>
      <c r="D17" s="98" t="s">
        <v>2768</v>
      </c>
      <c r="E17" s="98" t="str">
        <f>VLOOKUP(D17,TORRE!A:B,2,0)</f>
        <v>HAPTECH/ODONTO /SAVI/SAD/FOLHA MEDICA/ AGENDAS</v>
      </c>
    </row>
    <row r="18" spans="1:5" x14ac:dyDescent="0.2">
      <c r="A18" s="98" t="s">
        <v>2773</v>
      </c>
      <c r="B18" s="98" t="s">
        <v>2680</v>
      </c>
      <c r="C18" s="98"/>
      <c r="D18" s="98" t="s">
        <v>2680</v>
      </c>
      <c r="E18" s="98" t="str">
        <f>VLOOKUP(D18,TORRE!A:B,2,0)</f>
        <v>OPERADORA</v>
      </c>
    </row>
    <row r="19" spans="1:5" ht="12.75" x14ac:dyDescent="0.2">
      <c r="A19" s="355" t="s">
        <v>713</v>
      </c>
      <c r="B19" s="98" t="s">
        <v>48</v>
      </c>
      <c r="C19" s="98"/>
      <c r="D19" s="98" t="s">
        <v>2768</v>
      </c>
      <c r="E19" s="98" t="str">
        <f>VLOOKUP(D19,TORRE!A:B,2,0)</f>
        <v>HAPTECH/ODONTO /SAVI/SAD/FOLHA MEDICA/ AGENDAS</v>
      </c>
    </row>
    <row r="20" spans="1:5" x14ac:dyDescent="0.2">
      <c r="A20" s="98" t="s">
        <v>38</v>
      </c>
      <c r="B20" s="98" t="s">
        <v>38</v>
      </c>
      <c r="C20" s="98"/>
      <c r="D20" s="98" t="s">
        <v>2768</v>
      </c>
      <c r="E20" s="98" t="str">
        <f>VLOOKUP(D20,TORRE!A:B,2,0)</f>
        <v>HAPTECH/ODONTO /SAVI/SAD/FOLHA MEDICA/ AGENDAS</v>
      </c>
    </row>
    <row r="21" spans="1:5" x14ac:dyDescent="0.2">
      <c r="A21" s="98" t="s">
        <v>2761</v>
      </c>
      <c r="B21" s="98" t="s">
        <v>293</v>
      </c>
      <c r="C21" s="98"/>
      <c r="D21" s="98" t="s">
        <v>2761</v>
      </c>
      <c r="E21" s="98" t="str">
        <f>VLOOKUP(D21,TORRE!A:B,2,0)</f>
        <v>DIGITAL</v>
      </c>
    </row>
    <row r="22" spans="1:5" x14ac:dyDescent="0.2">
      <c r="A22" s="354" t="s">
        <v>2687</v>
      </c>
      <c r="B22" s="354" t="s">
        <v>2687</v>
      </c>
      <c r="C22" s="353"/>
      <c r="D22" s="354" t="s">
        <v>2687</v>
      </c>
      <c r="E22" s="353" t="s">
        <v>2645</v>
      </c>
    </row>
    <row r="23" spans="1:5" x14ac:dyDescent="0.2">
      <c r="A23" s="98" t="s">
        <v>2690</v>
      </c>
      <c r="B23" s="98" t="s">
        <v>2690</v>
      </c>
      <c r="C23" s="98"/>
      <c r="D23" s="98" t="s">
        <v>2774</v>
      </c>
      <c r="E23" s="98" t="str">
        <f>VLOOKUP(D23,TORRE!A:B,2,0)</f>
        <v>INSIGHTS</v>
      </c>
    </row>
    <row r="24" spans="1:5" ht="15" x14ac:dyDescent="0.25">
      <c r="A24" s="356" t="s">
        <v>2699</v>
      </c>
      <c r="B24" s="356" t="s">
        <v>1038</v>
      </c>
      <c r="C24" s="98"/>
      <c r="D24" s="98" t="s">
        <v>2765</v>
      </c>
      <c r="E24" s="98" t="str">
        <f>VLOOKUP(D24,TORRE!A:B,2,0)</f>
        <v>OPERADORA</v>
      </c>
    </row>
    <row r="25" spans="1:5" x14ac:dyDescent="0.2">
      <c r="A25" s="371" t="s">
        <v>2775</v>
      </c>
      <c r="B25" s="371" t="s">
        <v>2695</v>
      </c>
      <c r="C25" s="98"/>
      <c r="D25" s="371" t="s">
        <v>2776</v>
      </c>
      <c r="E25" s="371" t="str">
        <f>VLOOKUP(D25,TORRE!A:B,2,0)</f>
        <v>OPERADORA</v>
      </c>
    </row>
    <row r="26" spans="1:5" x14ac:dyDescent="0.2">
      <c r="A26" s="98" t="s">
        <v>518</v>
      </c>
      <c r="B26" s="98" t="s">
        <v>1009</v>
      </c>
      <c r="C26" s="370"/>
      <c r="D26" s="98" t="s">
        <v>2676</v>
      </c>
      <c r="E26" s="98" t="s">
        <v>2649</v>
      </c>
    </row>
    <row r="27" spans="1:5" ht="12.75" x14ac:dyDescent="0.2">
      <c r="A27" s="372" t="s">
        <v>2777</v>
      </c>
      <c r="B27" s="373" t="s">
        <v>2664</v>
      </c>
      <c r="C27" s="98"/>
      <c r="D27" s="372" t="s">
        <v>43</v>
      </c>
      <c r="E27" s="372" t="str">
        <f>VLOOKUP(D27,TORRE!A:B,2,0)</f>
        <v>ASSISTENCIAL</v>
      </c>
    </row>
    <row r="28" spans="1:5" x14ac:dyDescent="0.2">
      <c r="A28" s="98" t="s">
        <v>41</v>
      </c>
      <c r="B28" s="98" t="s">
        <v>41</v>
      </c>
      <c r="C28" s="98"/>
      <c r="D28" s="98" t="s">
        <v>43</v>
      </c>
      <c r="E28" s="98" t="str">
        <f>VLOOKUP(D28,TORRE!A:B,2,0)</f>
        <v>ASSISTENCIAL</v>
      </c>
    </row>
    <row r="29" spans="1:5" x14ac:dyDescent="0.2">
      <c r="A29" s="371" t="s">
        <v>2776</v>
      </c>
      <c r="B29" s="371" t="s">
        <v>2676</v>
      </c>
      <c r="C29" s="98"/>
      <c r="D29" s="371" t="s">
        <v>2776</v>
      </c>
      <c r="E29" s="371" t="str">
        <f>VLOOKUP(D29,TORRE!A:B,2,0)</f>
        <v>OPERADORA</v>
      </c>
    </row>
    <row r="30" spans="1:5" x14ac:dyDescent="0.2">
      <c r="A30" s="111" t="s">
        <v>436</v>
      </c>
      <c r="B30" s="98" t="s">
        <v>2778</v>
      </c>
      <c r="C30" s="370"/>
      <c r="D30" s="98" t="s">
        <v>2676</v>
      </c>
      <c r="E30" s="98" t="s">
        <v>2649</v>
      </c>
    </row>
    <row r="31" spans="1:5" x14ac:dyDescent="0.2">
      <c r="A31" s="372" t="s">
        <v>2695</v>
      </c>
      <c r="B31" s="372" t="s">
        <v>2695</v>
      </c>
      <c r="C31" s="98"/>
      <c r="D31" s="372" t="s">
        <v>2767</v>
      </c>
      <c r="E31" s="372" t="str">
        <f>VLOOKUP(D31,TORRE!A:B,2,0)</f>
        <v>OPERADORA</v>
      </c>
    </row>
    <row r="32" spans="1:5" ht="12.75" x14ac:dyDescent="0.2">
      <c r="A32" s="357" t="s">
        <v>35</v>
      </c>
      <c r="B32" s="357" t="s">
        <v>2664</v>
      </c>
      <c r="C32" s="98"/>
      <c r="D32" s="98" t="s">
        <v>43</v>
      </c>
      <c r="E32" s="98" t="str">
        <f>VLOOKUP(D32,TORRE!A:B,2,0)</f>
        <v>ASSISTENCIAL</v>
      </c>
    </row>
    <row r="33" spans="1:5" x14ac:dyDescent="0.2">
      <c r="A33" s="98" t="s">
        <v>2779</v>
      </c>
      <c r="B33" s="98" t="s">
        <v>2762</v>
      </c>
      <c r="C33" s="98"/>
      <c r="D33" s="98" t="s">
        <v>2680</v>
      </c>
      <c r="E33" s="98" t="str">
        <f>VLOOKUP(D33,TORRE!A:B,2,0)</f>
        <v>OPERADORA</v>
      </c>
    </row>
    <row r="34" spans="1:5" x14ac:dyDescent="0.2">
      <c r="A34" s="98" t="s">
        <v>2780</v>
      </c>
      <c r="B34" s="98" t="s">
        <v>2700</v>
      </c>
      <c r="C34" s="98"/>
      <c r="D34" s="98" t="s">
        <v>2761</v>
      </c>
      <c r="E34" s="98" t="str">
        <f>VLOOKUP(D34,TORRE!A:B,2,0)</f>
        <v>DIGITAL</v>
      </c>
    </row>
    <row r="35" spans="1:5" x14ac:dyDescent="0.2">
      <c r="A35" s="111" t="s">
        <v>2700</v>
      </c>
      <c r="B35" s="111" t="s">
        <v>2700</v>
      </c>
      <c r="C35" s="98"/>
      <c r="D35" s="98" t="s">
        <v>2761</v>
      </c>
      <c r="E35" s="98" t="str">
        <f>VLOOKUP(D35,TORRE!A:B,2,0)</f>
        <v>DIGITAL</v>
      </c>
    </row>
    <row r="36" spans="1:5" x14ac:dyDescent="0.2">
      <c r="A36" s="98" t="s">
        <v>300</v>
      </c>
      <c r="B36" s="111" t="s">
        <v>2781</v>
      </c>
      <c r="C36" s="98"/>
      <c r="D36" s="98" t="s">
        <v>2776</v>
      </c>
      <c r="E36" s="98" t="str">
        <f>VLOOKUP(D36,TORRE!A:B,2,0)</f>
        <v>OPERADORA</v>
      </c>
    </row>
    <row r="37" spans="1:5" x14ac:dyDescent="0.2">
      <c r="A37" s="98" t="s">
        <v>2782</v>
      </c>
      <c r="B37" s="98" t="s">
        <v>2705</v>
      </c>
      <c r="C37" s="98"/>
      <c r="D37" s="98" t="s">
        <v>2765</v>
      </c>
      <c r="E37" s="98" t="str">
        <f>VLOOKUP(D37,TORRE!A:B,2,0)</f>
        <v>OPERADORA</v>
      </c>
    </row>
    <row r="38" spans="1:5" x14ac:dyDescent="0.2">
      <c r="A38" s="98" t="s">
        <v>2783</v>
      </c>
      <c r="B38" s="98" t="s">
        <v>2691</v>
      </c>
      <c r="C38" s="98"/>
      <c r="D38" s="98" t="s">
        <v>2680</v>
      </c>
      <c r="E38" s="98" t="str">
        <f>VLOOKUP(D38,TORRE!A:B,2,0)</f>
        <v>OPERADORA</v>
      </c>
    </row>
    <row r="39" spans="1:5" x14ac:dyDescent="0.2">
      <c r="A39" s="98" t="s">
        <v>2784</v>
      </c>
      <c r="B39" s="98" t="s">
        <v>2693</v>
      </c>
      <c r="C39" s="98"/>
      <c r="D39" s="98" t="s">
        <v>2765</v>
      </c>
      <c r="E39" s="98" t="str">
        <f>VLOOKUP(D39,TORRE!A:B,2,0)</f>
        <v>OPERADORA</v>
      </c>
    </row>
    <row r="40" spans="1:5" x14ac:dyDescent="0.2">
      <c r="A40" s="98" t="s">
        <v>286</v>
      </c>
      <c r="B40" s="98" t="s">
        <v>2701</v>
      </c>
      <c r="C40" s="98"/>
      <c r="D40" s="98" t="s">
        <v>102</v>
      </c>
      <c r="E40" s="98" t="str">
        <f>VLOOKUP(D40,TORRE!A:B,2,0)</f>
        <v>INSIGHTS</v>
      </c>
    </row>
    <row r="41" spans="1:5" x14ac:dyDescent="0.2">
      <c r="A41" s="111" t="s">
        <v>2785</v>
      </c>
      <c r="B41" s="111" t="s">
        <v>43</v>
      </c>
      <c r="C41" s="98"/>
      <c r="D41" s="98" t="s">
        <v>43</v>
      </c>
      <c r="E41" s="98" t="str">
        <f>VLOOKUP(D41,TORRE!A:B,2,0)</f>
        <v>ASSISTENCIAL</v>
      </c>
    </row>
    <row r="42" spans="1:5" x14ac:dyDescent="0.2">
      <c r="A42" s="98" t="s">
        <v>385</v>
      </c>
      <c r="B42" s="358" t="s">
        <v>958</v>
      </c>
      <c r="C42" s="98"/>
      <c r="D42" s="98" t="s">
        <v>2776</v>
      </c>
      <c r="E42" s="98" t="str">
        <f>VLOOKUP(D42,TORRE!A:B,2,0)</f>
        <v>OPERADORA</v>
      </c>
    </row>
    <row r="43" spans="1:5" x14ac:dyDescent="0.2">
      <c r="A43" s="98" t="s">
        <v>2786</v>
      </c>
      <c r="B43" s="98" t="s">
        <v>2762</v>
      </c>
      <c r="C43" s="98"/>
      <c r="D43" s="98" t="s">
        <v>2680</v>
      </c>
      <c r="E43" s="98" t="str">
        <f>VLOOKUP(D43,TORRE!A:B,2,0)</f>
        <v>OPERADORA</v>
      </c>
    </row>
    <row r="44" spans="1:5" x14ac:dyDescent="0.2">
      <c r="A44" s="98" t="s">
        <v>2787</v>
      </c>
      <c r="B44" s="98" t="s">
        <v>1365</v>
      </c>
      <c r="C44" s="98"/>
      <c r="D44" s="98" t="s">
        <v>2761</v>
      </c>
      <c r="E44" s="98" t="str">
        <f>VLOOKUP(D44,TORRE!A:B,2,0)</f>
        <v>DIGITAL</v>
      </c>
    </row>
    <row r="45" spans="1:5" x14ac:dyDescent="0.2">
      <c r="A45" s="98" t="s">
        <v>2788</v>
      </c>
      <c r="B45" s="98" t="s">
        <v>1365</v>
      </c>
      <c r="C45" s="98"/>
      <c r="D45" s="98" t="s">
        <v>2761</v>
      </c>
      <c r="E45" s="98" t="str">
        <f>VLOOKUP(D45,TORRE!A:B,2,0)</f>
        <v>DIGITAL</v>
      </c>
    </row>
    <row r="46" spans="1:5" x14ac:dyDescent="0.2">
      <c r="A46" s="98" t="s">
        <v>713</v>
      </c>
      <c r="B46" s="98" t="s">
        <v>48</v>
      </c>
      <c r="C46" s="98"/>
      <c r="D46" s="98" t="s">
        <v>2768</v>
      </c>
      <c r="E46" s="98" t="str">
        <f>VLOOKUP(D46,TORRE!A:B,2,0)</f>
        <v>HAPTECH/ODONTO /SAVI/SAD/FOLHA MEDICA/ AGENDAS</v>
      </c>
    </row>
    <row r="47" spans="1:5" ht="15" x14ac:dyDescent="0.25">
      <c r="A47" s="359" t="s">
        <v>2789</v>
      </c>
      <c r="B47" s="359" t="s">
        <v>2789</v>
      </c>
      <c r="C47" s="98"/>
      <c r="D47" s="359" t="s">
        <v>56</v>
      </c>
      <c r="E47" s="98" t="str">
        <f>VLOOKUP(D47,TORRE!A:B,2,0)</f>
        <v>ASSISTENCIAL</v>
      </c>
    </row>
    <row r="48" spans="1:5" ht="12.75" x14ac:dyDescent="0.2">
      <c r="A48" s="357" t="s">
        <v>2790</v>
      </c>
      <c r="B48" s="98" t="s">
        <v>2791</v>
      </c>
      <c r="C48" s="98"/>
      <c r="D48" s="98" t="s">
        <v>2765</v>
      </c>
      <c r="E48" s="98" t="str">
        <f>VLOOKUP(D48,TORRE!A:B,2,0)</f>
        <v>OPERADORA</v>
      </c>
    </row>
    <row r="49" spans="1:5" x14ac:dyDescent="0.2">
      <c r="A49" s="98" t="s">
        <v>2792</v>
      </c>
      <c r="B49" s="98" t="s">
        <v>1376</v>
      </c>
      <c r="C49" s="98"/>
      <c r="D49" s="98" t="s">
        <v>2776</v>
      </c>
      <c r="E49" s="98" t="str">
        <f>VLOOKUP(D49,TORRE!A:B,2,0)</f>
        <v>OPERADORA</v>
      </c>
    </row>
    <row r="50" spans="1:5" x14ac:dyDescent="0.2">
      <c r="A50" s="354" t="s">
        <v>463</v>
      </c>
      <c r="B50" s="98" t="s">
        <v>1376</v>
      </c>
      <c r="C50" s="354"/>
      <c r="D50" s="98" t="s">
        <v>2776</v>
      </c>
      <c r="E50" s="98" t="str">
        <f>VLOOKUP(D50,TORRE!A:B,2,0)</f>
        <v>OPERADORA</v>
      </c>
    </row>
    <row r="51" spans="1:5" x14ac:dyDescent="0.2">
      <c r="A51" s="371" t="s">
        <v>2793</v>
      </c>
      <c r="B51" s="371" t="s">
        <v>678</v>
      </c>
      <c r="C51" s="98"/>
      <c r="D51" s="371" t="s">
        <v>2794</v>
      </c>
      <c r="E51" s="371" t="str">
        <f>VLOOKUP(D51,TORRE!A:B,2,0)</f>
        <v>OPERADORA</v>
      </c>
    </row>
    <row r="52" spans="1:5" x14ac:dyDescent="0.2">
      <c r="A52" s="98" t="s">
        <v>403</v>
      </c>
      <c r="B52" s="98" t="s">
        <v>57</v>
      </c>
      <c r="C52" s="370"/>
      <c r="D52" s="98" t="s">
        <v>2676</v>
      </c>
      <c r="E52" s="98" t="s">
        <v>2649</v>
      </c>
    </row>
    <row r="53" spans="1:5" x14ac:dyDescent="0.2">
      <c r="A53" s="372" t="s">
        <v>454</v>
      </c>
      <c r="B53" s="372" t="s">
        <v>1376</v>
      </c>
      <c r="C53" s="98"/>
      <c r="D53" s="372" t="s">
        <v>2765</v>
      </c>
      <c r="E53" s="372" t="str">
        <f>VLOOKUP(D53,TORRE!A:B,2,0)</f>
        <v>OPERADORA</v>
      </c>
    </row>
    <row r="54" spans="1:5" ht="15" x14ac:dyDescent="0.25">
      <c r="A54" s="98" t="s">
        <v>2795</v>
      </c>
      <c r="B54" s="356" t="s">
        <v>2699</v>
      </c>
      <c r="C54" s="98"/>
      <c r="D54" s="98" t="s">
        <v>2765</v>
      </c>
      <c r="E54" s="98" t="str">
        <f>VLOOKUP(D54,TORRE!A:B,2,0)</f>
        <v>OPERADORA</v>
      </c>
    </row>
    <row r="55" spans="1:5" x14ac:dyDescent="0.2">
      <c r="A55" s="98" t="s">
        <v>2796</v>
      </c>
      <c r="B55" s="98" t="s">
        <v>2796</v>
      </c>
      <c r="C55" s="98" t="s">
        <v>2796</v>
      </c>
      <c r="D55" s="98" t="s">
        <v>2797</v>
      </c>
      <c r="E55" s="98" t="s">
        <v>2797</v>
      </c>
    </row>
    <row r="56" spans="1:5" ht="12" customHeight="1" x14ac:dyDescent="0.2">
      <c r="A56" s="98" t="s">
        <v>414</v>
      </c>
      <c r="B56" s="98" t="s">
        <v>1672</v>
      </c>
      <c r="C56" s="98"/>
      <c r="D56" s="98" t="s">
        <v>1672</v>
      </c>
      <c r="E56" s="98" t="s">
        <v>2649</v>
      </c>
    </row>
    <row r="57" spans="1:5" ht="12" customHeight="1" x14ac:dyDescent="0.2">
      <c r="A57" s="99" t="s">
        <v>244</v>
      </c>
      <c r="B57" s="99" t="s">
        <v>244</v>
      </c>
      <c r="D57" s="99" t="s">
        <v>56</v>
      </c>
      <c r="E57" s="371" t="str">
        <f>VLOOKUP(D57,TORRE!A:B,2,0)</f>
        <v>ASSISTENCIAL</v>
      </c>
    </row>
    <row r="58" spans="1:5" ht="12" customHeight="1" x14ac:dyDescent="0.2">
      <c r="A58" s="98" t="s">
        <v>2648</v>
      </c>
      <c r="B58" s="98" t="s">
        <v>2648</v>
      </c>
      <c r="D58" s="98" t="s">
        <v>2676</v>
      </c>
      <c r="E58" s="98" t="s">
        <v>2649</v>
      </c>
    </row>
    <row r="59" spans="1:5" ht="12" customHeight="1" x14ac:dyDescent="0.2">
      <c r="A59" s="98" t="s">
        <v>60</v>
      </c>
      <c r="B59" s="98" t="s">
        <v>2798</v>
      </c>
      <c r="D59" s="98" t="s">
        <v>2676</v>
      </c>
      <c r="E59" s="98" t="s">
        <v>2649</v>
      </c>
    </row>
    <row r="60" spans="1:5" ht="12" customHeight="1" x14ac:dyDescent="0.2">
      <c r="A60" s="98" t="s">
        <v>42</v>
      </c>
      <c r="B60" s="98" t="s">
        <v>42</v>
      </c>
      <c r="D60" s="98" t="s">
        <v>2676</v>
      </c>
      <c r="E60" s="98" t="s">
        <v>2649</v>
      </c>
    </row>
    <row r="61" spans="1:5" ht="12" customHeight="1" x14ac:dyDescent="0.2">
      <c r="A61" s="98" t="s">
        <v>2799</v>
      </c>
      <c r="B61" s="98" t="s">
        <v>2800</v>
      </c>
      <c r="D61" s="98" t="s">
        <v>2676</v>
      </c>
      <c r="E61" s="98" t="s">
        <v>2649</v>
      </c>
    </row>
    <row r="62" spans="1:5" ht="12" customHeight="1" x14ac:dyDescent="0.2">
      <c r="A62" s="111" t="s">
        <v>508</v>
      </c>
      <c r="B62" s="111" t="s">
        <v>508</v>
      </c>
      <c r="D62" s="98" t="s">
        <v>2761</v>
      </c>
      <c r="E62" s="98" t="str">
        <f>VLOOKUP(D62,TORRE!A:B,2,0)</f>
        <v>DIGITAL</v>
      </c>
    </row>
    <row r="269" x14ac:dyDescent="0.2"/>
    <row r="276" spans="9:9" x14ac:dyDescent="0.2">
      <c r="I276" t="s">
        <v>2801</v>
      </c>
    </row>
  </sheetData>
  <autoFilter ref="A1:G62" xr:uid="{10A617B4-2468-48B4-87FD-8F740848E64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D89C-67BB-4EC0-8DED-A21B557D3A99}">
  <dimension ref="A1"/>
  <sheetViews>
    <sheetView workbookViewId="0"/>
  </sheetViews>
  <sheetFormatPr defaultRowHeight="12"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CB3D-DE4D-415E-B986-04F4B9CA4FAC}">
  <dimension ref="A1"/>
  <sheetViews>
    <sheetView workbookViewId="0"/>
  </sheetViews>
  <sheetFormatPr defaultRowHeight="12" x14ac:dyDescent="0.2"/>
  <sheetData>
    <row r="1" spans="1:1" x14ac:dyDescent="0.2">
      <c r="A1" t="s">
        <v>2802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9EB92-651F-4DDB-A6BE-3455DC1D478C}">
  <dimension ref="A1:B16"/>
  <sheetViews>
    <sheetView workbookViewId="0">
      <selection activeCell="B12" sqref="B12"/>
    </sheetView>
  </sheetViews>
  <sheetFormatPr defaultRowHeight="12" x14ac:dyDescent="0.2"/>
  <cols>
    <col min="1" max="1" width="26.1640625" style="1" customWidth="1"/>
    <col min="2" max="2" width="56" bestFit="1" customWidth="1"/>
  </cols>
  <sheetData>
    <row r="1" spans="1:2" ht="15" x14ac:dyDescent="0.25">
      <c r="A1" s="112" t="s">
        <v>2759</v>
      </c>
      <c r="B1" s="112" t="s">
        <v>211</v>
      </c>
    </row>
    <row r="2" spans="1:2" x14ac:dyDescent="0.2">
      <c r="A2" s="98" t="s">
        <v>43</v>
      </c>
      <c r="B2" s="98" t="s">
        <v>2642</v>
      </c>
    </row>
    <row r="3" spans="1:2" x14ac:dyDescent="0.2">
      <c r="A3" s="113" t="s">
        <v>2676</v>
      </c>
      <c r="B3" s="113" t="s">
        <v>2649</v>
      </c>
    </row>
    <row r="4" spans="1:2" x14ac:dyDescent="0.2">
      <c r="A4" s="98" t="s">
        <v>2765</v>
      </c>
      <c r="B4" s="98" t="s">
        <v>2649</v>
      </c>
    </row>
    <row r="5" spans="1:2" x14ac:dyDescent="0.2">
      <c r="A5" s="113" t="s">
        <v>2680</v>
      </c>
      <c r="B5" s="113" t="s">
        <v>2649</v>
      </c>
    </row>
    <row r="6" spans="1:2" x14ac:dyDescent="0.2">
      <c r="A6" s="98" t="s">
        <v>2761</v>
      </c>
      <c r="B6" s="98" t="s">
        <v>2651</v>
      </c>
    </row>
    <row r="7" spans="1:2" x14ac:dyDescent="0.2">
      <c r="A7" s="113" t="s">
        <v>2774</v>
      </c>
      <c r="B7" s="113" t="s">
        <v>2659</v>
      </c>
    </row>
    <row r="8" spans="1:2" x14ac:dyDescent="0.2">
      <c r="A8" s="98" t="s">
        <v>2803</v>
      </c>
      <c r="B8" s="98" t="s">
        <v>2804</v>
      </c>
    </row>
    <row r="9" spans="1:2" x14ac:dyDescent="0.2">
      <c r="A9" s="113" t="s">
        <v>2776</v>
      </c>
      <c r="B9" s="113" t="s">
        <v>2649</v>
      </c>
    </row>
    <row r="10" spans="1:2" x14ac:dyDescent="0.2">
      <c r="A10" s="98" t="s">
        <v>2805</v>
      </c>
      <c r="B10" s="98" t="s">
        <v>2649</v>
      </c>
    </row>
    <row r="11" spans="1:2" x14ac:dyDescent="0.2">
      <c r="A11" s="113" t="s">
        <v>102</v>
      </c>
      <c r="B11" s="113" t="s">
        <v>2659</v>
      </c>
    </row>
    <row r="12" spans="1:2" x14ac:dyDescent="0.2">
      <c r="A12" s="98" t="s">
        <v>2768</v>
      </c>
      <c r="B12" s="98" t="s">
        <v>2806</v>
      </c>
    </row>
    <row r="13" spans="1:2" x14ac:dyDescent="0.2">
      <c r="A13" s="113" t="s">
        <v>2794</v>
      </c>
      <c r="B13" s="147" t="s">
        <v>2649</v>
      </c>
    </row>
    <row r="14" spans="1:2" x14ac:dyDescent="0.2">
      <c r="A14" s="146" t="s">
        <v>2767</v>
      </c>
      <c r="B14" s="3" t="s">
        <v>2649</v>
      </c>
    </row>
    <row r="15" spans="1:2" x14ac:dyDescent="0.2">
      <c r="A15" s="98" t="s">
        <v>2771</v>
      </c>
      <c r="B15" s="85" t="s">
        <v>2649</v>
      </c>
    </row>
    <row r="16" spans="1:2" ht="15" x14ac:dyDescent="0.25">
      <c r="A16" s="158" t="s">
        <v>56</v>
      </c>
      <c r="B16" t="s">
        <v>2642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B8F6F0F1AF7E4A8A44A93CA4A08067" ma:contentTypeVersion="14" ma:contentTypeDescription="Create a new document." ma:contentTypeScope="" ma:versionID="a21711da1c4261e7850cc9be3e621052">
  <xsd:schema xmlns:xsd="http://www.w3.org/2001/XMLSchema" xmlns:xs="http://www.w3.org/2001/XMLSchema" xmlns:p="http://schemas.microsoft.com/office/2006/metadata/properties" xmlns:ns2="a3a11d0c-e61e-4542-bd17-ba7b8a491d2a" xmlns:ns3="36d9d9fc-cb3b-429c-8001-2e2e5ebcfb6d" targetNamespace="http://schemas.microsoft.com/office/2006/metadata/properties" ma:root="true" ma:fieldsID="fde160b6860888698c29f5e681c468df" ns2:_="" ns3:_="">
    <xsd:import namespace="a3a11d0c-e61e-4542-bd17-ba7b8a491d2a"/>
    <xsd:import namespace="36d9d9fc-cb3b-429c-8001-2e2e5ebcfb6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a11d0c-e61e-4542-bd17-ba7b8a491d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b9fa872-9146-4a37-bd18-27b38c3134d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6d9d9fc-cb3b-429c-8001-2e2e5ebcfb6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9e4431-997d-4d1e-b676-5aa70e205e73}" ma:internalName="TaxCatchAll" ma:showField="CatchAllData" ma:web="36d9d9fc-cb3b-429c-8001-2e2e5ebcfb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36d9d9fc-cb3b-429c-8001-2e2e5ebcfb6d">
      <UserInfo>
        <DisplayName>Renan Henrique Gomes Damazio Assuncao</DisplayName>
        <AccountId>30</AccountId>
        <AccountType/>
      </UserInfo>
      <UserInfo>
        <DisplayName>Celio do Vale Lima</DisplayName>
        <AccountId>21</AccountId>
        <AccountType/>
      </UserInfo>
      <UserInfo>
        <DisplayName>THAIS DE MELO FIGUEIREDO</DisplayName>
        <AccountId>50</AccountId>
        <AccountType/>
      </UserInfo>
      <UserInfo>
        <DisplayName>Arielson Medeiros de Assis</DisplayName>
        <AccountId>51</AccountId>
        <AccountType/>
      </UserInfo>
      <UserInfo>
        <DisplayName>ANDERSON MARCELINO DE FARIAS</DisplayName>
        <AccountId>52</AccountId>
        <AccountType/>
      </UserInfo>
      <UserInfo>
        <DisplayName>Jervis Kennedy Pinheiro do Nascimento</DisplayName>
        <AccountId>24</AccountId>
        <AccountType/>
      </UserInfo>
      <UserInfo>
        <DisplayName>VITORIA REGIA RIBEIRO COSTA</DisplayName>
        <AccountId>22</AccountId>
        <AccountType/>
      </UserInfo>
      <UserInfo>
        <DisplayName>Fagner Lopes Rocha</DisplayName>
        <AccountId>17</AccountId>
        <AccountType/>
      </UserInfo>
      <UserInfo>
        <DisplayName>ARIEL FONTENELE FIUZA</DisplayName>
        <AccountId>20</AccountId>
        <AccountType/>
      </UserInfo>
    </SharedWithUsers>
    <lcf76f155ced4ddcb4097134ff3c332f xmlns="a3a11d0c-e61e-4542-bd17-ba7b8a491d2a">
      <Terms xmlns="http://schemas.microsoft.com/office/infopath/2007/PartnerControls"/>
    </lcf76f155ced4ddcb4097134ff3c332f>
    <TaxCatchAll xmlns="36d9d9fc-cb3b-429c-8001-2e2e5ebcfb6d" xsi:nil="true"/>
  </documentManagement>
</p:properties>
</file>

<file path=customXml/itemProps1.xml><?xml version="1.0" encoding="utf-8"?>
<ds:datastoreItem xmlns:ds="http://schemas.openxmlformats.org/officeDocument/2006/customXml" ds:itemID="{3CDA8592-4063-4932-A4BE-D8C1B5C60C4D}">
  <ds:schemaRefs>
    <ds:schemaRef ds:uri="http://schemas.microsoft.com/sharepoint/v3/contenttype/forms"/>
  </ds:schemaRefs>
</ds:datastoreItem>
</file>

<file path=customXml/itemProps2.xml><?xml version="1.0" encoding="utf-8"?>
<ds:datastoreItem xmlns:ds="http://schemas.openxmlformats.org/officeDocument/2006/customXml" ds:itemID="{F2D7ADAC-9EB8-47E2-B421-F70CB7CA8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a11d0c-e61e-4542-bd17-ba7b8a491d2a"/>
    <ds:schemaRef ds:uri="36d9d9fc-cb3b-429c-8001-2e2e5ebcfb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CABA14-5CC8-4BC3-8A95-8F29C99613CF}">
  <ds:schemaRefs>
    <ds:schemaRef ds:uri="http://schemas.microsoft.com/office/2006/metadata/properties"/>
    <ds:schemaRef ds:uri="http://schemas.microsoft.com/office/infopath/2007/PartnerControls"/>
    <ds:schemaRef ds:uri="36d9d9fc-cb3b-429c-8001-2e2e5ebcfb6d"/>
    <ds:schemaRef ds:uri="a3a11d0c-e61e-4542-bd17-ba7b8a491d2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CCG</vt:lpstr>
      <vt:lpstr>Graficos - Bugs Maglione</vt:lpstr>
      <vt:lpstr>Lista classificação</vt:lpstr>
      <vt:lpstr>Painel Bugs</vt:lpstr>
      <vt:lpstr>Unico</vt:lpstr>
      <vt:lpstr>SN</vt:lpstr>
      <vt:lpstr>Nomenclatura</vt:lpstr>
      <vt:lpstr>Homologadores</vt:lpstr>
      <vt:lpstr>criticos</vt:lpstr>
      <vt:lpstr>Priorizados</vt:lpstr>
      <vt:lpstr>FALLBACKs</vt:lpstr>
      <vt:lpstr>Painel</vt:lpstr>
      <vt:lpstr>SAC's</vt:lpstr>
      <vt:lpstr>EMERGENCIAIS</vt:lpstr>
      <vt:lpstr>Abastecimento</vt:lpstr>
      <vt:lpstr>FALLBACK (NM)</vt:lpstr>
      <vt:lpstr>Checklist</vt:lpstr>
      <vt:lpstr>PÓS PUB</vt:lpstr>
      <vt:lpstr>Squad</vt:lpstr>
      <vt:lpstr>Planilha2</vt:lpstr>
      <vt:lpstr>Planilha1</vt:lpstr>
      <vt:lpstr>TORRE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Tiago Ferreira Alves</dc:creator>
  <cp:keywords/>
  <dc:description/>
  <cp:lastModifiedBy>ARIEL FONTENELE FIUZA</cp:lastModifiedBy>
  <cp:revision/>
  <dcterms:created xsi:type="dcterms:W3CDTF">2022-05-09T13:23:04Z</dcterms:created>
  <dcterms:modified xsi:type="dcterms:W3CDTF">2025-04-08T23:03:15Z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0x01010015B8F6F0F1AF7E4A8A44A93CA4A08067</vt:lpwstr>
  </property>
</Properties>
</file>