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8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jpat\Downloads\"/>
    </mc:Choice>
  </mc:AlternateContent>
  <xr:revisionPtr revIDLastSave="0" documentId="13_ncr:1_{B56D9BB1-5474-41CC-8933-C90D9F406547}" xr6:coauthVersionLast="47" xr6:coauthVersionMax="47" xr10:uidLastSave="{00000000-0000-0000-0000-000000000000}"/>
  <bookViews>
    <workbookView xWindow="4680" yWindow="1395" windowWidth="30570" windowHeight="18855" firstSheet="3" activeTab="3" xr2:uid="{00000000-000D-0000-FFFF-FFFF00000000}"/>
  </bookViews>
  <sheets>
    <sheet name="hist is" sheetId="3" state="hidden" r:id="rId1"/>
    <sheet name="hist bs" sheetId="4" state="hidden" r:id="rId2"/>
    <sheet name="hist scf" sheetId="5" state="hidden" r:id="rId3"/>
    <sheet name="Cover" sheetId="18" r:id="rId4"/>
    <sheet name="Financial Model" sheetId="11" r:id="rId5"/>
    <sheet name="Model Drivers (Assumptions)" sheetId="14" r:id="rId6"/>
    <sheet name="WACC (Calculations)" sheetId="8" r:id="rId7"/>
    <sheet name="DCF" sheetId="9" r:id="rId8"/>
    <sheet name="raw mkt comps" sheetId="13" state="hidden" r:id="rId9"/>
    <sheet name="Market Comparables" sheetId="17" r:id="rId10"/>
    <sheet name="Summary" sheetId="16" r:id="rId11"/>
  </sheets>
  <definedNames>
    <definedName name="_r" localSheetId="7">#REF!</definedName>
    <definedName name="_r" localSheetId="9">#REF!</definedName>
    <definedName name="_r" localSheetId="5">#REF!</definedName>
    <definedName name="_r" localSheetId="10">#REF!</definedName>
    <definedName name="_r">#REF!</definedName>
    <definedName name="asd" localSheetId="7">#REF!</definedName>
    <definedName name="asd">#REF!</definedName>
    <definedName name="CIQWBGuid" hidden="1">"2cd8126d-26c3-430c-b7fa-a069e3a1fc62"</definedName>
    <definedName name="Forecast" localSheetId="7">#REF!</definedName>
    <definedName name="Forecast">#REF!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Step_1" localSheetId="7">#REF!</definedName>
    <definedName name="Step_1">#REF!</definedName>
    <definedName name="Step_2" localSheetId="7">#REF!</definedName>
    <definedName name="Step_2">#REF!</definedName>
    <definedName name="Step_3" localSheetId="7">#REF!</definedName>
    <definedName name="Step_3">#REF!</definedName>
    <definedName name="Step_4" localSheetId="7">#REF!</definedName>
    <definedName name="Step_4">#REF!</definedName>
    <definedName name="Step_5" localSheetId="7">#REF!</definedName>
    <definedName name="Step_5">#REF!</definedName>
    <definedName name="Step_6" localSheetId="7">#REF!</definedName>
    <definedName name="Step_6">#REF!</definedName>
    <definedName name="Step1" localSheetId="7">#REF!</definedName>
    <definedName name="Step1">#REF!</definedName>
    <definedName name="Step2" localSheetId="7">#REF!</definedName>
    <definedName name="Step2">#REF!</definedName>
    <definedName name="Step3" localSheetId="7">#REF!</definedName>
    <definedName name="Step3">#REF!</definedName>
    <definedName name="Step4" localSheetId="7">#REF!</definedName>
    <definedName name="Step4">#REF!</definedName>
    <definedName name="Step5" localSheetId="7">#REF!</definedName>
    <definedName name="Step5">#REF!</definedName>
    <definedName name="Step6" localSheetId="7">#REF!</definedName>
    <definedName name="Step6">#REF!</definedName>
  </definedNames>
  <calcPr calcId="191028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4" i="16" l="1"/>
  <c r="S13" i="16"/>
  <c r="R6" i="16"/>
  <c r="R8" i="16"/>
  <c r="E5" i="16"/>
  <c r="F5" i="16" s="1"/>
  <c r="E9" i="16"/>
  <c r="F9" i="16" s="1"/>
  <c r="E8" i="16"/>
  <c r="E7" i="16"/>
  <c r="F7" i="16" s="1"/>
  <c r="E6" i="16"/>
  <c r="F6" i="16" s="1"/>
  <c r="C9" i="16"/>
  <c r="D9" i="16" s="1"/>
  <c r="C8" i="16"/>
  <c r="N8" i="16" s="1"/>
  <c r="C7" i="16"/>
  <c r="D7" i="16" s="1"/>
  <c r="C6" i="16"/>
  <c r="D6" i="16" s="1"/>
  <c r="C5" i="16"/>
  <c r="D5" i="16" s="1"/>
  <c r="N5" i="16"/>
  <c r="N6" i="16"/>
  <c r="N7" i="16"/>
  <c r="L9" i="16"/>
  <c r="N9" i="16" s="1"/>
  <c r="L4" i="16"/>
  <c r="I9" i="16"/>
  <c r="F51" i="17"/>
  <c r="I167" i="11"/>
  <c r="D50" i="9"/>
  <c r="E50" i="9"/>
  <c r="F50" i="9"/>
  <c r="G50" i="9"/>
  <c r="C50" i="9"/>
  <c r="C4" i="14"/>
  <c r="D24" i="14"/>
  <c r="E24" i="14"/>
  <c r="F24" i="14"/>
  <c r="G24" i="14"/>
  <c r="C24" i="14"/>
  <c r="D22" i="14"/>
  <c r="E22" i="14"/>
  <c r="F22" i="14"/>
  <c r="G22" i="14"/>
  <c r="C22" i="14"/>
  <c r="C2" i="14"/>
  <c r="D2" i="14"/>
  <c r="E2" i="14" s="1"/>
  <c r="F2" i="14" s="1"/>
  <c r="G2" i="14" s="1"/>
  <c r="D19" i="14"/>
  <c r="E19" i="14"/>
  <c r="F19" i="14"/>
  <c r="G19" i="14"/>
  <c r="C19" i="14"/>
  <c r="D18" i="14"/>
  <c r="E18" i="14"/>
  <c r="F18" i="14"/>
  <c r="G18" i="14"/>
  <c r="C18" i="14"/>
  <c r="D16" i="14"/>
  <c r="E16" i="14"/>
  <c r="F16" i="14"/>
  <c r="G16" i="14"/>
  <c r="C16" i="14"/>
  <c r="D15" i="14"/>
  <c r="E15" i="14"/>
  <c r="F15" i="14"/>
  <c r="G15" i="14"/>
  <c r="C15" i="14"/>
  <c r="D14" i="14"/>
  <c r="E14" i="14"/>
  <c r="F14" i="14"/>
  <c r="G14" i="14"/>
  <c r="C14" i="14"/>
  <c r="D13" i="14"/>
  <c r="E13" i="14"/>
  <c r="F13" i="14"/>
  <c r="C13" i="14"/>
  <c r="D5" i="14"/>
  <c r="E5" i="14"/>
  <c r="F5" i="14"/>
  <c r="G5" i="14"/>
  <c r="D6" i="14"/>
  <c r="E6" i="14"/>
  <c r="F6" i="14"/>
  <c r="G6" i="14"/>
  <c r="C6" i="14"/>
  <c r="C5" i="14"/>
  <c r="D4" i="14"/>
  <c r="E4" i="14"/>
  <c r="F4" i="14"/>
  <c r="G4" i="14"/>
  <c r="F8" i="16"/>
  <c r="C29" i="17"/>
  <c r="F220" i="11"/>
  <c r="G220" i="11"/>
  <c r="H220" i="11"/>
  <c r="E220" i="11"/>
  <c r="F233" i="11"/>
  <c r="G233" i="11"/>
  <c r="H233" i="11"/>
  <c r="E233" i="11"/>
  <c r="F232" i="11"/>
  <c r="G232" i="11"/>
  <c r="H232" i="11"/>
  <c r="E232" i="11"/>
  <c r="F231" i="11"/>
  <c r="G231" i="11"/>
  <c r="H231" i="11"/>
  <c r="E231" i="11"/>
  <c r="F230" i="11"/>
  <c r="G230" i="11"/>
  <c r="H230" i="11"/>
  <c r="E230" i="11"/>
  <c r="F228" i="11"/>
  <c r="G228" i="11"/>
  <c r="H228" i="11"/>
  <c r="E228" i="11"/>
  <c r="F227" i="11"/>
  <c r="G227" i="11"/>
  <c r="H227" i="11"/>
  <c r="E227" i="11"/>
  <c r="F226" i="11"/>
  <c r="G226" i="11"/>
  <c r="H226" i="11"/>
  <c r="E226" i="11"/>
  <c r="F225" i="11"/>
  <c r="G225" i="11"/>
  <c r="H225" i="11"/>
  <c r="E225" i="11"/>
  <c r="F224" i="11"/>
  <c r="G224" i="11"/>
  <c r="H224" i="11"/>
  <c r="E224" i="11"/>
  <c r="F222" i="11"/>
  <c r="G222" i="11"/>
  <c r="H222" i="11"/>
  <c r="E222" i="11"/>
  <c r="F218" i="11"/>
  <c r="G218" i="11"/>
  <c r="H218" i="11"/>
  <c r="E218" i="11"/>
  <c r="F217" i="11"/>
  <c r="G217" i="11"/>
  <c r="H217" i="11"/>
  <c r="E217" i="11"/>
  <c r="R7" i="16" l="1"/>
  <c r="R9" i="16"/>
  <c r="R5" i="16"/>
  <c r="T9" i="16" s="1"/>
  <c r="D8" i="16"/>
  <c r="P9" i="16"/>
  <c r="C28" i="8"/>
  <c r="C33" i="8"/>
  <c r="C36" i="8" s="1"/>
  <c r="C37" i="8" s="1"/>
  <c r="I93" i="11"/>
  <c r="I113" i="11"/>
  <c r="I101" i="11"/>
  <c r="I98" i="11"/>
  <c r="I95" i="11"/>
  <c r="I94" i="11"/>
  <c r="J93" i="11"/>
  <c r="K93" i="11" s="1"/>
  <c r="L93" i="11" s="1"/>
  <c r="M93" i="11" s="1"/>
  <c r="H93" i="11"/>
  <c r="O93" i="11"/>
  <c r="F93" i="11"/>
  <c r="C10" i="8"/>
  <c r="I162" i="11"/>
  <c r="I149" i="11"/>
  <c r="I34" i="11"/>
  <c r="J34" i="11" s="1"/>
  <c r="K34" i="11" s="1"/>
  <c r="L34" i="11" s="1"/>
  <c r="M34" i="11" s="1"/>
  <c r="C43" i="9"/>
  <c r="G68" i="9"/>
  <c r="I140" i="11"/>
  <c r="E140" i="11"/>
  <c r="G29" i="17"/>
  <c r="G19" i="17"/>
  <c r="G34" i="17" s="1"/>
  <c r="G52" i="17" s="1"/>
  <c r="G20" i="17"/>
  <c r="G23" i="17"/>
  <c r="G24" i="17"/>
  <c r="G25" i="17"/>
  <c r="G26" i="17"/>
  <c r="G27" i="17"/>
  <c r="G18" i="17"/>
  <c r="G33" i="17" s="1"/>
  <c r="G51" i="17" s="1"/>
  <c r="F29" i="17"/>
  <c r="F19" i="17"/>
  <c r="F20" i="17"/>
  <c r="F22" i="17"/>
  <c r="F23" i="17"/>
  <c r="F24" i="17"/>
  <c r="F25" i="17"/>
  <c r="F26" i="17"/>
  <c r="F27" i="17"/>
  <c r="F18" i="17"/>
  <c r="F33" i="17" s="1"/>
  <c r="E29" i="17"/>
  <c r="E19" i="17"/>
  <c r="E20" i="17"/>
  <c r="E21" i="17"/>
  <c r="E22" i="17"/>
  <c r="E23" i="17"/>
  <c r="E24" i="17"/>
  <c r="E25" i="17"/>
  <c r="E26" i="17"/>
  <c r="E27" i="17"/>
  <c r="E18" i="17"/>
  <c r="D29" i="17"/>
  <c r="D19" i="17"/>
  <c r="D20" i="17"/>
  <c r="D21" i="17"/>
  <c r="D22" i="17"/>
  <c r="D23" i="17"/>
  <c r="D24" i="17"/>
  <c r="D25" i="17"/>
  <c r="D26" i="17"/>
  <c r="D27" i="17"/>
  <c r="D18" i="17"/>
  <c r="D33" i="17" s="1"/>
  <c r="D39" i="17" s="1"/>
  <c r="D45" i="17" s="1"/>
  <c r="D51" i="17" s="1"/>
  <c r="C24" i="17"/>
  <c r="C19" i="17"/>
  <c r="C20" i="17"/>
  <c r="C21" i="17"/>
  <c r="C22" i="17"/>
  <c r="C23" i="17"/>
  <c r="C25" i="17"/>
  <c r="C26" i="17"/>
  <c r="C27" i="17"/>
  <c r="C18" i="17"/>
  <c r="I156" i="11"/>
  <c r="C17" i="14"/>
  <c r="C28" i="9"/>
  <c r="C27" i="9"/>
  <c r="C34" i="9"/>
  <c r="C64" i="9"/>
  <c r="C63" i="9"/>
  <c r="C62" i="9"/>
  <c r="C61" i="9"/>
  <c r="G55" i="9"/>
  <c r="C43" i="8"/>
  <c r="C29" i="8"/>
  <c r="C30" i="8" s="1"/>
  <c r="C44" i="8" s="1"/>
  <c r="C26" i="8"/>
  <c r="C25" i="8"/>
  <c r="C27" i="8" s="1"/>
  <c r="C9" i="8"/>
  <c r="C8" i="8"/>
  <c r="C4" i="8"/>
  <c r="C3" i="8"/>
  <c r="C5" i="8" s="1"/>
  <c r="F192" i="11"/>
  <c r="F193" i="11"/>
  <c r="F188" i="11"/>
  <c r="F187" i="11"/>
  <c r="H192" i="11"/>
  <c r="F205" i="11"/>
  <c r="E208" i="11"/>
  <c r="H94" i="11"/>
  <c r="E94" i="11"/>
  <c r="D31" i="14"/>
  <c r="E31" i="14"/>
  <c r="F31" i="14"/>
  <c r="G31" i="14"/>
  <c r="F152" i="11"/>
  <c r="G152" i="11"/>
  <c r="H152" i="11"/>
  <c r="E152" i="11"/>
  <c r="I152" i="11" s="1"/>
  <c r="E34" i="17" l="1"/>
  <c r="E40" i="17" s="1"/>
  <c r="E46" i="17" s="1"/>
  <c r="E52" i="17" s="1"/>
  <c r="E33" i="17"/>
  <c r="E39" i="17" s="1"/>
  <c r="E45" i="17" s="1"/>
  <c r="E51" i="17" s="1"/>
  <c r="C35" i="17"/>
  <c r="C41" i="17" s="1"/>
  <c r="C47" i="17" s="1"/>
  <c r="C53" i="17" s="1"/>
  <c r="E35" i="17"/>
  <c r="E41" i="17" s="1"/>
  <c r="E47" i="17" s="1"/>
  <c r="E53" i="17" s="1"/>
  <c r="E36" i="17"/>
  <c r="E42" i="17" s="1"/>
  <c r="E48" i="17" s="1"/>
  <c r="E54" i="17" s="1"/>
  <c r="F34" i="17"/>
  <c r="F52" i="17" s="1"/>
  <c r="F36" i="17"/>
  <c r="F54" i="17" s="1"/>
  <c r="D34" i="17"/>
  <c r="D40" i="17" s="1"/>
  <c r="D46" i="17" s="1"/>
  <c r="D52" i="17" s="1"/>
  <c r="D36" i="17"/>
  <c r="D42" i="17" s="1"/>
  <c r="D48" i="17" s="1"/>
  <c r="D54" i="17" s="1"/>
  <c r="C33" i="17"/>
  <c r="C39" i="17" s="1"/>
  <c r="C45" i="17" s="1"/>
  <c r="C51" i="17" s="1"/>
  <c r="C34" i="17"/>
  <c r="C40" i="17" s="1"/>
  <c r="C46" i="17" s="1"/>
  <c r="C52" i="17" s="1"/>
  <c r="C36" i="17"/>
  <c r="C42" i="17" s="1"/>
  <c r="C48" i="17" s="1"/>
  <c r="C54" i="17" s="1"/>
  <c r="G35" i="17"/>
  <c r="G53" i="17" s="1"/>
  <c r="F35" i="17"/>
  <c r="F53" i="17" s="1"/>
  <c r="D35" i="17"/>
  <c r="D41" i="17" s="1"/>
  <c r="D47" i="17" s="1"/>
  <c r="D53" i="17" s="1"/>
  <c r="G36" i="17"/>
  <c r="G54" i="17" s="1"/>
  <c r="C11" i="8"/>
  <c r="C14" i="8" s="1"/>
  <c r="C17" i="8" s="1"/>
  <c r="C40" i="8" s="1"/>
  <c r="C65" i="9"/>
  <c r="C45" i="9"/>
  <c r="C32" i="9"/>
  <c r="C41" i="9"/>
  <c r="C36" i="9"/>
  <c r="C23" i="9"/>
  <c r="C41" i="8"/>
  <c r="C31" i="14"/>
  <c r="C18" i="8" l="1"/>
  <c r="C42" i="8" s="1"/>
  <c r="C45" i="8" s="1"/>
  <c r="C46" i="8" s="1"/>
  <c r="C22" i="9" s="1"/>
  <c r="I80" i="11"/>
  <c r="I197" i="11"/>
  <c r="H190" i="11"/>
  <c r="G190" i="11"/>
  <c r="G187" i="11"/>
  <c r="H187" i="11"/>
  <c r="G188" i="11"/>
  <c r="H188" i="11"/>
  <c r="G192" i="11"/>
  <c r="F184" i="11"/>
  <c r="G184" i="11"/>
  <c r="H184" i="11"/>
  <c r="E184" i="11"/>
  <c r="I184" i="11" s="1"/>
  <c r="C27" i="14" s="1"/>
  <c r="H206" i="11"/>
  <c r="H205" i="11"/>
  <c r="I205" i="11" s="1"/>
  <c r="F177" i="11"/>
  <c r="G177" i="11"/>
  <c r="H177" i="11"/>
  <c r="E177" i="11"/>
  <c r="I177" i="11" s="1"/>
  <c r="C34" i="14" s="1"/>
  <c r="I174" i="11"/>
  <c r="F167" i="11"/>
  <c r="G167" i="11"/>
  <c r="H167" i="11"/>
  <c r="E167" i="11"/>
  <c r="C33" i="14" s="1"/>
  <c r="F156" i="11"/>
  <c r="G156" i="11"/>
  <c r="H156" i="11"/>
  <c r="E156" i="11"/>
  <c r="C32" i="14" s="1"/>
  <c r="F149" i="11"/>
  <c r="G149" i="11"/>
  <c r="H149" i="11"/>
  <c r="C30" i="14" s="1"/>
  <c r="E149" i="11"/>
  <c r="I11" i="11"/>
  <c r="J125" i="11"/>
  <c r="K125" i="11"/>
  <c r="L125" i="11"/>
  <c r="M125" i="11"/>
  <c r="I125" i="11"/>
  <c r="D11" i="14"/>
  <c r="E11" i="14"/>
  <c r="F11" i="14"/>
  <c r="G11" i="14"/>
  <c r="F143" i="11"/>
  <c r="G143" i="11"/>
  <c r="H143" i="11"/>
  <c r="E143" i="11"/>
  <c r="I143" i="11" s="1"/>
  <c r="C11" i="14" s="1"/>
  <c r="D10" i="14"/>
  <c r="E10" i="14"/>
  <c r="F10" i="14"/>
  <c r="G10" i="14"/>
  <c r="D9" i="14"/>
  <c r="E9" i="14"/>
  <c r="F9" i="14"/>
  <c r="G9" i="14"/>
  <c r="D8" i="14"/>
  <c r="E8" i="14"/>
  <c r="F8" i="14"/>
  <c r="G8" i="14"/>
  <c r="D7" i="14"/>
  <c r="E7" i="14"/>
  <c r="F7" i="14"/>
  <c r="G7" i="14"/>
  <c r="F131" i="11"/>
  <c r="G131" i="11"/>
  <c r="H131" i="11"/>
  <c r="E131" i="11"/>
  <c r="F128" i="11"/>
  <c r="G128" i="11"/>
  <c r="H128" i="11"/>
  <c r="E128" i="11"/>
  <c r="D21" i="14"/>
  <c r="E21" i="14"/>
  <c r="F21" i="14"/>
  <c r="G21" i="14"/>
  <c r="C21" i="14"/>
  <c r="D20" i="14"/>
  <c r="E20" i="14"/>
  <c r="F20" i="14"/>
  <c r="G20" i="14"/>
  <c r="C20" i="14"/>
  <c r="F137" i="11"/>
  <c r="G137" i="11"/>
  <c r="H137" i="11"/>
  <c r="E137" i="11"/>
  <c r="F134" i="11"/>
  <c r="G134" i="11"/>
  <c r="H134" i="11"/>
  <c r="E134" i="11"/>
  <c r="I134" i="11" s="1"/>
  <c r="I131" i="11"/>
  <c r="C7" i="14" s="1"/>
  <c r="F125" i="11"/>
  <c r="G125" i="11"/>
  <c r="H125" i="11"/>
  <c r="I126" i="11" s="1"/>
  <c r="J126" i="11" s="1"/>
  <c r="K126" i="11" s="1"/>
  <c r="L126" i="11" s="1"/>
  <c r="M126" i="11" s="1"/>
  <c r="E125" i="11"/>
  <c r="H57" i="9" l="1"/>
  <c r="I22" i="11"/>
  <c r="I61" i="11"/>
  <c r="C5" i="9" s="1"/>
  <c r="I14" i="11"/>
  <c r="I157" i="11"/>
  <c r="I137" i="11"/>
  <c r="C8" i="14"/>
  <c r="I17" i="11" s="1"/>
  <c r="I135" i="11"/>
  <c r="C9" i="14"/>
  <c r="I18" i="11" s="1"/>
  <c r="I138" i="11"/>
  <c r="I128" i="11"/>
  <c r="I45" i="11" s="1"/>
  <c r="I132" i="11" s="1"/>
  <c r="J149" i="11"/>
  <c r="D30" i="14" s="1"/>
  <c r="I150" i="11"/>
  <c r="I60" i="11" s="1"/>
  <c r="I163" i="11" s="1"/>
  <c r="I62" i="11"/>
  <c r="C6" i="9" s="1"/>
  <c r="J156" i="11"/>
  <c r="D32" i="14" s="1"/>
  <c r="I168" i="11"/>
  <c r="I67" i="11" s="1"/>
  <c r="J167" i="11"/>
  <c r="D33" i="14" s="1"/>
  <c r="I178" i="11"/>
  <c r="I74" i="11" s="1"/>
  <c r="J177" i="11"/>
  <c r="D34" i="14" s="1"/>
  <c r="D26" i="14"/>
  <c r="J205" i="11"/>
  <c r="I206" i="11"/>
  <c r="I185" i="11"/>
  <c r="I72" i="11" s="1"/>
  <c r="J184" i="11"/>
  <c r="D27" i="14" s="1"/>
  <c r="K184" i="11"/>
  <c r="E27" i="14" s="1"/>
  <c r="K177" i="11"/>
  <c r="E34" i="14" s="1"/>
  <c r="C23" i="14" l="1"/>
  <c r="C4" i="9"/>
  <c r="I200" i="11"/>
  <c r="I73" i="11"/>
  <c r="J206" i="11"/>
  <c r="E26" i="14"/>
  <c r="K205" i="11"/>
  <c r="K167" i="11"/>
  <c r="E33" i="14" s="1"/>
  <c r="K156" i="11"/>
  <c r="E32" i="14" s="1"/>
  <c r="K149" i="11"/>
  <c r="E30" i="14" s="1"/>
  <c r="I16" i="11"/>
  <c r="J174" i="11"/>
  <c r="I173" i="11"/>
  <c r="I175" i="11" s="1"/>
  <c r="I71" i="11" s="1"/>
  <c r="I75" i="11" s="1"/>
  <c r="L184" i="11"/>
  <c r="F27" i="14" s="1"/>
  <c r="L177" i="11"/>
  <c r="F34" i="14" s="1"/>
  <c r="I46" i="11"/>
  <c r="I47" i="11" s="1"/>
  <c r="I35" i="11"/>
  <c r="I30" i="11"/>
  <c r="I29" i="11"/>
  <c r="E101" i="11"/>
  <c r="E98" i="11"/>
  <c r="F98" i="11"/>
  <c r="G98" i="11"/>
  <c r="H98" i="11"/>
  <c r="I43" i="11"/>
  <c r="F122" i="11"/>
  <c r="G122" i="11"/>
  <c r="H122" i="11"/>
  <c r="I122" i="11" s="1"/>
  <c r="E122" i="11"/>
  <c r="F119" i="11"/>
  <c r="G119" i="11"/>
  <c r="H119" i="11"/>
  <c r="I119" i="11" s="1"/>
  <c r="E119" i="11"/>
  <c r="F116" i="11"/>
  <c r="G116" i="11"/>
  <c r="H116" i="11"/>
  <c r="E116" i="11"/>
  <c r="F113" i="11"/>
  <c r="G113" i="11"/>
  <c r="H113" i="11"/>
  <c r="E113" i="11"/>
  <c r="F107" i="11"/>
  <c r="G107" i="11"/>
  <c r="H107" i="11"/>
  <c r="E107" i="11"/>
  <c r="F110" i="11"/>
  <c r="G110" i="11"/>
  <c r="H110" i="11"/>
  <c r="I110" i="11" s="1"/>
  <c r="E110" i="11"/>
  <c r="F101" i="11"/>
  <c r="G101" i="11"/>
  <c r="H101" i="11"/>
  <c r="F104" i="11"/>
  <c r="G104" i="11"/>
  <c r="H104" i="11"/>
  <c r="E104" i="11"/>
  <c r="F95" i="11"/>
  <c r="G95" i="11"/>
  <c r="H95" i="11"/>
  <c r="E95" i="11"/>
  <c r="F94" i="11"/>
  <c r="G94" i="11"/>
  <c r="G93" i="11"/>
  <c r="E92" i="11"/>
  <c r="F92" i="11" s="1"/>
  <c r="G92" i="11" s="1"/>
  <c r="H92" i="11" s="1"/>
  <c r="I92" i="11" s="1"/>
  <c r="J92" i="11" s="1"/>
  <c r="K92" i="11" s="1"/>
  <c r="L92" i="11" s="1"/>
  <c r="M92" i="11" s="1"/>
  <c r="M89" i="11"/>
  <c r="F88" i="11"/>
  <c r="G88" i="11"/>
  <c r="H88" i="11"/>
  <c r="E88" i="11"/>
  <c r="G79" i="11"/>
  <c r="H79" i="11"/>
  <c r="F79" i="11"/>
  <c r="F75" i="11"/>
  <c r="G75" i="11"/>
  <c r="H75" i="11"/>
  <c r="E75" i="11"/>
  <c r="F68" i="11"/>
  <c r="G68" i="11"/>
  <c r="H68" i="11"/>
  <c r="E68" i="11"/>
  <c r="F63" i="11"/>
  <c r="G63" i="11"/>
  <c r="H63" i="11"/>
  <c r="E63" i="11"/>
  <c r="F86" i="11"/>
  <c r="G86" i="11"/>
  <c r="H86" i="11"/>
  <c r="E86" i="11"/>
  <c r="G33" i="11"/>
  <c r="F47" i="11"/>
  <c r="G47" i="11"/>
  <c r="H47" i="11"/>
  <c r="E47" i="11"/>
  <c r="F44" i="11"/>
  <c r="F48" i="11" s="1"/>
  <c r="F52" i="11" s="1"/>
  <c r="G44" i="11"/>
  <c r="H44" i="11"/>
  <c r="E44" i="11"/>
  <c r="F36" i="11"/>
  <c r="G36" i="11"/>
  <c r="H36" i="11"/>
  <c r="E36" i="11"/>
  <c r="F33" i="11"/>
  <c r="H33" i="11"/>
  <c r="E33" i="11"/>
  <c r="G37" i="11" l="1"/>
  <c r="H48" i="11"/>
  <c r="G48" i="11"/>
  <c r="G52" i="11" s="1"/>
  <c r="E37" i="11"/>
  <c r="I116" i="11"/>
  <c r="I117" i="11" s="1"/>
  <c r="H37" i="11"/>
  <c r="F37" i="11"/>
  <c r="I104" i="11"/>
  <c r="J104" i="11" s="1"/>
  <c r="K104" i="11" s="1"/>
  <c r="L104" i="11" s="1"/>
  <c r="M104" i="11" s="1"/>
  <c r="J98" i="11"/>
  <c r="K98" i="11" s="1"/>
  <c r="L98" i="11" s="1"/>
  <c r="M98" i="11" s="1"/>
  <c r="L162" i="11"/>
  <c r="K161" i="11"/>
  <c r="E17" i="14"/>
  <c r="K162" i="11"/>
  <c r="J161" i="11"/>
  <c r="D17" i="14"/>
  <c r="I36" i="11"/>
  <c r="I161" i="11"/>
  <c r="I164" i="11" s="1"/>
  <c r="J162" i="11"/>
  <c r="L149" i="11"/>
  <c r="F30" i="14" s="1"/>
  <c r="L156" i="11"/>
  <c r="F32" i="14" s="1"/>
  <c r="L167" i="11"/>
  <c r="F33" i="14" s="1"/>
  <c r="F26" i="14"/>
  <c r="L205" i="11"/>
  <c r="J73" i="11"/>
  <c r="J199" i="11" s="1"/>
  <c r="K206" i="11"/>
  <c r="I199" i="11"/>
  <c r="C25" i="14"/>
  <c r="M184" i="11"/>
  <c r="G27" i="14" s="1"/>
  <c r="M177" i="11"/>
  <c r="G34" i="14" s="1"/>
  <c r="H52" i="11"/>
  <c r="H87" i="11"/>
  <c r="I114" i="11"/>
  <c r="J113" i="11"/>
  <c r="K113" i="11" s="1"/>
  <c r="L113" i="11" s="1"/>
  <c r="M113" i="11" s="1"/>
  <c r="J122" i="11"/>
  <c r="K122" i="11" s="1"/>
  <c r="L122" i="11" s="1"/>
  <c r="M122" i="11" s="1"/>
  <c r="I123" i="11"/>
  <c r="I111" i="11"/>
  <c r="J110" i="11"/>
  <c r="K110" i="11" s="1"/>
  <c r="L110" i="11" s="1"/>
  <c r="M110" i="11" s="1"/>
  <c r="I120" i="11"/>
  <c r="J119" i="11"/>
  <c r="K119" i="11" s="1"/>
  <c r="L119" i="11" s="1"/>
  <c r="M119" i="11" s="1"/>
  <c r="F87" i="11"/>
  <c r="I32" i="11"/>
  <c r="G87" i="11"/>
  <c r="J11" i="11"/>
  <c r="J61" i="11" s="1"/>
  <c r="D5" i="9" s="1"/>
  <c r="I12" i="11"/>
  <c r="E48" i="11"/>
  <c r="G89" i="11"/>
  <c r="F89" i="11"/>
  <c r="E89" i="11"/>
  <c r="F13" i="11"/>
  <c r="F15" i="11" s="1"/>
  <c r="F19" i="11" s="1"/>
  <c r="G13" i="11"/>
  <c r="G15" i="11" s="1"/>
  <c r="G19" i="11" s="1"/>
  <c r="H13" i="11"/>
  <c r="H15" i="11" s="1"/>
  <c r="H19" i="11" s="1"/>
  <c r="E13" i="11"/>
  <c r="E15" i="11" s="1"/>
  <c r="E19" i="11" s="1"/>
  <c r="E85" i="11"/>
  <c r="E57" i="11"/>
  <c r="E26" i="11"/>
  <c r="I165" i="11" l="1"/>
  <c r="I66" i="11" s="1"/>
  <c r="C7" i="9" s="1"/>
  <c r="I99" i="11"/>
  <c r="I102" i="11"/>
  <c r="E21" i="11"/>
  <c r="E23" i="11" s="1"/>
  <c r="H21" i="11"/>
  <c r="H23" i="11" s="1"/>
  <c r="H140" i="11"/>
  <c r="G21" i="11"/>
  <c r="G23" i="11" s="1"/>
  <c r="G140" i="11"/>
  <c r="F21" i="11"/>
  <c r="F23" i="11" s="1"/>
  <c r="F140" i="11"/>
  <c r="J185" i="11"/>
  <c r="J72" i="11" s="1"/>
  <c r="J178" i="11"/>
  <c r="J74" i="11" s="1"/>
  <c r="J168" i="11"/>
  <c r="J67" i="11" s="1"/>
  <c r="J157" i="11"/>
  <c r="J62" i="11" s="1"/>
  <c r="D6" i="9" s="1"/>
  <c r="J150" i="11"/>
  <c r="J60" i="11" s="1"/>
  <c r="K73" i="11"/>
  <c r="K199" i="11" s="1"/>
  <c r="L206" i="11"/>
  <c r="G26" i="14"/>
  <c r="M205" i="11"/>
  <c r="M167" i="11"/>
  <c r="G33" i="14" s="1"/>
  <c r="M156" i="11"/>
  <c r="G32" i="14" s="1"/>
  <c r="M149" i="11"/>
  <c r="G30" i="14" s="1"/>
  <c r="M162" i="11"/>
  <c r="L161" i="11"/>
  <c r="F17" i="14"/>
  <c r="J45" i="11"/>
  <c r="J138" i="11"/>
  <c r="J135" i="11"/>
  <c r="J17" i="11"/>
  <c r="J18" i="11"/>
  <c r="J22" i="11"/>
  <c r="I13" i="11"/>
  <c r="I40" i="11"/>
  <c r="I44" i="11" s="1"/>
  <c r="I48" i="11" s="1"/>
  <c r="I31" i="11"/>
  <c r="I181" i="11" s="1"/>
  <c r="J32" i="11"/>
  <c r="J46" i="11"/>
  <c r="J43" i="11"/>
  <c r="J29" i="11"/>
  <c r="I15" i="11"/>
  <c r="I105" i="11"/>
  <c r="J14" i="11"/>
  <c r="J123" i="11"/>
  <c r="J114" i="11"/>
  <c r="J111" i="11"/>
  <c r="J120" i="11"/>
  <c r="J117" i="11"/>
  <c r="J35" i="11" s="1"/>
  <c r="J36" i="11" s="1"/>
  <c r="J99" i="11"/>
  <c r="J30" i="11" s="1"/>
  <c r="K11" i="11"/>
  <c r="K61" i="11" s="1"/>
  <c r="E5" i="9" s="1"/>
  <c r="J12" i="11"/>
  <c r="E52" i="11"/>
  <c r="E87" i="11"/>
  <c r="F85" i="11"/>
  <c r="G85" i="11" s="1"/>
  <c r="H85" i="11" s="1"/>
  <c r="I85" i="11" s="1"/>
  <c r="J85" i="11" s="1"/>
  <c r="K85" i="11" s="1"/>
  <c r="L85" i="11" s="1"/>
  <c r="M85" i="11" s="1"/>
  <c r="F57" i="11"/>
  <c r="G57" i="11" s="1"/>
  <c r="H57" i="11" s="1"/>
  <c r="I57" i="11" s="1"/>
  <c r="J57" i="11" s="1"/>
  <c r="K57" i="11" s="1"/>
  <c r="L57" i="11" s="1"/>
  <c r="M57" i="11" s="1"/>
  <c r="F26" i="11"/>
  <c r="G26" i="11" s="1"/>
  <c r="H26" i="11" s="1"/>
  <c r="I26" i="11" s="1"/>
  <c r="J26" i="11" s="1"/>
  <c r="K26" i="11" s="1"/>
  <c r="L26" i="11" s="1"/>
  <c r="M26" i="11" s="1"/>
  <c r="I68" i="11" l="1"/>
  <c r="I88" i="11"/>
  <c r="I19" i="11"/>
  <c r="C49" i="9"/>
  <c r="C51" i="9" s="1"/>
  <c r="C3" i="9" s="1"/>
  <c r="C8" i="9" s="1"/>
  <c r="J163" i="11"/>
  <c r="J164" i="11" s="1"/>
  <c r="J165" i="11" s="1"/>
  <c r="J66" i="11" s="1"/>
  <c r="D7" i="9" s="1"/>
  <c r="D4" i="9"/>
  <c r="K185" i="11"/>
  <c r="K72" i="11" s="1"/>
  <c r="K178" i="11"/>
  <c r="K74" i="11" s="1"/>
  <c r="K150" i="11"/>
  <c r="K60" i="11" s="1"/>
  <c r="K157" i="11"/>
  <c r="K62" i="11" s="1"/>
  <c r="E6" i="9" s="1"/>
  <c r="K168" i="11"/>
  <c r="K67" i="11" s="1"/>
  <c r="K174" i="11"/>
  <c r="J173" i="11"/>
  <c r="J175" i="11" s="1"/>
  <c r="J71" i="11" s="1"/>
  <c r="J75" i="11" s="1"/>
  <c r="M161" i="11"/>
  <c r="G17" i="14"/>
  <c r="J68" i="11"/>
  <c r="J88" i="11"/>
  <c r="L73" i="11"/>
  <c r="L199" i="11" s="1"/>
  <c r="M206" i="11"/>
  <c r="M73" i="11" s="1"/>
  <c r="M199" i="11" s="1"/>
  <c r="J200" i="11"/>
  <c r="F189" i="11"/>
  <c r="F194" i="11" s="1"/>
  <c r="F208" i="11"/>
  <c r="G189" i="11"/>
  <c r="G193" i="11" s="1"/>
  <c r="G194" i="11" s="1"/>
  <c r="G208" i="11"/>
  <c r="H189" i="11"/>
  <c r="H193" i="11" s="1"/>
  <c r="H194" i="11" s="1"/>
  <c r="H208" i="11"/>
  <c r="I208" i="11" s="1"/>
  <c r="C10" i="14"/>
  <c r="I20" i="11" s="1"/>
  <c r="I21" i="11" s="1"/>
  <c r="I23" i="11" s="1"/>
  <c r="K45" i="11"/>
  <c r="K138" i="11"/>
  <c r="K135" i="11"/>
  <c r="K17" i="11"/>
  <c r="K18" i="11"/>
  <c r="K22" i="11"/>
  <c r="J16" i="11"/>
  <c r="J132" i="11"/>
  <c r="D23" i="14"/>
  <c r="J47" i="11"/>
  <c r="J40" i="11"/>
  <c r="J44" i="11" s="1"/>
  <c r="J31" i="11"/>
  <c r="J181" i="11" s="1"/>
  <c r="K43" i="11"/>
  <c r="K29" i="11"/>
  <c r="K32" i="11"/>
  <c r="K46" i="11"/>
  <c r="J13" i="11"/>
  <c r="J15" i="11" s="1"/>
  <c r="D49" i="9" s="1"/>
  <c r="D51" i="9" s="1"/>
  <c r="D3" i="9" s="1"/>
  <c r="J105" i="11"/>
  <c r="J102" i="11"/>
  <c r="K14" i="11"/>
  <c r="K123" i="11"/>
  <c r="K114" i="11"/>
  <c r="K111" i="11"/>
  <c r="K120" i="11"/>
  <c r="K117" i="11"/>
  <c r="K35" i="11" s="1"/>
  <c r="K36" i="11" s="1"/>
  <c r="K99" i="11"/>
  <c r="K30" i="11" s="1"/>
  <c r="L11" i="11"/>
  <c r="L61" i="11" s="1"/>
  <c r="F5" i="9" s="1"/>
  <c r="K12" i="11"/>
  <c r="F10" i="11"/>
  <c r="C14" i="9" l="1"/>
  <c r="C18" i="9"/>
  <c r="K163" i="11"/>
  <c r="K164" i="11" s="1"/>
  <c r="K165" i="11" s="1"/>
  <c r="K66" i="11" s="1"/>
  <c r="E7" i="9" s="1"/>
  <c r="E4" i="9"/>
  <c r="D8" i="9"/>
  <c r="I141" i="11"/>
  <c r="J19" i="11"/>
  <c r="L185" i="11"/>
  <c r="L72" i="11" s="1"/>
  <c r="L178" i="11"/>
  <c r="L74" i="11" s="1"/>
  <c r="L168" i="11"/>
  <c r="L67" i="11" s="1"/>
  <c r="L157" i="11"/>
  <c r="L62" i="11" s="1"/>
  <c r="F6" i="9" s="1"/>
  <c r="L150" i="11"/>
  <c r="L60" i="11" s="1"/>
  <c r="I198" i="11"/>
  <c r="I59" i="11"/>
  <c r="I63" i="11" s="1"/>
  <c r="I213" i="11" s="1"/>
  <c r="L174" i="11"/>
  <c r="K173" i="11"/>
  <c r="K175" i="11" s="1"/>
  <c r="K71" i="11" s="1"/>
  <c r="K75" i="11" s="1"/>
  <c r="I209" i="11"/>
  <c r="J208" i="11"/>
  <c r="I194" i="11"/>
  <c r="C28" i="14" s="1"/>
  <c r="K200" i="11"/>
  <c r="L45" i="11"/>
  <c r="L138" i="11"/>
  <c r="L135" i="11"/>
  <c r="L17" i="11"/>
  <c r="L18" i="11"/>
  <c r="L22" i="11"/>
  <c r="J48" i="11"/>
  <c r="E23" i="14"/>
  <c r="K132" i="11"/>
  <c r="K47" i="11"/>
  <c r="K16" i="11"/>
  <c r="K40" i="11"/>
  <c r="K44" i="11" s="1"/>
  <c r="K31" i="11"/>
  <c r="K181" i="11" s="1"/>
  <c r="L43" i="11"/>
  <c r="L29" i="11"/>
  <c r="L32" i="11"/>
  <c r="L46" i="11"/>
  <c r="K13" i="11"/>
  <c r="K15" i="11" s="1"/>
  <c r="E49" i="9" s="1"/>
  <c r="E51" i="9" s="1"/>
  <c r="E3" i="9" s="1"/>
  <c r="K105" i="11"/>
  <c r="K102" i="11"/>
  <c r="L14" i="11"/>
  <c r="L123" i="11"/>
  <c r="L114" i="11"/>
  <c r="L111" i="11"/>
  <c r="L120" i="11"/>
  <c r="L117" i="11"/>
  <c r="L35" i="11" s="1"/>
  <c r="L36" i="11" s="1"/>
  <c r="L99" i="11"/>
  <c r="L30" i="11" s="1"/>
  <c r="M11" i="11"/>
  <c r="M61" i="11" s="1"/>
  <c r="L12" i="11"/>
  <c r="G10" i="11"/>
  <c r="K88" i="11" l="1"/>
  <c r="K68" i="11"/>
  <c r="E8" i="9"/>
  <c r="G71" i="9"/>
  <c r="G5" i="9"/>
  <c r="J141" i="11"/>
  <c r="J20" i="11"/>
  <c r="J21" i="11" s="1"/>
  <c r="J23" i="11" s="1"/>
  <c r="J209" i="11" s="1"/>
  <c r="L163" i="11"/>
  <c r="L164" i="11" s="1"/>
  <c r="L165" i="11" s="1"/>
  <c r="L66" i="11" s="1"/>
  <c r="F7" i="9" s="1"/>
  <c r="F4" i="9"/>
  <c r="D14" i="9"/>
  <c r="D18" i="9"/>
  <c r="E14" i="9"/>
  <c r="E18" i="9"/>
  <c r="M178" i="11"/>
  <c r="M74" i="11" s="1"/>
  <c r="M185" i="11"/>
  <c r="M72" i="11" s="1"/>
  <c r="M150" i="11"/>
  <c r="M60" i="11" s="1"/>
  <c r="M157" i="11"/>
  <c r="M62" i="11" s="1"/>
  <c r="G6" i="9" s="1"/>
  <c r="M168" i="11"/>
  <c r="M67" i="11" s="1"/>
  <c r="M174" i="11"/>
  <c r="L173" i="11"/>
  <c r="L175" i="11" s="1"/>
  <c r="L71" i="11" s="1"/>
  <c r="L75" i="11" s="1"/>
  <c r="I195" i="11"/>
  <c r="I201" i="11" s="1"/>
  <c r="I202" i="11" s="1"/>
  <c r="I51" i="11" s="1"/>
  <c r="J194" i="11"/>
  <c r="D28" i="14" s="1"/>
  <c r="K208" i="11"/>
  <c r="L200" i="11"/>
  <c r="M45" i="11"/>
  <c r="M173" i="11" s="1"/>
  <c r="M138" i="11"/>
  <c r="M135" i="11"/>
  <c r="M17" i="11"/>
  <c r="M18" i="11"/>
  <c r="M22" i="11"/>
  <c r="K19" i="11"/>
  <c r="K48" i="11"/>
  <c r="L47" i="11"/>
  <c r="L132" i="11"/>
  <c r="L16" i="11"/>
  <c r="F23" i="14"/>
  <c r="L40" i="11"/>
  <c r="L44" i="11" s="1"/>
  <c r="L31" i="11"/>
  <c r="L181" i="11" s="1"/>
  <c r="M43" i="11"/>
  <c r="M46" i="11"/>
  <c r="M32" i="11"/>
  <c r="L13" i="11"/>
  <c r="L15" i="11" s="1"/>
  <c r="F49" i="9" s="1"/>
  <c r="F51" i="9" s="1"/>
  <c r="F3" i="9" s="1"/>
  <c r="L105" i="11"/>
  <c r="L102" i="11"/>
  <c r="M14" i="11"/>
  <c r="M123" i="11"/>
  <c r="M114" i="11"/>
  <c r="M111" i="11"/>
  <c r="M120" i="11"/>
  <c r="M117" i="11"/>
  <c r="M35" i="11" s="1"/>
  <c r="M36" i="11" s="1"/>
  <c r="M99" i="11"/>
  <c r="M30" i="11" s="1"/>
  <c r="M12" i="11"/>
  <c r="H10" i="11"/>
  <c r="L88" i="11" l="1"/>
  <c r="L68" i="11"/>
  <c r="J59" i="11"/>
  <c r="J63" i="11" s="1"/>
  <c r="J213" i="11" s="1"/>
  <c r="J198" i="11"/>
  <c r="M163" i="11"/>
  <c r="M164" i="11" s="1"/>
  <c r="M165" i="11" s="1"/>
  <c r="M66" i="11" s="1"/>
  <c r="G7" i="9" s="1"/>
  <c r="G70" i="9"/>
  <c r="G4" i="9"/>
  <c r="F8" i="9"/>
  <c r="M175" i="11"/>
  <c r="M71" i="11" s="1"/>
  <c r="M75" i="11" s="1"/>
  <c r="L19" i="11"/>
  <c r="L141" i="11" s="1"/>
  <c r="I52" i="11"/>
  <c r="J197" i="11"/>
  <c r="I180" i="11"/>
  <c r="I182" i="11" s="1"/>
  <c r="I28" i="11" s="1"/>
  <c r="L208" i="11"/>
  <c r="J195" i="11"/>
  <c r="J201" i="11" s="1"/>
  <c r="K194" i="11"/>
  <c r="E28" i="14" s="1"/>
  <c r="M68" i="11"/>
  <c r="M88" i="11"/>
  <c r="M200" i="11"/>
  <c r="L48" i="11"/>
  <c r="K141" i="11"/>
  <c r="K20" i="11"/>
  <c r="K21" i="11" s="1"/>
  <c r="K23" i="11" s="1"/>
  <c r="M132" i="11"/>
  <c r="G23" i="14"/>
  <c r="M16" i="11"/>
  <c r="M47" i="11"/>
  <c r="M102" i="11"/>
  <c r="M40" i="11"/>
  <c r="M44" i="11" s="1"/>
  <c r="M31" i="11"/>
  <c r="M13" i="11"/>
  <c r="M15" i="11" s="1"/>
  <c r="M105" i="11"/>
  <c r="I10" i="11"/>
  <c r="G69" i="9" l="1"/>
  <c r="G72" i="9" s="1"/>
  <c r="G73" i="9" s="1"/>
  <c r="G49" i="9"/>
  <c r="G51" i="9" s="1"/>
  <c r="G3" i="9" s="1"/>
  <c r="G8" i="9" s="1"/>
  <c r="F14" i="9"/>
  <c r="F18" i="9"/>
  <c r="L20" i="11"/>
  <c r="L21" i="11" s="1"/>
  <c r="L23" i="11" s="1"/>
  <c r="L59" i="11" s="1"/>
  <c r="L63" i="11" s="1"/>
  <c r="L213" i="11" s="1"/>
  <c r="I81" i="11"/>
  <c r="J80" i="11"/>
  <c r="K198" i="11"/>
  <c r="K59" i="11"/>
  <c r="K63" i="11" s="1"/>
  <c r="K213" i="11" s="1"/>
  <c r="K209" i="11"/>
  <c r="K195" i="11"/>
  <c r="K201" i="11" s="1"/>
  <c r="L194" i="11"/>
  <c r="F28" i="14" s="1"/>
  <c r="M208" i="11"/>
  <c r="J202" i="11"/>
  <c r="J51" i="11" s="1"/>
  <c r="M48" i="11"/>
  <c r="M19" i="11"/>
  <c r="J10" i="11"/>
  <c r="H10" i="9" l="1"/>
  <c r="H18" i="9" s="1"/>
  <c r="L209" i="11"/>
  <c r="L198" i="11"/>
  <c r="G18" i="9"/>
  <c r="G14" i="9"/>
  <c r="G54" i="9"/>
  <c r="H56" i="9" s="1"/>
  <c r="H58" i="9" s="1"/>
  <c r="H9" i="9" s="1"/>
  <c r="H14" i="9" s="1"/>
  <c r="I79" i="11"/>
  <c r="I212" i="11" s="1"/>
  <c r="I214" i="11" s="1"/>
  <c r="I77" i="11" s="1"/>
  <c r="H89" i="11" s="1"/>
  <c r="K197" i="11"/>
  <c r="K202" i="11" s="1"/>
  <c r="K51" i="11" s="1"/>
  <c r="J52" i="11"/>
  <c r="J180" i="11"/>
  <c r="J182" i="11" s="1"/>
  <c r="J28" i="11" s="1"/>
  <c r="L195" i="11"/>
  <c r="L201" i="11" s="1"/>
  <c r="M194" i="11"/>
  <c r="M141" i="11"/>
  <c r="M20" i="11"/>
  <c r="M21" i="11" s="1"/>
  <c r="M23" i="11" s="1"/>
  <c r="K10" i="11"/>
  <c r="C40" i="9" l="1"/>
  <c r="C42" i="9" s="1"/>
  <c r="C44" i="9" s="1"/>
  <c r="C46" i="9" s="1"/>
  <c r="E4" i="16" s="1"/>
  <c r="C31" i="9"/>
  <c r="C33" i="9" s="1"/>
  <c r="C35" i="9" s="1"/>
  <c r="C37" i="9" s="1"/>
  <c r="M195" i="11"/>
  <c r="M201" i="11" s="1"/>
  <c r="G28" i="14"/>
  <c r="J81" i="11"/>
  <c r="K80" i="11"/>
  <c r="M198" i="11"/>
  <c r="M59" i="11"/>
  <c r="M63" i="11" s="1"/>
  <c r="M213" i="11" s="1"/>
  <c r="M209" i="11"/>
  <c r="L197" i="11"/>
  <c r="L202" i="11" s="1"/>
  <c r="L51" i="11" s="1"/>
  <c r="K52" i="11"/>
  <c r="K180" i="11"/>
  <c r="K182" i="11" s="1"/>
  <c r="K28" i="11" s="1"/>
  <c r="L10" i="11"/>
  <c r="F4" i="16" l="1"/>
  <c r="R4" i="16"/>
  <c r="C4" i="16"/>
  <c r="C3" i="16"/>
  <c r="J79" i="11"/>
  <c r="J212" i="11" s="1"/>
  <c r="J214" i="11" s="1"/>
  <c r="J77" i="11" s="1"/>
  <c r="I89" i="11" s="1"/>
  <c r="K81" i="11"/>
  <c r="L80" i="11"/>
  <c r="M197" i="11"/>
  <c r="M202" i="11" s="1"/>
  <c r="M51" i="11" s="1"/>
  <c r="L52" i="11"/>
  <c r="L180" i="11"/>
  <c r="L182" i="11" s="1"/>
  <c r="L28" i="11" s="1"/>
  <c r="L86" i="11" s="1"/>
  <c r="M10" i="11"/>
  <c r="I107" i="11"/>
  <c r="K107" i="11"/>
  <c r="K108" i="11" s="1"/>
  <c r="L107" i="11"/>
  <c r="L108" i="11"/>
  <c r="J107" i="11"/>
  <c r="J108" i="11" s="1"/>
  <c r="K86" i="11"/>
  <c r="J86" i="11"/>
  <c r="K33" i="11"/>
  <c r="K37" i="11" s="1"/>
  <c r="J33" i="11"/>
  <c r="J37" i="11" s="1"/>
  <c r="I33" i="11"/>
  <c r="I37" i="11" s="1"/>
  <c r="I86" i="11"/>
  <c r="D3" i="16" l="1"/>
  <c r="N3" i="16"/>
  <c r="D4" i="16"/>
  <c r="N4" i="16"/>
  <c r="I108" i="11"/>
  <c r="G13" i="14"/>
  <c r="M29" i="11" s="1"/>
  <c r="E3" i="16"/>
  <c r="I87" i="11"/>
  <c r="I211" i="11"/>
  <c r="L33" i="11"/>
  <c r="L37" i="11" s="1"/>
  <c r="L87" i="11" s="1"/>
  <c r="J211" i="11"/>
  <c r="J87" i="11"/>
  <c r="K79" i="11"/>
  <c r="K212" i="11" s="1"/>
  <c r="K214" i="11" s="1"/>
  <c r="K77" i="11" s="1"/>
  <c r="J89" i="11" s="1"/>
  <c r="K211" i="11"/>
  <c r="K87" i="11"/>
  <c r="L81" i="11"/>
  <c r="M80" i="11"/>
  <c r="M52" i="11"/>
  <c r="M180" i="11"/>
  <c r="F3" i="16" l="1"/>
  <c r="R3" i="16"/>
  <c r="T4" i="16" s="1"/>
  <c r="T10" i="16" s="1"/>
  <c r="P4" i="16"/>
  <c r="P10" i="16" s="1"/>
  <c r="M181" i="11"/>
  <c r="M182" i="11" s="1"/>
  <c r="M28" i="11" s="1"/>
  <c r="M107" i="11"/>
  <c r="M108" i="11" s="1"/>
  <c r="L211" i="11"/>
  <c r="L79" i="11"/>
  <c r="L212" i="11" s="1"/>
  <c r="L214" i="11" s="1"/>
  <c r="L77" i="11" s="1"/>
  <c r="K89" i="11" s="1"/>
  <c r="S15" i="16" l="1" a="1"/>
  <c r="S15" i="16" s="1"/>
  <c r="M86" i="11"/>
  <c r="M33" i="11"/>
  <c r="M37" i="11" s="1"/>
  <c r="M87" i="11" s="1"/>
  <c r="M81" i="11"/>
  <c r="M211" i="11"/>
  <c r="M79" i="11"/>
  <c r="M212" i="11" s="1"/>
  <c r="M214" i="11" s="1"/>
  <c r="M77" i="11" s="1"/>
  <c r="L89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✔ ✔</author>
  </authors>
  <commentList>
    <comment ref="C4" authorId="0" shapeId="0" xr:uid="{4DF90A75-DD47-4687-84C5-8847B1EFEEED}">
      <text>
        <r>
          <rPr>
            <sz val="9"/>
            <color indexed="81"/>
            <rFont val="Tahoma"/>
            <family val="2"/>
          </rPr>
          <t>Based on Average Annual Growth Rate from Last 2 Years (ignoring COVID related outliers) - then increasing by .75% per forecast year</t>
        </r>
      </text>
    </comment>
    <comment ref="C5" authorId="0" shapeId="0" xr:uid="{779DDB0A-5E42-40AD-86DD-8A2A37EA5C49}">
      <text>
        <r>
          <rPr>
            <sz val="9"/>
            <color indexed="81"/>
            <rFont val="Tahoma"/>
            <family val="2"/>
          </rPr>
          <t>Should be negative - Based on average from previous 3 historical years, constant for all forecast years</t>
        </r>
      </text>
    </comment>
    <comment ref="C6" authorId="0" shapeId="0" xr:uid="{0DAC336A-40D0-42E6-890B-69F5394E2B9A}">
      <text>
        <r>
          <rPr>
            <sz val="9"/>
            <color indexed="81"/>
            <rFont val="Tahoma"/>
            <family val="2"/>
          </rPr>
          <t xml:space="preserve">Should be negative - Based on average from previous 3 historical years, constant for all forecast years
</t>
        </r>
      </text>
    </comment>
    <comment ref="C7" authorId="0" shapeId="0" xr:uid="{D89E1DD2-8A84-462E-9486-FD0DC5BF3B66}">
      <text>
        <r>
          <rPr>
            <sz val="9"/>
            <color indexed="81"/>
            <rFont val="Tahoma"/>
            <family val="2"/>
          </rPr>
          <t>Based on average implied interest rate over historical period.</t>
        </r>
      </text>
    </comment>
    <comment ref="C8" authorId="0" shapeId="0" xr:uid="{76BF951B-7D8F-4247-8003-050D22D2816A}">
      <text>
        <r>
          <rPr>
            <sz val="9"/>
            <color indexed="81"/>
            <rFont val="Tahoma"/>
            <family val="2"/>
          </rPr>
          <t>Based on average over historical period, stays constant over forecasting period.</t>
        </r>
      </text>
    </comment>
    <comment ref="C9" authorId="0" shapeId="0" xr:uid="{B9DFF920-DF67-4257-8615-80DEA8B26CAE}">
      <text>
        <r>
          <rPr>
            <sz val="9"/>
            <color indexed="81"/>
            <rFont val="Tahoma"/>
            <family val="2"/>
          </rPr>
          <t>Based on average over historical period, stays constant over forecasting period.</t>
        </r>
      </text>
    </comment>
    <comment ref="C10" authorId="0" shapeId="0" xr:uid="{6546283B-18D5-4D9D-A334-202CD7C6AE23}">
      <text>
        <r>
          <rPr>
            <sz val="9"/>
            <color indexed="81"/>
            <rFont val="Tahoma"/>
            <family val="2"/>
          </rPr>
          <t>Based on average tax rate over historical period, stays constant over forecasting period.</t>
        </r>
      </text>
    </comment>
    <comment ref="C11" authorId="0" shapeId="0" xr:uid="{0FF59196-6712-4027-82ED-DD30A0592977}">
      <text>
        <r>
          <rPr>
            <sz val="9"/>
            <color indexed="81"/>
            <rFont val="Tahoma"/>
            <family val="2"/>
          </rPr>
          <t xml:space="preserve">
Consistent with zero value over historical period.</t>
        </r>
      </text>
    </comment>
    <comment ref="C13" authorId="0" shapeId="0" xr:uid="{D456606B-FFFC-4A8C-B5B0-F1629E3919A6}">
      <text>
        <r>
          <rPr>
            <sz val="9"/>
            <color indexed="81"/>
            <rFont val="Tahoma"/>
            <family val="2"/>
          </rPr>
          <t>Constant with 0 from previous historical years</t>
        </r>
      </text>
    </comment>
    <comment ref="C14" authorId="0" shapeId="0" xr:uid="{01E57D61-ED9B-46AB-8019-06DB5AC772AD}">
      <text>
        <r>
          <rPr>
            <sz val="9"/>
            <color indexed="81"/>
            <rFont val="Tahoma"/>
            <family val="2"/>
          </rPr>
          <t xml:space="preserve">Average of 4 Historical Years- constant across all four forecast years
</t>
        </r>
      </text>
    </comment>
    <comment ref="C15" authorId="0" shapeId="0" xr:uid="{CCE95761-D315-4498-B40E-3F941D0A1448}">
      <text>
        <r>
          <rPr>
            <sz val="9"/>
            <color indexed="81"/>
            <rFont val="Tahoma"/>
            <family val="2"/>
          </rPr>
          <t>Average of 4 Historical Years - constant for all forecast years</t>
        </r>
      </text>
    </comment>
    <comment ref="C16" authorId="0" shapeId="0" xr:uid="{081D440F-2DE5-423B-BBFC-9A58A974E361}">
      <text>
        <r>
          <rPr>
            <sz val="9"/>
            <color indexed="81"/>
            <rFont val="Tahoma"/>
            <family val="2"/>
          </rPr>
          <t xml:space="preserve">Equal to last historical year- stays constant in forecast years.
</t>
        </r>
      </text>
    </comment>
    <comment ref="C17" authorId="0" shapeId="0" xr:uid="{5AC00F07-D0B7-447A-9E76-A146E3689C47}">
      <text>
        <r>
          <rPr>
            <sz val="9"/>
            <color indexed="81"/>
            <rFont val="Tahoma"/>
            <family val="2"/>
          </rPr>
          <t>Forecasted using PP&amp;E to sales ratio - only amount shown</t>
        </r>
      </text>
    </comment>
    <comment ref="C18" authorId="0" shapeId="0" xr:uid="{3047EEF4-611D-43CB-AE93-C1D480D8E553}">
      <text>
        <r>
          <rPr>
            <sz val="9"/>
            <color indexed="81"/>
            <rFont val="Tahoma"/>
            <family val="2"/>
          </rPr>
          <t xml:space="preserve">
average of historical years - stays constant</t>
        </r>
      </text>
    </comment>
    <comment ref="C19" authorId="0" shapeId="0" xr:uid="{471608FA-DB57-418B-9499-9B034A6BFB42}">
      <text>
        <r>
          <rPr>
            <sz val="9"/>
            <color indexed="81"/>
            <rFont val="Tahoma"/>
            <family val="2"/>
          </rPr>
          <t>Average of last 3 historical years- then constant in forecasting period</t>
        </r>
      </text>
    </comment>
    <comment ref="C20" authorId="0" shapeId="0" xr:uid="{B8CDCBE9-9389-4C90-BA0B-5D5EDDC86A4E}">
      <text>
        <r>
          <rPr>
            <sz val="9"/>
            <color indexed="81"/>
            <rFont val="Tahoma"/>
            <family val="2"/>
          </rPr>
          <t>Set to $10 to assure non-zero value</t>
        </r>
      </text>
    </comment>
    <comment ref="C21" authorId="0" shapeId="0" xr:uid="{CA3824FE-C80A-4433-9161-803F662D09FC}">
      <text>
        <r>
          <rPr>
            <sz val="9"/>
            <color indexed="81"/>
            <rFont val="Tahoma"/>
            <family val="2"/>
          </rPr>
          <t>Values taken from Nordstrom 10-K Debt Payment schedule</t>
        </r>
      </text>
    </comment>
    <comment ref="C22" authorId="0" shapeId="0" xr:uid="{A38D1C6A-42AD-4B53-84B9-B77CDE1CB9FF}">
      <text>
        <r>
          <rPr>
            <b/>
            <sz val="9"/>
            <color indexed="81"/>
            <rFont val="Tahoma"/>
            <family val="2"/>
          </rPr>
          <t>✔ ✔: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3" authorId="0" shapeId="0" xr:uid="{19F1414A-A21A-4AE1-A832-2A6828998071}">
      <text>
        <r>
          <rPr>
            <sz val="9"/>
            <color indexed="81"/>
            <rFont val="Tahoma"/>
            <family val="2"/>
          </rPr>
          <t>Calculated based on average LT Debt to Sales over last 3 years of historical period (ignoring first year outlier).</t>
        </r>
      </text>
    </comment>
    <comment ref="C24" authorId="0" shapeId="0" xr:uid="{ACE97997-6CD2-4DA3-AB75-756D941BD0DF}">
      <text>
        <r>
          <rPr>
            <sz val="9"/>
            <color indexed="81"/>
            <rFont val="Tahoma"/>
            <family val="2"/>
          </rPr>
          <t>Continued decrease from historical years (at a rate of 0.2% per forecast year)</t>
        </r>
      </text>
    </comment>
    <comment ref="C25" authorId="0" shapeId="0" xr:uid="{35844030-13ED-4F90-BFB1-86C825CA0374}">
      <text>
        <r>
          <rPr>
            <sz val="9"/>
            <color indexed="81"/>
            <rFont val="Tahoma"/>
            <family val="2"/>
          </rPr>
          <t>Based on dividend payout from last year of historical period.</t>
        </r>
      </text>
    </comment>
    <comment ref="C27" authorId="0" shapeId="0" xr:uid="{A6F6F488-309A-45E8-A941-5D3B601D9887}">
      <text>
        <r>
          <rPr>
            <sz val="9"/>
            <color indexed="81"/>
            <rFont val="Tahoma"/>
            <family val="2"/>
          </rPr>
          <t>Equal to that of last year of historical period.</t>
        </r>
      </text>
    </comment>
    <comment ref="C28" authorId="0" shapeId="0" xr:uid="{DEEAA227-674E-47FF-8279-0C9D67A93F81}">
      <text>
        <r>
          <rPr>
            <sz val="9"/>
            <color indexed="81"/>
            <rFont val="Tahoma"/>
            <family val="2"/>
          </rPr>
          <t>Calculated using average of last 3 years of historical data.</t>
        </r>
      </text>
    </comment>
    <comment ref="C30" authorId="0" shapeId="0" xr:uid="{64BE830C-25FE-4ACE-AE98-E98F2248D51F}">
      <text>
        <r>
          <rPr>
            <sz val="9"/>
            <color indexed="81"/>
            <rFont val="Tahoma"/>
            <family val="2"/>
          </rPr>
          <t>Based on Average of last 2 historical years</t>
        </r>
      </text>
    </comment>
    <comment ref="C31" authorId="0" shapeId="0" xr:uid="{B3276FC5-982B-4389-B66D-61C32BF39F4A}">
      <text>
        <r>
          <rPr>
            <sz val="9"/>
            <color indexed="81"/>
            <rFont val="Tahoma"/>
            <family val="2"/>
          </rPr>
          <t>Constant with zero value from across historical years</t>
        </r>
      </text>
    </comment>
    <comment ref="C32" authorId="0" shapeId="0" xr:uid="{E9C649C4-1772-4356-AC37-213E3B74EEEF}">
      <text>
        <r>
          <rPr>
            <sz val="9"/>
            <color indexed="81"/>
            <rFont val="Tahoma"/>
            <family val="2"/>
          </rPr>
          <t>Based on average from previous 3 historical years</t>
        </r>
      </text>
    </comment>
    <comment ref="C33" authorId="0" shapeId="0" xr:uid="{7E37D75E-3C75-4A4D-A4E4-B02FF9531A03}">
      <text>
        <r>
          <rPr>
            <sz val="9"/>
            <color indexed="81"/>
            <rFont val="Tahoma"/>
            <family val="2"/>
          </rPr>
          <t>Based on Average of all 4 historical years</t>
        </r>
      </text>
    </comment>
    <comment ref="C34" authorId="0" shapeId="0" xr:uid="{ACF8DD55-36D4-4588-BE51-ED50B3A5B5F4}">
      <text>
        <r>
          <rPr>
            <sz val="9"/>
            <color indexed="81"/>
            <rFont val="Tahoma"/>
            <family val="2"/>
          </rPr>
          <t>Based on average of 3 non outlier years from historical data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✔ ✔</author>
  </authors>
  <commentList>
    <comment ref="C21" authorId="0" shapeId="0" xr:uid="{3C1DEC39-C653-41A8-AF48-DB98B84D793F}">
      <text>
        <r>
          <rPr>
            <sz val="9"/>
            <color indexed="81"/>
            <rFont val="Tahoma"/>
            <family val="2"/>
          </rPr>
          <t>Current Corporate Marginal Tax Rate in the US according to Damodaran/NYU Stern</t>
        </r>
      </text>
    </comment>
    <comment ref="C24" authorId="0" shapeId="0" xr:uid="{80B4A85C-647E-4917-87C2-0E13DCBB6287}">
      <text>
        <r>
          <rPr>
            <sz val="9"/>
            <color indexed="81"/>
            <rFont val="Tahoma"/>
            <family val="2"/>
          </rPr>
          <t>Equal to the current U.S. risk-free rate- taken from Kroll</t>
        </r>
      </text>
    </comment>
    <comment ref="C28" authorId="0" shapeId="0" xr:uid="{5C65A2F1-7DA0-4E50-9FC8-7A7E3E3FC9CC}">
      <text>
        <r>
          <rPr>
            <sz val="9"/>
            <color indexed="81"/>
            <rFont val="Tahoma"/>
            <family val="2"/>
          </rPr>
          <t>Based on Moody's/S&amp;P/Fitch Ratings of Ba1/BB+ for Nordstrom Inc.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✔ ✔</author>
  </authors>
  <commentList>
    <comment ref="C21" authorId="0" shapeId="0" xr:uid="{05BF3EAE-D502-4427-AD48-8154D8984081}">
      <text>
        <r>
          <rPr>
            <sz val="9"/>
            <color indexed="81"/>
            <rFont val="Tahoma"/>
            <family val="2"/>
          </rPr>
          <t>Equal to the current U.S. risk-free rate- taken from Kroll</t>
        </r>
      </text>
    </comment>
    <comment ref="C24" authorId="0" shapeId="0" xr:uid="{8E244578-CA8F-4334-94D9-5C297818DA37}">
      <text>
        <r>
          <rPr>
            <sz val="9"/>
            <color indexed="81"/>
            <rFont val="Tahoma"/>
            <family val="2"/>
          </rPr>
          <t>Equal to the firms EV/EBITDA as of valuation date</t>
        </r>
      </text>
    </comment>
    <comment ref="C25" authorId="0" shapeId="0" xr:uid="{7A9A98DB-9CCD-4FBE-BD75-07D4CC219546}">
      <text>
        <r>
          <rPr>
            <sz val="9"/>
            <color indexed="81"/>
            <rFont val="Tahoma"/>
            <family val="2"/>
          </rPr>
          <t>Current Corporate Marginal Tax Rate in the US according to Damodaran/NYU Stern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<sst xmlns="http://schemas.openxmlformats.org/spreadsheetml/2006/main" count="1064" uniqueCount="607">
  <si>
    <t>Nordstrom, Inc. (NYSE:JWN) &gt; Financials &gt; Income Statement</t>
  </si>
  <si>
    <t>In Millions of the reported currency, except per share items.</t>
  </si>
  <si>
    <t>Standard</t>
  </si>
  <si>
    <t> </t>
  </si>
  <si>
    <t>Restatement:</t>
  </si>
  <si>
    <t>Latest Filings</t>
  </si>
  <si>
    <t>Annual</t>
  </si>
  <si>
    <t>Order:</t>
  </si>
  <si>
    <t>Latest on Right</t>
  </si>
  <si>
    <t>Reported Currency</t>
  </si>
  <si>
    <t>Conversion:</t>
  </si>
  <si>
    <t>Historical</t>
  </si>
  <si>
    <t>S&amp;P Capital IQ (Default)</t>
  </si>
  <si>
    <t>Decimals:</t>
  </si>
  <si>
    <t>Capital IQ (Default)</t>
  </si>
  <si>
    <t>Income Statement</t>
  </si>
  <si>
    <t>For the Fiscal Period Ending</t>
  </si>
  <si>
    <t>Reclassified
12 months
Jan-30-2021</t>
  </si>
  <si>
    <t>12 months
Jan-29-2022</t>
  </si>
  <si>
    <t>Reclassified
12 months
Jan-28-2023</t>
  </si>
  <si>
    <t>12 months
Feb-03-2024</t>
  </si>
  <si>
    <t>Currency</t>
  </si>
  <si>
    <t>USD</t>
  </si>
  <si>
    <t xml:space="preserve"> </t>
  </si>
  <si>
    <t>Revenue</t>
  </si>
  <si>
    <t>Finance Div. Revenue</t>
  </si>
  <si>
    <t>Other Revenue</t>
  </si>
  <si>
    <t>-</t>
  </si>
  <si>
    <t xml:space="preserve">  Total Revenue</t>
  </si>
  <si>
    <t>Cost Of Goods Sold</t>
  </si>
  <si>
    <t xml:space="preserve">  Gross Profit</t>
  </si>
  <si>
    <t>Selling General &amp; Admin Exp.</t>
  </si>
  <si>
    <t>R &amp; D Exp.</t>
  </si>
  <si>
    <t>Depreciation &amp; Amort.</t>
  </si>
  <si>
    <t>Other Operating Expense/(Income)</t>
  </si>
  <si>
    <t xml:space="preserve">  Other Operating Exp., Total</t>
  </si>
  <si>
    <t xml:space="preserve">  Operating Income</t>
  </si>
  <si>
    <t>Interest Expense</t>
  </si>
  <si>
    <t>Interest and Invest. Income</t>
  </si>
  <si>
    <t xml:space="preserve">  Net Interest Exp.</t>
  </si>
  <si>
    <t>Other Non-Operating Inc. (Exp.)</t>
  </si>
  <si>
    <t xml:space="preserve">  EBT Excl. Unusual Items</t>
  </si>
  <si>
    <t>Restructuring Charges</t>
  </si>
  <si>
    <t>Impairment of Goodwill</t>
  </si>
  <si>
    <t>Asset Writedown</t>
  </si>
  <si>
    <t>Other Unusual Items</t>
  </si>
  <si>
    <t xml:space="preserve">  EBT Incl. Unusual Items</t>
  </si>
  <si>
    <t>Income Tax Expense</t>
  </si>
  <si>
    <t xml:space="preserve">  Earnings from Cont. Ops.</t>
  </si>
  <si>
    <t>Earnings of Discontinued Ops.</t>
  </si>
  <si>
    <t>Extraord. Item &amp; Account. Change</t>
  </si>
  <si>
    <t xml:space="preserve">  Net Income to Company</t>
  </si>
  <si>
    <t>Minority Int. in Earnings</t>
  </si>
  <si>
    <t xml:space="preserve">  Net Income</t>
  </si>
  <si>
    <t>Pref. Dividends and Other Adj.</t>
  </si>
  <si>
    <t xml:space="preserve">  NI to Common Incl Extra Items</t>
  </si>
  <si>
    <t xml:space="preserve">  NI to Common Excl. Extra Items</t>
  </si>
  <si>
    <t>Per Share Items</t>
  </si>
  <si>
    <t>Basic EPS</t>
  </si>
  <si>
    <t>Basic EPS Excl. Extra Items</t>
  </si>
  <si>
    <t>Weighted Avg. Basic Shares Out.</t>
  </si>
  <si>
    <t>Diluted EPS</t>
  </si>
  <si>
    <t>Diluted EPS Excl. Extra Items</t>
  </si>
  <si>
    <t>Weighted Avg. Diluted Shares Out.</t>
  </si>
  <si>
    <t>Normalized Basic EPS</t>
  </si>
  <si>
    <t>Normalized Diluted EPS</t>
  </si>
  <si>
    <t>Dividends per Share</t>
  </si>
  <si>
    <t>NA</t>
  </si>
  <si>
    <t>Payout Ratio %</t>
  </si>
  <si>
    <t>NM</t>
  </si>
  <si>
    <t>Shares per Depository Receipt</t>
  </si>
  <si>
    <t>Supplemental Items</t>
  </si>
  <si>
    <t>EBITDA</t>
  </si>
  <si>
    <t>EBITA</t>
  </si>
  <si>
    <t>EBIT</t>
  </si>
  <si>
    <t>EBITDAR</t>
  </si>
  <si>
    <t>As Reported Total Revenue*</t>
  </si>
  <si>
    <t>Effective Tax Rate %</t>
  </si>
  <si>
    <t>Current Domestic Taxes</t>
  </si>
  <si>
    <t>Current Foreign Taxes</t>
  </si>
  <si>
    <t>Total Current Taxes</t>
  </si>
  <si>
    <t>Deferred Domestic Taxes</t>
  </si>
  <si>
    <t>Deferred Foreign Taxes</t>
  </si>
  <si>
    <t>Total Deferred Taxes</t>
  </si>
  <si>
    <t>Normalized Net Income</t>
  </si>
  <si>
    <t>Interest Capitalized</t>
  </si>
  <si>
    <t>Non-Cash Pension Expense</t>
  </si>
  <si>
    <t>Filing Date</t>
  </si>
  <si>
    <t>Mar-10-2023</t>
  </si>
  <si>
    <t>Mar-19-2024</t>
  </si>
  <si>
    <t>Restatement Type</t>
  </si>
  <si>
    <t>RC</t>
  </si>
  <si>
    <t>NC</t>
  </si>
  <si>
    <t>O</t>
  </si>
  <si>
    <t>Calculation Type</t>
  </si>
  <si>
    <t>REP</t>
  </si>
  <si>
    <t>Supplemental Operating Expense Items</t>
  </si>
  <si>
    <t>Advertising Exp.</t>
  </si>
  <si>
    <t>Selling and Marketing Exp.</t>
  </si>
  <si>
    <t>Net Rental Exp.</t>
  </si>
  <si>
    <t>Imputed Oper. Lease Interest Exp.</t>
  </si>
  <si>
    <t>Imputed Oper. Lease Depreciation</t>
  </si>
  <si>
    <t>Stock-Based Comp., COGS</t>
  </si>
  <si>
    <t>Stock-Based Comp., SG&amp;A Exp.</t>
  </si>
  <si>
    <t xml:space="preserve">  Stock-Based Comp., Total</t>
  </si>
  <si>
    <t>* Occasionally, certain items classified as Revenue by the company will be re-classified as other income if it is deemed to be non-recurring and unrelated to the core business of the firm. This field shows Total Revenue exactly as reported by the firm on its consolidated statement of income.</t>
  </si>
  <si>
    <t>Note: For multiple class companies, per share items are primary class equivalent, and for foreign companies listed as primary ADRs, per share items are ADR-equivalent.</t>
  </si>
  <si>
    <t xml:space="preserve">
               </t>
  </si>
  <si>
    <t>Nordstrom, Inc. (NYSE:JWN) &gt; Financials &gt; Balance Sheet</t>
  </si>
  <si>
    <t>Balance Sheet</t>
  </si>
  <si>
    <t>Balance Sheet as of:</t>
  </si>
  <si>
    <t>Jan-30-2021</t>
  </si>
  <si>
    <t>Jan-29-2022</t>
  </si>
  <si>
    <t>Jan-28-2023</t>
  </si>
  <si>
    <t>Feb-03-2024</t>
  </si>
  <si>
    <t>ASSETS</t>
  </si>
  <si>
    <t>Cash And Equivalents</t>
  </si>
  <si>
    <t xml:space="preserve">  Total Cash &amp; ST Investments</t>
  </si>
  <si>
    <t>Accounts Receivable</t>
  </si>
  <si>
    <t xml:space="preserve">  Total Receivables</t>
  </si>
  <si>
    <t>Inventory</t>
  </si>
  <si>
    <t>Prepaid Exp.</t>
  </si>
  <si>
    <t>Other Current Assets</t>
  </si>
  <si>
    <t xml:space="preserve">  Total Current Assets</t>
  </si>
  <si>
    <t>Gross Property, Plant &amp; Equipment</t>
  </si>
  <si>
    <t>Accumulated Depreciation</t>
  </si>
  <si>
    <t xml:space="preserve">  Net Property, Plant &amp; Equipment</t>
  </si>
  <si>
    <t>Goodwill</t>
  </si>
  <si>
    <t>Other Long-Term Assets</t>
  </si>
  <si>
    <t>Total Assets</t>
  </si>
  <si>
    <t>LIABILITIES</t>
  </si>
  <si>
    <t>Accounts Payable</t>
  </si>
  <si>
    <t>Accrued Exp.</t>
  </si>
  <si>
    <t>Curr. Port. of LT Debt</t>
  </si>
  <si>
    <t>Curr. Port. of Leases</t>
  </si>
  <si>
    <t>Unearned Revenue, Current</t>
  </si>
  <si>
    <t>Other Current Liabilities</t>
  </si>
  <si>
    <t xml:space="preserve">  Total Current Liabilities</t>
  </si>
  <si>
    <t>Long-Term Debt</t>
  </si>
  <si>
    <t>Long-Term Leases</t>
  </si>
  <si>
    <t>Unearned Revenue, Non-Current</t>
  </si>
  <si>
    <t>Pension &amp; Other Post-Retire. Benefits</t>
  </si>
  <si>
    <t>Other Non-Current Liabilities</t>
  </si>
  <si>
    <t>Total Liabilities</t>
  </si>
  <si>
    <t>Common Stock</t>
  </si>
  <si>
    <t>Additional Paid In Capital</t>
  </si>
  <si>
    <t>Retained Earnings</t>
  </si>
  <si>
    <t>Treasury Stock</t>
  </si>
  <si>
    <t>Comprehensive Inc. and Other</t>
  </si>
  <si>
    <t xml:space="preserve">  Total Common Equity</t>
  </si>
  <si>
    <t>Total Equity</t>
  </si>
  <si>
    <t>Total Liabilities And Equity</t>
  </si>
  <si>
    <t>Total Shares Out. on Filing Date</t>
  </si>
  <si>
    <t>Total Shares Out. on Balance Sheet Date</t>
  </si>
  <si>
    <t>Book Value/Share</t>
  </si>
  <si>
    <t>Tangible Book Value</t>
  </si>
  <si>
    <t>Tangible Book Value/Share</t>
  </si>
  <si>
    <t>Total Debt</t>
  </si>
  <si>
    <t>Net Debt</t>
  </si>
  <si>
    <t>Debt Equiv. of Unfunded Proj. Benefit Obligation</t>
  </si>
  <si>
    <t>Debt Equivalent Oper. Leases</t>
  </si>
  <si>
    <t>Inventory Method</t>
  </si>
  <si>
    <t>Finished Goods Inventory</t>
  </si>
  <si>
    <t>Land</t>
  </si>
  <si>
    <t>Buildings</t>
  </si>
  <si>
    <t>Machinery</t>
  </si>
  <si>
    <t>Construction in Progress</t>
  </si>
  <si>
    <t>Leasehold Improvements</t>
  </si>
  <si>
    <t>Full Time Employees</t>
  </si>
  <si>
    <t>RUP</t>
  </si>
  <si>
    <t>Note: For multiple class companies, total share counts are primary class equivalent, and for foreign companies listed as primary ADRs, total share counts are ADR-equivalent.</t>
  </si>
  <si>
    <t>Nordstrom, Inc. (NYSE:JWN) &gt; Financials &gt; Cash Flow</t>
  </si>
  <si>
    <t>Cash Flow</t>
  </si>
  <si>
    <t>12 months
Jan-30-2021</t>
  </si>
  <si>
    <t>12 months
Jan-28-2023</t>
  </si>
  <si>
    <t>Net Income</t>
  </si>
  <si>
    <t>Depreciation &amp; Amort., Total</t>
  </si>
  <si>
    <t>Asset Writedown &amp; Restructuring Costs</t>
  </si>
  <si>
    <t>Stock-Based Compensation</t>
  </si>
  <si>
    <t>Other Operating Activities</t>
  </si>
  <si>
    <t>Change in Acc. Receivable</t>
  </si>
  <si>
    <t>Change In Inventories</t>
  </si>
  <si>
    <t>Change in Acc. Payable</t>
  </si>
  <si>
    <t>Change in Other Net Operating Assets</t>
  </si>
  <si>
    <t xml:space="preserve">  Cash from Ops.</t>
  </si>
  <si>
    <t>Capital Expenditure</t>
  </si>
  <si>
    <t>Sale of Property, Plant, and Equipment</t>
  </si>
  <si>
    <t>Cash Acquisitions</t>
  </si>
  <si>
    <t>Divestitures</t>
  </si>
  <si>
    <t>Invest. in Marketable &amp; Equity Securt.</t>
  </si>
  <si>
    <t>Net (Inc.) Dec. in Loans Originated/Sold</t>
  </si>
  <si>
    <t>Other Investing Activities</t>
  </si>
  <si>
    <t xml:space="preserve">  Cash from Investing</t>
  </si>
  <si>
    <t>Short Term Debt Issued</t>
  </si>
  <si>
    <t>Long-Term Debt Issued</t>
  </si>
  <si>
    <t>Total Debt Issued</t>
  </si>
  <si>
    <t>Short Term Debt Repaid</t>
  </si>
  <si>
    <t>Long-Term Debt Repaid</t>
  </si>
  <si>
    <t>Total Debt Repaid</t>
  </si>
  <si>
    <t>Issuance of Common Stock</t>
  </si>
  <si>
    <t>Repurchase of Common Stock</t>
  </si>
  <si>
    <t>Common Dividends Paid</t>
  </si>
  <si>
    <t>Total Dividends Paid</t>
  </si>
  <si>
    <t>Special Dividend Paid</t>
  </si>
  <si>
    <t>Other Financing Activities</t>
  </si>
  <si>
    <t xml:space="preserve">  Cash from Financing</t>
  </si>
  <si>
    <t>Foreign Exchange Rate Adj.</t>
  </si>
  <si>
    <t xml:space="preserve">  Net Change in Cash</t>
  </si>
  <si>
    <t>Cash Interest Paid</t>
  </si>
  <si>
    <t>Cash Taxes Paid</t>
  </si>
  <si>
    <t>Levered Free Cash Flow</t>
  </si>
  <si>
    <t>Unlevered Free Cash Flow</t>
  </si>
  <si>
    <t>Change in Net Working Capital</t>
  </si>
  <si>
    <t>Net Debt Issued</t>
  </si>
  <si>
    <t>Company name</t>
  </si>
  <si>
    <t>Ticker</t>
  </si>
  <si>
    <t>$JWN</t>
  </si>
  <si>
    <t>Share price as of valuation date</t>
  </si>
  <si>
    <t>Valuation date</t>
  </si>
  <si>
    <t>Most recent fiscal year-end date</t>
  </si>
  <si>
    <t xml:space="preserve">Income Statement </t>
  </si>
  <si>
    <t>Cost of goods sold (COGS)</t>
  </si>
  <si>
    <t>Gross Profit</t>
  </si>
  <si>
    <t>SG&amp;A and other indirect expenses</t>
  </si>
  <si>
    <t>Operating Profit</t>
  </si>
  <si>
    <t>Interest expense</t>
  </si>
  <si>
    <t>Other non-operating income (expense) except interest expense &amp; unusual</t>
  </si>
  <si>
    <t>Unusual items</t>
  </si>
  <si>
    <t>Earnings Before Taxes</t>
  </si>
  <si>
    <t>Taxes</t>
  </si>
  <si>
    <t>Net income from continuing operations</t>
  </si>
  <si>
    <t>Other considerations (discontinued, noncontrolling, preferred dividends, etc.)</t>
  </si>
  <si>
    <t>Net income</t>
  </si>
  <si>
    <t xml:space="preserve">Balance Sheet </t>
  </si>
  <si>
    <t>Assets</t>
  </si>
  <si>
    <t>Cash &amp; equivalents</t>
  </si>
  <si>
    <t>Other nonoperating current assets</t>
  </si>
  <si>
    <t>Accounts receivable</t>
  </si>
  <si>
    <t>Other operating current assets</t>
  </si>
  <si>
    <t>Current Assets</t>
  </si>
  <si>
    <t>PP&amp;E</t>
  </si>
  <si>
    <t>Other long-term assets</t>
  </si>
  <si>
    <t>Long-term Assets</t>
  </si>
  <si>
    <t>Liabilities</t>
  </si>
  <si>
    <t>Accounts payable</t>
  </si>
  <si>
    <t>Short-term debt</t>
  </si>
  <si>
    <t>Current portion of long-term debt</t>
  </si>
  <si>
    <t>Other current liabilities</t>
  </si>
  <si>
    <t>Current Liabilities</t>
  </si>
  <si>
    <t>Long-term debt</t>
  </si>
  <si>
    <t>Other long-term liabilities</t>
  </si>
  <si>
    <t>Long-term liabilities</t>
  </si>
  <si>
    <t>Shareholders' Equity</t>
  </si>
  <si>
    <t>Total Shareholders' Equity</t>
  </si>
  <si>
    <t>Total Liabilities &amp; Shareholders' Equity</t>
  </si>
  <si>
    <t>Weighted Average Basic Shares Outstanding</t>
  </si>
  <si>
    <t>Statement of Cash Flows</t>
  </si>
  <si>
    <t>Cash Flow from Operating Activities</t>
  </si>
  <si>
    <t>Depreciation</t>
  </si>
  <si>
    <t>Amortization</t>
  </si>
  <si>
    <t>Other operating cash flow (includes change in working capital)</t>
  </si>
  <si>
    <t>Cash from Operating</t>
  </si>
  <si>
    <t>Cash Flow from Investing Activities</t>
  </si>
  <si>
    <t>Capital expenditures (CAPEX)</t>
  </si>
  <si>
    <t>Other investing cash flow</t>
  </si>
  <si>
    <t>Cash from Investing</t>
  </si>
  <si>
    <t>Cash Flow from Financing Activities</t>
  </si>
  <si>
    <t>Net debt issued (repaid)</t>
  </si>
  <si>
    <t>Net equity issued (repurchased)</t>
  </si>
  <si>
    <t>Dividends</t>
  </si>
  <si>
    <t>Other financing cash flow</t>
  </si>
  <si>
    <t>Cash from Financing</t>
  </si>
  <si>
    <t>Other changes in cash</t>
  </si>
  <si>
    <t>Net increase (decrease) in cash</t>
  </si>
  <si>
    <t>Opening cash balance</t>
  </si>
  <si>
    <t>Closing cash balance</t>
  </si>
  <si>
    <t>Supporting Work</t>
  </si>
  <si>
    <t>Check: Cash &gt; 0</t>
  </si>
  <si>
    <t>Check: A - (L+E) = 0</t>
  </si>
  <si>
    <t>Check: CAPEX (in SCF) &lt; 0</t>
  </si>
  <si>
    <t>Check: (Closing Cash-Beg Cash) - (CF Oper + CF Inv + CF Fin + CF Other) = 0</t>
  </si>
  <si>
    <t>Revenue Growth</t>
  </si>
  <si>
    <t>COGS/Revenue</t>
  </si>
  <si>
    <t>SG&amp;A/Revenue</t>
  </si>
  <si>
    <t>Accounts recievable to sales</t>
  </si>
  <si>
    <t>Forecast accounts receivable</t>
  </si>
  <si>
    <t xml:space="preserve">  </t>
  </si>
  <si>
    <t>inventory to COGS</t>
  </si>
  <si>
    <t>Forcast Inventory</t>
  </si>
  <si>
    <t>accounts payable to COGS</t>
  </si>
  <si>
    <t>Forecast accounts payable</t>
  </si>
  <si>
    <t>other nonoperating</t>
  </si>
  <si>
    <t>forcast other nonop.</t>
  </si>
  <si>
    <t>pp&amp;e to sales</t>
  </si>
  <si>
    <t>forecast pp&amp;e</t>
  </si>
  <si>
    <t>other op current assets</t>
  </si>
  <si>
    <t>forecast other op cur as</t>
  </si>
  <si>
    <t>other long term assets to sales</t>
  </si>
  <si>
    <t>forecast other long term as</t>
  </si>
  <si>
    <t>other current liabilities</t>
  </si>
  <si>
    <t>forecast</t>
  </si>
  <si>
    <t>other long term liabilities to sales</t>
  </si>
  <si>
    <t>short term debt</t>
  </si>
  <si>
    <t>forecast short term debt</t>
  </si>
  <si>
    <t>LT debt to Revenue</t>
  </si>
  <si>
    <t>interest exp.</t>
  </si>
  <si>
    <t xml:space="preserve">forecast interest exp. </t>
  </si>
  <si>
    <t>other non oper. income (expense)</t>
  </si>
  <si>
    <t>unusual items</t>
  </si>
  <si>
    <t>effective tax rate</t>
  </si>
  <si>
    <t>other considerations</t>
  </si>
  <si>
    <t>Depreciation to sales</t>
  </si>
  <si>
    <t>Forecast Depreciation</t>
  </si>
  <si>
    <t xml:space="preserve">ammortization to sales </t>
  </si>
  <si>
    <t>other opertating cash flow to sales</t>
  </si>
  <si>
    <t>forcast operating cash flow</t>
  </si>
  <si>
    <t>CAPEX = end PPE + beg PPE + Depreciation</t>
  </si>
  <si>
    <t>end PPE</t>
  </si>
  <si>
    <t>beg PPE</t>
  </si>
  <si>
    <t>Dep</t>
  </si>
  <si>
    <t>CAPEX</t>
  </si>
  <si>
    <t>CAPEX CF</t>
  </si>
  <si>
    <t>other investing CF to sales</t>
  </si>
  <si>
    <t>forecast other investing cf</t>
  </si>
  <si>
    <t>Net Debt (Issued)</t>
  </si>
  <si>
    <t>Ending total debt</t>
  </si>
  <si>
    <t>Starting total debt</t>
  </si>
  <si>
    <t>other financing cf to sales</t>
  </si>
  <si>
    <t>Forecast L + E = Forecast A</t>
  </si>
  <si>
    <t>forecast all assets except cash</t>
  </si>
  <si>
    <t>cash</t>
  </si>
  <si>
    <t>Net Equity Issued (Repurchased) to sales</t>
  </si>
  <si>
    <t>Forcast Net Equity Issued (repurchased)</t>
  </si>
  <si>
    <t>Closing Equity</t>
  </si>
  <si>
    <t>Opening Equity</t>
  </si>
  <si>
    <t>Effect of Equity Issued and Repurchased</t>
  </si>
  <si>
    <t>All other relevent items for changes in Equity</t>
  </si>
  <si>
    <t>All other relevent items for changes in Equity to sales</t>
  </si>
  <si>
    <t>Forcast all other relevent items for changes in equity</t>
  </si>
  <si>
    <t>Forcast opening Equity</t>
  </si>
  <si>
    <t>Forcast Net Income</t>
  </si>
  <si>
    <t>Forcast Dividends</t>
  </si>
  <si>
    <t>Forcast all equity issued and repurchased</t>
  </si>
  <si>
    <t>Forcast Closing Revenue</t>
  </si>
  <si>
    <t>Dividend Growth Rate</t>
  </si>
  <si>
    <t>0
%</t>
  </si>
  <si>
    <t>Payout Ratio</t>
  </si>
  <si>
    <t>other changes in cash</t>
  </si>
  <si>
    <t>BS change in cash</t>
  </si>
  <si>
    <t>sum of oper, fnan, investing CF</t>
  </si>
  <si>
    <t>Current ratio</t>
  </si>
  <si>
    <t>quick ratio</t>
  </si>
  <si>
    <t>times interest earned (from ebit)</t>
  </si>
  <si>
    <t>debt to assets</t>
  </si>
  <si>
    <t>asset turnover</t>
  </si>
  <si>
    <t>Ar days</t>
  </si>
  <si>
    <t>INV days</t>
  </si>
  <si>
    <t>Payables days</t>
  </si>
  <si>
    <t>work cap, fund gap</t>
  </si>
  <si>
    <t>oper profit margin</t>
  </si>
  <si>
    <t>net profit margin</t>
  </si>
  <si>
    <t>ROA</t>
  </si>
  <si>
    <t>return on inv capital</t>
  </si>
  <si>
    <t>Revenue growth rate</t>
  </si>
  <si>
    <t>COGS to sales</t>
  </si>
  <si>
    <t>SG&amp;A &amp; other indirect expenses to sales</t>
  </si>
  <si>
    <t>Implied interest rate</t>
  </si>
  <si>
    <t>All other non-operating income (expense) to sales</t>
  </si>
  <si>
    <t>Unusual items to sales</t>
  </si>
  <si>
    <t>Effective tax rate</t>
  </si>
  <si>
    <t>Other considerations to sales</t>
  </si>
  <si>
    <t>Other nonoperating current assets to sales</t>
  </si>
  <si>
    <t>Receivables to sales</t>
  </si>
  <si>
    <t>Inventory to COGS</t>
  </si>
  <si>
    <t>Other operating current assets to sales</t>
  </si>
  <si>
    <t>Other long-term assets to sales</t>
  </si>
  <si>
    <t>Payables to COGS</t>
  </si>
  <si>
    <t>Other current liabilities to sales</t>
  </si>
  <si>
    <t>Other long-term liabilities to sales</t>
  </si>
  <si>
    <t>Dividend growth rate (in all forecast years but first)</t>
  </si>
  <si>
    <t>Net equity issued (repurchased) to sales</t>
  </si>
  <si>
    <t>All other relevant equity change items to sales</t>
  </si>
  <si>
    <t>Amortization to sales</t>
  </si>
  <si>
    <t>Other operating cash flow to sales</t>
  </si>
  <si>
    <t>Other investing cash flow to sales</t>
  </si>
  <si>
    <t>Other financing cash flow to sales</t>
  </si>
  <si>
    <t>If the interest coverage ratio (based on EBIT) is</t>
  </si>
  <si>
    <t>Weighted average basic shares outstanding (in millions, end of historical period)</t>
  </si>
  <si>
    <t>Greater than</t>
  </si>
  <si>
    <t>And equal to or less than</t>
  </si>
  <si>
    <t>Then rating is</t>
  </si>
  <si>
    <t>And spread is</t>
  </si>
  <si>
    <t>Price (as of valuation date)</t>
  </si>
  <si>
    <t>Infinity</t>
  </si>
  <si>
    <t>Aaa / AAA</t>
  </si>
  <si>
    <t>Market value of equity ($ millions)</t>
  </si>
  <si>
    <t>Aa2 / AA</t>
  </si>
  <si>
    <t>A1 / A+</t>
  </si>
  <si>
    <t>A2 / A</t>
  </si>
  <si>
    <t>Short-term debt (at end of historical period)</t>
  </si>
  <si>
    <t>A3 / A-</t>
  </si>
  <si>
    <t>Current portion of long-term debt (at end of historical period)</t>
  </si>
  <si>
    <t>Baa2 / BBB</t>
  </si>
  <si>
    <t>Long-term debt in long-term liabilities (at end of historical period)</t>
  </si>
  <si>
    <t>Ba1 / BB+</t>
  </si>
  <si>
    <t>Market value of debt ($ millions)</t>
  </si>
  <si>
    <t>Ba2 / BB</t>
  </si>
  <si>
    <t>B1 / B+</t>
  </si>
  <si>
    <t>B2 / B</t>
  </si>
  <si>
    <t>Market value of debt &amp; equity ($ millions)</t>
  </si>
  <si>
    <t>B3 / B-</t>
  </si>
  <si>
    <t>Caa / CCC</t>
  </si>
  <si>
    <t>Weights</t>
  </si>
  <si>
    <t>Ca2 / CC</t>
  </si>
  <si>
    <t>Equity weight</t>
  </si>
  <si>
    <t>C2 / C</t>
  </si>
  <si>
    <t>Debt weight</t>
  </si>
  <si>
    <t>Negative infinity</t>
  </si>
  <si>
    <t>D2 / D</t>
  </si>
  <si>
    <t>Source: https://pages.stern.nyu.edu/~adamodar/New_Home_Page/datafile/ratings.html (data as of 1/24, obtained 1/7/24)</t>
  </si>
  <si>
    <t>Tax rate</t>
  </si>
  <si>
    <t>Risk-free rate</t>
  </si>
  <si>
    <t>From Kroll (Duff &amp; Phelps)</t>
  </si>
  <si>
    <t>EBIT in last year of historical period</t>
  </si>
  <si>
    <t>Interest expense from debt in last year of historical period (as positive)</t>
  </si>
  <si>
    <t>Times interest earned = EBIT/interest</t>
  </si>
  <si>
    <t>Spread (according to times interest earned, external rating, or analyst judgement)</t>
  </si>
  <si>
    <t>Expected return of firm's debt (unrounded)</t>
  </si>
  <si>
    <t>Expected return of firm's debt (rounded)</t>
  </si>
  <si>
    <t>Beta</t>
  </si>
  <si>
    <t>From finance.yahoo.com</t>
  </si>
  <si>
    <t>Market premium</t>
  </si>
  <si>
    <t>Expected return of firm's equity (unrounded)</t>
  </si>
  <si>
    <t>Expected return of firm's equity (rounded)</t>
  </si>
  <si>
    <t>WACC = [(E/V) × RE] + [(D/V) × (1 – Tc) × RD]</t>
  </si>
  <si>
    <t>Expected return of firm's equity</t>
  </si>
  <si>
    <t>1 - tax rate</t>
  </si>
  <si>
    <t>Expected return of firm's debt</t>
  </si>
  <si>
    <t>WACC (unrounded)</t>
  </si>
  <si>
    <t>WACC (rounded)</t>
  </si>
  <si>
    <t>Forecast yr 1</t>
  </si>
  <si>
    <t>Forecast yr 2</t>
  </si>
  <si>
    <t>Forecast yr 3</t>
  </si>
  <si>
    <t>Forecast yr 4</t>
  </si>
  <si>
    <t>Forecast yr 5</t>
  </si>
  <si>
    <t>Terminal</t>
  </si>
  <si>
    <t>FCFF &amp; Terminal Value</t>
  </si>
  <si>
    <t>EBIT × (1 - tax rate)</t>
  </si>
  <si>
    <t>Other cash flow from operating activities</t>
  </si>
  <si>
    <t>FCFF</t>
  </si>
  <si>
    <t>Terminal value (as a perpetuity)</t>
  </si>
  <si>
    <t>Terminal value (from a multiple)</t>
  </si>
  <si>
    <t>Years to discount</t>
  </si>
  <si>
    <t>Present values with terminal value as a perpetuity</t>
  </si>
  <si>
    <t>Present values with terminal value from a multiple</t>
  </si>
  <si>
    <t>Terminal growth rate</t>
  </si>
  <si>
    <t>WACC</t>
  </si>
  <si>
    <t>Expected return of equity</t>
  </si>
  <si>
    <t>Terminal EV/EBITDA</t>
  </si>
  <si>
    <t>Date of end of historical period</t>
  </si>
  <si>
    <t>Estimated enterprise value (at end of historical period)</t>
  </si>
  <si>
    <t>Value of net debt (at end of historical period)</t>
  </si>
  <si>
    <t>Estimated equity value (at end of historical period)</t>
  </si>
  <si>
    <t>Estimated price per share (at end of historical period)</t>
  </si>
  <si>
    <t>Share of year between end of historical period &amp; valuation date</t>
  </si>
  <si>
    <t>Estimated price per share (at valuation date)</t>
  </si>
  <si>
    <t>1-tax rate</t>
  </si>
  <si>
    <t>EBIT x (1 - tax rate)</t>
  </si>
  <si>
    <t>Terminal value as a perpetuity</t>
  </si>
  <si>
    <t>Forecast yr 6</t>
  </si>
  <si>
    <t>FCFF(N)</t>
  </si>
  <si>
    <t>1 +g</t>
  </si>
  <si>
    <t>FCFF(N+1) = FCFF(N) x (1 + g)</t>
  </si>
  <si>
    <t>WACC - g</t>
  </si>
  <si>
    <t>TV(N) = FCFF(N+1) / (WACC - g)</t>
  </si>
  <si>
    <t>Net debt = ST + current + LT - cash</t>
  </si>
  <si>
    <t>Last hist year</t>
  </si>
  <si>
    <t>ST debt</t>
  </si>
  <si>
    <t>current portion</t>
  </si>
  <si>
    <t>LT debt</t>
  </si>
  <si>
    <t>Net debt</t>
  </si>
  <si>
    <t>Term value from a multiple</t>
  </si>
  <si>
    <t>Exit multiple</t>
  </si>
  <si>
    <t>EBIT (N)</t>
  </si>
  <si>
    <t>Dep (N)</t>
  </si>
  <si>
    <t>Amort (N)</t>
  </si>
  <si>
    <t>EBITDA (N)</t>
  </si>
  <si>
    <t>Term value from a multiple (N) = exit multiple x EBITDA(N)</t>
  </si>
  <si>
    <t>Nordstrom, Inc. (NYSE:JWN) &gt;  Quick Comparable Analysis &gt; Financial Data</t>
  </si>
  <si>
    <t>Details</t>
  </si>
  <si>
    <t>Template:</t>
  </si>
  <si>
    <t>Capital IQ Default Comps</t>
  </si>
  <si>
    <t>Currency:</t>
  </si>
  <si>
    <t>US Dollar</t>
  </si>
  <si>
    <t>As-Of Date:</t>
  </si>
  <si>
    <t>Feb-08-2024</t>
  </si>
  <si>
    <t>Company Comp Set</t>
  </si>
  <si>
    <t>Company Name</t>
  </si>
  <si>
    <t>Day Close Price Latest</t>
  </si>
  <si>
    <t>Shares Outstanding Latest</t>
  </si>
  <si>
    <t>Market Capitalization Latest</t>
  </si>
  <si>
    <t xml:space="preserve">LTM Net Debt </t>
  </si>
  <si>
    <t>LTM Total Pref. Equity</t>
  </si>
  <si>
    <t>LTM Minority Interest</t>
  </si>
  <si>
    <t>Total Enterprise Value Latest</t>
  </si>
  <si>
    <t xml:space="preserve">LTM Tangible Book Value/Share </t>
  </si>
  <si>
    <t xml:space="preserve">LTM Filing Date, Income Statement </t>
  </si>
  <si>
    <t xml:space="preserve">LTM Total Revenue </t>
  </si>
  <si>
    <t xml:space="preserve">LTM EBITDA </t>
  </si>
  <si>
    <t xml:space="preserve">LTM EBIT </t>
  </si>
  <si>
    <t xml:space="preserve">LTM Diluted EPS Excl. Extra Items </t>
  </si>
  <si>
    <t>Kohl's Corporation (NYSE:KSS)</t>
  </si>
  <si>
    <t>Mar-21-2024</t>
  </si>
  <si>
    <t>The Gap, Inc. (NYSE:GPS)</t>
  </si>
  <si>
    <t>Macy's, Inc. (NYSE:M)</t>
  </si>
  <si>
    <t>Mar-22-2024</t>
  </si>
  <si>
    <t>V.F. Corporation (NYSE:VFC)</t>
  </si>
  <si>
    <t>Feb-07-2024</t>
  </si>
  <si>
    <t>The Estée Lauder Companies Inc. (NYSE:EL)</t>
  </si>
  <si>
    <t>Feb-05-2024</t>
  </si>
  <si>
    <t>Burlington Stores, Inc. (NYSE:BURL)</t>
  </si>
  <si>
    <t>Mar-15-2024</t>
  </si>
  <si>
    <t>DICK'S Sporting Goods, Inc. (NYSE:DKS)</t>
  </si>
  <si>
    <t>Mar-28-2024</t>
  </si>
  <si>
    <t>Ross Stores, Inc. (NasdaqGS:ROST)</t>
  </si>
  <si>
    <t>Apr-02-2024</t>
  </si>
  <si>
    <t>Ulta Beauty, Inc. (NasdaqGS:ULTA)</t>
  </si>
  <si>
    <t>Mar-26-2024</t>
  </si>
  <si>
    <t>Lululemon Athletica Inc. (NasdaqGS:LULU)</t>
  </si>
  <si>
    <t>Nordstrom, Inc. (NYSE:JWN)</t>
  </si>
  <si>
    <t>Summary Statistics</t>
  </si>
  <si>
    <t>High</t>
  </si>
  <si>
    <t>Low</t>
  </si>
  <si>
    <t>Mean</t>
  </si>
  <si>
    <t>Median</t>
  </si>
  <si>
    <t>Displaying 11 Companies.</t>
  </si>
  <si>
    <t>Values converted at today's spot rate.</t>
  </si>
  <si>
    <t>Companies by default are sorted by S&amp;P Capital IQ’s proprietary relevancy score.</t>
  </si>
  <si>
    <t>Historical Equity Pricing Data supplied by Interactive Data Pricing and Reference Data LLC</t>
  </si>
  <si>
    <t>EV/EBITDA</t>
  </si>
  <si>
    <t>EV/EBIT</t>
  </si>
  <si>
    <t>EV/sales</t>
  </si>
  <si>
    <t>P/E</t>
  </si>
  <si>
    <t>P/B</t>
  </si>
  <si>
    <t>Summary statistics</t>
  </si>
  <si>
    <t>25th percentile</t>
  </si>
  <si>
    <t>median</t>
  </si>
  <si>
    <t>mean</t>
  </si>
  <si>
    <t>75th percentile</t>
  </si>
  <si>
    <t>Enterprise value</t>
  </si>
  <si>
    <t>Equity value</t>
  </si>
  <si>
    <t>Share price</t>
  </si>
  <si>
    <t>Low (Value)</t>
  </si>
  <si>
    <t>Low (Label)</t>
  </si>
  <si>
    <t>High (Value)</t>
  </si>
  <si>
    <t>High (Label)</t>
  </si>
  <si>
    <t>DCF (Perpetuity)</t>
  </si>
  <si>
    <t>EV/Sales</t>
  </si>
  <si>
    <t>Forecast Year</t>
  </si>
  <si>
    <t>Nordstrom</t>
  </si>
  <si>
    <t>Terminal Value (From a Multiple)</t>
  </si>
  <si>
    <t>Assumptions</t>
  </si>
  <si>
    <t>Terminal Value (as a Perpetuity)</t>
  </si>
  <si>
    <t>Terminal Value (from a Multiple)</t>
  </si>
  <si>
    <t>DCF Model</t>
  </si>
  <si>
    <t>Market Value of Equity</t>
  </si>
  <si>
    <t>WACC Calculations</t>
  </si>
  <si>
    <t>Market Value of Debt</t>
  </si>
  <si>
    <t>Market Value of Debt &amp; Equity</t>
  </si>
  <si>
    <t>Tax Rate</t>
  </si>
  <si>
    <t>Expected Return of Debt</t>
  </si>
  <si>
    <t>Drivers (or Values) Used in Analysis - Assumptions Shown in Notes</t>
  </si>
  <si>
    <t>Financial Model ($ Millions)</t>
  </si>
  <si>
    <r>
      <rPr>
        <b/>
        <sz val="12"/>
        <color rgb="FFFF0000"/>
        <rFont val="Calibri"/>
        <family val="2"/>
        <scheme val="minor"/>
      </rPr>
      <t>Amount</t>
    </r>
    <r>
      <rPr>
        <sz val="12"/>
        <color theme="1"/>
        <rFont val="Calibri"/>
        <family val="2"/>
        <scheme val="minor"/>
      </rPr>
      <t xml:space="preserve"> of PP&amp;E</t>
    </r>
  </si>
  <si>
    <r>
      <rPr>
        <b/>
        <sz val="12"/>
        <color rgb="FFFF0000"/>
        <rFont val="Calibri"/>
        <family val="2"/>
        <scheme val="minor"/>
      </rPr>
      <t>Amount</t>
    </r>
    <r>
      <rPr>
        <sz val="12"/>
        <color theme="1"/>
        <rFont val="Calibri"/>
        <family val="2"/>
        <scheme val="minor"/>
      </rPr>
      <t xml:space="preserve"> of short-term debt</t>
    </r>
  </si>
  <si>
    <r>
      <rPr>
        <b/>
        <sz val="12"/>
        <color rgb="FFFF0000"/>
        <rFont val="Calibri"/>
        <family val="2"/>
        <scheme val="minor"/>
      </rPr>
      <t>Amount</t>
    </r>
    <r>
      <rPr>
        <sz val="12"/>
        <color theme="1"/>
        <rFont val="Calibri"/>
        <family val="2"/>
        <scheme val="minor"/>
      </rPr>
      <t xml:space="preserve"> of current portion of long-term debt</t>
    </r>
  </si>
  <si>
    <r>
      <rPr>
        <b/>
        <sz val="12"/>
        <color rgb="FFFF0000"/>
        <rFont val="Calibri"/>
        <family val="2"/>
        <scheme val="minor"/>
      </rPr>
      <t>Amount</t>
    </r>
    <r>
      <rPr>
        <sz val="12"/>
        <color theme="1"/>
        <rFont val="Calibri"/>
        <family val="2"/>
        <scheme val="minor"/>
      </rPr>
      <t xml:space="preserve"> of long-term debt in LT liabilities</t>
    </r>
  </si>
  <si>
    <r>
      <rPr>
        <b/>
        <sz val="12"/>
        <color rgb="FFFF0000"/>
        <rFont val="Calibri"/>
        <family val="2"/>
        <scheme val="minor"/>
      </rPr>
      <t>Dividend</t>
    </r>
    <r>
      <rPr>
        <sz val="12"/>
        <color theme="1"/>
        <rFont val="Calibri"/>
        <family val="2"/>
        <scheme val="minor"/>
      </rPr>
      <t xml:space="preserve"> cash flow in first forecast year</t>
    </r>
  </si>
  <si>
    <r>
      <t>Expected Return of Equity = RF + (</t>
    </r>
    <r>
      <rPr>
        <b/>
        <sz val="12"/>
        <color theme="1"/>
        <rFont val="Calibri"/>
        <family val="2"/>
      </rPr>
      <t>β × market premium)</t>
    </r>
  </si>
  <si>
    <t>Market Comparables Analysis</t>
  </si>
  <si>
    <t>DCF (Multiple)</t>
  </si>
  <si>
    <t>Approach Weight</t>
  </si>
  <si>
    <t>Method Weight</t>
  </si>
  <si>
    <t>DCF</t>
  </si>
  <si>
    <t>Multiples</t>
  </si>
  <si>
    <t>Method Weight * Floor</t>
  </si>
  <si>
    <t>Approach Floor</t>
  </si>
  <si>
    <t>Method Weight * Ceiling</t>
  </si>
  <si>
    <t>Approach Ceiling</t>
  </si>
  <si>
    <t>Overall Floor</t>
  </si>
  <si>
    <t>Overall Ceiling</t>
  </si>
  <si>
    <t>ACTUAL PRICE AS OF:</t>
  </si>
  <si>
    <t>RECOMMENDATION:</t>
  </si>
  <si>
    <t>Nordstrom Inc. Financial Model/Analysis</t>
  </si>
  <si>
    <t>Contact Information:</t>
  </si>
  <si>
    <t>Sheets</t>
  </si>
  <si>
    <t>Financial Model</t>
  </si>
  <si>
    <t>Model Drivers (Assumptions)</t>
  </si>
  <si>
    <t>WACC (Calculations)</t>
  </si>
  <si>
    <t>DCF Analysis</t>
  </si>
  <si>
    <t>Summary</t>
  </si>
  <si>
    <r>
      <rPr>
        <u/>
        <sz val="16"/>
        <color theme="1"/>
        <rFont val="Calibri"/>
        <family val="2"/>
        <scheme val="minor"/>
      </rPr>
      <t>Created By:</t>
    </r>
    <r>
      <rPr>
        <sz val="16"/>
        <color theme="1"/>
        <rFont val="Calibri"/>
        <family val="2"/>
        <scheme val="minor"/>
      </rPr>
      <t xml:space="preserve"> Ariel Patino</t>
    </r>
  </si>
  <si>
    <r>
      <rPr>
        <u/>
        <sz val="16"/>
        <color theme="1"/>
        <rFont val="Calibri"/>
        <family val="2"/>
        <scheme val="minor"/>
      </rPr>
      <t>Email:</t>
    </r>
    <r>
      <rPr>
        <sz val="16"/>
        <color theme="1"/>
        <rFont val="Calibri"/>
        <family val="2"/>
        <scheme val="minor"/>
      </rPr>
      <t xml:space="preserve"> ajpatino10@gmail.com</t>
    </r>
  </si>
  <si>
    <r>
      <rPr>
        <u/>
        <sz val="16"/>
        <color theme="1"/>
        <rFont val="Calibri"/>
        <family val="2"/>
        <scheme val="minor"/>
      </rPr>
      <t>Phone:</t>
    </r>
    <r>
      <rPr>
        <sz val="16"/>
        <color theme="1"/>
        <rFont val="Calibri"/>
        <family val="2"/>
        <scheme val="minor"/>
      </rPr>
      <t xml:space="preserve"> 571-253-3358</t>
    </r>
  </si>
  <si>
    <t>Note: Raw Historical Financial Statements and Market Comparables found under hidden sheets.</t>
  </si>
  <si>
    <t>Final Recommendation: HOLD</t>
  </si>
  <si>
    <r>
      <rPr>
        <u/>
        <sz val="16"/>
        <color theme="1"/>
        <rFont val="Calibri"/>
        <family val="2"/>
        <scheme val="minor"/>
      </rPr>
      <t>Date Finalized:</t>
    </r>
    <r>
      <rPr>
        <sz val="16"/>
        <color theme="1"/>
        <rFont val="Calibri"/>
        <family val="2"/>
        <scheme val="minor"/>
      </rPr>
      <t xml:space="preserve"> 04/24/2024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</si>
</sst>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&quot;$&quot;#,##0.00"/>
    <numFmt numFmtId="166" formatCode="0&quot;A&quot;"/>
    <numFmt numFmtId="167" formatCode="0&quot;E&quot;"/>
    <numFmt numFmtId="168" formatCode="#,##0.0_);\(#,##0.0\)"/>
    <numFmt numFmtId="169" formatCode="0.000000"/>
    <numFmt numFmtId="170" formatCode="_-* #,##0.0_-;\-* #,##0.0_-;_-* &quot;-&quot;??_-;_-@_-"/>
    <numFmt numFmtId="171" formatCode="_-* #,##0_-;\-* #,##0_-;_-* &quot;-&quot;??_-;_-@_-"/>
    <numFmt numFmtId="172" formatCode="0_);\(0\)"/>
    <numFmt numFmtId="173" formatCode="0.0"/>
    <numFmt numFmtId="174" formatCode="0.000%"/>
    <numFmt numFmtId="175" formatCode="0.0000"/>
    <numFmt numFmtId="176" formatCode="0.0%"/>
    <numFmt numFmtId="177" formatCode="_(* #,##0.00_);_(* \(#,##0.00\);_(* &quot;-&quot;_);_(@_)"/>
    <numFmt numFmtId="178" formatCode="0.0_);\(0.0\)"/>
    <numFmt numFmtId="179" formatCode="0.0000%"/>
    <numFmt numFmtId="180" formatCode="0.00_);\(0.00\)"/>
    <numFmt numFmtId="181" formatCode="mmm\-dd\-yyyy"/>
    <numFmt numFmtId="182" formatCode="0.00000000000%"/>
    <numFmt numFmtId="183" formatCode="&quot;$&quot;#,##0"/>
  </numFmts>
  <fonts count="7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"/>
      <color indexed="9"/>
      <name val="Symbol"/>
      <family val="1"/>
      <charset val="2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0"/>
      <name val="Arial"/>
      <family val="2"/>
    </font>
    <font>
      <b/>
      <sz val="13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9"/>
      <name val="Arial"/>
      <family val="2"/>
    </font>
    <font>
      <b/>
      <u val="singleAccounting"/>
      <sz val="8"/>
      <color indexed="8"/>
      <name val="Verdana"/>
      <family val="2"/>
    </font>
    <font>
      <b/>
      <sz val="8"/>
      <color indexed="9"/>
      <name val="Verdana"/>
      <family val="2"/>
    </font>
    <font>
      <b/>
      <u val="singleAccounting"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1"/>
      <color indexed="9"/>
      <name val="Symbol"/>
      <family val="1"/>
      <charset val="2"/>
    </font>
    <font>
      <sz val="10"/>
      <color indexed="8"/>
      <name val="Arial"/>
      <family val="2"/>
    </font>
    <font>
      <b/>
      <sz val="8"/>
      <color indexed="8"/>
      <name val="Verdana"/>
      <family val="2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4"/>
      <color rgb="FFFFFF00"/>
      <name val="Calibri"/>
      <family val="2"/>
      <scheme val="minor"/>
    </font>
    <font>
      <sz val="8"/>
      <name val="Arial"/>
    </font>
    <font>
      <sz val="12"/>
      <name val="Arial"/>
      <family val="2"/>
    </font>
    <font>
      <b/>
      <sz val="12"/>
      <color rgb="FF000000"/>
      <name val="Verdana"/>
      <family val="2"/>
    </font>
    <font>
      <i/>
      <sz val="12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  <font>
      <b/>
      <sz val="12"/>
      <color rgb="FFFFFFFF"/>
      <name val="Verdana"/>
      <family val="2"/>
    </font>
    <font>
      <sz val="12"/>
      <color rgb="FFFFFFFF"/>
      <name val="Symbol"/>
      <family val="1"/>
      <charset val="2"/>
    </font>
    <font>
      <b/>
      <sz val="12"/>
      <color rgb="FF000000"/>
      <name val="Arial"/>
      <family val="2"/>
    </font>
    <font>
      <b/>
      <i/>
      <sz val="12"/>
      <color rgb="FF000000"/>
      <name val="Arial"/>
      <family val="2"/>
    </font>
    <font>
      <b/>
      <u val="double"/>
      <sz val="12"/>
      <color rgb="FF000000"/>
      <name val="Arial"/>
      <family val="2"/>
    </font>
    <font>
      <b/>
      <u/>
      <sz val="12"/>
      <color rgb="FF000000"/>
      <name val="Arial"/>
      <family val="2"/>
    </font>
    <font>
      <sz val="12"/>
      <color rgb="FF000000"/>
      <name val="Calibri"/>
      <scheme val="minor"/>
    </font>
    <font>
      <b/>
      <sz val="12"/>
      <color rgb="FF000000"/>
      <name val="Calibri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2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i/>
      <sz val="12"/>
      <color theme="9" tint="-0.249977111117893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22"/>
      <color theme="2"/>
      <name val="Calibri"/>
      <family val="2"/>
      <scheme val="minor"/>
    </font>
    <font>
      <sz val="28"/>
      <color theme="1"/>
      <name val="Arial Black"/>
      <family val="2"/>
    </font>
    <font>
      <u/>
      <sz val="11"/>
      <color theme="10"/>
      <name val="Calibri"/>
      <family val="2"/>
      <scheme val="minor"/>
    </font>
    <font>
      <u/>
      <sz val="20"/>
      <color theme="10"/>
      <name val="Arial"/>
      <family val="2"/>
    </font>
    <font>
      <u/>
      <sz val="24"/>
      <color theme="1"/>
      <name val="Arial Black"/>
      <family val="2"/>
    </font>
    <font>
      <u/>
      <sz val="16"/>
      <color theme="1"/>
      <name val="Calibri"/>
      <family val="2"/>
      <scheme val="minor"/>
    </font>
    <font>
      <b/>
      <sz val="28"/>
      <color theme="1"/>
      <name val="Aptos Black"/>
      <family val="2"/>
    </font>
    <font>
      <u/>
      <sz val="28"/>
      <color theme="8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1E6238"/>
        <bgColor indexed="64"/>
      </patternFill>
    </fill>
    <fill>
      <patternFill patternType="solid">
        <fgColor rgb="FFE2A82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2490B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3366"/>
        <bgColor rgb="FF000000"/>
      </patternFill>
    </fill>
    <fill>
      <patternFill patternType="solid">
        <fgColor rgb="FFF0F0DC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999FF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2">
    <xf numFmtId="0" fontId="0" fillId="0" borderId="0"/>
    <xf numFmtId="9" fontId="1" fillId="0" borderId="0" applyFont="0" applyFill="0" applyBorder="0" applyAlignment="0" applyProtection="0"/>
    <xf numFmtId="0" fontId="2" fillId="0" borderId="0" applyAlignment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6" fillId="0" borderId="0"/>
    <xf numFmtId="0" fontId="17" fillId="0" borderId="0" applyAlignment="0"/>
    <xf numFmtId="0" fontId="18" fillId="0" borderId="0" applyAlignment="0"/>
    <xf numFmtId="0" fontId="19" fillId="7" borderId="0" applyAlignment="0"/>
    <xf numFmtId="0" fontId="20" fillId="8" borderId="0" applyAlignment="0"/>
    <xf numFmtId="0" fontId="21" fillId="9" borderId="0" applyAlignment="0"/>
    <xf numFmtId="0" fontId="22" fillId="10" borderId="0" applyAlignment="0"/>
    <xf numFmtId="0" fontId="23" fillId="0" borderId="0" applyAlignment="0"/>
    <xf numFmtId="0" fontId="24" fillId="0" borderId="0" applyAlignment="0"/>
    <xf numFmtId="0" fontId="25" fillId="0" borderId="0" applyAlignment="0"/>
    <xf numFmtId="0" fontId="26" fillId="0" borderId="0" applyAlignment="0"/>
    <xf numFmtId="0" fontId="27" fillId="0" borderId="0" applyAlignment="0"/>
    <xf numFmtId="0" fontId="26" fillId="0" borderId="0" applyAlignment="0">
      <alignment wrapText="1"/>
    </xf>
    <xf numFmtId="0" fontId="28" fillId="0" borderId="0" applyAlignment="0"/>
    <xf numFmtId="0" fontId="29" fillId="0" borderId="0" applyAlignment="0"/>
    <xf numFmtId="0" fontId="30" fillId="0" borderId="0" applyAlignment="0"/>
    <xf numFmtId="0" fontId="65" fillId="0" borderId="0" applyNumberFormat="0" applyFill="0" applyBorder="0" applyAlignment="0" applyProtection="0"/>
  </cellStyleXfs>
  <cellXfs count="345">
    <xf numFmtId="0" fontId="0" fillId="0" borderId="0" xfId="0"/>
    <xf numFmtId="37" fontId="8" fillId="0" borderId="0" xfId="0" applyNumberFormat="1" applyFont="1" applyAlignment="1">
      <alignment horizontal="right" vertical="center"/>
    </xf>
    <xf numFmtId="168" fontId="8" fillId="0" borderId="2" xfId="1" applyNumberFormat="1" applyFont="1" applyBorder="1" applyAlignment="1">
      <alignment horizontal="right" vertical="center"/>
    </xf>
    <xf numFmtId="0" fontId="0" fillId="0" borderId="0" xfId="0" applyAlignment="1">
      <alignment horizontal="right"/>
    </xf>
    <xf numFmtId="169" fontId="0" fillId="0" borderId="0" xfId="0" applyNumberFormat="1"/>
    <xf numFmtId="10" fontId="0" fillId="0" borderId="0" xfId="0" applyNumberFormat="1"/>
    <xf numFmtId="167" fontId="3" fillId="4" borderId="0" xfId="3" applyNumberFormat="1" applyFont="1" applyFill="1" applyAlignment="1">
      <alignment horizontal="right"/>
    </xf>
    <xf numFmtId="41" fontId="6" fillId="0" borderId="0" xfId="3" applyNumberFormat="1" applyFont="1"/>
    <xf numFmtId="167" fontId="3" fillId="0" borderId="0" xfId="3" applyNumberFormat="1" applyFont="1" applyAlignment="1">
      <alignment horizontal="right"/>
    </xf>
    <xf numFmtId="37" fontId="5" fillId="0" borderId="0" xfId="3" applyNumberFormat="1" applyFont="1"/>
    <xf numFmtId="37" fontId="6" fillId="0" borderId="0" xfId="3" applyNumberFormat="1" applyFont="1"/>
    <xf numFmtId="37" fontId="7" fillId="0" borderId="0" xfId="3" applyNumberFormat="1" applyFont="1"/>
    <xf numFmtId="2" fontId="6" fillId="0" borderId="0" xfId="3" applyNumberFormat="1" applyFont="1"/>
    <xf numFmtId="165" fontId="6" fillId="0" borderId="0" xfId="3" applyNumberFormat="1" applyFont="1" applyFill="1" applyBorder="1"/>
    <xf numFmtId="165" fontId="6" fillId="0" borderId="0" xfId="3" applyNumberFormat="1" applyFont="1" applyFill="1" applyBorder="1" applyAlignment="1">
      <alignment horizontal="right"/>
    </xf>
    <xf numFmtId="2" fontId="5" fillId="0" borderId="0" xfId="3" applyNumberFormat="1" applyFont="1" applyProtection="1">
      <protection locked="0"/>
    </xf>
    <xf numFmtId="41" fontId="5" fillId="0" borderId="0" xfId="3" applyNumberFormat="1" applyFont="1" applyAlignment="1">
      <alignment horizontal="right"/>
    </xf>
    <xf numFmtId="41" fontId="5" fillId="0" borderId="0" xfId="3" applyNumberFormat="1" applyFont="1"/>
    <xf numFmtId="41" fontId="6" fillId="0" borderId="0" xfId="3" applyNumberFormat="1" applyFont="1" applyAlignment="1">
      <alignment horizontal="right"/>
    </xf>
    <xf numFmtId="0" fontId="6" fillId="0" borderId="0" xfId="0" applyFont="1"/>
    <xf numFmtId="2" fontId="6" fillId="0" borderId="0" xfId="3" applyNumberFormat="1" applyFont="1" applyFill="1" applyBorder="1"/>
    <xf numFmtId="41" fontId="5" fillId="0" borderId="0" xfId="3" applyNumberFormat="1" applyFont="1" applyAlignment="1">
      <alignment horizontal="right" vertical="center"/>
    </xf>
    <xf numFmtId="41" fontId="6" fillId="0" borderId="0" xfId="3" applyNumberFormat="1" applyFont="1" applyAlignment="1">
      <alignment horizontal="left" vertical="center"/>
    </xf>
    <xf numFmtId="41" fontId="6" fillId="0" borderId="0" xfId="3" applyNumberFormat="1" applyFont="1" applyAlignment="1">
      <alignment vertical="center"/>
    </xf>
    <xf numFmtId="0" fontId="6" fillId="0" borderId="0" xfId="3" applyNumberFormat="1" applyFont="1" applyAlignment="1">
      <alignment horizontal="left" vertical="center"/>
    </xf>
    <xf numFmtId="41" fontId="6" fillId="0" borderId="0" xfId="3" applyNumberFormat="1" applyFont="1" applyAlignment="1">
      <alignment horizontal="right" vertical="center"/>
    </xf>
    <xf numFmtId="41" fontId="7" fillId="0" borderId="0" xfId="3" applyNumberFormat="1" applyFont="1" applyAlignment="1">
      <alignment horizontal="left" vertical="center"/>
    </xf>
    <xf numFmtId="166" fontId="3" fillId="3" borderId="0" xfId="3" applyNumberFormat="1" applyFont="1" applyFill="1" applyAlignment="1">
      <alignment horizontal="right" vertical="center"/>
    </xf>
    <xf numFmtId="167" fontId="3" fillId="4" borderId="0" xfId="3" applyNumberFormat="1" applyFont="1" applyFill="1" applyAlignment="1">
      <alignment horizontal="right" vertical="center"/>
    </xf>
    <xf numFmtId="0" fontId="7" fillId="0" borderId="0" xfId="3" applyNumberFormat="1" applyFont="1" applyAlignment="1">
      <alignment horizontal="left" vertical="center"/>
    </xf>
    <xf numFmtId="37" fontId="7" fillId="0" borderId="0" xfId="3" applyNumberFormat="1" applyFont="1" applyAlignment="1">
      <alignment horizontal="right" vertical="center"/>
    </xf>
    <xf numFmtId="37" fontId="14" fillId="0" borderId="0" xfId="3" applyNumberFormat="1" applyFont="1" applyAlignment="1">
      <alignment horizontal="right" vertical="center"/>
    </xf>
    <xf numFmtId="0" fontId="7" fillId="0" borderId="1" xfId="3" applyNumberFormat="1" applyFont="1" applyBorder="1" applyAlignment="1">
      <alignment horizontal="left" vertical="center"/>
    </xf>
    <xf numFmtId="37" fontId="7" fillId="0" borderId="1" xfId="3" applyNumberFormat="1" applyFont="1" applyBorder="1" applyAlignment="1">
      <alignment horizontal="right" vertical="center"/>
    </xf>
    <xf numFmtId="37" fontId="8" fillId="0" borderId="0" xfId="3" applyNumberFormat="1" applyFont="1" applyBorder="1" applyAlignment="1">
      <alignment horizontal="right" vertical="center"/>
    </xf>
    <xf numFmtId="37" fontId="14" fillId="0" borderId="0" xfId="3" applyNumberFormat="1" applyFont="1" applyBorder="1" applyAlignment="1">
      <alignment horizontal="right" vertical="center"/>
    </xf>
    <xf numFmtId="0" fontId="7" fillId="0" borderId="3" xfId="3" applyNumberFormat="1" applyFont="1" applyBorder="1" applyAlignment="1">
      <alignment horizontal="left" vertical="center"/>
    </xf>
    <xf numFmtId="0" fontId="7" fillId="0" borderId="4" xfId="3" applyNumberFormat="1" applyFont="1" applyBorder="1" applyAlignment="1">
      <alignment horizontal="left" vertical="center"/>
    </xf>
    <xf numFmtId="37" fontId="7" fillId="0" borderId="4" xfId="3" applyNumberFormat="1" applyFont="1" applyBorder="1" applyAlignment="1">
      <alignment horizontal="right" vertical="center"/>
    </xf>
    <xf numFmtId="0" fontId="7" fillId="0" borderId="0" xfId="3" applyNumberFormat="1" applyFont="1" applyBorder="1" applyAlignment="1">
      <alignment horizontal="left" vertical="center"/>
    </xf>
    <xf numFmtId="37" fontId="7" fillId="0" borderId="0" xfId="3" applyNumberFormat="1" applyFont="1" applyBorder="1" applyAlignment="1">
      <alignment horizontal="right" vertical="center"/>
    </xf>
    <xf numFmtId="37" fontId="4" fillId="0" borderId="0" xfId="3" applyNumberFormat="1" applyFont="1" applyBorder="1" applyAlignment="1">
      <alignment horizontal="right" vertical="center"/>
    </xf>
    <xf numFmtId="37" fontId="15" fillId="0" borderId="0" xfId="3" applyNumberFormat="1" applyFont="1" applyBorder="1" applyAlignment="1">
      <alignment horizontal="right" vertical="center"/>
    </xf>
    <xf numFmtId="0" fontId="6" fillId="0" borderId="0" xfId="3" applyNumberFormat="1" applyFont="1" applyFill="1" applyBorder="1" applyAlignment="1">
      <alignment horizontal="left" vertical="center"/>
    </xf>
    <xf numFmtId="37" fontId="6" fillId="0" borderId="0" xfId="3" applyNumberFormat="1" applyFont="1" applyFill="1" applyBorder="1" applyAlignment="1">
      <alignment horizontal="right" vertical="center"/>
    </xf>
    <xf numFmtId="37" fontId="5" fillId="0" borderId="0" xfId="3" applyNumberFormat="1" applyFont="1" applyFill="1" applyBorder="1" applyAlignment="1">
      <alignment horizontal="right" vertical="center"/>
    </xf>
    <xf numFmtId="41" fontId="6" fillId="0" borderId="0" xfId="3" applyNumberFormat="1" applyFont="1" applyFill="1" applyBorder="1" applyAlignment="1">
      <alignment horizontal="left" vertical="center"/>
    </xf>
    <xf numFmtId="41" fontId="6" fillId="0" borderId="0" xfId="3" applyNumberFormat="1" applyFont="1" applyFill="1" applyBorder="1" applyAlignment="1">
      <alignment vertical="center"/>
    </xf>
    <xf numFmtId="0" fontId="7" fillId="0" borderId="0" xfId="3" applyNumberFormat="1" applyFont="1" applyFill="1" applyAlignment="1">
      <alignment horizontal="left" vertical="center"/>
    </xf>
    <xf numFmtId="37" fontId="5" fillId="0" borderId="0" xfId="3" applyNumberFormat="1" applyFont="1" applyFill="1" applyAlignment="1">
      <alignment horizontal="right" vertical="center"/>
    </xf>
    <xf numFmtId="37" fontId="5" fillId="0" borderId="0" xfId="3" applyNumberFormat="1" applyFont="1" applyAlignment="1">
      <alignment horizontal="right" vertical="center"/>
    </xf>
    <xf numFmtId="0" fontId="6" fillId="0" borderId="0" xfId="3" applyNumberFormat="1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37" fontId="4" fillId="0" borderId="4" xfId="3" applyNumberFormat="1" applyFont="1" applyFill="1" applyBorder="1" applyAlignment="1">
      <alignment horizontal="right" vertical="center"/>
    </xf>
    <xf numFmtId="37" fontId="4" fillId="0" borderId="0" xfId="3" applyNumberFormat="1" applyFont="1" applyFill="1" applyBorder="1" applyAlignment="1">
      <alignment horizontal="right" vertical="center"/>
    </xf>
    <xf numFmtId="37" fontId="7" fillId="0" borderId="0" xfId="3" applyNumberFormat="1" applyFont="1" applyFill="1" applyBorder="1" applyAlignment="1">
      <alignment horizontal="right" vertical="center"/>
    </xf>
    <xf numFmtId="37" fontId="8" fillId="0" borderId="3" xfId="3" applyNumberFormat="1" applyFont="1" applyBorder="1" applyAlignment="1">
      <alignment horizontal="right" vertical="center"/>
    </xf>
    <xf numFmtId="0" fontId="6" fillId="0" borderId="2" xfId="3" applyNumberFormat="1" applyFont="1" applyBorder="1" applyAlignment="1">
      <alignment horizontal="left" vertical="center"/>
    </xf>
    <xf numFmtId="37" fontId="6" fillId="0" borderId="2" xfId="3" applyNumberFormat="1" applyFont="1" applyBorder="1" applyAlignment="1">
      <alignment horizontal="right" vertical="center"/>
    </xf>
    <xf numFmtId="168" fontId="14" fillId="2" borderId="2" xfId="1" applyNumberFormat="1" applyFont="1" applyFill="1" applyBorder="1" applyAlignment="1">
      <alignment horizontal="right" vertical="center"/>
    </xf>
    <xf numFmtId="0" fontId="10" fillId="0" borderId="0" xfId="3" applyNumberFormat="1" applyFont="1" applyAlignment="1">
      <alignment horizontal="left" vertical="center"/>
    </xf>
    <xf numFmtId="37" fontId="10" fillId="0" borderId="0" xfId="3" applyNumberFormat="1" applyFont="1" applyAlignment="1">
      <alignment horizontal="right" vertical="center"/>
    </xf>
    <xf numFmtId="37" fontId="11" fillId="0" borderId="0" xfId="3" applyNumberFormat="1" applyFont="1" applyAlignment="1">
      <alignment horizontal="right" vertical="center"/>
    </xf>
    <xf numFmtId="41" fontId="7" fillId="0" borderId="0" xfId="3" applyNumberFormat="1" applyFont="1" applyAlignment="1">
      <alignment horizontal="right" vertical="center"/>
    </xf>
    <xf numFmtId="41" fontId="7" fillId="0" borderId="1" xfId="3" applyNumberFormat="1" applyFont="1" applyBorder="1" applyAlignment="1">
      <alignment horizontal="right" vertical="center"/>
    </xf>
    <xf numFmtId="41" fontId="7" fillId="0" borderId="0" xfId="3" applyNumberFormat="1" applyFont="1" applyBorder="1" applyAlignment="1">
      <alignment horizontal="right" vertical="center"/>
    </xf>
    <xf numFmtId="37" fontId="5" fillId="0" borderId="0" xfId="3" applyNumberFormat="1" applyFont="1" applyBorder="1" applyAlignment="1">
      <alignment horizontal="right" vertical="center"/>
    </xf>
    <xf numFmtId="0" fontId="7" fillId="0" borderId="2" xfId="3" applyNumberFormat="1" applyFont="1" applyBorder="1" applyAlignment="1">
      <alignment horizontal="left" vertical="center"/>
    </xf>
    <xf numFmtId="0" fontId="6" fillId="0" borderId="1" xfId="3" applyNumberFormat="1" applyFont="1" applyBorder="1" applyAlignment="1">
      <alignment horizontal="left" vertical="center"/>
    </xf>
    <xf numFmtId="41" fontId="6" fillId="0" borderId="1" xfId="3" applyNumberFormat="1" applyFont="1" applyBorder="1" applyAlignment="1">
      <alignment horizontal="right" vertical="center"/>
    </xf>
    <xf numFmtId="0" fontId="3" fillId="6" borderId="0" xfId="0" applyFont="1" applyFill="1" applyAlignment="1">
      <alignment horizontal="left" vertical="center"/>
    </xf>
    <xf numFmtId="41" fontId="4" fillId="6" borderId="0" xfId="0" applyNumberFormat="1" applyFont="1" applyFill="1" applyAlignment="1">
      <alignment horizontal="right" vertical="center"/>
    </xf>
    <xf numFmtId="172" fontId="6" fillId="0" borderId="0" xfId="3" applyNumberFormat="1" applyFont="1" applyAlignment="1">
      <alignment horizontal="left" vertical="center"/>
    </xf>
    <xf numFmtId="172" fontId="6" fillId="0" borderId="0" xfId="3" applyNumberFormat="1" applyFont="1" applyAlignment="1">
      <alignment horizontal="right" vertical="center"/>
    </xf>
    <xf numFmtId="172" fontId="5" fillId="0" borderId="0" xfId="3" applyNumberFormat="1" applyFont="1" applyAlignment="1">
      <alignment horizontal="right" vertical="center"/>
    </xf>
    <xf numFmtId="172" fontId="6" fillId="0" borderId="0" xfId="3" applyNumberFormat="1" applyFont="1" applyAlignment="1">
      <alignment vertical="center"/>
    </xf>
    <xf numFmtId="37" fontId="8" fillId="0" borderId="3" xfId="3" applyNumberFormat="1" applyFont="1" applyFill="1" applyBorder="1" applyAlignment="1">
      <alignment horizontal="right" vertical="center"/>
    </xf>
    <xf numFmtId="174" fontId="0" fillId="0" borderId="0" xfId="0" applyNumberFormat="1"/>
    <xf numFmtId="177" fontId="5" fillId="0" borderId="0" xfId="3" applyNumberFormat="1" applyFont="1"/>
    <xf numFmtId="37" fontId="8" fillId="0" borderId="1" xfId="3" applyNumberFormat="1" applyFont="1" applyBorder="1" applyAlignment="1">
      <alignment horizontal="right" vertical="center"/>
    </xf>
    <xf numFmtId="3" fontId="5" fillId="0" borderId="0" xfId="3" applyNumberFormat="1" applyFont="1" applyAlignment="1">
      <alignment horizontal="right"/>
    </xf>
    <xf numFmtId="37" fontId="9" fillId="0" borderId="2" xfId="3" applyNumberFormat="1" applyFont="1" applyBorder="1" applyAlignment="1">
      <alignment horizontal="right" vertical="center"/>
    </xf>
    <xf numFmtId="0" fontId="3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182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1" fontId="5" fillId="0" borderId="0" xfId="3" applyNumberFormat="1" applyFont="1" applyAlignment="1">
      <alignment horizontal="center" vertical="center"/>
    </xf>
    <xf numFmtId="37" fontId="6" fillId="0" borderId="0" xfId="0" applyNumberFormat="1" applyFont="1" applyAlignment="1">
      <alignment horizontal="right"/>
    </xf>
    <xf numFmtId="10" fontId="6" fillId="0" borderId="0" xfId="1" applyNumberFormat="1" applyFont="1" applyAlignment="1">
      <alignment horizontal="right"/>
    </xf>
    <xf numFmtId="0" fontId="6" fillId="0" borderId="0" xfId="0" applyFont="1" applyAlignment="1">
      <alignment horizontal="right"/>
    </xf>
    <xf numFmtId="37" fontId="6" fillId="0" borderId="0" xfId="0" applyNumberFormat="1" applyFont="1"/>
    <xf numFmtId="175" fontId="6" fillId="0" borderId="0" xfId="0" applyNumberFormat="1" applyFont="1"/>
    <xf numFmtId="10" fontId="6" fillId="0" borderId="0" xfId="0" applyNumberFormat="1" applyFont="1"/>
    <xf numFmtId="3" fontId="6" fillId="0" borderId="0" xfId="0" applyNumberFormat="1" applyFont="1"/>
    <xf numFmtId="37" fontId="15" fillId="0" borderId="0" xfId="3" applyNumberFormat="1" applyFont="1" applyFill="1" applyBorder="1" applyAlignment="1">
      <alignment horizontal="right" vertical="center"/>
    </xf>
    <xf numFmtId="37" fontId="14" fillId="0" borderId="0" xfId="3" applyNumberFormat="1" applyFont="1" applyFill="1" applyAlignment="1">
      <alignment horizontal="right" vertical="center"/>
    </xf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 applyAlignment="1">
      <alignment wrapText="1"/>
    </xf>
    <xf numFmtId="0" fontId="39" fillId="0" borderId="0" xfId="0" applyFont="1"/>
    <xf numFmtId="0" fontId="40" fillId="0" borderId="0" xfId="0" applyFont="1"/>
    <xf numFmtId="0" fontId="41" fillId="14" borderId="0" xfId="0" applyFont="1" applyFill="1"/>
    <xf numFmtId="0" fontId="42" fillId="0" borderId="0" xfId="0" applyFont="1"/>
    <xf numFmtId="0" fontId="43" fillId="15" borderId="0" xfId="0" applyFont="1" applyFill="1" applyAlignment="1">
      <alignment wrapText="1"/>
    </xf>
    <xf numFmtId="0" fontId="44" fillId="15" borderId="0" xfId="0" applyFont="1" applyFill="1" applyAlignment="1">
      <alignment wrapText="1"/>
    </xf>
    <xf numFmtId="0" fontId="43" fillId="0" borderId="0" xfId="0" applyFont="1"/>
    <xf numFmtId="0" fontId="40" fillId="0" borderId="0" xfId="0" applyFont="1" applyAlignment="1">
      <alignment wrapText="1"/>
    </xf>
    <xf numFmtId="4" fontId="40" fillId="0" borderId="0" xfId="0" applyNumberFormat="1" applyFont="1" applyAlignment="1">
      <alignment wrapText="1"/>
    </xf>
    <xf numFmtId="0" fontId="40" fillId="0" borderId="0" xfId="0" quotePrefix="1" applyFont="1" applyAlignment="1">
      <alignment wrapText="1"/>
    </xf>
    <xf numFmtId="0" fontId="43" fillId="0" borderId="5" xfId="0" applyFont="1" applyBorder="1" applyAlignment="1">
      <alignment wrapText="1"/>
    </xf>
    <xf numFmtId="4" fontId="43" fillId="0" borderId="5" xfId="0" applyNumberFormat="1" applyFont="1" applyBorder="1" applyAlignment="1">
      <alignment wrapText="1"/>
    </xf>
    <xf numFmtId="0" fontId="43" fillId="0" borderId="0" xfId="0" applyFont="1" applyAlignment="1">
      <alignment wrapText="1"/>
    </xf>
    <xf numFmtId="0" fontId="45" fillId="0" borderId="5" xfId="0" applyFont="1" applyBorder="1" applyAlignment="1">
      <alignment wrapText="1"/>
    </xf>
    <xf numFmtId="8" fontId="40" fillId="0" borderId="0" xfId="0" applyNumberFormat="1" applyFont="1" applyAlignment="1">
      <alignment wrapText="1"/>
    </xf>
    <xf numFmtId="10" fontId="40" fillId="0" borderId="0" xfId="0" applyNumberFormat="1" applyFont="1" applyAlignment="1">
      <alignment wrapText="1"/>
    </xf>
    <xf numFmtId="4" fontId="45" fillId="0" borderId="5" xfId="0" applyNumberFormat="1" applyFont="1" applyBorder="1" applyAlignment="1">
      <alignment wrapText="1"/>
    </xf>
    <xf numFmtId="0" fontId="46" fillId="0" borderId="0" xfId="0" applyFont="1" applyAlignment="1">
      <alignment wrapText="1"/>
    </xf>
    <xf numFmtId="4" fontId="45" fillId="0" borderId="0" xfId="0" applyNumberFormat="1" applyFont="1" applyAlignment="1">
      <alignment wrapText="1"/>
    </xf>
    <xf numFmtId="3" fontId="40" fillId="0" borderId="0" xfId="0" applyNumberFormat="1" applyFont="1" applyAlignment="1">
      <alignment wrapText="1"/>
    </xf>
    <xf numFmtId="0" fontId="36" fillId="0" borderId="0" xfId="0" applyFont="1" applyAlignment="1">
      <alignment wrapText="1"/>
    </xf>
    <xf numFmtId="0" fontId="43" fillId="0" borderId="5" xfId="0" quotePrefix="1" applyFont="1" applyBorder="1" applyAlignment="1">
      <alignment wrapText="1"/>
    </xf>
    <xf numFmtId="10" fontId="5" fillId="0" borderId="0" xfId="3" applyNumberFormat="1" applyFont="1" applyAlignment="1">
      <alignment horizontal="right" vertical="center"/>
    </xf>
    <xf numFmtId="9" fontId="5" fillId="0" borderId="0" xfId="3" applyNumberFormat="1" applyFont="1" applyAlignment="1">
      <alignment horizontal="right" vertical="center"/>
    </xf>
    <xf numFmtId="9" fontId="5" fillId="0" borderId="0" xfId="1" applyFont="1" applyAlignment="1">
      <alignment horizontal="right" vertical="center"/>
    </xf>
    <xf numFmtId="10" fontId="5" fillId="0" borderId="0" xfId="1" applyNumberFormat="1" applyFont="1" applyAlignment="1">
      <alignment horizontal="right" vertical="center"/>
    </xf>
    <xf numFmtId="0" fontId="5" fillId="0" borderId="0" xfId="3" applyNumberFormat="1" applyFont="1" applyAlignment="1">
      <alignment horizontal="right" vertical="center"/>
    </xf>
    <xf numFmtId="10" fontId="5" fillId="0" borderId="0" xfId="3" applyNumberFormat="1" applyFont="1" applyAlignment="1">
      <alignment horizontal="right" vertical="center" wrapText="1"/>
    </xf>
    <xf numFmtId="2" fontId="5" fillId="0" borderId="0" xfId="3" applyNumberFormat="1" applyFont="1" applyAlignment="1">
      <alignment horizontal="right" vertical="center"/>
    </xf>
    <xf numFmtId="0" fontId="47" fillId="0" borderId="0" xfId="0" applyFont="1"/>
    <xf numFmtId="0" fontId="48" fillId="0" borderId="0" xfId="0" applyFont="1"/>
    <xf numFmtId="0" fontId="48" fillId="0" borderId="0" xfId="0" applyFont="1" applyAlignment="1">
      <alignment wrapText="1"/>
    </xf>
    <xf numFmtId="0" fontId="47" fillId="0" borderId="0" xfId="0" applyFont="1" applyAlignment="1">
      <alignment wrapText="1"/>
    </xf>
    <xf numFmtId="4" fontId="47" fillId="0" borderId="0" xfId="0" applyNumberFormat="1" applyFont="1" applyAlignment="1">
      <alignment wrapText="1"/>
    </xf>
    <xf numFmtId="0" fontId="47" fillId="0" borderId="0" xfId="0" quotePrefix="1" applyFont="1" applyAlignment="1">
      <alignment wrapText="1"/>
    </xf>
    <xf numFmtId="10" fontId="6" fillId="0" borderId="0" xfId="3" applyNumberFormat="1" applyFont="1" applyAlignment="1">
      <alignment vertical="center"/>
    </xf>
    <xf numFmtId="177" fontId="5" fillId="0" borderId="0" xfId="3" applyNumberFormat="1" applyFont="1" applyAlignment="1">
      <alignment horizontal="right" vertical="center"/>
    </xf>
    <xf numFmtId="41" fontId="4" fillId="0" borderId="0" xfId="3" applyNumberFormat="1" applyFont="1" applyAlignment="1">
      <alignment horizontal="right" vertical="center"/>
    </xf>
    <xf numFmtId="0" fontId="6" fillId="11" borderId="0" xfId="3" applyNumberFormat="1" applyFont="1" applyFill="1" applyAlignment="1">
      <alignment horizontal="left" vertical="center"/>
    </xf>
    <xf numFmtId="167" fontId="3" fillId="4" borderId="0" xfId="3" applyNumberFormat="1" applyFont="1" applyFill="1" applyBorder="1" applyAlignment="1">
      <alignment horizontal="right" vertical="center"/>
    </xf>
    <xf numFmtId="0" fontId="34" fillId="12" borderId="0" xfId="0" applyFont="1" applyFill="1" applyAlignment="1">
      <alignment vertical="center"/>
    </xf>
    <xf numFmtId="0" fontId="31" fillId="12" borderId="0" xfId="0" applyFont="1" applyFill="1" applyAlignment="1">
      <alignment horizontal="center" vertical="center"/>
    </xf>
    <xf numFmtId="0" fontId="6" fillId="16" borderId="0" xfId="3" applyNumberFormat="1" applyFont="1" applyFill="1" applyAlignment="1">
      <alignment horizontal="left" vertical="center"/>
    </xf>
    <xf numFmtId="41" fontId="5" fillId="16" borderId="0" xfId="3" applyNumberFormat="1" applyFont="1" applyFill="1" applyAlignment="1">
      <alignment horizontal="right" vertical="center"/>
    </xf>
    <xf numFmtId="37" fontId="6" fillId="16" borderId="0" xfId="3" applyNumberFormat="1" applyFont="1" applyFill="1" applyBorder="1" applyAlignment="1">
      <alignment horizontal="right" vertical="center"/>
    </xf>
    <xf numFmtId="165" fontId="8" fillId="16" borderId="0" xfId="3" applyNumberFormat="1" applyFont="1" applyFill="1" applyAlignment="1">
      <alignment horizontal="right" vertical="center"/>
    </xf>
    <xf numFmtId="14" fontId="8" fillId="16" borderId="0" xfId="3" applyNumberFormat="1" applyFont="1" applyFill="1" applyAlignment="1">
      <alignment horizontal="right" vertical="center"/>
    </xf>
    <xf numFmtId="14" fontId="5" fillId="16" borderId="0" xfId="3" applyNumberFormat="1" applyFont="1" applyFill="1" applyAlignment="1">
      <alignment horizontal="right" vertical="center"/>
    </xf>
    <xf numFmtId="37" fontId="6" fillId="16" borderId="0" xfId="3" applyNumberFormat="1" applyFont="1" applyFill="1" applyAlignment="1">
      <alignment horizontal="right" vertical="center"/>
    </xf>
    <xf numFmtId="37" fontId="8" fillId="16" borderId="0" xfId="3" applyNumberFormat="1" applyFont="1" applyFill="1" applyAlignment="1">
      <alignment horizontal="right" vertical="center"/>
    </xf>
    <xf numFmtId="37" fontId="14" fillId="16" borderId="0" xfId="3" applyNumberFormat="1" applyFont="1" applyFill="1" applyAlignment="1">
      <alignment horizontal="right" vertical="center"/>
    </xf>
    <xf numFmtId="0" fontId="6" fillId="16" borderId="0" xfId="3" applyNumberFormat="1" applyFont="1" applyFill="1" applyBorder="1" applyAlignment="1">
      <alignment horizontal="left" vertical="center"/>
    </xf>
    <xf numFmtId="0" fontId="7" fillId="16" borderId="1" xfId="3" applyNumberFormat="1" applyFont="1" applyFill="1" applyBorder="1" applyAlignment="1">
      <alignment horizontal="left" vertical="center"/>
    </xf>
    <xf numFmtId="37" fontId="7" fillId="16" borderId="1" xfId="3" applyNumberFormat="1" applyFont="1" applyFill="1" applyBorder="1" applyAlignment="1">
      <alignment horizontal="right" vertical="center"/>
    </xf>
    <xf numFmtId="37" fontId="4" fillId="16" borderId="1" xfId="3" applyNumberFormat="1" applyFont="1" applyFill="1" applyBorder="1" applyAlignment="1">
      <alignment horizontal="right" vertical="center"/>
    </xf>
    <xf numFmtId="37" fontId="8" fillId="16" borderId="0" xfId="3" applyNumberFormat="1" applyFont="1" applyFill="1" applyBorder="1" applyAlignment="1">
      <alignment horizontal="right" vertical="center"/>
    </xf>
    <xf numFmtId="37" fontId="14" fillId="16" borderId="0" xfId="3" applyNumberFormat="1" applyFont="1" applyFill="1" applyBorder="1" applyAlignment="1">
      <alignment horizontal="right" vertical="center"/>
    </xf>
    <xf numFmtId="0" fontId="7" fillId="16" borderId="3" xfId="3" applyNumberFormat="1" applyFont="1" applyFill="1" applyBorder="1" applyAlignment="1">
      <alignment horizontal="left" vertical="center"/>
    </xf>
    <xf numFmtId="37" fontId="7" fillId="16" borderId="3" xfId="3" applyNumberFormat="1" applyFont="1" applyFill="1" applyBorder="1" applyAlignment="1">
      <alignment horizontal="right" vertical="center"/>
    </xf>
    <xf numFmtId="37" fontId="4" fillId="16" borderId="3" xfId="3" applyNumberFormat="1" applyFont="1" applyFill="1" applyBorder="1" applyAlignment="1">
      <alignment horizontal="right" vertical="center"/>
    </xf>
    <xf numFmtId="37" fontId="8" fillId="16" borderId="2" xfId="3" applyNumberFormat="1" applyFont="1" applyFill="1" applyBorder="1" applyAlignment="1">
      <alignment horizontal="right" vertical="center"/>
    </xf>
    <xf numFmtId="37" fontId="14" fillId="16" borderId="2" xfId="3" applyNumberFormat="1" applyFont="1" applyFill="1" applyBorder="1" applyAlignment="1">
      <alignment horizontal="right" vertical="center"/>
    </xf>
    <xf numFmtId="0" fontId="7" fillId="16" borderId="4" xfId="3" applyNumberFormat="1" applyFont="1" applyFill="1" applyBorder="1" applyAlignment="1">
      <alignment horizontal="left" vertical="center"/>
    </xf>
    <xf numFmtId="37" fontId="7" fillId="16" borderId="4" xfId="3" applyNumberFormat="1" applyFont="1" applyFill="1" applyBorder="1" applyAlignment="1">
      <alignment horizontal="right" vertical="center"/>
    </xf>
    <xf numFmtId="37" fontId="4" fillId="16" borderId="4" xfId="3" applyNumberFormat="1" applyFont="1" applyFill="1" applyBorder="1" applyAlignment="1">
      <alignment horizontal="right" vertical="center"/>
    </xf>
    <xf numFmtId="37" fontId="8" fillId="16" borderId="0" xfId="0" applyNumberFormat="1" applyFont="1" applyFill="1" applyAlignment="1">
      <alignment horizontal="right" vertical="center"/>
    </xf>
    <xf numFmtId="37" fontId="14" fillId="16" borderId="0" xfId="0" applyNumberFormat="1" applyFont="1" applyFill="1" applyAlignment="1">
      <alignment horizontal="right" vertical="center"/>
    </xf>
    <xf numFmtId="0" fontId="6" fillId="16" borderId="0" xfId="0" applyFont="1" applyFill="1" applyAlignment="1">
      <alignment horizontal="left" vertical="center"/>
    </xf>
    <xf numFmtId="37" fontId="6" fillId="16" borderId="0" xfId="0" applyNumberFormat="1" applyFont="1" applyFill="1" applyAlignment="1">
      <alignment horizontal="right" vertical="center"/>
    </xf>
    <xf numFmtId="0" fontId="6" fillId="16" borderId="1" xfId="3" applyNumberFormat="1" applyFont="1" applyFill="1" applyBorder="1" applyAlignment="1">
      <alignment horizontal="left" vertical="center"/>
    </xf>
    <xf numFmtId="37" fontId="6" fillId="16" borderId="1" xfId="3" applyNumberFormat="1" applyFont="1" applyFill="1" applyBorder="1" applyAlignment="1">
      <alignment horizontal="right" vertical="center"/>
    </xf>
    <xf numFmtId="37" fontId="8" fillId="16" borderId="1" xfId="3" applyNumberFormat="1" applyFont="1" applyFill="1" applyBorder="1" applyAlignment="1">
      <alignment horizontal="right" vertical="center"/>
    </xf>
    <xf numFmtId="37" fontId="14" fillId="16" borderId="1" xfId="3" applyNumberFormat="1" applyFont="1" applyFill="1" applyBorder="1" applyAlignment="1">
      <alignment horizontal="right" vertical="center"/>
    </xf>
    <xf numFmtId="0" fontId="7" fillId="16" borderId="0" xfId="3" applyNumberFormat="1" applyFont="1" applyFill="1" applyBorder="1" applyAlignment="1">
      <alignment horizontal="left" vertical="center"/>
    </xf>
    <xf numFmtId="37" fontId="7" fillId="16" borderId="0" xfId="3" applyNumberFormat="1" applyFont="1" applyFill="1" applyBorder="1" applyAlignment="1">
      <alignment horizontal="right" vertical="center"/>
    </xf>
    <xf numFmtId="37" fontId="4" fillId="16" borderId="0" xfId="3" applyNumberFormat="1" applyFont="1" applyFill="1" applyBorder="1" applyAlignment="1">
      <alignment horizontal="right" vertical="center"/>
    </xf>
    <xf numFmtId="37" fontId="15" fillId="16" borderId="0" xfId="3" applyNumberFormat="1" applyFont="1" applyFill="1" applyBorder="1" applyAlignment="1">
      <alignment horizontal="right" vertical="center"/>
    </xf>
    <xf numFmtId="0" fontId="7" fillId="16" borderId="0" xfId="3" applyNumberFormat="1" applyFont="1" applyFill="1" applyAlignment="1">
      <alignment horizontal="left" vertical="center"/>
    </xf>
    <xf numFmtId="37" fontId="7" fillId="16" borderId="0" xfId="3" applyNumberFormat="1" applyFont="1" applyFill="1" applyAlignment="1">
      <alignment horizontal="right" vertical="center"/>
    </xf>
    <xf numFmtId="37" fontId="5" fillId="16" borderId="0" xfId="1" applyNumberFormat="1" applyFont="1" applyFill="1" applyAlignment="1">
      <alignment horizontal="right" vertical="center"/>
    </xf>
    <xf numFmtId="37" fontId="14" fillId="16" borderId="0" xfId="1" applyNumberFormat="1" applyFont="1" applyFill="1" applyAlignment="1">
      <alignment horizontal="right" vertical="center"/>
    </xf>
    <xf numFmtId="37" fontId="4" fillId="16" borderId="6" xfId="3" applyNumberFormat="1" applyFont="1" applyFill="1" applyBorder="1" applyAlignment="1">
      <alignment horizontal="right" vertical="center"/>
    </xf>
    <xf numFmtId="37" fontId="8" fillId="16" borderId="3" xfId="3" applyNumberFormat="1" applyFont="1" applyFill="1" applyBorder="1" applyAlignment="1">
      <alignment horizontal="right" vertical="center"/>
    </xf>
    <xf numFmtId="37" fontId="15" fillId="16" borderId="3" xfId="3" applyNumberFormat="1" applyFont="1" applyFill="1" applyBorder="1" applyAlignment="1">
      <alignment horizontal="right" vertical="center"/>
    </xf>
    <xf numFmtId="168" fontId="8" fillId="16" borderId="2" xfId="1" applyNumberFormat="1" applyFont="1" applyFill="1" applyBorder="1" applyAlignment="1">
      <alignment horizontal="right" vertical="center"/>
    </xf>
    <xf numFmtId="37" fontId="9" fillId="16" borderId="2" xfId="3" applyNumberFormat="1" applyFont="1" applyFill="1" applyBorder="1" applyAlignment="1">
      <alignment horizontal="right" vertical="center"/>
    </xf>
    <xf numFmtId="37" fontId="7" fillId="16" borderId="2" xfId="3" applyNumberFormat="1" applyFont="1" applyFill="1" applyBorder="1" applyAlignment="1">
      <alignment horizontal="right" vertical="center"/>
    </xf>
    <xf numFmtId="37" fontId="5" fillId="16" borderId="0" xfId="3" applyNumberFormat="1" applyFont="1" applyFill="1"/>
    <xf numFmtId="37" fontId="6" fillId="16" borderId="0" xfId="3" applyNumberFormat="1" applyFont="1" applyFill="1" applyBorder="1" applyAlignment="1">
      <alignment horizontal="right"/>
    </xf>
    <xf numFmtId="10" fontId="4" fillId="16" borderId="0" xfId="3" applyNumberFormat="1" applyFont="1" applyFill="1" applyBorder="1"/>
    <xf numFmtId="37" fontId="4" fillId="16" borderId="0" xfId="3" applyNumberFormat="1" applyFont="1" applyFill="1" applyBorder="1"/>
    <xf numFmtId="37" fontId="5" fillId="16" borderId="0" xfId="3" applyNumberFormat="1" applyFont="1" applyFill="1" applyAlignment="1">
      <alignment horizontal="right"/>
    </xf>
    <xf numFmtId="2" fontId="6" fillId="16" borderId="0" xfId="3" applyNumberFormat="1" applyFont="1" applyFill="1"/>
    <xf numFmtId="10" fontId="8" fillId="16" borderId="0" xfId="1" applyNumberFormat="1" applyFont="1" applyFill="1"/>
    <xf numFmtId="9" fontId="5" fillId="16" borderId="0" xfId="1" applyFont="1" applyFill="1"/>
    <xf numFmtId="10" fontId="5" fillId="16" borderId="0" xfId="1" applyNumberFormat="1" applyFont="1" applyFill="1"/>
    <xf numFmtId="10" fontId="5" fillId="16" borderId="0" xfId="1" applyNumberFormat="1" applyFont="1" applyFill="1" applyAlignment="1">
      <alignment horizontal="right"/>
    </xf>
    <xf numFmtId="2" fontId="5" fillId="16" borderId="0" xfId="1" applyNumberFormat="1" applyFont="1" applyFill="1" applyAlignment="1">
      <alignment horizontal="right"/>
    </xf>
    <xf numFmtId="14" fontId="6" fillId="16" borderId="0" xfId="3" applyNumberFormat="1" applyFont="1" applyFill="1"/>
    <xf numFmtId="37" fontId="5" fillId="16" borderId="0" xfId="3" applyNumberFormat="1" applyFont="1" applyFill="1" applyBorder="1"/>
    <xf numFmtId="37" fontId="6" fillId="16" borderId="0" xfId="3" applyNumberFormat="1" applyFont="1" applyFill="1" applyBorder="1"/>
    <xf numFmtId="171" fontId="6" fillId="16" borderId="0" xfId="3" applyNumberFormat="1" applyFont="1" applyFill="1" applyBorder="1" applyAlignment="1" applyProtection="1">
      <alignment horizontal="right"/>
      <protection locked="0"/>
    </xf>
    <xf numFmtId="7" fontId="6" fillId="16" borderId="0" xfId="3" applyNumberFormat="1" applyFont="1" applyFill="1" applyBorder="1"/>
    <xf numFmtId="2" fontId="6" fillId="16" borderId="0" xfId="1" applyNumberFormat="1" applyFont="1" applyFill="1" applyBorder="1"/>
    <xf numFmtId="165" fontId="6" fillId="16" borderId="0" xfId="3" applyNumberFormat="1" applyFont="1" applyFill="1" applyBorder="1"/>
    <xf numFmtId="2" fontId="6" fillId="16" borderId="0" xfId="3" applyNumberFormat="1" applyFont="1" applyFill="1" applyBorder="1"/>
    <xf numFmtId="165" fontId="6" fillId="16" borderId="0" xfId="3" applyNumberFormat="1" applyFont="1" applyFill="1" applyBorder="1" applyAlignment="1">
      <alignment horizontal="right"/>
    </xf>
    <xf numFmtId="2" fontId="4" fillId="16" borderId="0" xfId="3" applyNumberFormat="1" applyFont="1" applyFill="1" applyBorder="1"/>
    <xf numFmtId="2" fontId="5" fillId="16" borderId="0" xfId="3" applyNumberFormat="1" applyFont="1" applyFill="1" applyBorder="1"/>
    <xf numFmtId="37" fontId="5" fillId="16" borderId="0" xfId="3" applyNumberFormat="1" applyFont="1" applyFill="1" applyBorder="1" applyAlignment="1">
      <alignment horizontal="right"/>
    </xf>
    <xf numFmtId="176" fontId="5" fillId="16" borderId="0" xfId="1" applyNumberFormat="1" applyFont="1" applyFill="1" applyBorder="1"/>
    <xf numFmtId="10" fontId="8" fillId="16" borderId="0" xfId="1" applyNumberFormat="1" applyFont="1" applyFill="1" applyBorder="1" applyAlignment="1">
      <alignment horizontal="right"/>
    </xf>
    <xf numFmtId="10" fontId="5" fillId="16" borderId="0" xfId="1" applyNumberFormat="1" applyFont="1" applyFill="1" applyBorder="1" applyAlignment="1">
      <alignment horizontal="right"/>
    </xf>
    <xf numFmtId="2" fontId="8" fillId="16" borderId="0" xfId="1" applyNumberFormat="1" applyFont="1" applyFill="1" applyBorder="1" applyAlignment="1">
      <alignment horizontal="right"/>
    </xf>
    <xf numFmtId="14" fontId="6" fillId="16" borderId="0" xfId="3" applyNumberFormat="1" applyFont="1" applyFill="1" applyBorder="1" applyAlignment="1">
      <alignment horizontal="right"/>
    </xf>
    <xf numFmtId="0" fontId="6" fillId="16" borderId="0" xfId="0" applyFont="1" applyFill="1"/>
    <xf numFmtId="7" fontId="6" fillId="16" borderId="0" xfId="3" applyNumberFormat="1" applyFont="1" applyFill="1" applyBorder="1" applyAlignment="1">
      <alignment horizontal="right"/>
    </xf>
    <xf numFmtId="180" fontId="6" fillId="16" borderId="0" xfId="1" applyNumberFormat="1" applyFont="1" applyFill="1" applyBorder="1" applyAlignment="1">
      <alignment horizontal="right"/>
    </xf>
    <xf numFmtId="37" fontId="4" fillId="16" borderId="1" xfId="3" applyNumberFormat="1" applyFont="1" applyFill="1" applyBorder="1"/>
    <xf numFmtId="37" fontId="7" fillId="16" borderId="1" xfId="3" applyNumberFormat="1" applyFont="1" applyFill="1" applyBorder="1" applyAlignment="1">
      <alignment horizontal="right"/>
    </xf>
    <xf numFmtId="2" fontId="7" fillId="17" borderId="0" xfId="0" applyNumberFormat="1" applyFont="1" applyFill="1" applyAlignment="1">
      <alignment vertical="center"/>
    </xf>
    <xf numFmtId="2" fontId="7" fillId="17" borderId="0" xfId="3" applyNumberFormat="1" applyFont="1" applyFill="1" applyBorder="1"/>
    <xf numFmtId="37" fontId="5" fillId="17" borderId="0" xfId="3" applyNumberFormat="1" applyFont="1" applyFill="1" applyBorder="1" applyAlignment="1">
      <alignment horizontal="right"/>
    </xf>
    <xf numFmtId="37" fontId="5" fillId="17" borderId="0" xfId="3" applyNumberFormat="1" applyFont="1" applyFill="1" applyBorder="1"/>
    <xf numFmtId="37" fontId="7" fillId="17" borderId="0" xfId="3" applyNumberFormat="1" applyFont="1" applyFill="1" applyBorder="1"/>
    <xf numFmtId="14" fontId="6" fillId="17" borderId="0" xfId="3" applyNumberFormat="1" applyFont="1" applyFill="1" applyBorder="1" applyAlignment="1">
      <alignment horizontal="right"/>
    </xf>
    <xf numFmtId="2" fontId="7" fillId="17" borderId="0" xfId="3" applyNumberFormat="1" applyFont="1" applyFill="1" applyBorder="1" applyAlignment="1">
      <alignment vertical="center"/>
    </xf>
    <xf numFmtId="37" fontId="52" fillId="16" borderId="0" xfId="3" applyNumberFormat="1" applyFont="1" applyFill="1" applyBorder="1" applyAlignment="1">
      <alignment horizontal="right"/>
    </xf>
    <xf numFmtId="37" fontId="52" fillId="16" borderId="0" xfId="3" applyNumberFormat="1" applyFont="1" applyFill="1" applyBorder="1"/>
    <xf numFmtId="2" fontId="11" fillId="16" borderId="0" xfId="3" applyNumberFormat="1" applyFont="1" applyFill="1" applyBorder="1" applyProtection="1">
      <protection locked="0"/>
    </xf>
    <xf numFmtId="2" fontId="10" fillId="16" borderId="0" xfId="3" applyNumberFormat="1" applyFont="1" applyFill="1" applyBorder="1"/>
    <xf numFmtId="10" fontId="53" fillId="12" borderId="0" xfId="1" applyNumberFormat="1" applyFont="1" applyFill="1" applyBorder="1" applyAlignment="1">
      <alignment horizontal="center" vertical="center"/>
    </xf>
    <xf numFmtId="37" fontId="54" fillId="0" borderId="0" xfId="0" applyNumberFormat="1" applyFont="1" applyAlignment="1">
      <alignment horizontal="right"/>
    </xf>
    <xf numFmtId="37" fontId="54" fillId="16" borderId="0" xfId="3" applyNumberFormat="1" applyFont="1" applyFill="1" applyBorder="1" applyAlignment="1">
      <alignment horizontal="right"/>
    </xf>
    <xf numFmtId="9" fontId="8" fillId="16" borderId="0" xfId="1" applyFont="1" applyFill="1" applyBorder="1" applyAlignment="1">
      <alignment horizontal="right"/>
    </xf>
    <xf numFmtId="3" fontId="54" fillId="0" borderId="0" xfId="3" applyNumberFormat="1" applyFont="1" applyAlignment="1">
      <alignment horizontal="right"/>
    </xf>
    <xf numFmtId="37" fontId="54" fillId="0" borderId="0" xfId="3" applyNumberFormat="1" applyFont="1"/>
    <xf numFmtId="178" fontId="54" fillId="16" borderId="0" xfId="3" applyNumberFormat="1" applyFont="1" applyFill="1" applyBorder="1" applyAlignment="1" applyProtection="1">
      <alignment horizontal="right"/>
      <protection locked="0"/>
    </xf>
    <xf numFmtId="170" fontId="54" fillId="16" borderId="0" xfId="3" applyNumberFormat="1" applyFont="1" applyFill="1" applyBorder="1" applyAlignment="1" applyProtection="1">
      <alignment horizontal="right"/>
      <protection locked="0"/>
    </xf>
    <xf numFmtId="10" fontId="54" fillId="16" borderId="0" xfId="1" applyNumberFormat="1" applyFont="1" applyFill="1" applyBorder="1" applyAlignment="1">
      <alignment horizontal="right"/>
    </xf>
    <xf numFmtId="14" fontId="55" fillId="16" borderId="0" xfId="3" applyNumberFormat="1" applyFont="1" applyFill="1" applyBorder="1" applyAlignment="1">
      <alignment horizontal="right"/>
    </xf>
    <xf numFmtId="0" fontId="13" fillId="5" borderId="0" xfId="0" applyFont="1" applyFill="1" applyAlignment="1">
      <alignment horizontal="center" vertical="center"/>
    </xf>
    <xf numFmtId="2" fontId="12" fillId="5" borderId="0" xfId="0" applyNumberFormat="1" applyFont="1" applyFill="1" applyAlignment="1">
      <alignment horizontal="center" vertical="center"/>
    </xf>
    <xf numFmtId="3" fontId="12" fillId="5" borderId="0" xfId="0" applyNumberFormat="1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10" fontId="12" fillId="5" borderId="0" xfId="0" applyNumberFormat="1" applyFont="1" applyFill="1" applyAlignment="1">
      <alignment horizontal="center" vertical="center"/>
    </xf>
    <xf numFmtId="0" fontId="12" fillId="19" borderId="0" xfId="0" applyFont="1" applyFill="1" applyAlignment="1">
      <alignment horizontal="centerContinuous" vertical="center"/>
    </xf>
    <xf numFmtId="0" fontId="49" fillId="18" borderId="0" xfId="0" applyFont="1" applyFill="1" applyAlignment="1">
      <alignment horizontal="centerContinuous"/>
    </xf>
    <xf numFmtId="0" fontId="57" fillId="18" borderId="0" xfId="0" applyFont="1" applyFill="1" applyAlignment="1">
      <alignment horizontal="centerContinuous"/>
    </xf>
    <xf numFmtId="0" fontId="56" fillId="19" borderId="0" xfId="0" applyFont="1" applyFill="1" applyAlignment="1">
      <alignment horizontal="centerContinuous" vertical="justify"/>
    </xf>
    <xf numFmtId="41" fontId="4" fillId="19" borderId="0" xfId="0" applyNumberFormat="1" applyFont="1" applyFill="1" applyAlignment="1">
      <alignment horizontal="centerContinuous" vertical="justify"/>
    </xf>
    <xf numFmtId="41" fontId="5" fillId="19" borderId="0" xfId="3" applyNumberFormat="1" applyFont="1" applyFill="1" applyAlignment="1">
      <alignment horizontal="centerContinuous" vertical="justify"/>
    </xf>
    <xf numFmtId="0" fontId="6" fillId="19" borderId="0" xfId="3" applyNumberFormat="1" applyFont="1" applyFill="1" applyAlignment="1">
      <alignment horizontal="centerContinuous" vertical="justify"/>
    </xf>
    <xf numFmtId="41" fontId="6" fillId="19" borderId="0" xfId="3" applyNumberFormat="1" applyFont="1" applyFill="1" applyAlignment="1">
      <alignment horizontal="centerContinuous" vertical="justify"/>
    </xf>
    <xf numFmtId="0" fontId="6" fillId="16" borderId="0" xfId="0" applyFont="1" applyFill="1" applyAlignment="1">
      <alignment vertical="center"/>
    </xf>
    <xf numFmtId="10" fontId="54" fillId="16" borderId="0" xfId="1" applyNumberFormat="1" applyFont="1" applyFill="1" applyBorder="1" applyAlignment="1">
      <alignment horizontal="center" vertical="center"/>
    </xf>
    <xf numFmtId="183" fontId="54" fillId="16" borderId="0" xfId="1" applyNumberFormat="1" applyFont="1" applyFill="1" applyBorder="1" applyAlignment="1">
      <alignment horizontal="center" vertical="center"/>
    </xf>
    <xf numFmtId="10" fontId="54" fillId="2" borderId="0" xfId="1" applyNumberFormat="1" applyFont="1" applyFill="1" applyBorder="1" applyAlignment="1">
      <alignment horizontal="center" vertical="center"/>
    </xf>
    <xf numFmtId="10" fontId="54" fillId="16" borderId="0" xfId="1" applyNumberFormat="1" applyFont="1" applyFill="1" applyBorder="1" applyAlignment="1">
      <alignment horizontal="center" vertical="center" wrapText="1"/>
    </xf>
    <xf numFmtId="0" fontId="7" fillId="17" borderId="0" xfId="0" applyFont="1" applyFill="1"/>
    <xf numFmtId="0" fontId="6" fillId="17" borderId="0" xfId="0" applyFont="1" applyFill="1" applyAlignment="1">
      <alignment horizontal="right"/>
    </xf>
    <xf numFmtId="170" fontId="54" fillId="0" borderId="0" xfId="3" applyNumberFormat="1" applyFont="1" applyFill="1" applyBorder="1" applyAlignment="1" applyProtection="1">
      <alignment horizontal="right"/>
      <protection locked="0"/>
    </xf>
    <xf numFmtId="165" fontId="54" fillId="0" borderId="0" xfId="0" applyNumberFormat="1" applyFont="1" applyAlignment="1">
      <alignment horizontal="right"/>
    </xf>
    <xf numFmtId="3" fontId="7" fillId="0" borderId="1" xfId="0" applyNumberFormat="1" applyFont="1" applyBorder="1" applyAlignment="1">
      <alignment horizontal="right"/>
    </xf>
    <xf numFmtId="0" fontId="6" fillId="0" borderId="0" xfId="3" applyNumberFormat="1" applyFont="1" applyBorder="1"/>
    <xf numFmtId="37" fontId="7" fillId="0" borderId="1" xfId="0" applyNumberFormat="1" applyFont="1" applyBorder="1" applyAlignment="1">
      <alignment horizontal="right"/>
    </xf>
    <xf numFmtId="3" fontId="6" fillId="0" borderId="0" xfId="0" applyNumberFormat="1" applyFont="1" applyAlignment="1">
      <alignment horizontal="right"/>
    </xf>
    <xf numFmtId="10" fontId="6" fillId="0" borderId="0" xfId="1" applyNumberFormat="1" applyFont="1" applyFill="1" applyBorder="1" applyAlignment="1">
      <alignment horizontal="right"/>
    </xf>
    <xf numFmtId="10" fontId="6" fillId="0" borderId="0" xfId="0" applyNumberFormat="1" applyFont="1" applyAlignment="1">
      <alignment horizontal="right"/>
    </xf>
    <xf numFmtId="10" fontId="8" fillId="0" borderId="0" xfId="0" applyNumberFormat="1" applyFont="1" applyAlignment="1">
      <alignment horizontal="right"/>
    </xf>
    <xf numFmtId="10" fontId="8" fillId="0" borderId="0" xfId="1" applyNumberFormat="1" applyFont="1" applyFill="1" applyBorder="1" applyAlignment="1">
      <alignment horizontal="right"/>
    </xf>
    <xf numFmtId="2" fontId="6" fillId="0" borderId="0" xfId="0" applyNumberFormat="1" applyFont="1" applyAlignment="1">
      <alignment horizontal="right"/>
    </xf>
    <xf numFmtId="179" fontId="6" fillId="0" borderId="0" xfId="1" applyNumberFormat="1" applyFont="1" applyFill="1" applyBorder="1" applyAlignment="1">
      <alignment horizontal="right"/>
    </xf>
    <xf numFmtId="2" fontId="8" fillId="0" borderId="0" xfId="0" applyNumberFormat="1" applyFont="1" applyAlignment="1">
      <alignment horizontal="right"/>
    </xf>
    <xf numFmtId="179" fontId="6" fillId="0" borderId="0" xfId="0" applyNumberFormat="1" applyFont="1" applyAlignment="1">
      <alignment horizontal="right"/>
    </xf>
    <xf numFmtId="0" fontId="7" fillId="0" borderId="0" xfId="0" applyFont="1"/>
    <xf numFmtId="179" fontId="7" fillId="0" borderId="0" xfId="0" applyNumberFormat="1" applyFont="1" applyAlignment="1">
      <alignment horizontal="right"/>
    </xf>
    <xf numFmtId="167" fontId="3" fillId="20" borderId="0" xfId="3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7" fontId="6" fillId="0" borderId="0" xfId="4" applyNumberFormat="1" applyFont="1" applyFill="1" applyBorder="1" applyAlignment="1">
      <alignment horizontal="right"/>
    </xf>
    <xf numFmtId="168" fontId="6" fillId="0" borderId="0" xfId="0" applyNumberFormat="1" applyFont="1" applyAlignment="1">
      <alignment horizontal="right"/>
    </xf>
    <xf numFmtId="7" fontId="6" fillId="0" borderId="0" xfId="0" applyNumberFormat="1" applyFont="1" applyAlignment="1">
      <alignment horizontal="right"/>
    </xf>
    <xf numFmtId="181" fontId="6" fillId="0" borderId="0" xfId="0" applyNumberFormat="1" applyFont="1" applyAlignment="1">
      <alignment horizontal="right"/>
    </xf>
    <xf numFmtId="178" fontId="6" fillId="0" borderId="0" xfId="0" applyNumberFormat="1" applyFont="1" applyAlignment="1">
      <alignment horizontal="right"/>
    </xf>
    <xf numFmtId="0" fontId="6" fillId="0" borderId="0" xfId="0" applyFont="1" applyAlignment="1">
      <alignment vertical="top"/>
    </xf>
    <xf numFmtId="173" fontId="6" fillId="0" borderId="0" xfId="0" applyNumberFormat="1" applyFont="1" applyAlignment="1">
      <alignment horizontal="right"/>
    </xf>
    <xf numFmtId="0" fontId="6" fillId="0" borderId="0" xfId="0" applyFont="1" applyAlignment="1">
      <alignment vertical="top" wrapText="1"/>
    </xf>
    <xf numFmtId="173" fontId="6" fillId="0" borderId="0" xfId="0" applyNumberFormat="1" applyFont="1"/>
    <xf numFmtId="0" fontId="7" fillId="17" borderId="0" xfId="0" applyFont="1" applyFill="1" applyAlignment="1">
      <alignment horizontal="left" wrapText="1"/>
    </xf>
    <xf numFmtId="0" fontId="7" fillId="17" borderId="0" xfId="0" applyFont="1" applyFill="1" applyAlignment="1">
      <alignment horizontal="right" wrapText="1"/>
    </xf>
    <xf numFmtId="0" fontId="7" fillId="17" borderId="0" xfId="0" applyFont="1" applyFill="1" applyAlignment="1">
      <alignment horizontal="right"/>
    </xf>
    <xf numFmtId="7" fontId="6" fillId="2" borderId="0" xfId="0" applyNumberFormat="1" applyFont="1" applyFill="1"/>
    <xf numFmtId="0" fontId="6" fillId="2" borderId="0" xfId="0" applyFont="1" applyFill="1"/>
    <xf numFmtId="0" fontId="6" fillId="13" borderId="0" xfId="0" applyFont="1" applyFill="1" applyAlignment="1">
      <alignment horizontal="left" vertical="top" wrapText="1"/>
    </xf>
    <xf numFmtId="7" fontId="6" fillId="13" borderId="0" xfId="4" applyNumberFormat="1" applyFont="1" applyFill="1" applyBorder="1" applyAlignment="1">
      <alignment horizontal="right"/>
    </xf>
    <xf numFmtId="168" fontId="6" fillId="13" borderId="0" xfId="0" applyNumberFormat="1" applyFont="1" applyFill="1" applyAlignment="1">
      <alignment horizontal="right"/>
    </xf>
    <xf numFmtId="7" fontId="6" fillId="13" borderId="0" xfId="0" applyNumberFormat="1" applyFont="1" applyFill="1" applyAlignment="1">
      <alignment horizontal="right"/>
    </xf>
    <xf numFmtId="181" fontId="6" fillId="13" borderId="0" xfId="0" applyNumberFormat="1" applyFont="1" applyFill="1" applyAlignment="1">
      <alignment horizontal="right"/>
    </xf>
    <xf numFmtId="173" fontId="6" fillId="13" borderId="0" xfId="0" applyNumberFormat="1" applyFont="1" applyFill="1" applyAlignment="1">
      <alignment horizontal="right"/>
    </xf>
    <xf numFmtId="0" fontId="6" fillId="21" borderId="0" xfId="0" applyFont="1" applyFill="1"/>
    <xf numFmtId="165" fontId="6" fillId="21" borderId="0" xfId="0" applyNumberFormat="1" applyFont="1" applyFill="1"/>
    <xf numFmtId="44" fontId="6" fillId="0" borderId="0" xfId="4" applyFont="1"/>
    <xf numFmtId="0" fontId="7" fillId="22" borderId="0" xfId="0" applyFont="1" applyFill="1"/>
    <xf numFmtId="0" fontId="7" fillId="23" borderId="0" xfId="0" applyFont="1" applyFill="1"/>
    <xf numFmtId="0" fontId="60" fillId="0" borderId="0" xfId="0" applyFont="1"/>
    <xf numFmtId="176" fontId="6" fillId="22" borderId="0" xfId="1" applyNumberFormat="1" applyFont="1" applyFill="1"/>
    <xf numFmtId="176" fontId="6" fillId="23" borderId="0" xfId="0" applyNumberFormat="1" applyFont="1" applyFill="1"/>
    <xf numFmtId="0" fontId="6" fillId="23" borderId="0" xfId="0" applyFont="1" applyFill="1"/>
    <xf numFmtId="176" fontId="6" fillId="23" borderId="0" xfId="1" applyNumberFormat="1" applyFont="1" applyFill="1"/>
    <xf numFmtId="176" fontId="6" fillId="22" borderId="0" xfId="1" applyNumberFormat="1" applyFont="1" applyFill="1" applyAlignment="1">
      <alignment horizontal="centerContinuous" vertical="center"/>
    </xf>
    <xf numFmtId="44" fontId="6" fillId="22" borderId="0" xfId="4" applyFont="1" applyFill="1"/>
    <xf numFmtId="44" fontId="6" fillId="23" borderId="0" xfId="0" applyNumberFormat="1" applyFont="1" applyFill="1"/>
    <xf numFmtId="0" fontId="7" fillId="17" borderId="0" xfId="0" applyFont="1" applyFill="1" applyAlignment="1">
      <alignment horizontal="centerContinuous"/>
    </xf>
    <xf numFmtId="44" fontId="6" fillId="22" borderId="0" xfId="0" applyNumberFormat="1" applyFont="1" applyFill="1"/>
    <xf numFmtId="176" fontId="7" fillId="22" borderId="0" xfId="1" applyNumberFormat="1" applyFont="1" applyFill="1" applyAlignment="1">
      <alignment horizontal="centerContinuous" vertical="center"/>
    </xf>
    <xf numFmtId="0" fontId="10" fillId="22" borderId="0" xfId="0" applyFont="1" applyFill="1"/>
    <xf numFmtId="0" fontId="10" fillId="23" borderId="0" xfId="0" applyFont="1" applyFill="1"/>
    <xf numFmtId="0" fontId="59" fillId="24" borderId="0" xfId="0" applyFont="1" applyFill="1" applyAlignment="1">
      <alignment horizontal="centerContinuous"/>
    </xf>
    <xf numFmtId="0" fontId="60" fillId="24" borderId="0" xfId="0" applyFont="1" applyFill="1"/>
    <xf numFmtId="0" fontId="60" fillId="24" borderId="0" xfId="0" applyFont="1" applyFill="1" applyAlignment="1">
      <alignment horizontal="centerContinuous"/>
    </xf>
    <xf numFmtId="44" fontId="59" fillId="24" borderId="0" xfId="0" applyNumberFormat="1" applyFont="1" applyFill="1"/>
    <xf numFmtId="0" fontId="59" fillId="19" borderId="0" xfId="0" applyFont="1" applyFill="1"/>
    <xf numFmtId="0" fontId="60" fillId="19" borderId="0" xfId="0" applyFont="1" applyFill="1"/>
    <xf numFmtId="14" fontId="62" fillId="19" borderId="0" xfId="0" applyNumberFormat="1" applyFont="1" applyFill="1"/>
    <xf numFmtId="44" fontId="59" fillId="19" borderId="0" xfId="4" applyFont="1" applyFill="1"/>
    <xf numFmtId="0" fontId="63" fillId="19" borderId="0" xfId="0" applyFont="1" applyFill="1" applyAlignment="1">
      <alignment horizontal="right"/>
    </xf>
    <xf numFmtId="0" fontId="61" fillId="0" borderId="0" xfId="0" applyFont="1"/>
    <xf numFmtId="0" fontId="0" fillId="16" borderId="0" xfId="0" applyFill="1"/>
    <xf numFmtId="0" fontId="0" fillId="16" borderId="0" xfId="0" applyFill="1" applyAlignment="1">
      <alignment horizontal="centerContinuous"/>
    </xf>
    <xf numFmtId="0" fontId="70" fillId="16" borderId="0" xfId="21" applyFont="1" applyFill="1"/>
    <xf numFmtId="0" fontId="69" fillId="16" borderId="0" xfId="0" applyFont="1" applyFill="1"/>
    <xf numFmtId="0" fontId="60" fillId="16" borderId="0" xfId="0" applyFont="1" applyFill="1" applyAlignment="1">
      <alignment horizontal="centerContinuous"/>
    </xf>
    <xf numFmtId="0" fontId="62" fillId="16" borderId="0" xfId="0" applyFont="1" applyFill="1" applyAlignment="1">
      <alignment horizontal="centerContinuous"/>
    </xf>
    <xf numFmtId="0" fontId="60" fillId="16" borderId="0" xfId="0" applyFont="1" applyFill="1"/>
    <xf numFmtId="0" fontId="32" fillId="16" borderId="0" xfId="0" applyFont="1" applyFill="1"/>
    <xf numFmtId="0" fontId="68" fillId="16" borderId="0" xfId="0" applyFont="1" applyFill="1"/>
    <xf numFmtId="0" fontId="61" fillId="16" borderId="0" xfId="0" applyFont="1" applyFill="1"/>
    <xf numFmtId="0" fontId="66" fillId="16" borderId="0" xfId="21" applyFont="1" applyFill="1" applyAlignment="1">
      <alignment horizontal="center"/>
    </xf>
    <xf numFmtId="0" fontId="70" fillId="16" borderId="0" xfId="21" applyFont="1" applyFill="1" applyAlignment="1">
      <alignment horizontal="center"/>
    </xf>
    <xf numFmtId="0" fontId="67" fillId="16" borderId="0" xfId="0" applyFont="1" applyFill="1" applyAlignment="1">
      <alignment horizontal="center"/>
    </xf>
    <xf numFmtId="0" fontId="47" fillId="0" borderId="0" xfId="0" applyFont="1" applyAlignment="1">
      <alignment wrapText="1"/>
    </xf>
    <xf numFmtId="0" fontId="47" fillId="0" borderId="0" xfId="0" applyFont="1"/>
    <xf numFmtId="0" fontId="64" fillId="19" borderId="0" xfId="0" applyFont="1" applyFill="1" applyAlignment="1"/>
    <xf numFmtId="0" fontId="0" fillId="19" borderId="0" xfId="0" applyFill="1" applyAlignment="1"/>
  </cellXfs>
  <cellStyles count="25">
    <cellStyle name="ChartingText" xfId="19" xr:uid="{00000000-0005-0000-0000-000000000000}"/>
    <cellStyle name="CHPAboveAverage" xfId="20" xr:uid="{00000000-0005-0000-0000-000001000000}"/>
    <cellStyle name="CHPBelowAverage" xfId="20" xr:uid="{00000000-0005-0000-0000-000002000000}"/>
    <cellStyle name="CHPBottom" xfId="20" xr:uid="{00000000-0005-0000-0000-000003000000}"/>
    <cellStyle name="CHPTop" xfId="20" xr:uid="{00000000-0005-0000-0000-000004000000}"/>
    <cellStyle name="ColumnHeaderNormal" xfId="11" xr:uid="{00000000-0005-0000-0000-000005000000}"/>
    <cellStyle name="Comma 2" xfId="3" xr:uid="{00000000-0005-0000-0000-000006000000}"/>
    <cellStyle name="Currency" xfId="4" builtinId="4"/>
    <cellStyle name="Hyperlink" xfId="21" builtinId="8"/>
    <cellStyle name="Invisible" xfId="2" xr:uid="{00000000-0005-0000-0000-000008000000}"/>
    <cellStyle name="Invisible 2" xfId="18" xr:uid="{00000000-0005-0000-0000-000009000000}"/>
    <cellStyle name="NewColumnHeaderNormal" xfId="9" xr:uid="{00000000-0005-0000-0000-00000A000000}"/>
    <cellStyle name="NewSectionHeaderNormal" xfId="8" xr:uid="{00000000-0005-0000-0000-00000B000000}"/>
    <cellStyle name="NewTitleNormal" xfId="7" xr:uid="{00000000-0005-0000-0000-00000C000000}"/>
    <cellStyle name="Normal" xfId="0" builtinId="0"/>
    <cellStyle name="Normal 2" xfId="5" xr:uid="{00000000-0005-0000-0000-00000E000000}"/>
    <cellStyle name="Percent" xfId="1" builtinId="5"/>
    <cellStyle name="SectionHeaderNormal" xfId="10" xr:uid="{00000000-0005-0000-0000-000010000000}"/>
    <cellStyle name="SubScript" xfId="14" xr:uid="{00000000-0005-0000-0000-000011000000}"/>
    <cellStyle name="SuperScript" xfId="13" xr:uid="{00000000-0005-0000-0000-000012000000}"/>
    <cellStyle name="TextBold" xfId="15" xr:uid="{00000000-0005-0000-0000-000013000000}"/>
    <cellStyle name="TextItalic" xfId="16" xr:uid="{00000000-0005-0000-0000-000014000000}"/>
    <cellStyle name="TextNormal" xfId="12" xr:uid="{00000000-0005-0000-0000-000015000000}"/>
    <cellStyle name="TitleNormal" xfId="6" xr:uid="{00000000-0005-0000-0000-000016000000}"/>
    <cellStyle name="Total 2" xfId="17" xr:uid="{00000000-0005-0000-0000-00001700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999FF"/>
      <color rgb="FFFFC885"/>
      <color rgb="FFFFC671"/>
      <color rgb="FFFFFF99"/>
      <color rgb="FFFFCCFF"/>
      <color rgb="FFCCCCFF"/>
      <color rgb="FF82490B"/>
      <color rgb="FF00FF00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000" b="1" baseline="0">
                <a:solidFill>
                  <a:sysClr val="windowText" lastClr="000000"/>
                </a:solidFill>
              </a:rPr>
              <a:t>Nordstrom Inc. Valuation Analysis</a:t>
            </a:r>
          </a:p>
          <a:p>
            <a:pPr>
              <a:defRPr sz="2000">
                <a:solidFill>
                  <a:schemeClr val="tx1"/>
                </a:solidFill>
              </a:defRPr>
            </a:pPr>
            <a:r>
              <a:rPr lang="en-US" sz="1200" b="0" i="1" baseline="0">
                <a:solidFill>
                  <a:sysClr val="windowText" lastClr="000000"/>
                </a:solidFill>
              </a:rPr>
              <a:t>(as of 02/08/24)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tx>
            <c:strRef>
              <c:f>Summary!$C$2</c:f>
              <c:strCache>
                <c:ptCount val="1"/>
                <c:pt idx="0">
                  <c:v>Low (Value)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Summary!$B$3:$B$9</c:f>
              <c:strCache>
                <c:ptCount val="7"/>
                <c:pt idx="0">
                  <c:v>DCF (Perpetuity)</c:v>
                </c:pt>
                <c:pt idx="1">
                  <c:v>DCF (Multiple)</c:v>
                </c:pt>
                <c:pt idx="2">
                  <c:v>EV/EBITDA</c:v>
                </c:pt>
                <c:pt idx="3">
                  <c:v>EV/EBIT</c:v>
                </c:pt>
                <c:pt idx="4">
                  <c:v>EV/Sales</c:v>
                </c:pt>
                <c:pt idx="5">
                  <c:v>P/E</c:v>
                </c:pt>
                <c:pt idx="6">
                  <c:v>P/B</c:v>
                </c:pt>
              </c:strCache>
            </c:strRef>
          </c:cat>
          <c:val>
            <c:numRef>
              <c:f>Summary!$C$3:$C$9</c:f>
              <c:numCache>
                <c:formatCode>_("$"* #,##0.00_);_("$"* \(#,##0.00\);_("$"* "-"??_);_(@_)</c:formatCode>
                <c:ptCount val="7"/>
                <c:pt idx="0">
                  <c:v>1.8723650379217618</c:v>
                </c:pt>
                <c:pt idx="1">
                  <c:v>17.65397518689619</c:v>
                </c:pt>
                <c:pt idx="2">
                  <c:v>43.605137429260203</c:v>
                </c:pt>
                <c:pt idx="3">
                  <c:v>29.892224281574329</c:v>
                </c:pt>
                <c:pt idx="4">
                  <c:v>55.070999229311695</c:v>
                </c:pt>
                <c:pt idx="5">
                  <c:v>12.263283582089551</c:v>
                </c:pt>
                <c:pt idx="6">
                  <c:v>11.195338571801857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CB-4AA0-9BD3-5EB8CC736568}"/>
            </c:ext>
          </c:extLst>
        </c:ser>
        <c:ser>
          <c:idx val="1"/>
          <c:order val="1"/>
          <c:tx>
            <c:strRef>
              <c:f>Summary!$D$2</c:f>
              <c:strCache>
                <c:ptCount val="1"/>
                <c:pt idx="0">
                  <c:v>Low (Label)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4275651041830305E-2"/>
                  <c:y val="1.176980597627225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ACB-4AA0-9BD3-5EB8CC73656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Summary!$B$3:$B$9</c:f>
              <c:strCache>
                <c:ptCount val="7"/>
                <c:pt idx="0">
                  <c:v>DCF (Perpetuity)</c:v>
                </c:pt>
                <c:pt idx="1">
                  <c:v>DCF (Multiple)</c:v>
                </c:pt>
                <c:pt idx="2">
                  <c:v>EV/EBITDA</c:v>
                </c:pt>
                <c:pt idx="3">
                  <c:v>EV/EBIT</c:v>
                </c:pt>
                <c:pt idx="4">
                  <c:v>EV/Sales</c:v>
                </c:pt>
                <c:pt idx="5">
                  <c:v>P/E</c:v>
                </c:pt>
                <c:pt idx="6">
                  <c:v>P/B</c:v>
                </c:pt>
              </c:strCache>
            </c:strRef>
          </c:cat>
          <c:val>
            <c:numRef>
              <c:f>Summary!$D$3:$D$9</c:f>
              <c:numCache>
                <c:formatCode>_("$"* #,##0.00_);_("$"* \(#,##0.00\);_("$"* "-"??_);_(@_)</c:formatCode>
                <c:ptCount val="7"/>
                <c:pt idx="0">
                  <c:v>1.8723650379217618</c:v>
                </c:pt>
                <c:pt idx="1">
                  <c:v>17.65397518689619</c:v>
                </c:pt>
                <c:pt idx="2">
                  <c:v>43.605137429260203</c:v>
                </c:pt>
                <c:pt idx="3">
                  <c:v>29.892224281574329</c:v>
                </c:pt>
                <c:pt idx="4">
                  <c:v>55.070999229311695</c:v>
                </c:pt>
                <c:pt idx="5">
                  <c:v>12.263283582089551</c:v>
                </c:pt>
                <c:pt idx="6">
                  <c:v>11.195338571801857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CB-4AA0-9BD3-5EB8CC736568}"/>
            </c:ext>
          </c:extLst>
        </c:ser>
        <c:ser>
          <c:idx val="2"/>
          <c:order val="2"/>
          <c:tx>
            <c:strRef>
              <c:f>Summary!$E$2</c:f>
              <c:strCache>
                <c:ptCount val="1"/>
                <c:pt idx="0">
                  <c:v>High (Value)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Summary!$B$3:$B$9</c:f>
              <c:strCache>
                <c:ptCount val="7"/>
                <c:pt idx="0">
                  <c:v>DCF (Perpetuity)</c:v>
                </c:pt>
                <c:pt idx="1">
                  <c:v>DCF (Multiple)</c:v>
                </c:pt>
                <c:pt idx="2">
                  <c:v>EV/EBITDA</c:v>
                </c:pt>
                <c:pt idx="3">
                  <c:v>EV/EBIT</c:v>
                </c:pt>
                <c:pt idx="4">
                  <c:v>EV/Sales</c:v>
                </c:pt>
                <c:pt idx="5">
                  <c:v>P/E</c:v>
                </c:pt>
                <c:pt idx="6">
                  <c:v>P/B</c:v>
                </c:pt>
              </c:strCache>
            </c:strRef>
          </c:cat>
          <c:val>
            <c:numRef>
              <c:f>Summary!$E$3:$E$9</c:f>
              <c:numCache>
                <c:formatCode>_("$"* #,##0.00_);_("$"* \(#,##0.00\);_("$"* "-"??_);_(@_)</c:formatCode>
                <c:ptCount val="7"/>
                <c:pt idx="0">
                  <c:v>3.1277571934247144</c:v>
                </c:pt>
                <c:pt idx="1">
                  <c:v>29.490695865932569</c:v>
                </c:pt>
                <c:pt idx="2">
                  <c:v>115.8647255658169</c:v>
                </c:pt>
                <c:pt idx="3">
                  <c:v>66.311089585852116</c:v>
                </c:pt>
                <c:pt idx="4">
                  <c:v>199.29163742161492</c:v>
                </c:pt>
                <c:pt idx="5">
                  <c:v>31.790459016393442</c:v>
                </c:pt>
                <c:pt idx="6">
                  <c:v>43.700029713107028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CB-4AA0-9BD3-5EB8CC736568}"/>
            </c:ext>
          </c:extLst>
        </c:ser>
        <c:ser>
          <c:idx val="3"/>
          <c:order val="3"/>
          <c:tx>
            <c:strRef>
              <c:f>Summary!$F$2</c:f>
              <c:strCache>
                <c:ptCount val="1"/>
                <c:pt idx="0">
                  <c:v>High (Label)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Lbl>
              <c:idx val="4"/>
              <c:layout>
                <c:manualLayout>
                  <c:x val="-2.9874177204103073E-2"/>
                  <c:y val="-1.358263158901445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ACB-4AA0-9BD3-5EB8CC73656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Summary!$B$3:$B$9</c:f>
              <c:strCache>
                <c:ptCount val="7"/>
                <c:pt idx="0">
                  <c:v>DCF (Perpetuity)</c:v>
                </c:pt>
                <c:pt idx="1">
                  <c:v>DCF (Multiple)</c:v>
                </c:pt>
                <c:pt idx="2">
                  <c:v>EV/EBITDA</c:v>
                </c:pt>
                <c:pt idx="3">
                  <c:v>EV/EBIT</c:v>
                </c:pt>
                <c:pt idx="4">
                  <c:v>EV/Sales</c:v>
                </c:pt>
                <c:pt idx="5">
                  <c:v>P/E</c:v>
                </c:pt>
                <c:pt idx="6">
                  <c:v>P/B</c:v>
                </c:pt>
              </c:strCache>
            </c:strRef>
          </c:cat>
          <c:val>
            <c:numRef>
              <c:f>Summary!$F$3:$F$9</c:f>
              <c:numCache>
                <c:formatCode>_("$"* #,##0.00_);_("$"* \(#,##0.00\);_("$"* "-"??_);_(@_)</c:formatCode>
                <c:ptCount val="7"/>
                <c:pt idx="0">
                  <c:v>3.1277571934247144</c:v>
                </c:pt>
                <c:pt idx="1">
                  <c:v>29.490695865932569</c:v>
                </c:pt>
                <c:pt idx="2">
                  <c:v>115.8647255658169</c:v>
                </c:pt>
                <c:pt idx="3">
                  <c:v>66.311089585852116</c:v>
                </c:pt>
                <c:pt idx="4">
                  <c:v>199.29163742161492</c:v>
                </c:pt>
                <c:pt idx="5">
                  <c:v>31.790459016393442</c:v>
                </c:pt>
                <c:pt idx="6">
                  <c:v>43.700029713107028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CB-4AA0-9BD3-5EB8CC736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accent1">
                  <a:lumMod val="7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1605895280"/>
        <c:axId val="1605903440"/>
      </c:stockChart>
      <c:catAx>
        <c:axId val="160589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903440"/>
        <c:crosses val="autoZero"/>
        <c:auto val="1"/>
        <c:lblAlgn val="ctr"/>
        <c:lblOffset val="350"/>
        <c:noMultiLvlLbl val="0"/>
      </c:catAx>
      <c:valAx>
        <c:axId val="1605903440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895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aseline="0"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1514475</xdr:colOff>
      <xdr:row>1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002375-BBF4-87DF-3EDF-075A52331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9525"/>
          <a:ext cx="1504950" cy="3143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1590675</xdr:colOff>
      <xdr:row>1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414EA9-C5AF-76B6-4205-BC774FAE3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90675" cy="333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1485900</xdr:colOff>
      <xdr:row>1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80FA17-67D2-8F0E-F715-D2F445E9A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85900" cy="304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171450</xdr:colOff>
      <xdr:row>2</xdr:row>
      <xdr:rowOff>381000</xdr:rowOff>
    </xdr:from>
    <xdr:to>
      <xdr:col>11</xdr:col>
      <xdr:colOff>400050</xdr:colOff>
      <xdr:row>10</xdr:row>
      <xdr:rowOff>348472</xdr:rowOff>
    </xdr:to>
    <xdr:pic>
      <xdr:nvPicPr>
        <xdr:cNvPr id="2" name="Picture 1" descr="Nordstrom Logo and symbol, meaning, history, PNG, brand">
          <a:extLst>
            <a:ext uri="{FF2B5EF4-FFF2-40B4-BE49-F238E27FC236}">
              <a16:creationId xmlns:a16="http://schemas.microsoft.com/office/drawing/2014/main" id="{AEDEF913-706B-4ABA-978A-DE31857C7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762000"/>
          <a:ext cx="3276600" cy="18438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182590</xdr:colOff>
      <xdr:row>0</xdr:row>
      <xdr:rowOff>0</xdr:rowOff>
    </xdr:from>
    <xdr:to>
      <xdr:col>1</xdr:col>
      <xdr:colOff>1246910</xdr:colOff>
      <xdr:row>2</xdr:row>
      <xdr:rowOff>1466</xdr:rowOff>
    </xdr:to>
    <xdr:pic>
      <xdr:nvPicPr>
        <xdr:cNvPr id="4" name="Picture 3" descr="Nordstrom Logo and symbol, meaning, history, PNG, brand">
          <a:extLst>
            <a:ext uri="{FF2B5EF4-FFF2-40B4-BE49-F238E27FC236}">
              <a16:creationId xmlns:a16="http://schemas.microsoft.com/office/drawing/2014/main" id="{B7DBE0C4-C18B-AB60-7C6C-887EA90C7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749" y="0"/>
          <a:ext cx="1064320" cy="598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49</xdr:row>
      <xdr:rowOff>0</xdr:rowOff>
    </xdr:from>
    <xdr:to>
      <xdr:col>3</xdr:col>
      <xdr:colOff>800100</xdr:colOff>
      <xdr:row>51</xdr:row>
      <xdr:rowOff>95250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9A89AE75-117C-4362-87D4-4CCF683FC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0" y="6934200"/>
          <a:ext cx="800100" cy="53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66674</xdr:colOff>
      <xdr:row>12</xdr:row>
      <xdr:rowOff>14287</xdr:rowOff>
    </xdr:from>
    <xdr:to>
      <xdr:col>14</xdr:col>
      <xdr:colOff>619125</xdr:colOff>
      <xdr:row>48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7BA126-D678-D2E4-4542-6341EFC9D7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0.06593</cdr:x>
      <cdr:y>0.85724</cdr:y>
    </cdr:from>
    <cdr:to>
      <cdr:x>1</cdr:x>
      <cdr:y>0.86268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729764F6-FA71-4A38-C4B0-2624A2F6532C}"/>
            </a:ext>
          </a:extLst>
        </cdr:cNvPr>
        <cdr:cNvCxnSpPr/>
      </cdr:nvCxnSpPr>
      <cdr:spPr>
        <a:xfrm xmlns:a="http://schemas.openxmlformats.org/drawingml/2006/main">
          <a:off x="685801" y="6005513"/>
          <a:ext cx="9715500" cy="38100"/>
        </a:xfrm>
        <a:prstGeom xmlns:a="http://schemas.openxmlformats.org/drawingml/2006/main" prst="line">
          <a:avLst/>
        </a:prstGeom>
        <a:ln xmlns:a="http://schemas.openxmlformats.org/drawingml/2006/main" w="31750">
          <a:solidFill>
            <a:schemeClr val="accent4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0.0648</cdr:x>
      <cdr:y>0.79437</cdr:y>
    </cdr:from>
    <cdr:to>
      <cdr:x>0.22242</cdr:x>
      <cdr:y>0.86248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DF19098C-128D-5DFE-9B9B-B26158750D05}"/>
            </a:ext>
          </a:extLst>
        </cdr:cNvPr>
        <cdr:cNvSpPr txBox="1"/>
      </cdr:nvSpPr>
      <cdr:spPr>
        <a:xfrm xmlns:a="http://schemas.openxmlformats.org/drawingml/2006/main">
          <a:off x="704850" y="5776913"/>
          <a:ext cx="1714501" cy="495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>
              <a:solidFill>
                <a:sysClr val="windowText" lastClr="000000"/>
              </a:solidFill>
              <a:latin typeface="Bahnschrift SemiBold" panose="020B0502040204020203" pitchFamily="34" charset="0"/>
            </a:rPr>
            <a:t>Share Price as of Valuation Date:</a:t>
          </a:r>
          <a:r>
            <a:rPr lang="en-US" sz="1200" baseline="0">
              <a:solidFill>
                <a:sysClr val="windowText" lastClr="000000"/>
              </a:solidFill>
              <a:latin typeface="Bahnschrift SemiBold" panose="020B0502040204020203" pitchFamily="34" charset="0"/>
            </a:rPr>
            <a:t> $19.08</a:t>
          </a:r>
          <a:endParaRPr lang="en-US" sz="1200">
            <a:solidFill>
              <a:sysClr val="windowText" lastClr="000000"/>
            </a:solidFill>
            <a:latin typeface="Bahnschrift SemiBold" panose="020B0502040204020203" pitchFamily="34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113"/>
  <sheetViews>
    <sheetView zoomScale="120" zoomScaleNormal="120" workbookViewId="0">
      <selection activeCell="G11" sqref="G11"/>
    </sheetView>
  </sheetViews>
  <sheetFormatPr defaultColWidth="9.140625" defaultRowHeight="15.75" customHeight="1" x14ac:dyDescent="0.25"/>
  <cols>
    <col min="1" max="1" width="45.7109375" style="19" customWidth="1"/>
    <col min="2" max="5" width="14.7109375" style="19" customWidth="1"/>
    <col min="6" max="6" width="9.140625" style="19"/>
    <col min="7" max="7" width="10.85546875" style="19" bestFit="1" customWidth="1"/>
    <col min="8" max="16384" width="9.140625" style="19"/>
  </cols>
  <sheetData>
    <row r="1" spans="1:254" x14ac:dyDescent="0.25">
      <c r="A1" s="97"/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  <c r="AO1" s="98"/>
      <c r="AP1" s="98"/>
      <c r="AQ1" s="98"/>
      <c r="AR1" s="98"/>
      <c r="AS1" s="98"/>
      <c r="AT1" s="98"/>
      <c r="AU1" s="98"/>
      <c r="AV1" s="98"/>
      <c r="AW1" s="98"/>
      <c r="AX1" s="98"/>
      <c r="AY1" s="98"/>
      <c r="AZ1" s="98"/>
      <c r="BA1" s="98"/>
      <c r="BB1" s="98"/>
      <c r="BC1" s="98"/>
      <c r="BD1" s="98"/>
      <c r="BE1" s="98"/>
      <c r="BF1" s="98"/>
      <c r="BG1" s="98"/>
      <c r="BH1" s="98"/>
      <c r="BI1" s="98"/>
      <c r="BJ1" s="98"/>
      <c r="BK1" s="98"/>
      <c r="BL1" s="98"/>
      <c r="BM1" s="98"/>
      <c r="BN1" s="98"/>
      <c r="BO1" s="98"/>
      <c r="BP1" s="98"/>
      <c r="BQ1" s="98"/>
      <c r="BR1" s="98"/>
      <c r="BS1" s="98"/>
      <c r="BT1" s="98"/>
      <c r="BU1" s="98"/>
      <c r="BV1" s="98"/>
      <c r="BW1" s="98"/>
      <c r="BX1" s="98"/>
      <c r="BY1" s="98"/>
      <c r="BZ1" s="98"/>
      <c r="CA1" s="98"/>
      <c r="CB1" s="98"/>
      <c r="CC1" s="98"/>
      <c r="CD1" s="98"/>
      <c r="CE1" s="98"/>
      <c r="CF1" s="98"/>
      <c r="CG1" s="98"/>
      <c r="CH1" s="98"/>
      <c r="CI1" s="98"/>
      <c r="CJ1" s="98"/>
      <c r="CK1" s="98"/>
      <c r="CL1" s="98"/>
      <c r="CM1" s="98"/>
      <c r="CN1" s="98"/>
      <c r="CO1" s="98"/>
      <c r="CP1" s="98"/>
      <c r="CQ1" s="98"/>
      <c r="CR1" s="98"/>
      <c r="CS1" s="98"/>
      <c r="CT1" s="98"/>
      <c r="CU1" s="98"/>
      <c r="CV1" s="98"/>
      <c r="CW1" s="98"/>
      <c r="CX1" s="98"/>
      <c r="CY1" s="98"/>
      <c r="CZ1" s="98"/>
      <c r="DA1" s="98"/>
      <c r="DB1" s="98"/>
      <c r="DC1" s="98"/>
      <c r="DD1" s="98"/>
      <c r="DE1" s="98"/>
      <c r="DF1" s="98"/>
      <c r="DG1" s="98"/>
      <c r="DH1" s="98"/>
      <c r="DI1" s="98"/>
      <c r="DJ1" s="98"/>
      <c r="DK1" s="98"/>
      <c r="DL1" s="98"/>
      <c r="DM1" s="98"/>
      <c r="DN1" s="98"/>
      <c r="DO1" s="98"/>
      <c r="DP1" s="98"/>
      <c r="DQ1" s="98"/>
      <c r="DR1" s="98"/>
      <c r="DS1" s="98"/>
      <c r="DT1" s="98"/>
      <c r="DU1" s="98"/>
      <c r="DV1" s="98"/>
      <c r="DW1" s="98"/>
      <c r="DX1" s="98"/>
      <c r="DY1" s="98"/>
      <c r="DZ1" s="98"/>
      <c r="EA1" s="98"/>
      <c r="EB1" s="98"/>
      <c r="EC1" s="98"/>
      <c r="ED1" s="98"/>
      <c r="EE1" s="98"/>
      <c r="EF1" s="98"/>
      <c r="EG1" s="98"/>
      <c r="EH1" s="98"/>
      <c r="EI1" s="98"/>
      <c r="EJ1" s="98"/>
      <c r="EK1" s="98"/>
      <c r="EL1" s="98"/>
      <c r="EM1" s="98"/>
      <c r="EN1" s="98"/>
      <c r="EO1" s="98"/>
      <c r="EP1" s="98"/>
      <c r="EQ1" s="98"/>
      <c r="ER1" s="98"/>
      <c r="ES1" s="98"/>
      <c r="ET1" s="98"/>
      <c r="EU1" s="98"/>
      <c r="EV1" s="98"/>
      <c r="EW1" s="98"/>
      <c r="EX1" s="98"/>
      <c r="EY1" s="98"/>
      <c r="EZ1" s="98"/>
      <c r="FA1" s="98"/>
      <c r="FB1" s="98"/>
      <c r="FC1" s="98"/>
      <c r="FD1" s="98"/>
      <c r="FE1" s="98"/>
      <c r="FF1" s="98"/>
      <c r="FG1" s="98"/>
      <c r="FH1" s="98"/>
      <c r="FI1" s="98"/>
      <c r="FJ1" s="98"/>
      <c r="FK1" s="98"/>
      <c r="FL1" s="98"/>
      <c r="FM1" s="98"/>
      <c r="FN1" s="98"/>
      <c r="FO1" s="98"/>
      <c r="FP1" s="98"/>
      <c r="FQ1" s="98"/>
      <c r="FR1" s="98"/>
      <c r="FS1" s="98"/>
      <c r="FT1" s="98"/>
      <c r="FU1" s="98"/>
      <c r="FV1" s="98"/>
      <c r="FW1" s="98"/>
      <c r="FX1" s="98"/>
      <c r="FY1" s="98"/>
      <c r="FZ1" s="98"/>
      <c r="GA1" s="98"/>
      <c r="GB1" s="98"/>
      <c r="GC1" s="98"/>
      <c r="GD1" s="98"/>
      <c r="GE1" s="98"/>
      <c r="GF1" s="98"/>
      <c r="GG1" s="98"/>
      <c r="GH1" s="98"/>
      <c r="GI1" s="98"/>
      <c r="GJ1" s="98"/>
      <c r="GK1" s="98"/>
      <c r="GL1" s="98"/>
      <c r="GM1" s="98"/>
      <c r="GN1" s="98"/>
      <c r="GO1" s="98"/>
      <c r="GP1" s="98"/>
      <c r="GQ1" s="98"/>
      <c r="GR1" s="98"/>
      <c r="GS1" s="98"/>
      <c r="GT1" s="98"/>
      <c r="GU1" s="98"/>
      <c r="GV1" s="98"/>
      <c r="GW1" s="98"/>
      <c r="GX1" s="98"/>
      <c r="GY1" s="98"/>
      <c r="GZ1" s="98"/>
      <c r="HA1" s="98"/>
      <c r="HB1" s="98"/>
      <c r="HC1" s="98"/>
      <c r="HD1" s="98"/>
      <c r="HE1" s="98"/>
      <c r="HF1" s="98"/>
      <c r="HG1" s="98"/>
      <c r="HH1" s="98"/>
      <c r="HI1" s="98"/>
      <c r="HJ1" s="98"/>
      <c r="HK1" s="98"/>
      <c r="HL1" s="98"/>
      <c r="HM1" s="98"/>
      <c r="HN1" s="98"/>
      <c r="HO1" s="98"/>
      <c r="HP1" s="98"/>
      <c r="HQ1" s="98"/>
      <c r="HR1" s="98"/>
      <c r="HS1" s="98"/>
      <c r="HT1" s="98"/>
      <c r="HU1" s="98"/>
      <c r="HV1" s="98"/>
      <c r="HW1" s="98"/>
      <c r="HX1" s="98"/>
      <c r="HY1" s="98"/>
      <c r="HZ1" s="98"/>
      <c r="IA1" s="98"/>
      <c r="IB1" s="98"/>
      <c r="IC1" s="98"/>
      <c r="ID1" s="98"/>
      <c r="IE1" s="98"/>
      <c r="IF1" s="98"/>
      <c r="IG1" s="98"/>
      <c r="IH1" s="98"/>
      <c r="II1" s="98"/>
      <c r="IJ1" s="98"/>
      <c r="IK1" s="98"/>
      <c r="IL1" s="98"/>
      <c r="IM1" s="98"/>
      <c r="IN1" s="98"/>
      <c r="IO1" s="98"/>
      <c r="IP1" s="98"/>
      <c r="IQ1" s="98"/>
      <c r="IR1" s="98"/>
      <c r="IS1" s="98"/>
      <c r="IT1" s="98"/>
    </row>
    <row r="2" spans="1:254" x14ac:dyDescent="0.25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8"/>
      <c r="BK2" s="98"/>
      <c r="BL2" s="98"/>
      <c r="BM2" s="98"/>
      <c r="BN2" s="98"/>
      <c r="BO2" s="98"/>
      <c r="BP2" s="98"/>
      <c r="BQ2" s="98"/>
      <c r="BR2" s="98"/>
      <c r="BS2" s="98"/>
      <c r="BT2" s="98"/>
      <c r="BU2" s="98"/>
      <c r="BV2" s="98"/>
      <c r="BW2" s="98"/>
      <c r="BX2" s="98"/>
      <c r="BY2" s="98"/>
      <c r="BZ2" s="98"/>
      <c r="CA2" s="98"/>
      <c r="CB2" s="98"/>
      <c r="CC2" s="98"/>
      <c r="CD2" s="98"/>
      <c r="CE2" s="98"/>
      <c r="CF2" s="98"/>
      <c r="CG2" s="98"/>
      <c r="CH2" s="98"/>
      <c r="CI2" s="98"/>
      <c r="CJ2" s="98"/>
      <c r="CK2" s="98"/>
      <c r="CL2" s="98"/>
      <c r="CM2" s="98"/>
      <c r="CN2" s="98"/>
      <c r="CO2" s="98"/>
      <c r="CP2" s="98"/>
      <c r="CQ2" s="98"/>
      <c r="CR2" s="98"/>
      <c r="CS2" s="98"/>
      <c r="CT2" s="98"/>
      <c r="CU2" s="98"/>
      <c r="CV2" s="98"/>
      <c r="CW2" s="98"/>
      <c r="CX2" s="98"/>
      <c r="CY2" s="98"/>
      <c r="CZ2" s="98"/>
      <c r="DA2" s="98"/>
      <c r="DB2" s="98"/>
      <c r="DC2" s="98"/>
      <c r="DD2" s="98"/>
      <c r="DE2" s="98"/>
      <c r="DF2" s="98"/>
      <c r="DG2" s="98"/>
      <c r="DH2" s="98"/>
      <c r="DI2" s="98"/>
      <c r="DJ2" s="98"/>
      <c r="DK2" s="98"/>
      <c r="DL2" s="98"/>
      <c r="DM2" s="98"/>
      <c r="DN2" s="98"/>
      <c r="DO2" s="98"/>
      <c r="DP2" s="98"/>
      <c r="DQ2" s="98"/>
      <c r="DR2" s="98"/>
      <c r="DS2" s="98"/>
      <c r="DT2" s="98"/>
      <c r="DU2" s="98"/>
      <c r="DV2" s="98"/>
      <c r="DW2" s="98"/>
      <c r="DX2" s="98"/>
      <c r="DY2" s="98"/>
      <c r="DZ2" s="98"/>
      <c r="EA2" s="98"/>
      <c r="EB2" s="98"/>
      <c r="EC2" s="98"/>
      <c r="ED2" s="98"/>
      <c r="EE2" s="98"/>
      <c r="EF2" s="98"/>
      <c r="EG2" s="98"/>
      <c r="EH2" s="98"/>
      <c r="EI2" s="98"/>
      <c r="EJ2" s="98"/>
      <c r="EK2" s="98"/>
      <c r="EL2" s="98"/>
      <c r="EM2" s="98"/>
      <c r="EN2" s="98"/>
      <c r="EO2" s="98"/>
      <c r="EP2" s="98"/>
      <c r="EQ2" s="98"/>
      <c r="ER2" s="98"/>
      <c r="ES2" s="98"/>
      <c r="ET2" s="98"/>
      <c r="EU2" s="98"/>
      <c r="EV2" s="98"/>
      <c r="EW2" s="98"/>
      <c r="EX2" s="98"/>
      <c r="EY2" s="98"/>
      <c r="EZ2" s="98"/>
      <c r="FA2" s="98"/>
      <c r="FB2" s="98"/>
      <c r="FC2" s="98"/>
      <c r="FD2" s="98"/>
      <c r="FE2" s="98"/>
      <c r="FF2" s="98"/>
      <c r="FG2" s="98"/>
      <c r="FH2" s="98"/>
      <c r="FI2" s="98"/>
      <c r="FJ2" s="98"/>
      <c r="FK2" s="98"/>
      <c r="FL2" s="98"/>
      <c r="FM2" s="98"/>
      <c r="FN2" s="98"/>
      <c r="FO2" s="98"/>
      <c r="FP2" s="98"/>
      <c r="FQ2" s="98"/>
      <c r="FR2" s="98"/>
      <c r="FS2" s="98"/>
      <c r="FT2" s="98"/>
      <c r="FU2" s="98"/>
      <c r="FV2" s="98"/>
      <c r="FW2" s="98"/>
      <c r="FX2" s="98"/>
      <c r="FY2" s="98"/>
      <c r="FZ2" s="98"/>
      <c r="GA2" s="98"/>
      <c r="GB2" s="98"/>
      <c r="GC2" s="98"/>
      <c r="GD2" s="98"/>
      <c r="GE2" s="98"/>
      <c r="GF2" s="98"/>
      <c r="GG2" s="98"/>
      <c r="GH2" s="98"/>
      <c r="GI2" s="98"/>
      <c r="GJ2" s="98"/>
      <c r="GK2" s="98"/>
      <c r="GL2" s="98"/>
      <c r="GM2" s="98"/>
      <c r="GN2" s="98"/>
      <c r="GO2" s="98"/>
      <c r="GP2" s="98"/>
      <c r="GQ2" s="98"/>
      <c r="GR2" s="98"/>
      <c r="GS2" s="98"/>
      <c r="GT2" s="98"/>
      <c r="GU2" s="98"/>
      <c r="GV2" s="98"/>
      <c r="GW2" s="98"/>
      <c r="GX2" s="98"/>
      <c r="GY2" s="98"/>
      <c r="GZ2" s="98"/>
      <c r="HA2" s="98"/>
      <c r="HB2" s="98"/>
      <c r="HC2" s="98"/>
      <c r="HD2" s="98"/>
      <c r="HE2" s="98"/>
      <c r="HF2" s="98"/>
      <c r="HG2" s="98"/>
      <c r="HH2" s="98"/>
      <c r="HI2" s="98"/>
      <c r="HJ2" s="98"/>
      <c r="HK2" s="98"/>
      <c r="HL2" s="98"/>
      <c r="HM2" s="98"/>
      <c r="HN2" s="98"/>
      <c r="HO2" s="98"/>
      <c r="HP2" s="98"/>
      <c r="HQ2" s="98"/>
      <c r="HR2" s="98"/>
      <c r="HS2" s="98"/>
      <c r="HT2" s="98"/>
      <c r="HU2" s="98"/>
      <c r="HV2" s="98"/>
      <c r="HW2" s="98"/>
      <c r="HX2" s="98"/>
      <c r="HY2" s="98"/>
      <c r="HZ2" s="98"/>
      <c r="IA2" s="98"/>
      <c r="IB2" s="98"/>
      <c r="IC2" s="98"/>
      <c r="ID2" s="98"/>
      <c r="IE2" s="98"/>
      <c r="IF2" s="98"/>
      <c r="IG2" s="98"/>
      <c r="IH2" s="98"/>
      <c r="II2" s="98"/>
      <c r="IJ2" s="98"/>
      <c r="IK2" s="98"/>
      <c r="IL2" s="98"/>
      <c r="IM2" s="98"/>
      <c r="IN2" s="98"/>
      <c r="IO2" s="98"/>
      <c r="IP2" s="98"/>
      <c r="IQ2" s="98"/>
      <c r="IR2" s="98"/>
      <c r="IS2" s="98"/>
      <c r="IT2" s="98"/>
    </row>
    <row r="3" spans="1:254" x14ac:dyDescent="0.25">
      <c r="A3" s="98"/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8"/>
      <c r="AO3" s="98"/>
      <c r="AP3" s="98"/>
      <c r="AQ3" s="98"/>
      <c r="AR3" s="98"/>
      <c r="AS3" s="98"/>
      <c r="AT3" s="98"/>
      <c r="AU3" s="98"/>
      <c r="AV3" s="98"/>
      <c r="AW3" s="98"/>
      <c r="AX3" s="98"/>
      <c r="AY3" s="98"/>
      <c r="AZ3" s="98"/>
      <c r="BA3" s="98"/>
      <c r="BB3" s="98"/>
      <c r="BC3" s="98"/>
      <c r="BD3" s="98"/>
      <c r="BE3" s="98"/>
      <c r="BF3" s="98"/>
      <c r="BG3" s="98"/>
      <c r="BH3" s="98"/>
      <c r="BI3" s="98"/>
      <c r="BJ3" s="98"/>
      <c r="BK3" s="98"/>
      <c r="BL3" s="98"/>
      <c r="BM3" s="98"/>
      <c r="BN3" s="98"/>
      <c r="BO3" s="98"/>
      <c r="BP3" s="98"/>
      <c r="BQ3" s="98"/>
      <c r="BR3" s="98"/>
      <c r="BS3" s="98"/>
      <c r="BT3" s="98"/>
      <c r="BU3" s="98"/>
      <c r="BV3" s="98"/>
      <c r="BW3" s="98"/>
      <c r="BX3" s="98"/>
      <c r="BY3" s="98"/>
      <c r="BZ3" s="98"/>
      <c r="CA3" s="98"/>
      <c r="CB3" s="98"/>
      <c r="CC3" s="98"/>
      <c r="CD3" s="98"/>
      <c r="CE3" s="98"/>
      <c r="CF3" s="98"/>
      <c r="CG3" s="98"/>
      <c r="CH3" s="98"/>
      <c r="CI3" s="98"/>
      <c r="CJ3" s="98"/>
      <c r="CK3" s="98"/>
      <c r="CL3" s="98"/>
      <c r="CM3" s="98"/>
      <c r="CN3" s="98"/>
      <c r="CO3" s="98"/>
      <c r="CP3" s="98"/>
      <c r="CQ3" s="98"/>
      <c r="CR3" s="98"/>
      <c r="CS3" s="98"/>
      <c r="CT3" s="98"/>
      <c r="CU3" s="98"/>
      <c r="CV3" s="98"/>
      <c r="CW3" s="98"/>
      <c r="CX3" s="98"/>
      <c r="CY3" s="98"/>
      <c r="CZ3" s="98"/>
      <c r="DA3" s="98"/>
      <c r="DB3" s="98"/>
      <c r="DC3" s="98"/>
      <c r="DD3" s="98"/>
      <c r="DE3" s="98"/>
      <c r="DF3" s="98"/>
      <c r="DG3" s="98"/>
      <c r="DH3" s="98"/>
      <c r="DI3" s="98"/>
      <c r="DJ3" s="98"/>
      <c r="DK3" s="98"/>
      <c r="DL3" s="98"/>
      <c r="DM3" s="98"/>
      <c r="DN3" s="98"/>
      <c r="DO3" s="98"/>
      <c r="DP3" s="98"/>
      <c r="DQ3" s="98"/>
      <c r="DR3" s="98"/>
      <c r="DS3" s="98"/>
      <c r="DT3" s="98"/>
      <c r="DU3" s="98"/>
      <c r="DV3" s="98"/>
      <c r="DW3" s="98"/>
      <c r="DX3" s="98"/>
      <c r="DY3" s="98"/>
      <c r="DZ3" s="98"/>
      <c r="EA3" s="98"/>
      <c r="EB3" s="98"/>
      <c r="EC3" s="98"/>
      <c r="ED3" s="98"/>
      <c r="EE3" s="98"/>
      <c r="EF3" s="98"/>
      <c r="EG3" s="98"/>
      <c r="EH3" s="98"/>
      <c r="EI3" s="98"/>
      <c r="EJ3" s="98"/>
      <c r="EK3" s="98"/>
      <c r="EL3" s="98"/>
      <c r="EM3" s="98"/>
      <c r="EN3" s="98"/>
      <c r="EO3" s="98"/>
      <c r="EP3" s="98"/>
      <c r="EQ3" s="98"/>
      <c r="ER3" s="98"/>
      <c r="ES3" s="98"/>
      <c r="ET3" s="98"/>
      <c r="EU3" s="98"/>
      <c r="EV3" s="98"/>
      <c r="EW3" s="98"/>
      <c r="EX3" s="98"/>
      <c r="EY3" s="98"/>
      <c r="EZ3" s="98"/>
      <c r="FA3" s="98"/>
      <c r="FB3" s="98"/>
      <c r="FC3" s="98"/>
      <c r="FD3" s="98"/>
      <c r="FE3" s="98"/>
      <c r="FF3" s="98"/>
      <c r="FG3" s="98"/>
      <c r="FH3" s="98"/>
      <c r="FI3" s="98"/>
      <c r="FJ3" s="98"/>
      <c r="FK3" s="98"/>
      <c r="FL3" s="98"/>
      <c r="FM3" s="98"/>
      <c r="FN3" s="98"/>
      <c r="FO3" s="98"/>
      <c r="FP3" s="98"/>
      <c r="FQ3" s="98"/>
      <c r="FR3" s="98"/>
      <c r="FS3" s="98"/>
      <c r="FT3" s="98"/>
      <c r="FU3" s="98"/>
      <c r="FV3" s="98"/>
      <c r="FW3" s="98"/>
      <c r="FX3" s="98"/>
      <c r="FY3" s="98"/>
      <c r="FZ3" s="98"/>
      <c r="GA3" s="98"/>
      <c r="GB3" s="98"/>
      <c r="GC3" s="98"/>
      <c r="GD3" s="98"/>
      <c r="GE3" s="98"/>
      <c r="GF3" s="98"/>
      <c r="GG3" s="98"/>
      <c r="GH3" s="98"/>
      <c r="GI3" s="98"/>
      <c r="GJ3" s="98"/>
      <c r="GK3" s="98"/>
      <c r="GL3" s="98"/>
      <c r="GM3" s="98"/>
      <c r="GN3" s="98"/>
      <c r="GO3" s="98"/>
      <c r="GP3" s="98"/>
      <c r="GQ3" s="98"/>
      <c r="GR3" s="98"/>
      <c r="GS3" s="98"/>
      <c r="GT3" s="98"/>
      <c r="GU3" s="98"/>
      <c r="GV3" s="98"/>
      <c r="GW3" s="98"/>
      <c r="GX3" s="98"/>
      <c r="GY3" s="98"/>
      <c r="GZ3" s="98"/>
      <c r="HA3" s="98"/>
      <c r="HB3" s="98"/>
      <c r="HC3" s="98"/>
      <c r="HD3" s="98"/>
      <c r="HE3" s="98"/>
      <c r="HF3" s="98"/>
      <c r="HG3" s="98"/>
      <c r="HH3" s="98"/>
      <c r="HI3" s="98"/>
      <c r="HJ3" s="98"/>
      <c r="HK3" s="98"/>
      <c r="HL3" s="98"/>
      <c r="HM3" s="98"/>
      <c r="HN3" s="98"/>
      <c r="HO3" s="98"/>
      <c r="HP3" s="98"/>
      <c r="HQ3" s="98"/>
      <c r="HR3" s="98"/>
      <c r="HS3" s="98"/>
      <c r="HT3" s="98"/>
      <c r="HU3" s="98"/>
      <c r="HV3" s="98"/>
      <c r="HW3" s="98"/>
      <c r="HX3" s="98"/>
      <c r="HY3" s="98"/>
      <c r="HZ3" s="98"/>
      <c r="IA3" s="98"/>
      <c r="IB3" s="98"/>
      <c r="IC3" s="98"/>
      <c r="ID3" s="98"/>
      <c r="IE3" s="98"/>
      <c r="IF3" s="98"/>
      <c r="IG3" s="98"/>
      <c r="IH3" s="98"/>
      <c r="II3" s="98"/>
      <c r="IJ3" s="98"/>
      <c r="IK3" s="98"/>
      <c r="IL3" s="98"/>
      <c r="IM3" s="98"/>
      <c r="IN3" s="98"/>
      <c r="IO3" s="98"/>
      <c r="IP3" s="98"/>
      <c r="IQ3" s="98"/>
      <c r="IR3" s="98"/>
      <c r="IS3" s="98"/>
      <c r="IT3" s="98"/>
    </row>
    <row r="4" spans="1:254" x14ac:dyDescent="0.25">
      <c r="A4" s="98"/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  <c r="AI4" s="98"/>
      <c r="AJ4" s="98"/>
      <c r="AK4" s="98"/>
      <c r="AL4" s="98"/>
      <c r="AM4" s="98"/>
      <c r="AN4" s="98"/>
      <c r="AO4" s="98"/>
      <c r="AP4" s="98"/>
      <c r="AQ4" s="98"/>
      <c r="AR4" s="98"/>
      <c r="AS4" s="98"/>
      <c r="AT4" s="98"/>
      <c r="AU4" s="98"/>
      <c r="AV4" s="98"/>
      <c r="AW4" s="98"/>
      <c r="AX4" s="98"/>
      <c r="AY4" s="98"/>
      <c r="AZ4" s="98"/>
      <c r="BA4" s="98"/>
      <c r="BB4" s="98"/>
      <c r="BC4" s="98"/>
      <c r="BD4" s="98"/>
      <c r="BE4" s="98"/>
      <c r="BF4" s="98"/>
      <c r="BG4" s="98"/>
      <c r="BH4" s="98"/>
      <c r="BI4" s="98"/>
      <c r="BJ4" s="98"/>
      <c r="BK4" s="98"/>
      <c r="BL4" s="98"/>
      <c r="BM4" s="98"/>
      <c r="BN4" s="98"/>
      <c r="BO4" s="98"/>
      <c r="BP4" s="98"/>
      <c r="BQ4" s="98"/>
      <c r="BR4" s="98"/>
      <c r="BS4" s="98"/>
      <c r="BT4" s="98"/>
      <c r="BU4" s="98"/>
      <c r="BV4" s="98"/>
      <c r="BW4" s="98"/>
      <c r="BX4" s="98"/>
      <c r="BY4" s="98"/>
      <c r="BZ4" s="98"/>
      <c r="CA4" s="98"/>
      <c r="CB4" s="98"/>
      <c r="CC4" s="98"/>
      <c r="CD4" s="98"/>
      <c r="CE4" s="98"/>
      <c r="CF4" s="98"/>
      <c r="CG4" s="98"/>
      <c r="CH4" s="98"/>
      <c r="CI4" s="98"/>
      <c r="CJ4" s="98"/>
      <c r="CK4" s="98"/>
      <c r="CL4" s="98"/>
      <c r="CM4" s="98"/>
      <c r="CN4" s="98"/>
      <c r="CO4" s="98"/>
      <c r="CP4" s="98"/>
      <c r="CQ4" s="98"/>
      <c r="CR4" s="98"/>
      <c r="CS4" s="98"/>
      <c r="CT4" s="98"/>
      <c r="CU4" s="98"/>
      <c r="CV4" s="98"/>
      <c r="CW4" s="98"/>
      <c r="CX4" s="98"/>
      <c r="CY4" s="98"/>
      <c r="CZ4" s="98"/>
      <c r="DA4" s="98"/>
      <c r="DB4" s="98"/>
      <c r="DC4" s="98"/>
      <c r="DD4" s="98"/>
      <c r="DE4" s="98"/>
      <c r="DF4" s="98"/>
      <c r="DG4" s="98"/>
      <c r="DH4" s="98"/>
      <c r="DI4" s="98"/>
      <c r="DJ4" s="98"/>
      <c r="DK4" s="98"/>
      <c r="DL4" s="98"/>
      <c r="DM4" s="98"/>
      <c r="DN4" s="98"/>
      <c r="DO4" s="98"/>
      <c r="DP4" s="98"/>
      <c r="DQ4" s="98"/>
      <c r="DR4" s="98"/>
      <c r="DS4" s="98"/>
      <c r="DT4" s="98"/>
      <c r="DU4" s="98"/>
      <c r="DV4" s="98"/>
      <c r="DW4" s="98"/>
      <c r="DX4" s="98"/>
      <c r="DY4" s="98"/>
      <c r="DZ4" s="98"/>
      <c r="EA4" s="98"/>
      <c r="EB4" s="98"/>
      <c r="EC4" s="98"/>
      <c r="ED4" s="98"/>
      <c r="EE4" s="98"/>
      <c r="EF4" s="98"/>
      <c r="EG4" s="98"/>
      <c r="EH4" s="98"/>
      <c r="EI4" s="98"/>
      <c r="EJ4" s="98"/>
      <c r="EK4" s="98"/>
      <c r="EL4" s="98"/>
      <c r="EM4" s="98"/>
      <c r="EN4" s="98"/>
      <c r="EO4" s="98"/>
      <c r="EP4" s="98"/>
      <c r="EQ4" s="98"/>
      <c r="ER4" s="98"/>
      <c r="ES4" s="98"/>
      <c r="ET4" s="98"/>
      <c r="EU4" s="98"/>
      <c r="EV4" s="98"/>
      <c r="EW4" s="98"/>
      <c r="EX4" s="98"/>
      <c r="EY4" s="98"/>
      <c r="EZ4" s="98"/>
      <c r="FA4" s="98"/>
      <c r="FB4" s="98"/>
      <c r="FC4" s="98"/>
      <c r="FD4" s="98"/>
      <c r="FE4" s="98"/>
      <c r="FF4" s="98"/>
      <c r="FG4" s="98"/>
      <c r="FH4" s="98"/>
      <c r="FI4" s="98"/>
      <c r="FJ4" s="98"/>
      <c r="FK4" s="98"/>
      <c r="FL4" s="98"/>
      <c r="FM4" s="98"/>
      <c r="FN4" s="98"/>
      <c r="FO4" s="98"/>
      <c r="FP4" s="98"/>
      <c r="FQ4" s="98"/>
      <c r="FR4" s="98"/>
      <c r="FS4" s="98"/>
      <c r="FT4" s="98"/>
      <c r="FU4" s="98"/>
      <c r="FV4" s="98"/>
      <c r="FW4" s="98"/>
      <c r="FX4" s="98"/>
      <c r="FY4" s="98"/>
      <c r="FZ4" s="98"/>
      <c r="GA4" s="98"/>
      <c r="GB4" s="98"/>
      <c r="GC4" s="98"/>
      <c r="GD4" s="98"/>
      <c r="GE4" s="98"/>
      <c r="GF4" s="98"/>
      <c r="GG4" s="98"/>
      <c r="GH4" s="98"/>
      <c r="GI4" s="98"/>
      <c r="GJ4" s="98"/>
      <c r="GK4" s="98"/>
      <c r="GL4" s="98"/>
      <c r="GM4" s="98"/>
      <c r="GN4" s="98"/>
      <c r="GO4" s="98"/>
      <c r="GP4" s="98"/>
      <c r="GQ4" s="98"/>
      <c r="GR4" s="98"/>
      <c r="GS4" s="98"/>
      <c r="GT4" s="98"/>
      <c r="GU4" s="98"/>
      <c r="GV4" s="98"/>
      <c r="GW4" s="98"/>
      <c r="GX4" s="98"/>
      <c r="GY4" s="98"/>
      <c r="GZ4" s="98"/>
      <c r="HA4" s="98"/>
      <c r="HB4" s="98"/>
      <c r="HC4" s="98"/>
      <c r="HD4" s="98"/>
      <c r="HE4" s="98"/>
      <c r="HF4" s="98"/>
      <c r="HG4" s="98"/>
      <c r="HH4" s="98"/>
      <c r="HI4" s="98"/>
      <c r="HJ4" s="98"/>
      <c r="HK4" s="98"/>
      <c r="HL4" s="98"/>
      <c r="HM4" s="98"/>
      <c r="HN4" s="98"/>
      <c r="HO4" s="98"/>
      <c r="HP4" s="98"/>
      <c r="HQ4" s="98"/>
      <c r="HR4" s="98"/>
      <c r="HS4" s="98"/>
      <c r="HT4" s="98"/>
      <c r="HU4" s="98"/>
      <c r="HV4" s="98"/>
      <c r="HW4" s="98"/>
      <c r="HX4" s="98"/>
      <c r="HY4" s="98"/>
      <c r="HZ4" s="98"/>
      <c r="IA4" s="98"/>
      <c r="IB4" s="98"/>
      <c r="IC4" s="98"/>
      <c r="ID4" s="98"/>
      <c r="IE4" s="98"/>
      <c r="IF4" s="98"/>
      <c r="IG4" s="98"/>
      <c r="IH4" s="98"/>
      <c r="II4" s="98"/>
      <c r="IJ4" s="98"/>
      <c r="IK4" s="98"/>
      <c r="IL4" s="98"/>
      <c r="IM4" s="98"/>
      <c r="IN4" s="98"/>
      <c r="IO4" s="98"/>
      <c r="IP4" s="98"/>
      <c r="IQ4" s="98"/>
      <c r="IR4" s="98"/>
      <c r="IS4" s="98"/>
      <c r="IT4" s="98"/>
    </row>
    <row r="5" spans="1:254" x14ac:dyDescent="0.25">
      <c r="A5" s="99" t="s">
        <v>0</v>
      </c>
      <c r="B5" s="99"/>
      <c r="C5" s="99"/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8"/>
      <c r="AH5" s="98"/>
      <c r="AI5" s="98"/>
      <c r="AJ5" s="98"/>
      <c r="AK5" s="98"/>
      <c r="AL5" s="98"/>
      <c r="AM5" s="98"/>
      <c r="AN5" s="98"/>
      <c r="AO5" s="98"/>
      <c r="AP5" s="98"/>
      <c r="AQ5" s="98"/>
      <c r="AR5" s="98"/>
      <c r="AS5" s="98"/>
      <c r="AT5" s="98"/>
      <c r="AU5" s="98"/>
      <c r="AV5" s="98"/>
      <c r="AW5" s="98"/>
      <c r="AX5" s="98"/>
      <c r="AY5" s="98"/>
      <c r="AZ5" s="98"/>
      <c r="BA5" s="98"/>
      <c r="BB5" s="98"/>
      <c r="BC5" s="98"/>
      <c r="BD5" s="98"/>
      <c r="BE5" s="98"/>
      <c r="BF5" s="98"/>
      <c r="BG5" s="98"/>
      <c r="BH5" s="98"/>
      <c r="BI5" s="98"/>
      <c r="BJ5" s="98"/>
      <c r="BK5" s="98"/>
      <c r="BL5" s="98"/>
      <c r="BM5" s="98"/>
      <c r="BN5" s="98"/>
      <c r="BO5" s="98"/>
      <c r="BP5" s="98"/>
      <c r="BQ5" s="98"/>
      <c r="BR5" s="98"/>
      <c r="BS5" s="98"/>
      <c r="BT5" s="98"/>
      <c r="BU5" s="98"/>
      <c r="BV5" s="98"/>
      <c r="BW5" s="98"/>
      <c r="BX5" s="98"/>
      <c r="BY5" s="98"/>
      <c r="BZ5" s="98"/>
      <c r="CA5" s="98"/>
      <c r="CB5" s="98"/>
      <c r="CC5" s="98"/>
      <c r="CD5" s="98"/>
      <c r="CE5" s="98"/>
      <c r="CF5" s="98"/>
      <c r="CG5" s="98"/>
      <c r="CH5" s="98"/>
      <c r="CI5" s="98"/>
      <c r="CJ5" s="98"/>
      <c r="CK5" s="98"/>
      <c r="CL5" s="98"/>
      <c r="CM5" s="98"/>
      <c r="CN5" s="98"/>
      <c r="CO5" s="98"/>
      <c r="CP5" s="98"/>
      <c r="CQ5" s="98"/>
      <c r="CR5" s="98"/>
      <c r="CS5" s="98"/>
      <c r="CT5" s="98"/>
      <c r="CU5" s="98"/>
      <c r="CV5" s="98"/>
      <c r="CW5" s="98"/>
      <c r="CX5" s="98"/>
      <c r="CY5" s="98"/>
      <c r="CZ5" s="98"/>
      <c r="DA5" s="98"/>
      <c r="DB5" s="98"/>
      <c r="DC5" s="98"/>
      <c r="DD5" s="98"/>
      <c r="DE5" s="98"/>
      <c r="DF5" s="98"/>
      <c r="DG5" s="98"/>
      <c r="DH5" s="98"/>
      <c r="DI5" s="98"/>
      <c r="DJ5" s="98"/>
      <c r="DK5" s="98"/>
      <c r="DL5" s="98"/>
      <c r="DM5" s="98"/>
      <c r="DN5" s="98"/>
      <c r="DO5" s="98"/>
      <c r="DP5" s="98"/>
      <c r="DQ5" s="98"/>
      <c r="DR5" s="98"/>
      <c r="DS5" s="98"/>
      <c r="DT5" s="98"/>
      <c r="DU5" s="98"/>
      <c r="DV5" s="98"/>
      <c r="DW5" s="98"/>
      <c r="DX5" s="98"/>
      <c r="DY5" s="98"/>
      <c r="DZ5" s="98"/>
      <c r="EA5" s="98"/>
      <c r="EB5" s="98"/>
      <c r="EC5" s="98"/>
      <c r="ED5" s="98"/>
      <c r="EE5" s="98"/>
      <c r="EF5" s="98"/>
      <c r="EG5" s="98"/>
      <c r="EH5" s="98"/>
      <c r="EI5" s="98"/>
      <c r="EJ5" s="98"/>
      <c r="EK5" s="98"/>
      <c r="EL5" s="98"/>
      <c r="EM5" s="98"/>
      <c r="EN5" s="98"/>
      <c r="EO5" s="98"/>
      <c r="EP5" s="98"/>
      <c r="EQ5" s="98"/>
      <c r="ER5" s="98"/>
      <c r="ES5" s="98"/>
      <c r="ET5" s="98"/>
      <c r="EU5" s="98"/>
      <c r="EV5" s="98"/>
      <c r="EW5" s="98"/>
      <c r="EX5" s="98"/>
      <c r="EY5" s="98"/>
      <c r="EZ5" s="98"/>
      <c r="FA5" s="98"/>
      <c r="FB5" s="98"/>
      <c r="FC5" s="98"/>
      <c r="FD5" s="98"/>
      <c r="FE5" s="98"/>
      <c r="FF5" s="98"/>
      <c r="FG5" s="98"/>
      <c r="FH5" s="98"/>
      <c r="FI5" s="98"/>
      <c r="FJ5" s="98"/>
      <c r="FK5" s="98"/>
      <c r="FL5" s="98"/>
      <c r="FM5" s="98"/>
      <c r="FN5" s="98"/>
      <c r="FO5" s="98"/>
      <c r="FP5" s="98"/>
      <c r="FQ5" s="98"/>
      <c r="FR5" s="98"/>
      <c r="FS5" s="98"/>
      <c r="FT5" s="98"/>
      <c r="FU5" s="98"/>
      <c r="FV5" s="98"/>
      <c r="FW5" s="98"/>
      <c r="FX5" s="98"/>
      <c r="FY5" s="98"/>
      <c r="FZ5" s="98"/>
      <c r="GA5" s="98"/>
      <c r="GB5" s="98"/>
      <c r="GC5" s="98"/>
      <c r="GD5" s="98"/>
      <c r="GE5" s="98"/>
      <c r="GF5" s="98"/>
      <c r="GG5" s="98"/>
      <c r="GH5" s="98"/>
      <c r="GI5" s="98"/>
      <c r="GJ5" s="98"/>
      <c r="GK5" s="98"/>
      <c r="GL5" s="98"/>
      <c r="GM5" s="98"/>
      <c r="GN5" s="98"/>
      <c r="GO5" s="98"/>
      <c r="GP5" s="98"/>
      <c r="GQ5" s="98"/>
      <c r="GR5" s="98"/>
      <c r="GS5" s="98"/>
      <c r="GT5" s="98"/>
      <c r="GU5" s="98"/>
      <c r="GV5" s="98"/>
      <c r="GW5" s="98"/>
      <c r="GX5" s="98"/>
      <c r="GY5" s="98"/>
      <c r="GZ5" s="98"/>
      <c r="HA5" s="98"/>
      <c r="HB5" s="98"/>
      <c r="HC5" s="98"/>
      <c r="HD5" s="98"/>
      <c r="HE5" s="98"/>
      <c r="HF5" s="98"/>
      <c r="HG5" s="98"/>
      <c r="HH5" s="98"/>
      <c r="HI5" s="98"/>
      <c r="HJ5" s="98"/>
      <c r="HK5" s="98"/>
      <c r="HL5" s="98"/>
      <c r="HM5" s="98"/>
      <c r="HN5" s="98"/>
      <c r="HO5" s="98"/>
      <c r="HP5" s="98"/>
      <c r="HQ5" s="98"/>
      <c r="HR5" s="98"/>
      <c r="HS5" s="98"/>
      <c r="HT5" s="98"/>
      <c r="HU5" s="98"/>
      <c r="HV5" s="98"/>
      <c r="HW5" s="98"/>
      <c r="HX5" s="98"/>
      <c r="HY5" s="98"/>
      <c r="HZ5" s="98"/>
      <c r="IA5" s="98"/>
      <c r="IB5" s="98"/>
      <c r="IC5" s="98"/>
      <c r="ID5" s="98"/>
      <c r="IE5" s="98"/>
      <c r="IF5" s="98"/>
      <c r="IG5" s="98"/>
      <c r="IH5" s="98"/>
      <c r="II5" s="98"/>
      <c r="IJ5" s="98"/>
      <c r="IK5" s="98"/>
      <c r="IL5" s="98"/>
      <c r="IM5" s="98"/>
      <c r="IN5" s="98"/>
      <c r="IO5" s="98"/>
      <c r="IP5" s="98"/>
      <c r="IQ5" s="98"/>
      <c r="IR5" s="98"/>
      <c r="IS5" s="98"/>
      <c r="IT5" s="98"/>
    </row>
    <row r="6" spans="1:254" x14ac:dyDescent="0.25">
      <c r="A6" s="98"/>
      <c r="B6" s="98"/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8"/>
      <c r="AO6" s="98"/>
      <c r="AP6" s="98"/>
      <c r="AQ6" s="98"/>
      <c r="AR6" s="98"/>
      <c r="AS6" s="98"/>
      <c r="AT6" s="98"/>
      <c r="AU6" s="98"/>
      <c r="AV6" s="98"/>
      <c r="AW6" s="98"/>
      <c r="AX6" s="98"/>
      <c r="AY6" s="98"/>
      <c r="AZ6" s="98"/>
      <c r="BA6" s="98"/>
      <c r="BB6" s="98"/>
      <c r="BC6" s="98"/>
      <c r="BD6" s="98"/>
      <c r="BE6" s="98"/>
      <c r="BF6" s="98"/>
      <c r="BG6" s="98"/>
      <c r="BH6" s="98"/>
      <c r="BI6" s="98"/>
      <c r="BJ6" s="98"/>
      <c r="BK6" s="98"/>
      <c r="BL6" s="98"/>
      <c r="BM6" s="98"/>
      <c r="BN6" s="98"/>
      <c r="BO6" s="98"/>
      <c r="BP6" s="98"/>
      <c r="BQ6" s="98"/>
      <c r="BR6" s="98"/>
      <c r="BS6" s="98"/>
      <c r="BT6" s="98"/>
      <c r="BU6" s="98"/>
      <c r="BV6" s="98"/>
      <c r="BW6" s="98"/>
      <c r="BX6" s="98"/>
      <c r="BY6" s="98"/>
      <c r="BZ6" s="98"/>
      <c r="CA6" s="98"/>
      <c r="CB6" s="98"/>
      <c r="CC6" s="98"/>
      <c r="CD6" s="98"/>
      <c r="CE6" s="98"/>
      <c r="CF6" s="98"/>
      <c r="CG6" s="98"/>
      <c r="CH6" s="98"/>
      <c r="CI6" s="98"/>
      <c r="CJ6" s="98"/>
      <c r="CK6" s="98"/>
      <c r="CL6" s="98"/>
      <c r="CM6" s="98"/>
      <c r="CN6" s="98"/>
      <c r="CO6" s="98"/>
      <c r="CP6" s="98"/>
      <c r="CQ6" s="98"/>
      <c r="CR6" s="98"/>
      <c r="CS6" s="98"/>
      <c r="CT6" s="98"/>
      <c r="CU6" s="98"/>
      <c r="CV6" s="98"/>
      <c r="CW6" s="98"/>
      <c r="CX6" s="98"/>
      <c r="CY6" s="98"/>
      <c r="CZ6" s="98"/>
      <c r="DA6" s="98"/>
      <c r="DB6" s="98"/>
      <c r="DC6" s="98"/>
      <c r="DD6" s="98"/>
      <c r="DE6" s="98"/>
      <c r="DF6" s="98"/>
      <c r="DG6" s="98"/>
      <c r="DH6" s="98"/>
      <c r="DI6" s="98"/>
      <c r="DJ6" s="98"/>
      <c r="DK6" s="98"/>
      <c r="DL6" s="98"/>
      <c r="DM6" s="98"/>
      <c r="DN6" s="98"/>
      <c r="DO6" s="98"/>
      <c r="DP6" s="98"/>
      <c r="DQ6" s="98"/>
      <c r="DR6" s="98"/>
      <c r="DS6" s="98"/>
      <c r="DT6" s="98"/>
      <c r="DU6" s="98"/>
      <c r="DV6" s="98"/>
      <c r="DW6" s="98"/>
      <c r="DX6" s="98"/>
      <c r="DY6" s="98"/>
      <c r="DZ6" s="98"/>
      <c r="EA6" s="98"/>
      <c r="EB6" s="98"/>
      <c r="EC6" s="98"/>
      <c r="ED6" s="98"/>
      <c r="EE6" s="98"/>
      <c r="EF6" s="98"/>
      <c r="EG6" s="98"/>
      <c r="EH6" s="98"/>
      <c r="EI6" s="98"/>
      <c r="EJ6" s="98"/>
      <c r="EK6" s="98"/>
      <c r="EL6" s="98"/>
      <c r="EM6" s="98"/>
      <c r="EN6" s="98"/>
      <c r="EO6" s="98"/>
      <c r="EP6" s="98"/>
      <c r="EQ6" s="98"/>
      <c r="ER6" s="98"/>
      <c r="ES6" s="98"/>
      <c r="ET6" s="98"/>
      <c r="EU6" s="98"/>
      <c r="EV6" s="98"/>
      <c r="EW6" s="98"/>
      <c r="EX6" s="98"/>
      <c r="EY6" s="98"/>
      <c r="EZ6" s="98"/>
      <c r="FA6" s="98"/>
      <c r="FB6" s="98"/>
      <c r="FC6" s="98"/>
      <c r="FD6" s="98"/>
      <c r="FE6" s="98"/>
      <c r="FF6" s="98"/>
      <c r="FG6" s="98"/>
      <c r="FH6" s="98"/>
      <c r="FI6" s="98"/>
      <c r="FJ6" s="98"/>
      <c r="FK6" s="98"/>
      <c r="FL6" s="98"/>
      <c r="FM6" s="98"/>
      <c r="FN6" s="98"/>
      <c r="FO6" s="98"/>
      <c r="FP6" s="98"/>
      <c r="FQ6" s="98"/>
      <c r="FR6" s="98"/>
      <c r="FS6" s="98"/>
      <c r="FT6" s="98"/>
      <c r="FU6" s="98"/>
      <c r="FV6" s="98"/>
      <c r="FW6" s="98"/>
      <c r="FX6" s="98"/>
      <c r="FY6" s="98"/>
      <c r="FZ6" s="98"/>
      <c r="GA6" s="98"/>
      <c r="GB6" s="98"/>
      <c r="GC6" s="98"/>
      <c r="GD6" s="98"/>
      <c r="GE6" s="98"/>
      <c r="GF6" s="98"/>
      <c r="GG6" s="98"/>
      <c r="GH6" s="98"/>
      <c r="GI6" s="98"/>
      <c r="GJ6" s="98"/>
      <c r="GK6" s="98"/>
      <c r="GL6" s="98"/>
      <c r="GM6" s="98"/>
      <c r="GN6" s="98"/>
      <c r="GO6" s="98"/>
      <c r="GP6" s="98"/>
      <c r="GQ6" s="98"/>
      <c r="GR6" s="98"/>
      <c r="GS6" s="98"/>
      <c r="GT6" s="98"/>
      <c r="GU6" s="98"/>
      <c r="GV6" s="98"/>
      <c r="GW6" s="98"/>
      <c r="GX6" s="98"/>
      <c r="GY6" s="98"/>
      <c r="GZ6" s="98"/>
      <c r="HA6" s="98"/>
      <c r="HB6" s="98"/>
      <c r="HC6" s="98"/>
      <c r="HD6" s="98"/>
      <c r="HE6" s="98"/>
      <c r="HF6" s="98"/>
      <c r="HG6" s="98"/>
      <c r="HH6" s="98"/>
      <c r="HI6" s="98"/>
      <c r="HJ6" s="98"/>
      <c r="HK6" s="98"/>
      <c r="HL6" s="98"/>
      <c r="HM6" s="98"/>
      <c r="HN6" s="98"/>
      <c r="HO6" s="98"/>
      <c r="HP6" s="98"/>
      <c r="HQ6" s="98"/>
      <c r="HR6" s="98"/>
      <c r="HS6" s="98"/>
      <c r="HT6" s="98"/>
      <c r="HU6" s="98"/>
      <c r="HV6" s="98"/>
      <c r="HW6" s="98"/>
      <c r="HX6" s="98"/>
      <c r="HY6" s="98"/>
      <c r="HZ6" s="98"/>
      <c r="IA6" s="98"/>
      <c r="IB6" s="98"/>
      <c r="IC6" s="98"/>
      <c r="ID6" s="98"/>
      <c r="IE6" s="98"/>
      <c r="IF6" s="98"/>
      <c r="IG6" s="98"/>
      <c r="IH6" s="98"/>
      <c r="II6" s="98"/>
      <c r="IJ6" s="98"/>
      <c r="IK6" s="98"/>
      <c r="IL6" s="98"/>
      <c r="IM6" s="98"/>
      <c r="IN6" s="98"/>
      <c r="IO6" s="98"/>
      <c r="IP6" s="98"/>
      <c r="IQ6" s="98"/>
      <c r="IR6" s="98"/>
      <c r="IS6" s="98"/>
      <c r="IT6" s="98"/>
    </row>
    <row r="7" spans="1:254" ht="30.75" x14ac:dyDescent="0.25">
      <c r="A7" s="100" t="s">
        <v>1</v>
      </c>
      <c r="B7" s="98" t="s">
        <v>2</v>
      </c>
      <c r="C7" s="102" t="s">
        <v>3</v>
      </c>
      <c r="D7" s="101" t="s">
        <v>4</v>
      </c>
      <c r="E7" s="98" t="s">
        <v>5</v>
      </c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8"/>
      <c r="AO7" s="98"/>
      <c r="AP7" s="98"/>
      <c r="AQ7" s="98"/>
      <c r="AR7" s="98"/>
      <c r="AS7" s="98"/>
      <c r="AT7" s="98"/>
      <c r="AU7" s="98"/>
      <c r="AV7" s="98"/>
      <c r="AW7" s="98"/>
      <c r="AX7" s="98"/>
      <c r="AY7" s="98"/>
      <c r="AZ7" s="98"/>
      <c r="BA7" s="98"/>
      <c r="BB7" s="98"/>
      <c r="BC7" s="98"/>
      <c r="BD7" s="98"/>
      <c r="BE7" s="98"/>
      <c r="BF7" s="98"/>
      <c r="BG7" s="98"/>
      <c r="BH7" s="98"/>
      <c r="BI7" s="98"/>
      <c r="BJ7" s="98"/>
      <c r="BK7" s="98"/>
      <c r="BL7" s="98"/>
      <c r="BM7" s="98"/>
      <c r="BN7" s="98"/>
      <c r="BO7" s="98"/>
      <c r="BP7" s="98"/>
      <c r="BQ7" s="98"/>
      <c r="BR7" s="98"/>
      <c r="BS7" s="98"/>
      <c r="BT7" s="98"/>
      <c r="BU7" s="98"/>
      <c r="BV7" s="98"/>
      <c r="BW7" s="98"/>
      <c r="BX7" s="98"/>
      <c r="BY7" s="98"/>
      <c r="BZ7" s="98"/>
      <c r="CA7" s="98"/>
      <c r="CB7" s="98"/>
      <c r="CC7" s="98"/>
      <c r="CD7" s="98"/>
      <c r="CE7" s="98"/>
      <c r="CF7" s="98"/>
      <c r="CG7" s="98"/>
      <c r="CH7" s="98"/>
      <c r="CI7" s="98"/>
      <c r="CJ7" s="98"/>
      <c r="CK7" s="98"/>
      <c r="CL7" s="98"/>
      <c r="CM7" s="98"/>
      <c r="CN7" s="98"/>
      <c r="CO7" s="98"/>
      <c r="CP7" s="98"/>
      <c r="CQ7" s="98"/>
      <c r="CR7" s="98"/>
      <c r="CS7" s="98"/>
      <c r="CT7" s="98"/>
      <c r="CU7" s="98"/>
      <c r="CV7" s="98"/>
      <c r="CW7" s="98"/>
      <c r="CX7" s="98"/>
      <c r="CY7" s="98"/>
      <c r="CZ7" s="98"/>
      <c r="DA7" s="98"/>
      <c r="DB7" s="98"/>
      <c r="DC7" s="98"/>
      <c r="DD7" s="98"/>
      <c r="DE7" s="98"/>
      <c r="DF7" s="98"/>
      <c r="DG7" s="98"/>
      <c r="DH7" s="98"/>
      <c r="DI7" s="98"/>
      <c r="DJ7" s="98"/>
      <c r="DK7" s="98"/>
      <c r="DL7" s="98"/>
      <c r="DM7" s="98"/>
      <c r="DN7" s="98"/>
      <c r="DO7" s="98"/>
      <c r="DP7" s="98"/>
      <c r="DQ7" s="98"/>
      <c r="DR7" s="98"/>
      <c r="DS7" s="98"/>
      <c r="DT7" s="98"/>
      <c r="DU7" s="98"/>
      <c r="DV7" s="98"/>
      <c r="DW7" s="98"/>
      <c r="DX7" s="98"/>
      <c r="DY7" s="98"/>
      <c r="DZ7" s="98"/>
      <c r="EA7" s="98"/>
      <c r="EB7" s="98"/>
      <c r="EC7" s="98"/>
      <c r="ED7" s="98"/>
      <c r="EE7" s="98"/>
      <c r="EF7" s="98"/>
      <c r="EG7" s="98"/>
      <c r="EH7" s="98"/>
      <c r="EI7" s="98"/>
      <c r="EJ7" s="98"/>
      <c r="EK7" s="98"/>
      <c r="EL7" s="98"/>
      <c r="EM7" s="98"/>
      <c r="EN7" s="98"/>
      <c r="EO7" s="98"/>
      <c r="EP7" s="98"/>
      <c r="EQ7" s="98"/>
      <c r="ER7" s="98"/>
      <c r="ES7" s="98"/>
      <c r="ET7" s="98"/>
      <c r="EU7" s="98"/>
      <c r="EV7" s="98"/>
      <c r="EW7" s="98"/>
      <c r="EX7" s="98"/>
      <c r="EY7" s="98"/>
      <c r="EZ7" s="98"/>
      <c r="FA7" s="98"/>
      <c r="FB7" s="98"/>
      <c r="FC7" s="98"/>
      <c r="FD7" s="98"/>
      <c r="FE7" s="98"/>
      <c r="FF7" s="98"/>
      <c r="FG7" s="98"/>
      <c r="FH7" s="98"/>
      <c r="FI7" s="98"/>
      <c r="FJ7" s="98"/>
      <c r="FK7" s="98"/>
      <c r="FL7" s="98"/>
      <c r="FM7" s="98"/>
      <c r="FN7" s="98"/>
      <c r="FO7" s="98"/>
      <c r="FP7" s="98"/>
      <c r="FQ7" s="98"/>
      <c r="FR7" s="98"/>
      <c r="FS7" s="98"/>
      <c r="FT7" s="98"/>
      <c r="FU7" s="98"/>
      <c r="FV7" s="98"/>
      <c r="FW7" s="98"/>
      <c r="FX7" s="98"/>
      <c r="FY7" s="98"/>
      <c r="FZ7" s="98"/>
      <c r="GA7" s="98"/>
      <c r="GB7" s="98"/>
      <c r="GC7" s="98"/>
      <c r="GD7" s="98"/>
      <c r="GE7" s="98"/>
      <c r="GF7" s="98"/>
      <c r="GG7" s="98"/>
      <c r="GH7" s="98"/>
      <c r="GI7" s="98"/>
      <c r="GJ7" s="98"/>
      <c r="GK7" s="98"/>
      <c r="GL7" s="98"/>
      <c r="GM7" s="98"/>
      <c r="GN7" s="98"/>
      <c r="GO7" s="98"/>
      <c r="GP7" s="98"/>
      <c r="GQ7" s="98"/>
      <c r="GR7" s="98"/>
      <c r="GS7" s="98"/>
      <c r="GT7" s="98"/>
      <c r="GU7" s="98"/>
      <c r="GV7" s="98"/>
      <c r="GW7" s="98"/>
      <c r="GX7" s="98"/>
      <c r="GY7" s="98"/>
      <c r="GZ7" s="98"/>
      <c r="HA7" s="98"/>
      <c r="HB7" s="98"/>
      <c r="HC7" s="98"/>
      <c r="HD7" s="98"/>
      <c r="HE7" s="98"/>
      <c r="HF7" s="98"/>
      <c r="HG7" s="98"/>
      <c r="HH7" s="98"/>
      <c r="HI7" s="98"/>
      <c r="HJ7" s="98"/>
      <c r="HK7" s="98"/>
      <c r="HL7" s="98"/>
      <c r="HM7" s="98"/>
      <c r="HN7" s="98"/>
      <c r="HO7" s="98"/>
      <c r="HP7" s="98"/>
      <c r="HQ7" s="98"/>
      <c r="HR7" s="98"/>
      <c r="HS7" s="98"/>
      <c r="HT7" s="98"/>
      <c r="HU7" s="98"/>
      <c r="HV7" s="98"/>
      <c r="HW7" s="98"/>
      <c r="HX7" s="98"/>
      <c r="HY7" s="98"/>
      <c r="HZ7" s="98"/>
      <c r="IA7" s="98"/>
      <c r="IB7" s="98"/>
      <c r="IC7" s="98"/>
      <c r="ID7" s="98"/>
      <c r="IE7" s="98"/>
      <c r="IF7" s="98"/>
      <c r="IG7" s="98"/>
      <c r="IH7" s="98"/>
      <c r="II7" s="98"/>
      <c r="IJ7" s="98"/>
      <c r="IK7" s="98"/>
      <c r="IL7" s="98"/>
      <c r="IM7" s="98"/>
      <c r="IN7" s="98"/>
      <c r="IO7" s="98"/>
      <c r="IP7" s="98"/>
      <c r="IQ7" s="98"/>
      <c r="IR7" s="98"/>
      <c r="IS7" s="98"/>
      <c r="IT7" s="98"/>
    </row>
    <row r="8" spans="1:254" x14ac:dyDescent="0.25">
      <c r="A8" s="102"/>
      <c r="B8" s="98" t="s">
        <v>6</v>
      </c>
      <c r="C8" s="102" t="s">
        <v>3</v>
      </c>
      <c r="D8" s="101" t="s">
        <v>7</v>
      </c>
      <c r="E8" s="98" t="s">
        <v>8</v>
      </c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  <c r="AN8" s="98"/>
      <c r="AO8" s="98"/>
      <c r="AP8" s="98"/>
      <c r="AQ8" s="98"/>
      <c r="AR8" s="98"/>
      <c r="AS8" s="98"/>
      <c r="AT8" s="98"/>
      <c r="AU8" s="98"/>
      <c r="AV8" s="98"/>
      <c r="AW8" s="98"/>
      <c r="AX8" s="98"/>
      <c r="AY8" s="98"/>
      <c r="AZ8" s="98"/>
      <c r="BA8" s="98"/>
      <c r="BB8" s="98"/>
      <c r="BC8" s="98"/>
      <c r="BD8" s="98"/>
      <c r="BE8" s="98"/>
      <c r="BF8" s="98"/>
      <c r="BG8" s="98"/>
      <c r="BH8" s="98"/>
      <c r="BI8" s="98"/>
      <c r="BJ8" s="98"/>
      <c r="BK8" s="98"/>
      <c r="BL8" s="98"/>
      <c r="BM8" s="98"/>
      <c r="BN8" s="98"/>
      <c r="BO8" s="98"/>
      <c r="BP8" s="98"/>
      <c r="BQ8" s="98"/>
      <c r="BR8" s="98"/>
      <c r="BS8" s="98"/>
      <c r="BT8" s="98"/>
      <c r="BU8" s="98"/>
      <c r="BV8" s="98"/>
      <c r="BW8" s="98"/>
      <c r="BX8" s="98"/>
      <c r="BY8" s="98"/>
      <c r="BZ8" s="98"/>
      <c r="CA8" s="98"/>
      <c r="CB8" s="98"/>
      <c r="CC8" s="98"/>
      <c r="CD8" s="98"/>
      <c r="CE8" s="98"/>
      <c r="CF8" s="98"/>
      <c r="CG8" s="98"/>
      <c r="CH8" s="98"/>
      <c r="CI8" s="98"/>
      <c r="CJ8" s="98"/>
      <c r="CK8" s="98"/>
      <c r="CL8" s="98"/>
      <c r="CM8" s="98"/>
      <c r="CN8" s="98"/>
      <c r="CO8" s="98"/>
      <c r="CP8" s="98"/>
      <c r="CQ8" s="98"/>
      <c r="CR8" s="98"/>
      <c r="CS8" s="98"/>
      <c r="CT8" s="98"/>
      <c r="CU8" s="98"/>
      <c r="CV8" s="98"/>
      <c r="CW8" s="98"/>
      <c r="CX8" s="98"/>
      <c r="CY8" s="98"/>
      <c r="CZ8" s="98"/>
      <c r="DA8" s="98"/>
      <c r="DB8" s="98"/>
      <c r="DC8" s="98"/>
      <c r="DD8" s="98"/>
      <c r="DE8" s="98"/>
      <c r="DF8" s="98"/>
      <c r="DG8" s="98"/>
      <c r="DH8" s="98"/>
      <c r="DI8" s="98"/>
      <c r="DJ8" s="98"/>
      <c r="DK8" s="98"/>
      <c r="DL8" s="98"/>
      <c r="DM8" s="98"/>
      <c r="DN8" s="98"/>
      <c r="DO8" s="98"/>
      <c r="DP8" s="98"/>
      <c r="DQ8" s="98"/>
      <c r="DR8" s="98"/>
      <c r="DS8" s="98"/>
      <c r="DT8" s="98"/>
      <c r="DU8" s="98"/>
      <c r="DV8" s="98"/>
      <c r="DW8" s="98"/>
      <c r="DX8" s="98"/>
      <c r="DY8" s="98"/>
      <c r="DZ8" s="98"/>
      <c r="EA8" s="98"/>
      <c r="EB8" s="98"/>
      <c r="EC8" s="98"/>
      <c r="ED8" s="98"/>
      <c r="EE8" s="98"/>
      <c r="EF8" s="98"/>
      <c r="EG8" s="98"/>
      <c r="EH8" s="98"/>
      <c r="EI8" s="98"/>
      <c r="EJ8" s="98"/>
      <c r="EK8" s="98"/>
      <c r="EL8" s="98"/>
      <c r="EM8" s="98"/>
      <c r="EN8" s="98"/>
      <c r="EO8" s="98"/>
      <c r="EP8" s="98"/>
      <c r="EQ8" s="98"/>
      <c r="ER8" s="98"/>
      <c r="ES8" s="98"/>
      <c r="ET8" s="98"/>
      <c r="EU8" s="98"/>
      <c r="EV8" s="98"/>
      <c r="EW8" s="98"/>
      <c r="EX8" s="98"/>
      <c r="EY8" s="98"/>
      <c r="EZ8" s="98"/>
      <c r="FA8" s="98"/>
      <c r="FB8" s="98"/>
      <c r="FC8" s="98"/>
      <c r="FD8" s="98"/>
      <c r="FE8" s="98"/>
      <c r="FF8" s="98"/>
      <c r="FG8" s="98"/>
      <c r="FH8" s="98"/>
      <c r="FI8" s="98"/>
      <c r="FJ8" s="98"/>
      <c r="FK8" s="98"/>
      <c r="FL8" s="98"/>
      <c r="FM8" s="98"/>
      <c r="FN8" s="98"/>
      <c r="FO8" s="98"/>
      <c r="FP8" s="98"/>
      <c r="FQ8" s="98"/>
      <c r="FR8" s="98"/>
      <c r="FS8" s="98"/>
      <c r="FT8" s="98"/>
      <c r="FU8" s="98"/>
      <c r="FV8" s="98"/>
      <c r="FW8" s="98"/>
      <c r="FX8" s="98"/>
      <c r="FY8" s="98"/>
      <c r="FZ8" s="98"/>
      <c r="GA8" s="98"/>
      <c r="GB8" s="98"/>
      <c r="GC8" s="98"/>
      <c r="GD8" s="98"/>
      <c r="GE8" s="98"/>
      <c r="GF8" s="98"/>
      <c r="GG8" s="98"/>
      <c r="GH8" s="98"/>
      <c r="GI8" s="98"/>
      <c r="GJ8" s="98"/>
      <c r="GK8" s="98"/>
      <c r="GL8" s="98"/>
      <c r="GM8" s="98"/>
      <c r="GN8" s="98"/>
      <c r="GO8" s="98"/>
      <c r="GP8" s="98"/>
      <c r="GQ8" s="98"/>
      <c r="GR8" s="98"/>
      <c r="GS8" s="98"/>
      <c r="GT8" s="98"/>
      <c r="GU8" s="98"/>
      <c r="GV8" s="98"/>
      <c r="GW8" s="98"/>
      <c r="GX8" s="98"/>
      <c r="GY8" s="98"/>
      <c r="GZ8" s="98"/>
      <c r="HA8" s="98"/>
      <c r="HB8" s="98"/>
      <c r="HC8" s="98"/>
      <c r="HD8" s="98"/>
      <c r="HE8" s="98"/>
      <c r="HF8" s="98"/>
      <c r="HG8" s="98"/>
      <c r="HH8" s="98"/>
      <c r="HI8" s="98"/>
      <c r="HJ8" s="98"/>
      <c r="HK8" s="98"/>
      <c r="HL8" s="98"/>
      <c r="HM8" s="98"/>
      <c r="HN8" s="98"/>
      <c r="HO8" s="98"/>
      <c r="HP8" s="98"/>
      <c r="HQ8" s="98"/>
      <c r="HR8" s="98"/>
      <c r="HS8" s="98"/>
      <c r="HT8" s="98"/>
      <c r="HU8" s="98"/>
      <c r="HV8" s="98"/>
      <c r="HW8" s="98"/>
      <c r="HX8" s="98"/>
      <c r="HY8" s="98"/>
      <c r="HZ8" s="98"/>
      <c r="IA8" s="98"/>
      <c r="IB8" s="98"/>
      <c r="IC8" s="98"/>
      <c r="ID8" s="98"/>
      <c r="IE8" s="98"/>
      <c r="IF8" s="98"/>
      <c r="IG8" s="98"/>
      <c r="IH8" s="98"/>
      <c r="II8" s="98"/>
      <c r="IJ8" s="98"/>
      <c r="IK8" s="98"/>
      <c r="IL8" s="98"/>
      <c r="IM8" s="98"/>
      <c r="IN8" s="98"/>
      <c r="IO8" s="98"/>
      <c r="IP8" s="98"/>
      <c r="IQ8" s="98"/>
      <c r="IR8" s="98"/>
      <c r="IS8" s="98"/>
      <c r="IT8" s="98"/>
    </row>
    <row r="9" spans="1:254" x14ac:dyDescent="0.25">
      <c r="A9" s="102"/>
      <c r="B9" s="98" t="s">
        <v>9</v>
      </c>
      <c r="C9" s="102" t="s">
        <v>3</v>
      </c>
      <c r="D9" s="101" t="s">
        <v>10</v>
      </c>
      <c r="E9" s="98" t="s">
        <v>11</v>
      </c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8"/>
      <c r="AO9" s="98"/>
      <c r="AP9" s="98"/>
      <c r="AQ9" s="98"/>
      <c r="AR9" s="98"/>
      <c r="AS9" s="98"/>
      <c r="AT9" s="98"/>
      <c r="AU9" s="98"/>
      <c r="AV9" s="98"/>
      <c r="AW9" s="98"/>
      <c r="AX9" s="98"/>
      <c r="AY9" s="98"/>
      <c r="AZ9" s="98"/>
      <c r="BA9" s="98"/>
      <c r="BB9" s="98"/>
      <c r="BC9" s="98"/>
      <c r="BD9" s="98"/>
      <c r="BE9" s="98"/>
      <c r="BF9" s="98"/>
      <c r="BG9" s="98"/>
      <c r="BH9" s="98"/>
      <c r="BI9" s="98"/>
      <c r="BJ9" s="98"/>
      <c r="BK9" s="98"/>
      <c r="BL9" s="98"/>
      <c r="BM9" s="98"/>
      <c r="BN9" s="98"/>
      <c r="BO9" s="98"/>
      <c r="BP9" s="98"/>
      <c r="BQ9" s="98"/>
      <c r="BR9" s="98"/>
      <c r="BS9" s="98"/>
      <c r="BT9" s="98"/>
      <c r="BU9" s="98"/>
      <c r="BV9" s="98"/>
      <c r="BW9" s="98"/>
      <c r="BX9" s="98"/>
      <c r="BY9" s="98"/>
      <c r="BZ9" s="98"/>
      <c r="CA9" s="98"/>
      <c r="CB9" s="98"/>
      <c r="CC9" s="98"/>
      <c r="CD9" s="98"/>
      <c r="CE9" s="98"/>
      <c r="CF9" s="98"/>
      <c r="CG9" s="98"/>
      <c r="CH9" s="98"/>
      <c r="CI9" s="98"/>
      <c r="CJ9" s="98"/>
      <c r="CK9" s="98"/>
      <c r="CL9" s="98"/>
      <c r="CM9" s="98"/>
      <c r="CN9" s="98"/>
      <c r="CO9" s="98"/>
      <c r="CP9" s="98"/>
      <c r="CQ9" s="98"/>
      <c r="CR9" s="98"/>
      <c r="CS9" s="98"/>
      <c r="CT9" s="98"/>
      <c r="CU9" s="98"/>
      <c r="CV9" s="98"/>
      <c r="CW9" s="98"/>
      <c r="CX9" s="98"/>
      <c r="CY9" s="98"/>
      <c r="CZ9" s="98"/>
      <c r="DA9" s="98"/>
      <c r="DB9" s="98"/>
      <c r="DC9" s="98"/>
      <c r="DD9" s="98"/>
      <c r="DE9" s="98"/>
      <c r="DF9" s="98"/>
      <c r="DG9" s="98"/>
      <c r="DH9" s="98"/>
      <c r="DI9" s="98"/>
      <c r="DJ9" s="98"/>
      <c r="DK9" s="98"/>
      <c r="DL9" s="98"/>
      <c r="DM9" s="98"/>
      <c r="DN9" s="98"/>
      <c r="DO9" s="98"/>
      <c r="DP9" s="98"/>
      <c r="DQ9" s="98"/>
      <c r="DR9" s="98"/>
      <c r="DS9" s="98"/>
      <c r="DT9" s="98"/>
      <c r="DU9" s="98"/>
      <c r="DV9" s="98"/>
      <c r="DW9" s="98"/>
      <c r="DX9" s="98"/>
      <c r="DY9" s="98"/>
      <c r="DZ9" s="98"/>
      <c r="EA9" s="98"/>
      <c r="EB9" s="98"/>
      <c r="EC9" s="98"/>
      <c r="ED9" s="98"/>
      <c r="EE9" s="98"/>
      <c r="EF9" s="98"/>
      <c r="EG9" s="98"/>
      <c r="EH9" s="98"/>
      <c r="EI9" s="98"/>
      <c r="EJ9" s="98"/>
      <c r="EK9" s="98"/>
      <c r="EL9" s="98"/>
      <c r="EM9" s="98"/>
      <c r="EN9" s="98"/>
      <c r="EO9" s="98"/>
      <c r="EP9" s="98"/>
      <c r="EQ9" s="98"/>
      <c r="ER9" s="98"/>
      <c r="ES9" s="98"/>
      <c r="ET9" s="98"/>
      <c r="EU9" s="98"/>
      <c r="EV9" s="98"/>
      <c r="EW9" s="98"/>
      <c r="EX9" s="98"/>
      <c r="EY9" s="98"/>
      <c r="EZ9" s="98"/>
      <c r="FA9" s="98"/>
      <c r="FB9" s="98"/>
      <c r="FC9" s="98"/>
      <c r="FD9" s="98"/>
      <c r="FE9" s="98"/>
      <c r="FF9" s="98"/>
      <c r="FG9" s="98"/>
      <c r="FH9" s="98"/>
      <c r="FI9" s="98"/>
      <c r="FJ9" s="98"/>
      <c r="FK9" s="98"/>
      <c r="FL9" s="98"/>
      <c r="FM9" s="98"/>
      <c r="FN9" s="98"/>
      <c r="FO9" s="98"/>
      <c r="FP9" s="98"/>
      <c r="FQ9" s="98"/>
      <c r="FR9" s="98"/>
      <c r="FS9" s="98"/>
      <c r="FT9" s="98"/>
      <c r="FU9" s="98"/>
      <c r="FV9" s="98"/>
      <c r="FW9" s="98"/>
      <c r="FX9" s="98"/>
      <c r="FY9" s="98"/>
      <c r="FZ9" s="98"/>
      <c r="GA9" s="98"/>
      <c r="GB9" s="98"/>
      <c r="GC9" s="98"/>
      <c r="GD9" s="98"/>
      <c r="GE9" s="98"/>
      <c r="GF9" s="98"/>
      <c r="GG9" s="98"/>
      <c r="GH9" s="98"/>
      <c r="GI9" s="98"/>
      <c r="GJ9" s="98"/>
      <c r="GK9" s="98"/>
      <c r="GL9" s="98"/>
      <c r="GM9" s="98"/>
      <c r="GN9" s="98"/>
      <c r="GO9" s="98"/>
      <c r="GP9" s="98"/>
      <c r="GQ9" s="98"/>
      <c r="GR9" s="98"/>
      <c r="GS9" s="98"/>
      <c r="GT9" s="98"/>
      <c r="GU9" s="98"/>
      <c r="GV9" s="98"/>
      <c r="GW9" s="98"/>
      <c r="GX9" s="98"/>
      <c r="GY9" s="98"/>
      <c r="GZ9" s="98"/>
      <c r="HA9" s="98"/>
      <c r="HB9" s="98"/>
      <c r="HC9" s="98"/>
      <c r="HD9" s="98"/>
      <c r="HE9" s="98"/>
      <c r="HF9" s="98"/>
      <c r="HG9" s="98"/>
      <c r="HH9" s="98"/>
      <c r="HI9" s="98"/>
      <c r="HJ9" s="98"/>
      <c r="HK9" s="98"/>
      <c r="HL9" s="98"/>
      <c r="HM9" s="98"/>
      <c r="HN9" s="98"/>
      <c r="HO9" s="98"/>
      <c r="HP9" s="98"/>
      <c r="HQ9" s="98"/>
      <c r="HR9" s="98"/>
      <c r="HS9" s="98"/>
      <c r="HT9" s="98"/>
      <c r="HU9" s="98"/>
      <c r="HV9" s="98"/>
      <c r="HW9" s="98"/>
      <c r="HX9" s="98"/>
      <c r="HY9" s="98"/>
      <c r="HZ9" s="98"/>
      <c r="IA9" s="98"/>
      <c r="IB9" s="98"/>
      <c r="IC9" s="98"/>
      <c r="ID9" s="98"/>
      <c r="IE9" s="98"/>
      <c r="IF9" s="98"/>
      <c r="IG9" s="98"/>
      <c r="IH9" s="98"/>
      <c r="II9" s="98"/>
      <c r="IJ9" s="98"/>
      <c r="IK9" s="98"/>
      <c r="IL9" s="98"/>
      <c r="IM9" s="98"/>
      <c r="IN9" s="98"/>
      <c r="IO9" s="98"/>
      <c r="IP9" s="98"/>
      <c r="IQ9" s="98"/>
      <c r="IR9" s="98"/>
      <c r="IS9" s="98"/>
      <c r="IT9" s="98"/>
    </row>
    <row r="10" spans="1:254" x14ac:dyDescent="0.25">
      <c r="A10" s="102"/>
      <c r="B10" s="98" t="s">
        <v>12</v>
      </c>
      <c r="C10" s="102" t="s">
        <v>3</v>
      </c>
      <c r="D10" s="101" t="s">
        <v>13</v>
      </c>
      <c r="E10" s="98" t="s">
        <v>14</v>
      </c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  <c r="AN10" s="98"/>
      <c r="AO10" s="98"/>
      <c r="AP10" s="98"/>
      <c r="AQ10" s="98"/>
      <c r="AR10" s="98"/>
      <c r="AS10" s="98"/>
      <c r="AT10" s="98"/>
      <c r="AU10" s="98"/>
      <c r="AV10" s="98"/>
      <c r="AW10" s="98"/>
      <c r="AX10" s="98"/>
      <c r="AY10" s="98"/>
      <c r="AZ10" s="98"/>
      <c r="BA10" s="98"/>
      <c r="BB10" s="98"/>
      <c r="BC10" s="98"/>
      <c r="BD10" s="98"/>
      <c r="BE10" s="98"/>
      <c r="BF10" s="98"/>
      <c r="BG10" s="98"/>
      <c r="BH10" s="98"/>
      <c r="BI10" s="98"/>
      <c r="BJ10" s="98"/>
      <c r="BK10" s="98"/>
      <c r="BL10" s="98"/>
      <c r="BM10" s="98"/>
      <c r="BN10" s="98"/>
      <c r="BO10" s="98"/>
      <c r="BP10" s="98"/>
      <c r="BQ10" s="98"/>
      <c r="BR10" s="98"/>
      <c r="BS10" s="98"/>
      <c r="BT10" s="98"/>
      <c r="BU10" s="98"/>
      <c r="BV10" s="98"/>
      <c r="BW10" s="98"/>
      <c r="BX10" s="98"/>
      <c r="BY10" s="98"/>
      <c r="BZ10" s="98"/>
      <c r="CA10" s="98"/>
      <c r="CB10" s="98"/>
      <c r="CC10" s="98"/>
      <c r="CD10" s="98"/>
      <c r="CE10" s="98"/>
      <c r="CF10" s="98"/>
      <c r="CG10" s="98"/>
      <c r="CH10" s="98"/>
      <c r="CI10" s="98"/>
      <c r="CJ10" s="98"/>
      <c r="CK10" s="98"/>
      <c r="CL10" s="98"/>
      <c r="CM10" s="98"/>
      <c r="CN10" s="98"/>
      <c r="CO10" s="98"/>
      <c r="CP10" s="98"/>
      <c r="CQ10" s="98"/>
      <c r="CR10" s="98"/>
      <c r="CS10" s="98"/>
      <c r="CT10" s="98"/>
      <c r="CU10" s="98"/>
      <c r="CV10" s="98"/>
      <c r="CW10" s="98"/>
      <c r="CX10" s="98"/>
      <c r="CY10" s="98"/>
      <c r="CZ10" s="98"/>
      <c r="DA10" s="98"/>
      <c r="DB10" s="98"/>
      <c r="DC10" s="98"/>
      <c r="DD10" s="98"/>
      <c r="DE10" s="98"/>
      <c r="DF10" s="98"/>
      <c r="DG10" s="98"/>
      <c r="DH10" s="98"/>
      <c r="DI10" s="98"/>
      <c r="DJ10" s="98"/>
      <c r="DK10" s="98"/>
      <c r="DL10" s="98"/>
      <c r="DM10" s="98"/>
      <c r="DN10" s="98"/>
      <c r="DO10" s="98"/>
      <c r="DP10" s="98"/>
      <c r="DQ10" s="98"/>
      <c r="DR10" s="98"/>
      <c r="DS10" s="98"/>
      <c r="DT10" s="98"/>
      <c r="DU10" s="98"/>
      <c r="DV10" s="98"/>
      <c r="DW10" s="98"/>
      <c r="DX10" s="98"/>
      <c r="DY10" s="98"/>
      <c r="DZ10" s="98"/>
      <c r="EA10" s="98"/>
      <c r="EB10" s="98"/>
      <c r="EC10" s="98"/>
      <c r="ED10" s="98"/>
      <c r="EE10" s="98"/>
      <c r="EF10" s="98"/>
      <c r="EG10" s="98"/>
      <c r="EH10" s="98"/>
      <c r="EI10" s="98"/>
      <c r="EJ10" s="98"/>
      <c r="EK10" s="98"/>
      <c r="EL10" s="98"/>
      <c r="EM10" s="98"/>
      <c r="EN10" s="98"/>
      <c r="EO10" s="98"/>
      <c r="EP10" s="98"/>
      <c r="EQ10" s="98"/>
      <c r="ER10" s="98"/>
      <c r="ES10" s="98"/>
      <c r="ET10" s="98"/>
      <c r="EU10" s="98"/>
      <c r="EV10" s="98"/>
      <c r="EW10" s="98"/>
      <c r="EX10" s="98"/>
      <c r="EY10" s="98"/>
      <c r="EZ10" s="98"/>
      <c r="FA10" s="98"/>
      <c r="FB10" s="98"/>
      <c r="FC10" s="98"/>
      <c r="FD10" s="98"/>
      <c r="FE10" s="98"/>
      <c r="FF10" s="98"/>
      <c r="FG10" s="98"/>
      <c r="FH10" s="98"/>
      <c r="FI10" s="98"/>
      <c r="FJ10" s="98"/>
      <c r="FK10" s="98"/>
      <c r="FL10" s="98"/>
      <c r="FM10" s="98"/>
      <c r="FN10" s="98"/>
      <c r="FO10" s="98"/>
      <c r="FP10" s="98"/>
      <c r="FQ10" s="98"/>
      <c r="FR10" s="98"/>
      <c r="FS10" s="98"/>
      <c r="FT10" s="98"/>
      <c r="FU10" s="98"/>
      <c r="FV10" s="98"/>
      <c r="FW10" s="98"/>
      <c r="FX10" s="98"/>
      <c r="FY10" s="98"/>
      <c r="FZ10" s="98"/>
      <c r="GA10" s="98"/>
      <c r="GB10" s="98"/>
      <c r="GC10" s="98"/>
      <c r="GD10" s="98"/>
      <c r="GE10" s="98"/>
      <c r="GF10" s="98"/>
      <c r="GG10" s="98"/>
      <c r="GH10" s="98"/>
      <c r="GI10" s="98"/>
      <c r="GJ10" s="98"/>
      <c r="GK10" s="98"/>
      <c r="GL10" s="98"/>
      <c r="GM10" s="98"/>
      <c r="GN10" s="98"/>
      <c r="GO10" s="98"/>
      <c r="GP10" s="98"/>
      <c r="GQ10" s="98"/>
      <c r="GR10" s="98"/>
      <c r="GS10" s="98"/>
      <c r="GT10" s="98"/>
      <c r="GU10" s="98"/>
      <c r="GV10" s="98"/>
      <c r="GW10" s="98"/>
      <c r="GX10" s="98"/>
      <c r="GY10" s="98"/>
      <c r="GZ10" s="98"/>
      <c r="HA10" s="98"/>
      <c r="HB10" s="98"/>
      <c r="HC10" s="98"/>
      <c r="HD10" s="98"/>
      <c r="HE10" s="98"/>
      <c r="HF10" s="98"/>
      <c r="HG10" s="98"/>
      <c r="HH10" s="98"/>
      <c r="HI10" s="98"/>
      <c r="HJ10" s="98"/>
      <c r="HK10" s="98"/>
      <c r="HL10" s="98"/>
      <c r="HM10" s="98"/>
      <c r="HN10" s="98"/>
      <c r="HO10" s="98"/>
      <c r="HP10" s="98"/>
      <c r="HQ10" s="98"/>
      <c r="HR10" s="98"/>
      <c r="HS10" s="98"/>
      <c r="HT10" s="98"/>
      <c r="HU10" s="98"/>
      <c r="HV10" s="98"/>
      <c r="HW10" s="98"/>
      <c r="HX10" s="98"/>
      <c r="HY10" s="98"/>
      <c r="HZ10" s="98"/>
      <c r="IA10" s="98"/>
      <c r="IB10" s="98"/>
      <c r="IC10" s="98"/>
      <c r="ID10" s="98"/>
      <c r="IE10" s="98"/>
      <c r="IF10" s="98"/>
      <c r="IG10" s="98"/>
      <c r="IH10" s="98"/>
      <c r="II10" s="98"/>
      <c r="IJ10" s="98"/>
      <c r="IK10" s="98"/>
      <c r="IL10" s="98"/>
      <c r="IM10" s="98"/>
      <c r="IN10" s="98"/>
      <c r="IO10" s="98"/>
      <c r="IP10" s="98"/>
      <c r="IQ10" s="98"/>
      <c r="IR10" s="98"/>
      <c r="IS10" s="98"/>
      <c r="IT10" s="98"/>
    </row>
    <row r="11" spans="1:254" x14ac:dyDescent="0.25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8"/>
      <c r="AO11" s="98"/>
      <c r="AP11" s="98"/>
      <c r="AQ11" s="98"/>
      <c r="AR11" s="98"/>
      <c r="AS11" s="98"/>
      <c r="AT11" s="98"/>
      <c r="AU11" s="98"/>
      <c r="AV11" s="98"/>
      <c r="AW11" s="98"/>
      <c r="AX11" s="98"/>
      <c r="AY11" s="98"/>
      <c r="AZ11" s="98"/>
      <c r="BA11" s="98"/>
      <c r="BB11" s="98"/>
      <c r="BC11" s="98"/>
      <c r="BD11" s="98"/>
      <c r="BE11" s="98"/>
      <c r="BF11" s="98"/>
      <c r="BG11" s="98"/>
      <c r="BH11" s="98"/>
      <c r="BI11" s="98"/>
      <c r="BJ11" s="98"/>
      <c r="BK11" s="98"/>
      <c r="BL11" s="98"/>
      <c r="BM11" s="98"/>
      <c r="BN11" s="98"/>
      <c r="BO11" s="98"/>
      <c r="BP11" s="98"/>
      <c r="BQ11" s="98"/>
      <c r="BR11" s="98"/>
      <c r="BS11" s="98"/>
      <c r="BT11" s="98"/>
      <c r="BU11" s="98"/>
      <c r="BV11" s="98"/>
      <c r="BW11" s="98"/>
      <c r="BX11" s="98"/>
      <c r="BY11" s="98"/>
      <c r="BZ11" s="98"/>
      <c r="CA11" s="98"/>
      <c r="CB11" s="98"/>
      <c r="CC11" s="98"/>
      <c r="CD11" s="98"/>
      <c r="CE11" s="98"/>
      <c r="CF11" s="98"/>
      <c r="CG11" s="98"/>
      <c r="CH11" s="98"/>
      <c r="CI11" s="98"/>
      <c r="CJ11" s="98"/>
      <c r="CK11" s="98"/>
      <c r="CL11" s="98"/>
      <c r="CM11" s="98"/>
      <c r="CN11" s="98"/>
      <c r="CO11" s="98"/>
      <c r="CP11" s="98"/>
      <c r="CQ11" s="98"/>
      <c r="CR11" s="98"/>
      <c r="CS11" s="98"/>
      <c r="CT11" s="98"/>
      <c r="CU11" s="98"/>
      <c r="CV11" s="98"/>
      <c r="CW11" s="98"/>
      <c r="CX11" s="98"/>
      <c r="CY11" s="98"/>
      <c r="CZ11" s="98"/>
      <c r="DA11" s="98"/>
      <c r="DB11" s="98"/>
      <c r="DC11" s="98"/>
      <c r="DD11" s="98"/>
      <c r="DE11" s="98"/>
      <c r="DF11" s="98"/>
      <c r="DG11" s="98"/>
      <c r="DH11" s="98"/>
      <c r="DI11" s="98"/>
      <c r="DJ11" s="98"/>
      <c r="DK11" s="98"/>
      <c r="DL11" s="98"/>
      <c r="DM11" s="98"/>
      <c r="DN11" s="98"/>
      <c r="DO11" s="98"/>
      <c r="DP11" s="98"/>
      <c r="DQ11" s="98"/>
      <c r="DR11" s="98"/>
      <c r="DS11" s="98"/>
      <c r="DT11" s="98"/>
      <c r="DU11" s="98"/>
      <c r="DV11" s="98"/>
      <c r="DW11" s="98"/>
      <c r="DX11" s="98"/>
      <c r="DY11" s="98"/>
      <c r="DZ11" s="98"/>
      <c r="EA11" s="98"/>
      <c r="EB11" s="98"/>
      <c r="EC11" s="98"/>
      <c r="ED11" s="98"/>
      <c r="EE11" s="98"/>
      <c r="EF11" s="98"/>
      <c r="EG11" s="98"/>
      <c r="EH11" s="98"/>
      <c r="EI11" s="98"/>
      <c r="EJ11" s="98"/>
      <c r="EK11" s="98"/>
      <c r="EL11" s="98"/>
      <c r="EM11" s="98"/>
      <c r="EN11" s="98"/>
      <c r="EO11" s="98"/>
      <c r="EP11" s="98"/>
      <c r="EQ11" s="98"/>
      <c r="ER11" s="98"/>
      <c r="ES11" s="98"/>
      <c r="ET11" s="98"/>
      <c r="EU11" s="98"/>
      <c r="EV11" s="98"/>
      <c r="EW11" s="98"/>
      <c r="EX11" s="98"/>
      <c r="EY11" s="98"/>
      <c r="EZ11" s="98"/>
      <c r="FA11" s="98"/>
      <c r="FB11" s="98"/>
      <c r="FC11" s="98"/>
      <c r="FD11" s="98"/>
      <c r="FE11" s="98"/>
      <c r="FF11" s="98"/>
      <c r="FG11" s="98"/>
      <c r="FH11" s="98"/>
      <c r="FI11" s="98"/>
      <c r="FJ11" s="98"/>
      <c r="FK11" s="98"/>
      <c r="FL11" s="98"/>
      <c r="FM11" s="98"/>
      <c r="FN11" s="98"/>
      <c r="FO11" s="98"/>
      <c r="FP11" s="98"/>
      <c r="FQ11" s="98"/>
      <c r="FR11" s="98"/>
      <c r="FS11" s="98"/>
      <c r="FT11" s="98"/>
      <c r="FU11" s="98"/>
      <c r="FV11" s="98"/>
      <c r="FW11" s="98"/>
      <c r="FX11" s="98"/>
      <c r="FY11" s="98"/>
      <c r="FZ11" s="98"/>
      <c r="GA11" s="98"/>
      <c r="GB11" s="98"/>
      <c r="GC11" s="98"/>
      <c r="GD11" s="98"/>
      <c r="GE11" s="98"/>
      <c r="GF11" s="98"/>
      <c r="GG11" s="98"/>
      <c r="GH11" s="98"/>
      <c r="GI11" s="98"/>
      <c r="GJ11" s="98"/>
      <c r="GK11" s="98"/>
      <c r="GL11" s="98"/>
      <c r="GM11" s="98"/>
      <c r="GN11" s="98"/>
      <c r="GO11" s="98"/>
      <c r="GP11" s="98"/>
      <c r="GQ11" s="98"/>
      <c r="GR11" s="98"/>
      <c r="GS11" s="98"/>
      <c r="GT11" s="98"/>
      <c r="GU11" s="98"/>
      <c r="GV11" s="98"/>
      <c r="GW11" s="98"/>
      <c r="GX11" s="98"/>
      <c r="GY11" s="98"/>
      <c r="GZ11" s="98"/>
      <c r="HA11" s="98"/>
      <c r="HB11" s="98"/>
      <c r="HC11" s="98"/>
      <c r="HD11" s="98"/>
      <c r="HE11" s="98"/>
      <c r="HF11" s="98"/>
      <c r="HG11" s="98"/>
      <c r="HH11" s="98"/>
      <c r="HI11" s="98"/>
      <c r="HJ11" s="98"/>
      <c r="HK11" s="98"/>
      <c r="HL11" s="98"/>
      <c r="HM11" s="98"/>
      <c r="HN11" s="98"/>
      <c r="HO11" s="98"/>
      <c r="HP11" s="98"/>
      <c r="HQ11" s="98"/>
      <c r="HR11" s="98"/>
      <c r="HS11" s="98"/>
      <c r="HT11" s="98"/>
      <c r="HU11" s="98"/>
      <c r="HV11" s="98"/>
      <c r="HW11" s="98"/>
      <c r="HX11" s="98"/>
      <c r="HY11" s="98"/>
      <c r="HZ11" s="98"/>
      <c r="IA11" s="98"/>
      <c r="IB11" s="98"/>
      <c r="IC11" s="98"/>
      <c r="ID11" s="98"/>
      <c r="IE11" s="98"/>
      <c r="IF11" s="98"/>
      <c r="IG11" s="98"/>
      <c r="IH11" s="98"/>
      <c r="II11" s="98"/>
      <c r="IJ11" s="98"/>
      <c r="IK11" s="98"/>
      <c r="IL11" s="98"/>
      <c r="IM11" s="98"/>
      <c r="IN11" s="98"/>
      <c r="IO11" s="98"/>
      <c r="IP11" s="98"/>
      <c r="IQ11" s="98"/>
      <c r="IR11" s="98"/>
      <c r="IS11" s="98"/>
      <c r="IT11" s="98"/>
    </row>
    <row r="12" spans="1:254" x14ac:dyDescent="0.25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  <c r="AN12" s="98"/>
      <c r="AO12" s="98"/>
      <c r="AP12" s="98"/>
      <c r="AQ12" s="98"/>
      <c r="AR12" s="98"/>
      <c r="AS12" s="98"/>
      <c r="AT12" s="98"/>
      <c r="AU12" s="98"/>
      <c r="AV12" s="98"/>
      <c r="AW12" s="98"/>
      <c r="AX12" s="98"/>
      <c r="AY12" s="98"/>
      <c r="AZ12" s="98"/>
      <c r="BA12" s="98"/>
      <c r="BB12" s="98"/>
      <c r="BC12" s="98"/>
      <c r="BD12" s="98"/>
      <c r="BE12" s="98"/>
      <c r="BF12" s="98"/>
      <c r="BG12" s="98"/>
      <c r="BH12" s="98"/>
      <c r="BI12" s="98"/>
      <c r="BJ12" s="98"/>
      <c r="BK12" s="98"/>
      <c r="BL12" s="98"/>
      <c r="BM12" s="98"/>
      <c r="BN12" s="98"/>
      <c r="BO12" s="98"/>
      <c r="BP12" s="98"/>
      <c r="BQ12" s="98"/>
      <c r="BR12" s="98"/>
      <c r="BS12" s="98"/>
      <c r="BT12" s="98"/>
      <c r="BU12" s="98"/>
      <c r="BV12" s="98"/>
      <c r="BW12" s="98"/>
      <c r="BX12" s="98"/>
      <c r="BY12" s="98"/>
      <c r="BZ12" s="98"/>
      <c r="CA12" s="98"/>
      <c r="CB12" s="98"/>
      <c r="CC12" s="98"/>
      <c r="CD12" s="98"/>
      <c r="CE12" s="98"/>
      <c r="CF12" s="98"/>
      <c r="CG12" s="98"/>
      <c r="CH12" s="98"/>
      <c r="CI12" s="98"/>
      <c r="CJ12" s="98"/>
      <c r="CK12" s="98"/>
      <c r="CL12" s="98"/>
      <c r="CM12" s="98"/>
      <c r="CN12" s="98"/>
      <c r="CO12" s="98"/>
      <c r="CP12" s="98"/>
      <c r="CQ12" s="98"/>
      <c r="CR12" s="98"/>
      <c r="CS12" s="98"/>
      <c r="CT12" s="98"/>
      <c r="CU12" s="98"/>
      <c r="CV12" s="98"/>
      <c r="CW12" s="98"/>
      <c r="CX12" s="98"/>
      <c r="CY12" s="98"/>
      <c r="CZ12" s="98"/>
      <c r="DA12" s="98"/>
      <c r="DB12" s="98"/>
      <c r="DC12" s="98"/>
      <c r="DD12" s="98"/>
      <c r="DE12" s="98"/>
      <c r="DF12" s="98"/>
      <c r="DG12" s="98"/>
      <c r="DH12" s="98"/>
      <c r="DI12" s="98"/>
      <c r="DJ12" s="98"/>
      <c r="DK12" s="98"/>
      <c r="DL12" s="98"/>
      <c r="DM12" s="98"/>
      <c r="DN12" s="98"/>
      <c r="DO12" s="98"/>
      <c r="DP12" s="98"/>
      <c r="DQ12" s="98"/>
      <c r="DR12" s="98"/>
      <c r="DS12" s="98"/>
      <c r="DT12" s="98"/>
      <c r="DU12" s="98"/>
      <c r="DV12" s="98"/>
      <c r="DW12" s="98"/>
      <c r="DX12" s="98"/>
      <c r="DY12" s="98"/>
      <c r="DZ12" s="98"/>
      <c r="EA12" s="98"/>
      <c r="EB12" s="98"/>
      <c r="EC12" s="98"/>
      <c r="ED12" s="98"/>
      <c r="EE12" s="98"/>
      <c r="EF12" s="98"/>
      <c r="EG12" s="98"/>
      <c r="EH12" s="98"/>
      <c r="EI12" s="98"/>
      <c r="EJ12" s="98"/>
      <c r="EK12" s="98"/>
      <c r="EL12" s="98"/>
      <c r="EM12" s="98"/>
      <c r="EN12" s="98"/>
      <c r="EO12" s="98"/>
      <c r="EP12" s="98"/>
      <c r="EQ12" s="98"/>
      <c r="ER12" s="98"/>
      <c r="ES12" s="98"/>
      <c r="ET12" s="98"/>
      <c r="EU12" s="98"/>
      <c r="EV12" s="98"/>
      <c r="EW12" s="98"/>
      <c r="EX12" s="98"/>
      <c r="EY12" s="98"/>
      <c r="EZ12" s="98"/>
      <c r="FA12" s="98"/>
      <c r="FB12" s="98"/>
      <c r="FC12" s="98"/>
      <c r="FD12" s="98"/>
      <c r="FE12" s="98"/>
      <c r="FF12" s="98"/>
      <c r="FG12" s="98"/>
      <c r="FH12" s="98"/>
      <c r="FI12" s="98"/>
      <c r="FJ12" s="98"/>
      <c r="FK12" s="98"/>
      <c r="FL12" s="98"/>
      <c r="FM12" s="98"/>
      <c r="FN12" s="98"/>
      <c r="FO12" s="98"/>
      <c r="FP12" s="98"/>
      <c r="FQ12" s="98"/>
      <c r="FR12" s="98"/>
      <c r="FS12" s="98"/>
      <c r="FT12" s="98"/>
      <c r="FU12" s="98"/>
      <c r="FV12" s="98"/>
      <c r="FW12" s="98"/>
      <c r="FX12" s="98"/>
      <c r="FY12" s="98"/>
      <c r="FZ12" s="98"/>
      <c r="GA12" s="98"/>
      <c r="GB12" s="98"/>
      <c r="GC12" s="98"/>
      <c r="GD12" s="98"/>
      <c r="GE12" s="98"/>
      <c r="GF12" s="98"/>
      <c r="GG12" s="98"/>
      <c r="GH12" s="98"/>
      <c r="GI12" s="98"/>
      <c r="GJ12" s="98"/>
      <c r="GK12" s="98"/>
      <c r="GL12" s="98"/>
      <c r="GM12" s="98"/>
      <c r="GN12" s="98"/>
      <c r="GO12" s="98"/>
      <c r="GP12" s="98"/>
      <c r="GQ12" s="98"/>
      <c r="GR12" s="98"/>
      <c r="GS12" s="98"/>
      <c r="GT12" s="98"/>
      <c r="GU12" s="98"/>
      <c r="GV12" s="98"/>
      <c r="GW12" s="98"/>
      <c r="GX12" s="98"/>
      <c r="GY12" s="98"/>
      <c r="GZ12" s="98"/>
      <c r="HA12" s="98"/>
      <c r="HB12" s="98"/>
      <c r="HC12" s="98"/>
      <c r="HD12" s="98"/>
      <c r="HE12" s="98"/>
      <c r="HF12" s="98"/>
      <c r="HG12" s="98"/>
      <c r="HH12" s="98"/>
      <c r="HI12" s="98"/>
      <c r="HJ12" s="98"/>
      <c r="HK12" s="98"/>
      <c r="HL12" s="98"/>
      <c r="HM12" s="98"/>
      <c r="HN12" s="98"/>
      <c r="HO12" s="98"/>
      <c r="HP12" s="98"/>
      <c r="HQ12" s="98"/>
      <c r="HR12" s="98"/>
      <c r="HS12" s="98"/>
      <c r="HT12" s="98"/>
      <c r="HU12" s="98"/>
      <c r="HV12" s="98"/>
      <c r="HW12" s="98"/>
      <c r="HX12" s="98"/>
      <c r="HY12" s="98"/>
      <c r="HZ12" s="98"/>
      <c r="IA12" s="98"/>
      <c r="IB12" s="98"/>
      <c r="IC12" s="98"/>
      <c r="ID12" s="98"/>
      <c r="IE12" s="98"/>
      <c r="IF12" s="98"/>
      <c r="IG12" s="98"/>
      <c r="IH12" s="98"/>
      <c r="II12" s="98"/>
      <c r="IJ12" s="98"/>
      <c r="IK12" s="98"/>
      <c r="IL12" s="98"/>
      <c r="IM12" s="98"/>
      <c r="IN12" s="98"/>
      <c r="IO12" s="98"/>
      <c r="IP12" s="98"/>
      <c r="IQ12" s="98"/>
      <c r="IR12" s="98"/>
      <c r="IS12" s="98"/>
      <c r="IT12" s="98"/>
    </row>
    <row r="13" spans="1:254" x14ac:dyDescent="0.25">
      <c r="A13" s="103" t="s">
        <v>15</v>
      </c>
      <c r="B13" s="103" t="s">
        <v>3</v>
      </c>
      <c r="C13" s="103" t="s">
        <v>3</v>
      </c>
      <c r="D13" s="103" t="s">
        <v>3</v>
      </c>
      <c r="E13" s="103" t="s">
        <v>3</v>
      </c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  <c r="AA13" s="104"/>
      <c r="AB13" s="104"/>
      <c r="AC13" s="104"/>
      <c r="AD13" s="104"/>
      <c r="AE13" s="104"/>
      <c r="AF13" s="104"/>
      <c r="AG13" s="104"/>
      <c r="AH13" s="104"/>
      <c r="AI13" s="104"/>
      <c r="AJ13" s="104"/>
      <c r="AK13" s="104"/>
      <c r="AL13" s="104"/>
      <c r="AM13" s="104"/>
      <c r="AN13" s="104"/>
      <c r="AO13" s="104"/>
      <c r="AP13" s="104"/>
      <c r="AQ13" s="104"/>
      <c r="AR13" s="104"/>
      <c r="AS13" s="104"/>
      <c r="AT13" s="104"/>
      <c r="AU13" s="104"/>
      <c r="AV13" s="104"/>
      <c r="AW13" s="104"/>
      <c r="AX13" s="104"/>
      <c r="AY13" s="104"/>
      <c r="AZ13" s="104"/>
      <c r="BA13" s="104"/>
      <c r="BB13" s="104"/>
      <c r="BC13" s="104"/>
      <c r="BD13" s="104"/>
      <c r="BE13" s="104"/>
      <c r="BF13" s="104"/>
      <c r="BG13" s="104"/>
      <c r="BH13" s="104"/>
      <c r="BI13" s="104"/>
      <c r="BJ13" s="104"/>
      <c r="BK13" s="104"/>
      <c r="BL13" s="104"/>
      <c r="BM13" s="104"/>
      <c r="BN13" s="104"/>
      <c r="BO13" s="104"/>
      <c r="BP13" s="104"/>
      <c r="BQ13" s="104"/>
      <c r="BR13" s="104"/>
      <c r="BS13" s="104"/>
      <c r="BT13" s="104"/>
      <c r="BU13" s="104"/>
      <c r="BV13" s="104"/>
      <c r="BW13" s="104"/>
      <c r="BX13" s="104"/>
      <c r="BY13" s="104"/>
      <c r="BZ13" s="104"/>
      <c r="CA13" s="104"/>
      <c r="CB13" s="104"/>
      <c r="CC13" s="104"/>
      <c r="CD13" s="104"/>
      <c r="CE13" s="104"/>
      <c r="CF13" s="104"/>
      <c r="CG13" s="104"/>
      <c r="CH13" s="104"/>
      <c r="CI13" s="104"/>
      <c r="CJ13" s="104"/>
      <c r="CK13" s="104"/>
      <c r="CL13" s="104"/>
      <c r="CM13" s="104"/>
      <c r="CN13" s="104"/>
      <c r="CO13" s="104"/>
      <c r="CP13" s="104"/>
      <c r="CQ13" s="104"/>
      <c r="CR13" s="104"/>
      <c r="CS13" s="104"/>
      <c r="CT13" s="104"/>
      <c r="CU13" s="104"/>
      <c r="CV13" s="104"/>
      <c r="CW13" s="104"/>
      <c r="CX13" s="104"/>
      <c r="CY13" s="104"/>
      <c r="CZ13" s="104"/>
      <c r="DA13" s="104"/>
      <c r="DB13" s="104"/>
      <c r="DC13" s="104"/>
      <c r="DD13" s="104"/>
      <c r="DE13" s="104"/>
      <c r="DF13" s="104"/>
      <c r="DG13" s="104"/>
      <c r="DH13" s="104"/>
      <c r="DI13" s="104"/>
      <c r="DJ13" s="104"/>
      <c r="DK13" s="104"/>
      <c r="DL13" s="104"/>
      <c r="DM13" s="104"/>
      <c r="DN13" s="104"/>
      <c r="DO13" s="104"/>
      <c r="DP13" s="104"/>
      <c r="DQ13" s="104"/>
      <c r="DR13" s="104"/>
      <c r="DS13" s="104"/>
      <c r="DT13" s="104"/>
      <c r="DU13" s="104"/>
      <c r="DV13" s="104"/>
      <c r="DW13" s="104"/>
      <c r="DX13" s="104"/>
      <c r="DY13" s="104"/>
      <c r="DZ13" s="104"/>
      <c r="EA13" s="104"/>
      <c r="EB13" s="104"/>
      <c r="EC13" s="104"/>
      <c r="ED13" s="104"/>
      <c r="EE13" s="104"/>
      <c r="EF13" s="104"/>
      <c r="EG13" s="104"/>
      <c r="EH13" s="104"/>
      <c r="EI13" s="104"/>
      <c r="EJ13" s="104"/>
      <c r="EK13" s="104"/>
      <c r="EL13" s="104"/>
      <c r="EM13" s="104"/>
      <c r="EN13" s="104"/>
      <c r="EO13" s="104"/>
      <c r="EP13" s="104"/>
      <c r="EQ13" s="104"/>
      <c r="ER13" s="104"/>
      <c r="ES13" s="104"/>
      <c r="ET13" s="104"/>
      <c r="EU13" s="104"/>
      <c r="EV13" s="104"/>
      <c r="EW13" s="104"/>
      <c r="EX13" s="104"/>
      <c r="EY13" s="104"/>
      <c r="EZ13" s="104"/>
      <c r="FA13" s="104"/>
      <c r="FB13" s="104"/>
      <c r="FC13" s="104"/>
      <c r="FD13" s="104"/>
      <c r="FE13" s="104"/>
      <c r="FF13" s="104"/>
      <c r="FG13" s="104"/>
      <c r="FH13" s="104"/>
      <c r="FI13" s="104"/>
      <c r="FJ13" s="104"/>
      <c r="FK13" s="104"/>
      <c r="FL13" s="104"/>
      <c r="FM13" s="104"/>
      <c r="FN13" s="104"/>
      <c r="FO13" s="104"/>
      <c r="FP13" s="104"/>
      <c r="FQ13" s="104"/>
      <c r="FR13" s="104"/>
      <c r="FS13" s="104"/>
      <c r="FT13" s="104"/>
      <c r="FU13" s="104"/>
      <c r="FV13" s="104"/>
      <c r="FW13" s="104"/>
      <c r="FX13" s="104"/>
      <c r="FY13" s="104"/>
      <c r="FZ13" s="104"/>
      <c r="GA13" s="104"/>
      <c r="GB13" s="104"/>
      <c r="GC13" s="104"/>
      <c r="GD13" s="104"/>
      <c r="GE13" s="104"/>
      <c r="GF13" s="104"/>
      <c r="GG13" s="104"/>
      <c r="GH13" s="104"/>
      <c r="GI13" s="104"/>
      <c r="GJ13" s="104"/>
      <c r="GK13" s="104"/>
      <c r="GL13" s="104"/>
      <c r="GM13" s="104"/>
      <c r="GN13" s="104"/>
      <c r="GO13" s="104"/>
      <c r="GP13" s="104"/>
      <c r="GQ13" s="104"/>
      <c r="GR13" s="104"/>
      <c r="GS13" s="104"/>
      <c r="GT13" s="104"/>
      <c r="GU13" s="104"/>
      <c r="GV13" s="104"/>
      <c r="GW13" s="104"/>
      <c r="GX13" s="104"/>
      <c r="GY13" s="104"/>
      <c r="GZ13" s="104"/>
      <c r="HA13" s="104"/>
      <c r="HB13" s="104"/>
      <c r="HC13" s="104"/>
      <c r="HD13" s="104"/>
      <c r="HE13" s="104"/>
      <c r="HF13" s="104"/>
      <c r="HG13" s="104"/>
      <c r="HH13" s="104"/>
      <c r="HI13" s="104"/>
      <c r="HJ13" s="104"/>
      <c r="HK13" s="104"/>
      <c r="HL13" s="104"/>
      <c r="HM13" s="104"/>
      <c r="HN13" s="104"/>
      <c r="HO13" s="104"/>
      <c r="HP13" s="104"/>
      <c r="HQ13" s="104"/>
      <c r="HR13" s="104"/>
      <c r="HS13" s="104"/>
      <c r="HT13" s="104"/>
      <c r="HU13" s="104"/>
      <c r="HV13" s="104"/>
      <c r="HW13" s="104"/>
      <c r="HX13" s="104"/>
      <c r="HY13" s="104"/>
      <c r="HZ13" s="104"/>
      <c r="IA13" s="104"/>
      <c r="IB13" s="104"/>
      <c r="IC13" s="104"/>
      <c r="ID13" s="104"/>
      <c r="IE13" s="104"/>
      <c r="IF13" s="104"/>
      <c r="IG13" s="104"/>
      <c r="IH13" s="104"/>
      <c r="II13" s="104"/>
      <c r="IJ13" s="104"/>
      <c r="IK13" s="104"/>
      <c r="IL13" s="104"/>
      <c r="IM13" s="104"/>
      <c r="IN13" s="104"/>
      <c r="IO13" s="104"/>
      <c r="IP13" s="104"/>
      <c r="IQ13" s="104"/>
      <c r="IR13" s="104"/>
      <c r="IS13" s="104"/>
      <c r="IT13" s="104"/>
    </row>
    <row r="14" spans="1:254" ht="47.25" x14ac:dyDescent="0.25">
      <c r="A14" s="105" t="s">
        <v>16</v>
      </c>
      <c r="B14" s="105" t="s">
        <v>17</v>
      </c>
      <c r="C14" s="105" t="s">
        <v>18</v>
      </c>
      <c r="D14" s="105" t="s">
        <v>19</v>
      </c>
      <c r="E14" s="105" t="s">
        <v>20</v>
      </c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  <c r="AN14" s="98"/>
      <c r="AO14" s="98"/>
      <c r="AP14" s="98"/>
      <c r="AQ14" s="98"/>
      <c r="AR14" s="98"/>
      <c r="AS14" s="98"/>
      <c r="AT14" s="98"/>
      <c r="AU14" s="98"/>
      <c r="AV14" s="98"/>
      <c r="AW14" s="98"/>
      <c r="AX14" s="98"/>
      <c r="AY14" s="98"/>
      <c r="AZ14" s="98"/>
      <c r="BA14" s="98"/>
      <c r="BB14" s="98"/>
      <c r="BC14" s="98"/>
      <c r="BD14" s="98"/>
      <c r="BE14" s="98"/>
      <c r="BF14" s="98"/>
      <c r="BG14" s="98"/>
      <c r="BH14" s="98"/>
      <c r="BI14" s="98"/>
      <c r="BJ14" s="98"/>
      <c r="BK14" s="98"/>
      <c r="BL14" s="98"/>
      <c r="BM14" s="98"/>
      <c r="BN14" s="98"/>
      <c r="BO14" s="98"/>
      <c r="BP14" s="98"/>
      <c r="BQ14" s="98"/>
      <c r="BR14" s="98"/>
      <c r="BS14" s="98"/>
      <c r="BT14" s="98"/>
      <c r="BU14" s="98"/>
      <c r="BV14" s="98"/>
      <c r="BW14" s="98"/>
      <c r="BX14" s="98"/>
      <c r="BY14" s="98"/>
      <c r="BZ14" s="98"/>
      <c r="CA14" s="98"/>
      <c r="CB14" s="98"/>
      <c r="CC14" s="98"/>
      <c r="CD14" s="98"/>
      <c r="CE14" s="98"/>
      <c r="CF14" s="98"/>
      <c r="CG14" s="98"/>
      <c r="CH14" s="98"/>
      <c r="CI14" s="98"/>
      <c r="CJ14" s="98"/>
      <c r="CK14" s="98"/>
      <c r="CL14" s="98"/>
      <c r="CM14" s="98"/>
      <c r="CN14" s="98"/>
      <c r="CO14" s="98"/>
      <c r="CP14" s="98"/>
      <c r="CQ14" s="98"/>
      <c r="CR14" s="98"/>
      <c r="CS14" s="98"/>
      <c r="CT14" s="98"/>
      <c r="CU14" s="98"/>
      <c r="CV14" s="98"/>
      <c r="CW14" s="98"/>
      <c r="CX14" s="98"/>
      <c r="CY14" s="98"/>
      <c r="CZ14" s="98"/>
      <c r="DA14" s="98"/>
      <c r="DB14" s="98"/>
      <c r="DC14" s="98"/>
      <c r="DD14" s="98"/>
      <c r="DE14" s="98"/>
      <c r="DF14" s="98"/>
      <c r="DG14" s="98"/>
      <c r="DH14" s="98"/>
      <c r="DI14" s="98"/>
      <c r="DJ14" s="98"/>
      <c r="DK14" s="98"/>
      <c r="DL14" s="98"/>
      <c r="DM14" s="98"/>
      <c r="DN14" s="98"/>
      <c r="DO14" s="98"/>
      <c r="DP14" s="98"/>
      <c r="DQ14" s="98"/>
      <c r="DR14" s="98"/>
      <c r="DS14" s="98"/>
      <c r="DT14" s="98"/>
      <c r="DU14" s="98"/>
      <c r="DV14" s="98"/>
      <c r="DW14" s="98"/>
      <c r="DX14" s="98"/>
      <c r="DY14" s="98"/>
      <c r="DZ14" s="98"/>
      <c r="EA14" s="98"/>
      <c r="EB14" s="98"/>
      <c r="EC14" s="98"/>
      <c r="ED14" s="98"/>
      <c r="EE14" s="98"/>
      <c r="EF14" s="98"/>
      <c r="EG14" s="98"/>
      <c r="EH14" s="98"/>
      <c r="EI14" s="98"/>
      <c r="EJ14" s="98"/>
      <c r="EK14" s="98"/>
      <c r="EL14" s="98"/>
      <c r="EM14" s="98"/>
      <c r="EN14" s="98"/>
      <c r="EO14" s="98"/>
      <c r="EP14" s="98"/>
      <c r="EQ14" s="98"/>
      <c r="ER14" s="98"/>
      <c r="ES14" s="98"/>
      <c r="ET14" s="98"/>
      <c r="EU14" s="98"/>
      <c r="EV14" s="98"/>
      <c r="EW14" s="98"/>
      <c r="EX14" s="98"/>
      <c r="EY14" s="98"/>
      <c r="EZ14" s="98"/>
      <c r="FA14" s="98"/>
      <c r="FB14" s="98"/>
      <c r="FC14" s="98"/>
      <c r="FD14" s="98"/>
      <c r="FE14" s="98"/>
      <c r="FF14" s="98"/>
      <c r="FG14" s="98"/>
      <c r="FH14" s="98"/>
      <c r="FI14" s="98"/>
      <c r="FJ14" s="98"/>
      <c r="FK14" s="98"/>
      <c r="FL14" s="98"/>
      <c r="FM14" s="98"/>
      <c r="FN14" s="98"/>
      <c r="FO14" s="98"/>
      <c r="FP14" s="98"/>
      <c r="FQ14" s="98"/>
      <c r="FR14" s="98"/>
      <c r="FS14" s="98"/>
      <c r="FT14" s="98"/>
      <c r="FU14" s="98"/>
      <c r="FV14" s="98"/>
      <c r="FW14" s="98"/>
      <c r="FX14" s="98"/>
      <c r="FY14" s="98"/>
      <c r="FZ14" s="98"/>
      <c r="GA14" s="98"/>
      <c r="GB14" s="98"/>
      <c r="GC14" s="98"/>
      <c r="GD14" s="98"/>
      <c r="GE14" s="98"/>
      <c r="GF14" s="98"/>
      <c r="GG14" s="98"/>
      <c r="GH14" s="98"/>
      <c r="GI14" s="98"/>
      <c r="GJ14" s="98"/>
      <c r="GK14" s="98"/>
      <c r="GL14" s="98"/>
      <c r="GM14" s="98"/>
      <c r="GN14" s="98"/>
      <c r="GO14" s="98"/>
      <c r="GP14" s="98"/>
      <c r="GQ14" s="98"/>
      <c r="GR14" s="98"/>
      <c r="GS14" s="98"/>
      <c r="GT14" s="98"/>
      <c r="GU14" s="98"/>
      <c r="GV14" s="98"/>
      <c r="GW14" s="98"/>
      <c r="GX14" s="98"/>
      <c r="GY14" s="98"/>
      <c r="GZ14" s="98"/>
      <c r="HA14" s="98"/>
      <c r="HB14" s="98"/>
      <c r="HC14" s="98"/>
      <c r="HD14" s="98"/>
      <c r="HE14" s="98"/>
      <c r="HF14" s="98"/>
      <c r="HG14" s="98"/>
      <c r="HH14" s="98"/>
      <c r="HI14" s="98"/>
      <c r="HJ14" s="98"/>
      <c r="HK14" s="98"/>
      <c r="HL14" s="98"/>
      <c r="HM14" s="98"/>
      <c r="HN14" s="98"/>
      <c r="HO14" s="98"/>
      <c r="HP14" s="98"/>
      <c r="HQ14" s="98"/>
      <c r="HR14" s="98"/>
      <c r="HS14" s="98"/>
      <c r="HT14" s="98"/>
      <c r="HU14" s="98"/>
      <c r="HV14" s="98"/>
      <c r="HW14" s="98"/>
      <c r="HX14" s="98"/>
      <c r="HY14" s="98"/>
      <c r="HZ14" s="98"/>
      <c r="IA14" s="98"/>
      <c r="IB14" s="98"/>
      <c r="IC14" s="98"/>
      <c r="ID14" s="98"/>
      <c r="IE14" s="98"/>
      <c r="IF14" s="98"/>
      <c r="IG14" s="98"/>
      <c r="IH14" s="98"/>
      <c r="II14" s="98"/>
      <c r="IJ14" s="98"/>
      <c r="IK14" s="98"/>
      <c r="IL14" s="98"/>
      <c r="IM14" s="98"/>
      <c r="IN14" s="98"/>
      <c r="IO14" s="98"/>
      <c r="IP14" s="98"/>
      <c r="IQ14" s="98"/>
      <c r="IR14" s="98"/>
      <c r="IS14" s="98"/>
      <c r="IT14" s="98"/>
    </row>
    <row r="15" spans="1:254" x14ac:dyDescent="0.25">
      <c r="A15" s="106" t="s">
        <v>21</v>
      </c>
      <c r="B15" s="106" t="s">
        <v>22</v>
      </c>
      <c r="C15" s="106" t="s">
        <v>22</v>
      </c>
      <c r="D15" s="106" t="s">
        <v>22</v>
      </c>
      <c r="E15" s="106" t="s">
        <v>22</v>
      </c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  <c r="AN15" s="98"/>
      <c r="AO15" s="98"/>
      <c r="AP15" s="98"/>
      <c r="AQ15" s="98"/>
      <c r="AR15" s="98"/>
      <c r="AS15" s="98"/>
      <c r="AT15" s="98"/>
      <c r="AU15" s="98"/>
      <c r="AV15" s="98"/>
      <c r="AW15" s="98"/>
      <c r="AX15" s="98"/>
      <c r="AY15" s="98"/>
      <c r="AZ15" s="98"/>
      <c r="BA15" s="98"/>
      <c r="BB15" s="98"/>
      <c r="BC15" s="98"/>
      <c r="BD15" s="98"/>
      <c r="BE15" s="98"/>
      <c r="BF15" s="98"/>
      <c r="BG15" s="98"/>
      <c r="BH15" s="98"/>
      <c r="BI15" s="98"/>
      <c r="BJ15" s="98"/>
      <c r="BK15" s="98"/>
      <c r="BL15" s="98"/>
      <c r="BM15" s="98"/>
      <c r="BN15" s="98"/>
      <c r="BO15" s="98"/>
      <c r="BP15" s="98"/>
      <c r="BQ15" s="98"/>
      <c r="BR15" s="98"/>
      <c r="BS15" s="98"/>
      <c r="BT15" s="98"/>
      <c r="BU15" s="98"/>
      <c r="BV15" s="98"/>
      <c r="BW15" s="98"/>
      <c r="BX15" s="98"/>
      <c r="BY15" s="98"/>
      <c r="BZ15" s="98"/>
      <c r="CA15" s="98"/>
      <c r="CB15" s="98"/>
      <c r="CC15" s="98"/>
      <c r="CD15" s="98"/>
      <c r="CE15" s="98"/>
      <c r="CF15" s="98"/>
      <c r="CG15" s="98"/>
      <c r="CH15" s="98"/>
      <c r="CI15" s="98"/>
      <c r="CJ15" s="98"/>
      <c r="CK15" s="98"/>
      <c r="CL15" s="98"/>
      <c r="CM15" s="98"/>
      <c r="CN15" s="98"/>
      <c r="CO15" s="98"/>
      <c r="CP15" s="98"/>
      <c r="CQ15" s="98"/>
      <c r="CR15" s="98"/>
      <c r="CS15" s="98"/>
      <c r="CT15" s="98"/>
      <c r="CU15" s="98"/>
      <c r="CV15" s="98"/>
      <c r="CW15" s="98"/>
      <c r="CX15" s="98"/>
      <c r="CY15" s="98"/>
      <c r="CZ15" s="98"/>
      <c r="DA15" s="98"/>
      <c r="DB15" s="98"/>
      <c r="DC15" s="98"/>
      <c r="DD15" s="98"/>
      <c r="DE15" s="98"/>
      <c r="DF15" s="98"/>
      <c r="DG15" s="98"/>
      <c r="DH15" s="98"/>
      <c r="DI15" s="98"/>
      <c r="DJ15" s="98"/>
      <c r="DK15" s="98"/>
      <c r="DL15" s="98"/>
      <c r="DM15" s="98"/>
      <c r="DN15" s="98"/>
      <c r="DO15" s="98"/>
      <c r="DP15" s="98"/>
      <c r="DQ15" s="98"/>
      <c r="DR15" s="98"/>
      <c r="DS15" s="98"/>
      <c r="DT15" s="98"/>
      <c r="DU15" s="98"/>
      <c r="DV15" s="98"/>
      <c r="DW15" s="98"/>
      <c r="DX15" s="98"/>
      <c r="DY15" s="98"/>
      <c r="DZ15" s="98"/>
      <c r="EA15" s="98"/>
      <c r="EB15" s="98"/>
      <c r="EC15" s="98"/>
      <c r="ED15" s="98"/>
      <c r="EE15" s="98"/>
      <c r="EF15" s="98"/>
      <c r="EG15" s="98"/>
      <c r="EH15" s="98"/>
      <c r="EI15" s="98"/>
      <c r="EJ15" s="98"/>
      <c r="EK15" s="98"/>
      <c r="EL15" s="98"/>
      <c r="EM15" s="98"/>
      <c r="EN15" s="98"/>
      <c r="EO15" s="98"/>
      <c r="EP15" s="98"/>
      <c r="EQ15" s="98"/>
      <c r="ER15" s="98"/>
      <c r="ES15" s="98"/>
      <c r="ET15" s="98"/>
      <c r="EU15" s="98"/>
      <c r="EV15" s="98"/>
      <c r="EW15" s="98"/>
      <c r="EX15" s="98"/>
      <c r="EY15" s="98"/>
      <c r="EZ15" s="98"/>
      <c r="FA15" s="98"/>
      <c r="FB15" s="98"/>
      <c r="FC15" s="98"/>
      <c r="FD15" s="98"/>
      <c r="FE15" s="98"/>
      <c r="FF15" s="98"/>
      <c r="FG15" s="98"/>
      <c r="FH15" s="98"/>
      <c r="FI15" s="98"/>
      <c r="FJ15" s="98"/>
      <c r="FK15" s="98"/>
      <c r="FL15" s="98"/>
      <c r="FM15" s="98"/>
      <c r="FN15" s="98"/>
      <c r="FO15" s="98"/>
      <c r="FP15" s="98"/>
      <c r="FQ15" s="98"/>
      <c r="FR15" s="98"/>
      <c r="FS15" s="98"/>
      <c r="FT15" s="98"/>
      <c r="FU15" s="98"/>
      <c r="FV15" s="98"/>
      <c r="FW15" s="98"/>
      <c r="FX15" s="98"/>
      <c r="FY15" s="98"/>
      <c r="FZ15" s="98"/>
      <c r="GA15" s="98"/>
      <c r="GB15" s="98"/>
      <c r="GC15" s="98"/>
      <c r="GD15" s="98"/>
      <c r="GE15" s="98"/>
      <c r="GF15" s="98"/>
      <c r="GG15" s="98"/>
      <c r="GH15" s="98"/>
      <c r="GI15" s="98"/>
      <c r="GJ15" s="98"/>
      <c r="GK15" s="98"/>
      <c r="GL15" s="98"/>
      <c r="GM15" s="98"/>
      <c r="GN15" s="98"/>
      <c r="GO15" s="98"/>
      <c r="GP15" s="98"/>
      <c r="GQ15" s="98"/>
      <c r="GR15" s="98"/>
      <c r="GS15" s="98"/>
      <c r="GT15" s="98"/>
      <c r="GU15" s="98"/>
      <c r="GV15" s="98"/>
      <c r="GW15" s="98"/>
      <c r="GX15" s="98"/>
      <c r="GY15" s="98"/>
      <c r="GZ15" s="98"/>
      <c r="HA15" s="98"/>
      <c r="HB15" s="98"/>
      <c r="HC15" s="98"/>
      <c r="HD15" s="98"/>
      <c r="HE15" s="98"/>
      <c r="HF15" s="98"/>
      <c r="HG15" s="98"/>
      <c r="HH15" s="98"/>
      <c r="HI15" s="98"/>
      <c r="HJ15" s="98"/>
      <c r="HK15" s="98"/>
      <c r="HL15" s="98"/>
      <c r="HM15" s="98"/>
      <c r="HN15" s="98"/>
      <c r="HO15" s="98"/>
      <c r="HP15" s="98"/>
      <c r="HQ15" s="98"/>
      <c r="HR15" s="98"/>
      <c r="HS15" s="98"/>
      <c r="HT15" s="98"/>
      <c r="HU15" s="98"/>
      <c r="HV15" s="98"/>
      <c r="HW15" s="98"/>
      <c r="HX15" s="98"/>
      <c r="HY15" s="98"/>
      <c r="HZ15" s="98"/>
      <c r="IA15" s="98"/>
      <c r="IB15" s="98"/>
      <c r="IC15" s="98"/>
      <c r="ID15" s="98"/>
      <c r="IE15" s="98"/>
      <c r="IF15" s="98"/>
      <c r="IG15" s="98"/>
      <c r="IH15" s="98"/>
      <c r="II15" s="98"/>
      <c r="IJ15" s="98"/>
      <c r="IK15" s="98"/>
      <c r="IL15" s="98"/>
      <c r="IM15" s="98"/>
      <c r="IN15" s="98"/>
      <c r="IO15" s="98"/>
      <c r="IP15" s="98"/>
      <c r="IQ15" s="98"/>
      <c r="IR15" s="98"/>
      <c r="IS15" s="98"/>
      <c r="IT15" s="98"/>
    </row>
    <row r="16" spans="1:254" x14ac:dyDescent="0.25">
      <c r="A16" s="107" t="s">
        <v>23</v>
      </c>
      <c r="B16" s="102"/>
      <c r="C16" s="102"/>
      <c r="D16" s="102"/>
      <c r="E16" s="102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  <c r="AN16" s="98"/>
      <c r="AO16" s="98"/>
      <c r="AP16" s="98"/>
      <c r="AQ16" s="98"/>
      <c r="AR16" s="98"/>
      <c r="AS16" s="98"/>
      <c r="AT16" s="98"/>
      <c r="AU16" s="98"/>
      <c r="AV16" s="98"/>
      <c r="AW16" s="98"/>
      <c r="AX16" s="98"/>
      <c r="AY16" s="98"/>
      <c r="AZ16" s="98"/>
      <c r="BA16" s="98"/>
      <c r="BB16" s="98"/>
      <c r="BC16" s="98"/>
      <c r="BD16" s="98"/>
      <c r="BE16" s="98"/>
      <c r="BF16" s="98"/>
      <c r="BG16" s="98"/>
      <c r="BH16" s="98"/>
      <c r="BI16" s="98"/>
      <c r="BJ16" s="98"/>
      <c r="BK16" s="98"/>
      <c r="BL16" s="98"/>
      <c r="BM16" s="98"/>
      <c r="BN16" s="98"/>
      <c r="BO16" s="98"/>
      <c r="BP16" s="98"/>
      <c r="BQ16" s="98"/>
      <c r="BR16" s="98"/>
      <c r="BS16" s="98"/>
      <c r="BT16" s="98"/>
      <c r="BU16" s="98"/>
      <c r="BV16" s="98"/>
      <c r="BW16" s="98"/>
      <c r="BX16" s="98"/>
      <c r="BY16" s="98"/>
      <c r="BZ16" s="98"/>
      <c r="CA16" s="98"/>
      <c r="CB16" s="98"/>
      <c r="CC16" s="98"/>
      <c r="CD16" s="98"/>
      <c r="CE16" s="98"/>
      <c r="CF16" s="98"/>
      <c r="CG16" s="98"/>
      <c r="CH16" s="98"/>
      <c r="CI16" s="98"/>
      <c r="CJ16" s="98"/>
      <c r="CK16" s="98"/>
      <c r="CL16" s="98"/>
      <c r="CM16" s="98"/>
      <c r="CN16" s="98"/>
      <c r="CO16" s="98"/>
      <c r="CP16" s="98"/>
      <c r="CQ16" s="98"/>
      <c r="CR16" s="98"/>
      <c r="CS16" s="98"/>
      <c r="CT16" s="98"/>
      <c r="CU16" s="98"/>
      <c r="CV16" s="98"/>
      <c r="CW16" s="98"/>
      <c r="CX16" s="98"/>
      <c r="CY16" s="98"/>
      <c r="CZ16" s="98"/>
      <c r="DA16" s="98"/>
      <c r="DB16" s="98"/>
      <c r="DC16" s="98"/>
      <c r="DD16" s="98"/>
      <c r="DE16" s="98"/>
      <c r="DF16" s="98"/>
      <c r="DG16" s="98"/>
      <c r="DH16" s="98"/>
      <c r="DI16" s="98"/>
      <c r="DJ16" s="98"/>
      <c r="DK16" s="98"/>
      <c r="DL16" s="98"/>
      <c r="DM16" s="98"/>
      <c r="DN16" s="98"/>
      <c r="DO16" s="98"/>
      <c r="DP16" s="98"/>
      <c r="DQ16" s="98"/>
      <c r="DR16" s="98"/>
      <c r="DS16" s="98"/>
      <c r="DT16" s="98"/>
      <c r="DU16" s="98"/>
      <c r="DV16" s="98"/>
      <c r="DW16" s="98"/>
      <c r="DX16" s="98"/>
      <c r="DY16" s="98"/>
      <c r="DZ16" s="98"/>
      <c r="EA16" s="98"/>
      <c r="EB16" s="98"/>
      <c r="EC16" s="98"/>
      <c r="ED16" s="98"/>
      <c r="EE16" s="98"/>
      <c r="EF16" s="98"/>
      <c r="EG16" s="98"/>
      <c r="EH16" s="98"/>
      <c r="EI16" s="98"/>
      <c r="EJ16" s="98"/>
      <c r="EK16" s="98"/>
      <c r="EL16" s="98"/>
      <c r="EM16" s="98"/>
      <c r="EN16" s="98"/>
      <c r="EO16" s="98"/>
      <c r="EP16" s="98"/>
      <c r="EQ16" s="98"/>
      <c r="ER16" s="98"/>
      <c r="ES16" s="98"/>
      <c r="ET16" s="98"/>
      <c r="EU16" s="98"/>
      <c r="EV16" s="98"/>
      <c r="EW16" s="98"/>
      <c r="EX16" s="98"/>
      <c r="EY16" s="98"/>
      <c r="EZ16" s="98"/>
      <c r="FA16" s="98"/>
      <c r="FB16" s="98"/>
      <c r="FC16" s="98"/>
      <c r="FD16" s="98"/>
      <c r="FE16" s="98"/>
      <c r="FF16" s="98"/>
      <c r="FG16" s="98"/>
      <c r="FH16" s="98"/>
      <c r="FI16" s="98"/>
      <c r="FJ16" s="98"/>
      <c r="FK16" s="98"/>
      <c r="FL16" s="98"/>
      <c r="FM16" s="98"/>
      <c r="FN16" s="98"/>
      <c r="FO16" s="98"/>
      <c r="FP16" s="98"/>
      <c r="FQ16" s="98"/>
      <c r="FR16" s="98"/>
      <c r="FS16" s="98"/>
      <c r="FT16" s="98"/>
      <c r="FU16" s="98"/>
      <c r="FV16" s="98"/>
      <c r="FW16" s="98"/>
      <c r="FX16" s="98"/>
      <c r="FY16" s="98"/>
      <c r="FZ16" s="98"/>
      <c r="GA16" s="98"/>
      <c r="GB16" s="98"/>
      <c r="GC16" s="98"/>
      <c r="GD16" s="98"/>
      <c r="GE16" s="98"/>
      <c r="GF16" s="98"/>
      <c r="GG16" s="98"/>
      <c r="GH16" s="98"/>
      <c r="GI16" s="98"/>
      <c r="GJ16" s="98"/>
      <c r="GK16" s="98"/>
      <c r="GL16" s="98"/>
      <c r="GM16" s="98"/>
      <c r="GN16" s="98"/>
      <c r="GO16" s="98"/>
      <c r="GP16" s="98"/>
      <c r="GQ16" s="98"/>
      <c r="GR16" s="98"/>
      <c r="GS16" s="98"/>
      <c r="GT16" s="98"/>
      <c r="GU16" s="98"/>
      <c r="GV16" s="98"/>
      <c r="GW16" s="98"/>
      <c r="GX16" s="98"/>
      <c r="GY16" s="98"/>
      <c r="GZ16" s="98"/>
      <c r="HA16" s="98"/>
      <c r="HB16" s="98"/>
      <c r="HC16" s="98"/>
      <c r="HD16" s="98"/>
      <c r="HE16" s="98"/>
      <c r="HF16" s="98"/>
      <c r="HG16" s="98"/>
      <c r="HH16" s="98"/>
      <c r="HI16" s="98"/>
      <c r="HJ16" s="98"/>
      <c r="HK16" s="98"/>
      <c r="HL16" s="98"/>
      <c r="HM16" s="98"/>
      <c r="HN16" s="98"/>
      <c r="HO16" s="98"/>
      <c r="HP16" s="98"/>
      <c r="HQ16" s="98"/>
      <c r="HR16" s="98"/>
      <c r="HS16" s="98"/>
      <c r="HT16" s="98"/>
      <c r="HU16" s="98"/>
      <c r="HV16" s="98"/>
      <c r="HW16" s="98"/>
      <c r="HX16" s="98"/>
      <c r="HY16" s="98"/>
      <c r="HZ16" s="98"/>
      <c r="IA16" s="98"/>
      <c r="IB16" s="98"/>
      <c r="IC16" s="98"/>
      <c r="ID16" s="98"/>
      <c r="IE16" s="98"/>
      <c r="IF16" s="98"/>
      <c r="IG16" s="98"/>
      <c r="IH16" s="98"/>
      <c r="II16" s="98"/>
      <c r="IJ16" s="98"/>
      <c r="IK16" s="98"/>
      <c r="IL16" s="98"/>
      <c r="IM16" s="98"/>
      <c r="IN16" s="98"/>
      <c r="IO16" s="98"/>
      <c r="IP16" s="98"/>
      <c r="IQ16" s="98"/>
      <c r="IR16" s="98"/>
      <c r="IS16" s="98"/>
      <c r="IT16" s="98"/>
    </row>
    <row r="17" spans="1:254" x14ac:dyDescent="0.25">
      <c r="A17" s="102" t="s">
        <v>24</v>
      </c>
      <c r="B17" s="109">
        <v>10357</v>
      </c>
      <c r="C17" s="109">
        <v>14402</v>
      </c>
      <c r="D17" s="109">
        <v>15092</v>
      </c>
      <c r="E17" s="109">
        <v>14219</v>
      </c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8"/>
      <c r="AO17" s="98"/>
      <c r="AP17" s="98"/>
      <c r="AQ17" s="98"/>
      <c r="AR17" s="98"/>
      <c r="AS17" s="98"/>
      <c r="AT17" s="98"/>
      <c r="AU17" s="98"/>
      <c r="AV17" s="98"/>
      <c r="AW17" s="98"/>
      <c r="AX17" s="98"/>
      <c r="AY17" s="98"/>
      <c r="AZ17" s="98"/>
      <c r="BA17" s="98"/>
      <c r="BB17" s="98"/>
      <c r="BC17" s="98"/>
      <c r="BD17" s="98"/>
      <c r="BE17" s="98"/>
      <c r="BF17" s="98"/>
      <c r="BG17" s="98"/>
      <c r="BH17" s="98"/>
      <c r="BI17" s="98"/>
      <c r="BJ17" s="98"/>
      <c r="BK17" s="98"/>
      <c r="BL17" s="98"/>
      <c r="BM17" s="98"/>
      <c r="BN17" s="98"/>
      <c r="BO17" s="98"/>
      <c r="BP17" s="98"/>
      <c r="BQ17" s="98"/>
      <c r="BR17" s="98"/>
      <c r="BS17" s="98"/>
      <c r="BT17" s="98"/>
      <c r="BU17" s="98"/>
      <c r="BV17" s="98"/>
      <c r="BW17" s="98"/>
      <c r="BX17" s="98"/>
      <c r="BY17" s="98"/>
      <c r="BZ17" s="98"/>
      <c r="CA17" s="98"/>
      <c r="CB17" s="98"/>
      <c r="CC17" s="98"/>
      <c r="CD17" s="98"/>
      <c r="CE17" s="98"/>
      <c r="CF17" s="98"/>
      <c r="CG17" s="98"/>
      <c r="CH17" s="98"/>
      <c r="CI17" s="98"/>
      <c r="CJ17" s="98"/>
      <c r="CK17" s="98"/>
      <c r="CL17" s="98"/>
      <c r="CM17" s="98"/>
      <c r="CN17" s="98"/>
      <c r="CO17" s="98"/>
      <c r="CP17" s="98"/>
      <c r="CQ17" s="98"/>
      <c r="CR17" s="98"/>
      <c r="CS17" s="98"/>
      <c r="CT17" s="98"/>
      <c r="CU17" s="98"/>
      <c r="CV17" s="98"/>
      <c r="CW17" s="98"/>
      <c r="CX17" s="98"/>
      <c r="CY17" s="98"/>
      <c r="CZ17" s="98"/>
      <c r="DA17" s="98"/>
      <c r="DB17" s="98"/>
      <c r="DC17" s="98"/>
      <c r="DD17" s="98"/>
      <c r="DE17" s="98"/>
      <c r="DF17" s="98"/>
      <c r="DG17" s="98"/>
      <c r="DH17" s="98"/>
      <c r="DI17" s="98"/>
      <c r="DJ17" s="98"/>
      <c r="DK17" s="98"/>
      <c r="DL17" s="98"/>
      <c r="DM17" s="98"/>
      <c r="DN17" s="98"/>
      <c r="DO17" s="98"/>
      <c r="DP17" s="98"/>
      <c r="DQ17" s="98"/>
      <c r="DR17" s="98"/>
      <c r="DS17" s="98"/>
      <c r="DT17" s="98"/>
      <c r="DU17" s="98"/>
      <c r="DV17" s="98"/>
      <c r="DW17" s="98"/>
      <c r="DX17" s="98"/>
      <c r="DY17" s="98"/>
      <c r="DZ17" s="98"/>
      <c r="EA17" s="98"/>
      <c r="EB17" s="98"/>
      <c r="EC17" s="98"/>
      <c r="ED17" s="98"/>
      <c r="EE17" s="98"/>
      <c r="EF17" s="98"/>
      <c r="EG17" s="98"/>
      <c r="EH17" s="98"/>
      <c r="EI17" s="98"/>
      <c r="EJ17" s="98"/>
      <c r="EK17" s="98"/>
      <c r="EL17" s="98"/>
      <c r="EM17" s="98"/>
      <c r="EN17" s="98"/>
      <c r="EO17" s="98"/>
      <c r="EP17" s="98"/>
      <c r="EQ17" s="98"/>
      <c r="ER17" s="98"/>
      <c r="ES17" s="98"/>
      <c r="ET17" s="98"/>
      <c r="EU17" s="98"/>
      <c r="EV17" s="98"/>
      <c r="EW17" s="98"/>
      <c r="EX17" s="98"/>
      <c r="EY17" s="98"/>
      <c r="EZ17" s="98"/>
      <c r="FA17" s="98"/>
      <c r="FB17" s="98"/>
      <c r="FC17" s="98"/>
      <c r="FD17" s="98"/>
      <c r="FE17" s="98"/>
      <c r="FF17" s="98"/>
      <c r="FG17" s="98"/>
      <c r="FH17" s="98"/>
      <c r="FI17" s="98"/>
      <c r="FJ17" s="98"/>
      <c r="FK17" s="98"/>
      <c r="FL17" s="98"/>
      <c r="FM17" s="98"/>
      <c r="FN17" s="98"/>
      <c r="FO17" s="98"/>
      <c r="FP17" s="98"/>
      <c r="FQ17" s="98"/>
      <c r="FR17" s="98"/>
      <c r="FS17" s="98"/>
      <c r="FT17" s="98"/>
      <c r="FU17" s="98"/>
      <c r="FV17" s="98"/>
      <c r="FW17" s="98"/>
      <c r="FX17" s="98"/>
      <c r="FY17" s="98"/>
      <c r="FZ17" s="98"/>
      <c r="GA17" s="98"/>
      <c r="GB17" s="98"/>
      <c r="GC17" s="98"/>
      <c r="GD17" s="98"/>
      <c r="GE17" s="98"/>
      <c r="GF17" s="98"/>
      <c r="GG17" s="98"/>
      <c r="GH17" s="98"/>
      <c r="GI17" s="98"/>
      <c r="GJ17" s="98"/>
      <c r="GK17" s="98"/>
      <c r="GL17" s="98"/>
      <c r="GM17" s="98"/>
      <c r="GN17" s="98"/>
      <c r="GO17" s="98"/>
      <c r="GP17" s="98"/>
      <c r="GQ17" s="98"/>
      <c r="GR17" s="98"/>
      <c r="GS17" s="98"/>
      <c r="GT17" s="98"/>
      <c r="GU17" s="98"/>
      <c r="GV17" s="98"/>
      <c r="GW17" s="98"/>
      <c r="GX17" s="98"/>
      <c r="GY17" s="98"/>
      <c r="GZ17" s="98"/>
      <c r="HA17" s="98"/>
      <c r="HB17" s="98"/>
      <c r="HC17" s="98"/>
      <c r="HD17" s="98"/>
      <c r="HE17" s="98"/>
      <c r="HF17" s="98"/>
      <c r="HG17" s="98"/>
      <c r="HH17" s="98"/>
      <c r="HI17" s="98"/>
      <c r="HJ17" s="98"/>
      <c r="HK17" s="98"/>
      <c r="HL17" s="98"/>
      <c r="HM17" s="98"/>
      <c r="HN17" s="98"/>
      <c r="HO17" s="98"/>
      <c r="HP17" s="98"/>
      <c r="HQ17" s="98"/>
      <c r="HR17" s="98"/>
      <c r="HS17" s="98"/>
      <c r="HT17" s="98"/>
      <c r="HU17" s="98"/>
      <c r="HV17" s="98"/>
      <c r="HW17" s="98"/>
      <c r="HX17" s="98"/>
      <c r="HY17" s="98"/>
      <c r="HZ17" s="98"/>
      <c r="IA17" s="98"/>
      <c r="IB17" s="98"/>
      <c r="IC17" s="98"/>
      <c r="ID17" s="98"/>
      <c r="IE17" s="98"/>
      <c r="IF17" s="98"/>
      <c r="IG17" s="98"/>
      <c r="IH17" s="98"/>
      <c r="II17" s="98"/>
      <c r="IJ17" s="98"/>
      <c r="IK17" s="98"/>
      <c r="IL17" s="98"/>
      <c r="IM17" s="98"/>
      <c r="IN17" s="98"/>
      <c r="IO17" s="98"/>
      <c r="IP17" s="98"/>
      <c r="IQ17" s="98"/>
      <c r="IR17" s="98"/>
      <c r="IS17" s="98"/>
      <c r="IT17" s="98"/>
    </row>
    <row r="18" spans="1:254" x14ac:dyDescent="0.25">
      <c r="A18" s="102" t="s">
        <v>25</v>
      </c>
      <c r="B18" s="108">
        <v>358</v>
      </c>
      <c r="C18" s="108">
        <v>387</v>
      </c>
      <c r="D18" s="108">
        <v>438</v>
      </c>
      <c r="E18" s="108">
        <v>474</v>
      </c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8"/>
      <c r="AO18" s="98"/>
      <c r="AP18" s="98"/>
      <c r="AQ18" s="98"/>
      <c r="AR18" s="98"/>
      <c r="AS18" s="98"/>
      <c r="AT18" s="98"/>
      <c r="AU18" s="98"/>
      <c r="AV18" s="98"/>
      <c r="AW18" s="98"/>
      <c r="AX18" s="98"/>
      <c r="AY18" s="98"/>
      <c r="AZ18" s="98"/>
      <c r="BA18" s="98"/>
      <c r="BB18" s="98"/>
      <c r="BC18" s="98"/>
      <c r="BD18" s="98"/>
      <c r="BE18" s="98"/>
      <c r="BF18" s="98"/>
      <c r="BG18" s="98"/>
      <c r="BH18" s="98"/>
      <c r="BI18" s="98"/>
      <c r="BJ18" s="98"/>
      <c r="BK18" s="98"/>
      <c r="BL18" s="98"/>
      <c r="BM18" s="98"/>
      <c r="BN18" s="98"/>
      <c r="BO18" s="98"/>
      <c r="BP18" s="98"/>
      <c r="BQ18" s="98"/>
      <c r="BR18" s="98"/>
      <c r="BS18" s="98"/>
      <c r="BT18" s="98"/>
      <c r="BU18" s="98"/>
      <c r="BV18" s="98"/>
      <c r="BW18" s="98"/>
      <c r="BX18" s="98"/>
      <c r="BY18" s="98"/>
      <c r="BZ18" s="98"/>
      <c r="CA18" s="98"/>
      <c r="CB18" s="98"/>
      <c r="CC18" s="98"/>
      <c r="CD18" s="98"/>
      <c r="CE18" s="98"/>
      <c r="CF18" s="98"/>
      <c r="CG18" s="98"/>
      <c r="CH18" s="98"/>
      <c r="CI18" s="98"/>
      <c r="CJ18" s="98"/>
      <c r="CK18" s="98"/>
      <c r="CL18" s="98"/>
      <c r="CM18" s="98"/>
      <c r="CN18" s="98"/>
      <c r="CO18" s="98"/>
      <c r="CP18" s="98"/>
      <c r="CQ18" s="98"/>
      <c r="CR18" s="98"/>
      <c r="CS18" s="98"/>
      <c r="CT18" s="98"/>
      <c r="CU18" s="98"/>
      <c r="CV18" s="98"/>
      <c r="CW18" s="98"/>
      <c r="CX18" s="98"/>
      <c r="CY18" s="98"/>
      <c r="CZ18" s="98"/>
      <c r="DA18" s="98"/>
      <c r="DB18" s="98"/>
      <c r="DC18" s="98"/>
      <c r="DD18" s="98"/>
      <c r="DE18" s="98"/>
      <c r="DF18" s="98"/>
      <c r="DG18" s="98"/>
      <c r="DH18" s="98"/>
      <c r="DI18" s="98"/>
      <c r="DJ18" s="98"/>
      <c r="DK18" s="98"/>
      <c r="DL18" s="98"/>
      <c r="DM18" s="98"/>
      <c r="DN18" s="98"/>
      <c r="DO18" s="98"/>
      <c r="DP18" s="98"/>
      <c r="DQ18" s="98"/>
      <c r="DR18" s="98"/>
      <c r="DS18" s="98"/>
      <c r="DT18" s="98"/>
      <c r="DU18" s="98"/>
      <c r="DV18" s="98"/>
      <c r="DW18" s="98"/>
      <c r="DX18" s="98"/>
      <c r="DY18" s="98"/>
      <c r="DZ18" s="98"/>
      <c r="EA18" s="98"/>
      <c r="EB18" s="98"/>
      <c r="EC18" s="98"/>
      <c r="ED18" s="98"/>
      <c r="EE18" s="98"/>
      <c r="EF18" s="98"/>
      <c r="EG18" s="98"/>
      <c r="EH18" s="98"/>
      <c r="EI18" s="98"/>
      <c r="EJ18" s="98"/>
      <c r="EK18" s="98"/>
      <c r="EL18" s="98"/>
      <c r="EM18" s="98"/>
      <c r="EN18" s="98"/>
      <c r="EO18" s="98"/>
      <c r="EP18" s="98"/>
      <c r="EQ18" s="98"/>
      <c r="ER18" s="98"/>
      <c r="ES18" s="98"/>
      <c r="ET18" s="98"/>
      <c r="EU18" s="98"/>
      <c r="EV18" s="98"/>
      <c r="EW18" s="98"/>
      <c r="EX18" s="98"/>
      <c r="EY18" s="98"/>
      <c r="EZ18" s="98"/>
      <c r="FA18" s="98"/>
      <c r="FB18" s="98"/>
      <c r="FC18" s="98"/>
      <c r="FD18" s="98"/>
      <c r="FE18" s="98"/>
      <c r="FF18" s="98"/>
      <c r="FG18" s="98"/>
      <c r="FH18" s="98"/>
      <c r="FI18" s="98"/>
      <c r="FJ18" s="98"/>
      <c r="FK18" s="98"/>
      <c r="FL18" s="98"/>
      <c r="FM18" s="98"/>
      <c r="FN18" s="98"/>
      <c r="FO18" s="98"/>
      <c r="FP18" s="98"/>
      <c r="FQ18" s="98"/>
      <c r="FR18" s="98"/>
      <c r="FS18" s="98"/>
      <c r="FT18" s="98"/>
      <c r="FU18" s="98"/>
      <c r="FV18" s="98"/>
      <c r="FW18" s="98"/>
      <c r="FX18" s="98"/>
      <c r="FY18" s="98"/>
      <c r="FZ18" s="98"/>
      <c r="GA18" s="98"/>
      <c r="GB18" s="98"/>
      <c r="GC18" s="98"/>
      <c r="GD18" s="98"/>
      <c r="GE18" s="98"/>
      <c r="GF18" s="98"/>
      <c r="GG18" s="98"/>
      <c r="GH18" s="98"/>
      <c r="GI18" s="98"/>
      <c r="GJ18" s="98"/>
      <c r="GK18" s="98"/>
      <c r="GL18" s="98"/>
      <c r="GM18" s="98"/>
      <c r="GN18" s="98"/>
      <c r="GO18" s="98"/>
      <c r="GP18" s="98"/>
      <c r="GQ18" s="98"/>
      <c r="GR18" s="98"/>
      <c r="GS18" s="98"/>
      <c r="GT18" s="98"/>
      <c r="GU18" s="98"/>
      <c r="GV18" s="98"/>
      <c r="GW18" s="98"/>
      <c r="GX18" s="98"/>
      <c r="GY18" s="98"/>
      <c r="GZ18" s="98"/>
      <c r="HA18" s="98"/>
      <c r="HB18" s="98"/>
      <c r="HC18" s="98"/>
      <c r="HD18" s="98"/>
      <c r="HE18" s="98"/>
      <c r="HF18" s="98"/>
      <c r="HG18" s="98"/>
      <c r="HH18" s="98"/>
      <c r="HI18" s="98"/>
      <c r="HJ18" s="98"/>
      <c r="HK18" s="98"/>
      <c r="HL18" s="98"/>
      <c r="HM18" s="98"/>
      <c r="HN18" s="98"/>
      <c r="HO18" s="98"/>
      <c r="HP18" s="98"/>
      <c r="HQ18" s="98"/>
      <c r="HR18" s="98"/>
      <c r="HS18" s="98"/>
      <c r="HT18" s="98"/>
      <c r="HU18" s="98"/>
      <c r="HV18" s="98"/>
      <c r="HW18" s="98"/>
      <c r="HX18" s="98"/>
      <c r="HY18" s="98"/>
      <c r="HZ18" s="98"/>
      <c r="IA18" s="98"/>
      <c r="IB18" s="98"/>
      <c r="IC18" s="98"/>
      <c r="ID18" s="98"/>
      <c r="IE18" s="98"/>
      <c r="IF18" s="98"/>
      <c r="IG18" s="98"/>
      <c r="IH18" s="98"/>
      <c r="II18" s="98"/>
      <c r="IJ18" s="98"/>
      <c r="IK18" s="98"/>
      <c r="IL18" s="98"/>
      <c r="IM18" s="98"/>
      <c r="IN18" s="98"/>
      <c r="IO18" s="98"/>
      <c r="IP18" s="98"/>
      <c r="IQ18" s="98"/>
      <c r="IR18" s="98"/>
      <c r="IS18" s="98"/>
      <c r="IT18" s="98"/>
    </row>
    <row r="19" spans="1:254" x14ac:dyDescent="0.25">
      <c r="A19" s="102" t="s">
        <v>26</v>
      </c>
      <c r="B19" s="110" t="s">
        <v>27</v>
      </c>
      <c r="C19" s="110" t="s">
        <v>27</v>
      </c>
      <c r="D19" s="110" t="s">
        <v>27</v>
      </c>
      <c r="E19" s="110" t="s">
        <v>27</v>
      </c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  <c r="AN19" s="98"/>
      <c r="AO19" s="98"/>
      <c r="AP19" s="98"/>
      <c r="AQ19" s="98"/>
      <c r="AR19" s="98"/>
      <c r="AS19" s="98"/>
      <c r="AT19" s="98"/>
      <c r="AU19" s="98"/>
      <c r="AV19" s="98"/>
      <c r="AW19" s="98"/>
      <c r="AX19" s="98"/>
      <c r="AY19" s="98"/>
      <c r="AZ19" s="98"/>
      <c r="BA19" s="98"/>
      <c r="BB19" s="98"/>
      <c r="BC19" s="98"/>
      <c r="BD19" s="98"/>
      <c r="BE19" s="98"/>
      <c r="BF19" s="98"/>
      <c r="BG19" s="98"/>
      <c r="BH19" s="98"/>
      <c r="BI19" s="98"/>
      <c r="BJ19" s="98"/>
      <c r="BK19" s="98"/>
      <c r="BL19" s="98"/>
      <c r="BM19" s="98"/>
      <c r="BN19" s="98"/>
      <c r="BO19" s="98"/>
      <c r="BP19" s="98"/>
      <c r="BQ19" s="98"/>
      <c r="BR19" s="98"/>
      <c r="BS19" s="98"/>
      <c r="BT19" s="98"/>
      <c r="BU19" s="98"/>
      <c r="BV19" s="98"/>
      <c r="BW19" s="98"/>
      <c r="BX19" s="98"/>
      <c r="BY19" s="98"/>
      <c r="BZ19" s="98"/>
      <c r="CA19" s="98"/>
      <c r="CB19" s="98"/>
      <c r="CC19" s="98"/>
      <c r="CD19" s="98"/>
      <c r="CE19" s="98"/>
      <c r="CF19" s="98"/>
      <c r="CG19" s="98"/>
      <c r="CH19" s="98"/>
      <c r="CI19" s="98"/>
      <c r="CJ19" s="98"/>
      <c r="CK19" s="98"/>
      <c r="CL19" s="98"/>
      <c r="CM19" s="98"/>
      <c r="CN19" s="98"/>
      <c r="CO19" s="98"/>
      <c r="CP19" s="98"/>
      <c r="CQ19" s="98"/>
      <c r="CR19" s="98"/>
      <c r="CS19" s="98"/>
      <c r="CT19" s="98"/>
      <c r="CU19" s="98"/>
      <c r="CV19" s="98"/>
      <c r="CW19" s="98"/>
      <c r="CX19" s="98"/>
      <c r="CY19" s="98"/>
      <c r="CZ19" s="98"/>
      <c r="DA19" s="98"/>
      <c r="DB19" s="98"/>
      <c r="DC19" s="98"/>
      <c r="DD19" s="98"/>
      <c r="DE19" s="98"/>
      <c r="DF19" s="98"/>
      <c r="DG19" s="98"/>
      <c r="DH19" s="98"/>
      <c r="DI19" s="98"/>
      <c r="DJ19" s="98"/>
      <c r="DK19" s="98"/>
      <c r="DL19" s="98"/>
      <c r="DM19" s="98"/>
      <c r="DN19" s="98"/>
      <c r="DO19" s="98"/>
      <c r="DP19" s="98"/>
      <c r="DQ19" s="98"/>
      <c r="DR19" s="98"/>
      <c r="DS19" s="98"/>
      <c r="DT19" s="98"/>
      <c r="DU19" s="98"/>
      <c r="DV19" s="98"/>
      <c r="DW19" s="98"/>
      <c r="DX19" s="98"/>
      <c r="DY19" s="98"/>
      <c r="DZ19" s="98"/>
      <c r="EA19" s="98"/>
      <c r="EB19" s="98"/>
      <c r="EC19" s="98"/>
      <c r="ED19" s="98"/>
      <c r="EE19" s="98"/>
      <c r="EF19" s="98"/>
      <c r="EG19" s="98"/>
      <c r="EH19" s="98"/>
      <c r="EI19" s="98"/>
      <c r="EJ19" s="98"/>
      <c r="EK19" s="98"/>
      <c r="EL19" s="98"/>
      <c r="EM19" s="98"/>
      <c r="EN19" s="98"/>
      <c r="EO19" s="98"/>
      <c r="EP19" s="98"/>
      <c r="EQ19" s="98"/>
      <c r="ER19" s="98"/>
      <c r="ES19" s="98"/>
      <c r="ET19" s="98"/>
      <c r="EU19" s="98"/>
      <c r="EV19" s="98"/>
      <c r="EW19" s="98"/>
      <c r="EX19" s="98"/>
      <c r="EY19" s="98"/>
      <c r="EZ19" s="98"/>
      <c r="FA19" s="98"/>
      <c r="FB19" s="98"/>
      <c r="FC19" s="98"/>
      <c r="FD19" s="98"/>
      <c r="FE19" s="98"/>
      <c r="FF19" s="98"/>
      <c r="FG19" s="98"/>
      <c r="FH19" s="98"/>
      <c r="FI19" s="98"/>
      <c r="FJ19" s="98"/>
      <c r="FK19" s="98"/>
      <c r="FL19" s="98"/>
      <c r="FM19" s="98"/>
      <c r="FN19" s="98"/>
      <c r="FO19" s="98"/>
      <c r="FP19" s="98"/>
      <c r="FQ19" s="98"/>
      <c r="FR19" s="98"/>
      <c r="FS19" s="98"/>
      <c r="FT19" s="98"/>
      <c r="FU19" s="98"/>
      <c r="FV19" s="98"/>
      <c r="FW19" s="98"/>
      <c r="FX19" s="98"/>
      <c r="FY19" s="98"/>
      <c r="FZ19" s="98"/>
      <c r="GA19" s="98"/>
      <c r="GB19" s="98"/>
      <c r="GC19" s="98"/>
      <c r="GD19" s="98"/>
      <c r="GE19" s="98"/>
      <c r="GF19" s="98"/>
      <c r="GG19" s="98"/>
      <c r="GH19" s="98"/>
      <c r="GI19" s="98"/>
      <c r="GJ19" s="98"/>
      <c r="GK19" s="98"/>
      <c r="GL19" s="98"/>
      <c r="GM19" s="98"/>
      <c r="GN19" s="98"/>
      <c r="GO19" s="98"/>
      <c r="GP19" s="98"/>
      <c r="GQ19" s="98"/>
      <c r="GR19" s="98"/>
      <c r="GS19" s="98"/>
      <c r="GT19" s="98"/>
      <c r="GU19" s="98"/>
      <c r="GV19" s="98"/>
      <c r="GW19" s="98"/>
      <c r="GX19" s="98"/>
      <c r="GY19" s="98"/>
      <c r="GZ19" s="98"/>
      <c r="HA19" s="98"/>
      <c r="HB19" s="98"/>
      <c r="HC19" s="98"/>
      <c r="HD19" s="98"/>
      <c r="HE19" s="98"/>
      <c r="HF19" s="98"/>
      <c r="HG19" s="98"/>
      <c r="HH19" s="98"/>
      <c r="HI19" s="98"/>
      <c r="HJ19" s="98"/>
      <c r="HK19" s="98"/>
      <c r="HL19" s="98"/>
      <c r="HM19" s="98"/>
      <c r="HN19" s="98"/>
      <c r="HO19" s="98"/>
      <c r="HP19" s="98"/>
      <c r="HQ19" s="98"/>
      <c r="HR19" s="98"/>
      <c r="HS19" s="98"/>
      <c r="HT19" s="98"/>
      <c r="HU19" s="98"/>
      <c r="HV19" s="98"/>
      <c r="HW19" s="98"/>
      <c r="HX19" s="98"/>
      <c r="HY19" s="98"/>
      <c r="HZ19" s="98"/>
      <c r="IA19" s="98"/>
      <c r="IB19" s="98"/>
      <c r="IC19" s="98"/>
      <c r="ID19" s="98"/>
      <c r="IE19" s="98"/>
      <c r="IF19" s="98"/>
      <c r="IG19" s="98"/>
      <c r="IH19" s="98"/>
      <c r="II19" s="98"/>
      <c r="IJ19" s="98"/>
      <c r="IK19" s="98"/>
      <c r="IL19" s="98"/>
      <c r="IM19" s="98"/>
      <c r="IN19" s="98"/>
      <c r="IO19" s="98"/>
      <c r="IP19" s="98"/>
      <c r="IQ19" s="98"/>
      <c r="IR19" s="98"/>
      <c r="IS19" s="98"/>
      <c r="IT19" s="98"/>
    </row>
    <row r="20" spans="1:254" x14ac:dyDescent="0.25">
      <c r="A20" s="107" t="s">
        <v>28</v>
      </c>
      <c r="B20" s="112">
        <v>10715</v>
      </c>
      <c r="C20" s="112">
        <v>14789</v>
      </c>
      <c r="D20" s="112">
        <v>15530</v>
      </c>
      <c r="E20" s="112">
        <v>14693</v>
      </c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  <c r="AN20" s="98"/>
      <c r="AO20" s="98"/>
      <c r="AP20" s="98"/>
      <c r="AQ20" s="98"/>
      <c r="AR20" s="98"/>
      <c r="AS20" s="98"/>
      <c r="AT20" s="98"/>
      <c r="AU20" s="98"/>
      <c r="AV20" s="98"/>
      <c r="AW20" s="98"/>
      <c r="AX20" s="98"/>
      <c r="AY20" s="98"/>
      <c r="AZ20" s="98"/>
      <c r="BA20" s="98"/>
      <c r="BB20" s="98"/>
      <c r="BC20" s="98"/>
      <c r="BD20" s="98"/>
      <c r="BE20" s="98"/>
      <c r="BF20" s="98"/>
      <c r="BG20" s="98"/>
      <c r="BH20" s="98"/>
      <c r="BI20" s="98"/>
      <c r="BJ20" s="98"/>
      <c r="BK20" s="98"/>
      <c r="BL20" s="98"/>
      <c r="BM20" s="98"/>
      <c r="BN20" s="98"/>
      <c r="BO20" s="98"/>
      <c r="BP20" s="98"/>
      <c r="BQ20" s="98"/>
      <c r="BR20" s="98"/>
      <c r="BS20" s="98"/>
      <c r="BT20" s="98"/>
      <c r="BU20" s="98"/>
      <c r="BV20" s="98"/>
      <c r="BW20" s="98"/>
      <c r="BX20" s="98"/>
      <c r="BY20" s="98"/>
      <c r="BZ20" s="98"/>
      <c r="CA20" s="98"/>
      <c r="CB20" s="98"/>
      <c r="CC20" s="98"/>
      <c r="CD20" s="98"/>
      <c r="CE20" s="98"/>
      <c r="CF20" s="98"/>
      <c r="CG20" s="98"/>
      <c r="CH20" s="98"/>
      <c r="CI20" s="98"/>
      <c r="CJ20" s="98"/>
      <c r="CK20" s="98"/>
      <c r="CL20" s="98"/>
      <c r="CM20" s="98"/>
      <c r="CN20" s="98"/>
      <c r="CO20" s="98"/>
      <c r="CP20" s="98"/>
      <c r="CQ20" s="98"/>
      <c r="CR20" s="98"/>
      <c r="CS20" s="98"/>
      <c r="CT20" s="98"/>
      <c r="CU20" s="98"/>
      <c r="CV20" s="98"/>
      <c r="CW20" s="98"/>
      <c r="CX20" s="98"/>
      <c r="CY20" s="98"/>
      <c r="CZ20" s="98"/>
      <c r="DA20" s="98"/>
      <c r="DB20" s="98"/>
      <c r="DC20" s="98"/>
      <c r="DD20" s="98"/>
      <c r="DE20" s="98"/>
      <c r="DF20" s="98"/>
      <c r="DG20" s="98"/>
      <c r="DH20" s="98"/>
      <c r="DI20" s="98"/>
      <c r="DJ20" s="98"/>
      <c r="DK20" s="98"/>
      <c r="DL20" s="98"/>
      <c r="DM20" s="98"/>
      <c r="DN20" s="98"/>
      <c r="DO20" s="98"/>
      <c r="DP20" s="98"/>
      <c r="DQ20" s="98"/>
      <c r="DR20" s="98"/>
      <c r="DS20" s="98"/>
      <c r="DT20" s="98"/>
      <c r="DU20" s="98"/>
      <c r="DV20" s="98"/>
      <c r="DW20" s="98"/>
      <c r="DX20" s="98"/>
      <c r="DY20" s="98"/>
      <c r="DZ20" s="98"/>
      <c r="EA20" s="98"/>
      <c r="EB20" s="98"/>
      <c r="EC20" s="98"/>
      <c r="ED20" s="98"/>
      <c r="EE20" s="98"/>
      <c r="EF20" s="98"/>
      <c r="EG20" s="98"/>
      <c r="EH20" s="98"/>
      <c r="EI20" s="98"/>
      <c r="EJ20" s="98"/>
      <c r="EK20" s="98"/>
      <c r="EL20" s="98"/>
      <c r="EM20" s="98"/>
      <c r="EN20" s="98"/>
      <c r="EO20" s="98"/>
      <c r="EP20" s="98"/>
      <c r="EQ20" s="98"/>
      <c r="ER20" s="98"/>
      <c r="ES20" s="98"/>
      <c r="ET20" s="98"/>
      <c r="EU20" s="98"/>
      <c r="EV20" s="98"/>
      <c r="EW20" s="98"/>
      <c r="EX20" s="98"/>
      <c r="EY20" s="98"/>
      <c r="EZ20" s="98"/>
      <c r="FA20" s="98"/>
      <c r="FB20" s="98"/>
      <c r="FC20" s="98"/>
      <c r="FD20" s="98"/>
      <c r="FE20" s="98"/>
      <c r="FF20" s="98"/>
      <c r="FG20" s="98"/>
      <c r="FH20" s="98"/>
      <c r="FI20" s="98"/>
      <c r="FJ20" s="98"/>
      <c r="FK20" s="98"/>
      <c r="FL20" s="98"/>
      <c r="FM20" s="98"/>
      <c r="FN20" s="98"/>
      <c r="FO20" s="98"/>
      <c r="FP20" s="98"/>
      <c r="FQ20" s="98"/>
      <c r="FR20" s="98"/>
      <c r="FS20" s="98"/>
      <c r="FT20" s="98"/>
      <c r="FU20" s="98"/>
      <c r="FV20" s="98"/>
      <c r="FW20" s="98"/>
      <c r="FX20" s="98"/>
      <c r="FY20" s="98"/>
      <c r="FZ20" s="98"/>
      <c r="GA20" s="98"/>
      <c r="GB20" s="98"/>
      <c r="GC20" s="98"/>
      <c r="GD20" s="98"/>
      <c r="GE20" s="98"/>
      <c r="GF20" s="98"/>
      <c r="GG20" s="98"/>
      <c r="GH20" s="98"/>
      <c r="GI20" s="98"/>
      <c r="GJ20" s="98"/>
      <c r="GK20" s="98"/>
      <c r="GL20" s="98"/>
      <c r="GM20" s="98"/>
      <c r="GN20" s="98"/>
      <c r="GO20" s="98"/>
      <c r="GP20" s="98"/>
      <c r="GQ20" s="98"/>
      <c r="GR20" s="98"/>
      <c r="GS20" s="98"/>
      <c r="GT20" s="98"/>
      <c r="GU20" s="98"/>
      <c r="GV20" s="98"/>
      <c r="GW20" s="98"/>
      <c r="GX20" s="98"/>
      <c r="GY20" s="98"/>
      <c r="GZ20" s="98"/>
      <c r="HA20" s="98"/>
      <c r="HB20" s="98"/>
      <c r="HC20" s="98"/>
      <c r="HD20" s="98"/>
      <c r="HE20" s="98"/>
      <c r="HF20" s="98"/>
      <c r="HG20" s="98"/>
      <c r="HH20" s="98"/>
      <c r="HI20" s="98"/>
      <c r="HJ20" s="98"/>
      <c r="HK20" s="98"/>
      <c r="HL20" s="98"/>
      <c r="HM20" s="98"/>
      <c r="HN20" s="98"/>
      <c r="HO20" s="98"/>
      <c r="HP20" s="98"/>
      <c r="HQ20" s="98"/>
      <c r="HR20" s="98"/>
      <c r="HS20" s="98"/>
      <c r="HT20" s="98"/>
      <c r="HU20" s="98"/>
      <c r="HV20" s="98"/>
      <c r="HW20" s="98"/>
      <c r="HX20" s="98"/>
      <c r="HY20" s="98"/>
      <c r="HZ20" s="98"/>
      <c r="IA20" s="98"/>
      <c r="IB20" s="98"/>
      <c r="IC20" s="98"/>
      <c r="ID20" s="98"/>
      <c r="IE20" s="98"/>
      <c r="IF20" s="98"/>
      <c r="IG20" s="98"/>
      <c r="IH20" s="98"/>
      <c r="II20" s="98"/>
      <c r="IJ20" s="98"/>
      <c r="IK20" s="98"/>
      <c r="IL20" s="98"/>
      <c r="IM20" s="98"/>
      <c r="IN20" s="98"/>
      <c r="IO20" s="98"/>
      <c r="IP20" s="98"/>
      <c r="IQ20" s="98"/>
      <c r="IR20" s="98"/>
      <c r="IS20" s="98"/>
      <c r="IT20" s="98"/>
    </row>
    <row r="21" spans="1:254" x14ac:dyDescent="0.25">
      <c r="A21" s="102"/>
      <c r="B21" s="102"/>
      <c r="C21" s="102"/>
      <c r="D21" s="102"/>
      <c r="E21" s="102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  <c r="AN21" s="98"/>
      <c r="AO21" s="98"/>
      <c r="AP21" s="98"/>
      <c r="AQ21" s="98"/>
      <c r="AR21" s="98"/>
      <c r="AS21" s="98"/>
      <c r="AT21" s="98"/>
      <c r="AU21" s="98"/>
      <c r="AV21" s="98"/>
      <c r="AW21" s="98"/>
      <c r="AX21" s="98"/>
      <c r="AY21" s="98"/>
      <c r="AZ21" s="98"/>
      <c r="BA21" s="98"/>
      <c r="BB21" s="98"/>
      <c r="BC21" s="98"/>
      <c r="BD21" s="98"/>
      <c r="BE21" s="98"/>
      <c r="BF21" s="98"/>
      <c r="BG21" s="98"/>
      <c r="BH21" s="98"/>
      <c r="BI21" s="98"/>
      <c r="BJ21" s="98"/>
      <c r="BK21" s="98"/>
      <c r="BL21" s="98"/>
      <c r="BM21" s="98"/>
      <c r="BN21" s="98"/>
      <c r="BO21" s="98"/>
      <c r="BP21" s="98"/>
      <c r="BQ21" s="98"/>
      <c r="BR21" s="98"/>
      <c r="BS21" s="98"/>
      <c r="BT21" s="98"/>
      <c r="BU21" s="98"/>
      <c r="BV21" s="98"/>
      <c r="BW21" s="98"/>
      <c r="BX21" s="98"/>
      <c r="BY21" s="98"/>
      <c r="BZ21" s="98"/>
      <c r="CA21" s="98"/>
      <c r="CB21" s="98"/>
      <c r="CC21" s="98"/>
      <c r="CD21" s="98"/>
      <c r="CE21" s="98"/>
      <c r="CF21" s="98"/>
      <c r="CG21" s="98"/>
      <c r="CH21" s="98"/>
      <c r="CI21" s="98"/>
      <c r="CJ21" s="98"/>
      <c r="CK21" s="98"/>
      <c r="CL21" s="98"/>
      <c r="CM21" s="98"/>
      <c r="CN21" s="98"/>
      <c r="CO21" s="98"/>
      <c r="CP21" s="98"/>
      <c r="CQ21" s="98"/>
      <c r="CR21" s="98"/>
      <c r="CS21" s="98"/>
      <c r="CT21" s="98"/>
      <c r="CU21" s="98"/>
      <c r="CV21" s="98"/>
      <c r="CW21" s="98"/>
      <c r="CX21" s="98"/>
      <c r="CY21" s="98"/>
      <c r="CZ21" s="98"/>
      <c r="DA21" s="98"/>
      <c r="DB21" s="98"/>
      <c r="DC21" s="98"/>
      <c r="DD21" s="98"/>
      <c r="DE21" s="98"/>
      <c r="DF21" s="98"/>
      <c r="DG21" s="98"/>
      <c r="DH21" s="98"/>
      <c r="DI21" s="98"/>
      <c r="DJ21" s="98"/>
      <c r="DK21" s="98"/>
      <c r="DL21" s="98"/>
      <c r="DM21" s="98"/>
      <c r="DN21" s="98"/>
      <c r="DO21" s="98"/>
      <c r="DP21" s="98"/>
      <c r="DQ21" s="98"/>
      <c r="DR21" s="98"/>
      <c r="DS21" s="98"/>
      <c r="DT21" s="98"/>
      <c r="DU21" s="98"/>
      <c r="DV21" s="98"/>
      <c r="DW21" s="98"/>
      <c r="DX21" s="98"/>
      <c r="DY21" s="98"/>
      <c r="DZ21" s="98"/>
      <c r="EA21" s="98"/>
      <c r="EB21" s="98"/>
      <c r="EC21" s="98"/>
      <c r="ED21" s="98"/>
      <c r="EE21" s="98"/>
      <c r="EF21" s="98"/>
      <c r="EG21" s="98"/>
      <c r="EH21" s="98"/>
      <c r="EI21" s="98"/>
      <c r="EJ21" s="98"/>
      <c r="EK21" s="98"/>
      <c r="EL21" s="98"/>
      <c r="EM21" s="98"/>
      <c r="EN21" s="98"/>
      <c r="EO21" s="98"/>
      <c r="EP21" s="98"/>
      <c r="EQ21" s="98"/>
      <c r="ER21" s="98"/>
      <c r="ES21" s="98"/>
      <c r="ET21" s="98"/>
      <c r="EU21" s="98"/>
      <c r="EV21" s="98"/>
      <c r="EW21" s="98"/>
      <c r="EX21" s="98"/>
      <c r="EY21" s="98"/>
      <c r="EZ21" s="98"/>
      <c r="FA21" s="98"/>
      <c r="FB21" s="98"/>
      <c r="FC21" s="98"/>
      <c r="FD21" s="98"/>
      <c r="FE21" s="98"/>
      <c r="FF21" s="98"/>
      <c r="FG21" s="98"/>
      <c r="FH21" s="98"/>
      <c r="FI21" s="98"/>
      <c r="FJ21" s="98"/>
      <c r="FK21" s="98"/>
      <c r="FL21" s="98"/>
      <c r="FM21" s="98"/>
      <c r="FN21" s="98"/>
      <c r="FO21" s="98"/>
      <c r="FP21" s="98"/>
      <c r="FQ21" s="98"/>
      <c r="FR21" s="98"/>
      <c r="FS21" s="98"/>
      <c r="FT21" s="98"/>
      <c r="FU21" s="98"/>
      <c r="FV21" s="98"/>
      <c r="FW21" s="98"/>
      <c r="FX21" s="98"/>
      <c r="FY21" s="98"/>
      <c r="FZ21" s="98"/>
      <c r="GA21" s="98"/>
      <c r="GB21" s="98"/>
      <c r="GC21" s="98"/>
      <c r="GD21" s="98"/>
      <c r="GE21" s="98"/>
      <c r="GF21" s="98"/>
      <c r="GG21" s="98"/>
      <c r="GH21" s="98"/>
      <c r="GI21" s="98"/>
      <c r="GJ21" s="98"/>
      <c r="GK21" s="98"/>
      <c r="GL21" s="98"/>
      <c r="GM21" s="98"/>
      <c r="GN21" s="98"/>
      <c r="GO21" s="98"/>
      <c r="GP21" s="98"/>
      <c r="GQ21" s="98"/>
      <c r="GR21" s="98"/>
      <c r="GS21" s="98"/>
      <c r="GT21" s="98"/>
      <c r="GU21" s="98"/>
      <c r="GV21" s="98"/>
      <c r="GW21" s="98"/>
      <c r="GX21" s="98"/>
      <c r="GY21" s="98"/>
      <c r="GZ21" s="98"/>
      <c r="HA21" s="98"/>
      <c r="HB21" s="98"/>
      <c r="HC21" s="98"/>
      <c r="HD21" s="98"/>
      <c r="HE21" s="98"/>
      <c r="HF21" s="98"/>
      <c r="HG21" s="98"/>
      <c r="HH21" s="98"/>
      <c r="HI21" s="98"/>
      <c r="HJ21" s="98"/>
      <c r="HK21" s="98"/>
      <c r="HL21" s="98"/>
      <c r="HM21" s="98"/>
      <c r="HN21" s="98"/>
      <c r="HO21" s="98"/>
      <c r="HP21" s="98"/>
      <c r="HQ21" s="98"/>
      <c r="HR21" s="98"/>
      <c r="HS21" s="98"/>
      <c r="HT21" s="98"/>
      <c r="HU21" s="98"/>
      <c r="HV21" s="98"/>
      <c r="HW21" s="98"/>
      <c r="HX21" s="98"/>
      <c r="HY21" s="98"/>
      <c r="HZ21" s="98"/>
      <c r="IA21" s="98"/>
      <c r="IB21" s="98"/>
      <c r="IC21" s="98"/>
      <c r="ID21" s="98"/>
      <c r="IE21" s="98"/>
      <c r="IF21" s="98"/>
      <c r="IG21" s="98"/>
      <c r="IH21" s="98"/>
      <c r="II21" s="98"/>
      <c r="IJ21" s="98"/>
      <c r="IK21" s="98"/>
      <c r="IL21" s="98"/>
      <c r="IM21" s="98"/>
      <c r="IN21" s="98"/>
      <c r="IO21" s="98"/>
      <c r="IP21" s="98"/>
      <c r="IQ21" s="98"/>
      <c r="IR21" s="98"/>
      <c r="IS21" s="98"/>
      <c r="IT21" s="98"/>
    </row>
    <row r="22" spans="1:254" x14ac:dyDescent="0.25">
      <c r="A22" s="102" t="s">
        <v>29</v>
      </c>
      <c r="B22" s="109">
        <v>7575</v>
      </c>
      <c r="C22" s="109">
        <v>9344</v>
      </c>
      <c r="D22" s="109">
        <v>10019</v>
      </c>
      <c r="E22" s="109">
        <v>9303</v>
      </c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  <c r="AO22" s="98"/>
      <c r="AP22" s="98"/>
      <c r="AQ22" s="98"/>
      <c r="AR22" s="98"/>
      <c r="AS22" s="98"/>
      <c r="AT22" s="98"/>
      <c r="AU22" s="98"/>
      <c r="AV22" s="98"/>
      <c r="AW22" s="98"/>
      <c r="AX22" s="98"/>
      <c r="AY22" s="98"/>
      <c r="AZ22" s="98"/>
      <c r="BA22" s="98"/>
      <c r="BB22" s="98"/>
      <c r="BC22" s="98"/>
      <c r="BD22" s="98"/>
      <c r="BE22" s="98"/>
      <c r="BF22" s="98"/>
      <c r="BG22" s="98"/>
      <c r="BH22" s="98"/>
      <c r="BI22" s="98"/>
      <c r="BJ22" s="98"/>
      <c r="BK22" s="98"/>
      <c r="BL22" s="98"/>
      <c r="BM22" s="98"/>
      <c r="BN22" s="98"/>
      <c r="BO22" s="98"/>
      <c r="BP22" s="98"/>
      <c r="BQ22" s="98"/>
      <c r="BR22" s="98"/>
      <c r="BS22" s="98"/>
      <c r="BT22" s="98"/>
      <c r="BU22" s="98"/>
      <c r="BV22" s="98"/>
      <c r="BW22" s="98"/>
      <c r="BX22" s="98"/>
      <c r="BY22" s="98"/>
      <c r="BZ22" s="98"/>
      <c r="CA22" s="98"/>
      <c r="CB22" s="98"/>
      <c r="CC22" s="98"/>
      <c r="CD22" s="98"/>
      <c r="CE22" s="98"/>
      <c r="CF22" s="98"/>
      <c r="CG22" s="98"/>
      <c r="CH22" s="98"/>
      <c r="CI22" s="98"/>
      <c r="CJ22" s="98"/>
      <c r="CK22" s="98"/>
      <c r="CL22" s="98"/>
      <c r="CM22" s="98"/>
      <c r="CN22" s="98"/>
      <c r="CO22" s="98"/>
      <c r="CP22" s="98"/>
      <c r="CQ22" s="98"/>
      <c r="CR22" s="98"/>
      <c r="CS22" s="98"/>
      <c r="CT22" s="98"/>
      <c r="CU22" s="98"/>
      <c r="CV22" s="98"/>
      <c r="CW22" s="98"/>
      <c r="CX22" s="98"/>
      <c r="CY22" s="98"/>
      <c r="CZ22" s="98"/>
      <c r="DA22" s="98"/>
      <c r="DB22" s="98"/>
      <c r="DC22" s="98"/>
      <c r="DD22" s="98"/>
      <c r="DE22" s="98"/>
      <c r="DF22" s="98"/>
      <c r="DG22" s="98"/>
      <c r="DH22" s="98"/>
      <c r="DI22" s="98"/>
      <c r="DJ22" s="98"/>
      <c r="DK22" s="98"/>
      <c r="DL22" s="98"/>
      <c r="DM22" s="98"/>
      <c r="DN22" s="98"/>
      <c r="DO22" s="98"/>
      <c r="DP22" s="98"/>
      <c r="DQ22" s="98"/>
      <c r="DR22" s="98"/>
      <c r="DS22" s="98"/>
      <c r="DT22" s="98"/>
      <c r="DU22" s="98"/>
      <c r="DV22" s="98"/>
      <c r="DW22" s="98"/>
      <c r="DX22" s="98"/>
      <c r="DY22" s="98"/>
      <c r="DZ22" s="98"/>
      <c r="EA22" s="98"/>
      <c r="EB22" s="98"/>
      <c r="EC22" s="98"/>
      <c r="ED22" s="98"/>
      <c r="EE22" s="98"/>
      <c r="EF22" s="98"/>
      <c r="EG22" s="98"/>
      <c r="EH22" s="98"/>
      <c r="EI22" s="98"/>
      <c r="EJ22" s="98"/>
      <c r="EK22" s="98"/>
      <c r="EL22" s="98"/>
      <c r="EM22" s="98"/>
      <c r="EN22" s="98"/>
      <c r="EO22" s="98"/>
      <c r="EP22" s="98"/>
      <c r="EQ22" s="98"/>
      <c r="ER22" s="98"/>
      <c r="ES22" s="98"/>
      <c r="ET22" s="98"/>
      <c r="EU22" s="98"/>
      <c r="EV22" s="98"/>
      <c r="EW22" s="98"/>
      <c r="EX22" s="98"/>
      <c r="EY22" s="98"/>
      <c r="EZ22" s="98"/>
      <c r="FA22" s="98"/>
      <c r="FB22" s="98"/>
      <c r="FC22" s="98"/>
      <c r="FD22" s="98"/>
      <c r="FE22" s="98"/>
      <c r="FF22" s="98"/>
      <c r="FG22" s="98"/>
      <c r="FH22" s="98"/>
      <c r="FI22" s="98"/>
      <c r="FJ22" s="98"/>
      <c r="FK22" s="98"/>
      <c r="FL22" s="98"/>
      <c r="FM22" s="98"/>
      <c r="FN22" s="98"/>
      <c r="FO22" s="98"/>
      <c r="FP22" s="98"/>
      <c r="FQ22" s="98"/>
      <c r="FR22" s="98"/>
      <c r="FS22" s="98"/>
      <c r="FT22" s="98"/>
      <c r="FU22" s="98"/>
      <c r="FV22" s="98"/>
      <c r="FW22" s="98"/>
      <c r="FX22" s="98"/>
      <c r="FY22" s="98"/>
      <c r="FZ22" s="98"/>
      <c r="GA22" s="98"/>
      <c r="GB22" s="98"/>
      <c r="GC22" s="98"/>
      <c r="GD22" s="98"/>
      <c r="GE22" s="98"/>
      <c r="GF22" s="98"/>
      <c r="GG22" s="98"/>
      <c r="GH22" s="98"/>
      <c r="GI22" s="98"/>
      <c r="GJ22" s="98"/>
      <c r="GK22" s="98"/>
      <c r="GL22" s="98"/>
      <c r="GM22" s="98"/>
      <c r="GN22" s="98"/>
      <c r="GO22" s="98"/>
      <c r="GP22" s="98"/>
      <c r="GQ22" s="98"/>
      <c r="GR22" s="98"/>
      <c r="GS22" s="98"/>
      <c r="GT22" s="98"/>
      <c r="GU22" s="98"/>
      <c r="GV22" s="98"/>
      <c r="GW22" s="98"/>
      <c r="GX22" s="98"/>
      <c r="GY22" s="98"/>
      <c r="GZ22" s="98"/>
      <c r="HA22" s="98"/>
      <c r="HB22" s="98"/>
      <c r="HC22" s="98"/>
      <c r="HD22" s="98"/>
      <c r="HE22" s="98"/>
      <c r="HF22" s="98"/>
      <c r="HG22" s="98"/>
      <c r="HH22" s="98"/>
      <c r="HI22" s="98"/>
      <c r="HJ22" s="98"/>
      <c r="HK22" s="98"/>
      <c r="HL22" s="98"/>
      <c r="HM22" s="98"/>
      <c r="HN22" s="98"/>
      <c r="HO22" s="98"/>
      <c r="HP22" s="98"/>
      <c r="HQ22" s="98"/>
      <c r="HR22" s="98"/>
      <c r="HS22" s="98"/>
      <c r="HT22" s="98"/>
      <c r="HU22" s="98"/>
      <c r="HV22" s="98"/>
      <c r="HW22" s="98"/>
      <c r="HX22" s="98"/>
      <c r="HY22" s="98"/>
      <c r="HZ22" s="98"/>
      <c r="IA22" s="98"/>
      <c r="IB22" s="98"/>
      <c r="IC22" s="98"/>
      <c r="ID22" s="98"/>
      <c r="IE22" s="98"/>
      <c r="IF22" s="98"/>
      <c r="IG22" s="98"/>
      <c r="IH22" s="98"/>
      <c r="II22" s="98"/>
      <c r="IJ22" s="98"/>
      <c r="IK22" s="98"/>
      <c r="IL22" s="98"/>
      <c r="IM22" s="98"/>
      <c r="IN22" s="98"/>
      <c r="IO22" s="98"/>
      <c r="IP22" s="98"/>
      <c r="IQ22" s="98"/>
      <c r="IR22" s="98"/>
      <c r="IS22" s="98"/>
      <c r="IT22" s="98"/>
    </row>
    <row r="23" spans="1:254" x14ac:dyDescent="0.25">
      <c r="A23" s="107" t="s">
        <v>30</v>
      </c>
      <c r="B23" s="112">
        <v>3140</v>
      </c>
      <c r="C23" s="112">
        <v>5445</v>
      </c>
      <c r="D23" s="112">
        <v>5511</v>
      </c>
      <c r="E23" s="112">
        <v>5390</v>
      </c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8"/>
      <c r="AP23" s="98"/>
      <c r="AQ23" s="98"/>
      <c r="AR23" s="98"/>
      <c r="AS23" s="98"/>
      <c r="AT23" s="98"/>
      <c r="AU23" s="98"/>
      <c r="AV23" s="98"/>
      <c r="AW23" s="98"/>
      <c r="AX23" s="98"/>
      <c r="AY23" s="98"/>
      <c r="AZ23" s="98"/>
      <c r="BA23" s="98"/>
      <c r="BB23" s="98"/>
      <c r="BC23" s="98"/>
      <c r="BD23" s="98"/>
      <c r="BE23" s="98"/>
      <c r="BF23" s="98"/>
      <c r="BG23" s="98"/>
      <c r="BH23" s="98"/>
      <c r="BI23" s="98"/>
      <c r="BJ23" s="98"/>
      <c r="BK23" s="98"/>
      <c r="BL23" s="98"/>
      <c r="BM23" s="98"/>
      <c r="BN23" s="98"/>
      <c r="BO23" s="98"/>
      <c r="BP23" s="98"/>
      <c r="BQ23" s="98"/>
      <c r="BR23" s="98"/>
      <c r="BS23" s="98"/>
      <c r="BT23" s="98"/>
      <c r="BU23" s="98"/>
      <c r="BV23" s="98"/>
      <c r="BW23" s="98"/>
      <c r="BX23" s="98"/>
      <c r="BY23" s="98"/>
      <c r="BZ23" s="98"/>
      <c r="CA23" s="98"/>
      <c r="CB23" s="98"/>
      <c r="CC23" s="98"/>
      <c r="CD23" s="98"/>
      <c r="CE23" s="98"/>
      <c r="CF23" s="98"/>
      <c r="CG23" s="98"/>
      <c r="CH23" s="98"/>
      <c r="CI23" s="98"/>
      <c r="CJ23" s="98"/>
      <c r="CK23" s="98"/>
      <c r="CL23" s="98"/>
      <c r="CM23" s="98"/>
      <c r="CN23" s="98"/>
      <c r="CO23" s="98"/>
      <c r="CP23" s="98"/>
      <c r="CQ23" s="98"/>
      <c r="CR23" s="98"/>
      <c r="CS23" s="98"/>
      <c r="CT23" s="98"/>
      <c r="CU23" s="98"/>
      <c r="CV23" s="98"/>
      <c r="CW23" s="98"/>
      <c r="CX23" s="98"/>
      <c r="CY23" s="98"/>
      <c r="CZ23" s="98"/>
      <c r="DA23" s="98"/>
      <c r="DB23" s="98"/>
      <c r="DC23" s="98"/>
      <c r="DD23" s="98"/>
      <c r="DE23" s="98"/>
      <c r="DF23" s="98"/>
      <c r="DG23" s="98"/>
      <c r="DH23" s="98"/>
      <c r="DI23" s="98"/>
      <c r="DJ23" s="98"/>
      <c r="DK23" s="98"/>
      <c r="DL23" s="98"/>
      <c r="DM23" s="98"/>
      <c r="DN23" s="98"/>
      <c r="DO23" s="98"/>
      <c r="DP23" s="98"/>
      <c r="DQ23" s="98"/>
      <c r="DR23" s="98"/>
      <c r="DS23" s="98"/>
      <c r="DT23" s="98"/>
      <c r="DU23" s="98"/>
      <c r="DV23" s="98"/>
      <c r="DW23" s="98"/>
      <c r="DX23" s="98"/>
      <c r="DY23" s="98"/>
      <c r="DZ23" s="98"/>
      <c r="EA23" s="98"/>
      <c r="EB23" s="98"/>
      <c r="EC23" s="98"/>
      <c r="ED23" s="98"/>
      <c r="EE23" s="98"/>
      <c r="EF23" s="98"/>
      <c r="EG23" s="98"/>
      <c r="EH23" s="98"/>
      <c r="EI23" s="98"/>
      <c r="EJ23" s="98"/>
      <c r="EK23" s="98"/>
      <c r="EL23" s="98"/>
      <c r="EM23" s="98"/>
      <c r="EN23" s="98"/>
      <c r="EO23" s="98"/>
      <c r="EP23" s="98"/>
      <c r="EQ23" s="98"/>
      <c r="ER23" s="98"/>
      <c r="ES23" s="98"/>
      <c r="ET23" s="98"/>
      <c r="EU23" s="98"/>
      <c r="EV23" s="98"/>
      <c r="EW23" s="98"/>
      <c r="EX23" s="98"/>
      <c r="EY23" s="98"/>
      <c r="EZ23" s="98"/>
      <c r="FA23" s="98"/>
      <c r="FB23" s="98"/>
      <c r="FC23" s="98"/>
      <c r="FD23" s="98"/>
      <c r="FE23" s="98"/>
      <c r="FF23" s="98"/>
      <c r="FG23" s="98"/>
      <c r="FH23" s="98"/>
      <c r="FI23" s="98"/>
      <c r="FJ23" s="98"/>
      <c r="FK23" s="98"/>
      <c r="FL23" s="98"/>
      <c r="FM23" s="98"/>
      <c r="FN23" s="98"/>
      <c r="FO23" s="98"/>
      <c r="FP23" s="98"/>
      <c r="FQ23" s="98"/>
      <c r="FR23" s="98"/>
      <c r="FS23" s="98"/>
      <c r="FT23" s="98"/>
      <c r="FU23" s="98"/>
      <c r="FV23" s="98"/>
      <c r="FW23" s="98"/>
      <c r="FX23" s="98"/>
      <c r="FY23" s="98"/>
      <c r="FZ23" s="98"/>
      <c r="GA23" s="98"/>
      <c r="GB23" s="98"/>
      <c r="GC23" s="98"/>
      <c r="GD23" s="98"/>
      <c r="GE23" s="98"/>
      <c r="GF23" s="98"/>
      <c r="GG23" s="98"/>
      <c r="GH23" s="98"/>
      <c r="GI23" s="98"/>
      <c r="GJ23" s="98"/>
      <c r="GK23" s="98"/>
      <c r="GL23" s="98"/>
      <c r="GM23" s="98"/>
      <c r="GN23" s="98"/>
      <c r="GO23" s="98"/>
      <c r="GP23" s="98"/>
      <c r="GQ23" s="98"/>
      <c r="GR23" s="98"/>
      <c r="GS23" s="98"/>
      <c r="GT23" s="98"/>
      <c r="GU23" s="98"/>
      <c r="GV23" s="98"/>
      <c r="GW23" s="98"/>
      <c r="GX23" s="98"/>
      <c r="GY23" s="98"/>
      <c r="GZ23" s="98"/>
      <c r="HA23" s="98"/>
      <c r="HB23" s="98"/>
      <c r="HC23" s="98"/>
      <c r="HD23" s="98"/>
      <c r="HE23" s="98"/>
      <c r="HF23" s="98"/>
      <c r="HG23" s="98"/>
      <c r="HH23" s="98"/>
      <c r="HI23" s="98"/>
      <c r="HJ23" s="98"/>
      <c r="HK23" s="98"/>
      <c r="HL23" s="98"/>
      <c r="HM23" s="98"/>
      <c r="HN23" s="98"/>
      <c r="HO23" s="98"/>
      <c r="HP23" s="98"/>
      <c r="HQ23" s="98"/>
      <c r="HR23" s="98"/>
      <c r="HS23" s="98"/>
      <c r="HT23" s="98"/>
      <c r="HU23" s="98"/>
      <c r="HV23" s="98"/>
      <c r="HW23" s="98"/>
      <c r="HX23" s="98"/>
      <c r="HY23" s="98"/>
      <c r="HZ23" s="98"/>
      <c r="IA23" s="98"/>
      <c r="IB23" s="98"/>
      <c r="IC23" s="98"/>
      <c r="ID23" s="98"/>
      <c r="IE23" s="98"/>
      <c r="IF23" s="98"/>
      <c r="IG23" s="98"/>
      <c r="IH23" s="98"/>
      <c r="II23" s="98"/>
      <c r="IJ23" s="98"/>
      <c r="IK23" s="98"/>
      <c r="IL23" s="98"/>
      <c r="IM23" s="98"/>
      <c r="IN23" s="98"/>
      <c r="IO23" s="98"/>
      <c r="IP23" s="98"/>
      <c r="IQ23" s="98"/>
      <c r="IR23" s="98"/>
      <c r="IS23" s="98"/>
      <c r="IT23" s="98"/>
    </row>
    <row r="24" spans="1:254" x14ac:dyDescent="0.25">
      <c r="A24" s="102"/>
      <c r="B24" s="102"/>
      <c r="C24" s="102"/>
      <c r="D24" s="102"/>
      <c r="E24" s="102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  <c r="AO24" s="98"/>
      <c r="AP24" s="98"/>
      <c r="AQ24" s="98"/>
      <c r="AR24" s="98"/>
      <c r="AS24" s="98"/>
      <c r="AT24" s="98"/>
      <c r="AU24" s="98"/>
      <c r="AV24" s="98"/>
      <c r="AW24" s="98"/>
      <c r="AX24" s="98"/>
      <c r="AY24" s="98"/>
      <c r="AZ24" s="98"/>
      <c r="BA24" s="98"/>
      <c r="BB24" s="98"/>
      <c r="BC24" s="98"/>
      <c r="BD24" s="98"/>
      <c r="BE24" s="98"/>
      <c r="BF24" s="98"/>
      <c r="BG24" s="98"/>
      <c r="BH24" s="98"/>
      <c r="BI24" s="98"/>
      <c r="BJ24" s="98"/>
      <c r="BK24" s="98"/>
      <c r="BL24" s="98"/>
      <c r="BM24" s="98"/>
      <c r="BN24" s="98"/>
      <c r="BO24" s="98"/>
      <c r="BP24" s="98"/>
      <c r="BQ24" s="98"/>
      <c r="BR24" s="98"/>
      <c r="BS24" s="98"/>
      <c r="BT24" s="98"/>
      <c r="BU24" s="98"/>
      <c r="BV24" s="98"/>
      <c r="BW24" s="98"/>
      <c r="BX24" s="98"/>
      <c r="BY24" s="98"/>
      <c r="BZ24" s="98"/>
      <c r="CA24" s="98"/>
      <c r="CB24" s="98"/>
      <c r="CC24" s="98"/>
      <c r="CD24" s="98"/>
      <c r="CE24" s="98"/>
      <c r="CF24" s="98"/>
      <c r="CG24" s="98"/>
      <c r="CH24" s="98"/>
      <c r="CI24" s="98"/>
      <c r="CJ24" s="98"/>
      <c r="CK24" s="98"/>
      <c r="CL24" s="98"/>
      <c r="CM24" s="98"/>
      <c r="CN24" s="98"/>
      <c r="CO24" s="98"/>
      <c r="CP24" s="98"/>
      <c r="CQ24" s="98"/>
      <c r="CR24" s="98"/>
      <c r="CS24" s="98"/>
      <c r="CT24" s="98"/>
      <c r="CU24" s="98"/>
      <c r="CV24" s="98"/>
      <c r="CW24" s="98"/>
      <c r="CX24" s="98"/>
      <c r="CY24" s="98"/>
      <c r="CZ24" s="98"/>
      <c r="DA24" s="98"/>
      <c r="DB24" s="98"/>
      <c r="DC24" s="98"/>
      <c r="DD24" s="98"/>
      <c r="DE24" s="98"/>
      <c r="DF24" s="98"/>
      <c r="DG24" s="98"/>
      <c r="DH24" s="98"/>
      <c r="DI24" s="98"/>
      <c r="DJ24" s="98"/>
      <c r="DK24" s="98"/>
      <c r="DL24" s="98"/>
      <c r="DM24" s="98"/>
      <c r="DN24" s="98"/>
      <c r="DO24" s="98"/>
      <c r="DP24" s="98"/>
      <c r="DQ24" s="98"/>
      <c r="DR24" s="98"/>
      <c r="DS24" s="98"/>
      <c r="DT24" s="98"/>
      <c r="DU24" s="98"/>
      <c r="DV24" s="98"/>
      <c r="DW24" s="98"/>
      <c r="DX24" s="98"/>
      <c r="DY24" s="98"/>
      <c r="DZ24" s="98"/>
      <c r="EA24" s="98"/>
      <c r="EB24" s="98"/>
      <c r="EC24" s="98"/>
      <c r="ED24" s="98"/>
      <c r="EE24" s="98"/>
      <c r="EF24" s="98"/>
      <c r="EG24" s="98"/>
      <c r="EH24" s="98"/>
      <c r="EI24" s="98"/>
      <c r="EJ24" s="98"/>
      <c r="EK24" s="98"/>
      <c r="EL24" s="98"/>
      <c r="EM24" s="98"/>
      <c r="EN24" s="98"/>
      <c r="EO24" s="98"/>
      <c r="EP24" s="98"/>
      <c r="EQ24" s="98"/>
      <c r="ER24" s="98"/>
      <c r="ES24" s="98"/>
      <c r="ET24" s="98"/>
      <c r="EU24" s="98"/>
      <c r="EV24" s="98"/>
      <c r="EW24" s="98"/>
      <c r="EX24" s="98"/>
      <c r="EY24" s="98"/>
      <c r="EZ24" s="98"/>
      <c r="FA24" s="98"/>
      <c r="FB24" s="98"/>
      <c r="FC24" s="98"/>
      <c r="FD24" s="98"/>
      <c r="FE24" s="98"/>
      <c r="FF24" s="98"/>
      <c r="FG24" s="98"/>
      <c r="FH24" s="98"/>
      <c r="FI24" s="98"/>
      <c r="FJ24" s="98"/>
      <c r="FK24" s="98"/>
      <c r="FL24" s="98"/>
      <c r="FM24" s="98"/>
      <c r="FN24" s="98"/>
      <c r="FO24" s="98"/>
      <c r="FP24" s="98"/>
      <c r="FQ24" s="98"/>
      <c r="FR24" s="98"/>
      <c r="FS24" s="98"/>
      <c r="FT24" s="98"/>
      <c r="FU24" s="98"/>
      <c r="FV24" s="98"/>
      <c r="FW24" s="98"/>
      <c r="FX24" s="98"/>
      <c r="FY24" s="98"/>
      <c r="FZ24" s="98"/>
      <c r="GA24" s="98"/>
      <c r="GB24" s="98"/>
      <c r="GC24" s="98"/>
      <c r="GD24" s="98"/>
      <c r="GE24" s="98"/>
      <c r="GF24" s="98"/>
      <c r="GG24" s="98"/>
      <c r="GH24" s="98"/>
      <c r="GI24" s="98"/>
      <c r="GJ24" s="98"/>
      <c r="GK24" s="98"/>
      <c r="GL24" s="98"/>
      <c r="GM24" s="98"/>
      <c r="GN24" s="98"/>
      <c r="GO24" s="98"/>
      <c r="GP24" s="98"/>
      <c r="GQ24" s="98"/>
      <c r="GR24" s="98"/>
      <c r="GS24" s="98"/>
      <c r="GT24" s="98"/>
      <c r="GU24" s="98"/>
      <c r="GV24" s="98"/>
      <c r="GW24" s="98"/>
      <c r="GX24" s="98"/>
      <c r="GY24" s="98"/>
      <c r="GZ24" s="98"/>
      <c r="HA24" s="98"/>
      <c r="HB24" s="98"/>
      <c r="HC24" s="98"/>
      <c r="HD24" s="98"/>
      <c r="HE24" s="98"/>
      <c r="HF24" s="98"/>
      <c r="HG24" s="98"/>
      <c r="HH24" s="98"/>
      <c r="HI24" s="98"/>
      <c r="HJ24" s="98"/>
      <c r="HK24" s="98"/>
      <c r="HL24" s="98"/>
      <c r="HM24" s="98"/>
      <c r="HN24" s="98"/>
      <c r="HO24" s="98"/>
      <c r="HP24" s="98"/>
      <c r="HQ24" s="98"/>
      <c r="HR24" s="98"/>
      <c r="HS24" s="98"/>
      <c r="HT24" s="98"/>
      <c r="HU24" s="98"/>
      <c r="HV24" s="98"/>
      <c r="HW24" s="98"/>
      <c r="HX24" s="98"/>
      <c r="HY24" s="98"/>
      <c r="HZ24" s="98"/>
      <c r="IA24" s="98"/>
      <c r="IB24" s="98"/>
      <c r="IC24" s="98"/>
      <c r="ID24" s="98"/>
      <c r="IE24" s="98"/>
      <c r="IF24" s="98"/>
      <c r="IG24" s="98"/>
      <c r="IH24" s="98"/>
      <c r="II24" s="98"/>
      <c r="IJ24" s="98"/>
      <c r="IK24" s="98"/>
      <c r="IL24" s="98"/>
      <c r="IM24" s="98"/>
      <c r="IN24" s="98"/>
      <c r="IO24" s="98"/>
      <c r="IP24" s="98"/>
      <c r="IQ24" s="98"/>
      <c r="IR24" s="98"/>
      <c r="IS24" s="98"/>
      <c r="IT24" s="98"/>
    </row>
    <row r="25" spans="1:254" x14ac:dyDescent="0.25">
      <c r="A25" s="102" t="s">
        <v>31</v>
      </c>
      <c r="B25" s="109">
        <v>4099</v>
      </c>
      <c r="C25" s="109">
        <v>4953</v>
      </c>
      <c r="D25" s="109">
        <v>4976</v>
      </c>
      <c r="E25" s="109">
        <v>4823</v>
      </c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98"/>
      <c r="BI25" s="98"/>
      <c r="BJ25" s="98"/>
      <c r="BK25" s="98"/>
      <c r="BL25" s="98"/>
      <c r="BM25" s="98"/>
      <c r="BN25" s="98"/>
      <c r="BO25" s="98"/>
      <c r="BP25" s="98"/>
      <c r="BQ25" s="98"/>
      <c r="BR25" s="98"/>
      <c r="BS25" s="98"/>
      <c r="BT25" s="98"/>
      <c r="BU25" s="98"/>
      <c r="BV25" s="98"/>
      <c r="BW25" s="98"/>
      <c r="BX25" s="98"/>
      <c r="BY25" s="98"/>
      <c r="BZ25" s="98"/>
      <c r="CA25" s="98"/>
      <c r="CB25" s="98"/>
      <c r="CC25" s="98"/>
      <c r="CD25" s="98"/>
      <c r="CE25" s="98"/>
      <c r="CF25" s="98"/>
      <c r="CG25" s="98"/>
      <c r="CH25" s="98"/>
      <c r="CI25" s="98"/>
      <c r="CJ25" s="98"/>
      <c r="CK25" s="98"/>
      <c r="CL25" s="98"/>
      <c r="CM25" s="98"/>
      <c r="CN25" s="98"/>
      <c r="CO25" s="98"/>
      <c r="CP25" s="98"/>
      <c r="CQ25" s="98"/>
      <c r="CR25" s="98"/>
      <c r="CS25" s="98"/>
      <c r="CT25" s="98"/>
      <c r="CU25" s="98"/>
      <c r="CV25" s="98"/>
      <c r="CW25" s="98"/>
      <c r="CX25" s="98"/>
      <c r="CY25" s="98"/>
      <c r="CZ25" s="98"/>
      <c r="DA25" s="98"/>
      <c r="DB25" s="98"/>
      <c r="DC25" s="98"/>
      <c r="DD25" s="98"/>
      <c r="DE25" s="98"/>
      <c r="DF25" s="98"/>
      <c r="DG25" s="98"/>
      <c r="DH25" s="98"/>
      <c r="DI25" s="98"/>
      <c r="DJ25" s="98"/>
      <c r="DK25" s="98"/>
      <c r="DL25" s="98"/>
      <c r="DM25" s="98"/>
      <c r="DN25" s="98"/>
      <c r="DO25" s="98"/>
      <c r="DP25" s="98"/>
      <c r="DQ25" s="98"/>
      <c r="DR25" s="98"/>
      <c r="DS25" s="98"/>
      <c r="DT25" s="98"/>
      <c r="DU25" s="98"/>
      <c r="DV25" s="98"/>
      <c r="DW25" s="98"/>
      <c r="DX25" s="98"/>
      <c r="DY25" s="98"/>
      <c r="DZ25" s="98"/>
      <c r="EA25" s="98"/>
      <c r="EB25" s="98"/>
      <c r="EC25" s="98"/>
      <c r="ED25" s="98"/>
      <c r="EE25" s="98"/>
      <c r="EF25" s="98"/>
      <c r="EG25" s="98"/>
      <c r="EH25" s="98"/>
      <c r="EI25" s="98"/>
      <c r="EJ25" s="98"/>
      <c r="EK25" s="98"/>
      <c r="EL25" s="98"/>
      <c r="EM25" s="98"/>
      <c r="EN25" s="98"/>
      <c r="EO25" s="98"/>
      <c r="EP25" s="98"/>
      <c r="EQ25" s="98"/>
      <c r="ER25" s="98"/>
      <c r="ES25" s="98"/>
      <c r="ET25" s="98"/>
      <c r="EU25" s="98"/>
      <c r="EV25" s="98"/>
      <c r="EW25" s="98"/>
      <c r="EX25" s="98"/>
      <c r="EY25" s="98"/>
      <c r="EZ25" s="98"/>
      <c r="FA25" s="98"/>
      <c r="FB25" s="98"/>
      <c r="FC25" s="98"/>
      <c r="FD25" s="98"/>
      <c r="FE25" s="98"/>
      <c r="FF25" s="98"/>
      <c r="FG25" s="98"/>
      <c r="FH25" s="98"/>
      <c r="FI25" s="98"/>
      <c r="FJ25" s="98"/>
      <c r="FK25" s="98"/>
      <c r="FL25" s="98"/>
      <c r="FM25" s="98"/>
      <c r="FN25" s="98"/>
      <c r="FO25" s="98"/>
      <c r="FP25" s="98"/>
      <c r="FQ25" s="98"/>
      <c r="FR25" s="98"/>
      <c r="FS25" s="98"/>
      <c r="FT25" s="98"/>
      <c r="FU25" s="98"/>
      <c r="FV25" s="98"/>
      <c r="FW25" s="98"/>
      <c r="FX25" s="98"/>
      <c r="FY25" s="98"/>
      <c r="FZ25" s="98"/>
      <c r="GA25" s="98"/>
      <c r="GB25" s="98"/>
      <c r="GC25" s="98"/>
      <c r="GD25" s="98"/>
      <c r="GE25" s="98"/>
      <c r="GF25" s="98"/>
      <c r="GG25" s="98"/>
      <c r="GH25" s="98"/>
      <c r="GI25" s="98"/>
      <c r="GJ25" s="98"/>
      <c r="GK25" s="98"/>
      <c r="GL25" s="98"/>
      <c r="GM25" s="98"/>
      <c r="GN25" s="98"/>
      <c r="GO25" s="98"/>
      <c r="GP25" s="98"/>
      <c r="GQ25" s="98"/>
      <c r="GR25" s="98"/>
      <c r="GS25" s="98"/>
      <c r="GT25" s="98"/>
      <c r="GU25" s="98"/>
      <c r="GV25" s="98"/>
      <c r="GW25" s="98"/>
      <c r="GX25" s="98"/>
      <c r="GY25" s="98"/>
      <c r="GZ25" s="98"/>
      <c r="HA25" s="98"/>
      <c r="HB25" s="98"/>
      <c r="HC25" s="98"/>
      <c r="HD25" s="98"/>
      <c r="HE25" s="98"/>
      <c r="HF25" s="98"/>
      <c r="HG25" s="98"/>
      <c r="HH25" s="98"/>
      <c r="HI25" s="98"/>
      <c r="HJ25" s="98"/>
      <c r="HK25" s="98"/>
      <c r="HL25" s="98"/>
      <c r="HM25" s="98"/>
      <c r="HN25" s="98"/>
      <c r="HO25" s="98"/>
      <c r="HP25" s="98"/>
      <c r="HQ25" s="98"/>
      <c r="HR25" s="98"/>
      <c r="HS25" s="98"/>
      <c r="HT25" s="98"/>
      <c r="HU25" s="98"/>
      <c r="HV25" s="98"/>
      <c r="HW25" s="98"/>
      <c r="HX25" s="98"/>
      <c r="HY25" s="98"/>
      <c r="HZ25" s="98"/>
      <c r="IA25" s="98"/>
      <c r="IB25" s="98"/>
      <c r="IC25" s="98"/>
      <c r="ID25" s="98"/>
      <c r="IE25" s="98"/>
      <c r="IF25" s="98"/>
      <c r="IG25" s="98"/>
      <c r="IH25" s="98"/>
      <c r="II25" s="98"/>
      <c r="IJ25" s="98"/>
      <c r="IK25" s="98"/>
      <c r="IL25" s="98"/>
      <c r="IM25" s="98"/>
      <c r="IN25" s="98"/>
      <c r="IO25" s="98"/>
      <c r="IP25" s="98"/>
      <c r="IQ25" s="98"/>
      <c r="IR25" s="98"/>
      <c r="IS25" s="98"/>
      <c r="IT25" s="98"/>
    </row>
    <row r="26" spans="1:254" x14ac:dyDescent="0.25">
      <c r="A26" s="102" t="s">
        <v>32</v>
      </c>
      <c r="B26" s="110" t="s">
        <v>27</v>
      </c>
      <c r="C26" s="110" t="s">
        <v>27</v>
      </c>
      <c r="D26" s="110" t="s">
        <v>27</v>
      </c>
      <c r="E26" s="110" t="s">
        <v>27</v>
      </c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8"/>
      <c r="CC26" s="98"/>
      <c r="CD26" s="98"/>
      <c r="CE26" s="98"/>
      <c r="CF26" s="98"/>
      <c r="CG26" s="98"/>
      <c r="CH26" s="98"/>
      <c r="CI26" s="98"/>
      <c r="CJ26" s="98"/>
      <c r="CK26" s="98"/>
      <c r="CL26" s="98"/>
      <c r="CM26" s="98"/>
      <c r="CN26" s="98"/>
      <c r="CO26" s="98"/>
      <c r="CP26" s="98"/>
      <c r="CQ26" s="98"/>
      <c r="CR26" s="98"/>
      <c r="CS26" s="98"/>
      <c r="CT26" s="98"/>
      <c r="CU26" s="98"/>
      <c r="CV26" s="98"/>
      <c r="CW26" s="98"/>
      <c r="CX26" s="98"/>
      <c r="CY26" s="98"/>
      <c r="CZ26" s="98"/>
      <c r="DA26" s="98"/>
      <c r="DB26" s="98"/>
      <c r="DC26" s="98"/>
      <c r="DD26" s="98"/>
      <c r="DE26" s="98"/>
      <c r="DF26" s="98"/>
      <c r="DG26" s="98"/>
      <c r="DH26" s="98"/>
      <c r="DI26" s="98"/>
      <c r="DJ26" s="98"/>
      <c r="DK26" s="98"/>
      <c r="DL26" s="98"/>
      <c r="DM26" s="98"/>
      <c r="DN26" s="98"/>
      <c r="DO26" s="98"/>
      <c r="DP26" s="98"/>
      <c r="DQ26" s="98"/>
      <c r="DR26" s="98"/>
      <c r="DS26" s="98"/>
      <c r="DT26" s="98"/>
      <c r="DU26" s="98"/>
      <c r="DV26" s="98"/>
      <c r="DW26" s="98"/>
      <c r="DX26" s="98"/>
      <c r="DY26" s="98"/>
      <c r="DZ26" s="98"/>
      <c r="EA26" s="98"/>
      <c r="EB26" s="98"/>
      <c r="EC26" s="98"/>
      <c r="ED26" s="98"/>
      <c r="EE26" s="98"/>
      <c r="EF26" s="98"/>
      <c r="EG26" s="98"/>
      <c r="EH26" s="98"/>
      <c r="EI26" s="98"/>
      <c r="EJ26" s="98"/>
      <c r="EK26" s="98"/>
      <c r="EL26" s="98"/>
      <c r="EM26" s="98"/>
      <c r="EN26" s="98"/>
      <c r="EO26" s="98"/>
      <c r="EP26" s="98"/>
      <c r="EQ26" s="98"/>
      <c r="ER26" s="98"/>
      <c r="ES26" s="98"/>
      <c r="ET26" s="98"/>
      <c r="EU26" s="98"/>
      <c r="EV26" s="98"/>
      <c r="EW26" s="98"/>
      <c r="EX26" s="98"/>
      <c r="EY26" s="98"/>
      <c r="EZ26" s="98"/>
      <c r="FA26" s="98"/>
      <c r="FB26" s="98"/>
      <c r="FC26" s="98"/>
      <c r="FD26" s="98"/>
      <c r="FE26" s="98"/>
      <c r="FF26" s="98"/>
      <c r="FG26" s="98"/>
      <c r="FH26" s="98"/>
      <c r="FI26" s="98"/>
      <c r="FJ26" s="98"/>
      <c r="FK26" s="98"/>
      <c r="FL26" s="98"/>
      <c r="FM26" s="98"/>
      <c r="FN26" s="98"/>
      <c r="FO26" s="98"/>
      <c r="FP26" s="98"/>
      <c r="FQ26" s="98"/>
      <c r="FR26" s="98"/>
      <c r="FS26" s="98"/>
      <c r="FT26" s="98"/>
      <c r="FU26" s="98"/>
      <c r="FV26" s="98"/>
      <c r="FW26" s="98"/>
      <c r="FX26" s="98"/>
      <c r="FY26" s="98"/>
      <c r="FZ26" s="98"/>
      <c r="GA26" s="98"/>
      <c r="GB26" s="98"/>
      <c r="GC26" s="98"/>
      <c r="GD26" s="98"/>
      <c r="GE26" s="98"/>
      <c r="GF26" s="98"/>
      <c r="GG26" s="98"/>
      <c r="GH26" s="98"/>
      <c r="GI26" s="98"/>
      <c r="GJ26" s="98"/>
      <c r="GK26" s="98"/>
      <c r="GL26" s="98"/>
      <c r="GM26" s="98"/>
      <c r="GN26" s="98"/>
      <c r="GO26" s="98"/>
      <c r="GP26" s="98"/>
      <c r="GQ26" s="98"/>
      <c r="GR26" s="98"/>
      <c r="GS26" s="98"/>
      <c r="GT26" s="98"/>
      <c r="GU26" s="98"/>
      <c r="GV26" s="98"/>
      <c r="GW26" s="98"/>
      <c r="GX26" s="98"/>
      <c r="GY26" s="98"/>
      <c r="GZ26" s="98"/>
      <c r="HA26" s="98"/>
      <c r="HB26" s="98"/>
      <c r="HC26" s="98"/>
      <c r="HD26" s="98"/>
      <c r="HE26" s="98"/>
      <c r="HF26" s="98"/>
      <c r="HG26" s="98"/>
      <c r="HH26" s="98"/>
      <c r="HI26" s="98"/>
      <c r="HJ26" s="98"/>
      <c r="HK26" s="98"/>
      <c r="HL26" s="98"/>
      <c r="HM26" s="98"/>
      <c r="HN26" s="98"/>
      <c r="HO26" s="98"/>
      <c r="HP26" s="98"/>
      <c r="HQ26" s="98"/>
      <c r="HR26" s="98"/>
      <c r="HS26" s="98"/>
      <c r="HT26" s="98"/>
      <c r="HU26" s="98"/>
      <c r="HV26" s="98"/>
      <c r="HW26" s="98"/>
      <c r="HX26" s="98"/>
      <c r="HY26" s="98"/>
      <c r="HZ26" s="98"/>
      <c r="IA26" s="98"/>
      <c r="IB26" s="98"/>
      <c r="IC26" s="98"/>
      <c r="ID26" s="98"/>
      <c r="IE26" s="98"/>
      <c r="IF26" s="98"/>
      <c r="IG26" s="98"/>
      <c r="IH26" s="98"/>
      <c r="II26" s="98"/>
      <c r="IJ26" s="98"/>
      <c r="IK26" s="98"/>
      <c r="IL26" s="98"/>
      <c r="IM26" s="98"/>
      <c r="IN26" s="98"/>
      <c r="IO26" s="98"/>
      <c r="IP26" s="98"/>
      <c r="IQ26" s="98"/>
      <c r="IR26" s="98"/>
      <c r="IS26" s="98"/>
      <c r="IT26" s="98"/>
    </row>
    <row r="27" spans="1:254" x14ac:dyDescent="0.25">
      <c r="A27" s="102" t="s">
        <v>33</v>
      </c>
      <c r="B27" s="110" t="s">
        <v>27</v>
      </c>
      <c r="C27" s="110" t="s">
        <v>27</v>
      </c>
      <c r="D27" s="110" t="s">
        <v>27</v>
      </c>
      <c r="E27" s="110" t="s">
        <v>27</v>
      </c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8"/>
      <c r="CL27" s="98"/>
      <c r="CM27" s="98"/>
      <c r="CN27" s="98"/>
      <c r="CO27" s="98"/>
      <c r="CP27" s="98"/>
      <c r="CQ27" s="98"/>
      <c r="CR27" s="98"/>
      <c r="CS27" s="98"/>
      <c r="CT27" s="98"/>
      <c r="CU27" s="98"/>
      <c r="CV27" s="98"/>
      <c r="CW27" s="98"/>
      <c r="CX27" s="98"/>
      <c r="CY27" s="98"/>
      <c r="CZ27" s="98"/>
      <c r="DA27" s="98"/>
      <c r="DB27" s="98"/>
      <c r="DC27" s="98"/>
      <c r="DD27" s="98"/>
      <c r="DE27" s="98"/>
      <c r="DF27" s="98"/>
      <c r="DG27" s="98"/>
      <c r="DH27" s="98"/>
      <c r="DI27" s="98"/>
      <c r="DJ27" s="98"/>
      <c r="DK27" s="98"/>
      <c r="DL27" s="98"/>
      <c r="DM27" s="98"/>
      <c r="DN27" s="98"/>
      <c r="DO27" s="98"/>
      <c r="DP27" s="98"/>
      <c r="DQ27" s="98"/>
      <c r="DR27" s="98"/>
      <c r="DS27" s="98"/>
      <c r="DT27" s="98"/>
      <c r="DU27" s="98"/>
      <c r="DV27" s="98"/>
      <c r="DW27" s="98"/>
      <c r="DX27" s="98"/>
      <c r="DY27" s="98"/>
      <c r="DZ27" s="98"/>
      <c r="EA27" s="98"/>
      <c r="EB27" s="98"/>
      <c r="EC27" s="98"/>
      <c r="ED27" s="98"/>
      <c r="EE27" s="98"/>
      <c r="EF27" s="98"/>
      <c r="EG27" s="98"/>
      <c r="EH27" s="98"/>
      <c r="EI27" s="98"/>
      <c r="EJ27" s="98"/>
      <c r="EK27" s="98"/>
      <c r="EL27" s="98"/>
      <c r="EM27" s="98"/>
      <c r="EN27" s="98"/>
      <c r="EO27" s="98"/>
      <c r="EP27" s="98"/>
      <c r="EQ27" s="98"/>
      <c r="ER27" s="98"/>
      <c r="ES27" s="98"/>
      <c r="ET27" s="98"/>
      <c r="EU27" s="98"/>
      <c r="EV27" s="98"/>
      <c r="EW27" s="98"/>
      <c r="EX27" s="98"/>
      <c r="EY27" s="98"/>
      <c r="EZ27" s="98"/>
      <c r="FA27" s="98"/>
      <c r="FB27" s="98"/>
      <c r="FC27" s="98"/>
      <c r="FD27" s="98"/>
      <c r="FE27" s="98"/>
      <c r="FF27" s="98"/>
      <c r="FG27" s="98"/>
      <c r="FH27" s="98"/>
      <c r="FI27" s="98"/>
      <c r="FJ27" s="98"/>
      <c r="FK27" s="98"/>
      <c r="FL27" s="98"/>
      <c r="FM27" s="98"/>
      <c r="FN27" s="98"/>
      <c r="FO27" s="98"/>
      <c r="FP27" s="98"/>
      <c r="FQ27" s="98"/>
      <c r="FR27" s="98"/>
      <c r="FS27" s="98"/>
      <c r="FT27" s="98"/>
      <c r="FU27" s="98"/>
      <c r="FV27" s="98"/>
      <c r="FW27" s="98"/>
      <c r="FX27" s="98"/>
      <c r="FY27" s="98"/>
      <c r="FZ27" s="98"/>
      <c r="GA27" s="98"/>
      <c r="GB27" s="98"/>
      <c r="GC27" s="98"/>
      <c r="GD27" s="98"/>
      <c r="GE27" s="98"/>
      <c r="GF27" s="98"/>
      <c r="GG27" s="98"/>
      <c r="GH27" s="98"/>
      <c r="GI27" s="98"/>
      <c r="GJ27" s="98"/>
      <c r="GK27" s="98"/>
      <c r="GL27" s="98"/>
      <c r="GM27" s="98"/>
      <c r="GN27" s="98"/>
      <c r="GO27" s="98"/>
      <c r="GP27" s="98"/>
      <c r="GQ27" s="98"/>
      <c r="GR27" s="98"/>
      <c r="GS27" s="98"/>
      <c r="GT27" s="98"/>
      <c r="GU27" s="98"/>
      <c r="GV27" s="98"/>
      <c r="GW27" s="98"/>
      <c r="GX27" s="98"/>
      <c r="GY27" s="98"/>
      <c r="GZ27" s="98"/>
      <c r="HA27" s="98"/>
      <c r="HB27" s="98"/>
      <c r="HC27" s="98"/>
      <c r="HD27" s="98"/>
      <c r="HE27" s="98"/>
      <c r="HF27" s="98"/>
      <c r="HG27" s="98"/>
      <c r="HH27" s="98"/>
      <c r="HI27" s="98"/>
      <c r="HJ27" s="98"/>
      <c r="HK27" s="98"/>
      <c r="HL27" s="98"/>
      <c r="HM27" s="98"/>
      <c r="HN27" s="98"/>
      <c r="HO27" s="98"/>
      <c r="HP27" s="98"/>
      <c r="HQ27" s="98"/>
      <c r="HR27" s="98"/>
      <c r="HS27" s="98"/>
      <c r="HT27" s="98"/>
      <c r="HU27" s="98"/>
      <c r="HV27" s="98"/>
      <c r="HW27" s="98"/>
      <c r="HX27" s="98"/>
      <c r="HY27" s="98"/>
      <c r="HZ27" s="98"/>
      <c r="IA27" s="98"/>
      <c r="IB27" s="98"/>
      <c r="IC27" s="98"/>
      <c r="ID27" s="98"/>
      <c r="IE27" s="98"/>
      <c r="IF27" s="98"/>
      <c r="IG27" s="98"/>
      <c r="IH27" s="98"/>
      <c r="II27" s="98"/>
      <c r="IJ27" s="98"/>
      <c r="IK27" s="98"/>
      <c r="IL27" s="98"/>
      <c r="IM27" s="98"/>
      <c r="IN27" s="98"/>
      <c r="IO27" s="98"/>
      <c r="IP27" s="98"/>
      <c r="IQ27" s="98"/>
      <c r="IR27" s="98"/>
      <c r="IS27" s="98"/>
      <c r="IT27" s="98"/>
    </row>
    <row r="28" spans="1:254" x14ac:dyDescent="0.25">
      <c r="A28" s="102" t="s">
        <v>34</v>
      </c>
      <c r="B28" s="110" t="s">
        <v>27</v>
      </c>
      <c r="C28" s="110" t="s">
        <v>27</v>
      </c>
      <c r="D28" s="110" t="s">
        <v>27</v>
      </c>
      <c r="E28" s="110" t="s">
        <v>27</v>
      </c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8"/>
      <c r="CC28" s="98"/>
      <c r="CD28" s="98"/>
      <c r="CE28" s="98"/>
      <c r="CF28" s="98"/>
      <c r="CG28" s="98"/>
      <c r="CH28" s="98"/>
      <c r="CI28" s="98"/>
      <c r="CJ28" s="98"/>
      <c r="CK28" s="98"/>
      <c r="CL28" s="98"/>
      <c r="CM28" s="98"/>
      <c r="CN28" s="98"/>
      <c r="CO28" s="98"/>
      <c r="CP28" s="98"/>
      <c r="CQ28" s="98"/>
      <c r="CR28" s="98"/>
      <c r="CS28" s="98"/>
      <c r="CT28" s="98"/>
      <c r="CU28" s="98"/>
      <c r="CV28" s="98"/>
      <c r="CW28" s="98"/>
      <c r="CX28" s="98"/>
      <c r="CY28" s="98"/>
      <c r="CZ28" s="98"/>
      <c r="DA28" s="98"/>
      <c r="DB28" s="98"/>
      <c r="DC28" s="98"/>
      <c r="DD28" s="98"/>
      <c r="DE28" s="98"/>
      <c r="DF28" s="98"/>
      <c r="DG28" s="98"/>
      <c r="DH28" s="98"/>
      <c r="DI28" s="98"/>
      <c r="DJ28" s="98"/>
      <c r="DK28" s="98"/>
      <c r="DL28" s="98"/>
      <c r="DM28" s="98"/>
      <c r="DN28" s="98"/>
      <c r="DO28" s="98"/>
      <c r="DP28" s="98"/>
      <c r="DQ28" s="98"/>
      <c r="DR28" s="98"/>
      <c r="DS28" s="98"/>
      <c r="DT28" s="98"/>
      <c r="DU28" s="98"/>
      <c r="DV28" s="98"/>
      <c r="DW28" s="98"/>
      <c r="DX28" s="98"/>
      <c r="DY28" s="98"/>
      <c r="DZ28" s="98"/>
      <c r="EA28" s="98"/>
      <c r="EB28" s="98"/>
      <c r="EC28" s="98"/>
      <c r="ED28" s="98"/>
      <c r="EE28" s="98"/>
      <c r="EF28" s="98"/>
      <c r="EG28" s="98"/>
      <c r="EH28" s="98"/>
      <c r="EI28" s="98"/>
      <c r="EJ28" s="98"/>
      <c r="EK28" s="98"/>
      <c r="EL28" s="98"/>
      <c r="EM28" s="98"/>
      <c r="EN28" s="98"/>
      <c r="EO28" s="98"/>
      <c r="EP28" s="98"/>
      <c r="EQ28" s="98"/>
      <c r="ER28" s="98"/>
      <c r="ES28" s="98"/>
      <c r="ET28" s="98"/>
      <c r="EU28" s="98"/>
      <c r="EV28" s="98"/>
      <c r="EW28" s="98"/>
      <c r="EX28" s="98"/>
      <c r="EY28" s="98"/>
      <c r="EZ28" s="98"/>
      <c r="FA28" s="98"/>
      <c r="FB28" s="98"/>
      <c r="FC28" s="98"/>
      <c r="FD28" s="98"/>
      <c r="FE28" s="98"/>
      <c r="FF28" s="98"/>
      <c r="FG28" s="98"/>
      <c r="FH28" s="98"/>
      <c r="FI28" s="98"/>
      <c r="FJ28" s="98"/>
      <c r="FK28" s="98"/>
      <c r="FL28" s="98"/>
      <c r="FM28" s="98"/>
      <c r="FN28" s="98"/>
      <c r="FO28" s="98"/>
      <c r="FP28" s="98"/>
      <c r="FQ28" s="98"/>
      <c r="FR28" s="98"/>
      <c r="FS28" s="98"/>
      <c r="FT28" s="98"/>
      <c r="FU28" s="98"/>
      <c r="FV28" s="98"/>
      <c r="FW28" s="98"/>
      <c r="FX28" s="98"/>
      <c r="FY28" s="98"/>
      <c r="FZ28" s="98"/>
      <c r="GA28" s="98"/>
      <c r="GB28" s="98"/>
      <c r="GC28" s="98"/>
      <c r="GD28" s="98"/>
      <c r="GE28" s="98"/>
      <c r="GF28" s="98"/>
      <c r="GG28" s="98"/>
      <c r="GH28" s="98"/>
      <c r="GI28" s="98"/>
      <c r="GJ28" s="98"/>
      <c r="GK28" s="98"/>
      <c r="GL28" s="98"/>
      <c r="GM28" s="98"/>
      <c r="GN28" s="98"/>
      <c r="GO28" s="98"/>
      <c r="GP28" s="98"/>
      <c r="GQ28" s="98"/>
      <c r="GR28" s="98"/>
      <c r="GS28" s="98"/>
      <c r="GT28" s="98"/>
      <c r="GU28" s="98"/>
      <c r="GV28" s="98"/>
      <c r="GW28" s="98"/>
      <c r="GX28" s="98"/>
      <c r="GY28" s="98"/>
      <c r="GZ28" s="98"/>
      <c r="HA28" s="98"/>
      <c r="HB28" s="98"/>
      <c r="HC28" s="98"/>
      <c r="HD28" s="98"/>
      <c r="HE28" s="98"/>
      <c r="HF28" s="98"/>
      <c r="HG28" s="98"/>
      <c r="HH28" s="98"/>
      <c r="HI28" s="98"/>
      <c r="HJ28" s="98"/>
      <c r="HK28" s="98"/>
      <c r="HL28" s="98"/>
      <c r="HM28" s="98"/>
      <c r="HN28" s="98"/>
      <c r="HO28" s="98"/>
      <c r="HP28" s="98"/>
      <c r="HQ28" s="98"/>
      <c r="HR28" s="98"/>
      <c r="HS28" s="98"/>
      <c r="HT28" s="98"/>
      <c r="HU28" s="98"/>
      <c r="HV28" s="98"/>
      <c r="HW28" s="98"/>
      <c r="HX28" s="98"/>
      <c r="HY28" s="98"/>
      <c r="HZ28" s="98"/>
      <c r="IA28" s="98"/>
      <c r="IB28" s="98"/>
      <c r="IC28" s="98"/>
      <c r="ID28" s="98"/>
      <c r="IE28" s="98"/>
      <c r="IF28" s="98"/>
      <c r="IG28" s="98"/>
      <c r="IH28" s="98"/>
      <c r="II28" s="98"/>
      <c r="IJ28" s="98"/>
      <c r="IK28" s="98"/>
      <c r="IL28" s="98"/>
      <c r="IM28" s="98"/>
      <c r="IN28" s="98"/>
      <c r="IO28" s="98"/>
      <c r="IP28" s="98"/>
      <c r="IQ28" s="98"/>
      <c r="IR28" s="98"/>
      <c r="IS28" s="98"/>
      <c r="IT28" s="98"/>
    </row>
    <row r="29" spans="1:254" x14ac:dyDescent="0.25">
      <c r="A29" s="102"/>
      <c r="B29" s="102"/>
      <c r="C29" s="102"/>
      <c r="D29" s="102"/>
      <c r="E29" s="102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8"/>
      <c r="CD29" s="98"/>
      <c r="CE29" s="98"/>
      <c r="CF29" s="98"/>
      <c r="CG29" s="98"/>
      <c r="CH29" s="98"/>
      <c r="CI29" s="98"/>
      <c r="CJ29" s="98"/>
      <c r="CK29" s="98"/>
      <c r="CL29" s="98"/>
      <c r="CM29" s="98"/>
      <c r="CN29" s="98"/>
      <c r="CO29" s="98"/>
      <c r="CP29" s="98"/>
      <c r="CQ29" s="98"/>
      <c r="CR29" s="98"/>
      <c r="CS29" s="98"/>
      <c r="CT29" s="98"/>
      <c r="CU29" s="98"/>
      <c r="CV29" s="98"/>
      <c r="CW29" s="98"/>
      <c r="CX29" s="98"/>
      <c r="CY29" s="98"/>
      <c r="CZ29" s="98"/>
      <c r="DA29" s="98"/>
      <c r="DB29" s="98"/>
      <c r="DC29" s="98"/>
      <c r="DD29" s="98"/>
      <c r="DE29" s="98"/>
      <c r="DF29" s="98"/>
      <c r="DG29" s="98"/>
      <c r="DH29" s="98"/>
      <c r="DI29" s="98"/>
      <c r="DJ29" s="98"/>
      <c r="DK29" s="98"/>
      <c r="DL29" s="98"/>
      <c r="DM29" s="98"/>
      <c r="DN29" s="98"/>
      <c r="DO29" s="98"/>
      <c r="DP29" s="98"/>
      <c r="DQ29" s="98"/>
      <c r="DR29" s="98"/>
      <c r="DS29" s="98"/>
      <c r="DT29" s="98"/>
      <c r="DU29" s="98"/>
      <c r="DV29" s="98"/>
      <c r="DW29" s="98"/>
      <c r="DX29" s="98"/>
      <c r="DY29" s="98"/>
      <c r="DZ29" s="98"/>
      <c r="EA29" s="98"/>
      <c r="EB29" s="98"/>
      <c r="EC29" s="98"/>
      <c r="ED29" s="98"/>
      <c r="EE29" s="98"/>
      <c r="EF29" s="98"/>
      <c r="EG29" s="98"/>
      <c r="EH29" s="98"/>
      <c r="EI29" s="98"/>
      <c r="EJ29" s="98"/>
      <c r="EK29" s="98"/>
      <c r="EL29" s="98"/>
      <c r="EM29" s="98"/>
      <c r="EN29" s="98"/>
      <c r="EO29" s="98"/>
      <c r="EP29" s="98"/>
      <c r="EQ29" s="98"/>
      <c r="ER29" s="98"/>
      <c r="ES29" s="98"/>
      <c r="ET29" s="98"/>
      <c r="EU29" s="98"/>
      <c r="EV29" s="98"/>
      <c r="EW29" s="98"/>
      <c r="EX29" s="98"/>
      <c r="EY29" s="98"/>
      <c r="EZ29" s="98"/>
      <c r="FA29" s="98"/>
      <c r="FB29" s="98"/>
      <c r="FC29" s="98"/>
      <c r="FD29" s="98"/>
      <c r="FE29" s="98"/>
      <c r="FF29" s="98"/>
      <c r="FG29" s="98"/>
      <c r="FH29" s="98"/>
      <c r="FI29" s="98"/>
      <c r="FJ29" s="98"/>
      <c r="FK29" s="98"/>
      <c r="FL29" s="98"/>
      <c r="FM29" s="98"/>
      <c r="FN29" s="98"/>
      <c r="FO29" s="98"/>
      <c r="FP29" s="98"/>
      <c r="FQ29" s="98"/>
      <c r="FR29" s="98"/>
      <c r="FS29" s="98"/>
      <c r="FT29" s="98"/>
      <c r="FU29" s="98"/>
      <c r="FV29" s="98"/>
      <c r="FW29" s="98"/>
      <c r="FX29" s="98"/>
      <c r="FY29" s="98"/>
      <c r="FZ29" s="98"/>
      <c r="GA29" s="98"/>
      <c r="GB29" s="98"/>
      <c r="GC29" s="98"/>
      <c r="GD29" s="98"/>
      <c r="GE29" s="98"/>
      <c r="GF29" s="98"/>
      <c r="GG29" s="98"/>
      <c r="GH29" s="98"/>
      <c r="GI29" s="98"/>
      <c r="GJ29" s="98"/>
      <c r="GK29" s="98"/>
      <c r="GL29" s="98"/>
      <c r="GM29" s="98"/>
      <c r="GN29" s="98"/>
      <c r="GO29" s="98"/>
      <c r="GP29" s="98"/>
      <c r="GQ29" s="98"/>
      <c r="GR29" s="98"/>
      <c r="GS29" s="98"/>
      <c r="GT29" s="98"/>
      <c r="GU29" s="98"/>
      <c r="GV29" s="98"/>
      <c r="GW29" s="98"/>
      <c r="GX29" s="98"/>
      <c r="GY29" s="98"/>
      <c r="GZ29" s="98"/>
      <c r="HA29" s="98"/>
      <c r="HB29" s="98"/>
      <c r="HC29" s="98"/>
      <c r="HD29" s="98"/>
      <c r="HE29" s="98"/>
      <c r="HF29" s="98"/>
      <c r="HG29" s="98"/>
      <c r="HH29" s="98"/>
      <c r="HI29" s="98"/>
      <c r="HJ29" s="98"/>
      <c r="HK29" s="98"/>
      <c r="HL29" s="98"/>
      <c r="HM29" s="98"/>
      <c r="HN29" s="98"/>
      <c r="HO29" s="98"/>
      <c r="HP29" s="98"/>
      <c r="HQ29" s="98"/>
      <c r="HR29" s="98"/>
      <c r="HS29" s="98"/>
      <c r="HT29" s="98"/>
      <c r="HU29" s="98"/>
      <c r="HV29" s="98"/>
      <c r="HW29" s="98"/>
      <c r="HX29" s="98"/>
      <c r="HY29" s="98"/>
      <c r="HZ29" s="98"/>
      <c r="IA29" s="98"/>
      <c r="IB29" s="98"/>
      <c r="IC29" s="98"/>
      <c r="ID29" s="98"/>
      <c r="IE29" s="98"/>
      <c r="IF29" s="98"/>
      <c r="IG29" s="98"/>
      <c r="IH29" s="98"/>
      <c r="II29" s="98"/>
      <c r="IJ29" s="98"/>
      <c r="IK29" s="98"/>
      <c r="IL29" s="98"/>
      <c r="IM29" s="98"/>
      <c r="IN29" s="98"/>
      <c r="IO29" s="98"/>
      <c r="IP29" s="98"/>
      <c r="IQ29" s="98"/>
      <c r="IR29" s="98"/>
      <c r="IS29" s="98"/>
      <c r="IT29" s="98"/>
    </row>
    <row r="30" spans="1:254" x14ac:dyDescent="0.25">
      <c r="A30" s="107" t="s">
        <v>35</v>
      </c>
      <c r="B30" s="112">
        <v>4099</v>
      </c>
      <c r="C30" s="112">
        <v>4953</v>
      </c>
      <c r="D30" s="112">
        <v>4976</v>
      </c>
      <c r="E30" s="112">
        <v>4823</v>
      </c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98"/>
      <c r="BQ30" s="98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8"/>
      <c r="CC30" s="98"/>
      <c r="CD30" s="98"/>
      <c r="CE30" s="98"/>
      <c r="CF30" s="98"/>
      <c r="CG30" s="98"/>
      <c r="CH30" s="98"/>
      <c r="CI30" s="98"/>
      <c r="CJ30" s="98"/>
      <c r="CK30" s="98"/>
      <c r="CL30" s="98"/>
      <c r="CM30" s="98"/>
      <c r="CN30" s="98"/>
      <c r="CO30" s="98"/>
      <c r="CP30" s="98"/>
      <c r="CQ30" s="98"/>
      <c r="CR30" s="98"/>
      <c r="CS30" s="98"/>
      <c r="CT30" s="98"/>
      <c r="CU30" s="98"/>
      <c r="CV30" s="98"/>
      <c r="CW30" s="98"/>
      <c r="CX30" s="98"/>
      <c r="CY30" s="98"/>
      <c r="CZ30" s="98"/>
      <c r="DA30" s="98"/>
      <c r="DB30" s="98"/>
      <c r="DC30" s="98"/>
      <c r="DD30" s="98"/>
      <c r="DE30" s="98"/>
      <c r="DF30" s="98"/>
      <c r="DG30" s="98"/>
      <c r="DH30" s="98"/>
      <c r="DI30" s="98"/>
      <c r="DJ30" s="98"/>
      <c r="DK30" s="98"/>
      <c r="DL30" s="98"/>
      <c r="DM30" s="98"/>
      <c r="DN30" s="98"/>
      <c r="DO30" s="98"/>
      <c r="DP30" s="98"/>
      <c r="DQ30" s="98"/>
      <c r="DR30" s="98"/>
      <c r="DS30" s="98"/>
      <c r="DT30" s="98"/>
      <c r="DU30" s="98"/>
      <c r="DV30" s="98"/>
      <c r="DW30" s="98"/>
      <c r="DX30" s="98"/>
      <c r="DY30" s="98"/>
      <c r="DZ30" s="98"/>
      <c r="EA30" s="98"/>
      <c r="EB30" s="98"/>
      <c r="EC30" s="98"/>
      <c r="ED30" s="98"/>
      <c r="EE30" s="98"/>
      <c r="EF30" s="98"/>
      <c r="EG30" s="98"/>
      <c r="EH30" s="98"/>
      <c r="EI30" s="98"/>
      <c r="EJ30" s="98"/>
      <c r="EK30" s="98"/>
      <c r="EL30" s="98"/>
      <c r="EM30" s="98"/>
      <c r="EN30" s="98"/>
      <c r="EO30" s="98"/>
      <c r="EP30" s="98"/>
      <c r="EQ30" s="98"/>
      <c r="ER30" s="98"/>
      <c r="ES30" s="98"/>
      <c r="ET30" s="98"/>
      <c r="EU30" s="98"/>
      <c r="EV30" s="98"/>
      <c r="EW30" s="98"/>
      <c r="EX30" s="98"/>
      <c r="EY30" s="98"/>
      <c r="EZ30" s="98"/>
      <c r="FA30" s="98"/>
      <c r="FB30" s="98"/>
      <c r="FC30" s="98"/>
      <c r="FD30" s="98"/>
      <c r="FE30" s="98"/>
      <c r="FF30" s="98"/>
      <c r="FG30" s="98"/>
      <c r="FH30" s="98"/>
      <c r="FI30" s="98"/>
      <c r="FJ30" s="98"/>
      <c r="FK30" s="98"/>
      <c r="FL30" s="98"/>
      <c r="FM30" s="98"/>
      <c r="FN30" s="98"/>
      <c r="FO30" s="98"/>
      <c r="FP30" s="98"/>
      <c r="FQ30" s="98"/>
      <c r="FR30" s="98"/>
      <c r="FS30" s="98"/>
      <c r="FT30" s="98"/>
      <c r="FU30" s="98"/>
      <c r="FV30" s="98"/>
      <c r="FW30" s="98"/>
      <c r="FX30" s="98"/>
      <c r="FY30" s="98"/>
      <c r="FZ30" s="98"/>
      <c r="GA30" s="98"/>
      <c r="GB30" s="98"/>
      <c r="GC30" s="98"/>
      <c r="GD30" s="98"/>
      <c r="GE30" s="98"/>
      <c r="GF30" s="98"/>
      <c r="GG30" s="98"/>
      <c r="GH30" s="98"/>
      <c r="GI30" s="98"/>
      <c r="GJ30" s="98"/>
      <c r="GK30" s="98"/>
      <c r="GL30" s="98"/>
      <c r="GM30" s="98"/>
      <c r="GN30" s="98"/>
      <c r="GO30" s="98"/>
      <c r="GP30" s="98"/>
      <c r="GQ30" s="98"/>
      <c r="GR30" s="98"/>
      <c r="GS30" s="98"/>
      <c r="GT30" s="98"/>
      <c r="GU30" s="98"/>
      <c r="GV30" s="98"/>
      <c r="GW30" s="98"/>
      <c r="GX30" s="98"/>
      <c r="GY30" s="98"/>
      <c r="GZ30" s="98"/>
      <c r="HA30" s="98"/>
      <c r="HB30" s="98"/>
      <c r="HC30" s="98"/>
      <c r="HD30" s="98"/>
      <c r="HE30" s="98"/>
      <c r="HF30" s="98"/>
      <c r="HG30" s="98"/>
      <c r="HH30" s="98"/>
      <c r="HI30" s="98"/>
      <c r="HJ30" s="98"/>
      <c r="HK30" s="98"/>
      <c r="HL30" s="98"/>
      <c r="HM30" s="98"/>
      <c r="HN30" s="98"/>
      <c r="HO30" s="98"/>
      <c r="HP30" s="98"/>
      <c r="HQ30" s="98"/>
      <c r="HR30" s="98"/>
      <c r="HS30" s="98"/>
      <c r="HT30" s="98"/>
      <c r="HU30" s="98"/>
      <c r="HV30" s="98"/>
      <c r="HW30" s="98"/>
      <c r="HX30" s="98"/>
      <c r="HY30" s="98"/>
      <c r="HZ30" s="98"/>
      <c r="IA30" s="98"/>
      <c r="IB30" s="98"/>
      <c r="IC30" s="98"/>
      <c r="ID30" s="98"/>
      <c r="IE30" s="98"/>
      <c r="IF30" s="98"/>
      <c r="IG30" s="98"/>
      <c r="IH30" s="98"/>
      <c r="II30" s="98"/>
      <c r="IJ30" s="98"/>
      <c r="IK30" s="98"/>
      <c r="IL30" s="98"/>
      <c r="IM30" s="98"/>
      <c r="IN30" s="98"/>
      <c r="IO30" s="98"/>
      <c r="IP30" s="98"/>
      <c r="IQ30" s="98"/>
      <c r="IR30" s="98"/>
      <c r="IS30" s="98"/>
      <c r="IT30" s="98"/>
    </row>
    <row r="31" spans="1:254" x14ac:dyDescent="0.25">
      <c r="A31" s="102"/>
      <c r="B31" s="102"/>
      <c r="C31" s="102"/>
      <c r="D31" s="102"/>
      <c r="E31" s="102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98"/>
      <c r="BQ31" s="98"/>
      <c r="BR31" s="98"/>
      <c r="BS31" s="98"/>
      <c r="BT31" s="98"/>
      <c r="BU31" s="98"/>
      <c r="BV31" s="98"/>
      <c r="BW31" s="98"/>
      <c r="BX31" s="98"/>
      <c r="BY31" s="98"/>
      <c r="BZ31" s="98"/>
      <c r="CA31" s="98"/>
      <c r="CB31" s="98"/>
      <c r="CC31" s="98"/>
      <c r="CD31" s="98"/>
      <c r="CE31" s="98"/>
      <c r="CF31" s="98"/>
      <c r="CG31" s="98"/>
      <c r="CH31" s="98"/>
      <c r="CI31" s="98"/>
      <c r="CJ31" s="98"/>
      <c r="CK31" s="98"/>
      <c r="CL31" s="98"/>
      <c r="CM31" s="98"/>
      <c r="CN31" s="98"/>
      <c r="CO31" s="98"/>
      <c r="CP31" s="98"/>
      <c r="CQ31" s="98"/>
      <c r="CR31" s="98"/>
      <c r="CS31" s="98"/>
      <c r="CT31" s="98"/>
      <c r="CU31" s="98"/>
      <c r="CV31" s="98"/>
      <c r="CW31" s="98"/>
      <c r="CX31" s="98"/>
      <c r="CY31" s="98"/>
      <c r="CZ31" s="98"/>
      <c r="DA31" s="98"/>
      <c r="DB31" s="98"/>
      <c r="DC31" s="98"/>
      <c r="DD31" s="98"/>
      <c r="DE31" s="98"/>
      <c r="DF31" s="98"/>
      <c r="DG31" s="98"/>
      <c r="DH31" s="98"/>
      <c r="DI31" s="98"/>
      <c r="DJ31" s="98"/>
      <c r="DK31" s="98"/>
      <c r="DL31" s="98"/>
      <c r="DM31" s="98"/>
      <c r="DN31" s="98"/>
      <c r="DO31" s="98"/>
      <c r="DP31" s="98"/>
      <c r="DQ31" s="98"/>
      <c r="DR31" s="98"/>
      <c r="DS31" s="98"/>
      <c r="DT31" s="98"/>
      <c r="DU31" s="98"/>
      <c r="DV31" s="98"/>
      <c r="DW31" s="98"/>
      <c r="DX31" s="98"/>
      <c r="DY31" s="98"/>
      <c r="DZ31" s="98"/>
      <c r="EA31" s="98"/>
      <c r="EB31" s="98"/>
      <c r="EC31" s="98"/>
      <c r="ED31" s="98"/>
      <c r="EE31" s="98"/>
      <c r="EF31" s="98"/>
      <c r="EG31" s="98"/>
      <c r="EH31" s="98"/>
      <c r="EI31" s="98"/>
      <c r="EJ31" s="98"/>
      <c r="EK31" s="98"/>
      <c r="EL31" s="98"/>
      <c r="EM31" s="98"/>
      <c r="EN31" s="98"/>
      <c r="EO31" s="98"/>
      <c r="EP31" s="98"/>
      <c r="EQ31" s="98"/>
      <c r="ER31" s="98"/>
      <c r="ES31" s="98"/>
      <c r="ET31" s="98"/>
      <c r="EU31" s="98"/>
      <c r="EV31" s="98"/>
      <c r="EW31" s="98"/>
      <c r="EX31" s="98"/>
      <c r="EY31" s="98"/>
      <c r="EZ31" s="98"/>
      <c r="FA31" s="98"/>
      <c r="FB31" s="98"/>
      <c r="FC31" s="98"/>
      <c r="FD31" s="98"/>
      <c r="FE31" s="98"/>
      <c r="FF31" s="98"/>
      <c r="FG31" s="98"/>
      <c r="FH31" s="98"/>
      <c r="FI31" s="98"/>
      <c r="FJ31" s="98"/>
      <c r="FK31" s="98"/>
      <c r="FL31" s="98"/>
      <c r="FM31" s="98"/>
      <c r="FN31" s="98"/>
      <c r="FO31" s="98"/>
      <c r="FP31" s="98"/>
      <c r="FQ31" s="98"/>
      <c r="FR31" s="98"/>
      <c r="FS31" s="98"/>
      <c r="FT31" s="98"/>
      <c r="FU31" s="98"/>
      <c r="FV31" s="98"/>
      <c r="FW31" s="98"/>
      <c r="FX31" s="98"/>
      <c r="FY31" s="98"/>
      <c r="FZ31" s="98"/>
      <c r="GA31" s="98"/>
      <c r="GB31" s="98"/>
      <c r="GC31" s="98"/>
      <c r="GD31" s="98"/>
      <c r="GE31" s="98"/>
      <c r="GF31" s="98"/>
      <c r="GG31" s="98"/>
      <c r="GH31" s="98"/>
      <c r="GI31" s="98"/>
      <c r="GJ31" s="98"/>
      <c r="GK31" s="98"/>
      <c r="GL31" s="98"/>
      <c r="GM31" s="98"/>
      <c r="GN31" s="98"/>
      <c r="GO31" s="98"/>
      <c r="GP31" s="98"/>
      <c r="GQ31" s="98"/>
      <c r="GR31" s="98"/>
      <c r="GS31" s="98"/>
      <c r="GT31" s="98"/>
      <c r="GU31" s="98"/>
      <c r="GV31" s="98"/>
      <c r="GW31" s="98"/>
      <c r="GX31" s="98"/>
      <c r="GY31" s="98"/>
      <c r="GZ31" s="98"/>
      <c r="HA31" s="98"/>
      <c r="HB31" s="98"/>
      <c r="HC31" s="98"/>
      <c r="HD31" s="98"/>
      <c r="HE31" s="98"/>
      <c r="HF31" s="98"/>
      <c r="HG31" s="98"/>
      <c r="HH31" s="98"/>
      <c r="HI31" s="98"/>
      <c r="HJ31" s="98"/>
      <c r="HK31" s="98"/>
      <c r="HL31" s="98"/>
      <c r="HM31" s="98"/>
      <c r="HN31" s="98"/>
      <c r="HO31" s="98"/>
      <c r="HP31" s="98"/>
      <c r="HQ31" s="98"/>
      <c r="HR31" s="98"/>
      <c r="HS31" s="98"/>
      <c r="HT31" s="98"/>
      <c r="HU31" s="98"/>
      <c r="HV31" s="98"/>
      <c r="HW31" s="98"/>
      <c r="HX31" s="98"/>
      <c r="HY31" s="98"/>
      <c r="HZ31" s="98"/>
      <c r="IA31" s="98"/>
      <c r="IB31" s="98"/>
      <c r="IC31" s="98"/>
      <c r="ID31" s="98"/>
      <c r="IE31" s="98"/>
      <c r="IF31" s="98"/>
      <c r="IG31" s="98"/>
      <c r="IH31" s="98"/>
      <c r="II31" s="98"/>
      <c r="IJ31" s="98"/>
      <c r="IK31" s="98"/>
      <c r="IL31" s="98"/>
      <c r="IM31" s="98"/>
      <c r="IN31" s="98"/>
      <c r="IO31" s="98"/>
      <c r="IP31" s="98"/>
      <c r="IQ31" s="98"/>
      <c r="IR31" s="98"/>
      <c r="IS31" s="98"/>
      <c r="IT31" s="98"/>
    </row>
    <row r="32" spans="1:254" x14ac:dyDescent="0.25">
      <c r="A32" s="107" t="s">
        <v>36</v>
      </c>
      <c r="B32" s="113">
        <v>-959</v>
      </c>
      <c r="C32" s="113">
        <v>492</v>
      </c>
      <c r="D32" s="113">
        <v>535</v>
      </c>
      <c r="E32" s="113">
        <v>567</v>
      </c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8"/>
      <c r="CD32" s="98"/>
      <c r="CE32" s="98"/>
      <c r="CF32" s="98"/>
      <c r="CG32" s="98"/>
      <c r="CH32" s="98"/>
      <c r="CI32" s="98"/>
      <c r="CJ32" s="98"/>
      <c r="CK32" s="98"/>
      <c r="CL32" s="98"/>
      <c r="CM32" s="98"/>
      <c r="CN32" s="98"/>
      <c r="CO32" s="98"/>
      <c r="CP32" s="98"/>
      <c r="CQ32" s="98"/>
      <c r="CR32" s="98"/>
      <c r="CS32" s="98"/>
      <c r="CT32" s="98"/>
      <c r="CU32" s="98"/>
      <c r="CV32" s="98"/>
      <c r="CW32" s="98"/>
      <c r="CX32" s="98"/>
      <c r="CY32" s="98"/>
      <c r="CZ32" s="98"/>
      <c r="DA32" s="98"/>
      <c r="DB32" s="98"/>
      <c r="DC32" s="98"/>
      <c r="DD32" s="98"/>
      <c r="DE32" s="98"/>
      <c r="DF32" s="98"/>
      <c r="DG32" s="98"/>
      <c r="DH32" s="98"/>
      <c r="DI32" s="98"/>
      <c r="DJ32" s="98"/>
      <c r="DK32" s="98"/>
      <c r="DL32" s="98"/>
      <c r="DM32" s="98"/>
      <c r="DN32" s="98"/>
      <c r="DO32" s="98"/>
      <c r="DP32" s="98"/>
      <c r="DQ32" s="98"/>
      <c r="DR32" s="98"/>
      <c r="DS32" s="98"/>
      <c r="DT32" s="98"/>
      <c r="DU32" s="98"/>
      <c r="DV32" s="98"/>
      <c r="DW32" s="98"/>
      <c r="DX32" s="98"/>
      <c r="DY32" s="98"/>
      <c r="DZ32" s="98"/>
      <c r="EA32" s="98"/>
      <c r="EB32" s="98"/>
      <c r="EC32" s="98"/>
      <c r="ED32" s="98"/>
      <c r="EE32" s="98"/>
      <c r="EF32" s="98"/>
      <c r="EG32" s="98"/>
      <c r="EH32" s="98"/>
      <c r="EI32" s="98"/>
      <c r="EJ32" s="98"/>
      <c r="EK32" s="98"/>
      <c r="EL32" s="98"/>
      <c r="EM32" s="98"/>
      <c r="EN32" s="98"/>
      <c r="EO32" s="98"/>
      <c r="EP32" s="98"/>
      <c r="EQ32" s="98"/>
      <c r="ER32" s="98"/>
      <c r="ES32" s="98"/>
      <c r="ET32" s="98"/>
      <c r="EU32" s="98"/>
      <c r="EV32" s="98"/>
      <c r="EW32" s="98"/>
      <c r="EX32" s="98"/>
      <c r="EY32" s="98"/>
      <c r="EZ32" s="98"/>
      <c r="FA32" s="98"/>
      <c r="FB32" s="98"/>
      <c r="FC32" s="98"/>
      <c r="FD32" s="98"/>
      <c r="FE32" s="98"/>
      <c r="FF32" s="98"/>
      <c r="FG32" s="98"/>
      <c r="FH32" s="98"/>
      <c r="FI32" s="98"/>
      <c r="FJ32" s="98"/>
      <c r="FK32" s="98"/>
      <c r="FL32" s="98"/>
      <c r="FM32" s="98"/>
      <c r="FN32" s="98"/>
      <c r="FO32" s="98"/>
      <c r="FP32" s="98"/>
      <c r="FQ32" s="98"/>
      <c r="FR32" s="98"/>
      <c r="FS32" s="98"/>
      <c r="FT32" s="98"/>
      <c r="FU32" s="98"/>
      <c r="FV32" s="98"/>
      <c r="FW32" s="98"/>
      <c r="FX32" s="98"/>
      <c r="FY32" s="98"/>
      <c r="FZ32" s="98"/>
      <c r="GA32" s="98"/>
      <c r="GB32" s="98"/>
      <c r="GC32" s="98"/>
      <c r="GD32" s="98"/>
      <c r="GE32" s="98"/>
      <c r="GF32" s="98"/>
      <c r="GG32" s="98"/>
      <c r="GH32" s="98"/>
      <c r="GI32" s="98"/>
      <c r="GJ32" s="98"/>
      <c r="GK32" s="98"/>
      <c r="GL32" s="98"/>
      <c r="GM32" s="98"/>
      <c r="GN32" s="98"/>
      <c r="GO32" s="98"/>
      <c r="GP32" s="98"/>
      <c r="GQ32" s="98"/>
      <c r="GR32" s="98"/>
      <c r="GS32" s="98"/>
      <c r="GT32" s="98"/>
      <c r="GU32" s="98"/>
      <c r="GV32" s="98"/>
      <c r="GW32" s="98"/>
      <c r="GX32" s="98"/>
      <c r="GY32" s="98"/>
      <c r="GZ32" s="98"/>
      <c r="HA32" s="98"/>
      <c r="HB32" s="98"/>
      <c r="HC32" s="98"/>
      <c r="HD32" s="98"/>
      <c r="HE32" s="98"/>
      <c r="HF32" s="98"/>
      <c r="HG32" s="98"/>
      <c r="HH32" s="98"/>
      <c r="HI32" s="98"/>
      <c r="HJ32" s="98"/>
      <c r="HK32" s="98"/>
      <c r="HL32" s="98"/>
      <c r="HM32" s="98"/>
      <c r="HN32" s="98"/>
      <c r="HO32" s="98"/>
      <c r="HP32" s="98"/>
      <c r="HQ32" s="98"/>
      <c r="HR32" s="98"/>
      <c r="HS32" s="98"/>
      <c r="HT32" s="98"/>
      <c r="HU32" s="98"/>
      <c r="HV32" s="98"/>
      <c r="HW32" s="98"/>
      <c r="HX32" s="98"/>
      <c r="HY32" s="98"/>
      <c r="HZ32" s="98"/>
      <c r="IA32" s="98"/>
      <c r="IB32" s="98"/>
      <c r="IC32" s="98"/>
      <c r="ID32" s="98"/>
      <c r="IE32" s="98"/>
      <c r="IF32" s="98"/>
      <c r="IG32" s="98"/>
      <c r="IH32" s="98"/>
      <c r="II32" s="98"/>
      <c r="IJ32" s="98"/>
      <c r="IK32" s="98"/>
      <c r="IL32" s="98"/>
      <c r="IM32" s="98"/>
      <c r="IN32" s="98"/>
      <c r="IO32" s="98"/>
      <c r="IP32" s="98"/>
      <c r="IQ32" s="98"/>
      <c r="IR32" s="98"/>
      <c r="IS32" s="98"/>
      <c r="IT32" s="98"/>
    </row>
    <row r="33" spans="1:254" x14ac:dyDescent="0.25">
      <c r="A33" s="102"/>
      <c r="B33" s="102"/>
      <c r="C33" s="102"/>
      <c r="D33" s="102"/>
      <c r="E33" s="102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/>
      <c r="BM33" s="98"/>
      <c r="BN33" s="98"/>
      <c r="BO33" s="98"/>
      <c r="BP33" s="98"/>
      <c r="BQ33" s="98"/>
      <c r="BR33" s="98"/>
      <c r="BS33" s="98"/>
      <c r="BT33" s="98"/>
      <c r="BU33" s="98"/>
      <c r="BV33" s="98"/>
      <c r="BW33" s="98"/>
      <c r="BX33" s="98"/>
      <c r="BY33" s="98"/>
      <c r="BZ33" s="98"/>
      <c r="CA33" s="98"/>
      <c r="CB33" s="98"/>
      <c r="CC33" s="98"/>
      <c r="CD33" s="98"/>
      <c r="CE33" s="98"/>
      <c r="CF33" s="98"/>
      <c r="CG33" s="98"/>
      <c r="CH33" s="98"/>
      <c r="CI33" s="98"/>
      <c r="CJ33" s="98"/>
      <c r="CK33" s="98"/>
      <c r="CL33" s="98"/>
      <c r="CM33" s="98"/>
      <c r="CN33" s="98"/>
      <c r="CO33" s="98"/>
      <c r="CP33" s="98"/>
      <c r="CQ33" s="98"/>
      <c r="CR33" s="98"/>
      <c r="CS33" s="98"/>
      <c r="CT33" s="98"/>
      <c r="CU33" s="98"/>
      <c r="CV33" s="98"/>
      <c r="CW33" s="98"/>
      <c r="CX33" s="98"/>
      <c r="CY33" s="98"/>
      <c r="CZ33" s="98"/>
      <c r="DA33" s="98"/>
      <c r="DB33" s="98"/>
      <c r="DC33" s="98"/>
      <c r="DD33" s="98"/>
      <c r="DE33" s="98"/>
      <c r="DF33" s="98"/>
      <c r="DG33" s="98"/>
      <c r="DH33" s="98"/>
      <c r="DI33" s="98"/>
      <c r="DJ33" s="98"/>
      <c r="DK33" s="98"/>
      <c r="DL33" s="98"/>
      <c r="DM33" s="98"/>
      <c r="DN33" s="98"/>
      <c r="DO33" s="98"/>
      <c r="DP33" s="98"/>
      <c r="DQ33" s="98"/>
      <c r="DR33" s="98"/>
      <c r="DS33" s="98"/>
      <c r="DT33" s="98"/>
      <c r="DU33" s="98"/>
      <c r="DV33" s="98"/>
      <c r="DW33" s="98"/>
      <c r="DX33" s="98"/>
      <c r="DY33" s="98"/>
      <c r="DZ33" s="98"/>
      <c r="EA33" s="98"/>
      <c r="EB33" s="98"/>
      <c r="EC33" s="98"/>
      <c r="ED33" s="98"/>
      <c r="EE33" s="98"/>
      <c r="EF33" s="98"/>
      <c r="EG33" s="98"/>
      <c r="EH33" s="98"/>
      <c r="EI33" s="98"/>
      <c r="EJ33" s="98"/>
      <c r="EK33" s="98"/>
      <c r="EL33" s="98"/>
      <c r="EM33" s="98"/>
      <c r="EN33" s="98"/>
      <c r="EO33" s="98"/>
      <c r="EP33" s="98"/>
      <c r="EQ33" s="98"/>
      <c r="ER33" s="98"/>
      <c r="ES33" s="98"/>
      <c r="ET33" s="98"/>
      <c r="EU33" s="98"/>
      <c r="EV33" s="98"/>
      <c r="EW33" s="98"/>
      <c r="EX33" s="98"/>
      <c r="EY33" s="98"/>
      <c r="EZ33" s="98"/>
      <c r="FA33" s="98"/>
      <c r="FB33" s="98"/>
      <c r="FC33" s="98"/>
      <c r="FD33" s="98"/>
      <c r="FE33" s="98"/>
      <c r="FF33" s="98"/>
      <c r="FG33" s="98"/>
      <c r="FH33" s="98"/>
      <c r="FI33" s="98"/>
      <c r="FJ33" s="98"/>
      <c r="FK33" s="98"/>
      <c r="FL33" s="98"/>
      <c r="FM33" s="98"/>
      <c r="FN33" s="98"/>
      <c r="FO33" s="98"/>
      <c r="FP33" s="98"/>
      <c r="FQ33" s="98"/>
      <c r="FR33" s="98"/>
      <c r="FS33" s="98"/>
      <c r="FT33" s="98"/>
      <c r="FU33" s="98"/>
      <c r="FV33" s="98"/>
      <c r="FW33" s="98"/>
      <c r="FX33" s="98"/>
      <c r="FY33" s="98"/>
      <c r="FZ33" s="98"/>
      <c r="GA33" s="98"/>
      <c r="GB33" s="98"/>
      <c r="GC33" s="98"/>
      <c r="GD33" s="98"/>
      <c r="GE33" s="98"/>
      <c r="GF33" s="98"/>
      <c r="GG33" s="98"/>
      <c r="GH33" s="98"/>
      <c r="GI33" s="98"/>
      <c r="GJ33" s="98"/>
      <c r="GK33" s="98"/>
      <c r="GL33" s="98"/>
      <c r="GM33" s="98"/>
      <c r="GN33" s="98"/>
      <c r="GO33" s="98"/>
      <c r="GP33" s="98"/>
      <c r="GQ33" s="98"/>
      <c r="GR33" s="98"/>
      <c r="GS33" s="98"/>
      <c r="GT33" s="98"/>
      <c r="GU33" s="98"/>
      <c r="GV33" s="98"/>
      <c r="GW33" s="98"/>
      <c r="GX33" s="98"/>
      <c r="GY33" s="98"/>
      <c r="GZ33" s="98"/>
      <c r="HA33" s="98"/>
      <c r="HB33" s="98"/>
      <c r="HC33" s="98"/>
      <c r="HD33" s="98"/>
      <c r="HE33" s="98"/>
      <c r="HF33" s="98"/>
      <c r="HG33" s="98"/>
      <c r="HH33" s="98"/>
      <c r="HI33" s="98"/>
      <c r="HJ33" s="98"/>
      <c r="HK33" s="98"/>
      <c r="HL33" s="98"/>
      <c r="HM33" s="98"/>
      <c r="HN33" s="98"/>
      <c r="HO33" s="98"/>
      <c r="HP33" s="98"/>
      <c r="HQ33" s="98"/>
      <c r="HR33" s="98"/>
      <c r="HS33" s="98"/>
      <c r="HT33" s="98"/>
      <c r="HU33" s="98"/>
      <c r="HV33" s="98"/>
      <c r="HW33" s="98"/>
      <c r="HX33" s="98"/>
      <c r="HY33" s="98"/>
      <c r="HZ33" s="98"/>
      <c r="IA33" s="98"/>
      <c r="IB33" s="98"/>
      <c r="IC33" s="98"/>
      <c r="ID33" s="98"/>
      <c r="IE33" s="98"/>
      <c r="IF33" s="98"/>
      <c r="IG33" s="98"/>
      <c r="IH33" s="98"/>
      <c r="II33" s="98"/>
      <c r="IJ33" s="98"/>
      <c r="IK33" s="98"/>
      <c r="IL33" s="98"/>
      <c r="IM33" s="98"/>
      <c r="IN33" s="98"/>
      <c r="IO33" s="98"/>
      <c r="IP33" s="98"/>
      <c r="IQ33" s="98"/>
      <c r="IR33" s="98"/>
      <c r="IS33" s="98"/>
      <c r="IT33" s="98"/>
    </row>
    <row r="34" spans="1:254" x14ac:dyDescent="0.25">
      <c r="A34" s="102" t="s">
        <v>37</v>
      </c>
      <c r="B34" s="108">
        <v>-184</v>
      </c>
      <c r="C34" s="108">
        <v>-159</v>
      </c>
      <c r="D34" s="108">
        <v>-138</v>
      </c>
      <c r="E34" s="108">
        <v>-137</v>
      </c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98"/>
      <c r="BQ34" s="98"/>
      <c r="BR34" s="98"/>
      <c r="BS34" s="98"/>
      <c r="BT34" s="98"/>
      <c r="BU34" s="98"/>
      <c r="BV34" s="98"/>
      <c r="BW34" s="98"/>
      <c r="BX34" s="98"/>
      <c r="BY34" s="98"/>
      <c r="BZ34" s="98"/>
      <c r="CA34" s="98"/>
      <c r="CB34" s="98"/>
      <c r="CC34" s="98"/>
      <c r="CD34" s="98"/>
      <c r="CE34" s="98"/>
      <c r="CF34" s="98"/>
      <c r="CG34" s="98"/>
      <c r="CH34" s="98"/>
      <c r="CI34" s="98"/>
      <c r="CJ34" s="98"/>
      <c r="CK34" s="98"/>
      <c r="CL34" s="98"/>
      <c r="CM34" s="98"/>
      <c r="CN34" s="98"/>
      <c r="CO34" s="98"/>
      <c r="CP34" s="98"/>
      <c r="CQ34" s="98"/>
      <c r="CR34" s="98"/>
      <c r="CS34" s="98"/>
      <c r="CT34" s="98"/>
      <c r="CU34" s="98"/>
      <c r="CV34" s="98"/>
      <c r="CW34" s="98"/>
      <c r="CX34" s="98"/>
      <c r="CY34" s="98"/>
      <c r="CZ34" s="98"/>
      <c r="DA34" s="98"/>
      <c r="DB34" s="98"/>
      <c r="DC34" s="98"/>
      <c r="DD34" s="98"/>
      <c r="DE34" s="98"/>
      <c r="DF34" s="98"/>
      <c r="DG34" s="98"/>
      <c r="DH34" s="98"/>
      <c r="DI34" s="98"/>
      <c r="DJ34" s="98"/>
      <c r="DK34" s="98"/>
      <c r="DL34" s="98"/>
      <c r="DM34" s="98"/>
      <c r="DN34" s="98"/>
      <c r="DO34" s="98"/>
      <c r="DP34" s="98"/>
      <c r="DQ34" s="98"/>
      <c r="DR34" s="98"/>
      <c r="DS34" s="98"/>
      <c r="DT34" s="98"/>
      <c r="DU34" s="98"/>
      <c r="DV34" s="98"/>
      <c r="DW34" s="98"/>
      <c r="DX34" s="98"/>
      <c r="DY34" s="98"/>
      <c r="DZ34" s="98"/>
      <c r="EA34" s="98"/>
      <c r="EB34" s="98"/>
      <c r="EC34" s="98"/>
      <c r="ED34" s="98"/>
      <c r="EE34" s="98"/>
      <c r="EF34" s="98"/>
      <c r="EG34" s="98"/>
      <c r="EH34" s="98"/>
      <c r="EI34" s="98"/>
      <c r="EJ34" s="98"/>
      <c r="EK34" s="98"/>
      <c r="EL34" s="98"/>
      <c r="EM34" s="98"/>
      <c r="EN34" s="98"/>
      <c r="EO34" s="98"/>
      <c r="EP34" s="98"/>
      <c r="EQ34" s="98"/>
      <c r="ER34" s="98"/>
      <c r="ES34" s="98"/>
      <c r="ET34" s="98"/>
      <c r="EU34" s="98"/>
      <c r="EV34" s="98"/>
      <c r="EW34" s="98"/>
      <c r="EX34" s="98"/>
      <c r="EY34" s="98"/>
      <c r="EZ34" s="98"/>
      <c r="FA34" s="98"/>
      <c r="FB34" s="98"/>
      <c r="FC34" s="98"/>
      <c r="FD34" s="98"/>
      <c r="FE34" s="98"/>
      <c r="FF34" s="98"/>
      <c r="FG34" s="98"/>
      <c r="FH34" s="98"/>
      <c r="FI34" s="98"/>
      <c r="FJ34" s="98"/>
      <c r="FK34" s="98"/>
      <c r="FL34" s="98"/>
      <c r="FM34" s="98"/>
      <c r="FN34" s="98"/>
      <c r="FO34" s="98"/>
      <c r="FP34" s="98"/>
      <c r="FQ34" s="98"/>
      <c r="FR34" s="98"/>
      <c r="FS34" s="98"/>
      <c r="FT34" s="98"/>
      <c r="FU34" s="98"/>
      <c r="FV34" s="98"/>
      <c r="FW34" s="98"/>
      <c r="FX34" s="98"/>
      <c r="FY34" s="98"/>
      <c r="FZ34" s="98"/>
      <c r="GA34" s="98"/>
      <c r="GB34" s="98"/>
      <c r="GC34" s="98"/>
      <c r="GD34" s="98"/>
      <c r="GE34" s="98"/>
      <c r="GF34" s="98"/>
      <c r="GG34" s="98"/>
      <c r="GH34" s="98"/>
      <c r="GI34" s="98"/>
      <c r="GJ34" s="98"/>
      <c r="GK34" s="98"/>
      <c r="GL34" s="98"/>
      <c r="GM34" s="98"/>
      <c r="GN34" s="98"/>
      <c r="GO34" s="98"/>
      <c r="GP34" s="98"/>
      <c r="GQ34" s="98"/>
      <c r="GR34" s="98"/>
      <c r="GS34" s="98"/>
      <c r="GT34" s="98"/>
      <c r="GU34" s="98"/>
      <c r="GV34" s="98"/>
      <c r="GW34" s="98"/>
      <c r="GX34" s="98"/>
      <c r="GY34" s="98"/>
      <c r="GZ34" s="98"/>
      <c r="HA34" s="98"/>
      <c r="HB34" s="98"/>
      <c r="HC34" s="98"/>
      <c r="HD34" s="98"/>
      <c r="HE34" s="98"/>
      <c r="HF34" s="98"/>
      <c r="HG34" s="98"/>
      <c r="HH34" s="98"/>
      <c r="HI34" s="98"/>
      <c r="HJ34" s="98"/>
      <c r="HK34" s="98"/>
      <c r="HL34" s="98"/>
      <c r="HM34" s="98"/>
      <c r="HN34" s="98"/>
      <c r="HO34" s="98"/>
      <c r="HP34" s="98"/>
      <c r="HQ34" s="98"/>
      <c r="HR34" s="98"/>
      <c r="HS34" s="98"/>
      <c r="HT34" s="98"/>
      <c r="HU34" s="98"/>
      <c r="HV34" s="98"/>
      <c r="HW34" s="98"/>
      <c r="HX34" s="98"/>
      <c r="HY34" s="98"/>
      <c r="HZ34" s="98"/>
      <c r="IA34" s="98"/>
      <c r="IB34" s="98"/>
      <c r="IC34" s="98"/>
      <c r="ID34" s="98"/>
      <c r="IE34" s="98"/>
      <c r="IF34" s="98"/>
      <c r="IG34" s="98"/>
      <c r="IH34" s="98"/>
      <c r="II34" s="98"/>
      <c r="IJ34" s="98"/>
      <c r="IK34" s="98"/>
      <c r="IL34" s="98"/>
      <c r="IM34" s="98"/>
      <c r="IN34" s="98"/>
      <c r="IO34" s="98"/>
      <c r="IP34" s="98"/>
      <c r="IQ34" s="98"/>
      <c r="IR34" s="98"/>
      <c r="IS34" s="98"/>
      <c r="IT34" s="98"/>
    </row>
    <row r="35" spans="1:254" x14ac:dyDescent="0.25">
      <c r="A35" s="102" t="s">
        <v>38</v>
      </c>
      <c r="B35" s="108">
        <v>3</v>
      </c>
      <c r="C35" s="108">
        <v>1</v>
      </c>
      <c r="D35" s="108">
        <v>10</v>
      </c>
      <c r="E35" s="108">
        <v>33</v>
      </c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98"/>
      <c r="BI35" s="98"/>
      <c r="BJ35" s="98"/>
      <c r="BK35" s="98"/>
      <c r="BL35" s="98"/>
      <c r="BM35" s="98"/>
      <c r="BN35" s="98"/>
      <c r="BO35" s="98"/>
      <c r="BP35" s="98"/>
      <c r="BQ35" s="98"/>
      <c r="BR35" s="98"/>
      <c r="BS35" s="98"/>
      <c r="BT35" s="98"/>
      <c r="BU35" s="98"/>
      <c r="BV35" s="98"/>
      <c r="BW35" s="98"/>
      <c r="BX35" s="98"/>
      <c r="BY35" s="98"/>
      <c r="BZ35" s="98"/>
      <c r="CA35" s="98"/>
      <c r="CB35" s="98"/>
      <c r="CC35" s="98"/>
      <c r="CD35" s="98"/>
      <c r="CE35" s="98"/>
      <c r="CF35" s="98"/>
      <c r="CG35" s="98"/>
      <c r="CH35" s="98"/>
      <c r="CI35" s="98"/>
      <c r="CJ35" s="98"/>
      <c r="CK35" s="98"/>
      <c r="CL35" s="98"/>
      <c r="CM35" s="98"/>
      <c r="CN35" s="98"/>
      <c r="CO35" s="98"/>
      <c r="CP35" s="98"/>
      <c r="CQ35" s="98"/>
      <c r="CR35" s="98"/>
      <c r="CS35" s="98"/>
      <c r="CT35" s="98"/>
      <c r="CU35" s="98"/>
      <c r="CV35" s="98"/>
      <c r="CW35" s="98"/>
      <c r="CX35" s="98"/>
      <c r="CY35" s="98"/>
      <c r="CZ35" s="98"/>
      <c r="DA35" s="98"/>
      <c r="DB35" s="98"/>
      <c r="DC35" s="98"/>
      <c r="DD35" s="98"/>
      <c r="DE35" s="98"/>
      <c r="DF35" s="98"/>
      <c r="DG35" s="98"/>
      <c r="DH35" s="98"/>
      <c r="DI35" s="98"/>
      <c r="DJ35" s="98"/>
      <c r="DK35" s="98"/>
      <c r="DL35" s="98"/>
      <c r="DM35" s="98"/>
      <c r="DN35" s="98"/>
      <c r="DO35" s="98"/>
      <c r="DP35" s="98"/>
      <c r="DQ35" s="98"/>
      <c r="DR35" s="98"/>
      <c r="DS35" s="98"/>
      <c r="DT35" s="98"/>
      <c r="DU35" s="98"/>
      <c r="DV35" s="98"/>
      <c r="DW35" s="98"/>
      <c r="DX35" s="98"/>
      <c r="DY35" s="98"/>
      <c r="DZ35" s="98"/>
      <c r="EA35" s="98"/>
      <c r="EB35" s="98"/>
      <c r="EC35" s="98"/>
      <c r="ED35" s="98"/>
      <c r="EE35" s="98"/>
      <c r="EF35" s="98"/>
      <c r="EG35" s="98"/>
      <c r="EH35" s="98"/>
      <c r="EI35" s="98"/>
      <c r="EJ35" s="98"/>
      <c r="EK35" s="98"/>
      <c r="EL35" s="98"/>
      <c r="EM35" s="98"/>
      <c r="EN35" s="98"/>
      <c r="EO35" s="98"/>
      <c r="EP35" s="98"/>
      <c r="EQ35" s="98"/>
      <c r="ER35" s="98"/>
      <c r="ES35" s="98"/>
      <c r="ET35" s="98"/>
      <c r="EU35" s="98"/>
      <c r="EV35" s="98"/>
      <c r="EW35" s="98"/>
      <c r="EX35" s="98"/>
      <c r="EY35" s="98"/>
      <c r="EZ35" s="98"/>
      <c r="FA35" s="98"/>
      <c r="FB35" s="98"/>
      <c r="FC35" s="98"/>
      <c r="FD35" s="98"/>
      <c r="FE35" s="98"/>
      <c r="FF35" s="98"/>
      <c r="FG35" s="98"/>
      <c r="FH35" s="98"/>
      <c r="FI35" s="98"/>
      <c r="FJ35" s="98"/>
      <c r="FK35" s="98"/>
      <c r="FL35" s="98"/>
      <c r="FM35" s="98"/>
      <c r="FN35" s="98"/>
      <c r="FO35" s="98"/>
      <c r="FP35" s="98"/>
      <c r="FQ35" s="98"/>
      <c r="FR35" s="98"/>
      <c r="FS35" s="98"/>
      <c r="FT35" s="98"/>
      <c r="FU35" s="98"/>
      <c r="FV35" s="98"/>
      <c r="FW35" s="98"/>
      <c r="FX35" s="98"/>
      <c r="FY35" s="98"/>
      <c r="FZ35" s="98"/>
      <c r="GA35" s="98"/>
      <c r="GB35" s="98"/>
      <c r="GC35" s="98"/>
      <c r="GD35" s="98"/>
      <c r="GE35" s="98"/>
      <c r="GF35" s="98"/>
      <c r="GG35" s="98"/>
      <c r="GH35" s="98"/>
      <c r="GI35" s="98"/>
      <c r="GJ35" s="98"/>
      <c r="GK35" s="98"/>
      <c r="GL35" s="98"/>
      <c r="GM35" s="98"/>
      <c r="GN35" s="98"/>
      <c r="GO35" s="98"/>
      <c r="GP35" s="98"/>
      <c r="GQ35" s="98"/>
      <c r="GR35" s="98"/>
      <c r="GS35" s="98"/>
      <c r="GT35" s="98"/>
      <c r="GU35" s="98"/>
      <c r="GV35" s="98"/>
      <c r="GW35" s="98"/>
      <c r="GX35" s="98"/>
      <c r="GY35" s="98"/>
      <c r="GZ35" s="98"/>
      <c r="HA35" s="98"/>
      <c r="HB35" s="98"/>
      <c r="HC35" s="98"/>
      <c r="HD35" s="98"/>
      <c r="HE35" s="98"/>
      <c r="HF35" s="98"/>
      <c r="HG35" s="98"/>
      <c r="HH35" s="98"/>
      <c r="HI35" s="98"/>
      <c r="HJ35" s="98"/>
      <c r="HK35" s="98"/>
      <c r="HL35" s="98"/>
      <c r="HM35" s="98"/>
      <c r="HN35" s="98"/>
      <c r="HO35" s="98"/>
      <c r="HP35" s="98"/>
      <c r="HQ35" s="98"/>
      <c r="HR35" s="98"/>
      <c r="HS35" s="98"/>
      <c r="HT35" s="98"/>
      <c r="HU35" s="98"/>
      <c r="HV35" s="98"/>
      <c r="HW35" s="98"/>
      <c r="HX35" s="98"/>
      <c r="HY35" s="98"/>
      <c r="HZ35" s="98"/>
      <c r="IA35" s="98"/>
      <c r="IB35" s="98"/>
      <c r="IC35" s="98"/>
      <c r="ID35" s="98"/>
      <c r="IE35" s="98"/>
      <c r="IF35" s="98"/>
      <c r="IG35" s="98"/>
      <c r="IH35" s="98"/>
      <c r="II35" s="98"/>
      <c r="IJ35" s="98"/>
      <c r="IK35" s="98"/>
      <c r="IL35" s="98"/>
      <c r="IM35" s="98"/>
      <c r="IN35" s="98"/>
      <c r="IO35" s="98"/>
      <c r="IP35" s="98"/>
      <c r="IQ35" s="98"/>
      <c r="IR35" s="98"/>
      <c r="IS35" s="98"/>
      <c r="IT35" s="98"/>
    </row>
    <row r="36" spans="1:254" x14ac:dyDescent="0.25">
      <c r="A36" s="107" t="s">
        <v>39</v>
      </c>
      <c r="B36" s="111">
        <v>-181</v>
      </c>
      <c r="C36" s="111">
        <v>-158</v>
      </c>
      <c r="D36" s="111">
        <v>-128</v>
      </c>
      <c r="E36" s="111">
        <v>-104</v>
      </c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8"/>
      <c r="BH36" s="98"/>
      <c r="BI36" s="98"/>
      <c r="BJ36" s="98"/>
      <c r="BK36" s="98"/>
      <c r="BL36" s="98"/>
      <c r="BM36" s="98"/>
      <c r="BN36" s="98"/>
      <c r="BO36" s="98"/>
      <c r="BP36" s="98"/>
      <c r="BQ36" s="98"/>
      <c r="BR36" s="98"/>
      <c r="BS36" s="98"/>
      <c r="BT36" s="98"/>
      <c r="BU36" s="98"/>
      <c r="BV36" s="98"/>
      <c r="BW36" s="98"/>
      <c r="BX36" s="98"/>
      <c r="BY36" s="98"/>
      <c r="BZ36" s="98"/>
      <c r="CA36" s="98"/>
      <c r="CB36" s="98"/>
      <c r="CC36" s="98"/>
      <c r="CD36" s="98"/>
      <c r="CE36" s="98"/>
      <c r="CF36" s="98"/>
      <c r="CG36" s="98"/>
      <c r="CH36" s="98"/>
      <c r="CI36" s="98"/>
      <c r="CJ36" s="98"/>
      <c r="CK36" s="98"/>
      <c r="CL36" s="98"/>
      <c r="CM36" s="98"/>
      <c r="CN36" s="98"/>
      <c r="CO36" s="98"/>
      <c r="CP36" s="98"/>
      <c r="CQ36" s="98"/>
      <c r="CR36" s="98"/>
      <c r="CS36" s="98"/>
      <c r="CT36" s="98"/>
      <c r="CU36" s="98"/>
      <c r="CV36" s="98"/>
      <c r="CW36" s="98"/>
      <c r="CX36" s="98"/>
      <c r="CY36" s="98"/>
      <c r="CZ36" s="98"/>
      <c r="DA36" s="98"/>
      <c r="DB36" s="98"/>
      <c r="DC36" s="98"/>
      <c r="DD36" s="98"/>
      <c r="DE36" s="98"/>
      <c r="DF36" s="98"/>
      <c r="DG36" s="98"/>
      <c r="DH36" s="98"/>
      <c r="DI36" s="98"/>
      <c r="DJ36" s="98"/>
      <c r="DK36" s="98"/>
      <c r="DL36" s="98"/>
      <c r="DM36" s="98"/>
      <c r="DN36" s="98"/>
      <c r="DO36" s="98"/>
      <c r="DP36" s="98"/>
      <c r="DQ36" s="98"/>
      <c r="DR36" s="98"/>
      <c r="DS36" s="98"/>
      <c r="DT36" s="98"/>
      <c r="DU36" s="98"/>
      <c r="DV36" s="98"/>
      <c r="DW36" s="98"/>
      <c r="DX36" s="98"/>
      <c r="DY36" s="98"/>
      <c r="DZ36" s="98"/>
      <c r="EA36" s="98"/>
      <c r="EB36" s="98"/>
      <c r="EC36" s="98"/>
      <c r="ED36" s="98"/>
      <c r="EE36" s="98"/>
      <c r="EF36" s="98"/>
      <c r="EG36" s="98"/>
      <c r="EH36" s="98"/>
      <c r="EI36" s="98"/>
      <c r="EJ36" s="98"/>
      <c r="EK36" s="98"/>
      <c r="EL36" s="98"/>
      <c r="EM36" s="98"/>
      <c r="EN36" s="98"/>
      <c r="EO36" s="98"/>
      <c r="EP36" s="98"/>
      <c r="EQ36" s="98"/>
      <c r="ER36" s="98"/>
      <c r="ES36" s="98"/>
      <c r="ET36" s="98"/>
      <c r="EU36" s="98"/>
      <c r="EV36" s="98"/>
      <c r="EW36" s="98"/>
      <c r="EX36" s="98"/>
      <c r="EY36" s="98"/>
      <c r="EZ36" s="98"/>
      <c r="FA36" s="98"/>
      <c r="FB36" s="98"/>
      <c r="FC36" s="98"/>
      <c r="FD36" s="98"/>
      <c r="FE36" s="98"/>
      <c r="FF36" s="98"/>
      <c r="FG36" s="98"/>
      <c r="FH36" s="98"/>
      <c r="FI36" s="98"/>
      <c r="FJ36" s="98"/>
      <c r="FK36" s="98"/>
      <c r="FL36" s="98"/>
      <c r="FM36" s="98"/>
      <c r="FN36" s="98"/>
      <c r="FO36" s="98"/>
      <c r="FP36" s="98"/>
      <c r="FQ36" s="98"/>
      <c r="FR36" s="98"/>
      <c r="FS36" s="98"/>
      <c r="FT36" s="98"/>
      <c r="FU36" s="98"/>
      <c r="FV36" s="98"/>
      <c r="FW36" s="98"/>
      <c r="FX36" s="98"/>
      <c r="FY36" s="98"/>
      <c r="FZ36" s="98"/>
      <c r="GA36" s="98"/>
      <c r="GB36" s="98"/>
      <c r="GC36" s="98"/>
      <c r="GD36" s="98"/>
      <c r="GE36" s="98"/>
      <c r="GF36" s="98"/>
      <c r="GG36" s="98"/>
      <c r="GH36" s="98"/>
      <c r="GI36" s="98"/>
      <c r="GJ36" s="98"/>
      <c r="GK36" s="98"/>
      <c r="GL36" s="98"/>
      <c r="GM36" s="98"/>
      <c r="GN36" s="98"/>
      <c r="GO36" s="98"/>
      <c r="GP36" s="98"/>
      <c r="GQ36" s="98"/>
      <c r="GR36" s="98"/>
      <c r="GS36" s="98"/>
      <c r="GT36" s="98"/>
      <c r="GU36" s="98"/>
      <c r="GV36" s="98"/>
      <c r="GW36" s="98"/>
      <c r="GX36" s="98"/>
      <c r="GY36" s="98"/>
      <c r="GZ36" s="98"/>
      <c r="HA36" s="98"/>
      <c r="HB36" s="98"/>
      <c r="HC36" s="98"/>
      <c r="HD36" s="98"/>
      <c r="HE36" s="98"/>
      <c r="HF36" s="98"/>
      <c r="HG36" s="98"/>
      <c r="HH36" s="98"/>
      <c r="HI36" s="98"/>
      <c r="HJ36" s="98"/>
      <c r="HK36" s="98"/>
      <c r="HL36" s="98"/>
      <c r="HM36" s="98"/>
      <c r="HN36" s="98"/>
      <c r="HO36" s="98"/>
      <c r="HP36" s="98"/>
      <c r="HQ36" s="98"/>
      <c r="HR36" s="98"/>
      <c r="HS36" s="98"/>
      <c r="HT36" s="98"/>
      <c r="HU36" s="98"/>
      <c r="HV36" s="98"/>
      <c r="HW36" s="98"/>
      <c r="HX36" s="98"/>
      <c r="HY36" s="98"/>
      <c r="HZ36" s="98"/>
      <c r="IA36" s="98"/>
      <c r="IB36" s="98"/>
      <c r="IC36" s="98"/>
      <c r="ID36" s="98"/>
      <c r="IE36" s="98"/>
      <c r="IF36" s="98"/>
      <c r="IG36" s="98"/>
      <c r="IH36" s="98"/>
      <c r="II36" s="98"/>
      <c r="IJ36" s="98"/>
      <c r="IK36" s="98"/>
      <c r="IL36" s="98"/>
      <c r="IM36" s="98"/>
      <c r="IN36" s="98"/>
      <c r="IO36" s="98"/>
      <c r="IP36" s="98"/>
      <c r="IQ36" s="98"/>
      <c r="IR36" s="98"/>
      <c r="IS36" s="98"/>
      <c r="IT36" s="98"/>
    </row>
    <row r="37" spans="1:254" x14ac:dyDescent="0.25">
      <c r="A37" s="102"/>
      <c r="B37" s="102"/>
      <c r="C37" s="102"/>
      <c r="D37" s="102"/>
      <c r="E37" s="102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  <c r="BL37" s="98"/>
      <c r="BM37" s="98"/>
      <c r="BN37" s="98"/>
      <c r="BO37" s="98"/>
      <c r="BP37" s="98"/>
      <c r="BQ37" s="98"/>
      <c r="BR37" s="98"/>
      <c r="BS37" s="98"/>
      <c r="BT37" s="98"/>
      <c r="BU37" s="98"/>
      <c r="BV37" s="98"/>
      <c r="BW37" s="98"/>
      <c r="BX37" s="98"/>
      <c r="BY37" s="98"/>
      <c r="BZ37" s="98"/>
      <c r="CA37" s="98"/>
      <c r="CB37" s="98"/>
      <c r="CC37" s="98"/>
      <c r="CD37" s="98"/>
      <c r="CE37" s="98"/>
      <c r="CF37" s="98"/>
      <c r="CG37" s="98"/>
      <c r="CH37" s="98"/>
      <c r="CI37" s="98"/>
      <c r="CJ37" s="98"/>
      <c r="CK37" s="98"/>
      <c r="CL37" s="98"/>
      <c r="CM37" s="98"/>
      <c r="CN37" s="98"/>
      <c r="CO37" s="98"/>
      <c r="CP37" s="98"/>
      <c r="CQ37" s="98"/>
      <c r="CR37" s="98"/>
      <c r="CS37" s="98"/>
      <c r="CT37" s="98"/>
      <c r="CU37" s="98"/>
      <c r="CV37" s="98"/>
      <c r="CW37" s="98"/>
      <c r="CX37" s="98"/>
      <c r="CY37" s="98"/>
      <c r="CZ37" s="98"/>
      <c r="DA37" s="98"/>
      <c r="DB37" s="98"/>
      <c r="DC37" s="98"/>
      <c r="DD37" s="98"/>
      <c r="DE37" s="98"/>
      <c r="DF37" s="98"/>
      <c r="DG37" s="98"/>
      <c r="DH37" s="98"/>
      <c r="DI37" s="98"/>
      <c r="DJ37" s="98"/>
      <c r="DK37" s="98"/>
      <c r="DL37" s="98"/>
      <c r="DM37" s="98"/>
      <c r="DN37" s="98"/>
      <c r="DO37" s="98"/>
      <c r="DP37" s="98"/>
      <c r="DQ37" s="98"/>
      <c r="DR37" s="98"/>
      <c r="DS37" s="98"/>
      <c r="DT37" s="98"/>
      <c r="DU37" s="98"/>
      <c r="DV37" s="98"/>
      <c r="DW37" s="98"/>
      <c r="DX37" s="98"/>
      <c r="DY37" s="98"/>
      <c r="DZ37" s="98"/>
      <c r="EA37" s="98"/>
      <c r="EB37" s="98"/>
      <c r="EC37" s="98"/>
      <c r="ED37" s="98"/>
      <c r="EE37" s="98"/>
      <c r="EF37" s="98"/>
      <c r="EG37" s="98"/>
      <c r="EH37" s="98"/>
      <c r="EI37" s="98"/>
      <c r="EJ37" s="98"/>
      <c r="EK37" s="98"/>
      <c r="EL37" s="98"/>
      <c r="EM37" s="98"/>
      <c r="EN37" s="98"/>
      <c r="EO37" s="98"/>
      <c r="EP37" s="98"/>
      <c r="EQ37" s="98"/>
      <c r="ER37" s="98"/>
      <c r="ES37" s="98"/>
      <c r="ET37" s="98"/>
      <c r="EU37" s="98"/>
      <c r="EV37" s="98"/>
      <c r="EW37" s="98"/>
      <c r="EX37" s="98"/>
      <c r="EY37" s="98"/>
      <c r="EZ37" s="98"/>
      <c r="FA37" s="98"/>
      <c r="FB37" s="98"/>
      <c r="FC37" s="98"/>
      <c r="FD37" s="98"/>
      <c r="FE37" s="98"/>
      <c r="FF37" s="98"/>
      <c r="FG37" s="98"/>
      <c r="FH37" s="98"/>
      <c r="FI37" s="98"/>
      <c r="FJ37" s="98"/>
      <c r="FK37" s="98"/>
      <c r="FL37" s="98"/>
      <c r="FM37" s="98"/>
      <c r="FN37" s="98"/>
      <c r="FO37" s="98"/>
      <c r="FP37" s="98"/>
      <c r="FQ37" s="98"/>
      <c r="FR37" s="98"/>
      <c r="FS37" s="98"/>
      <c r="FT37" s="98"/>
      <c r="FU37" s="98"/>
      <c r="FV37" s="98"/>
      <c r="FW37" s="98"/>
      <c r="FX37" s="98"/>
      <c r="FY37" s="98"/>
      <c r="FZ37" s="98"/>
      <c r="GA37" s="98"/>
      <c r="GB37" s="98"/>
      <c r="GC37" s="98"/>
      <c r="GD37" s="98"/>
      <c r="GE37" s="98"/>
      <c r="GF37" s="98"/>
      <c r="GG37" s="98"/>
      <c r="GH37" s="98"/>
      <c r="GI37" s="98"/>
      <c r="GJ37" s="98"/>
      <c r="GK37" s="98"/>
      <c r="GL37" s="98"/>
      <c r="GM37" s="98"/>
      <c r="GN37" s="98"/>
      <c r="GO37" s="98"/>
      <c r="GP37" s="98"/>
      <c r="GQ37" s="98"/>
      <c r="GR37" s="98"/>
      <c r="GS37" s="98"/>
      <c r="GT37" s="98"/>
      <c r="GU37" s="98"/>
      <c r="GV37" s="98"/>
      <c r="GW37" s="98"/>
      <c r="GX37" s="98"/>
      <c r="GY37" s="98"/>
      <c r="GZ37" s="98"/>
      <c r="HA37" s="98"/>
      <c r="HB37" s="98"/>
      <c r="HC37" s="98"/>
      <c r="HD37" s="98"/>
      <c r="HE37" s="98"/>
      <c r="HF37" s="98"/>
      <c r="HG37" s="98"/>
      <c r="HH37" s="98"/>
      <c r="HI37" s="98"/>
      <c r="HJ37" s="98"/>
      <c r="HK37" s="98"/>
      <c r="HL37" s="98"/>
      <c r="HM37" s="98"/>
      <c r="HN37" s="98"/>
      <c r="HO37" s="98"/>
      <c r="HP37" s="98"/>
      <c r="HQ37" s="98"/>
      <c r="HR37" s="98"/>
      <c r="HS37" s="98"/>
      <c r="HT37" s="98"/>
      <c r="HU37" s="98"/>
      <c r="HV37" s="98"/>
      <c r="HW37" s="98"/>
      <c r="HX37" s="98"/>
      <c r="HY37" s="98"/>
      <c r="HZ37" s="98"/>
      <c r="IA37" s="98"/>
      <c r="IB37" s="98"/>
      <c r="IC37" s="98"/>
      <c r="ID37" s="98"/>
      <c r="IE37" s="98"/>
      <c r="IF37" s="98"/>
      <c r="IG37" s="98"/>
      <c r="IH37" s="98"/>
      <c r="II37" s="98"/>
      <c r="IJ37" s="98"/>
      <c r="IK37" s="98"/>
      <c r="IL37" s="98"/>
      <c r="IM37" s="98"/>
      <c r="IN37" s="98"/>
      <c r="IO37" s="98"/>
      <c r="IP37" s="98"/>
      <c r="IQ37" s="98"/>
      <c r="IR37" s="98"/>
      <c r="IS37" s="98"/>
      <c r="IT37" s="98"/>
    </row>
    <row r="38" spans="1:254" x14ac:dyDescent="0.25">
      <c r="A38" s="102" t="s">
        <v>40</v>
      </c>
      <c r="B38" s="110" t="s">
        <v>27</v>
      </c>
      <c r="C38" s="110" t="s">
        <v>27</v>
      </c>
      <c r="D38" s="110" t="s">
        <v>27</v>
      </c>
      <c r="E38" s="110" t="s">
        <v>27</v>
      </c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8"/>
      <c r="CC38" s="98"/>
      <c r="CD38" s="98"/>
      <c r="CE38" s="98"/>
      <c r="CF38" s="98"/>
      <c r="CG38" s="98"/>
      <c r="CH38" s="98"/>
      <c r="CI38" s="98"/>
      <c r="CJ38" s="98"/>
      <c r="CK38" s="98"/>
      <c r="CL38" s="98"/>
      <c r="CM38" s="98"/>
      <c r="CN38" s="98"/>
      <c r="CO38" s="98"/>
      <c r="CP38" s="98"/>
      <c r="CQ38" s="98"/>
      <c r="CR38" s="98"/>
      <c r="CS38" s="98"/>
      <c r="CT38" s="98"/>
      <c r="CU38" s="98"/>
      <c r="CV38" s="98"/>
      <c r="CW38" s="98"/>
      <c r="CX38" s="98"/>
      <c r="CY38" s="98"/>
      <c r="CZ38" s="98"/>
      <c r="DA38" s="98"/>
      <c r="DB38" s="98"/>
      <c r="DC38" s="98"/>
      <c r="DD38" s="98"/>
      <c r="DE38" s="98"/>
      <c r="DF38" s="98"/>
      <c r="DG38" s="98"/>
      <c r="DH38" s="98"/>
      <c r="DI38" s="98"/>
      <c r="DJ38" s="98"/>
      <c r="DK38" s="98"/>
      <c r="DL38" s="98"/>
      <c r="DM38" s="98"/>
      <c r="DN38" s="98"/>
      <c r="DO38" s="98"/>
      <c r="DP38" s="98"/>
      <c r="DQ38" s="98"/>
      <c r="DR38" s="98"/>
      <c r="DS38" s="98"/>
      <c r="DT38" s="98"/>
      <c r="DU38" s="98"/>
      <c r="DV38" s="98"/>
      <c r="DW38" s="98"/>
      <c r="DX38" s="98"/>
      <c r="DY38" s="98"/>
      <c r="DZ38" s="98"/>
      <c r="EA38" s="98"/>
      <c r="EB38" s="98"/>
      <c r="EC38" s="98"/>
      <c r="ED38" s="98"/>
      <c r="EE38" s="98"/>
      <c r="EF38" s="98"/>
      <c r="EG38" s="98"/>
      <c r="EH38" s="98"/>
      <c r="EI38" s="98"/>
      <c r="EJ38" s="98"/>
      <c r="EK38" s="98"/>
      <c r="EL38" s="98"/>
      <c r="EM38" s="98"/>
      <c r="EN38" s="98"/>
      <c r="EO38" s="98"/>
      <c r="EP38" s="98"/>
      <c r="EQ38" s="98"/>
      <c r="ER38" s="98"/>
      <c r="ES38" s="98"/>
      <c r="ET38" s="98"/>
      <c r="EU38" s="98"/>
      <c r="EV38" s="98"/>
      <c r="EW38" s="98"/>
      <c r="EX38" s="98"/>
      <c r="EY38" s="98"/>
      <c r="EZ38" s="98"/>
      <c r="FA38" s="98"/>
      <c r="FB38" s="98"/>
      <c r="FC38" s="98"/>
      <c r="FD38" s="98"/>
      <c r="FE38" s="98"/>
      <c r="FF38" s="98"/>
      <c r="FG38" s="98"/>
      <c r="FH38" s="98"/>
      <c r="FI38" s="98"/>
      <c r="FJ38" s="98"/>
      <c r="FK38" s="98"/>
      <c r="FL38" s="98"/>
      <c r="FM38" s="98"/>
      <c r="FN38" s="98"/>
      <c r="FO38" s="98"/>
      <c r="FP38" s="98"/>
      <c r="FQ38" s="98"/>
      <c r="FR38" s="98"/>
      <c r="FS38" s="98"/>
      <c r="FT38" s="98"/>
      <c r="FU38" s="98"/>
      <c r="FV38" s="98"/>
      <c r="FW38" s="98"/>
      <c r="FX38" s="98"/>
      <c r="FY38" s="98"/>
      <c r="FZ38" s="98"/>
      <c r="GA38" s="98"/>
      <c r="GB38" s="98"/>
      <c r="GC38" s="98"/>
      <c r="GD38" s="98"/>
      <c r="GE38" s="98"/>
      <c r="GF38" s="98"/>
      <c r="GG38" s="98"/>
      <c r="GH38" s="98"/>
      <c r="GI38" s="98"/>
      <c r="GJ38" s="98"/>
      <c r="GK38" s="98"/>
      <c r="GL38" s="98"/>
      <c r="GM38" s="98"/>
      <c r="GN38" s="98"/>
      <c r="GO38" s="98"/>
      <c r="GP38" s="98"/>
      <c r="GQ38" s="98"/>
      <c r="GR38" s="98"/>
      <c r="GS38" s="98"/>
      <c r="GT38" s="98"/>
      <c r="GU38" s="98"/>
      <c r="GV38" s="98"/>
      <c r="GW38" s="98"/>
      <c r="GX38" s="98"/>
      <c r="GY38" s="98"/>
      <c r="GZ38" s="98"/>
      <c r="HA38" s="98"/>
      <c r="HB38" s="98"/>
      <c r="HC38" s="98"/>
      <c r="HD38" s="98"/>
      <c r="HE38" s="98"/>
      <c r="HF38" s="98"/>
      <c r="HG38" s="98"/>
      <c r="HH38" s="98"/>
      <c r="HI38" s="98"/>
      <c r="HJ38" s="98"/>
      <c r="HK38" s="98"/>
      <c r="HL38" s="98"/>
      <c r="HM38" s="98"/>
      <c r="HN38" s="98"/>
      <c r="HO38" s="98"/>
      <c r="HP38" s="98"/>
      <c r="HQ38" s="98"/>
      <c r="HR38" s="98"/>
      <c r="HS38" s="98"/>
      <c r="HT38" s="98"/>
      <c r="HU38" s="98"/>
      <c r="HV38" s="98"/>
      <c r="HW38" s="98"/>
      <c r="HX38" s="98"/>
      <c r="HY38" s="98"/>
      <c r="HZ38" s="98"/>
      <c r="IA38" s="98"/>
      <c r="IB38" s="98"/>
      <c r="IC38" s="98"/>
      <c r="ID38" s="98"/>
      <c r="IE38" s="98"/>
      <c r="IF38" s="98"/>
      <c r="IG38" s="98"/>
      <c r="IH38" s="98"/>
      <c r="II38" s="98"/>
      <c r="IJ38" s="98"/>
      <c r="IK38" s="98"/>
      <c r="IL38" s="98"/>
      <c r="IM38" s="98"/>
      <c r="IN38" s="98"/>
      <c r="IO38" s="98"/>
      <c r="IP38" s="98"/>
      <c r="IQ38" s="98"/>
      <c r="IR38" s="98"/>
      <c r="IS38" s="98"/>
      <c r="IT38" s="98"/>
    </row>
    <row r="39" spans="1:254" x14ac:dyDescent="0.25">
      <c r="A39" s="107" t="s">
        <v>41</v>
      </c>
      <c r="B39" s="112">
        <v>-1140</v>
      </c>
      <c r="C39" s="111">
        <v>334</v>
      </c>
      <c r="D39" s="111">
        <v>407</v>
      </c>
      <c r="E39" s="111">
        <v>463</v>
      </c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/>
      <c r="CI39" s="98"/>
      <c r="CJ39" s="98"/>
      <c r="CK39" s="98"/>
      <c r="CL39" s="98"/>
      <c r="CM39" s="98"/>
      <c r="CN39" s="98"/>
      <c r="CO39" s="98"/>
      <c r="CP39" s="98"/>
      <c r="CQ39" s="98"/>
      <c r="CR39" s="98"/>
      <c r="CS39" s="98"/>
      <c r="CT39" s="98"/>
      <c r="CU39" s="98"/>
      <c r="CV39" s="98"/>
      <c r="CW39" s="98"/>
      <c r="CX39" s="98"/>
      <c r="CY39" s="98"/>
      <c r="CZ39" s="98"/>
      <c r="DA39" s="98"/>
      <c r="DB39" s="98"/>
      <c r="DC39" s="98"/>
      <c r="DD39" s="98"/>
      <c r="DE39" s="98"/>
      <c r="DF39" s="98"/>
      <c r="DG39" s="98"/>
      <c r="DH39" s="98"/>
      <c r="DI39" s="98"/>
      <c r="DJ39" s="98"/>
      <c r="DK39" s="98"/>
      <c r="DL39" s="98"/>
      <c r="DM39" s="98"/>
      <c r="DN39" s="98"/>
      <c r="DO39" s="98"/>
      <c r="DP39" s="98"/>
      <c r="DQ39" s="98"/>
      <c r="DR39" s="98"/>
      <c r="DS39" s="98"/>
      <c r="DT39" s="98"/>
      <c r="DU39" s="98"/>
      <c r="DV39" s="98"/>
      <c r="DW39" s="98"/>
      <c r="DX39" s="98"/>
      <c r="DY39" s="98"/>
      <c r="DZ39" s="98"/>
      <c r="EA39" s="98"/>
      <c r="EB39" s="98"/>
      <c r="EC39" s="98"/>
      <c r="ED39" s="98"/>
      <c r="EE39" s="98"/>
      <c r="EF39" s="98"/>
      <c r="EG39" s="98"/>
      <c r="EH39" s="98"/>
      <c r="EI39" s="98"/>
      <c r="EJ39" s="98"/>
      <c r="EK39" s="98"/>
      <c r="EL39" s="98"/>
      <c r="EM39" s="98"/>
      <c r="EN39" s="98"/>
      <c r="EO39" s="98"/>
      <c r="EP39" s="98"/>
      <c r="EQ39" s="98"/>
      <c r="ER39" s="98"/>
      <c r="ES39" s="98"/>
      <c r="ET39" s="98"/>
      <c r="EU39" s="98"/>
      <c r="EV39" s="98"/>
      <c r="EW39" s="98"/>
      <c r="EX39" s="98"/>
      <c r="EY39" s="98"/>
      <c r="EZ39" s="98"/>
      <c r="FA39" s="98"/>
      <c r="FB39" s="98"/>
      <c r="FC39" s="98"/>
      <c r="FD39" s="98"/>
      <c r="FE39" s="98"/>
      <c r="FF39" s="98"/>
      <c r="FG39" s="98"/>
      <c r="FH39" s="98"/>
      <c r="FI39" s="98"/>
      <c r="FJ39" s="98"/>
      <c r="FK39" s="98"/>
      <c r="FL39" s="98"/>
      <c r="FM39" s="98"/>
      <c r="FN39" s="98"/>
      <c r="FO39" s="98"/>
      <c r="FP39" s="98"/>
      <c r="FQ39" s="98"/>
      <c r="FR39" s="98"/>
      <c r="FS39" s="98"/>
      <c r="FT39" s="98"/>
      <c r="FU39" s="98"/>
      <c r="FV39" s="98"/>
      <c r="FW39" s="98"/>
      <c r="FX39" s="98"/>
      <c r="FY39" s="98"/>
      <c r="FZ39" s="98"/>
      <c r="GA39" s="98"/>
      <c r="GB39" s="98"/>
      <c r="GC39" s="98"/>
      <c r="GD39" s="98"/>
      <c r="GE39" s="98"/>
      <c r="GF39" s="98"/>
      <c r="GG39" s="98"/>
      <c r="GH39" s="98"/>
      <c r="GI39" s="98"/>
      <c r="GJ39" s="98"/>
      <c r="GK39" s="98"/>
      <c r="GL39" s="98"/>
      <c r="GM39" s="98"/>
      <c r="GN39" s="98"/>
      <c r="GO39" s="98"/>
      <c r="GP39" s="98"/>
      <c r="GQ39" s="98"/>
      <c r="GR39" s="98"/>
      <c r="GS39" s="98"/>
      <c r="GT39" s="98"/>
      <c r="GU39" s="98"/>
      <c r="GV39" s="98"/>
      <c r="GW39" s="98"/>
      <c r="GX39" s="98"/>
      <c r="GY39" s="98"/>
      <c r="GZ39" s="98"/>
      <c r="HA39" s="98"/>
      <c r="HB39" s="98"/>
      <c r="HC39" s="98"/>
      <c r="HD39" s="98"/>
      <c r="HE39" s="98"/>
      <c r="HF39" s="98"/>
      <c r="HG39" s="98"/>
      <c r="HH39" s="98"/>
      <c r="HI39" s="98"/>
      <c r="HJ39" s="98"/>
      <c r="HK39" s="98"/>
      <c r="HL39" s="98"/>
      <c r="HM39" s="98"/>
      <c r="HN39" s="98"/>
      <c r="HO39" s="98"/>
      <c r="HP39" s="98"/>
      <c r="HQ39" s="98"/>
      <c r="HR39" s="98"/>
      <c r="HS39" s="98"/>
      <c r="HT39" s="98"/>
      <c r="HU39" s="98"/>
      <c r="HV39" s="98"/>
      <c r="HW39" s="98"/>
      <c r="HX39" s="98"/>
      <c r="HY39" s="98"/>
      <c r="HZ39" s="98"/>
      <c r="IA39" s="98"/>
      <c r="IB39" s="98"/>
      <c r="IC39" s="98"/>
      <c r="ID39" s="98"/>
      <c r="IE39" s="98"/>
      <c r="IF39" s="98"/>
      <c r="IG39" s="98"/>
      <c r="IH39" s="98"/>
      <c r="II39" s="98"/>
      <c r="IJ39" s="98"/>
      <c r="IK39" s="98"/>
      <c r="IL39" s="98"/>
      <c r="IM39" s="98"/>
      <c r="IN39" s="98"/>
      <c r="IO39" s="98"/>
      <c r="IP39" s="98"/>
      <c r="IQ39" s="98"/>
      <c r="IR39" s="98"/>
      <c r="IS39" s="98"/>
      <c r="IT39" s="98"/>
    </row>
    <row r="40" spans="1:254" x14ac:dyDescent="0.25">
      <c r="A40" s="102"/>
      <c r="B40" s="102"/>
      <c r="C40" s="102"/>
      <c r="D40" s="102"/>
      <c r="E40" s="102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98"/>
      <c r="BE40" s="98"/>
      <c r="BF40" s="98"/>
      <c r="BG40" s="98"/>
      <c r="BH40" s="98"/>
      <c r="BI40" s="98"/>
      <c r="BJ40" s="98"/>
      <c r="BK40" s="98"/>
      <c r="BL40" s="98"/>
      <c r="BM40" s="98"/>
      <c r="BN40" s="98"/>
      <c r="BO40" s="98"/>
      <c r="BP40" s="98"/>
      <c r="BQ40" s="98"/>
      <c r="BR40" s="98"/>
      <c r="BS40" s="98"/>
      <c r="BT40" s="98"/>
      <c r="BU40" s="98"/>
      <c r="BV40" s="98"/>
      <c r="BW40" s="98"/>
      <c r="BX40" s="98"/>
      <c r="BY40" s="98"/>
      <c r="BZ40" s="98"/>
      <c r="CA40" s="98"/>
      <c r="CB40" s="98"/>
      <c r="CC40" s="98"/>
      <c r="CD40" s="98"/>
      <c r="CE40" s="98"/>
      <c r="CF40" s="98"/>
      <c r="CG40" s="98"/>
      <c r="CH40" s="98"/>
      <c r="CI40" s="98"/>
      <c r="CJ40" s="98"/>
      <c r="CK40" s="98"/>
      <c r="CL40" s="98"/>
      <c r="CM40" s="98"/>
      <c r="CN40" s="98"/>
      <c r="CO40" s="98"/>
      <c r="CP40" s="98"/>
      <c r="CQ40" s="98"/>
      <c r="CR40" s="98"/>
      <c r="CS40" s="98"/>
      <c r="CT40" s="98"/>
      <c r="CU40" s="98"/>
      <c r="CV40" s="98"/>
      <c r="CW40" s="98"/>
      <c r="CX40" s="98"/>
      <c r="CY40" s="98"/>
      <c r="CZ40" s="98"/>
      <c r="DA40" s="98"/>
      <c r="DB40" s="98"/>
      <c r="DC40" s="98"/>
      <c r="DD40" s="98"/>
      <c r="DE40" s="98"/>
      <c r="DF40" s="98"/>
      <c r="DG40" s="98"/>
      <c r="DH40" s="98"/>
      <c r="DI40" s="98"/>
      <c r="DJ40" s="98"/>
      <c r="DK40" s="98"/>
      <c r="DL40" s="98"/>
      <c r="DM40" s="98"/>
      <c r="DN40" s="98"/>
      <c r="DO40" s="98"/>
      <c r="DP40" s="98"/>
      <c r="DQ40" s="98"/>
      <c r="DR40" s="98"/>
      <c r="DS40" s="98"/>
      <c r="DT40" s="98"/>
      <c r="DU40" s="98"/>
      <c r="DV40" s="98"/>
      <c r="DW40" s="98"/>
      <c r="DX40" s="98"/>
      <c r="DY40" s="98"/>
      <c r="DZ40" s="98"/>
      <c r="EA40" s="98"/>
      <c r="EB40" s="98"/>
      <c r="EC40" s="98"/>
      <c r="ED40" s="98"/>
      <c r="EE40" s="98"/>
      <c r="EF40" s="98"/>
      <c r="EG40" s="98"/>
      <c r="EH40" s="98"/>
      <c r="EI40" s="98"/>
      <c r="EJ40" s="98"/>
      <c r="EK40" s="98"/>
      <c r="EL40" s="98"/>
      <c r="EM40" s="98"/>
      <c r="EN40" s="98"/>
      <c r="EO40" s="98"/>
      <c r="EP40" s="98"/>
      <c r="EQ40" s="98"/>
      <c r="ER40" s="98"/>
      <c r="ES40" s="98"/>
      <c r="ET40" s="98"/>
      <c r="EU40" s="98"/>
      <c r="EV40" s="98"/>
      <c r="EW40" s="98"/>
      <c r="EX40" s="98"/>
      <c r="EY40" s="98"/>
      <c r="EZ40" s="98"/>
      <c r="FA40" s="98"/>
      <c r="FB40" s="98"/>
      <c r="FC40" s="98"/>
      <c r="FD40" s="98"/>
      <c r="FE40" s="98"/>
      <c r="FF40" s="98"/>
      <c r="FG40" s="98"/>
      <c r="FH40" s="98"/>
      <c r="FI40" s="98"/>
      <c r="FJ40" s="98"/>
      <c r="FK40" s="98"/>
      <c r="FL40" s="98"/>
      <c r="FM40" s="98"/>
      <c r="FN40" s="98"/>
      <c r="FO40" s="98"/>
      <c r="FP40" s="98"/>
      <c r="FQ40" s="98"/>
      <c r="FR40" s="98"/>
      <c r="FS40" s="98"/>
      <c r="FT40" s="98"/>
      <c r="FU40" s="98"/>
      <c r="FV40" s="98"/>
      <c r="FW40" s="98"/>
      <c r="FX40" s="98"/>
      <c r="FY40" s="98"/>
      <c r="FZ40" s="98"/>
      <c r="GA40" s="98"/>
      <c r="GB40" s="98"/>
      <c r="GC40" s="98"/>
      <c r="GD40" s="98"/>
      <c r="GE40" s="98"/>
      <c r="GF40" s="98"/>
      <c r="GG40" s="98"/>
      <c r="GH40" s="98"/>
      <c r="GI40" s="98"/>
      <c r="GJ40" s="98"/>
      <c r="GK40" s="98"/>
      <c r="GL40" s="98"/>
      <c r="GM40" s="98"/>
      <c r="GN40" s="98"/>
      <c r="GO40" s="98"/>
      <c r="GP40" s="98"/>
      <c r="GQ40" s="98"/>
      <c r="GR40" s="98"/>
      <c r="GS40" s="98"/>
      <c r="GT40" s="98"/>
      <c r="GU40" s="98"/>
      <c r="GV40" s="98"/>
      <c r="GW40" s="98"/>
      <c r="GX40" s="98"/>
      <c r="GY40" s="98"/>
      <c r="GZ40" s="98"/>
      <c r="HA40" s="98"/>
      <c r="HB40" s="98"/>
      <c r="HC40" s="98"/>
      <c r="HD40" s="98"/>
      <c r="HE40" s="98"/>
      <c r="HF40" s="98"/>
      <c r="HG40" s="98"/>
      <c r="HH40" s="98"/>
      <c r="HI40" s="98"/>
      <c r="HJ40" s="98"/>
      <c r="HK40" s="98"/>
      <c r="HL40" s="98"/>
      <c r="HM40" s="98"/>
      <c r="HN40" s="98"/>
      <c r="HO40" s="98"/>
      <c r="HP40" s="98"/>
      <c r="HQ40" s="98"/>
      <c r="HR40" s="98"/>
      <c r="HS40" s="98"/>
      <c r="HT40" s="98"/>
      <c r="HU40" s="98"/>
      <c r="HV40" s="98"/>
      <c r="HW40" s="98"/>
      <c r="HX40" s="98"/>
      <c r="HY40" s="98"/>
      <c r="HZ40" s="98"/>
      <c r="IA40" s="98"/>
      <c r="IB40" s="98"/>
      <c r="IC40" s="98"/>
      <c r="ID40" s="98"/>
      <c r="IE40" s="98"/>
      <c r="IF40" s="98"/>
      <c r="IG40" s="98"/>
      <c r="IH40" s="98"/>
      <c r="II40" s="98"/>
      <c r="IJ40" s="98"/>
      <c r="IK40" s="98"/>
      <c r="IL40" s="98"/>
      <c r="IM40" s="98"/>
      <c r="IN40" s="98"/>
      <c r="IO40" s="98"/>
      <c r="IP40" s="98"/>
      <c r="IQ40" s="98"/>
      <c r="IR40" s="98"/>
      <c r="IS40" s="98"/>
      <c r="IT40" s="98"/>
    </row>
    <row r="41" spans="1:254" x14ac:dyDescent="0.25">
      <c r="A41" s="102" t="s">
        <v>42</v>
      </c>
      <c r="B41" s="108">
        <v>-88</v>
      </c>
      <c r="C41" s="110" t="s">
        <v>27</v>
      </c>
      <c r="D41" s="110" t="s">
        <v>27</v>
      </c>
      <c r="E41" s="108">
        <v>-284</v>
      </c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98"/>
      <c r="AU41" s="98"/>
      <c r="AV41" s="98"/>
      <c r="AW41" s="98"/>
      <c r="AX41" s="98"/>
      <c r="AY41" s="98"/>
      <c r="AZ41" s="98"/>
      <c r="BA41" s="98"/>
      <c r="BB41" s="98"/>
      <c r="BC41" s="98"/>
      <c r="BD41" s="98"/>
      <c r="BE41" s="98"/>
      <c r="BF41" s="98"/>
      <c r="BG41" s="98"/>
      <c r="BH41" s="98"/>
      <c r="BI41" s="98"/>
      <c r="BJ41" s="98"/>
      <c r="BK41" s="98"/>
      <c r="BL41" s="98"/>
      <c r="BM41" s="98"/>
      <c r="BN41" s="98"/>
      <c r="BO41" s="98"/>
      <c r="BP41" s="98"/>
      <c r="BQ41" s="98"/>
      <c r="BR41" s="98"/>
      <c r="BS41" s="98"/>
      <c r="BT41" s="98"/>
      <c r="BU41" s="98"/>
      <c r="BV41" s="98"/>
      <c r="BW41" s="98"/>
      <c r="BX41" s="98"/>
      <c r="BY41" s="98"/>
      <c r="BZ41" s="98"/>
      <c r="CA41" s="98"/>
      <c r="CB41" s="98"/>
      <c r="CC41" s="98"/>
      <c r="CD41" s="98"/>
      <c r="CE41" s="98"/>
      <c r="CF41" s="98"/>
      <c r="CG41" s="98"/>
      <c r="CH41" s="98"/>
      <c r="CI41" s="98"/>
      <c r="CJ41" s="98"/>
      <c r="CK41" s="98"/>
      <c r="CL41" s="98"/>
      <c r="CM41" s="98"/>
      <c r="CN41" s="98"/>
      <c r="CO41" s="98"/>
      <c r="CP41" s="98"/>
      <c r="CQ41" s="98"/>
      <c r="CR41" s="98"/>
      <c r="CS41" s="98"/>
      <c r="CT41" s="98"/>
      <c r="CU41" s="98"/>
      <c r="CV41" s="98"/>
      <c r="CW41" s="98"/>
      <c r="CX41" s="98"/>
      <c r="CY41" s="98"/>
      <c r="CZ41" s="98"/>
      <c r="DA41" s="98"/>
      <c r="DB41" s="98"/>
      <c r="DC41" s="98"/>
      <c r="DD41" s="98"/>
      <c r="DE41" s="98"/>
      <c r="DF41" s="98"/>
      <c r="DG41" s="98"/>
      <c r="DH41" s="98"/>
      <c r="DI41" s="98"/>
      <c r="DJ41" s="98"/>
      <c r="DK41" s="98"/>
      <c r="DL41" s="98"/>
      <c r="DM41" s="98"/>
      <c r="DN41" s="98"/>
      <c r="DO41" s="98"/>
      <c r="DP41" s="98"/>
      <c r="DQ41" s="98"/>
      <c r="DR41" s="98"/>
      <c r="DS41" s="98"/>
      <c r="DT41" s="98"/>
      <c r="DU41" s="98"/>
      <c r="DV41" s="98"/>
      <c r="DW41" s="98"/>
      <c r="DX41" s="98"/>
      <c r="DY41" s="98"/>
      <c r="DZ41" s="98"/>
      <c r="EA41" s="98"/>
      <c r="EB41" s="98"/>
      <c r="EC41" s="98"/>
      <c r="ED41" s="98"/>
      <c r="EE41" s="98"/>
      <c r="EF41" s="98"/>
      <c r="EG41" s="98"/>
      <c r="EH41" s="98"/>
      <c r="EI41" s="98"/>
      <c r="EJ41" s="98"/>
      <c r="EK41" s="98"/>
      <c r="EL41" s="98"/>
      <c r="EM41" s="98"/>
      <c r="EN41" s="98"/>
      <c r="EO41" s="98"/>
      <c r="EP41" s="98"/>
      <c r="EQ41" s="98"/>
      <c r="ER41" s="98"/>
      <c r="ES41" s="98"/>
      <c r="ET41" s="98"/>
      <c r="EU41" s="98"/>
      <c r="EV41" s="98"/>
      <c r="EW41" s="98"/>
      <c r="EX41" s="98"/>
      <c r="EY41" s="98"/>
      <c r="EZ41" s="98"/>
      <c r="FA41" s="98"/>
      <c r="FB41" s="98"/>
      <c r="FC41" s="98"/>
      <c r="FD41" s="98"/>
      <c r="FE41" s="98"/>
      <c r="FF41" s="98"/>
      <c r="FG41" s="98"/>
      <c r="FH41" s="98"/>
      <c r="FI41" s="98"/>
      <c r="FJ41" s="98"/>
      <c r="FK41" s="98"/>
      <c r="FL41" s="98"/>
      <c r="FM41" s="98"/>
      <c r="FN41" s="98"/>
      <c r="FO41" s="98"/>
      <c r="FP41" s="98"/>
      <c r="FQ41" s="98"/>
      <c r="FR41" s="98"/>
      <c r="FS41" s="98"/>
      <c r="FT41" s="98"/>
      <c r="FU41" s="98"/>
      <c r="FV41" s="98"/>
      <c r="FW41" s="98"/>
      <c r="FX41" s="98"/>
      <c r="FY41" s="98"/>
      <c r="FZ41" s="98"/>
      <c r="GA41" s="98"/>
      <c r="GB41" s="98"/>
      <c r="GC41" s="98"/>
      <c r="GD41" s="98"/>
      <c r="GE41" s="98"/>
      <c r="GF41" s="98"/>
      <c r="GG41" s="98"/>
      <c r="GH41" s="98"/>
      <c r="GI41" s="98"/>
      <c r="GJ41" s="98"/>
      <c r="GK41" s="98"/>
      <c r="GL41" s="98"/>
      <c r="GM41" s="98"/>
      <c r="GN41" s="98"/>
      <c r="GO41" s="98"/>
      <c r="GP41" s="98"/>
      <c r="GQ41" s="98"/>
      <c r="GR41" s="98"/>
      <c r="GS41" s="98"/>
      <c r="GT41" s="98"/>
      <c r="GU41" s="98"/>
      <c r="GV41" s="98"/>
      <c r="GW41" s="98"/>
      <c r="GX41" s="98"/>
      <c r="GY41" s="98"/>
      <c r="GZ41" s="98"/>
      <c r="HA41" s="98"/>
      <c r="HB41" s="98"/>
      <c r="HC41" s="98"/>
      <c r="HD41" s="98"/>
      <c r="HE41" s="98"/>
      <c r="HF41" s="98"/>
      <c r="HG41" s="98"/>
      <c r="HH41" s="98"/>
      <c r="HI41" s="98"/>
      <c r="HJ41" s="98"/>
      <c r="HK41" s="98"/>
      <c r="HL41" s="98"/>
      <c r="HM41" s="98"/>
      <c r="HN41" s="98"/>
      <c r="HO41" s="98"/>
      <c r="HP41" s="98"/>
      <c r="HQ41" s="98"/>
      <c r="HR41" s="98"/>
      <c r="HS41" s="98"/>
      <c r="HT41" s="98"/>
      <c r="HU41" s="98"/>
      <c r="HV41" s="98"/>
      <c r="HW41" s="98"/>
      <c r="HX41" s="98"/>
      <c r="HY41" s="98"/>
      <c r="HZ41" s="98"/>
      <c r="IA41" s="98"/>
      <c r="IB41" s="98"/>
      <c r="IC41" s="98"/>
      <c r="ID41" s="98"/>
      <c r="IE41" s="98"/>
      <c r="IF41" s="98"/>
      <c r="IG41" s="98"/>
      <c r="IH41" s="98"/>
      <c r="II41" s="98"/>
      <c r="IJ41" s="98"/>
      <c r="IK41" s="98"/>
      <c r="IL41" s="98"/>
      <c r="IM41" s="98"/>
      <c r="IN41" s="98"/>
      <c r="IO41" s="98"/>
      <c r="IP41" s="98"/>
      <c r="IQ41" s="98"/>
      <c r="IR41" s="98"/>
      <c r="IS41" s="98"/>
      <c r="IT41" s="98"/>
    </row>
    <row r="42" spans="1:254" x14ac:dyDescent="0.25">
      <c r="A42" s="102" t="s">
        <v>43</v>
      </c>
      <c r="B42" s="110" t="s">
        <v>27</v>
      </c>
      <c r="C42" s="110" t="s">
        <v>27</v>
      </c>
      <c r="D42" s="110" t="s">
        <v>27</v>
      </c>
      <c r="E42" s="110" t="s">
        <v>27</v>
      </c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/>
      <c r="BZ42" s="98"/>
      <c r="CA42" s="98"/>
      <c r="CB42" s="98"/>
      <c r="CC42" s="98"/>
      <c r="CD42" s="98"/>
      <c r="CE42" s="98"/>
      <c r="CF42" s="98"/>
      <c r="CG42" s="98"/>
      <c r="CH42" s="98"/>
      <c r="CI42" s="98"/>
      <c r="CJ42" s="98"/>
      <c r="CK42" s="98"/>
      <c r="CL42" s="98"/>
      <c r="CM42" s="98"/>
      <c r="CN42" s="98"/>
      <c r="CO42" s="98"/>
      <c r="CP42" s="98"/>
      <c r="CQ42" s="98"/>
      <c r="CR42" s="98"/>
      <c r="CS42" s="98"/>
      <c r="CT42" s="98"/>
      <c r="CU42" s="98"/>
      <c r="CV42" s="98"/>
      <c r="CW42" s="98"/>
      <c r="CX42" s="98"/>
      <c r="CY42" s="98"/>
      <c r="CZ42" s="98"/>
      <c r="DA42" s="98"/>
      <c r="DB42" s="98"/>
      <c r="DC42" s="98"/>
      <c r="DD42" s="98"/>
      <c r="DE42" s="98"/>
      <c r="DF42" s="98"/>
      <c r="DG42" s="98"/>
      <c r="DH42" s="98"/>
      <c r="DI42" s="98"/>
      <c r="DJ42" s="98"/>
      <c r="DK42" s="98"/>
      <c r="DL42" s="98"/>
      <c r="DM42" s="98"/>
      <c r="DN42" s="98"/>
      <c r="DO42" s="98"/>
      <c r="DP42" s="98"/>
      <c r="DQ42" s="98"/>
      <c r="DR42" s="98"/>
      <c r="DS42" s="98"/>
      <c r="DT42" s="98"/>
      <c r="DU42" s="98"/>
      <c r="DV42" s="98"/>
      <c r="DW42" s="98"/>
      <c r="DX42" s="98"/>
      <c r="DY42" s="98"/>
      <c r="DZ42" s="98"/>
      <c r="EA42" s="98"/>
      <c r="EB42" s="98"/>
      <c r="EC42" s="98"/>
      <c r="ED42" s="98"/>
      <c r="EE42" s="98"/>
      <c r="EF42" s="98"/>
      <c r="EG42" s="98"/>
      <c r="EH42" s="98"/>
      <c r="EI42" s="98"/>
      <c r="EJ42" s="98"/>
      <c r="EK42" s="98"/>
      <c r="EL42" s="98"/>
      <c r="EM42" s="98"/>
      <c r="EN42" s="98"/>
      <c r="EO42" s="98"/>
      <c r="EP42" s="98"/>
      <c r="EQ42" s="98"/>
      <c r="ER42" s="98"/>
      <c r="ES42" s="98"/>
      <c r="ET42" s="98"/>
      <c r="EU42" s="98"/>
      <c r="EV42" s="98"/>
      <c r="EW42" s="98"/>
      <c r="EX42" s="98"/>
      <c r="EY42" s="98"/>
      <c r="EZ42" s="98"/>
      <c r="FA42" s="98"/>
      <c r="FB42" s="98"/>
      <c r="FC42" s="98"/>
      <c r="FD42" s="98"/>
      <c r="FE42" s="98"/>
      <c r="FF42" s="98"/>
      <c r="FG42" s="98"/>
      <c r="FH42" s="98"/>
      <c r="FI42" s="98"/>
      <c r="FJ42" s="98"/>
      <c r="FK42" s="98"/>
      <c r="FL42" s="98"/>
      <c r="FM42" s="98"/>
      <c r="FN42" s="98"/>
      <c r="FO42" s="98"/>
      <c r="FP42" s="98"/>
      <c r="FQ42" s="98"/>
      <c r="FR42" s="98"/>
      <c r="FS42" s="98"/>
      <c r="FT42" s="98"/>
      <c r="FU42" s="98"/>
      <c r="FV42" s="98"/>
      <c r="FW42" s="98"/>
      <c r="FX42" s="98"/>
      <c r="FY42" s="98"/>
      <c r="FZ42" s="98"/>
      <c r="GA42" s="98"/>
      <c r="GB42" s="98"/>
      <c r="GC42" s="98"/>
      <c r="GD42" s="98"/>
      <c r="GE42" s="98"/>
      <c r="GF42" s="98"/>
      <c r="GG42" s="98"/>
      <c r="GH42" s="98"/>
      <c r="GI42" s="98"/>
      <c r="GJ42" s="98"/>
      <c r="GK42" s="98"/>
      <c r="GL42" s="98"/>
      <c r="GM42" s="98"/>
      <c r="GN42" s="98"/>
      <c r="GO42" s="98"/>
      <c r="GP42" s="98"/>
      <c r="GQ42" s="98"/>
      <c r="GR42" s="98"/>
      <c r="GS42" s="98"/>
      <c r="GT42" s="98"/>
      <c r="GU42" s="98"/>
      <c r="GV42" s="98"/>
      <c r="GW42" s="98"/>
      <c r="GX42" s="98"/>
      <c r="GY42" s="98"/>
      <c r="GZ42" s="98"/>
      <c r="HA42" s="98"/>
      <c r="HB42" s="98"/>
      <c r="HC42" s="98"/>
      <c r="HD42" s="98"/>
      <c r="HE42" s="98"/>
      <c r="HF42" s="98"/>
      <c r="HG42" s="98"/>
      <c r="HH42" s="98"/>
      <c r="HI42" s="98"/>
      <c r="HJ42" s="98"/>
      <c r="HK42" s="98"/>
      <c r="HL42" s="98"/>
      <c r="HM42" s="98"/>
      <c r="HN42" s="98"/>
      <c r="HO42" s="98"/>
      <c r="HP42" s="98"/>
      <c r="HQ42" s="98"/>
      <c r="HR42" s="98"/>
      <c r="HS42" s="98"/>
      <c r="HT42" s="98"/>
      <c r="HU42" s="98"/>
      <c r="HV42" s="98"/>
      <c r="HW42" s="98"/>
      <c r="HX42" s="98"/>
      <c r="HY42" s="98"/>
      <c r="HZ42" s="98"/>
      <c r="IA42" s="98"/>
      <c r="IB42" s="98"/>
      <c r="IC42" s="98"/>
      <c r="ID42" s="98"/>
      <c r="IE42" s="98"/>
      <c r="IF42" s="98"/>
      <c r="IG42" s="98"/>
      <c r="IH42" s="98"/>
      <c r="II42" s="98"/>
      <c r="IJ42" s="98"/>
      <c r="IK42" s="98"/>
      <c r="IL42" s="98"/>
      <c r="IM42" s="98"/>
      <c r="IN42" s="98"/>
      <c r="IO42" s="98"/>
      <c r="IP42" s="98"/>
      <c r="IQ42" s="98"/>
      <c r="IR42" s="98"/>
      <c r="IS42" s="98"/>
      <c r="IT42" s="98"/>
    </row>
    <row r="43" spans="1:254" x14ac:dyDescent="0.25">
      <c r="A43" s="102" t="s">
        <v>44</v>
      </c>
      <c r="B43" s="110" t="s">
        <v>27</v>
      </c>
      <c r="C43" s="110" t="s">
        <v>27</v>
      </c>
      <c r="D43" s="108">
        <v>-70</v>
      </c>
      <c r="E43" s="108">
        <v>-32</v>
      </c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8"/>
      <c r="BF43" s="98"/>
      <c r="BG43" s="98"/>
      <c r="BH43" s="98"/>
      <c r="BI43" s="98"/>
      <c r="BJ43" s="98"/>
      <c r="BK43" s="98"/>
      <c r="BL43" s="98"/>
      <c r="BM43" s="98"/>
      <c r="BN43" s="98"/>
      <c r="BO43" s="98"/>
      <c r="BP43" s="98"/>
      <c r="BQ43" s="98"/>
      <c r="BR43" s="98"/>
      <c r="BS43" s="98"/>
      <c r="BT43" s="98"/>
      <c r="BU43" s="98"/>
      <c r="BV43" s="98"/>
      <c r="BW43" s="98"/>
      <c r="BX43" s="98"/>
      <c r="BY43" s="98"/>
      <c r="BZ43" s="98"/>
      <c r="CA43" s="98"/>
      <c r="CB43" s="98"/>
      <c r="CC43" s="98"/>
      <c r="CD43" s="98"/>
      <c r="CE43" s="98"/>
      <c r="CF43" s="98"/>
      <c r="CG43" s="98"/>
      <c r="CH43" s="98"/>
      <c r="CI43" s="98"/>
      <c r="CJ43" s="98"/>
      <c r="CK43" s="98"/>
      <c r="CL43" s="98"/>
      <c r="CM43" s="98"/>
      <c r="CN43" s="98"/>
      <c r="CO43" s="98"/>
      <c r="CP43" s="98"/>
      <c r="CQ43" s="98"/>
      <c r="CR43" s="98"/>
      <c r="CS43" s="98"/>
      <c r="CT43" s="98"/>
      <c r="CU43" s="98"/>
      <c r="CV43" s="98"/>
      <c r="CW43" s="98"/>
      <c r="CX43" s="98"/>
      <c r="CY43" s="98"/>
      <c r="CZ43" s="98"/>
      <c r="DA43" s="98"/>
      <c r="DB43" s="98"/>
      <c r="DC43" s="98"/>
      <c r="DD43" s="98"/>
      <c r="DE43" s="98"/>
      <c r="DF43" s="98"/>
      <c r="DG43" s="98"/>
      <c r="DH43" s="98"/>
      <c r="DI43" s="98"/>
      <c r="DJ43" s="98"/>
      <c r="DK43" s="98"/>
      <c r="DL43" s="98"/>
      <c r="DM43" s="98"/>
      <c r="DN43" s="98"/>
      <c r="DO43" s="98"/>
      <c r="DP43" s="98"/>
      <c r="DQ43" s="98"/>
      <c r="DR43" s="98"/>
      <c r="DS43" s="98"/>
      <c r="DT43" s="98"/>
      <c r="DU43" s="98"/>
      <c r="DV43" s="98"/>
      <c r="DW43" s="98"/>
      <c r="DX43" s="98"/>
      <c r="DY43" s="98"/>
      <c r="DZ43" s="98"/>
      <c r="EA43" s="98"/>
      <c r="EB43" s="98"/>
      <c r="EC43" s="98"/>
      <c r="ED43" s="98"/>
      <c r="EE43" s="98"/>
      <c r="EF43" s="98"/>
      <c r="EG43" s="98"/>
      <c r="EH43" s="98"/>
      <c r="EI43" s="98"/>
      <c r="EJ43" s="98"/>
      <c r="EK43" s="98"/>
      <c r="EL43" s="98"/>
      <c r="EM43" s="98"/>
      <c r="EN43" s="98"/>
      <c r="EO43" s="98"/>
      <c r="EP43" s="98"/>
      <c r="EQ43" s="98"/>
      <c r="ER43" s="98"/>
      <c r="ES43" s="98"/>
      <c r="ET43" s="98"/>
      <c r="EU43" s="98"/>
      <c r="EV43" s="98"/>
      <c r="EW43" s="98"/>
      <c r="EX43" s="98"/>
      <c r="EY43" s="98"/>
      <c r="EZ43" s="98"/>
      <c r="FA43" s="98"/>
      <c r="FB43" s="98"/>
      <c r="FC43" s="98"/>
      <c r="FD43" s="98"/>
      <c r="FE43" s="98"/>
      <c r="FF43" s="98"/>
      <c r="FG43" s="98"/>
      <c r="FH43" s="98"/>
      <c r="FI43" s="98"/>
      <c r="FJ43" s="98"/>
      <c r="FK43" s="98"/>
      <c r="FL43" s="98"/>
      <c r="FM43" s="98"/>
      <c r="FN43" s="98"/>
      <c r="FO43" s="98"/>
      <c r="FP43" s="98"/>
      <c r="FQ43" s="98"/>
      <c r="FR43" s="98"/>
      <c r="FS43" s="98"/>
      <c r="FT43" s="98"/>
      <c r="FU43" s="98"/>
      <c r="FV43" s="98"/>
      <c r="FW43" s="98"/>
      <c r="FX43" s="98"/>
      <c r="FY43" s="98"/>
      <c r="FZ43" s="98"/>
      <c r="GA43" s="98"/>
      <c r="GB43" s="98"/>
      <c r="GC43" s="98"/>
      <c r="GD43" s="98"/>
      <c r="GE43" s="98"/>
      <c r="GF43" s="98"/>
      <c r="GG43" s="98"/>
      <c r="GH43" s="98"/>
      <c r="GI43" s="98"/>
      <c r="GJ43" s="98"/>
      <c r="GK43" s="98"/>
      <c r="GL43" s="98"/>
      <c r="GM43" s="98"/>
      <c r="GN43" s="98"/>
      <c r="GO43" s="98"/>
      <c r="GP43" s="98"/>
      <c r="GQ43" s="98"/>
      <c r="GR43" s="98"/>
      <c r="GS43" s="98"/>
      <c r="GT43" s="98"/>
      <c r="GU43" s="98"/>
      <c r="GV43" s="98"/>
      <c r="GW43" s="98"/>
      <c r="GX43" s="98"/>
      <c r="GY43" s="98"/>
      <c r="GZ43" s="98"/>
      <c r="HA43" s="98"/>
      <c r="HB43" s="98"/>
      <c r="HC43" s="98"/>
      <c r="HD43" s="98"/>
      <c r="HE43" s="98"/>
      <c r="HF43" s="98"/>
      <c r="HG43" s="98"/>
      <c r="HH43" s="98"/>
      <c r="HI43" s="98"/>
      <c r="HJ43" s="98"/>
      <c r="HK43" s="98"/>
      <c r="HL43" s="98"/>
      <c r="HM43" s="98"/>
      <c r="HN43" s="98"/>
      <c r="HO43" s="98"/>
      <c r="HP43" s="98"/>
      <c r="HQ43" s="98"/>
      <c r="HR43" s="98"/>
      <c r="HS43" s="98"/>
      <c r="HT43" s="98"/>
      <c r="HU43" s="98"/>
      <c r="HV43" s="98"/>
      <c r="HW43" s="98"/>
      <c r="HX43" s="98"/>
      <c r="HY43" s="98"/>
      <c r="HZ43" s="98"/>
      <c r="IA43" s="98"/>
      <c r="IB43" s="98"/>
      <c r="IC43" s="98"/>
      <c r="ID43" s="98"/>
      <c r="IE43" s="98"/>
      <c r="IF43" s="98"/>
      <c r="IG43" s="98"/>
      <c r="IH43" s="98"/>
      <c r="II43" s="98"/>
      <c r="IJ43" s="98"/>
      <c r="IK43" s="98"/>
      <c r="IL43" s="98"/>
      <c r="IM43" s="98"/>
      <c r="IN43" s="98"/>
      <c r="IO43" s="98"/>
      <c r="IP43" s="98"/>
      <c r="IQ43" s="98"/>
      <c r="IR43" s="98"/>
      <c r="IS43" s="98"/>
      <c r="IT43" s="98"/>
    </row>
    <row r="44" spans="1:254" x14ac:dyDescent="0.25">
      <c r="A44" s="102" t="s">
        <v>45</v>
      </c>
      <c r="B44" s="110" t="s">
        <v>27</v>
      </c>
      <c r="C44" s="108">
        <v>-88</v>
      </c>
      <c r="D44" s="110" t="s">
        <v>27</v>
      </c>
      <c r="E44" s="110" t="s">
        <v>27</v>
      </c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A44" s="98"/>
      <c r="CB44" s="98"/>
      <c r="CC44" s="98"/>
      <c r="CD44" s="98"/>
      <c r="CE44" s="98"/>
      <c r="CF44" s="98"/>
      <c r="CG44" s="98"/>
      <c r="CH44" s="98"/>
      <c r="CI44" s="98"/>
      <c r="CJ44" s="98"/>
      <c r="CK44" s="98"/>
      <c r="CL44" s="98"/>
      <c r="CM44" s="98"/>
      <c r="CN44" s="98"/>
      <c r="CO44" s="98"/>
      <c r="CP44" s="98"/>
      <c r="CQ44" s="98"/>
      <c r="CR44" s="98"/>
      <c r="CS44" s="98"/>
      <c r="CT44" s="98"/>
      <c r="CU44" s="98"/>
      <c r="CV44" s="98"/>
      <c r="CW44" s="98"/>
      <c r="CX44" s="98"/>
      <c r="CY44" s="98"/>
      <c r="CZ44" s="98"/>
      <c r="DA44" s="98"/>
      <c r="DB44" s="98"/>
      <c r="DC44" s="98"/>
      <c r="DD44" s="98"/>
      <c r="DE44" s="98"/>
      <c r="DF44" s="98"/>
      <c r="DG44" s="98"/>
      <c r="DH44" s="98"/>
      <c r="DI44" s="98"/>
      <c r="DJ44" s="98"/>
      <c r="DK44" s="98"/>
      <c r="DL44" s="98"/>
      <c r="DM44" s="98"/>
      <c r="DN44" s="98"/>
      <c r="DO44" s="98"/>
      <c r="DP44" s="98"/>
      <c r="DQ44" s="98"/>
      <c r="DR44" s="98"/>
      <c r="DS44" s="98"/>
      <c r="DT44" s="98"/>
      <c r="DU44" s="98"/>
      <c r="DV44" s="98"/>
      <c r="DW44" s="98"/>
      <c r="DX44" s="98"/>
      <c r="DY44" s="98"/>
      <c r="DZ44" s="98"/>
      <c r="EA44" s="98"/>
      <c r="EB44" s="98"/>
      <c r="EC44" s="98"/>
      <c r="ED44" s="98"/>
      <c r="EE44" s="98"/>
      <c r="EF44" s="98"/>
      <c r="EG44" s="98"/>
      <c r="EH44" s="98"/>
      <c r="EI44" s="98"/>
      <c r="EJ44" s="98"/>
      <c r="EK44" s="98"/>
      <c r="EL44" s="98"/>
      <c r="EM44" s="98"/>
      <c r="EN44" s="98"/>
      <c r="EO44" s="98"/>
      <c r="EP44" s="98"/>
      <c r="EQ44" s="98"/>
      <c r="ER44" s="98"/>
      <c r="ES44" s="98"/>
      <c r="ET44" s="98"/>
      <c r="EU44" s="98"/>
      <c r="EV44" s="98"/>
      <c r="EW44" s="98"/>
      <c r="EX44" s="98"/>
      <c r="EY44" s="98"/>
      <c r="EZ44" s="98"/>
      <c r="FA44" s="98"/>
      <c r="FB44" s="98"/>
      <c r="FC44" s="98"/>
      <c r="FD44" s="98"/>
      <c r="FE44" s="98"/>
      <c r="FF44" s="98"/>
      <c r="FG44" s="98"/>
      <c r="FH44" s="98"/>
      <c r="FI44" s="98"/>
      <c r="FJ44" s="98"/>
      <c r="FK44" s="98"/>
      <c r="FL44" s="98"/>
      <c r="FM44" s="98"/>
      <c r="FN44" s="98"/>
      <c r="FO44" s="98"/>
      <c r="FP44" s="98"/>
      <c r="FQ44" s="98"/>
      <c r="FR44" s="98"/>
      <c r="FS44" s="98"/>
      <c r="FT44" s="98"/>
      <c r="FU44" s="98"/>
      <c r="FV44" s="98"/>
      <c r="FW44" s="98"/>
      <c r="FX44" s="98"/>
      <c r="FY44" s="98"/>
      <c r="FZ44" s="98"/>
      <c r="GA44" s="98"/>
      <c r="GB44" s="98"/>
      <c r="GC44" s="98"/>
      <c r="GD44" s="98"/>
      <c r="GE44" s="98"/>
      <c r="GF44" s="98"/>
      <c r="GG44" s="98"/>
      <c r="GH44" s="98"/>
      <c r="GI44" s="98"/>
      <c r="GJ44" s="98"/>
      <c r="GK44" s="98"/>
      <c r="GL44" s="98"/>
      <c r="GM44" s="98"/>
      <c r="GN44" s="98"/>
      <c r="GO44" s="98"/>
      <c r="GP44" s="98"/>
      <c r="GQ44" s="98"/>
      <c r="GR44" s="98"/>
      <c r="GS44" s="98"/>
      <c r="GT44" s="98"/>
      <c r="GU44" s="98"/>
      <c r="GV44" s="98"/>
      <c r="GW44" s="98"/>
      <c r="GX44" s="98"/>
      <c r="GY44" s="98"/>
      <c r="GZ44" s="98"/>
      <c r="HA44" s="98"/>
      <c r="HB44" s="98"/>
      <c r="HC44" s="98"/>
      <c r="HD44" s="98"/>
      <c r="HE44" s="98"/>
      <c r="HF44" s="98"/>
      <c r="HG44" s="98"/>
      <c r="HH44" s="98"/>
      <c r="HI44" s="98"/>
      <c r="HJ44" s="98"/>
      <c r="HK44" s="98"/>
      <c r="HL44" s="98"/>
      <c r="HM44" s="98"/>
      <c r="HN44" s="98"/>
      <c r="HO44" s="98"/>
      <c r="HP44" s="98"/>
      <c r="HQ44" s="98"/>
      <c r="HR44" s="98"/>
      <c r="HS44" s="98"/>
      <c r="HT44" s="98"/>
      <c r="HU44" s="98"/>
      <c r="HV44" s="98"/>
      <c r="HW44" s="98"/>
      <c r="HX44" s="98"/>
      <c r="HY44" s="98"/>
      <c r="HZ44" s="98"/>
      <c r="IA44" s="98"/>
      <c r="IB44" s="98"/>
      <c r="IC44" s="98"/>
      <c r="ID44" s="98"/>
      <c r="IE44" s="98"/>
      <c r="IF44" s="98"/>
      <c r="IG44" s="98"/>
      <c r="IH44" s="98"/>
      <c r="II44" s="98"/>
      <c r="IJ44" s="98"/>
      <c r="IK44" s="98"/>
      <c r="IL44" s="98"/>
      <c r="IM44" s="98"/>
      <c r="IN44" s="98"/>
      <c r="IO44" s="98"/>
      <c r="IP44" s="98"/>
      <c r="IQ44" s="98"/>
      <c r="IR44" s="98"/>
      <c r="IS44" s="98"/>
      <c r="IT44" s="98"/>
    </row>
    <row r="45" spans="1:254" x14ac:dyDescent="0.25">
      <c r="A45" s="107" t="s">
        <v>46</v>
      </c>
      <c r="B45" s="112">
        <v>-1228</v>
      </c>
      <c r="C45" s="111">
        <v>246</v>
      </c>
      <c r="D45" s="111">
        <v>337</v>
      </c>
      <c r="E45" s="111">
        <v>147</v>
      </c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98"/>
      <c r="BQ45" s="98"/>
      <c r="BR45" s="98"/>
      <c r="BS45" s="98"/>
      <c r="BT45" s="98"/>
      <c r="BU45" s="98"/>
      <c r="BV45" s="98"/>
      <c r="BW45" s="98"/>
      <c r="BX45" s="98"/>
      <c r="BY45" s="98"/>
      <c r="BZ45" s="98"/>
      <c r="CA45" s="98"/>
      <c r="CB45" s="98"/>
      <c r="CC45" s="98"/>
      <c r="CD45" s="98"/>
      <c r="CE45" s="98"/>
      <c r="CF45" s="98"/>
      <c r="CG45" s="98"/>
      <c r="CH45" s="98"/>
      <c r="CI45" s="98"/>
      <c r="CJ45" s="98"/>
      <c r="CK45" s="98"/>
      <c r="CL45" s="98"/>
      <c r="CM45" s="98"/>
      <c r="CN45" s="98"/>
      <c r="CO45" s="98"/>
      <c r="CP45" s="98"/>
      <c r="CQ45" s="98"/>
      <c r="CR45" s="98"/>
      <c r="CS45" s="98"/>
      <c r="CT45" s="98"/>
      <c r="CU45" s="98"/>
      <c r="CV45" s="98"/>
      <c r="CW45" s="98"/>
      <c r="CX45" s="98"/>
      <c r="CY45" s="98"/>
      <c r="CZ45" s="98"/>
      <c r="DA45" s="98"/>
      <c r="DB45" s="98"/>
      <c r="DC45" s="98"/>
      <c r="DD45" s="98"/>
      <c r="DE45" s="98"/>
      <c r="DF45" s="98"/>
      <c r="DG45" s="98"/>
      <c r="DH45" s="98"/>
      <c r="DI45" s="98"/>
      <c r="DJ45" s="98"/>
      <c r="DK45" s="98"/>
      <c r="DL45" s="98"/>
      <c r="DM45" s="98"/>
      <c r="DN45" s="98"/>
      <c r="DO45" s="98"/>
      <c r="DP45" s="98"/>
      <c r="DQ45" s="98"/>
      <c r="DR45" s="98"/>
      <c r="DS45" s="98"/>
      <c r="DT45" s="98"/>
      <c r="DU45" s="98"/>
      <c r="DV45" s="98"/>
      <c r="DW45" s="98"/>
      <c r="DX45" s="98"/>
      <c r="DY45" s="98"/>
      <c r="DZ45" s="98"/>
      <c r="EA45" s="98"/>
      <c r="EB45" s="98"/>
      <c r="EC45" s="98"/>
      <c r="ED45" s="98"/>
      <c r="EE45" s="98"/>
      <c r="EF45" s="98"/>
      <c r="EG45" s="98"/>
      <c r="EH45" s="98"/>
      <c r="EI45" s="98"/>
      <c r="EJ45" s="98"/>
      <c r="EK45" s="98"/>
      <c r="EL45" s="98"/>
      <c r="EM45" s="98"/>
      <c r="EN45" s="98"/>
      <c r="EO45" s="98"/>
      <c r="EP45" s="98"/>
      <c r="EQ45" s="98"/>
      <c r="ER45" s="98"/>
      <c r="ES45" s="98"/>
      <c r="ET45" s="98"/>
      <c r="EU45" s="98"/>
      <c r="EV45" s="98"/>
      <c r="EW45" s="98"/>
      <c r="EX45" s="98"/>
      <c r="EY45" s="98"/>
      <c r="EZ45" s="98"/>
      <c r="FA45" s="98"/>
      <c r="FB45" s="98"/>
      <c r="FC45" s="98"/>
      <c r="FD45" s="98"/>
      <c r="FE45" s="98"/>
      <c r="FF45" s="98"/>
      <c r="FG45" s="98"/>
      <c r="FH45" s="98"/>
      <c r="FI45" s="98"/>
      <c r="FJ45" s="98"/>
      <c r="FK45" s="98"/>
      <c r="FL45" s="98"/>
      <c r="FM45" s="98"/>
      <c r="FN45" s="98"/>
      <c r="FO45" s="98"/>
      <c r="FP45" s="98"/>
      <c r="FQ45" s="98"/>
      <c r="FR45" s="98"/>
      <c r="FS45" s="98"/>
      <c r="FT45" s="98"/>
      <c r="FU45" s="98"/>
      <c r="FV45" s="98"/>
      <c r="FW45" s="98"/>
      <c r="FX45" s="98"/>
      <c r="FY45" s="98"/>
      <c r="FZ45" s="98"/>
      <c r="GA45" s="98"/>
      <c r="GB45" s="98"/>
      <c r="GC45" s="98"/>
      <c r="GD45" s="98"/>
      <c r="GE45" s="98"/>
      <c r="GF45" s="98"/>
      <c r="GG45" s="98"/>
      <c r="GH45" s="98"/>
      <c r="GI45" s="98"/>
      <c r="GJ45" s="98"/>
      <c r="GK45" s="98"/>
      <c r="GL45" s="98"/>
      <c r="GM45" s="98"/>
      <c r="GN45" s="98"/>
      <c r="GO45" s="98"/>
      <c r="GP45" s="98"/>
      <c r="GQ45" s="98"/>
      <c r="GR45" s="98"/>
      <c r="GS45" s="98"/>
      <c r="GT45" s="98"/>
      <c r="GU45" s="98"/>
      <c r="GV45" s="98"/>
      <c r="GW45" s="98"/>
      <c r="GX45" s="98"/>
      <c r="GY45" s="98"/>
      <c r="GZ45" s="98"/>
      <c r="HA45" s="98"/>
      <c r="HB45" s="98"/>
      <c r="HC45" s="98"/>
      <c r="HD45" s="98"/>
      <c r="HE45" s="98"/>
      <c r="HF45" s="98"/>
      <c r="HG45" s="98"/>
      <c r="HH45" s="98"/>
      <c r="HI45" s="98"/>
      <c r="HJ45" s="98"/>
      <c r="HK45" s="98"/>
      <c r="HL45" s="98"/>
      <c r="HM45" s="98"/>
      <c r="HN45" s="98"/>
      <c r="HO45" s="98"/>
      <c r="HP45" s="98"/>
      <c r="HQ45" s="98"/>
      <c r="HR45" s="98"/>
      <c r="HS45" s="98"/>
      <c r="HT45" s="98"/>
      <c r="HU45" s="98"/>
      <c r="HV45" s="98"/>
      <c r="HW45" s="98"/>
      <c r="HX45" s="98"/>
      <c r="HY45" s="98"/>
      <c r="HZ45" s="98"/>
      <c r="IA45" s="98"/>
      <c r="IB45" s="98"/>
      <c r="IC45" s="98"/>
      <c r="ID45" s="98"/>
      <c r="IE45" s="98"/>
      <c r="IF45" s="98"/>
      <c r="IG45" s="98"/>
      <c r="IH45" s="98"/>
      <c r="II45" s="98"/>
      <c r="IJ45" s="98"/>
      <c r="IK45" s="98"/>
      <c r="IL45" s="98"/>
      <c r="IM45" s="98"/>
      <c r="IN45" s="98"/>
      <c r="IO45" s="98"/>
      <c r="IP45" s="98"/>
      <c r="IQ45" s="98"/>
      <c r="IR45" s="98"/>
      <c r="IS45" s="98"/>
      <c r="IT45" s="98"/>
    </row>
    <row r="46" spans="1:254" x14ac:dyDescent="0.25">
      <c r="A46" s="102"/>
      <c r="B46" s="102"/>
      <c r="C46" s="102"/>
      <c r="D46" s="102"/>
      <c r="E46" s="102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8"/>
      <c r="CC46" s="98"/>
      <c r="CD46" s="98"/>
      <c r="CE46" s="98"/>
      <c r="CF46" s="98"/>
      <c r="CG46" s="98"/>
      <c r="CH46" s="98"/>
      <c r="CI46" s="98"/>
      <c r="CJ46" s="98"/>
      <c r="CK46" s="98"/>
      <c r="CL46" s="98"/>
      <c r="CM46" s="98"/>
      <c r="CN46" s="98"/>
      <c r="CO46" s="98"/>
      <c r="CP46" s="98"/>
      <c r="CQ46" s="98"/>
      <c r="CR46" s="98"/>
      <c r="CS46" s="98"/>
      <c r="CT46" s="98"/>
      <c r="CU46" s="98"/>
      <c r="CV46" s="98"/>
      <c r="CW46" s="98"/>
      <c r="CX46" s="98"/>
      <c r="CY46" s="98"/>
      <c r="CZ46" s="98"/>
      <c r="DA46" s="98"/>
      <c r="DB46" s="98"/>
      <c r="DC46" s="98"/>
      <c r="DD46" s="98"/>
      <c r="DE46" s="98"/>
      <c r="DF46" s="98"/>
      <c r="DG46" s="98"/>
      <c r="DH46" s="98"/>
      <c r="DI46" s="98"/>
      <c r="DJ46" s="98"/>
      <c r="DK46" s="98"/>
      <c r="DL46" s="98"/>
      <c r="DM46" s="98"/>
      <c r="DN46" s="98"/>
      <c r="DO46" s="98"/>
      <c r="DP46" s="98"/>
      <c r="DQ46" s="98"/>
      <c r="DR46" s="98"/>
      <c r="DS46" s="98"/>
      <c r="DT46" s="98"/>
      <c r="DU46" s="98"/>
      <c r="DV46" s="98"/>
      <c r="DW46" s="98"/>
      <c r="DX46" s="98"/>
      <c r="DY46" s="98"/>
      <c r="DZ46" s="98"/>
      <c r="EA46" s="98"/>
      <c r="EB46" s="98"/>
      <c r="EC46" s="98"/>
      <c r="ED46" s="98"/>
      <c r="EE46" s="98"/>
      <c r="EF46" s="98"/>
      <c r="EG46" s="98"/>
      <c r="EH46" s="98"/>
      <c r="EI46" s="98"/>
      <c r="EJ46" s="98"/>
      <c r="EK46" s="98"/>
      <c r="EL46" s="98"/>
      <c r="EM46" s="98"/>
      <c r="EN46" s="98"/>
      <c r="EO46" s="98"/>
      <c r="EP46" s="98"/>
      <c r="EQ46" s="98"/>
      <c r="ER46" s="98"/>
      <c r="ES46" s="98"/>
      <c r="ET46" s="98"/>
      <c r="EU46" s="98"/>
      <c r="EV46" s="98"/>
      <c r="EW46" s="98"/>
      <c r="EX46" s="98"/>
      <c r="EY46" s="98"/>
      <c r="EZ46" s="98"/>
      <c r="FA46" s="98"/>
      <c r="FB46" s="98"/>
      <c r="FC46" s="98"/>
      <c r="FD46" s="98"/>
      <c r="FE46" s="98"/>
      <c r="FF46" s="98"/>
      <c r="FG46" s="98"/>
      <c r="FH46" s="98"/>
      <c r="FI46" s="98"/>
      <c r="FJ46" s="98"/>
      <c r="FK46" s="98"/>
      <c r="FL46" s="98"/>
      <c r="FM46" s="98"/>
      <c r="FN46" s="98"/>
      <c r="FO46" s="98"/>
      <c r="FP46" s="98"/>
      <c r="FQ46" s="98"/>
      <c r="FR46" s="98"/>
      <c r="FS46" s="98"/>
      <c r="FT46" s="98"/>
      <c r="FU46" s="98"/>
      <c r="FV46" s="98"/>
      <c r="FW46" s="98"/>
      <c r="FX46" s="98"/>
      <c r="FY46" s="98"/>
      <c r="FZ46" s="98"/>
      <c r="GA46" s="98"/>
      <c r="GB46" s="98"/>
      <c r="GC46" s="98"/>
      <c r="GD46" s="98"/>
      <c r="GE46" s="98"/>
      <c r="GF46" s="98"/>
      <c r="GG46" s="98"/>
      <c r="GH46" s="98"/>
      <c r="GI46" s="98"/>
      <c r="GJ46" s="98"/>
      <c r="GK46" s="98"/>
      <c r="GL46" s="98"/>
      <c r="GM46" s="98"/>
      <c r="GN46" s="98"/>
      <c r="GO46" s="98"/>
      <c r="GP46" s="98"/>
      <c r="GQ46" s="98"/>
      <c r="GR46" s="98"/>
      <c r="GS46" s="98"/>
      <c r="GT46" s="98"/>
      <c r="GU46" s="98"/>
      <c r="GV46" s="98"/>
      <c r="GW46" s="98"/>
      <c r="GX46" s="98"/>
      <c r="GY46" s="98"/>
      <c r="GZ46" s="98"/>
      <c r="HA46" s="98"/>
      <c r="HB46" s="98"/>
      <c r="HC46" s="98"/>
      <c r="HD46" s="98"/>
      <c r="HE46" s="98"/>
      <c r="HF46" s="98"/>
      <c r="HG46" s="98"/>
      <c r="HH46" s="98"/>
      <c r="HI46" s="98"/>
      <c r="HJ46" s="98"/>
      <c r="HK46" s="98"/>
      <c r="HL46" s="98"/>
      <c r="HM46" s="98"/>
      <c r="HN46" s="98"/>
      <c r="HO46" s="98"/>
      <c r="HP46" s="98"/>
      <c r="HQ46" s="98"/>
      <c r="HR46" s="98"/>
      <c r="HS46" s="98"/>
      <c r="HT46" s="98"/>
      <c r="HU46" s="98"/>
      <c r="HV46" s="98"/>
      <c r="HW46" s="98"/>
      <c r="HX46" s="98"/>
      <c r="HY46" s="98"/>
      <c r="HZ46" s="98"/>
      <c r="IA46" s="98"/>
      <c r="IB46" s="98"/>
      <c r="IC46" s="98"/>
      <c r="ID46" s="98"/>
      <c r="IE46" s="98"/>
      <c r="IF46" s="98"/>
      <c r="IG46" s="98"/>
      <c r="IH46" s="98"/>
      <c r="II46" s="98"/>
      <c r="IJ46" s="98"/>
      <c r="IK46" s="98"/>
      <c r="IL46" s="98"/>
      <c r="IM46" s="98"/>
      <c r="IN46" s="98"/>
      <c r="IO46" s="98"/>
      <c r="IP46" s="98"/>
      <c r="IQ46" s="98"/>
      <c r="IR46" s="98"/>
      <c r="IS46" s="98"/>
      <c r="IT46" s="98"/>
    </row>
    <row r="47" spans="1:254" x14ac:dyDescent="0.25">
      <c r="A47" s="102" t="s">
        <v>47</v>
      </c>
      <c r="B47" s="108">
        <v>-538</v>
      </c>
      <c r="C47" s="108">
        <v>68</v>
      </c>
      <c r="D47" s="108">
        <v>92</v>
      </c>
      <c r="E47" s="108">
        <v>13</v>
      </c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L47" s="98"/>
      <c r="BM47" s="98"/>
      <c r="BN47" s="98"/>
      <c r="BO47" s="98"/>
      <c r="BP47" s="98"/>
      <c r="BQ47" s="98"/>
      <c r="BR47" s="98"/>
      <c r="BS47" s="98"/>
      <c r="BT47" s="98"/>
      <c r="BU47" s="98"/>
      <c r="BV47" s="98"/>
      <c r="BW47" s="98"/>
      <c r="BX47" s="98"/>
      <c r="BY47" s="98"/>
      <c r="BZ47" s="98"/>
      <c r="CA47" s="98"/>
      <c r="CB47" s="98"/>
      <c r="CC47" s="98"/>
      <c r="CD47" s="98"/>
      <c r="CE47" s="98"/>
      <c r="CF47" s="98"/>
      <c r="CG47" s="98"/>
      <c r="CH47" s="98"/>
      <c r="CI47" s="98"/>
      <c r="CJ47" s="98"/>
      <c r="CK47" s="98"/>
      <c r="CL47" s="98"/>
      <c r="CM47" s="98"/>
      <c r="CN47" s="98"/>
      <c r="CO47" s="98"/>
      <c r="CP47" s="98"/>
      <c r="CQ47" s="98"/>
      <c r="CR47" s="98"/>
      <c r="CS47" s="98"/>
      <c r="CT47" s="98"/>
      <c r="CU47" s="98"/>
      <c r="CV47" s="98"/>
      <c r="CW47" s="98"/>
      <c r="CX47" s="98"/>
      <c r="CY47" s="98"/>
      <c r="CZ47" s="98"/>
      <c r="DA47" s="98"/>
      <c r="DB47" s="98"/>
      <c r="DC47" s="98"/>
      <c r="DD47" s="98"/>
      <c r="DE47" s="98"/>
      <c r="DF47" s="98"/>
      <c r="DG47" s="98"/>
      <c r="DH47" s="98"/>
      <c r="DI47" s="98"/>
      <c r="DJ47" s="98"/>
      <c r="DK47" s="98"/>
      <c r="DL47" s="98"/>
      <c r="DM47" s="98"/>
      <c r="DN47" s="98"/>
      <c r="DO47" s="98"/>
      <c r="DP47" s="98"/>
      <c r="DQ47" s="98"/>
      <c r="DR47" s="98"/>
      <c r="DS47" s="98"/>
      <c r="DT47" s="98"/>
      <c r="DU47" s="98"/>
      <c r="DV47" s="98"/>
      <c r="DW47" s="98"/>
      <c r="DX47" s="98"/>
      <c r="DY47" s="98"/>
      <c r="DZ47" s="98"/>
      <c r="EA47" s="98"/>
      <c r="EB47" s="98"/>
      <c r="EC47" s="98"/>
      <c r="ED47" s="98"/>
      <c r="EE47" s="98"/>
      <c r="EF47" s="98"/>
      <c r="EG47" s="98"/>
      <c r="EH47" s="98"/>
      <c r="EI47" s="98"/>
      <c r="EJ47" s="98"/>
      <c r="EK47" s="98"/>
      <c r="EL47" s="98"/>
      <c r="EM47" s="98"/>
      <c r="EN47" s="98"/>
      <c r="EO47" s="98"/>
      <c r="EP47" s="98"/>
      <c r="EQ47" s="98"/>
      <c r="ER47" s="98"/>
      <c r="ES47" s="98"/>
      <c r="ET47" s="98"/>
      <c r="EU47" s="98"/>
      <c r="EV47" s="98"/>
      <c r="EW47" s="98"/>
      <c r="EX47" s="98"/>
      <c r="EY47" s="98"/>
      <c r="EZ47" s="98"/>
      <c r="FA47" s="98"/>
      <c r="FB47" s="98"/>
      <c r="FC47" s="98"/>
      <c r="FD47" s="98"/>
      <c r="FE47" s="98"/>
      <c r="FF47" s="98"/>
      <c r="FG47" s="98"/>
      <c r="FH47" s="98"/>
      <c r="FI47" s="98"/>
      <c r="FJ47" s="98"/>
      <c r="FK47" s="98"/>
      <c r="FL47" s="98"/>
      <c r="FM47" s="98"/>
      <c r="FN47" s="98"/>
      <c r="FO47" s="98"/>
      <c r="FP47" s="98"/>
      <c r="FQ47" s="98"/>
      <c r="FR47" s="98"/>
      <c r="FS47" s="98"/>
      <c r="FT47" s="98"/>
      <c r="FU47" s="98"/>
      <c r="FV47" s="98"/>
      <c r="FW47" s="98"/>
      <c r="FX47" s="98"/>
      <c r="FY47" s="98"/>
      <c r="FZ47" s="98"/>
      <c r="GA47" s="98"/>
      <c r="GB47" s="98"/>
      <c r="GC47" s="98"/>
      <c r="GD47" s="98"/>
      <c r="GE47" s="98"/>
      <c r="GF47" s="98"/>
      <c r="GG47" s="98"/>
      <c r="GH47" s="98"/>
      <c r="GI47" s="98"/>
      <c r="GJ47" s="98"/>
      <c r="GK47" s="98"/>
      <c r="GL47" s="98"/>
      <c r="GM47" s="98"/>
      <c r="GN47" s="98"/>
      <c r="GO47" s="98"/>
      <c r="GP47" s="98"/>
      <c r="GQ47" s="98"/>
      <c r="GR47" s="98"/>
      <c r="GS47" s="98"/>
      <c r="GT47" s="98"/>
      <c r="GU47" s="98"/>
      <c r="GV47" s="98"/>
      <c r="GW47" s="98"/>
      <c r="GX47" s="98"/>
      <c r="GY47" s="98"/>
      <c r="GZ47" s="98"/>
      <c r="HA47" s="98"/>
      <c r="HB47" s="98"/>
      <c r="HC47" s="98"/>
      <c r="HD47" s="98"/>
      <c r="HE47" s="98"/>
      <c r="HF47" s="98"/>
      <c r="HG47" s="98"/>
      <c r="HH47" s="98"/>
      <c r="HI47" s="98"/>
      <c r="HJ47" s="98"/>
      <c r="HK47" s="98"/>
      <c r="HL47" s="98"/>
      <c r="HM47" s="98"/>
      <c r="HN47" s="98"/>
      <c r="HO47" s="98"/>
      <c r="HP47" s="98"/>
      <c r="HQ47" s="98"/>
      <c r="HR47" s="98"/>
      <c r="HS47" s="98"/>
      <c r="HT47" s="98"/>
      <c r="HU47" s="98"/>
      <c r="HV47" s="98"/>
      <c r="HW47" s="98"/>
      <c r="HX47" s="98"/>
      <c r="HY47" s="98"/>
      <c r="HZ47" s="98"/>
      <c r="IA47" s="98"/>
      <c r="IB47" s="98"/>
      <c r="IC47" s="98"/>
      <c r="ID47" s="98"/>
      <c r="IE47" s="98"/>
      <c r="IF47" s="98"/>
      <c r="IG47" s="98"/>
      <c r="IH47" s="98"/>
      <c r="II47" s="98"/>
      <c r="IJ47" s="98"/>
      <c r="IK47" s="98"/>
      <c r="IL47" s="98"/>
      <c r="IM47" s="98"/>
      <c r="IN47" s="98"/>
      <c r="IO47" s="98"/>
      <c r="IP47" s="98"/>
      <c r="IQ47" s="98"/>
      <c r="IR47" s="98"/>
      <c r="IS47" s="98"/>
      <c r="IT47" s="98"/>
    </row>
    <row r="48" spans="1:254" x14ac:dyDescent="0.25">
      <c r="A48" s="107" t="s">
        <v>48</v>
      </c>
      <c r="B48" s="111">
        <v>-690</v>
      </c>
      <c r="C48" s="111">
        <v>178</v>
      </c>
      <c r="D48" s="111">
        <v>245</v>
      </c>
      <c r="E48" s="111">
        <v>134</v>
      </c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98"/>
      <c r="BR48" s="98"/>
      <c r="BS48" s="98"/>
      <c r="BT48" s="98"/>
      <c r="BU48" s="98"/>
      <c r="BV48" s="98"/>
      <c r="BW48" s="98"/>
      <c r="BX48" s="98"/>
      <c r="BY48" s="98"/>
      <c r="BZ48" s="98"/>
      <c r="CA48" s="98"/>
      <c r="CB48" s="98"/>
      <c r="CC48" s="98"/>
      <c r="CD48" s="98"/>
      <c r="CE48" s="98"/>
      <c r="CF48" s="98"/>
      <c r="CG48" s="98"/>
      <c r="CH48" s="98"/>
      <c r="CI48" s="98"/>
      <c r="CJ48" s="98"/>
      <c r="CK48" s="98"/>
      <c r="CL48" s="98"/>
      <c r="CM48" s="98"/>
      <c r="CN48" s="98"/>
      <c r="CO48" s="98"/>
      <c r="CP48" s="98"/>
      <c r="CQ48" s="98"/>
      <c r="CR48" s="98"/>
      <c r="CS48" s="98"/>
      <c r="CT48" s="98"/>
      <c r="CU48" s="98"/>
      <c r="CV48" s="98"/>
      <c r="CW48" s="98"/>
      <c r="CX48" s="98"/>
      <c r="CY48" s="98"/>
      <c r="CZ48" s="98"/>
      <c r="DA48" s="98"/>
      <c r="DB48" s="98"/>
      <c r="DC48" s="98"/>
      <c r="DD48" s="98"/>
      <c r="DE48" s="98"/>
      <c r="DF48" s="98"/>
      <c r="DG48" s="98"/>
      <c r="DH48" s="98"/>
      <c r="DI48" s="98"/>
      <c r="DJ48" s="98"/>
      <c r="DK48" s="98"/>
      <c r="DL48" s="98"/>
      <c r="DM48" s="98"/>
      <c r="DN48" s="98"/>
      <c r="DO48" s="98"/>
      <c r="DP48" s="98"/>
      <c r="DQ48" s="98"/>
      <c r="DR48" s="98"/>
      <c r="DS48" s="98"/>
      <c r="DT48" s="98"/>
      <c r="DU48" s="98"/>
      <c r="DV48" s="98"/>
      <c r="DW48" s="98"/>
      <c r="DX48" s="98"/>
      <c r="DY48" s="98"/>
      <c r="DZ48" s="98"/>
      <c r="EA48" s="98"/>
      <c r="EB48" s="98"/>
      <c r="EC48" s="98"/>
      <c r="ED48" s="98"/>
      <c r="EE48" s="98"/>
      <c r="EF48" s="98"/>
      <c r="EG48" s="98"/>
      <c r="EH48" s="98"/>
      <c r="EI48" s="98"/>
      <c r="EJ48" s="98"/>
      <c r="EK48" s="98"/>
      <c r="EL48" s="98"/>
      <c r="EM48" s="98"/>
      <c r="EN48" s="98"/>
      <c r="EO48" s="98"/>
      <c r="EP48" s="98"/>
      <c r="EQ48" s="98"/>
      <c r="ER48" s="98"/>
      <c r="ES48" s="98"/>
      <c r="ET48" s="98"/>
      <c r="EU48" s="98"/>
      <c r="EV48" s="98"/>
      <c r="EW48" s="98"/>
      <c r="EX48" s="98"/>
      <c r="EY48" s="98"/>
      <c r="EZ48" s="98"/>
      <c r="FA48" s="98"/>
      <c r="FB48" s="98"/>
      <c r="FC48" s="98"/>
      <c r="FD48" s="98"/>
      <c r="FE48" s="98"/>
      <c r="FF48" s="98"/>
      <c r="FG48" s="98"/>
      <c r="FH48" s="98"/>
      <c r="FI48" s="98"/>
      <c r="FJ48" s="98"/>
      <c r="FK48" s="98"/>
      <c r="FL48" s="98"/>
      <c r="FM48" s="98"/>
      <c r="FN48" s="98"/>
      <c r="FO48" s="98"/>
      <c r="FP48" s="98"/>
      <c r="FQ48" s="98"/>
      <c r="FR48" s="98"/>
      <c r="FS48" s="98"/>
      <c r="FT48" s="98"/>
      <c r="FU48" s="98"/>
      <c r="FV48" s="98"/>
      <c r="FW48" s="98"/>
      <c r="FX48" s="98"/>
      <c r="FY48" s="98"/>
      <c r="FZ48" s="98"/>
      <c r="GA48" s="98"/>
      <c r="GB48" s="98"/>
      <c r="GC48" s="98"/>
      <c r="GD48" s="98"/>
      <c r="GE48" s="98"/>
      <c r="GF48" s="98"/>
      <c r="GG48" s="98"/>
      <c r="GH48" s="98"/>
      <c r="GI48" s="98"/>
      <c r="GJ48" s="98"/>
      <c r="GK48" s="98"/>
      <c r="GL48" s="98"/>
      <c r="GM48" s="98"/>
      <c r="GN48" s="98"/>
      <c r="GO48" s="98"/>
      <c r="GP48" s="98"/>
      <c r="GQ48" s="98"/>
      <c r="GR48" s="98"/>
      <c r="GS48" s="98"/>
      <c r="GT48" s="98"/>
      <c r="GU48" s="98"/>
      <c r="GV48" s="98"/>
      <c r="GW48" s="98"/>
      <c r="GX48" s="98"/>
      <c r="GY48" s="98"/>
      <c r="GZ48" s="98"/>
      <c r="HA48" s="98"/>
      <c r="HB48" s="98"/>
      <c r="HC48" s="98"/>
      <c r="HD48" s="98"/>
      <c r="HE48" s="98"/>
      <c r="HF48" s="98"/>
      <c r="HG48" s="98"/>
      <c r="HH48" s="98"/>
      <c r="HI48" s="98"/>
      <c r="HJ48" s="98"/>
      <c r="HK48" s="98"/>
      <c r="HL48" s="98"/>
      <c r="HM48" s="98"/>
      <c r="HN48" s="98"/>
      <c r="HO48" s="98"/>
      <c r="HP48" s="98"/>
      <c r="HQ48" s="98"/>
      <c r="HR48" s="98"/>
      <c r="HS48" s="98"/>
      <c r="HT48" s="98"/>
      <c r="HU48" s="98"/>
      <c r="HV48" s="98"/>
      <c r="HW48" s="98"/>
      <c r="HX48" s="98"/>
      <c r="HY48" s="98"/>
      <c r="HZ48" s="98"/>
      <c r="IA48" s="98"/>
      <c r="IB48" s="98"/>
      <c r="IC48" s="98"/>
      <c r="ID48" s="98"/>
      <c r="IE48" s="98"/>
      <c r="IF48" s="98"/>
      <c r="IG48" s="98"/>
      <c r="IH48" s="98"/>
      <c r="II48" s="98"/>
      <c r="IJ48" s="98"/>
      <c r="IK48" s="98"/>
      <c r="IL48" s="98"/>
      <c r="IM48" s="98"/>
      <c r="IN48" s="98"/>
      <c r="IO48" s="98"/>
      <c r="IP48" s="98"/>
      <c r="IQ48" s="98"/>
      <c r="IR48" s="98"/>
      <c r="IS48" s="98"/>
      <c r="IT48" s="98"/>
    </row>
    <row r="49" spans="1:254" x14ac:dyDescent="0.25">
      <c r="A49" s="102"/>
      <c r="B49" s="102"/>
      <c r="C49" s="102"/>
      <c r="D49" s="102"/>
      <c r="E49" s="102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  <c r="AN49" s="98"/>
      <c r="AO49" s="98"/>
      <c r="AP49" s="98"/>
      <c r="AQ49" s="98"/>
      <c r="AR49" s="98"/>
      <c r="AS49" s="98"/>
      <c r="AT49" s="98"/>
      <c r="AU49" s="98"/>
      <c r="AV49" s="98"/>
      <c r="AW49" s="98"/>
      <c r="AX49" s="98"/>
      <c r="AY49" s="98"/>
      <c r="AZ49" s="98"/>
      <c r="BA49" s="98"/>
      <c r="BB49" s="98"/>
      <c r="BC49" s="98"/>
      <c r="BD49" s="98"/>
      <c r="BE49" s="98"/>
      <c r="BF49" s="98"/>
      <c r="BG49" s="98"/>
      <c r="BH49" s="98"/>
      <c r="BI49" s="98"/>
      <c r="BJ49" s="98"/>
      <c r="BK49" s="98"/>
      <c r="BL49" s="98"/>
      <c r="BM49" s="98"/>
      <c r="BN49" s="98"/>
      <c r="BO49" s="98"/>
      <c r="BP49" s="98"/>
      <c r="BQ49" s="98"/>
      <c r="BR49" s="98"/>
      <c r="BS49" s="98"/>
      <c r="BT49" s="98"/>
      <c r="BU49" s="98"/>
      <c r="BV49" s="98"/>
      <c r="BW49" s="98"/>
      <c r="BX49" s="98"/>
      <c r="BY49" s="98"/>
      <c r="BZ49" s="98"/>
      <c r="CA49" s="98"/>
      <c r="CB49" s="98"/>
      <c r="CC49" s="98"/>
      <c r="CD49" s="98"/>
      <c r="CE49" s="98"/>
      <c r="CF49" s="98"/>
      <c r="CG49" s="98"/>
      <c r="CH49" s="98"/>
      <c r="CI49" s="98"/>
      <c r="CJ49" s="98"/>
      <c r="CK49" s="98"/>
      <c r="CL49" s="98"/>
      <c r="CM49" s="98"/>
      <c r="CN49" s="98"/>
      <c r="CO49" s="98"/>
      <c r="CP49" s="98"/>
      <c r="CQ49" s="98"/>
      <c r="CR49" s="98"/>
      <c r="CS49" s="98"/>
      <c r="CT49" s="98"/>
      <c r="CU49" s="98"/>
      <c r="CV49" s="98"/>
      <c r="CW49" s="98"/>
      <c r="CX49" s="98"/>
      <c r="CY49" s="98"/>
      <c r="CZ49" s="98"/>
      <c r="DA49" s="98"/>
      <c r="DB49" s="98"/>
      <c r="DC49" s="98"/>
      <c r="DD49" s="98"/>
      <c r="DE49" s="98"/>
      <c r="DF49" s="98"/>
      <c r="DG49" s="98"/>
      <c r="DH49" s="98"/>
      <c r="DI49" s="98"/>
      <c r="DJ49" s="98"/>
      <c r="DK49" s="98"/>
      <c r="DL49" s="98"/>
      <c r="DM49" s="98"/>
      <c r="DN49" s="98"/>
      <c r="DO49" s="98"/>
      <c r="DP49" s="98"/>
      <c r="DQ49" s="98"/>
      <c r="DR49" s="98"/>
      <c r="DS49" s="98"/>
      <c r="DT49" s="98"/>
      <c r="DU49" s="98"/>
      <c r="DV49" s="98"/>
      <c r="DW49" s="98"/>
      <c r="DX49" s="98"/>
      <c r="DY49" s="98"/>
      <c r="DZ49" s="98"/>
      <c r="EA49" s="98"/>
      <c r="EB49" s="98"/>
      <c r="EC49" s="98"/>
      <c r="ED49" s="98"/>
      <c r="EE49" s="98"/>
      <c r="EF49" s="98"/>
      <c r="EG49" s="98"/>
      <c r="EH49" s="98"/>
      <c r="EI49" s="98"/>
      <c r="EJ49" s="98"/>
      <c r="EK49" s="98"/>
      <c r="EL49" s="98"/>
      <c r="EM49" s="98"/>
      <c r="EN49" s="98"/>
      <c r="EO49" s="98"/>
      <c r="EP49" s="98"/>
      <c r="EQ49" s="98"/>
      <c r="ER49" s="98"/>
      <c r="ES49" s="98"/>
      <c r="ET49" s="98"/>
      <c r="EU49" s="98"/>
      <c r="EV49" s="98"/>
      <c r="EW49" s="98"/>
      <c r="EX49" s="98"/>
      <c r="EY49" s="98"/>
      <c r="EZ49" s="98"/>
      <c r="FA49" s="98"/>
      <c r="FB49" s="98"/>
      <c r="FC49" s="98"/>
      <c r="FD49" s="98"/>
      <c r="FE49" s="98"/>
      <c r="FF49" s="98"/>
      <c r="FG49" s="98"/>
      <c r="FH49" s="98"/>
      <c r="FI49" s="98"/>
      <c r="FJ49" s="98"/>
      <c r="FK49" s="98"/>
      <c r="FL49" s="98"/>
      <c r="FM49" s="98"/>
      <c r="FN49" s="98"/>
      <c r="FO49" s="98"/>
      <c r="FP49" s="98"/>
      <c r="FQ49" s="98"/>
      <c r="FR49" s="98"/>
      <c r="FS49" s="98"/>
      <c r="FT49" s="98"/>
      <c r="FU49" s="98"/>
      <c r="FV49" s="98"/>
      <c r="FW49" s="98"/>
      <c r="FX49" s="98"/>
      <c r="FY49" s="98"/>
      <c r="FZ49" s="98"/>
      <c r="GA49" s="98"/>
      <c r="GB49" s="98"/>
      <c r="GC49" s="98"/>
      <c r="GD49" s="98"/>
      <c r="GE49" s="98"/>
      <c r="GF49" s="98"/>
      <c r="GG49" s="98"/>
      <c r="GH49" s="98"/>
      <c r="GI49" s="98"/>
      <c r="GJ49" s="98"/>
      <c r="GK49" s="98"/>
      <c r="GL49" s="98"/>
      <c r="GM49" s="98"/>
      <c r="GN49" s="98"/>
      <c r="GO49" s="98"/>
      <c r="GP49" s="98"/>
      <c r="GQ49" s="98"/>
      <c r="GR49" s="98"/>
      <c r="GS49" s="98"/>
      <c r="GT49" s="98"/>
      <c r="GU49" s="98"/>
      <c r="GV49" s="98"/>
      <c r="GW49" s="98"/>
      <c r="GX49" s="98"/>
      <c r="GY49" s="98"/>
      <c r="GZ49" s="98"/>
      <c r="HA49" s="98"/>
      <c r="HB49" s="98"/>
      <c r="HC49" s="98"/>
      <c r="HD49" s="98"/>
      <c r="HE49" s="98"/>
      <c r="HF49" s="98"/>
      <c r="HG49" s="98"/>
      <c r="HH49" s="98"/>
      <c r="HI49" s="98"/>
      <c r="HJ49" s="98"/>
      <c r="HK49" s="98"/>
      <c r="HL49" s="98"/>
      <c r="HM49" s="98"/>
      <c r="HN49" s="98"/>
      <c r="HO49" s="98"/>
      <c r="HP49" s="98"/>
      <c r="HQ49" s="98"/>
      <c r="HR49" s="98"/>
      <c r="HS49" s="98"/>
      <c r="HT49" s="98"/>
      <c r="HU49" s="98"/>
      <c r="HV49" s="98"/>
      <c r="HW49" s="98"/>
      <c r="HX49" s="98"/>
      <c r="HY49" s="98"/>
      <c r="HZ49" s="98"/>
      <c r="IA49" s="98"/>
      <c r="IB49" s="98"/>
      <c r="IC49" s="98"/>
      <c r="ID49" s="98"/>
      <c r="IE49" s="98"/>
      <c r="IF49" s="98"/>
      <c r="IG49" s="98"/>
      <c r="IH49" s="98"/>
      <c r="II49" s="98"/>
      <c r="IJ49" s="98"/>
      <c r="IK49" s="98"/>
      <c r="IL49" s="98"/>
      <c r="IM49" s="98"/>
      <c r="IN49" s="98"/>
      <c r="IO49" s="98"/>
      <c r="IP49" s="98"/>
      <c r="IQ49" s="98"/>
      <c r="IR49" s="98"/>
      <c r="IS49" s="98"/>
      <c r="IT49" s="98"/>
    </row>
    <row r="50" spans="1:254" x14ac:dyDescent="0.25">
      <c r="A50" s="102" t="s">
        <v>49</v>
      </c>
      <c r="B50" s="110" t="s">
        <v>27</v>
      </c>
      <c r="C50" s="110" t="s">
        <v>27</v>
      </c>
      <c r="D50" s="110" t="s">
        <v>27</v>
      </c>
      <c r="E50" s="110" t="s">
        <v>27</v>
      </c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8"/>
      <c r="AT50" s="98"/>
      <c r="AU50" s="98"/>
      <c r="AV50" s="98"/>
      <c r="AW50" s="98"/>
      <c r="AX50" s="98"/>
      <c r="AY50" s="98"/>
      <c r="AZ50" s="98"/>
      <c r="BA50" s="98"/>
      <c r="BB50" s="98"/>
      <c r="BC50" s="98"/>
      <c r="BD50" s="98"/>
      <c r="BE50" s="98"/>
      <c r="BF50" s="98"/>
      <c r="BG50" s="98"/>
      <c r="BH50" s="98"/>
      <c r="BI50" s="98"/>
      <c r="BJ50" s="98"/>
      <c r="BK50" s="98"/>
      <c r="BL50" s="98"/>
      <c r="BM50" s="98"/>
      <c r="BN50" s="98"/>
      <c r="BO50" s="98"/>
      <c r="BP50" s="98"/>
      <c r="BQ50" s="98"/>
      <c r="BR50" s="98"/>
      <c r="BS50" s="98"/>
      <c r="BT50" s="98"/>
      <c r="BU50" s="98"/>
      <c r="BV50" s="98"/>
      <c r="BW50" s="98"/>
      <c r="BX50" s="98"/>
      <c r="BY50" s="98"/>
      <c r="BZ50" s="98"/>
      <c r="CA50" s="98"/>
      <c r="CB50" s="98"/>
      <c r="CC50" s="98"/>
      <c r="CD50" s="98"/>
      <c r="CE50" s="98"/>
      <c r="CF50" s="98"/>
      <c r="CG50" s="98"/>
      <c r="CH50" s="98"/>
      <c r="CI50" s="98"/>
      <c r="CJ50" s="98"/>
      <c r="CK50" s="98"/>
      <c r="CL50" s="98"/>
      <c r="CM50" s="98"/>
      <c r="CN50" s="98"/>
      <c r="CO50" s="98"/>
      <c r="CP50" s="98"/>
      <c r="CQ50" s="98"/>
      <c r="CR50" s="98"/>
      <c r="CS50" s="98"/>
      <c r="CT50" s="98"/>
      <c r="CU50" s="98"/>
      <c r="CV50" s="98"/>
      <c r="CW50" s="98"/>
      <c r="CX50" s="98"/>
      <c r="CY50" s="98"/>
      <c r="CZ50" s="98"/>
      <c r="DA50" s="98"/>
      <c r="DB50" s="98"/>
      <c r="DC50" s="98"/>
      <c r="DD50" s="98"/>
      <c r="DE50" s="98"/>
      <c r="DF50" s="98"/>
      <c r="DG50" s="98"/>
      <c r="DH50" s="98"/>
      <c r="DI50" s="98"/>
      <c r="DJ50" s="98"/>
      <c r="DK50" s="98"/>
      <c r="DL50" s="98"/>
      <c r="DM50" s="98"/>
      <c r="DN50" s="98"/>
      <c r="DO50" s="98"/>
      <c r="DP50" s="98"/>
      <c r="DQ50" s="98"/>
      <c r="DR50" s="98"/>
      <c r="DS50" s="98"/>
      <c r="DT50" s="98"/>
      <c r="DU50" s="98"/>
      <c r="DV50" s="98"/>
      <c r="DW50" s="98"/>
      <c r="DX50" s="98"/>
      <c r="DY50" s="98"/>
      <c r="DZ50" s="98"/>
      <c r="EA50" s="98"/>
      <c r="EB50" s="98"/>
      <c r="EC50" s="98"/>
      <c r="ED50" s="98"/>
      <c r="EE50" s="98"/>
      <c r="EF50" s="98"/>
      <c r="EG50" s="98"/>
      <c r="EH50" s="98"/>
      <c r="EI50" s="98"/>
      <c r="EJ50" s="98"/>
      <c r="EK50" s="98"/>
      <c r="EL50" s="98"/>
      <c r="EM50" s="98"/>
      <c r="EN50" s="98"/>
      <c r="EO50" s="98"/>
      <c r="EP50" s="98"/>
      <c r="EQ50" s="98"/>
      <c r="ER50" s="98"/>
      <c r="ES50" s="98"/>
      <c r="ET50" s="98"/>
      <c r="EU50" s="98"/>
      <c r="EV50" s="98"/>
      <c r="EW50" s="98"/>
      <c r="EX50" s="98"/>
      <c r="EY50" s="98"/>
      <c r="EZ50" s="98"/>
      <c r="FA50" s="98"/>
      <c r="FB50" s="98"/>
      <c r="FC50" s="98"/>
      <c r="FD50" s="98"/>
      <c r="FE50" s="98"/>
      <c r="FF50" s="98"/>
      <c r="FG50" s="98"/>
      <c r="FH50" s="98"/>
      <c r="FI50" s="98"/>
      <c r="FJ50" s="98"/>
      <c r="FK50" s="98"/>
      <c r="FL50" s="98"/>
      <c r="FM50" s="98"/>
      <c r="FN50" s="98"/>
      <c r="FO50" s="98"/>
      <c r="FP50" s="98"/>
      <c r="FQ50" s="98"/>
      <c r="FR50" s="98"/>
      <c r="FS50" s="98"/>
      <c r="FT50" s="98"/>
      <c r="FU50" s="98"/>
      <c r="FV50" s="98"/>
      <c r="FW50" s="98"/>
      <c r="FX50" s="98"/>
      <c r="FY50" s="98"/>
      <c r="FZ50" s="98"/>
      <c r="GA50" s="98"/>
      <c r="GB50" s="98"/>
      <c r="GC50" s="98"/>
      <c r="GD50" s="98"/>
      <c r="GE50" s="98"/>
      <c r="GF50" s="98"/>
      <c r="GG50" s="98"/>
      <c r="GH50" s="98"/>
      <c r="GI50" s="98"/>
      <c r="GJ50" s="98"/>
      <c r="GK50" s="98"/>
      <c r="GL50" s="98"/>
      <c r="GM50" s="98"/>
      <c r="GN50" s="98"/>
      <c r="GO50" s="98"/>
      <c r="GP50" s="98"/>
      <c r="GQ50" s="98"/>
      <c r="GR50" s="98"/>
      <c r="GS50" s="98"/>
      <c r="GT50" s="98"/>
      <c r="GU50" s="98"/>
      <c r="GV50" s="98"/>
      <c r="GW50" s="98"/>
      <c r="GX50" s="98"/>
      <c r="GY50" s="98"/>
      <c r="GZ50" s="98"/>
      <c r="HA50" s="98"/>
      <c r="HB50" s="98"/>
      <c r="HC50" s="98"/>
      <c r="HD50" s="98"/>
      <c r="HE50" s="98"/>
      <c r="HF50" s="98"/>
      <c r="HG50" s="98"/>
      <c r="HH50" s="98"/>
      <c r="HI50" s="98"/>
      <c r="HJ50" s="98"/>
      <c r="HK50" s="98"/>
      <c r="HL50" s="98"/>
      <c r="HM50" s="98"/>
      <c r="HN50" s="98"/>
      <c r="HO50" s="98"/>
      <c r="HP50" s="98"/>
      <c r="HQ50" s="98"/>
      <c r="HR50" s="98"/>
      <c r="HS50" s="98"/>
      <c r="HT50" s="98"/>
      <c r="HU50" s="98"/>
      <c r="HV50" s="98"/>
      <c r="HW50" s="98"/>
      <c r="HX50" s="98"/>
      <c r="HY50" s="98"/>
      <c r="HZ50" s="98"/>
      <c r="IA50" s="98"/>
      <c r="IB50" s="98"/>
      <c r="IC50" s="98"/>
      <c r="ID50" s="98"/>
      <c r="IE50" s="98"/>
      <c r="IF50" s="98"/>
      <c r="IG50" s="98"/>
      <c r="IH50" s="98"/>
      <c r="II50" s="98"/>
      <c r="IJ50" s="98"/>
      <c r="IK50" s="98"/>
      <c r="IL50" s="98"/>
      <c r="IM50" s="98"/>
      <c r="IN50" s="98"/>
      <c r="IO50" s="98"/>
      <c r="IP50" s="98"/>
      <c r="IQ50" s="98"/>
      <c r="IR50" s="98"/>
      <c r="IS50" s="98"/>
      <c r="IT50" s="98"/>
    </row>
    <row r="51" spans="1:254" x14ac:dyDescent="0.25">
      <c r="A51" s="102" t="s">
        <v>50</v>
      </c>
      <c r="B51" s="110" t="s">
        <v>27</v>
      </c>
      <c r="C51" s="110" t="s">
        <v>27</v>
      </c>
      <c r="D51" s="110" t="s">
        <v>27</v>
      </c>
      <c r="E51" s="110" t="s">
        <v>27</v>
      </c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  <c r="AN51" s="98"/>
      <c r="AO51" s="98"/>
      <c r="AP51" s="98"/>
      <c r="AQ51" s="98"/>
      <c r="AR51" s="98"/>
      <c r="AS51" s="98"/>
      <c r="AT51" s="98"/>
      <c r="AU51" s="98"/>
      <c r="AV51" s="98"/>
      <c r="AW51" s="98"/>
      <c r="AX51" s="98"/>
      <c r="AY51" s="98"/>
      <c r="AZ51" s="98"/>
      <c r="BA51" s="98"/>
      <c r="BB51" s="98"/>
      <c r="BC51" s="98"/>
      <c r="BD51" s="98"/>
      <c r="BE51" s="98"/>
      <c r="BF51" s="98"/>
      <c r="BG51" s="98"/>
      <c r="BH51" s="98"/>
      <c r="BI51" s="98"/>
      <c r="BJ51" s="98"/>
      <c r="BK51" s="98"/>
      <c r="BL51" s="98"/>
      <c r="BM51" s="98"/>
      <c r="BN51" s="98"/>
      <c r="BO51" s="98"/>
      <c r="BP51" s="98"/>
      <c r="BQ51" s="98"/>
      <c r="BR51" s="98"/>
      <c r="BS51" s="98"/>
      <c r="BT51" s="98"/>
      <c r="BU51" s="98"/>
      <c r="BV51" s="98"/>
      <c r="BW51" s="98"/>
      <c r="BX51" s="98"/>
      <c r="BY51" s="98"/>
      <c r="BZ51" s="98"/>
      <c r="CA51" s="98"/>
      <c r="CB51" s="98"/>
      <c r="CC51" s="98"/>
      <c r="CD51" s="98"/>
      <c r="CE51" s="98"/>
      <c r="CF51" s="98"/>
      <c r="CG51" s="98"/>
      <c r="CH51" s="98"/>
      <c r="CI51" s="98"/>
      <c r="CJ51" s="98"/>
      <c r="CK51" s="98"/>
      <c r="CL51" s="98"/>
      <c r="CM51" s="98"/>
      <c r="CN51" s="98"/>
      <c r="CO51" s="98"/>
      <c r="CP51" s="98"/>
      <c r="CQ51" s="98"/>
      <c r="CR51" s="98"/>
      <c r="CS51" s="98"/>
      <c r="CT51" s="98"/>
      <c r="CU51" s="98"/>
      <c r="CV51" s="98"/>
      <c r="CW51" s="98"/>
      <c r="CX51" s="98"/>
      <c r="CY51" s="98"/>
      <c r="CZ51" s="98"/>
      <c r="DA51" s="98"/>
      <c r="DB51" s="98"/>
      <c r="DC51" s="98"/>
      <c r="DD51" s="98"/>
      <c r="DE51" s="98"/>
      <c r="DF51" s="98"/>
      <c r="DG51" s="98"/>
      <c r="DH51" s="98"/>
      <c r="DI51" s="98"/>
      <c r="DJ51" s="98"/>
      <c r="DK51" s="98"/>
      <c r="DL51" s="98"/>
      <c r="DM51" s="98"/>
      <c r="DN51" s="98"/>
      <c r="DO51" s="98"/>
      <c r="DP51" s="98"/>
      <c r="DQ51" s="98"/>
      <c r="DR51" s="98"/>
      <c r="DS51" s="98"/>
      <c r="DT51" s="98"/>
      <c r="DU51" s="98"/>
      <c r="DV51" s="98"/>
      <c r="DW51" s="98"/>
      <c r="DX51" s="98"/>
      <c r="DY51" s="98"/>
      <c r="DZ51" s="98"/>
      <c r="EA51" s="98"/>
      <c r="EB51" s="98"/>
      <c r="EC51" s="98"/>
      <c r="ED51" s="98"/>
      <c r="EE51" s="98"/>
      <c r="EF51" s="98"/>
      <c r="EG51" s="98"/>
      <c r="EH51" s="98"/>
      <c r="EI51" s="98"/>
      <c r="EJ51" s="98"/>
      <c r="EK51" s="98"/>
      <c r="EL51" s="98"/>
      <c r="EM51" s="98"/>
      <c r="EN51" s="98"/>
      <c r="EO51" s="98"/>
      <c r="EP51" s="98"/>
      <c r="EQ51" s="98"/>
      <c r="ER51" s="98"/>
      <c r="ES51" s="98"/>
      <c r="ET51" s="98"/>
      <c r="EU51" s="98"/>
      <c r="EV51" s="98"/>
      <c r="EW51" s="98"/>
      <c r="EX51" s="98"/>
      <c r="EY51" s="98"/>
      <c r="EZ51" s="98"/>
      <c r="FA51" s="98"/>
      <c r="FB51" s="98"/>
      <c r="FC51" s="98"/>
      <c r="FD51" s="98"/>
      <c r="FE51" s="98"/>
      <c r="FF51" s="98"/>
      <c r="FG51" s="98"/>
      <c r="FH51" s="98"/>
      <c r="FI51" s="98"/>
      <c r="FJ51" s="98"/>
      <c r="FK51" s="98"/>
      <c r="FL51" s="98"/>
      <c r="FM51" s="98"/>
      <c r="FN51" s="98"/>
      <c r="FO51" s="98"/>
      <c r="FP51" s="98"/>
      <c r="FQ51" s="98"/>
      <c r="FR51" s="98"/>
      <c r="FS51" s="98"/>
      <c r="FT51" s="98"/>
      <c r="FU51" s="98"/>
      <c r="FV51" s="98"/>
      <c r="FW51" s="98"/>
      <c r="FX51" s="98"/>
      <c r="FY51" s="98"/>
      <c r="FZ51" s="98"/>
      <c r="GA51" s="98"/>
      <c r="GB51" s="98"/>
      <c r="GC51" s="98"/>
      <c r="GD51" s="98"/>
      <c r="GE51" s="98"/>
      <c r="GF51" s="98"/>
      <c r="GG51" s="98"/>
      <c r="GH51" s="98"/>
      <c r="GI51" s="98"/>
      <c r="GJ51" s="98"/>
      <c r="GK51" s="98"/>
      <c r="GL51" s="98"/>
      <c r="GM51" s="98"/>
      <c r="GN51" s="98"/>
      <c r="GO51" s="98"/>
      <c r="GP51" s="98"/>
      <c r="GQ51" s="98"/>
      <c r="GR51" s="98"/>
      <c r="GS51" s="98"/>
      <c r="GT51" s="98"/>
      <c r="GU51" s="98"/>
      <c r="GV51" s="98"/>
      <c r="GW51" s="98"/>
      <c r="GX51" s="98"/>
      <c r="GY51" s="98"/>
      <c r="GZ51" s="98"/>
      <c r="HA51" s="98"/>
      <c r="HB51" s="98"/>
      <c r="HC51" s="98"/>
      <c r="HD51" s="98"/>
      <c r="HE51" s="98"/>
      <c r="HF51" s="98"/>
      <c r="HG51" s="98"/>
      <c r="HH51" s="98"/>
      <c r="HI51" s="98"/>
      <c r="HJ51" s="98"/>
      <c r="HK51" s="98"/>
      <c r="HL51" s="98"/>
      <c r="HM51" s="98"/>
      <c r="HN51" s="98"/>
      <c r="HO51" s="98"/>
      <c r="HP51" s="98"/>
      <c r="HQ51" s="98"/>
      <c r="HR51" s="98"/>
      <c r="HS51" s="98"/>
      <c r="HT51" s="98"/>
      <c r="HU51" s="98"/>
      <c r="HV51" s="98"/>
      <c r="HW51" s="98"/>
      <c r="HX51" s="98"/>
      <c r="HY51" s="98"/>
      <c r="HZ51" s="98"/>
      <c r="IA51" s="98"/>
      <c r="IB51" s="98"/>
      <c r="IC51" s="98"/>
      <c r="ID51" s="98"/>
      <c r="IE51" s="98"/>
      <c r="IF51" s="98"/>
      <c r="IG51" s="98"/>
      <c r="IH51" s="98"/>
      <c r="II51" s="98"/>
      <c r="IJ51" s="98"/>
      <c r="IK51" s="98"/>
      <c r="IL51" s="98"/>
      <c r="IM51" s="98"/>
      <c r="IN51" s="98"/>
      <c r="IO51" s="98"/>
      <c r="IP51" s="98"/>
      <c r="IQ51" s="98"/>
      <c r="IR51" s="98"/>
      <c r="IS51" s="98"/>
      <c r="IT51" s="98"/>
    </row>
    <row r="52" spans="1:254" x14ac:dyDescent="0.25">
      <c r="A52" s="107" t="s">
        <v>51</v>
      </c>
      <c r="B52" s="111">
        <v>-690</v>
      </c>
      <c r="C52" s="111">
        <v>178</v>
      </c>
      <c r="D52" s="111">
        <v>245</v>
      </c>
      <c r="E52" s="111">
        <v>134</v>
      </c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  <c r="AN52" s="98"/>
      <c r="AO52" s="98"/>
      <c r="AP52" s="98"/>
      <c r="AQ52" s="98"/>
      <c r="AR52" s="98"/>
      <c r="AS52" s="98"/>
      <c r="AT52" s="98"/>
      <c r="AU52" s="98"/>
      <c r="AV52" s="98"/>
      <c r="AW52" s="98"/>
      <c r="AX52" s="98"/>
      <c r="AY52" s="98"/>
      <c r="AZ52" s="98"/>
      <c r="BA52" s="98"/>
      <c r="BB52" s="98"/>
      <c r="BC52" s="98"/>
      <c r="BD52" s="98"/>
      <c r="BE52" s="98"/>
      <c r="BF52" s="98"/>
      <c r="BG52" s="98"/>
      <c r="BH52" s="98"/>
      <c r="BI52" s="98"/>
      <c r="BJ52" s="98"/>
      <c r="BK52" s="98"/>
      <c r="BL52" s="98"/>
      <c r="BM52" s="98"/>
      <c r="BN52" s="98"/>
      <c r="BO52" s="98"/>
      <c r="BP52" s="98"/>
      <c r="BQ52" s="98"/>
      <c r="BR52" s="98"/>
      <c r="BS52" s="98"/>
      <c r="BT52" s="98"/>
      <c r="BU52" s="98"/>
      <c r="BV52" s="98"/>
      <c r="BW52" s="98"/>
      <c r="BX52" s="98"/>
      <c r="BY52" s="98"/>
      <c r="BZ52" s="98"/>
      <c r="CA52" s="98"/>
      <c r="CB52" s="98"/>
      <c r="CC52" s="98"/>
      <c r="CD52" s="98"/>
      <c r="CE52" s="98"/>
      <c r="CF52" s="98"/>
      <c r="CG52" s="98"/>
      <c r="CH52" s="98"/>
      <c r="CI52" s="98"/>
      <c r="CJ52" s="98"/>
      <c r="CK52" s="98"/>
      <c r="CL52" s="98"/>
      <c r="CM52" s="98"/>
      <c r="CN52" s="98"/>
      <c r="CO52" s="98"/>
      <c r="CP52" s="98"/>
      <c r="CQ52" s="98"/>
      <c r="CR52" s="98"/>
      <c r="CS52" s="98"/>
      <c r="CT52" s="98"/>
      <c r="CU52" s="98"/>
      <c r="CV52" s="98"/>
      <c r="CW52" s="98"/>
      <c r="CX52" s="98"/>
      <c r="CY52" s="98"/>
      <c r="CZ52" s="98"/>
      <c r="DA52" s="98"/>
      <c r="DB52" s="98"/>
      <c r="DC52" s="98"/>
      <c r="DD52" s="98"/>
      <c r="DE52" s="98"/>
      <c r="DF52" s="98"/>
      <c r="DG52" s="98"/>
      <c r="DH52" s="98"/>
      <c r="DI52" s="98"/>
      <c r="DJ52" s="98"/>
      <c r="DK52" s="98"/>
      <c r="DL52" s="98"/>
      <c r="DM52" s="98"/>
      <c r="DN52" s="98"/>
      <c r="DO52" s="98"/>
      <c r="DP52" s="98"/>
      <c r="DQ52" s="98"/>
      <c r="DR52" s="98"/>
      <c r="DS52" s="98"/>
      <c r="DT52" s="98"/>
      <c r="DU52" s="98"/>
      <c r="DV52" s="98"/>
      <c r="DW52" s="98"/>
      <c r="DX52" s="98"/>
      <c r="DY52" s="98"/>
      <c r="DZ52" s="98"/>
      <c r="EA52" s="98"/>
      <c r="EB52" s="98"/>
      <c r="EC52" s="98"/>
      <c r="ED52" s="98"/>
      <c r="EE52" s="98"/>
      <c r="EF52" s="98"/>
      <c r="EG52" s="98"/>
      <c r="EH52" s="98"/>
      <c r="EI52" s="98"/>
      <c r="EJ52" s="98"/>
      <c r="EK52" s="98"/>
      <c r="EL52" s="98"/>
      <c r="EM52" s="98"/>
      <c r="EN52" s="98"/>
      <c r="EO52" s="98"/>
      <c r="EP52" s="98"/>
      <c r="EQ52" s="98"/>
      <c r="ER52" s="98"/>
      <c r="ES52" s="98"/>
      <c r="ET52" s="98"/>
      <c r="EU52" s="98"/>
      <c r="EV52" s="98"/>
      <c r="EW52" s="98"/>
      <c r="EX52" s="98"/>
      <c r="EY52" s="98"/>
      <c r="EZ52" s="98"/>
      <c r="FA52" s="98"/>
      <c r="FB52" s="98"/>
      <c r="FC52" s="98"/>
      <c r="FD52" s="98"/>
      <c r="FE52" s="98"/>
      <c r="FF52" s="98"/>
      <c r="FG52" s="98"/>
      <c r="FH52" s="98"/>
      <c r="FI52" s="98"/>
      <c r="FJ52" s="98"/>
      <c r="FK52" s="98"/>
      <c r="FL52" s="98"/>
      <c r="FM52" s="98"/>
      <c r="FN52" s="98"/>
      <c r="FO52" s="98"/>
      <c r="FP52" s="98"/>
      <c r="FQ52" s="98"/>
      <c r="FR52" s="98"/>
      <c r="FS52" s="98"/>
      <c r="FT52" s="98"/>
      <c r="FU52" s="98"/>
      <c r="FV52" s="98"/>
      <c r="FW52" s="98"/>
      <c r="FX52" s="98"/>
      <c r="FY52" s="98"/>
      <c r="FZ52" s="98"/>
      <c r="GA52" s="98"/>
      <c r="GB52" s="98"/>
      <c r="GC52" s="98"/>
      <c r="GD52" s="98"/>
      <c r="GE52" s="98"/>
      <c r="GF52" s="98"/>
      <c r="GG52" s="98"/>
      <c r="GH52" s="98"/>
      <c r="GI52" s="98"/>
      <c r="GJ52" s="98"/>
      <c r="GK52" s="98"/>
      <c r="GL52" s="98"/>
      <c r="GM52" s="98"/>
      <c r="GN52" s="98"/>
      <c r="GO52" s="98"/>
      <c r="GP52" s="98"/>
      <c r="GQ52" s="98"/>
      <c r="GR52" s="98"/>
      <c r="GS52" s="98"/>
      <c r="GT52" s="98"/>
      <c r="GU52" s="98"/>
      <c r="GV52" s="98"/>
      <c r="GW52" s="98"/>
      <c r="GX52" s="98"/>
      <c r="GY52" s="98"/>
      <c r="GZ52" s="98"/>
      <c r="HA52" s="98"/>
      <c r="HB52" s="98"/>
      <c r="HC52" s="98"/>
      <c r="HD52" s="98"/>
      <c r="HE52" s="98"/>
      <c r="HF52" s="98"/>
      <c r="HG52" s="98"/>
      <c r="HH52" s="98"/>
      <c r="HI52" s="98"/>
      <c r="HJ52" s="98"/>
      <c r="HK52" s="98"/>
      <c r="HL52" s="98"/>
      <c r="HM52" s="98"/>
      <c r="HN52" s="98"/>
      <c r="HO52" s="98"/>
      <c r="HP52" s="98"/>
      <c r="HQ52" s="98"/>
      <c r="HR52" s="98"/>
      <c r="HS52" s="98"/>
      <c r="HT52" s="98"/>
      <c r="HU52" s="98"/>
      <c r="HV52" s="98"/>
      <c r="HW52" s="98"/>
      <c r="HX52" s="98"/>
      <c r="HY52" s="98"/>
      <c r="HZ52" s="98"/>
      <c r="IA52" s="98"/>
      <c r="IB52" s="98"/>
      <c r="IC52" s="98"/>
      <c r="ID52" s="98"/>
      <c r="IE52" s="98"/>
      <c r="IF52" s="98"/>
      <c r="IG52" s="98"/>
      <c r="IH52" s="98"/>
      <c r="II52" s="98"/>
      <c r="IJ52" s="98"/>
      <c r="IK52" s="98"/>
      <c r="IL52" s="98"/>
      <c r="IM52" s="98"/>
      <c r="IN52" s="98"/>
      <c r="IO52" s="98"/>
      <c r="IP52" s="98"/>
      <c r="IQ52" s="98"/>
      <c r="IR52" s="98"/>
      <c r="IS52" s="98"/>
      <c r="IT52" s="98"/>
    </row>
    <row r="53" spans="1:254" x14ac:dyDescent="0.25">
      <c r="A53" s="102"/>
      <c r="B53" s="102"/>
      <c r="C53" s="102"/>
      <c r="D53" s="102"/>
      <c r="E53" s="102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8"/>
      <c r="AT53" s="98"/>
      <c r="AU53" s="98"/>
      <c r="AV53" s="98"/>
      <c r="AW53" s="98"/>
      <c r="AX53" s="98"/>
      <c r="AY53" s="98"/>
      <c r="AZ53" s="98"/>
      <c r="BA53" s="98"/>
      <c r="BB53" s="98"/>
      <c r="BC53" s="98"/>
      <c r="BD53" s="98"/>
      <c r="BE53" s="98"/>
      <c r="BF53" s="98"/>
      <c r="BG53" s="98"/>
      <c r="BH53" s="98"/>
      <c r="BI53" s="98"/>
      <c r="BJ53" s="98"/>
      <c r="BK53" s="98"/>
      <c r="BL53" s="98"/>
      <c r="BM53" s="98"/>
      <c r="BN53" s="98"/>
      <c r="BO53" s="98"/>
      <c r="BP53" s="98"/>
      <c r="BQ53" s="98"/>
      <c r="BR53" s="98"/>
      <c r="BS53" s="98"/>
      <c r="BT53" s="98"/>
      <c r="BU53" s="98"/>
      <c r="BV53" s="98"/>
      <c r="BW53" s="98"/>
      <c r="BX53" s="98"/>
      <c r="BY53" s="98"/>
      <c r="BZ53" s="98"/>
      <c r="CA53" s="98"/>
      <c r="CB53" s="98"/>
      <c r="CC53" s="98"/>
      <c r="CD53" s="98"/>
      <c r="CE53" s="98"/>
      <c r="CF53" s="98"/>
      <c r="CG53" s="98"/>
      <c r="CH53" s="98"/>
      <c r="CI53" s="98"/>
      <c r="CJ53" s="98"/>
      <c r="CK53" s="98"/>
      <c r="CL53" s="98"/>
      <c r="CM53" s="98"/>
      <c r="CN53" s="98"/>
      <c r="CO53" s="98"/>
      <c r="CP53" s="98"/>
      <c r="CQ53" s="98"/>
      <c r="CR53" s="98"/>
      <c r="CS53" s="98"/>
      <c r="CT53" s="98"/>
      <c r="CU53" s="98"/>
      <c r="CV53" s="98"/>
      <c r="CW53" s="98"/>
      <c r="CX53" s="98"/>
      <c r="CY53" s="98"/>
      <c r="CZ53" s="98"/>
      <c r="DA53" s="98"/>
      <c r="DB53" s="98"/>
      <c r="DC53" s="98"/>
      <c r="DD53" s="98"/>
      <c r="DE53" s="98"/>
      <c r="DF53" s="98"/>
      <c r="DG53" s="98"/>
      <c r="DH53" s="98"/>
      <c r="DI53" s="98"/>
      <c r="DJ53" s="98"/>
      <c r="DK53" s="98"/>
      <c r="DL53" s="98"/>
      <c r="DM53" s="98"/>
      <c r="DN53" s="98"/>
      <c r="DO53" s="98"/>
      <c r="DP53" s="98"/>
      <c r="DQ53" s="98"/>
      <c r="DR53" s="98"/>
      <c r="DS53" s="98"/>
      <c r="DT53" s="98"/>
      <c r="DU53" s="98"/>
      <c r="DV53" s="98"/>
      <c r="DW53" s="98"/>
      <c r="DX53" s="98"/>
      <c r="DY53" s="98"/>
      <c r="DZ53" s="98"/>
      <c r="EA53" s="98"/>
      <c r="EB53" s="98"/>
      <c r="EC53" s="98"/>
      <c r="ED53" s="98"/>
      <c r="EE53" s="98"/>
      <c r="EF53" s="98"/>
      <c r="EG53" s="98"/>
      <c r="EH53" s="98"/>
      <c r="EI53" s="98"/>
      <c r="EJ53" s="98"/>
      <c r="EK53" s="98"/>
      <c r="EL53" s="98"/>
      <c r="EM53" s="98"/>
      <c r="EN53" s="98"/>
      <c r="EO53" s="98"/>
      <c r="EP53" s="98"/>
      <c r="EQ53" s="98"/>
      <c r="ER53" s="98"/>
      <c r="ES53" s="98"/>
      <c r="ET53" s="98"/>
      <c r="EU53" s="98"/>
      <c r="EV53" s="98"/>
      <c r="EW53" s="98"/>
      <c r="EX53" s="98"/>
      <c r="EY53" s="98"/>
      <c r="EZ53" s="98"/>
      <c r="FA53" s="98"/>
      <c r="FB53" s="98"/>
      <c r="FC53" s="98"/>
      <c r="FD53" s="98"/>
      <c r="FE53" s="98"/>
      <c r="FF53" s="98"/>
      <c r="FG53" s="98"/>
      <c r="FH53" s="98"/>
      <c r="FI53" s="98"/>
      <c r="FJ53" s="98"/>
      <c r="FK53" s="98"/>
      <c r="FL53" s="98"/>
      <c r="FM53" s="98"/>
      <c r="FN53" s="98"/>
      <c r="FO53" s="98"/>
      <c r="FP53" s="98"/>
      <c r="FQ53" s="98"/>
      <c r="FR53" s="98"/>
      <c r="FS53" s="98"/>
      <c r="FT53" s="98"/>
      <c r="FU53" s="98"/>
      <c r="FV53" s="98"/>
      <c r="FW53" s="98"/>
      <c r="FX53" s="98"/>
      <c r="FY53" s="98"/>
      <c r="FZ53" s="98"/>
      <c r="GA53" s="98"/>
      <c r="GB53" s="98"/>
      <c r="GC53" s="98"/>
      <c r="GD53" s="98"/>
      <c r="GE53" s="98"/>
      <c r="GF53" s="98"/>
      <c r="GG53" s="98"/>
      <c r="GH53" s="98"/>
      <c r="GI53" s="98"/>
      <c r="GJ53" s="98"/>
      <c r="GK53" s="98"/>
      <c r="GL53" s="98"/>
      <c r="GM53" s="98"/>
      <c r="GN53" s="98"/>
      <c r="GO53" s="98"/>
      <c r="GP53" s="98"/>
      <c r="GQ53" s="98"/>
      <c r="GR53" s="98"/>
      <c r="GS53" s="98"/>
      <c r="GT53" s="98"/>
      <c r="GU53" s="98"/>
      <c r="GV53" s="98"/>
      <c r="GW53" s="98"/>
      <c r="GX53" s="98"/>
      <c r="GY53" s="98"/>
      <c r="GZ53" s="98"/>
      <c r="HA53" s="98"/>
      <c r="HB53" s="98"/>
      <c r="HC53" s="98"/>
      <c r="HD53" s="98"/>
      <c r="HE53" s="98"/>
      <c r="HF53" s="98"/>
      <c r="HG53" s="98"/>
      <c r="HH53" s="98"/>
      <c r="HI53" s="98"/>
      <c r="HJ53" s="98"/>
      <c r="HK53" s="98"/>
      <c r="HL53" s="98"/>
      <c r="HM53" s="98"/>
      <c r="HN53" s="98"/>
      <c r="HO53" s="98"/>
      <c r="HP53" s="98"/>
      <c r="HQ53" s="98"/>
      <c r="HR53" s="98"/>
      <c r="HS53" s="98"/>
      <c r="HT53" s="98"/>
      <c r="HU53" s="98"/>
      <c r="HV53" s="98"/>
      <c r="HW53" s="98"/>
      <c r="HX53" s="98"/>
      <c r="HY53" s="98"/>
      <c r="HZ53" s="98"/>
      <c r="IA53" s="98"/>
      <c r="IB53" s="98"/>
      <c r="IC53" s="98"/>
      <c r="ID53" s="98"/>
      <c r="IE53" s="98"/>
      <c r="IF53" s="98"/>
      <c r="IG53" s="98"/>
      <c r="IH53" s="98"/>
      <c r="II53" s="98"/>
      <c r="IJ53" s="98"/>
      <c r="IK53" s="98"/>
      <c r="IL53" s="98"/>
      <c r="IM53" s="98"/>
      <c r="IN53" s="98"/>
      <c r="IO53" s="98"/>
      <c r="IP53" s="98"/>
      <c r="IQ53" s="98"/>
      <c r="IR53" s="98"/>
      <c r="IS53" s="98"/>
      <c r="IT53" s="98"/>
    </row>
    <row r="54" spans="1:254" x14ac:dyDescent="0.25">
      <c r="A54" s="102" t="s">
        <v>52</v>
      </c>
      <c r="B54" s="110" t="s">
        <v>27</v>
      </c>
      <c r="C54" s="110" t="s">
        <v>27</v>
      </c>
      <c r="D54" s="110" t="s">
        <v>27</v>
      </c>
      <c r="E54" s="110" t="s">
        <v>27</v>
      </c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  <c r="AN54" s="98"/>
      <c r="AO54" s="98"/>
      <c r="AP54" s="98"/>
      <c r="AQ54" s="98"/>
      <c r="AR54" s="98"/>
      <c r="AS54" s="98"/>
      <c r="AT54" s="98"/>
      <c r="AU54" s="98"/>
      <c r="AV54" s="98"/>
      <c r="AW54" s="98"/>
      <c r="AX54" s="98"/>
      <c r="AY54" s="98"/>
      <c r="AZ54" s="98"/>
      <c r="BA54" s="98"/>
      <c r="BB54" s="98"/>
      <c r="BC54" s="98"/>
      <c r="BD54" s="98"/>
      <c r="BE54" s="98"/>
      <c r="BF54" s="98"/>
      <c r="BG54" s="98"/>
      <c r="BH54" s="98"/>
      <c r="BI54" s="98"/>
      <c r="BJ54" s="98"/>
      <c r="BK54" s="98"/>
      <c r="BL54" s="98"/>
      <c r="BM54" s="98"/>
      <c r="BN54" s="98"/>
      <c r="BO54" s="98"/>
      <c r="BP54" s="98"/>
      <c r="BQ54" s="98"/>
      <c r="BR54" s="98"/>
      <c r="BS54" s="98"/>
      <c r="BT54" s="98"/>
      <c r="BU54" s="98"/>
      <c r="BV54" s="98"/>
      <c r="BW54" s="98"/>
      <c r="BX54" s="98"/>
      <c r="BY54" s="98"/>
      <c r="BZ54" s="98"/>
      <c r="CA54" s="98"/>
      <c r="CB54" s="98"/>
      <c r="CC54" s="98"/>
      <c r="CD54" s="98"/>
      <c r="CE54" s="98"/>
      <c r="CF54" s="98"/>
      <c r="CG54" s="98"/>
      <c r="CH54" s="98"/>
      <c r="CI54" s="98"/>
      <c r="CJ54" s="98"/>
      <c r="CK54" s="98"/>
      <c r="CL54" s="98"/>
      <c r="CM54" s="98"/>
      <c r="CN54" s="98"/>
      <c r="CO54" s="98"/>
      <c r="CP54" s="98"/>
      <c r="CQ54" s="98"/>
      <c r="CR54" s="98"/>
      <c r="CS54" s="98"/>
      <c r="CT54" s="98"/>
      <c r="CU54" s="98"/>
      <c r="CV54" s="98"/>
      <c r="CW54" s="98"/>
      <c r="CX54" s="98"/>
      <c r="CY54" s="98"/>
      <c r="CZ54" s="98"/>
      <c r="DA54" s="98"/>
      <c r="DB54" s="98"/>
      <c r="DC54" s="98"/>
      <c r="DD54" s="98"/>
      <c r="DE54" s="98"/>
      <c r="DF54" s="98"/>
      <c r="DG54" s="98"/>
      <c r="DH54" s="98"/>
      <c r="DI54" s="98"/>
      <c r="DJ54" s="98"/>
      <c r="DK54" s="98"/>
      <c r="DL54" s="98"/>
      <c r="DM54" s="98"/>
      <c r="DN54" s="98"/>
      <c r="DO54" s="98"/>
      <c r="DP54" s="98"/>
      <c r="DQ54" s="98"/>
      <c r="DR54" s="98"/>
      <c r="DS54" s="98"/>
      <c r="DT54" s="98"/>
      <c r="DU54" s="98"/>
      <c r="DV54" s="98"/>
      <c r="DW54" s="98"/>
      <c r="DX54" s="98"/>
      <c r="DY54" s="98"/>
      <c r="DZ54" s="98"/>
      <c r="EA54" s="98"/>
      <c r="EB54" s="98"/>
      <c r="EC54" s="98"/>
      <c r="ED54" s="98"/>
      <c r="EE54" s="98"/>
      <c r="EF54" s="98"/>
      <c r="EG54" s="98"/>
      <c r="EH54" s="98"/>
      <c r="EI54" s="98"/>
      <c r="EJ54" s="98"/>
      <c r="EK54" s="98"/>
      <c r="EL54" s="98"/>
      <c r="EM54" s="98"/>
      <c r="EN54" s="98"/>
      <c r="EO54" s="98"/>
      <c r="EP54" s="98"/>
      <c r="EQ54" s="98"/>
      <c r="ER54" s="98"/>
      <c r="ES54" s="98"/>
      <c r="ET54" s="98"/>
      <c r="EU54" s="98"/>
      <c r="EV54" s="98"/>
      <c r="EW54" s="98"/>
      <c r="EX54" s="98"/>
      <c r="EY54" s="98"/>
      <c r="EZ54" s="98"/>
      <c r="FA54" s="98"/>
      <c r="FB54" s="98"/>
      <c r="FC54" s="98"/>
      <c r="FD54" s="98"/>
      <c r="FE54" s="98"/>
      <c r="FF54" s="98"/>
      <c r="FG54" s="98"/>
      <c r="FH54" s="98"/>
      <c r="FI54" s="98"/>
      <c r="FJ54" s="98"/>
      <c r="FK54" s="98"/>
      <c r="FL54" s="98"/>
      <c r="FM54" s="98"/>
      <c r="FN54" s="98"/>
      <c r="FO54" s="98"/>
      <c r="FP54" s="98"/>
      <c r="FQ54" s="98"/>
      <c r="FR54" s="98"/>
      <c r="FS54" s="98"/>
      <c r="FT54" s="98"/>
      <c r="FU54" s="98"/>
      <c r="FV54" s="98"/>
      <c r="FW54" s="98"/>
      <c r="FX54" s="98"/>
      <c r="FY54" s="98"/>
      <c r="FZ54" s="98"/>
      <c r="GA54" s="98"/>
      <c r="GB54" s="98"/>
      <c r="GC54" s="98"/>
      <c r="GD54" s="98"/>
      <c r="GE54" s="98"/>
      <c r="GF54" s="98"/>
      <c r="GG54" s="98"/>
      <c r="GH54" s="98"/>
      <c r="GI54" s="98"/>
      <c r="GJ54" s="98"/>
      <c r="GK54" s="98"/>
      <c r="GL54" s="98"/>
      <c r="GM54" s="98"/>
      <c r="GN54" s="98"/>
      <c r="GO54" s="98"/>
      <c r="GP54" s="98"/>
      <c r="GQ54" s="98"/>
      <c r="GR54" s="98"/>
      <c r="GS54" s="98"/>
      <c r="GT54" s="98"/>
      <c r="GU54" s="98"/>
      <c r="GV54" s="98"/>
      <c r="GW54" s="98"/>
      <c r="GX54" s="98"/>
      <c r="GY54" s="98"/>
      <c r="GZ54" s="98"/>
      <c r="HA54" s="98"/>
      <c r="HB54" s="98"/>
      <c r="HC54" s="98"/>
      <c r="HD54" s="98"/>
      <c r="HE54" s="98"/>
      <c r="HF54" s="98"/>
      <c r="HG54" s="98"/>
      <c r="HH54" s="98"/>
      <c r="HI54" s="98"/>
      <c r="HJ54" s="98"/>
      <c r="HK54" s="98"/>
      <c r="HL54" s="98"/>
      <c r="HM54" s="98"/>
      <c r="HN54" s="98"/>
      <c r="HO54" s="98"/>
      <c r="HP54" s="98"/>
      <c r="HQ54" s="98"/>
      <c r="HR54" s="98"/>
      <c r="HS54" s="98"/>
      <c r="HT54" s="98"/>
      <c r="HU54" s="98"/>
      <c r="HV54" s="98"/>
      <c r="HW54" s="98"/>
      <c r="HX54" s="98"/>
      <c r="HY54" s="98"/>
      <c r="HZ54" s="98"/>
      <c r="IA54" s="98"/>
      <c r="IB54" s="98"/>
      <c r="IC54" s="98"/>
      <c r="ID54" s="98"/>
      <c r="IE54" s="98"/>
      <c r="IF54" s="98"/>
      <c r="IG54" s="98"/>
      <c r="IH54" s="98"/>
      <c r="II54" s="98"/>
      <c r="IJ54" s="98"/>
      <c r="IK54" s="98"/>
      <c r="IL54" s="98"/>
      <c r="IM54" s="98"/>
      <c r="IN54" s="98"/>
      <c r="IO54" s="98"/>
      <c r="IP54" s="98"/>
      <c r="IQ54" s="98"/>
      <c r="IR54" s="98"/>
      <c r="IS54" s="98"/>
      <c r="IT54" s="98"/>
    </row>
    <row r="55" spans="1:254" x14ac:dyDescent="0.25">
      <c r="A55" s="107" t="s">
        <v>53</v>
      </c>
      <c r="B55" s="114">
        <v>-690</v>
      </c>
      <c r="C55" s="114">
        <v>178</v>
      </c>
      <c r="D55" s="114">
        <v>245</v>
      </c>
      <c r="E55" s="114">
        <v>134</v>
      </c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  <c r="AN55" s="98"/>
      <c r="AO55" s="98"/>
      <c r="AP55" s="98"/>
      <c r="AQ55" s="98"/>
      <c r="AR55" s="98"/>
      <c r="AS55" s="98"/>
      <c r="AT55" s="98"/>
      <c r="AU55" s="98"/>
      <c r="AV55" s="98"/>
      <c r="AW55" s="98"/>
      <c r="AX55" s="98"/>
      <c r="AY55" s="98"/>
      <c r="AZ55" s="98"/>
      <c r="BA55" s="98"/>
      <c r="BB55" s="98"/>
      <c r="BC55" s="98"/>
      <c r="BD55" s="98"/>
      <c r="BE55" s="98"/>
      <c r="BF55" s="98"/>
      <c r="BG55" s="98"/>
      <c r="BH55" s="98"/>
      <c r="BI55" s="98"/>
      <c r="BJ55" s="98"/>
      <c r="BK55" s="98"/>
      <c r="BL55" s="98"/>
      <c r="BM55" s="98"/>
      <c r="BN55" s="98"/>
      <c r="BO55" s="98"/>
      <c r="BP55" s="98"/>
      <c r="BQ55" s="98"/>
      <c r="BR55" s="98"/>
      <c r="BS55" s="98"/>
      <c r="BT55" s="98"/>
      <c r="BU55" s="98"/>
      <c r="BV55" s="98"/>
      <c r="BW55" s="98"/>
      <c r="BX55" s="98"/>
      <c r="BY55" s="98"/>
      <c r="BZ55" s="98"/>
      <c r="CA55" s="98"/>
      <c r="CB55" s="98"/>
      <c r="CC55" s="98"/>
      <c r="CD55" s="98"/>
      <c r="CE55" s="98"/>
      <c r="CF55" s="98"/>
      <c r="CG55" s="98"/>
      <c r="CH55" s="98"/>
      <c r="CI55" s="98"/>
      <c r="CJ55" s="98"/>
      <c r="CK55" s="98"/>
      <c r="CL55" s="98"/>
      <c r="CM55" s="98"/>
      <c r="CN55" s="98"/>
      <c r="CO55" s="98"/>
      <c r="CP55" s="98"/>
      <c r="CQ55" s="98"/>
      <c r="CR55" s="98"/>
      <c r="CS55" s="98"/>
      <c r="CT55" s="98"/>
      <c r="CU55" s="98"/>
      <c r="CV55" s="98"/>
      <c r="CW55" s="98"/>
      <c r="CX55" s="98"/>
      <c r="CY55" s="98"/>
      <c r="CZ55" s="98"/>
      <c r="DA55" s="98"/>
      <c r="DB55" s="98"/>
      <c r="DC55" s="98"/>
      <c r="DD55" s="98"/>
      <c r="DE55" s="98"/>
      <c r="DF55" s="98"/>
      <c r="DG55" s="98"/>
      <c r="DH55" s="98"/>
      <c r="DI55" s="98"/>
      <c r="DJ55" s="98"/>
      <c r="DK55" s="98"/>
      <c r="DL55" s="98"/>
      <c r="DM55" s="98"/>
      <c r="DN55" s="98"/>
      <c r="DO55" s="98"/>
      <c r="DP55" s="98"/>
      <c r="DQ55" s="98"/>
      <c r="DR55" s="98"/>
      <c r="DS55" s="98"/>
      <c r="DT55" s="98"/>
      <c r="DU55" s="98"/>
      <c r="DV55" s="98"/>
      <c r="DW55" s="98"/>
      <c r="DX55" s="98"/>
      <c r="DY55" s="98"/>
      <c r="DZ55" s="98"/>
      <c r="EA55" s="98"/>
      <c r="EB55" s="98"/>
      <c r="EC55" s="98"/>
      <c r="ED55" s="98"/>
      <c r="EE55" s="98"/>
      <c r="EF55" s="98"/>
      <c r="EG55" s="98"/>
      <c r="EH55" s="98"/>
      <c r="EI55" s="98"/>
      <c r="EJ55" s="98"/>
      <c r="EK55" s="98"/>
      <c r="EL55" s="98"/>
      <c r="EM55" s="98"/>
      <c r="EN55" s="98"/>
      <c r="EO55" s="98"/>
      <c r="EP55" s="98"/>
      <c r="EQ55" s="98"/>
      <c r="ER55" s="98"/>
      <c r="ES55" s="98"/>
      <c r="ET55" s="98"/>
      <c r="EU55" s="98"/>
      <c r="EV55" s="98"/>
      <c r="EW55" s="98"/>
      <c r="EX55" s="98"/>
      <c r="EY55" s="98"/>
      <c r="EZ55" s="98"/>
      <c r="FA55" s="98"/>
      <c r="FB55" s="98"/>
      <c r="FC55" s="98"/>
      <c r="FD55" s="98"/>
      <c r="FE55" s="98"/>
      <c r="FF55" s="98"/>
      <c r="FG55" s="98"/>
      <c r="FH55" s="98"/>
      <c r="FI55" s="98"/>
      <c r="FJ55" s="98"/>
      <c r="FK55" s="98"/>
      <c r="FL55" s="98"/>
      <c r="FM55" s="98"/>
      <c r="FN55" s="98"/>
      <c r="FO55" s="98"/>
      <c r="FP55" s="98"/>
      <c r="FQ55" s="98"/>
      <c r="FR55" s="98"/>
      <c r="FS55" s="98"/>
      <c r="FT55" s="98"/>
      <c r="FU55" s="98"/>
      <c r="FV55" s="98"/>
      <c r="FW55" s="98"/>
      <c r="FX55" s="98"/>
      <c r="FY55" s="98"/>
      <c r="FZ55" s="98"/>
      <c r="GA55" s="98"/>
      <c r="GB55" s="98"/>
      <c r="GC55" s="98"/>
      <c r="GD55" s="98"/>
      <c r="GE55" s="98"/>
      <c r="GF55" s="98"/>
      <c r="GG55" s="98"/>
      <c r="GH55" s="98"/>
      <c r="GI55" s="98"/>
      <c r="GJ55" s="98"/>
      <c r="GK55" s="98"/>
      <c r="GL55" s="98"/>
      <c r="GM55" s="98"/>
      <c r="GN55" s="98"/>
      <c r="GO55" s="98"/>
      <c r="GP55" s="98"/>
      <c r="GQ55" s="98"/>
      <c r="GR55" s="98"/>
      <c r="GS55" s="98"/>
      <c r="GT55" s="98"/>
      <c r="GU55" s="98"/>
      <c r="GV55" s="98"/>
      <c r="GW55" s="98"/>
      <c r="GX55" s="98"/>
      <c r="GY55" s="98"/>
      <c r="GZ55" s="98"/>
      <c r="HA55" s="98"/>
      <c r="HB55" s="98"/>
      <c r="HC55" s="98"/>
      <c r="HD55" s="98"/>
      <c r="HE55" s="98"/>
      <c r="HF55" s="98"/>
      <c r="HG55" s="98"/>
      <c r="HH55" s="98"/>
      <c r="HI55" s="98"/>
      <c r="HJ55" s="98"/>
      <c r="HK55" s="98"/>
      <c r="HL55" s="98"/>
      <c r="HM55" s="98"/>
      <c r="HN55" s="98"/>
      <c r="HO55" s="98"/>
      <c r="HP55" s="98"/>
      <c r="HQ55" s="98"/>
      <c r="HR55" s="98"/>
      <c r="HS55" s="98"/>
      <c r="HT55" s="98"/>
      <c r="HU55" s="98"/>
      <c r="HV55" s="98"/>
      <c r="HW55" s="98"/>
      <c r="HX55" s="98"/>
      <c r="HY55" s="98"/>
      <c r="HZ55" s="98"/>
      <c r="IA55" s="98"/>
      <c r="IB55" s="98"/>
      <c r="IC55" s="98"/>
      <c r="ID55" s="98"/>
      <c r="IE55" s="98"/>
      <c r="IF55" s="98"/>
      <c r="IG55" s="98"/>
      <c r="IH55" s="98"/>
      <c r="II55" s="98"/>
      <c r="IJ55" s="98"/>
      <c r="IK55" s="98"/>
      <c r="IL55" s="98"/>
      <c r="IM55" s="98"/>
      <c r="IN55" s="98"/>
      <c r="IO55" s="98"/>
      <c r="IP55" s="98"/>
      <c r="IQ55" s="98"/>
      <c r="IR55" s="98"/>
      <c r="IS55" s="98"/>
      <c r="IT55" s="98"/>
    </row>
    <row r="56" spans="1:254" x14ac:dyDescent="0.25">
      <c r="A56" s="102"/>
      <c r="B56" s="102"/>
      <c r="C56" s="102"/>
      <c r="D56" s="102"/>
      <c r="E56" s="102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8"/>
      <c r="AT56" s="98"/>
      <c r="AU56" s="98"/>
      <c r="AV56" s="98"/>
      <c r="AW56" s="98"/>
      <c r="AX56" s="98"/>
      <c r="AY56" s="98"/>
      <c r="AZ56" s="98"/>
      <c r="BA56" s="98"/>
      <c r="BB56" s="98"/>
      <c r="BC56" s="98"/>
      <c r="BD56" s="98"/>
      <c r="BE56" s="98"/>
      <c r="BF56" s="98"/>
      <c r="BG56" s="98"/>
      <c r="BH56" s="98"/>
      <c r="BI56" s="98"/>
      <c r="BJ56" s="98"/>
      <c r="BK56" s="98"/>
      <c r="BL56" s="98"/>
      <c r="BM56" s="98"/>
      <c r="BN56" s="98"/>
      <c r="BO56" s="98"/>
      <c r="BP56" s="98"/>
      <c r="BQ56" s="98"/>
      <c r="BR56" s="98"/>
      <c r="BS56" s="98"/>
      <c r="BT56" s="98"/>
      <c r="BU56" s="98"/>
      <c r="BV56" s="98"/>
      <c r="BW56" s="98"/>
      <c r="BX56" s="98"/>
      <c r="BY56" s="98"/>
      <c r="BZ56" s="98"/>
      <c r="CA56" s="98"/>
      <c r="CB56" s="98"/>
      <c r="CC56" s="98"/>
      <c r="CD56" s="98"/>
      <c r="CE56" s="98"/>
      <c r="CF56" s="98"/>
      <c r="CG56" s="98"/>
      <c r="CH56" s="98"/>
      <c r="CI56" s="98"/>
      <c r="CJ56" s="98"/>
      <c r="CK56" s="98"/>
      <c r="CL56" s="98"/>
      <c r="CM56" s="98"/>
      <c r="CN56" s="98"/>
      <c r="CO56" s="98"/>
      <c r="CP56" s="98"/>
      <c r="CQ56" s="98"/>
      <c r="CR56" s="98"/>
      <c r="CS56" s="98"/>
      <c r="CT56" s="98"/>
      <c r="CU56" s="98"/>
      <c r="CV56" s="98"/>
      <c r="CW56" s="98"/>
      <c r="CX56" s="98"/>
      <c r="CY56" s="98"/>
      <c r="CZ56" s="98"/>
      <c r="DA56" s="98"/>
      <c r="DB56" s="98"/>
      <c r="DC56" s="98"/>
      <c r="DD56" s="98"/>
      <c r="DE56" s="98"/>
      <c r="DF56" s="98"/>
      <c r="DG56" s="98"/>
      <c r="DH56" s="98"/>
      <c r="DI56" s="98"/>
      <c r="DJ56" s="98"/>
      <c r="DK56" s="98"/>
      <c r="DL56" s="98"/>
      <c r="DM56" s="98"/>
      <c r="DN56" s="98"/>
      <c r="DO56" s="98"/>
      <c r="DP56" s="98"/>
      <c r="DQ56" s="98"/>
      <c r="DR56" s="98"/>
      <c r="DS56" s="98"/>
      <c r="DT56" s="98"/>
      <c r="DU56" s="98"/>
      <c r="DV56" s="98"/>
      <c r="DW56" s="98"/>
      <c r="DX56" s="98"/>
      <c r="DY56" s="98"/>
      <c r="DZ56" s="98"/>
      <c r="EA56" s="98"/>
      <c r="EB56" s="98"/>
      <c r="EC56" s="98"/>
      <c r="ED56" s="98"/>
      <c r="EE56" s="98"/>
      <c r="EF56" s="98"/>
      <c r="EG56" s="98"/>
      <c r="EH56" s="98"/>
      <c r="EI56" s="98"/>
      <c r="EJ56" s="98"/>
      <c r="EK56" s="98"/>
      <c r="EL56" s="98"/>
      <c r="EM56" s="98"/>
      <c r="EN56" s="98"/>
      <c r="EO56" s="98"/>
      <c r="EP56" s="98"/>
      <c r="EQ56" s="98"/>
      <c r="ER56" s="98"/>
      <c r="ES56" s="98"/>
      <c r="ET56" s="98"/>
      <c r="EU56" s="98"/>
      <c r="EV56" s="98"/>
      <c r="EW56" s="98"/>
      <c r="EX56" s="98"/>
      <c r="EY56" s="98"/>
      <c r="EZ56" s="98"/>
      <c r="FA56" s="98"/>
      <c r="FB56" s="98"/>
      <c r="FC56" s="98"/>
      <c r="FD56" s="98"/>
      <c r="FE56" s="98"/>
      <c r="FF56" s="98"/>
      <c r="FG56" s="98"/>
      <c r="FH56" s="98"/>
      <c r="FI56" s="98"/>
      <c r="FJ56" s="98"/>
      <c r="FK56" s="98"/>
      <c r="FL56" s="98"/>
      <c r="FM56" s="98"/>
      <c r="FN56" s="98"/>
      <c r="FO56" s="98"/>
      <c r="FP56" s="98"/>
      <c r="FQ56" s="98"/>
      <c r="FR56" s="98"/>
      <c r="FS56" s="98"/>
      <c r="FT56" s="98"/>
      <c r="FU56" s="98"/>
      <c r="FV56" s="98"/>
      <c r="FW56" s="98"/>
      <c r="FX56" s="98"/>
      <c r="FY56" s="98"/>
      <c r="FZ56" s="98"/>
      <c r="GA56" s="98"/>
      <c r="GB56" s="98"/>
      <c r="GC56" s="98"/>
      <c r="GD56" s="98"/>
      <c r="GE56" s="98"/>
      <c r="GF56" s="98"/>
      <c r="GG56" s="98"/>
      <c r="GH56" s="98"/>
      <c r="GI56" s="98"/>
      <c r="GJ56" s="98"/>
      <c r="GK56" s="98"/>
      <c r="GL56" s="98"/>
      <c r="GM56" s="98"/>
      <c r="GN56" s="98"/>
      <c r="GO56" s="98"/>
      <c r="GP56" s="98"/>
      <c r="GQ56" s="98"/>
      <c r="GR56" s="98"/>
      <c r="GS56" s="98"/>
      <c r="GT56" s="98"/>
      <c r="GU56" s="98"/>
      <c r="GV56" s="98"/>
      <c r="GW56" s="98"/>
      <c r="GX56" s="98"/>
      <c r="GY56" s="98"/>
      <c r="GZ56" s="98"/>
      <c r="HA56" s="98"/>
      <c r="HB56" s="98"/>
      <c r="HC56" s="98"/>
      <c r="HD56" s="98"/>
      <c r="HE56" s="98"/>
      <c r="HF56" s="98"/>
      <c r="HG56" s="98"/>
      <c r="HH56" s="98"/>
      <c r="HI56" s="98"/>
      <c r="HJ56" s="98"/>
      <c r="HK56" s="98"/>
      <c r="HL56" s="98"/>
      <c r="HM56" s="98"/>
      <c r="HN56" s="98"/>
      <c r="HO56" s="98"/>
      <c r="HP56" s="98"/>
      <c r="HQ56" s="98"/>
      <c r="HR56" s="98"/>
      <c r="HS56" s="98"/>
      <c r="HT56" s="98"/>
      <c r="HU56" s="98"/>
      <c r="HV56" s="98"/>
      <c r="HW56" s="98"/>
      <c r="HX56" s="98"/>
      <c r="HY56" s="98"/>
      <c r="HZ56" s="98"/>
      <c r="IA56" s="98"/>
      <c r="IB56" s="98"/>
      <c r="IC56" s="98"/>
      <c r="ID56" s="98"/>
      <c r="IE56" s="98"/>
      <c r="IF56" s="98"/>
      <c r="IG56" s="98"/>
      <c r="IH56" s="98"/>
      <c r="II56" s="98"/>
      <c r="IJ56" s="98"/>
      <c r="IK56" s="98"/>
      <c r="IL56" s="98"/>
      <c r="IM56" s="98"/>
      <c r="IN56" s="98"/>
      <c r="IO56" s="98"/>
      <c r="IP56" s="98"/>
      <c r="IQ56" s="98"/>
      <c r="IR56" s="98"/>
      <c r="IS56" s="98"/>
      <c r="IT56" s="98"/>
    </row>
    <row r="57" spans="1:254" x14ac:dyDescent="0.25">
      <c r="A57" s="102" t="s">
        <v>54</v>
      </c>
      <c r="B57" s="110" t="s">
        <v>27</v>
      </c>
      <c r="C57" s="110" t="s">
        <v>27</v>
      </c>
      <c r="D57" s="110" t="s">
        <v>27</v>
      </c>
      <c r="E57" s="110" t="s">
        <v>27</v>
      </c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  <c r="AN57" s="98"/>
      <c r="AO57" s="98"/>
      <c r="AP57" s="98"/>
      <c r="AQ57" s="98"/>
      <c r="AR57" s="98"/>
      <c r="AS57" s="98"/>
      <c r="AT57" s="98"/>
      <c r="AU57" s="98"/>
      <c r="AV57" s="98"/>
      <c r="AW57" s="98"/>
      <c r="AX57" s="98"/>
      <c r="AY57" s="98"/>
      <c r="AZ57" s="98"/>
      <c r="BA57" s="98"/>
      <c r="BB57" s="98"/>
      <c r="BC57" s="98"/>
      <c r="BD57" s="98"/>
      <c r="BE57" s="98"/>
      <c r="BF57" s="98"/>
      <c r="BG57" s="98"/>
      <c r="BH57" s="98"/>
      <c r="BI57" s="98"/>
      <c r="BJ57" s="98"/>
      <c r="BK57" s="98"/>
      <c r="BL57" s="98"/>
      <c r="BM57" s="98"/>
      <c r="BN57" s="98"/>
      <c r="BO57" s="98"/>
      <c r="BP57" s="98"/>
      <c r="BQ57" s="98"/>
      <c r="BR57" s="98"/>
      <c r="BS57" s="98"/>
      <c r="BT57" s="98"/>
      <c r="BU57" s="98"/>
      <c r="BV57" s="98"/>
      <c r="BW57" s="98"/>
      <c r="BX57" s="98"/>
      <c r="BY57" s="98"/>
      <c r="BZ57" s="98"/>
      <c r="CA57" s="98"/>
      <c r="CB57" s="98"/>
      <c r="CC57" s="98"/>
      <c r="CD57" s="98"/>
      <c r="CE57" s="98"/>
      <c r="CF57" s="98"/>
      <c r="CG57" s="98"/>
      <c r="CH57" s="98"/>
      <c r="CI57" s="98"/>
      <c r="CJ57" s="98"/>
      <c r="CK57" s="98"/>
      <c r="CL57" s="98"/>
      <c r="CM57" s="98"/>
      <c r="CN57" s="98"/>
      <c r="CO57" s="98"/>
      <c r="CP57" s="98"/>
      <c r="CQ57" s="98"/>
      <c r="CR57" s="98"/>
      <c r="CS57" s="98"/>
      <c r="CT57" s="98"/>
      <c r="CU57" s="98"/>
      <c r="CV57" s="98"/>
      <c r="CW57" s="98"/>
      <c r="CX57" s="98"/>
      <c r="CY57" s="98"/>
      <c r="CZ57" s="98"/>
      <c r="DA57" s="98"/>
      <c r="DB57" s="98"/>
      <c r="DC57" s="98"/>
      <c r="DD57" s="98"/>
      <c r="DE57" s="98"/>
      <c r="DF57" s="98"/>
      <c r="DG57" s="98"/>
      <c r="DH57" s="98"/>
      <c r="DI57" s="98"/>
      <c r="DJ57" s="98"/>
      <c r="DK57" s="98"/>
      <c r="DL57" s="98"/>
      <c r="DM57" s="98"/>
      <c r="DN57" s="98"/>
      <c r="DO57" s="98"/>
      <c r="DP57" s="98"/>
      <c r="DQ57" s="98"/>
      <c r="DR57" s="98"/>
      <c r="DS57" s="98"/>
      <c r="DT57" s="98"/>
      <c r="DU57" s="98"/>
      <c r="DV57" s="98"/>
      <c r="DW57" s="98"/>
      <c r="DX57" s="98"/>
      <c r="DY57" s="98"/>
      <c r="DZ57" s="98"/>
      <c r="EA57" s="98"/>
      <c r="EB57" s="98"/>
      <c r="EC57" s="98"/>
      <c r="ED57" s="98"/>
      <c r="EE57" s="98"/>
      <c r="EF57" s="98"/>
      <c r="EG57" s="98"/>
      <c r="EH57" s="98"/>
      <c r="EI57" s="98"/>
      <c r="EJ57" s="98"/>
      <c r="EK57" s="98"/>
      <c r="EL57" s="98"/>
      <c r="EM57" s="98"/>
      <c r="EN57" s="98"/>
      <c r="EO57" s="98"/>
      <c r="EP57" s="98"/>
      <c r="EQ57" s="98"/>
      <c r="ER57" s="98"/>
      <c r="ES57" s="98"/>
      <c r="ET57" s="98"/>
      <c r="EU57" s="98"/>
      <c r="EV57" s="98"/>
      <c r="EW57" s="98"/>
      <c r="EX57" s="98"/>
      <c r="EY57" s="98"/>
      <c r="EZ57" s="98"/>
      <c r="FA57" s="98"/>
      <c r="FB57" s="98"/>
      <c r="FC57" s="98"/>
      <c r="FD57" s="98"/>
      <c r="FE57" s="98"/>
      <c r="FF57" s="98"/>
      <c r="FG57" s="98"/>
      <c r="FH57" s="98"/>
      <c r="FI57" s="98"/>
      <c r="FJ57" s="98"/>
      <c r="FK57" s="98"/>
      <c r="FL57" s="98"/>
      <c r="FM57" s="98"/>
      <c r="FN57" s="98"/>
      <c r="FO57" s="98"/>
      <c r="FP57" s="98"/>
      <c r="FQ57" s="98"/>
      <c r="FR57" s="98"/>
      <c r="FS57" s="98"/>
      <c r="FT57" s="98"/>
      <c r="FU57" s="98"/>
      <c r="FV57" s="98"/>
      <c r="FW57" s="98"/>
      <c r="FX57" s="98"/>
      <c r="FY57" s="98"/>
      <c r="FZ57" s="98"/>
      <c r="GA57" s="98"/>
      <c r="GB57" s="98"/>
      <c r="GC57" s="98"/>
      <c r="GD57" s="98"/>
      <c r="GE57" s="98"/>
      <c r="GF57" s="98"/>
      <c r="GG57" s="98"/>
      <c r="GH57" s="98"/>
      <c r="GI57" s="98"/>
      <c r="GJ57" s="98"/>
      <c r="GK57" s="98"/>
      <c r="GL57" s="98"/>
      <c r="GM57" s="98"/>
      <c r="GN57" s="98"/>
      <c r="GO57" s="98"/>
      <c r="GP57" s="98"/>
      <c r="GQ57" s="98"/>
      <c r="GR57" s="98"/>
      <c r="GS57" s="98"/>
      <c r="GT57" s="98"/>
      <c r="GU57" s="98"/>
      <c r="GV57" s="98"/>
      <c r="GW57" s="98"/>
      <c r="GX57" s="98"/>
      <c r="GY57" s="98"/>
      <c r="GZ57" s="98"/>
      <c r="HA57" s="98"/>
      <c r="HB57" s="98"/>
      <c r="HC57" s="98"/>
      <c r="HD57" s="98"/>
      <c r="HE57" s="98"/>
      <c r="HF57" s="98"/>
      <c r="HG57" s="98"/>
      <c r="HH57" s="98"/>
      <c r="HI57" s="98"/>
      <c r="HJ57" s="98"/>
      <c r="HK57" s="98"/>
      <c r="HL57" s="98"/>
      <c r="HM57" s="98"/>
      <c r="HN57" s="98"/>
      <c r="HO57" s="98"/>
      <c r="HP57" s="98"/>
      <c r="HQ57" s="98"/>
      <c r="HR57" s="98"/>
      <c r="HS57" s="98"/>
      <c r="HT57" s="98"/>
      <c r="HU57" s="98"/>
      <c r="HV57" s="98"/>
      <c r="HW57" s="98"/>
      <c r="HX57" s="98"/>
      <c r="HY57" s="98"/>
      <c r="HZ57" s="98"/>
      <c r="IA57" s="98"/>
      <c r="IB57" s="98"/>
      <c r="IC57" s="98"/>
      <c r="ID57" s="98"/>
      <c r="IE57" s="98"/>
      <c r="IF57" s="98"/>
      <c r="IG57" s="98"/>
      <c r="IH57" s="98"/>
      <c r="II57" s="98"/>
      <c r="IJ57" s="98"/>
      <c r="IK57" s="98"/>
      <c r="IL57" s="98"/>
      <c r="IM57" s="98"/>
      <c r="IN57" s="98"/>
      <c r="IO57" s="98"/>
      <c r="IP57" s="98"/>
      <c r="IQ57" s="98"/>
      <c r="IR57" s="98"/>
      <c r="IS57" s="98"/>
      <c r="IT57" s="98"/>
    </row>
    <row r="58" spans="1:254" x14ac:dyDescent="0.25">
      <c r="A58" s="102"/>
      <c r="B58" s="102"/>
      <c r="C58" s="102"/>
      <c r="D58" s="102"/>
      <c r="E58" s="102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  <c r="AN58" s="98"/>
      <c r="AO58" s="98"/>
      <c r="AP58" s="98"/>
      <c r="AQ58" s="98"/>
      <c r="AR58" s="98"/>
      <c r="AS58" s="98"/>
      <c r="AT58" s="98"/>
      <c r="AU58" s="98"/>
      <c r="AV58" s="98"/>
      <c r="AW58" s="98"/>
      <c r="AX58" s="98"/>
      <c r="AY58" s="98"/>
      <c r="AZ58" s="98"/>
      <c r="BA58" s="98"/>
      <c r="BB58" s="98"/>
      <c r="BC58" s="98"/>
      <c r="BD58" s="98"/>
      <c r="BE58" s="98"/>
      <c r="BF58" s="98"/>
      <c r="BG58" s="98"/>
      <c r="BH58" s="98"/>
      <c r="BI58" s="98"/>
      <c r="BJ58" s="98"/>
      <c r="BK58" s="98"/>
      <c r="BL58" s="98"/>
      <c r="BM58" s="98"/>
      <c r="BN58" s="98"/>
      <c r="BO58" s="98"/>
      <c r="BP58" s="98"/>
      <c r="BQ58" s="98"/>
      <c r="BR58" s="98"/>
      <c r="BS58" s="98"/>
      <c r="BT58" s="98"/>
      <c r="BU58" s="98"/>
      <c r="BV58" s="98"/>
      <c r="BW58" s="98"/>
      <c r="BX58" s="98"/>
      <c r="BY58" s="98"/>
      <c r="BZ58" s="98"/>
      <c r="CA58" s="98"/>
      <c r="CB58" s="98"/>
      <c r="CC58" s="98"/>
      <c r="CD58" s="98"/>
      <c r="CE58" s="98"/>
      <c r="CF58" s="98"/>
      <c r="CG58" s="98"/>
      <c r="CH58" s="98"/>
      <c r="CI58" s="98"/>
      <c r="CJ58" s="98"/>
      <c r="CK58" s="98"/>
      <c r="CL58" s="98"/>
      <c r="CM58" s="98"/>
      <c r="CN58" s="98"/>
      <c r="CO58" s="98"/>
      <c r="CP58" s="98"/>
      <c r="CQ58" s="98"/>
      <c r="CR58" s="98"/>
      <c r="CS58" s="98"/>
      <c r="CT58" s="98"/>
      <c r="CU58" s="98"/>
      <c r="CV58" s="98"/>
      <c r="CW58" s="98"/>
      <c r="CX58" s="98"/>
      <c r="CY58" s="98"/>
      <c r="CZ58" s="98"/>
      <c r="DA58" s="98"/>
      <c r="DB58" s="98"/>
      <c r="DC58" s="98"/>
      <c r="DD58" s="98"/>
      <c r="DE58" s="98"/>
      <c r="DF58" s="98"/>
      <c r="DG58" s="98"/>
      <c r="DH58" s="98"/>
      <c r="DI58" s="98"/>
      <c r="DJ58" s="98"/>
      <c r="DK58" s="98"/>
      <c r="DL58" s="98"/>
      <c r="DM58" s="98"/>
      <c r="DN58" s="98"/>
      <c r="DO58" s="98"/>
      <c r="DP58" s="98"/>
      <c r="DQ58" s="98"/>
      <c r="DR58" s="98"/>
      <c r="DS58" s="98"/>
      <c r="DT58" s="98"/>
      <c r="DU58" s="98"/>
      <c r="DV58" s="98"/>
      <c r="DW58" s="98"/>
      <c r="DX58" s="98"/>
      <c r="DY58" s="98"/>
      <c r="DZ58" s="98"/>
      <c r="EA58" s="98"/>
      <c r="EB58" s="98"/>
      <c r="EC58" s="98"/>
      <c r="ED58" s="98"/>
      <c r="EE58" s="98"/>
      <c r="EF58" s="98"/>
      <c r="EG58" s="98"/>
      <c r="EH58" s="98"/>
      <c r="EI58" s="98"/>
      <c r="EJ58" s="98"/>
      <c r="EK58" s="98"/>
      <c r="EL58" s="98"/>
      <c r="EM58" s="98"/>
      <c r="EN58" s="98"/>
      <c r="EO58" s="98"/>
      <c r="EP58" s="98"/>
      <c r="EQ58" s="98"/>
      <c r="ER58" s="98"/>
      <c r="ES58" s="98"/>
      <c r="ET58" s="98"/>
      <c r="EU58" s="98"/>
      <c r="EV58" s="98"/>
      <c r="EW58" s="98"/>
      <c r="EX58" s="98"/>
      <c r="EY58" s="98"/>
      <c r="EZ58" s="98"/>
      <c r="FA58" s="98"/>
      <c r="FB58" s="98"/>
      <c r="FC58" s="98"/>
      <c r="FD58" s="98"/>
      <c r="FE58" s="98"/>
      <c r="FF58" s="98"/>
      <c r="FG58" s="98"/>
      <c r="FH58" s="98"/>
      <c r="FI58" s="98"/>
      <c r="FJ58" s="98"/>
      <c r="FK58" s="98"/>
      <c r="FL58" s="98"/>
      <c r="FM58" s="98"/>
      <c r="FN58" s="98"/>
      <c r="FO58" s="98"/>
      <c r="FP58" s="98"/>
      <c r="FQ58" s="98"/>
      <c r="FR58" s="98"/>
      <c r="FS58" s="98"/>
      <c r="FT58" s="98"/>
      <c r="FU58" s="98"/>
      <c r="FV58" s="98"/>
      <c r="FW58" s="98"/>
      <c r="FX58" s="98"/>
      <c r="FY58" s="98"/>
      <c r="FZ58" s="98"/>
      <c r="GA58" s="98"/>
      <c r="GB58" s="98"/>
      <c r="GC58" s="98"/>
      <c r="GD58" s="98"/>
      <c r="GE58" s="98"/>
      <c r="GF58" s="98"/>
      <c r="GG58" s="98"/>
      <c r="GH58" s="98"/>
      <c r="GI58" s="98"/>
      <c r="GJ58" s="98"/>
      <c r="GK58" s="98"/>
      <c r="GL58" s="98"/>
      <c r="GM58" s="98"/>
      <c r="GN58" s="98"/>
      <c r="GO58" s="98"/>
      <c r="GP58" s="98"/>
      <c r="GQ58" s="98"/>
      <c r="GR58" s="98"/>
      <c r="GS58" s="98"/>
      <c r="GT58" s="98"/>
      <c r="GU58" s="98"/>
      <c r="GV58" s="98"/>
      <c r="GW58" s="98"/>
      <c r="GX58" s="98"/>
      <c r="GY58" s="98"/>
      <c r="GZ58" s="98"/>
      <c r="HA58" s="98"/>
      <c r="HB58" s="98"/>
      <c r="HC58" s="98"/>
      <c r="HD58" s="98"/>
      <c r="HE58" s="98"/>
      <c r="HF58" s="98"/>
      <c r="HG58" s="98"/>
      <c r="HH58" s="98"/>
      <c r="HI58" s="98"/>
      <c r="HJ58" s="98"/>
      <c r="HK58" s="98"/>
      <c r="HL58" s="98"/>
      <c r="HM58" s="98"/>
      <c r="HN58" s="98"/>
      <c r="HO58" s="98"/>
      <c r="HP58" s="98"/>
      <c r="HQ58" s="98"/>
      <c r="HR58" s="98"/>
      <c r="HS58" s="98"/>
      <c r="HT58" s="98"/>
      <c r="HU58" s="98"/>
      <c r="HV58" s="98"/>
      <c r="HW58" s="98"/>
      <c r="HX58" s="98"/>
      <c r="HY58" s="98"/>
      <c r="HZ58" s="98"/>
      <c r="IA58" s="98"/>
      <c r="IB58" s="98"/>
      <c r="IC58" s="98"/>
      <c r="ID58" s="98"/>
      <c r="IE58" s="98"/>
      <c r="IF58" s="98"/>
      <c r="IG58" s="98"/>
      <c r="IH58" s="98"/>
      <c r="II58" s="98"/>
      <c r="IJ58" s="98"/>
      <c r="IK58" s="98"/>
      <c r="IL58" s="98"/>
      <c r="IM58" s="98"/>
      <c r="IN58" s="98"/>
      <c r="IO58" s="98"/>
      <c r="IP58" s="98"/>
      <c r="IQ58" s="98"/>
      <c r="IR58" s="98"/>
      <c r="IS58" s="98"/>
      <c r="IT58" s="98"/>
    </row>
    <row r="59" spans="1:254" x14ac:dyDescent="0.25">
      <c r="A59" s="107" t="s">
        <v>55</v>
      </c>
      <c r="B59" s="113">
        <v>-690</v>
      </c>
      <c r="C59" s="113">
        <v>178</v>
      </c>
      <c r="D59" s="113">
        <v>245</v>
      </c>
      <c r="E59" s="113">
        <v>134</v>
      </c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8"/>
      <c r="AT59" s="98"/>
      <c r="AU59" s="98"/>
      <c r="AV59" s="98"/>
      <c r="AW59" s="98"/>
      <c r="AX59" s="98"/>
      <c r="AY59" s="98"/>
      <c r="AZ59" s="98"/>
      <c r="BA59" s="98"/>
      <c r="BB59" s="98"/>
      <c r="BC59" s="98"/>
      <c r="BD59" s="98"/>
      <c r="BE59" s="98"/>
      <c r="BF59" s="98"/>
      <c r="BG59" s="98"/>
      <c r="BH59" s="98"/>
      <c r="BI59" s="98"/>
      <c r="BJ59" s="98"/>
      <c r="BK59" s="98"/>
      <c r="BL59" s="98"/>
      <c r="BM59" s="98"/>
      <c r="BN59" s="98"/>
      <c r="BO59" s="98"/>
      <c r="BP59" s="98"/>
      <c r="BQ59" s="98"/>
      <c r="BR59" s="98"/>
      <c r="BS59" s="98"/>
      <c r="BT59" s="98"/>
      <c r="BU59" s="98"/>
      <c r="BV59" s="98"/>
      <c r="BW59" s="98"/>
      <c r="BX59" s="98"/>
      <c r="BY59" s="98"/>
      <c r="BZ59" s="98"/>
      <c r="CA59" s="98"/>
      <c r="CB59" s="98"/>
      <c r="CC59" s="98"/>
      <c r="CD59" s="98"/>
      <c r="CE59" s="98"/>
      <c r="CF59" s="98"/>
      <c r="CG59" s="98"/>
      <c r="CH59" s="98"/>
      <c r="CI59" s="98"/>
      <c r="CJ59" s="98"/>
      <c r="CK59" s="98"/>
      <c r="CL59" s="98"/>
      <c r="CM59" s="98"/>
      <c r="CN59" s="98"/>
      <c r="CO59" s="98"/>
      <c r="CP59" s="98"/>
      <c r="CQ59" s="98"/>
      <c r="CR59" s="98"/>
      <c r="CS59" s="98"/>
      <c r="CT59" s="98"/>
      <c r="CU59" s="98"/>
      <c r="CV59" s="98"/>
      <c r="CW59" s="98"/>
      <c r="CX59" s="98"/>
      <c r="CY59" s="98"/>
      <c r="CZ59" s="98"/>
      <c r="DA59" s="98"/>
      <c r="DB59" s="98"/>
      <c r="DC59" s="98"/>
      <c r="DD59" s="98"/>
      <c r="DE59" s="98"/>
      <c r="DF59" s="98"/>
      <c r="DG59" s="98"/>
      <c r="DH59" s="98"/>
      <c r="DI59" s="98"/>
      <c r="DJ59" s="98"/>
      <c r="DK59" s="98"/>
      <c r="DL59" s="98"/>
      <c r="DM59" s="98"/>
      <c r="DN59" s="98"/>
      <c r="DO59" s="98"/>
      <c r="DP59" s="98"/>
      <c r="DQ59" s="98"/>
      <c r="DR59" s="98"/>
      <c r="DS59" s="98"/>
      <c r="DT59" s="98"/>
      <c r="DU59" s="98"/>
      <c r="DV59" s="98"/>
      <c r="DW59" s="98"/>
      <c r="DX59" s="98"/>
      <c r="DY59" s="98"/>
      <c r="DZ59" s="98"/>
      <c r="EA59" s="98"/>
      <c r="EB59" s="98"/>
      <c r="EC59" s="98"/>
      <c r="ED59" s="98"/>
      <c r="EE59" s="98"/>
      <c r="EF59" s="98"/>
      <c r="EG59" s="98"/>
      <c r="EH59" s="98"/>
      <c r="EI59" s="98"/>
      <c r="EJ59" s="98"/>
      <c r="EK59" s="98"/>
      <c r="EL59" s="98"/>
      <c r="EM59" s="98"/>
      <c r="EN59" s="98"/>
      <c r="EO59" s="98"/>
      <c r="EP59" s="98"/>
      <c r="EQ59" s="98"/>
      <c r="ER59" s="98"/>
      <c r="ES59" s="98"/>
      <c r="ET59" s="98"/>
      <c r="EU59" s="98"/>
      <c r="EV59" s="98"/>
      <c r="EW59" s="98"/>
      <c r="EX59" s="98"/>
      <c r="EY59" s="98"/>
      <c r="EZ59" s="98"/>
      <c r="FA59" s="98"/>
      <c r="FB59" s="98"/>
      <c r="FC59" s="98"/>
      <c r="FD59" s="98"/>
      <c r="FE59" s="98"/>
      <c r="FF59" s="98"/>
      <c r="FG59" s="98"/>
      <c r="FH59" s="98"/>
      <c r="FI59" s="98"/>
      <c r="FJ59" s="98"/>
      <c r="FK59" s="98"/>
      <c r="FL59" s="98"/>
      <c r="FM59" s="98"/>
      <c r="FN59" s="98"/>
      <c r="FO59" s="98"/>
      <c r="FP59" s="98"/>
      <c r="FQ59" s="98"/>
      <c r="FR59" s="98"/>
      <c r="FS59" s="98"/>
      <c r="FT59" s="98"/>
      <c r="FU59" s="98"/>
      <c r="FV59" s="98"/>
      <c r="FW59" s="98"/>
      <c r="FX59" s="98"/>
      <c r="FY59" s="98"/>
      <c r="FZ59" s="98"/>
      <c r="GA59" s="98"/>
      <c r="GB59" s="98"/>
      <c r="GC59" s="98"/>
      <c r="GD59" s="98"/>
      <c r="GE59" s="98"/>
      <c r="GF59" s="98"/>
      <c r="GG59" s="98"/>
      <c r="GH59" s="98"/>
      <c r="GI59" s="98"/>
      <c r="GJ59" s="98"/>
      <c r="GK59" s="98"/>
      <c r="GL59" s="98"/>
      <c r="GM59" s="98"/>
      <c r="GN59" s="98"/>
      <c r="GO59" s="98"/>
      <c r="GP59" s="98"/>
      <c r="GQ59" s="98"/>
      <c r="GR59" s="98"/>
      <c r="GS59" s="98"/>
      <c r="GT59" s="98"/>
      <c r="GU59" s="98"/>
      <c r="GV59" s="98"/>
      <c r="GW59" s="98"/>
      <c r="GX59" s="98"/>
      <c r="GY59" s="98"/>
      <c r="GZ59" s="98"/>
      <c r="HA59" s="98"/>
      <c r="HB59" s="98"/>
      <c r="HC59" s="98"/>
      <c r="HD59" s="98"/>
      <c r="HE59" s="98"/>
      <c r="HF59" s="98"/>
      <c r="HG59" s="98"/>
      <c r="HH59" s="98"/>
      <c r="HI59" s="98"/>
      <c r="HJ59" s="98"/>
      <c r="HK59" s="98"/>
      <c r="HL59" s="98"/>
      <c r="HM59" s="98"/>
      <c r="HN59" s="98"/>
      <c r="HO59" s="98"/>
      <c r="HP59" s="98"/>
      <c r="HQ59" s="98"/>
      <c r="HR59" s="98"/>
      <c r="HS59" s="98"/>
      <c r="HT59" s="98"/>
      <c r="HU59" s="98"/>
      <c r="HV59" s="98"/>
      <c r="HW59" s="98"/>
      <c r="HX59" s="98"/>
      <c r="HY59" s="98"/>
      <c r="HZ59" s="98"/>
      <c r="IA59" s="98"/>
      <c r="IB59" s="98"/>
      <c r="IC59" s="98"/>
      <c r="ID59" s="98"/>
      <c r="IE59" s="98"/>
      <c r="IF59" s="98"/>
      <c r="IG59" s="98"/>
      <c r="IH59" s="98"/>
      <c r="II59" s="98"/>
      <c r="IJ59" s="98"/>
      <c r="IK59" s="98"/>
      <c r="IL59" s="98"/>
      <c r="IM59" s="98"/>
      <c r="IN59" s="98"/>
      <c r="IO59" s="98"/>
      <c r="IP59" s="98"/>
      <c r="IQ59" s="98"/>
      <c r="IR59" s="98"/>
      <c r="IS59" s="98"/>
      <c r="IT59" s="98"/>
    </row>
    <row r="60" spans="1:254" x14ac:dyDescent="0.25">
      <c r="A60" s="107" t="s">
        <v>56</v>
      </c>
      <c r="B60" s="113">
        <v>-690</v>
      </c>
      <c r="C60" s="113">
        <v>178</v>
      </c>
      <c r="D60" s="113">
        <v>245</v>
      </c>
      <c r="E60" s="113">
        <v>134</v>
      </c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  <c r="AN60" s="98"/>
      <c r="AO60" s="98"/>
      <c r="AP60" s="98"/>
      <c r="AQ60" s="98"/>
      <c r="AR60" s="98"/>
      <c r="AS60" s="98"/>
      <c r="AT60" s="98"/>
      <c r="AU60" s="98"/>
      <c r="AV60" s="98"/>
      <c r="AW60" s="98"/>
      <c r="AX60" s="98"/>
      <c r="AY60" s="98"/>
      <c r="AZ60" s="98"/>
      <c r="BA60" s="98"/>
      <c r="BB60" s="98"/>
      <c r="BC60" s="98"/>
      <c r="BD60" s="98"/>
      <c r="BE60" s="98"/>
      <c r="BF60" s="98"/>
      <c r="BG60" s="98"/>
      <c r="BH60" s="98"/>
      <c r="BI60" s="98"/>
      <c r="BJ60" s="98"/>
      <c r="BK60" s="98"/>
      <c r="BL60" s="98"/>
      <c r="BM60" s="98"/>
      <c r="BN60" s="98"/>
      <c r="BO60" s="98"/>
      <c r="BP60" s="98"/>
      <c r="BQ60" s="98"/>
      <c r="BR60" s="98"/>
      <c r="BS60" s="98"/>
      <c r="BT60" s="98"/>
      <c r="BU60" s="98"/>
      <c r="BV60" s="98"/>
      <c r="BW60" s="98"/>
      <c r="BX60" s="98"/>
      <c r="BY60" s="98"/>
      <c r="BZ60" s="98"/>
      <c r="CA60" s="98"/>
      <c r="CB60" s="98"/>
      <c r="CC60" s="98"/>
      <c r="CD60" s="98"/>
      <c r="CE60" s="98"/>
      <c r="CF60" s="98"/>
      <c r="CG60" s="98"/>
      <c r="CH60" s="98"/>
      <c r="CI60" s="98"/>
      <c r="CJ60" s="98"/>
      <c r="CK60" s="98"/>
      <c r="CL60" s="98"/>
      <c r="CM60" s="98"/>
      <c r="CN60" s="98"/>
      <c r="CO60" s="98"/>
      <c r="CP60" s="98"/>
      <c r="CQ60" s="98"/>
      <c r="CR60" s="98"/>
      <c r="CS60" s="98"/>
      <c r="CT60" s="98"/>
      <c r="CU60" s="98"/>
      <c r="CV60" s="98"/>
      <c r="CW60" s="98"/>
      <c r="CX60" s="98"/>
      <c r="CY60" s="98"/>
      <c r="CZ60" s="98"/>
      <c r="DA60" s="98"/>
      <c r="DB60" s="98"/>
      <c r="DC60" s="98"/>
      <c r="DD60" s="98"/>
      <c r="DE60" s="98"/>
      <c r="DF60" s="98"/>
      <c r="DG60" s="98"/>
      <c r="DH60" s="98"/>
      <c r="DI60" s="98"/>
      <c r="DJ60" s="98"/>
      <c r="DK60" s="98"/>
      <c r="DL60" s="98"/>
      <c r="DM60" s="98"/>
      <c r="DN60" s="98"/>
      <c r="DO60" s="98"/>
      <c r="DP60" s="98"/>
      <c r="DQ60" s="98"/>
      <c r="DR60" s="98"/>
      <c r="DS60" s="98"/>
      <c r="DT60" s="98"/>
      <c r="DU60" s="98"/>
      <c r="DV60" s="98"/>
      <c r="DW60" s="98"/>
      <c r="DX60" s="98"/>
      <c r="DY60" s="98"/>
      <c r="DZ60" s="98"/>
      <c r="EA60" s="98"/>
      <c r="EB60" s="98"/>
      <c r="EC60" s="98"/>
      <c r="ED60" s="98"/>
      <c r="EE60" s="98"/>
      <c r="EF60" s="98"/>
      <c r="EG60" s="98"/>
      <c r="EH60" s="98"/>
      <c r="EI60" s="98"/>
      <c r="EJ60" s="98"/>
      <c r="EK60" s="98"/>
      <c r="EL60" s="98"/>
      <c r="EM60" s="98"/>
      <c r="EN60" s="98"/>
      <c r="EO60" s="98"/>
      <c r="EP60" s="98"/>
      <c r="EQ60" s="98"/>
      <c r="ER60" s="98"/>
      <c r="ES60" s="98"/>
      <c r="ET60" s="98"/>
      <c r="EU60" s="98"/>
      <c r="EV60" s="98"/>
      <c r="EW60" s="98"/>
      <c r="EX60" s="98"/>
      <c r="EY60" s="98"/>
      <c r="EZ60" s="98"/>
      <c r="FA60" s="98"/>
      <c r="FB60" s="98"/>
      <c r="FC60" s="98"/>
      <c r="FD60" s="98"/>
      <c r="FE60" s="98"/>
      <c r="FF60" s="98"/>
      <c r="FG60" s="98"/>
      <c r="FH60" s="98"/>
      <c r="FI60" s="98"/>
      <c r="FJ60" s="98"/>
      <c r="FK60" s="98"/>
      <c r="FL60" s="98"/>
      <c r="FM60" s="98"/>
      <c r="FN60" s="98"/>
      <c r="FO60" s="98"/>
      <c r="FP60" s="98"/>
      <c r="FQ60" s="98"/>
      <c r="FR60" s="98"/>
      <c r="FS60" s="98"/>
      <c r="FT60" s="98"/>
      <c r="FU60" s="98"/>
      <c r="FV60" s="98"/>
      <c r="FW60" s="98"/>
      <c r="FX60" s="98"/>
      <c r="FY60" s="98"/>
      <c r="FZ60" s="98"/>
      <c r="GA60" s="98"/>
      <c r="GB60" s="98"/>
      <c r="GC60" s="98"/>
      <c r="GD60" s="98"/>
      <c r="GE60" s="98"/>
      <c r="GF60" s="98"/>
      <c r="GG60" s="98"/>
      <c r="GH60" s="98"/>
      <c r="GI60" s="98"/>
      <c r="GJ60" s="98"/>
      <c r="GK60" s="98"/>
      <c r="GL60" s="98"/>
      <c r="GM60" s="98"/>
      <c r="GN60" s="98"/>
      <c r="GO60" s="98"/>
      <c r="GP60" s="98"/>
      <c r="GQ60" s="98"/>
      <c r="GR60" s="98"/>
      <c r="GS60" s="98"/>
      <c r="GT60" s="98"/>
      <c r="GU60" s="98"/>
      <c r="GV60" s="98"/>
      <c r="GW60" s="98"/>
      <c r="GX60" s="98"/>
      <c r="GY60" s="98"/>
      <c r="GZ60" s="98"/>
      <c r="HA60" s="98"/>
      <c r="HB60" s="98"/>
      <c r="HC60" s="98"/>
      <c r="HD60" s="98"/>
      <c r="HE60" s="98"/>
      <c r="HF60" s="98"/>
      <c r="HG60" s="98"/>
      <c r="HH60" s="98"/>
      <c r="HI60" s="98"/>
      <c r="HJ60" s="98"/>
      <c r="HK60" s="98"/>
      <c r="HL60" s="98"/>
      <c r="HM60" s="98"/>
      <c r="HN60" s="98"/>
      <c r="HO60" s="98"/>
      <c r="HP60" s="98"/>
      <c r="HQ60" s="98"/>
      <c r="HR60" s="98"/>
      <c r="HS60" s="98"/>
      <c r="HT60" s="98"/>
      <c r="HU60" s="98"/>
      <c r="HV60" s="98"/>
      <c r="HW60" s="98"/>
      <c r="HX60" s="98"/>
      <c r="HY60" s="98"/>
      <c r="HZ60" s="98"/>
      <c r="IA60" s="98"/>
      <c r="IB60" s="98"/>
      <c r="IC60" s="98"/>
      <c r="ID60" s="98"/>
      <c r="IE60" s="98"/>
      <c r="IF60" s="98"/>
      <c r="IG60" s="98"/>
      <c r="IH60" s="98"/>
      <c r="II60" s="98"/>
      <c r="IJ60" s="98"/>
      <c r="IK60" s="98"/>
      <c r="IL60" s="98"/>
      <c r="IM60" s="98"/>
      <c r="IN60" s="98"/>
      <c r="IO60" s="98"/>
      <c r="IP60" s="98"/>
      <c r="IQ60" s="98"/>
      <c r="IR60" s="98"/>
      <c r="IS60" s="98"/>
      <c r="IT60" s="98"/>
    </row>
    <row r="61" spans="1:254" x14ac:dyDescent="0.25">
      <c r="A61" s="102"/>
      <c r="B61" s="102"/>
      <c r="C61" s="102"/>
      <c r="D61" s="102"/>
      <c r="E61" s="102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8"/>
      <c r="AO61" s="98"/>
      <c r="AP61" s="98"/>
      <c r="AQ61" s="98"/>
      <c r="AR61" s="98"/>
      <c r="AS61" s="98"/>
      <c r="AT61" s="98"/>
      <c r="AU61" s="98"/>
      <c r="AV61" s="98"/>
      <c r="AW61" s="98"/>
      <c r="AX61" s="98"/>
      <c r="AY61" s="98"/>
      <c r="AZ61" s="98"/>
      <c r="BA61" s="98"/>
      <c r="BB61" s="98"/>
      <c r="BC61" s="98"/>
      <c r="BD61" s="98"/>
      <c r="BE61" s="98"/>
      <c r="BF61" s="98"/>
      <c r="BG61" s="98"/>
      <c r="BH61" s="98"/>
      <c r="BI61" s="98"/>
      <c r="BJ61" s="98"/>
      <c r="BK61" s="98"/>
      <c r="BL61" s="98"/>
      <c r="BM61" s="98"/>
      <c r="BN61" s="98"/>
      <c r="BO61" s="98"/>
      <c r="BP61" s="98"/>
      <c r="BQ61" s="98"/>
      <c r="BR61" s="98"/>
      <c r="BS61" s="98"/>
      <c r="BT61" s="98"/>
      <c r="BU61" s="98"/>
      <c r="BV61" s="98"/>
      <c r="BW61" s="98"/>
      <c r="BX61" s="98"/>
      <c r="BY61" s="98"/>
      <c r="BZ61" s="98"/>
      <c r="CA61" s="98"/>
      <c r="CB61" s="98"/>
      <c r="CC61" s="98"/>
      <c r="CD61" s="98"/>
      <c r="CE61" s="98"/>
      <c r="CF61" s="98"/>
      <c r="CG61" s="98"/>
      <c r="CH61" s="98"/>
      <c r="CI61" s="98"/>
      <c r="CJ61" s="98"/>
      <c r="CK61" s="98"/>
      <c r="CL61" s="98"/>
      <c r="CM61" s="98"/>
      <c r="CN61" s="98"/>
      <c r="CO61" s="98"/>
      <c r="CP61" s="98"/>
      <c r="CQ61" s="98"/>
      <c r="CR61" s="98"/>
      <c r="CS61" s="98"/>
      <c r="CT61" s="98"/>
      <c r="CU61" s="98"/>
      <c r="CV61" s="98"/>
      <c r="CW61" s="98"/>
      <c r="CX61" s="98"/>
      <c r="CY61" s="98"/>
      <c r="CZ61" s="98"/>
      <c r="DA61" s="98"/>
      <c r="DB61" s="98"/>
      <c r="DC61" s="98"/>
      <c r="DD61" s="98"/>
      <c r="DE61" s="98"/>
      <c r="DF61" s="98"/>
      <c r="DG61" s="98"/>
      <c r="DH61" s="98"/>
      <c r="DI61" s="98"/>
      <c r="DJ61" s="98"/>
      <c r="DK61" s="98"/>
      <c r="DL61" s="98"/>
      <c r="DM61" s="98"/>
      <c r="DN61" s="98"/>
      <c r="DO61" s="98"/>
      <c r="DP61" s="98"/>
      <c r="DQ61" s="98"/>
      <c r="DR61" s="98"/>
      <c r="DS61" s="98"/>
      <c r="DT61" s="98"/>
      <c r="DU61" s="98"/>
      <c r="DV61" s="98"/>
      <c r="DW61" s="98"/>
      <c r="DX61" s="98"/>
      <c r="DY61" s="98"/>
      <c r="DZ61" s="98"/>
      <c r="EA61" s="98"/>
      <c r="EB61" s="98"/>
      <c r="EC61" s="98"/>
      <c r="ED61" s="98"/>
      <c r="EE61" s="98"/>
      <c r="EF61" s="98"/>
      <c r="EG61" s="98"/>
      <c r="EH61" s="98"/>
      <c r="EI61" s="98"/>
      <c r="EJ61" s="98"/>
      <c r="EK61" s="98"/>
      <c r="EL61" s="98"/>
      <c r="EM61" s="98"/>
      <c r="EN61" s="98"/>
      <c r="EO61" s="98"/>
      <c r="EP61" s="98"/>
      <c r="EQ61" s="98"/>
      <c r="ER61" s="98"/>
      <c r="ES61" s="98"/>
      <c r="ET61" s="98"/>
      <c r="EU61" s="98"/>
      <c r="EV61" s="98"/>
      <c r="EW61" s="98"/>
      <c r="EX61" s="98"/>
      <c r="EY61" s="98"/>
      <c r="EZ61" s="98"/>
      <c r="FA61" s="98"/>
      <c r="FB61" s="98"/>
      <c r="FC61" s="98"/>
      <c r="FD61" s="98"/>
      <c r="FE61" s="98"/>
      <c r="FF61" s="98"/>
      <c r="FG61" s="98"/>
      <c r="FH61" s="98"/>
      <c r="FI61" s="98"/>
      <c r="FJ61" s="98"/>
      <c r="FK61" s="98"/>
      <c r="FL61" s="98"/>
      <c r="FM61" s="98"/>
      <c r="FN61" s="98"/>
      <c r="FO61" s="98"/>
      <c r="FP61" s="98"/>
      <c r="FQ61" s="98"/>
      <c r="FR61" s="98"/>
      <c r="FS61" s="98"/>
      <c r="FT61" s="98"/>
      <c r="FU61" s="98"/>
      <c r="FV61" s="98"/>
      <c r="FW61" s="98"/>
      <c r="FX61" s="98"/>
      <c r="FY61" s="98"/>
      <c r="FZ61" s="98"/>
      <c r="GA61" s="98"/>
      <c r="GB61" s="98"/>
      <c r="GC61" s="98"/>
      <c r="GD61" s="98"/>
      <c r="GE61" s="98"/>
      <c r="GF61" s="98"/>
      <c r="GG61" s="98"/>
      <c r="GH61" s="98"/>
      <c r="GI61" s="98"/>
      <c r="GJ61" s="98"/>
      <c r="GK61" s="98"/>
      <c r="GL61" s="98"/>
      <c r="GM61" s="98"/>
      <c r="GN61" s="98"/>
      <c r="GO61" s="98"/>
      <c r="GP61" s="98"/>
      <c r="GQ61" s="98"/>
      <c r="GR61" s="98"/>
      <c r="GS61" s="98"/>
      <c r="GT61" s="98"/>
      <c r="GU61" s="98"/>
      <c r="GV61" s="98"/>
      <c r="GW61" s="98"/>
      <c r="GX61" s="98"/>
      <c r="GY61" s="98"/>
      <c r="GZ61" s="98"/>
      <c r="HA61" s="98"/>
      <c r="HB61" s="98"/>
      <c r="HC61" s="98"/>
      <c r="HD61" s="98"/>
      <c r="HE61" s="98"/>
      <c r="HF61" s="98"/>
      <c r="HG61" s="98"/>
      <c r="HH61" s="98"/>
      <c r="HI61" s="98"/>
      <c r="HJ61" s="98"/>
      <c r="HK61" s="98"/>
      <c r="HL61" s="98"/>
      <c r="HM61" s="98"/>
      <c r="HN61" s="98"/>
      <c r="HO61" s="98"/>
      <c r="HP61" s="98"/>
      <c r="HQ61" s="98"/>
      <c r="HR61" s="98"/>
      <c r="HS61" s="98"/>
      <c r="HT61" s="98"/>
      <c r="HU61" s="98"/>
      <c r="HV61" s="98"/>
      <c r="HW61" s="98"/>
      <c r="HX61" s="98"/>
      <c r="HY61" s="98"/>
      <c r="HZ61" s="98"/>
      <c r="IA61" s="98"/>
      <c r="IB61" s="98"/>
      <c r="IC61" s="98"/>
      <c r="ID61" s="98"/>
      <c r="IE61" s="98"/>
      <c r="IF61" s="98"/>
      <c r="IG61" s="98"/>
      <c r="IH61" s="98"/>
      <c r="II61" s="98"/>
      <c r="IJ61" s="98"/>
      <c r="IK61" s="98"/>
      <c r="IL61" s="98"/>
      <c r="IM61" s="98"/>
      <c r="IN61" s="98"/>
      <c r="IO61" s="98"/>
      <c r="IP61" s="98"/>
      <c r="IQ61" s="98"/>
      <c r="IR61" s="98"/>
      <c r="IS61" s="98"/>
      <c r="IT61" s="98"/>
    </row>
    <row r="62" spans="1:254" x14ac:dyDescent="0.25">
      <c r="A62" s="107" t="s">
        <v>57</v>
      </c>
      <c r="B62" s="102"/>
      <c r="C62" s="102"/>
      <c r="D62" s="102"/>
      <c r="E62" s="102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8"/>
      <c r="AT62" s="98"/>
      <c r="AU62" s="98"/>
      <c r="AV62" s="98"/>
      <c r="AW62" s="98"/>
      <c r="AX62" s="98"/>
      <c r="AY62" s="98"/>
      <c r="AZ62" s="98"/>
      <c r="BA62" s="98"/>
      <c r="BB62" s="98"/>
      <c r="BC62" s="98"/>
      <c r="BD62" s="98"/>
      <c r="BE62" s="98"/>
      <c r="BF62" s="98"/>
      <c r="BG62" s="98"/>
      <c r="BH62" s="98"/>
      <c r="BI62" s="98"/>
      <c r="BJ62" s="98"/>
      <c r="BK62" s="98"/>
      <c r="BL62" s="98"/>
      <c r="BM62" s="98"/>
      <c r="BN62" s="98"/>
      <c r="BO62" s="98"/>
      <c r="BP62" s="98"/>
      <c r="BQ62" s="98"/>
      <c r="BR62" s="98"/>
      <c r="BS62" s="98"/>
      <c r="BT62" s="98"/>
      <c r="BU62" s="98"/>
      <c r="BV62" s="98"/>
      <c r="BW62" s="98"/>
      <c r="BX62" s="98"/>
      <c r="BY62" s="98"/>
      <c r="BZ62" s="98"/>
      <c r="CA62" s="98"/>
      <c r="CB62" s="98"/>
      <c r="CC62" s="98"/>
      <c r="CD62" s="98"/>
      <c r="CE62" s="98"/>
      <c r="CF62" s="98"/>
      <c r="CG62" s="98"/>
      <c r="CH62" s="98"/>
      <c r="CI62" s="98"/>
      <c r="CJ62" s="98"/>
      <c r="CK62" s="98"/>
      <c r="CL62" s="98"/>
      <c r="CM62" s="98"/>
      <c r="CN62" s="98"/>
      <c r="CO62" s="98"/>
      <c r="CP62" s="98"/>
      <c r="CQ62" s="98"/>
      <c r="CR62" s="98"/>
      <c r="CS62" s="98"/>
      <c r="CT62" s="98"/>
      <c r="CU62" s="98"/>
      <c r="CV62" s="98"/>
      <c r="CW62" s="98"/>
      <c r="CX62" s="98"/>
      <c r="CY62" s="98"/>
      <c r="CZ62" s="98"/>
      <c r="DA62" s="98"/>
      <c r="DB62" s="98"/>
      <c r="DC62" s="98"/>
      <c r="DD62" s="98"/>
      <c r="DE62" s="98"/>
      <c r="DF62" s="98"/>
      <c r="DG62" s="98"/>
      <c r="DH62" s="98"/>
      <c r="DI62" s="98"/>
      <c r="DJ62" s="98"/>
      <c r="DK62" s="98"/>
      <c r="DL62" s="98"/>
      <c r="DM62" s="98"/>
      <c r="DN62" s="98"/>
      <c r="DO62" s="98"/>
      <c r="DP62" s="98"/>
      <c r="DQ62" s="98"/>
      <c r="DR62" s="98"/>
      <c r="DS62" s="98"/>
      <c r="DT62" s="98"/>
      <c r="DU62" s="98"/>
      <c r="DV62" s="98"/>
      <c r="DW62" s="98"/>
      <c r="DX62" s="98"/>
      <c r="DY62" s="98"/>
      <c r="DZ62" s="98"/>
      <c r="EA62" s="98"/>
      <c r="EB62" s="98"/>
      <c r="EC62" s="98"/>
      <c r="ED62" s="98"/>
      <c r="EE62" s="98"/>
      <c r="EF62" s="98"/>
      <c r="EG62" s="98"/>
      <c r="EH62" s="98"/>
      <c r="EI62" s="98"/>
      <c r="EJ62" s="98"/>
      <c r="EK62" s="98"/>
      <c r="EL62" s="98"/>
      <c r="EM62" s="98"/>
      <c r="EN62" s="98"/>
      <c r="EO62" s="98"/>
      <c r="EP62" s="98"/>
      <c r="EQ62" s="98"/>
      <c r="ER62" s="98"/>
      <c r="ES62" s="98"/>
      <c r="ET62" s="98"/>
      <c r="EU62" s="98"/>
      <c r="EV62" s="98"/>
      <c r="EW62" s="98"/>
      <c r="EX62" s="98"/>
      <c r="EY62" s="98"/>
      <c r="EZ62" s="98"/>
      <c r="FA62" s="98"/>
      <c r="FB62" s="98"/>
      <c r="FC62" s="98"/>
      <c r="FD62" s="98"/>
      <c r="FE62" s="98"/>
      <c r="FF62" s="98"/>
      <c r="FG62" s="98"/>
      <c r="FH62" s="98"/>
      <c r="FI62" s="98"/>
      <c r="FJ62" s="98"/>
      <c r="FK62" s="98"/>
      <c r="FL62" s="98"/>
      <c r="FM62" s="98"/>
      <c r="FN62" s="98"/>
      <c r="FO62" s="98"/>
      <c r="FP62" s="98"/>
      <c r="FQ62" s="98"/>
      <c r="FR62" s="98"/>
      <c r="FS62" s="98"/>
      <c r="FT62" s="98"/>
      <c r="FU62" s="98"/>
      <c r="FV62" s="98"/>
      <c r="FW62" s="98"/>
      <c r="FX62" s="98"/>
      <c r="FY62" s="98"/>
      <c r="FZ62" s="98"/>
      <c r="GA62" s="98"/>
      <c r="GB62" s="98"/>
      <c r="GC62" s="98"/>
      <c r="GD62" s="98"/>
      <c r="GE62" s="98"/>
      <c r="GF62" s="98"/>
      <c r="GG62" s="98"/>
      <c r="GH62" s="98"/>
      <c r="GI62" s="98"/>
      <c r="GJ62" s="98"/>
      <c r="GK62" s="98"/>
      <c r="GL62" s="98"/>
      <c r="GM62" s="98"/>
      <c r="GN62" s="98"/>
      <c r="GO62" s="98"/>
      <c r="GP62" s="98"/>
      <c r="GQ62" s="98"/>
      <c r="GR62" s="98"/>
      <c r="GS62" s="98"/>
      <c r="GT62" s="98"/>
      <c r="GU62" s="98"/>
      <c r="GV62" s="98"/>
      <c r="GW62" s="98"/>
      <c r="GX62" s="98"/>
      <c r="GY62" s="98"/>
      <c r="GZ62" s="98"/>
      <c r="HA62" s="98"/>
      <c r="HB62" s="98"/>
      <c r="HC62" s="98"/>
      <c r="HD62" s="98"/>
      <c r="HE62" s="98"/>
      <c r="HF62" s="98"/>
      <c r="HG62" s="98"/>
      <c r="HH62" s="98"/>
      <c r="HI62" s="98"/>
      <c r="HJ62" s="98"/>
      <c r="HK62" s="98"/>
      <c r="HL62" s="98"/>
      <c r="HM62" s="98"/>
      <c r="HN62" s="98"/>
      <c r="HO62" s="98"/>
      <c r="HP62" s="98"/>
      <c r="HQ62" s="98"/>
      <c r="HR62" s="98"/>
      <c r="HS62" s="98"/>
      <c r="HT62" s="98"/>
      <c r="HU62" s="98"/>
      <c r="HV62" s="98"/>
      <c r="HW62" s="98"/>
      <c r="HX62" s="98"/>
      <c r="HY62" s="98"/>
      <c r="HZ62" s="98"/>
      <c r="IA62" s="98"/>
      <c r="IB62" s="98"/>
      <c r="IC62" s="98"/>
      <c r="ID62" s="98"/>
      <c r="IE62" s="98"/>
      <c r="IF62" s="98"/>
      <c r="IG62" s="98"/>
      <c r="IH62" s="98"/>
      <c r="II62" s="98"/>
      <c r="IJ62" s="98"/>
      <c r="IK62" s="98"/>
      <c r="IL62" s="98"/>
      <c r="IM62" s="98"/>
      <c r="IN62" s="98"/>
      <c r="IO62" s="98"/>
      <c r="IP62" s="98"/>
      <c r="IQ62" s="98"/>
      <c r="IR62" s="98"/>
      <c r="IS62" s="98"/>
      <c r="IT62" s="98"/>
    </row>
    <row r="63" spans="1:254" x14ac:dyDescent="0.25">
      <c r="A63" s="102" t="s">
        <v>58</v>
      </c>
      <c r="B63" s="115">
        <v>-4.3899999999999997</v>
      </c>
      <c r="C63" s="115">
        <v>1.1200000000000001</v>
      </c>
      <c r="D63" s="115">
        <v>1.53</v>
      </c>
      <c r="E63" s="115">
        <v>0.83</v>
      </c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  <c r="AN63" s="98"/>
      <c r="AO63" s="98"/>
      <c r="AP63" s="98"/>
      <c r="AQ63" s="98"/>
      <c r="AR63" s="98"/>
      <c r="AS63" s="98"/>
      <c r="AT63" s="98"/>
      <c r="AU63" s="98"/>
      <c r="AV63" s="98"/>
      <c r="AW63" s="98"/>
      <c r="AX63" s="98"/>
      <c r="AY63" s="98"/>
      <c r="AZ63" s="98"/>
      <c r="BA63" s="98"/>
      <c r="BB63" s="98"/>
      <c r="BC63" s="98"/>
      <c r="BD63" s="98"/>
      <c r="BE63" s="98"/>
      <c r="BF63" s="98"/>
      <c r="BG63" s="98"/>
      <c r="BH63" s="98"/>
      <c r="BI63" s="98"/>
      <c r="BJ63" s="98"/>
      <c r="BK63" s="98"/>
      <c r="BL63" s="98"/>
      <c r="BM63" s="98"/>
      <c r="BN63" s="98"/>
      <c r="BO63" s="98"/>
      <c r="BP63" s="98"/>
      <c r="BQ63" s="98"/>
      <c r="BR63" s="98"/>
      <c r="BS63" s="98"/>
      <c r="BT63" s="98"/>
      <c r="BU63" s="98"/>
      <c r="BV63" s="98"/>
      <c r="BW63" s="98"/>
      <c r="BX63" s="98"/>
      <c r="BY63" s="98"/>
      <c r="BZ63" s="98"/>
      <c r="CA63" s="98"/>
      <c r="CB63" s="98"/>
      <c r="CC63" s="98"/>
      <c r="CD63" s="98"/>
      <c r="CE63" s="98"/>
      <c r="CF63" s="98"/>
      <c r="CG63" s="98"/>
      <c r="CH63" s="98"/>
      <c r="CI63" s="98"/>
      <c r="CJ63" s="98"/>
      <c r="CK63" s="98"/>
      <c r="CL63" s="98"/>
      <c r="CM63" s="98"/>
      <c r="CN63" s="98"/>
      <c r="CO63" s="98"/>
      <c r="CP63" s="98"/>
      <c r="CQ63" s="98"/>
      <c r="CR63" s="98"/>
      <c r="CS63" s="98"/>
      <c r="CT63" s="98"/>
      <c r="CU63" s="98"/>
      <c r="CV63" s="98"/>
      <c r="CW63" s="98"/>
      <c r="CX63" s="98"/>
      <c r="CY63" s="98"/>
      <c r="CZ63" s="98"/>
      <c r="DA63" s="98"/>
      <c r="DB63" s="98"/>
      <c r="DC63" s="98"/>
      <c r="DD63" s="98"/>
      <c r="DE63" s="98"/>
      <c r="DF63" s="98"/>
      <c r="DG63" s="98"/>
      <c r="DH63" s="98"/>
      <c r="DI63" s="98"/>
      <c r="DJ63" s="98"/>
      <c r="DK63" s="98"/>
      <c r="DL63" s="98"/>
      <c r="DM63" s="98"/>
      <c r="DN63" s="98"/>
      <c r="DO63" s="98"/>
      <c r="DP63" s="98"/>
      <c r="DQ63" s="98"/>
      <c r="DR63" s="98"/>
      <c r="DS63" s="98"/>
      <c r="DT63" s="98"/>
      <c r="DU63" s="98"/>
      <c r="DV63" s="98"/>
      <c r="DW63" s="98"/>
      <c r="DX63" s="98"/>
      <c r="DY63" s="98"/>
      <c r="DZ63" s="98"/>
      <c r="EA63" s="98"/>
      <c r="EB63" s="98"/>
      <c r="EC63" s="98"/>
      <c r="ED63" s="98"/>
      <c r="EE63" s="98"/>
      <c r="EF63" s="98"/>
      <c r="EG63" s="98"/>
      <c r="EH63" s="98"/>
      <c r="EI63" s="98"/>
      <c r="EJ63" s="98"/>
      <c r="EK63" s="98"/>
      <c r="EL63" s="98"/>
      <c r="EM63" s="98"/>
      <c r="EN63" s="98"/>
      <c r="EO63" s="98"/>
      <c r="EP63" s="98"/>
      <c r="EQ63" s="98"/>
      <c r="ER63" s="98"/>
      <c r="ES63" s="98"/>
      <c r="ET63" s="98"/>
      <c r="EU63" s="98"/>
      <c r="EV63" s="98"/>
      <c r="EW63" s="98"/>
      <c r="EX63" s="98"/>
      <c r="EY63" s="98"/>
      <c r="EZ63" s="98"/>
      <c r="FA63" s="98"/>
      <c r="FB63" s="98"/>
      <c r="FC63" s="98"/>
      <c r="FD63" s="98"/>
      <c r="FE63" s="98"/>
      <c r="FF63" s="98"/>
      <c r="FG63" s="98"/>
      <c r="FH63" s="98"/>
      <c r="FI63" s="98"/>
      <c r="FJ63" s="98"/>
      <c r="FK63" s="98"/>
      <c r="FL63" s="98"/>
      <c r="FM63" s="98"/>
      <c r="FN63" s="98"/>
      <c r="FO63" s="98"/>
      <c r="FP63" s="98"/>
      <c r="FQ63" s="98"/>
      <c r="FR63" s="98"/>
      <c r="FS63" s="98"/>
      <c r="FT63" s="98"/>
      <c r="FU63" s="98"/>
      <c r="FV63" s="98"/>
      <c r="FW63" s="98"/>
      <c r="FX63" s="98"/>
      <c r="FY63" s="98"/>
      <c r="FZ63" s="98"/>
      <c r="GA63" s="98"/>
      <c r="GB63" s="98"/>
      <c r="GC63" s="98"/>
      <c r="GD63" s="98"/>
      <c r="GE63" s="98"/>
      <c r="GF63" s="98"/>
      <c r="GG63" s="98"/>
      <c r="GH63" s="98"/>
      <c r="GI63" s="98"/>
      <c r="GJ63" s="98"/>
      <c r="GK63" s="98"/>
      <c r="GL63" s="98"/>
      <c r="GM63" s="98"/>
      <c r="GN63" s="98"/>
      <c r="GO63" s="98"/>
      <c r="GP63" s="98"/>
      <c r="GQ63" s="98"/>
      <c r="GR63" s="98"/>
      <c r="GS63" s="98"/>
      <c r="GT63" s="98"/>
      <c r="GU63" s="98"/>
      <c r="GV63" s="98"/>
      <c r="GW63" s="98"/>
      <c r="GX63" s="98"/>
      <c r="GY63" s="98"/>
      <c r="GZ63" s="98"/>
      <c r="HA63" s="98"/>
      <c r="HB63" s="98"/>
      <c r="HC63" s="98"/>
      <c r="HD63" s="98"/>
      <c r="HE63" s="98"/>
      <c r="HF63" s="98"/>
      <c r="HG63" s="98"/>
      <c r="HH63" s="98"/>
      <c r="HI63" s="98"/>
      <c r="HJ63" s="98"/>
      <c r="HK63" s="98"/>
      <c r="HL63" s="98"/>
      <c r="HM63" s="98"/>
      <c r="HN63" s="98"/>
      <c r="HO63" s="98"/>
      <c r="HP63" s="98"/>
      <c r="HQ63" s="98"/>
      <c r="HR63" s="98"/>
      <c r="HS63" s="98"/>
      <c r="HT63" s="98"/>
      <c r="HU63" s="98"/>
      <c r="HV63" s="98"/>
      <c r="HW63" s="98"/>
      <c r="HX63" s="98"/>
      <c r="HY63" s="98"/>
      <c r="HZ63" s="98"/>
      <c r="IA63" s="98"/>
      <c r="IB63" s="98"/>
      <c r="IC63" s="98"/>
      <c r="ID63" s="98"/>
      <c r="IE63" s="98"/>
      <c r="IF63" s="98"/>
      <c r="IG63" s="98"/>
      <c r="IH63" s="98"/>
      <c r="II63" s="98"/>
      <c r="IJ63" s="98"/>
      <c r="IK63" s="98"/>
      <c r="IL63" s="98"/>
      <c r="IM63" s="98"/>
      <c r="IN63" s="98"/>
      <c r="IO63" s="98"/>
      <c r="IP63" s="98"/>
      <c r="IQ63" s="98"/>
      <c r="IR63" s="98"/>
      <c r="IS63" s="98"/>
      <c r="IT63" s="98"/>
    </row>
    <row r="64" spans="1:254" x14ac:dyDescent="0.25">
      <c r="A64" s="102" t="s">
        <v>59</v>
      </c>
      <c r="B64" s="108">
        <v>-4.3899999999999997</v>
      </c>
      <c r="C64" s="108">
        <v>1.1200000000000001</v>
      </c>
      <c r="D64" s="108">
        <v>1.53</v>
      </c>
      <c r="E64" s="108">
        <v>0.83</v>
      </c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  <c r="AN64" s="98"/>
      <c r="AO64" s="98"/>
      <c r="AP64" s="98"/>
      <c r="AQ64" s="98"/>
      <c r="AR64" s="98"/>
      <c r="AS64" s="98"/>
      <c r="AT64" s="98"/>
      <c r="AU64" s="98"/>
      <c r="AV64" s="98"/>
      <c r="AW64" s="98"/>
      <c r="AX64" s="98"/>
      <c r="AY64" s="98"/>
      <c r="AZ64" s="98"/>
      <c r="BA64" s="98"/>
      <c r="BB64" s="98"/>
      <c r="BC64" s="98"/>
      <c r="BD64" s="98"/>
      <c r="BE64" s="98"/>
      <c r="BF64" s="98"/>
      <c r="BG64" s="98"/>
      <c r="BH64" s="98"/>
      <c r="BI64" s="98"/>
      <c r="BJ64" s="98"/>
      <c r="BK64" s="98"/>
      <c r="BL64" s="98"/>
      <c r="BM64" s="98"/>
      <c r="BN64" s="98"/>
      <c r="BO64" s="98"/>
      <c r="BP64" s="98"/>
      <c r="BQ64" s="98"/>
      <c r="BR64" s="98"/>
      <c r="BS64" s="98"/>
      <c r="BT64" s="98"/>
      <c r="BU64" s="98"/>
      <c r="BV64" s="98"/>
      <c r="BW64" s="98"/>
      <c r="BX64" s="98"/>
      <c r="BY64" s="98"/>
      <c r="BZ64" s="98"/>
      <c r="CA64" s="98"/>
      <c r="CB64" s="98"/>
      <c r="CC64" s="98"/>
      <c r="CD64" s="98"/>
      <c r="CE64" s="98"/>
      <c r="CF64" s="98"/>
      <c r="CG64" s="98"/>
      <c r="CH64" s="98"/>
      <c r="CI64" s="98"/>
      <c r="CJ64" s="98"/>
      <c r="CK64" s="98"/>
      <c r="CL64" s="98"/>
      <c r="CM64" s="98"/>
      <c r="CN64" s="98"/>
      <c r="CO64" s="98"/>
      <c r="CP64" s="98"/>
      <c r="CQ64" s="98"/>
      <c r="CR64" s="98"/>
      <c r="CS64" s="98"/>
      <c r="CT64" s="98"/>
      <c r="CU64" s="98"/>
      <c r="CV64" s="98"/>
      <c r="CW64" s="98"/>
      <c r="CX64" s="98"/>
      <c r="CY64" s="98"/>
      <c r="CZ64" s="98"/>
      <c r="DA64" s="98"/>
      <c r="DB64" s="98"/>
      <c r="DC64" s="98"/>
      <c r="DD64" s="98"/>
      <c r="DE64" s="98"/>
      <c r="DF64" s="98"/>
      <c r="DG64" s="98"/>
      <c r="DH64" s="98"/>
      <c r="DI64" s="98"/>
      <c r="DJ64" s="98"/>
      <c r="DK64" s="98"/>
      <c r="DL64" s="98"/>
      <c r="DM64" s="98"/>
      <c r="DN64" s="98"/>
      <c r="DO64" s="98"/>
      <c r="DP64" s="98"/>
      <c r="DQ64" s="98"/>
      <c r="DR64" s="98"/>
      <c r="DS64" s="98"/>
      <c r="DT64" s="98"/>
      <c r="DU64" s="98"/>
      <c r="DV64" s="98"/>
      <c r="DW64" s="98"/>
      <c r="DX64" s="98"/>
      <c r="DY64" s="98"/>
      <c r="DZ64" s="98"/>
      <c r="EA64" s="98"/>
      <c r="EB64" s="98"/>
      <c r="EC64" s="98"/>
      <c r="ED64" s="98"/>
      <c r="EE64" s="98"/>
      <c r="EF64" s="98"/>
      <c r="EG64" s="98"/>
      <c r="EH64" s="98"/>
      <c r="EI64" s="98"/>
      <c r="EJ64" s="98"/>
      <c r="EK64" s="98"/>
      <c r="EL64" s="98"/>
      <c r="EM64" s="98"/>
      <c r="EN64" s="98"/>
      <c r="EO64" s="98"/>
      <c r="EP64" s="98"/>
      <c r="EQ64" s="98"/>
      <c r="ER64" s="98"/>
      <c r="ES64" s="98"/>
      <c r="ET64" s="98"/>
      <c r="EU64" s="98"/>
      <c r="EV64" s="98"/>
      <c r="EW64" s="98"/>
      <c r="EX64" s="98"/>
      <c r="EY64" s="98"/>
      <c r="EZ64" s="98"/>
      <c r="FA64" s="98"/>
      <c r="FB64" s="98"/>
      <c r="FC64" s="98"/>
      <c r="FD64" s="98"/>
      <c r="FE64" s="98"/>
      <c r="FF64" s="98"/>
      <c r="FG64" s="98"/>
      <c r="FH64" s="98"/>
      <c r="FI64" s="98"/>
      <c r="FJ64" s="98"/>
      <c r="FK64" s="98"/>
      <c r="FL64" s="98"/>
      <c r="FM64" s="98"/>
      <c r="FN64" s="98"/>
      <c r="FO64" s="98"/>
      <c r="FP64" s="98"/>
      <c r="FQ64" s="98"/>
      <c r="FR64" s="98"/>
      <c r="FS64" s="98"/>
      <c r="FT64" s="98"/>
      <c r="FU64" s="98"/>
      <c r="FV64" s="98"/>
      <c r="FW64" s="98"/>
      <c r="FX64" s="98"/>
      <c r="FY64" s="98"/>
      <c r="FZ64" s="98"/>
      <c r="GA64" s="98"/>
      <c r="GB64" s="98"/>
      <c r="GC64" s="98"/>
      <c r="GD64" s="98"/>
      <c r="GE64" s="98"/>
      <c r="GF64" s="98"/>
      <c r="GG64" s="98"/>
      <c r="GH64" s="98"/>
      <c r="GI64" s="98"/>
      <c r="GJ64" s="98"/>
      <c r="GK64" s="98"/>
      <c r="GL64" s="98"/>
      <c r="GM64" s="98"/>
      <c r="GN64" s="98"/>
      <c r="GO64" s="98"/>
      <c r="GP64" s="98"/>
      <c r="GQ64" s="98"/>
      <c r="GR64" s="98"/>
      <c r="GS64" s="98"/>
      <c r="GT64" s="98"/>
      <c r="GU64" s="98"/>
      <c r="GV64" s="98"/>
      <c r="GW64" s="98"/>
      <c r="GX64" s="98"/>
      <c r="GY64" s="98"/>
      <c r="GZ64" s="98"/>
      <c r="HA64" s="98"/>
      <c r="HB64" s="98"/>
      <c r="HC64" s="98"/>
      <c r="HD64" s="98"/>
      <c r="HE64" s="98"/>
      <c r="HF64" s="98"/>
      <c r="HG64" s="98"/>
      <c r="HH64" s="98"/>
      <c r="HI64" s="98"/>
      <c r="HJ64" s="98"/>
      <c r="HK64" s="98"/>
      <c r="HL64" s="98"/>
      <c r="HM64" s="98"/>
      <c r="HN64" s="98"/>
      <c r="HO64" s="98"/>
      <c r="HP64" s="98"/>
      <c r="HQ64" s="98"/>
      <c r="HR64" s="98"/>
      <c r="HS64" s="98"/>
      <c r="HT64" s="98"/>
      <c r="HU64" s="98"/>
      <c r="HV64" s="98"/>
      <c r="HW64" s="98"/>
      <c r="HX64" s="98"/>
      <c r="HY64" s="98"/>
      <c r="HZ64" s="98"/>
      <c r="IA64" s="98"/>
      <c r="IB64" s="98"/>
      <c r="IC64" s="98"/>
      <c r="ID64" s="98"/>
      <c r="IE64" s="98"/>
      <c r="IF64" s="98"/>
      <c r="IG64" s="98"/>
      <c r="IH64" s="98"/>
      <c r="II64" s="98"/>
      <c r="IJ64" s="98"/>
      <c r="IK64" s="98"/>
      <c r="IL64" s="98"/>
      <c r="IM64" s="98"/>
      <c r="IN64" s="98"/>
      <c r="IO64" s="98"/>
      <c r="IP64" s="98"/>
      <c r="IQ64" s="98"/>
      <c r="IR64" s="98"/>
      <c r="IS64" s="98"/>
      <c r="IT64" s="98"/>
    </row>
    <row r="65" spans="1:254" x14ac:dyDescent="0.25">
      <c r="A65" s="102" t="s">
        <v>60</v>
      </c>
      <c r="B65" s="108">
        <v>157.19999999999999</v>
      </c>
      <c r="C65" s="108">
        <v>159</v>
      </c>
      <c r="D65" s="108">
        <v>160.1</v>
      </c>
      <c r="E65" s="108">
        <v>161.80000000000001</v>
      </c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8"/>
      <c r="AT65" s="98"/>
      <c r="AU65" s="98"/>
      <c r="AV65" s="98"/>
      <c r="AW65" s="98"/>
      <c r="AX65" s="98"/>
      <c r="AY65" s="98"/>
      <c r="AZ65" s="98"/>
      <c r="BA65" s="98"/>
      <c r="BB65" s="98"/>
      <c r="BC65" s="98"/>
      <c r="BD65" s="98"/>
      <c r="BE65" s="98"/>
      <c r="BF65" s="98"/>
      <c r="BG65" s="98"/>
      <c r="BH65" s="98"/>
      <c r="BI65" s="98"/>
      <c r="BJ65" s="98"/>
      <c r="BK65" s="98"/>
      <c r="BL65" s="98"/>
      <c r="BM65" s="98"/>
      <c r="BN65" s="98"/>
      <c r="BO65" s="98"/>
      <c r="BP65" s="98"/>
      <c r="BQ65" s="98"/>
      <c r="BR65" s="98"/>
      <c r="BS65" s="98"/>
      <c r="BT65" s="98"/>
      <c r="BU65" s="98"/>
      <c r="BV65" s="98"/>
      <c r="BW65" s="98"/>
      <c r="BX65" s="98"/>
      <c r="BY65" s="98"/>
      <c r="BZ65" s="98"/>
      <c r="CA65" s="98"/>
      <c r="CB65" s="98"/>
      <c r="CC65" s="98"/>
      <c r="CD65" s="98"/>
      <c r="CE65" s="98"/>
      <c r="CF65" s="98"/>
      <c r="CG65" s="98"/>
      <c r="CH65" s="98"/>
      <c r="CI65" s="98"/>
      <c r="CJ65" s="98"/>
      <c r="CK65" s="98"/>
      <c r="CL65" s="98"/>
      <c r="CM65" s="98"/>
      <c r="CN65" s="98"/>
      <c r="CO65" s="98"/>
      <c r="CP65" s="98"/>
      <c r="CQ65" s="98"/>
      <c r="CR65" s="98"/>
      <c r="CS65" s="98"/>
      <c r="CT65" s="98"/>
      <c r="CU65" s="98"/>
      <c r="CV65" s="98"/>
      <c r="CW65" s="98"/>
      <c r="CX65" s="98"/>
      <c r="CY65" s="98"/>
      <c r="CZ65" s="98"/>
      <c r="DA65" s="98"/>
      <c r="DB65" s="98"/>
      <c r="DC65" s="98"/>
      <c r="DD65" s="98"/>
      <c r="DE65" s="98"/>
      <c r="DF65" s="98"/>
      <c r="DG65" s="98"/>
      <c r="DH65" s="98"/>
      <c r="DI65" s="98"/>
      <c r="DJ65" s="98"/>
      <c r="DK65" s="98"/>
      <c r="DL65" s="98"/>
      <c r="DM65" s="98"/>
      <c r="DN65" s="98"/>
      <c r="DO65" s="98"/>
      <c r="DP65" s="98"/>
      <c r="DQ65" s="98"/>
      <c r="DR65" s="98"/>
      <c r="DS65" s="98"/>
      <c r="DT65" s="98"/>
      <c r="DU65" s="98"/>
      <c r="DV65" s="98"/>
      <c r="DW65" s="98"/>
      <c r="DX65" s="98"/>
      <c r="DY65" s="98"/>
      <c r="DZ65" s="98"/>
      <c r="EA65" s="98"/>
      <c r="EB65" s="98"/>
      <c r="EC65" s="98"/>
      <c r="ED65" s="98"/>
      <c r="EE65" s="98"/>
      <c r="EF65" s="98"/>
      <c r="EG65" s="98"/>
      <c r="EH65" s="98"/>
      <c r="EI65" s="98"/>
      <c r="EJ65" s="98"/>
      <c r="EK65" s="98"/>
      <c r="EL65" s="98"/>
      <c r="EM65" s="98"/>
      <c r="EN65" s="98"/>
      <c r="EO65" s="98"/>
      <c r="EP65" s="98"/>
      <c r="EQ65" s="98"/>
      <c r="ER65" s="98"/>
      <c r="ES65" s="98"/>
      <c r="ET65" s="98"/>
      <c r="EU65" s="98"/>
      <c r="EV65" s="98"/>
      <c r="EW65" s="98"/>
      <c r="EX65" s="98"/>
      <c r="EY65" s="98"/>
      <c r="EZ65" s="98"/>
      <c r="FA65" s="98"/>
      <c r="FB65" s="98"/>
      <c r="FC65" s="98"/>
      <c r="FD65" s="98"/>
      <c r="FE65" s="98"/>
      <c r="FF65" s="98"/>
      <c r="FG65" s="98"/>
      <c r="FH65" s="98"/>
      <c r="FI65" s="98"/>
      <c r="FJ65" s="98"/>
      <c r="FK65" s="98"/>
      <c r="FL65" s="98"/>
      <c r="FM65" s="98"/>
      <c r="FN65" s="98"/>
      <c r="FO65" s="98"/>
      <c r="FP65" s="98"/>
      <c r="FQ65" s="98"/>
      <c r="FR65" s="98"/>
      <c r="FS65" s="98"/>
      <c r="FT65" s="98"/>
      <c r="FU65" s="98"/>
      <c r="FV65" s="98"/>
      <c r="FW65" s="98"/>
      <c r="FX65" s="98"/>
      <c r="FY65" s="98"/>
      <c r="FZ65" s="98"/>
      <c r="GA65" s="98"/>
      <c r="GB65" s="98"/>
      <c r="GC65" s="98"/>
      <c r="GD65" s="98"/>
      <c r="GE65" s="98"/>
      <c r="GF65" s="98"/>
      <c r="GG65" s="98"/>
      <c r="GH65" s="98"/>
      <c r="GI65" s="98"/>
      <c r="GJ65" s="98"/>
      <c r="GK65" s="98"/>
      <c r="GL65" s="98"/>
      <c r="GM65" s="98"/>
      <c r="GN65" s="98"/>
      <c r="GO65" s="98"/>
      <c r="GP65" s="98"/>
      <c r="GQ65" s="98"/>
      <c r="GR65" s="98"/>
      <c r="GS65" s="98"/>
      <c r="GT65" s="98"/>
      <c r="GU65" s="98"/>
      <c r="GV65" s="98"/>
      <c r="GW65" s="98"/>
      <c r="GX65" s="98"/>
      <c r="GY65" s="98"/>
      <c r="GZ65" s="98"/>
      <c r="HA65" s="98"/>
      <c r="HB65" s="98"/>
      <c r="HC65" s="98"/>
      <c r="HD65" s="98"/>
      <c r="HE65" s="98"/>
      <c r="HF65" s="98"/>
      <c r="HG65" s="98"/>
      <c r="HH65" s="98"/>
      <c r="HI65" s="98"/>
      <c r="HJ65" s="98"/>
      <c r="HK65" s="98"/>
      <c r="HL65" s="98"/>
      <c r="HM65" s="98"/>
      <c r="HN65" s="98"/>
      <c r="HO65" s="98"/>
      <c r="HP65" s="98"/>
      <c r="HQ65" s="98"/>
      <c r="HR65" s="98"/>
      <c r="HS65" s="98"/>
      <c r="HT65" s="98"/>
      <c r="HU65" s="98"/>
      <c r="HV65" s="98"/>
      <c r="HW65" s="98"/>
      <c r="HX65" s="98"/>
      <c r="HY65" s="98"/>
      <c r="HZ65" s="98"/>
      <c r="IA65" s="98"/>
      <c r="IB65" s="98"/>
      <c r="IC65" s="98"/>
      <c r="ID65" s="98"/>
      <c r="IE65" s="98"/>
      <c r="IF65" s="98"/>
      <c r="IG65" s="98"/>
      <c r="IH65" s="98"/>
      <c r="II65" s="98"/>
      <c r="IJ65" s="98"/>
      <c r="IK65" s="98"/>
      <c r="IL65" s="98"/>
      <c r="IM65" s="98"/>
      <c r="IN65" s="98"/>
      <c r="IO65" s="98"/>
      <c r="IP65" s="98"/>
      <c r="IQ65" s="98"/>
      <c r="IR65" s="98"/>
      <c r="IS65" s="98"/>
      <c r="IT65" s="98"/>
    </row>
    <row r="66" spans="1:254" x14ac:dyDescent="0.25">
      <c r="A66" s="102"/>
      <c r="B66" s="102"/>
      <c r="C66" s="102"/>
      <c r="D66" s="102"/>
      <c r="E66" s="102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8"/>
      <c r="AO66" s="98"/>
      <c r="AP66" s="98"/>
      <c r="AQ66" s="98"/>
      <c r="AR66" s="98"/>
      <c r="AS66" s="98"/>
      <c r="AT66" s="98"/>
      <c r="AU66" s="98"/>
      <c r="AV66" s="98"/>
      <c r="AW66" s="98"/>
      <c r="AX66" s="98"/>
      <c r="AY66" s="98"/>
      <c r="AZ66" s="98"/>
      <c r="BA66" s="98"/>
      <c r="BB66" s="98"/>
      <c r="BC66" s="98"/>
      <c r="BD66" s="98"/>
      <c r="BE66" s="98"/>
      <c r="BF66" s="98"/>
      <c r="BG66" s="98"/>
      <c r="BH66" s="98"/>
      <c r="BI66" s="98"/>
      <c r="BJ66" s="98"/>
      <c r="BK66" s="98"/>
      <c r="BL66" s="98"/>
      <c r="BM66" s="98"/>
      <c r="BN66" s="98"/>
      <c r="BO66" s="98"/>
      <c r="BP66" s="98"/>
      <c r="BQ66" s="98"/>
      <c r="BR66" s="98"/>
      <c r="BS66" s="98"/>
      <c r="BT66" s="98"/>
      <c r="BU66" s="98"/>
      <c r="BV66" s="98"/>
      <c r="BW66" s="98"/>
      <c r="BX66" s="98"/>
      <c r="BY66" s="98"/>
      <c r="BZ66" s="98"/>
      <c r="CA66" s="98"/>
      <c r="CB66" s="98"/>
      <c r="CC66" s="98"/>
      <c r="CD66" s="98"/>
      <c r="CE66" s="98"/>
      <c r="CF66" s="98"/>
      <c r="CG66" s="98"/>
      <c r="CH66" s="98"/>
      <c r="CI66" s="98"/>
      <c r="CJ66" s="98"/>
      <c r="CK66" s="98"/>
      <c r="CL66" s="98"/>
      <c r="CM66" s="98"/>
      <c r="CN66" s="98"/>
      <c r="CO66" s="98"/>
      <c r="CP66" s="98"/>
      <c r="CQ66" s="98"/>
      <c r="CR66" s="98"/>
      <c r="CS66" s="98"/>
      <c r="CT66" s="98"/>
      <c r="CU66" s="98"/>
      <c r="CV66" s="98"/>
      <c r="CW66" s="98"/>
      <c r="CX66" s="98"/>
      <c r="CY66" s="98"/>
      <c r="CZ66" s="98"/>
      <c r="DA66" s="98"/>
      <c r="DB66" s="98"/>
      <c r="DC66" s="98"/>
      <c r="DD66" s="98"/>
      <c r="DE66" s="98"/>
      <c r="DF66" s="98"/>
      <c r="DG66" s="98"/>
      <c r="DH66" s="98"/>
      <c r="DI66" s="98"/>
      <c r="DJ66" s="98"/>
      <c r="DK66" s="98"/>
      <c r="DL66" s="98"/>
      <c r="DM66" s="98"/>
      <c r="DN66" s="98"/>
      <c r="DO66" s="98"/>
      <c r="DP66" s="98"/>
      <c r="DQ66" s="98"/>
      <c r="DR66" s="98"/>
      <c r="DS66" s="98"/>
      <c r="DT66" s="98"/>
      <c r="DU66" s="98"/>
      <c r="DV66" s="98"/>
      <c r="DW66" s="98"/>
      <c r="DX66" s="98"/>
      <c r="DY66" s="98"/>
      <c r="DZ66" s="98"/>
      <c r="EA66" s="98"/>
      <c r="EB66" s="98"/>
      <c r="EC66" s="98"/>
      <c r="ED66" s="98"/>
      <c r="EE66" s="98"/>
      <c r="EF66" s="98"/>
      <c r="EG66" s="98"/>
      <c r="EH66" s="98"/>
      <c r="EI66" s="98"/>
      <c r="EJ66" s="98"/>
      <c r="EK66" s="98"/>
      <c r="EL66" s="98"/>
      <c r="EM66" s="98"/>
      <c r="EN66" s="98"/>
      <c r="EO66" s="98"/>
      <c r="EP66" s="98"/>
      <c r="EQ66" s="98"/>
      <c r="ER66" s="98"/>
      <c r="ES66" s="98"/>
      <c r="ET66" s="98"/>
      <c r="EU66" s="98"/>
      <c r="EV66" s="98"/>
      <c r="EW66" s="98"/>
      <c r="EX66" s="98"/>
      <c r="EY66" s="98"/>
      <c r="EZ66" s="98"/>
      <c r="FA66" s="98"/>
      <c r="FB66" s="98"/>
      <c r="FC66" s="98"/>
      <c r="FD66" s="98"/>
      <c r="FE66" s="98"/>
      <c r="FF66" s="98"/>
      <c r="FG66" s="98"/>
      <c r="FH66" s="98"/>
      <c r="FI66" s="98"/>
      <c r="FJ66" s="98"/>
      <c r="FK66" s="98"/>
      <c r="FL66" s="98"/>
      <c r="FM66" s="98"/>
      <c r="FN66" s="98"/>
      <c r="FO66" s="98"/>
      <c r="FP66" s="98"/>
      <c r="FQ66" s="98"/>
      <c r="FR66" s="98"/>
      <c r="FS66" s="98"/>
      <c r="FT66" s="98"/>
      <c r="FU66" s="98"/>
      <c r="FV66" s="98"/>
      <c r="FW66" s="98"/>
      <c r="FX66" s="98"/>
      <c r="FY66" s="98"/>
      <c r="FZ66" s="98"/>
      <c r="GA66" s="98"/>
      <c r="GB66" s="98"/>
      <c r="GC66" s="98"/>
      <c r="GD66" s="98"/>
      <c r="GE66" s="98"/>
      <c r="GF66" s="98"/>
      <c r="GG66" s="98"/>
      <c r="GH66" s="98"/>
      <c r="GI66" s="98"/>
      <c r="GJ66" s="98"/>
      <c r="GK66" s="98"/>
      <c r="GL66" s="98"/>
      <c r="GM66" s="98"/>
      <c r="GN66" s="98"/>
      <c r="GO66" s="98"/>
      <c r="GP66" s="98"/>
      <c r="GQ66" s="98"/>
      <c r="GR66" s="98"/>
      <c r="GS66" s="98"/>
      <c r="GT66" s="98"/>
      <c r="GU66" s="98"/>
      <c r="GV66" s="98"/>
      <c r="GW66" s="98"/>
      <c r="GX66" s="98"/>
      <c r="GY66" s="98"/>
      <c r="GZ66" s="98"/>
      <c r="HA66" s="98"/>
      <c r="HB66" s="98"/>
      <c r="HC66" s="98"/>
      <c r="HD66" s="98"/>
      <c r="HE66" s="98"/>
      <c r="HF66" s="98"/>
      <c r="HG66" s="98"/>
      <c r="HH66" s="98"/>
      <c r="HI66" s="98"/>
      <c r="HJ66" s="98"/>
      <c r="HK66" s="98"/>
      <c r="HL66" s="98"/>
      <c r="HM66" s="98"/>
      <c r="HN66" s="98"/>
      <c r="HO66" s="98"/>
      <c r="HP66" s="98"/>
      <c r="HQ66" s="98"/>
      <c r="HR66" s="98"/>
      <c r="HS66" s="98"/>
      <c r="HT66" s="98"/>
      <c r="HU66" s="98"/>
      <c r="HV66" s="98"/>
      <c r="HW66" s="98"/>
      <c r="HX66" s="98"/>
      <c r="HY66" s="98"/>
      <c r="HZ66" s="98"/>
      <c r="IA66" s="98"/>
      <c r="IB66" s="98"/>
      <c r="IC66" s="98"/>
      <c r="ID66" s="98"/>
      <c r="IE66" s="98"/>
      <c r="IF66" s="98"/>
      <c r="IG66" s="98"/>
      <c r="IH66" s="98"/>
      <c r="II66" s="98"/>
      <c r="IJ66" s="98"/>
      <c r="IK66" s="98"/>
      <c r="IL66" s="98"/>
      <c r="IM66" s="98"/>
      <c r="IN66" s="98"/>
      <c r="IO66" s="98"/>
      <c r="IP66" s="98"/>
      <c r="IQ66" s="98"/>
      <c r="IR66" s="98"/>
      <c r="IS66" s="98"/>
      <c r="IT66" s="98"/>
    </row>
    <row r="67" spans="1:254" x14ac:dyDescent="0.25">
      <c r="A67" s="102" t="s">
        <v>61</v>
      </c>
      <c r="B67" s="115">
        <v>-4.3899999999999997</v>
      </c>
      <c r="C67" s="115">
        <v>1.1000000000000001</v>
      </c>
      <c r="D67" s="115">
        <v>1.51</v>
      </c>
      <c r="E67" s="115">
        <v>0.82</v>
      </c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98"/>
      <c r="AF67" s="98"/>
      <c r="AG67" s="98"/>
      <c r="AH67" s="98"/>
      <c r="AI67" s="98"/>
      <c r="AJ67" s="98"/>
      <c r="AK67" s="98"/>
      <c r="AL67" s="98"/>
      <c r="AM67" s="98"/>
      <c r="AN67" s="98"/>
      <c r="AO67" s="98"/>
      <c r="AP67" s="98"/>
      <c r="AQ67" s="98"/>
      <c r="AR67" s="98"/>
      <c r="AS67" s="98"/>
      <c r="AT67" s="98"/>
      <c r="AU67" s="98"/>
      <c r="AV67" s="98"/>
      <c r="AW67" s="98"/>
      <c r="AX67" s="98"/>
      <c r="AY67" s="98"/>
      <c r="AZ67" s="98"/>
      <c r="BA67" s="98"/>
      <c r="BB67" s="98"/>
      <c r="BC67" s="98"/>
      <c r="BD67" s="98"/>
      <c r="BE67" s="98"/>
      <c r="BF67" s="98"/>
      <c r="BG67" s="98"/>
      <c r="BH67" s="98"/>
      <c r="BI67" s="98"/>
      <c r="BJ67" s="98"/>
      <c r="BK67" s="98"/>
      <c r="BL67" s="98"/>
      <c r="BM67" s="98"/>
      <c r="BN67" s="98"/>
      <c r="BO67" s="98"/>
      <c r="BP67" s="98"/>
      <c r="BQ67" s="98"/>
      <c r="BR67" s="98"/>
      <c r="BS67" s="98"/>
      <c r="BT67" s="98"/>
      <c r="BU67" s="98"/>
      <c r="BV67" s="98"/>
      <c r="BW67" s="98"/>
      <c r="BX67" s="98"/>
      <c r="BY67" s="98"/>
      <c r="BZ67" s="98"/>
      <c r="CA67" s="98"/>
      <c r="CB67" s="98"/>
      <c r="CC67" s="98"/>
      <c r="CD67" s="98"/>
      <c r="CE67" s="98"/>
      <c r="CF67" s="98"/>
      <c r="CG67" s="98"/>
      <c r="CH67" s="98"/>
      <c r="CI67" s="98"/>
      <c r="CJ67" s="98"/>
      <c r="CK67" s="98"/>
      <c r="CL67" s="98"/>
      <c r="CM67" s="98"/>
      <c r="CN67" s="98"/>
      <c r="CO67" s="98"/>
      <c r="CP67" s="98"/>
      <c r="CQ67" s="98"/>
      <c r="CR67" s="98"/>
      <c r="CS67" s="98"/>
      <c r="CT67" s="98"/>
      <c r="CU67" s="98"/>
      <c r="CV67" s="98"/>
      <c r="CW67" s="98"/>
      <c r="CX67" s="98"/>
      <c r="CY67" s="98"/>
      <c r="CZ67" s="98"/>
      <c r="DA67" s="98"/>
      <c r="DB67" s="98"/>
      <c r="DC67" s="98"/>
      <c r="DD67" s="98"/>
      <c r="DE67" s="98"/>
      <c r="DF67" s="98"/>
      <c r="DG67" s="98"/>
      <c r="DH67" s="98"/>
      <c r="DI67" s="98"/>
      <c r="DJ67" s="98"/>
      <c r="DK67" s="98"/>
      <c r="DL67" s="98"/>
      <c r="DM67" s="98"/>
      <c r="DN67" s="98"/>
      <c r="DO67" s="98"/>
      <c r="DP67" s="98"/>
      <c r="DQ67" s="98"/>
      <c r="DR67" s="98"/>
      <c r="DS67" s="98"/>
      <c r="DT67" s="98"/>
      <c r="DU67" s="98"/>
      <c r="DV67" s="98"/>
      <c r="DW67" s="98"/>
      <c r="DX67" s="98"/>
      <c r="DY67" s="98"/>
      <c r="DZ67" s="98"/>
      <c r="EA67" s="98"/>
      <c r="EB67" s="98"/>
      <c r="EC67" s="98"/>
      <c r="ED67" s="98"/>
      <c r="EE67" s="98"/>
      <c r="EF67" s="98"/>
      <c r="EG67" s="98"/>
      <c r="EH67" s="98"/>
      <c r="EI67" s="98"/>
      <c r="EJ67" s="98"/>
      <c r="EK67" s="98"/>
      <c r="EL67" s="98"/>
      <c r="EM67" s="98"/>
      <c r="EN67" s="98"/>
      <c r="EO67" s="98"/>
      <c r="EP67" s="98"/>
      <c r="EQ67" s="98"/>
      <c r="ER67" s="98"/>
      <c r="ES67" s="98"/>
      <c r="ET67" s="98"/>
      <c r="EU67" s="98"/>
      <c r="EV67" s="98"/>
      <c r="EW67" s="98"/>
      <c r="EX67" s="98"/>
      <c r="EY67" s="98"/>
      <c r="EZ67" s="98"/>
      <c r="FA67" s="98"/>
      <c r="FB67" s="98"/>
      <c r="FC67" s="98"/>
      <c r="FD67" s="98"/>
      <c r="FE67" s="98"/>
      <c r="FF67" s="98"/>
      <c r="FG67" s="98"/>
      <c r="FH67" s="98"/>
      <c r="FI67" s="98"/>
      <c r="FJ67" s="98"/>
      <c r="FK67" s="98"/>
      <c r="FL67" s="98"/>
      <c r="FM67" s="98"/>
      <c r="FN67" s="98"/>
      <c r="FO67" s="98"/>
      <c r="FP67" s="98"/>
      <c r="FQ67" s="98"/>
      <c r="FR67" s="98"/>
      <c r="FS67" s="98"/>
      <c r="FT67" s="98"/>
      <c r="FU67" s="98"/>
      <c r="FV67" s="98"/>
      <c r="FW67" s="98"/>
      <c r="FX67" s="98"/>
      <c r="FY67" s="98"/>
      <c r="FZ67" s="98"/>
      <c r="GA67" s="98"/>
      <c r="GB67" s="98"/>
      <c r="GC67" s="98"/>
      <c r="GD67" s="98"/>
      <c r="GE67" s="98"/>
      <c r="GF67" s="98"/>
      <c r="GG67" s="98"/>
      <c r="GH67" s="98"/>
      <c r="GI67" s="98"/>
      <c r="GJ67" s="98"/>
      <c r="GK67" s="98"/>
      <c r="GL67" s="98"/>
      <c r="GM67" s="98"/>
      <c r="GN67" s="98"/>
      <c r="GO67" s="98"/>
      <c r="GP67" s="98"/>
      <c r="GQ67" s="98"/>
      <c r="GR67" s="98"/>
      <c r="GS67" s="98"/>
      <c r="GT67" s="98"/>
      <c r="GU67" s="98"/>
      <c r="GV67" s="98"/>
      <c r="GW67" s="98"/>
      <c r="GX67" s="98"/>
      <c r="GY67" s="98"/>
      <c r="GZ67" s="98"/>
      <c r="HA67" s="98"/>
      <c r="HB67" s="98"/>
      <c r="HC67" s="98"/>
      <c r="HD67" s="98"/>
      <c r="HE67" s="98"/>
      <c r="HF67" s="98"/>
      <c r="HG67" s="98"/>
      <c r="HH67" s="98"/>
      <c r="HI67" s="98"/>
      <c r="HJ67" s="98"/>
      <c r="HK67" s="98"/>
      <c r="HL67" s="98"/>
      <c r="HM67" s="98"/>
      <c r="HN67" s="98"/>
      <c r="HO67" s="98"/>
      <c r="HP67" s="98"/>
      <c r="HQ67" s="98"/>
      <c r="HR67" s="98"/>
      <c r="HS67" s="98"/>
      <c r="HT67" s="98"/>
      <c r="HU67" s="98"/>
      <c r="HV67" s="98"/>
      <c r="HW67" s="98"/>
      <c r="HX67" s="98"/>
      <c r="HY67" s="98"/>
      <c r="HZ67" s="98"/>
      <c r="IA67" s="98"/>
      <c r="IB67" s="98"/>
      <c r="IC67" s="98"/>
      <c r="ID67" s="98"/>
      <c r="IE67" s="98"/>
      <c r="IF67" s="98"/>
      <c r="IG67" s="98"/>
      <c r="IH67" s="98"/>
      <c r="II67" s="98"/>
      <c r="IJ67" s="98"/>
      <c r="IK67" s="98"/>
      <c r="IL67" s="98"/>
      <c r="IM67" s="98"/>
      <c r="IN67" s="98"/>
      <c r="IO67" s="98"/>
      <c r="IP67" s="98"/>
      <c r="IQ67" s="98"/>
      <c r="IR67" s="98"/>
      <c r="IS67" s="98"/>
      <c r="IT67" s="98"/>
    </row>
    <row r="68" spans="1:254" x14ac:dyDescent="0.25">
      <c r="A68" s="102" t="s">
        <v>62</v>
      </c>
      <c r="B68" s="108">
        <v>-4.3899999999999997</v>
      </c>
      <c r="C68" s="108">
        <v>1.1000000000000001</v>
      </c>
      <c r="D68" s="108">
        <v>1.51</v>
      </c>
      <c r="E68" s="108">
        <v>0.82</v>
      </c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8"/>
      <c r="AT68" s="98"/>
      <c r="AU68" s="98"/>
      <c r="AV68" s="98"/>
      <c r="AW68" s="98"/>
      <c r="AX68" s="98"/>
      <c r="AY68" s="98"/>
      <c r="AZ68" s="98"/>
      <c r="BA68" s="98"/>
      <c r="BB68" s="98"/>
      <c r="BC68" s="98"/>
      <c r="BD68" s="98"/>
      <c r="BE68" s="98"/>
      <c r="BF68" s="98"/>
      <c r="BG68" s="98"/>
      <c r="BH68" s="98"/>
      <c r="BI68" s="98"/>
      <c r="BJ68" s="98"/>
      <c r="BK68" s="98"/>
      <c r="BL68" s="98"/>
      <c r="BM68" s="98"/>
      <c r="BN68" s="98"/>
      <c r="BO68" s="98"/>
      <c r="BP68" s="98"/>
      <c r="BQ68" s="98"/>
      <c r="BR68" s="98"/>
      <c r="BS68" s="98"/>
      <c r="BT68" s="98"/>
      <c r="BU68" s="98"/>
      <c r="BV68" s="98"/>
      <c r="BW68" s="98"/>
      <c r="BX68" s="98"/>
      <c r="BY68" s="98"/>
      <c r="BZ68" s="98"/>
      <c r="CA68" s="98"/>
      <c r="CB68" s="98"/>
      <c r="CC68" s="98"/>
      <c r="CD68" s="98"/>
      <c r="CE68" s="98"/>
      <c r="CF68" s="98"/>
      <c r="CG68" s="98"/>
      <c r="CH68" s="98"/>
      <c r="CI68" s="98"/>
      <c r="CJ68" s="98"/>
      <c r="CK68" s="98"/>
      <c r="CL68" s="98"/>
      <c r="CM68" s="98"/>
      <c r="CN68" s="98"/>
      <c r="CO68" s="98"/>
      <c r="CP68" s="98"/>
      <c r="CQ68" s="98"/>
      <c r="CR68" s="98"/>
      <c r="CS68" s="98"/>
      <c r="CT68" s="98"/>
      <c r="CU68" s="98"/>
      <c r="CV68" s="98"/>
      <c r="CW68" s="98"/>
      <c r="CX68" s="98"/>
      <c r="CY68" s="98"/>
      <c r="CZ68" s="98"/>
      <c r="DA68" s="98"/>
      <c r="DB68" s="98"/>
      <c r="DC68" s="98"/>
      <c r="DD68" s="98"/>
      <c r="DE68" s="98"/>
      <c r="DF68" s="98"/>
      <c r="DG68" s="98"/>
      <c r="DH68" s="98"/>
      <c r="DI68" s="98"/>
      <c r="DJ68" s="98"/>
      <c r="DK68" s="98"/>
      <c r="DL68" s="98"/>
      <c r="DM68" s="98"/>
      <c r="DN68" s="98"/>
      <c r="DO68" s="98"/>
      <c r="DP68" s="98"/>
      <c r="DQ68" s="98"/>
      <c r="DR68" s="98"/>
      <c r="DS68" s="98"/>
      <c r="DT68" s="98"/>
      <c r="DU68" s="98"/>
      <c r="DV68" s="98"/>
      <c r="DW68" s="98"/>
      <c r="DX68" s="98"/>
      <c r="DY68" s="98"/>
      <c r="DZ68" s="98"/>
      <c r="EA68" s="98"/>
      <c r="EB68" s="98"/>
      <c r="EC68" s="98"/>
      <c r="ED68" s="98"/>
      <c r="EE68" s="98"/>
      <c r="EF68" s="98"/>
      <c r="EG68" s="98"/>
      <c r="EH68" s="98"/>
      <c r="EI68" s="98"/>
      <c r="EJ68" s="98"/>
      <c r="EK68" s="98"/>
      <c r="EL68" s="98"/>
      <c r="EM68" s="98"/>
      <c r="EN68" s="98"/>
      <c r="EO68" s="98"/>
      <c r="EP68" s="98"/>
      <c r="EQ68" s="98"/>
      <c r="ER68" s="98"/>
      <c r="ES68" s="98"/>
      <c r="ET68" s="98"/>
      <c r="EU68" s="98"/>
      <c r="EV68" s="98"/>
      <c r="EW68" s="98"/>
      <c r="EX68" s="98"/>
      <c r="EY68" s="98"/>
      <c r="EZ68" s="98"/>
      <c r="FA68" s="98"/>
      <c r="FB68" s="98"/>
      <c r="FC68" s="98"/>
      <c r="FD68" s="98"/>
      <c r="FE68" s="98"/>
      <c r="FF68" s="98"/>
      <c r="FG68" s="98"/>
      <c r="FH68" s="98"/>
      <c r="FI68" s="98"/>
      <c r="FJ68" s="98"/>
      <c r="FK68" s="98"/>
      <c r="FL68" s="98"/>
      <c r="FM68" s="98"/>
      <c r="FN68" s="98"/>
      <c r="FO68" s="98"/>
      <c r="FP68" s="98"/>
      <c r="FQ68" s="98"/>
      <c r="FR68" s="98"/>
      <c r="FS68" s="98"/>
      <c r="FT68" s="98"/>
      <c r="FU68" s="98"/>
      <c r="FV68" s="98"/>
      <c r="FW68" s="98"/>
      <c r="FX68" s="98"/>
      <c r="FY68" s="98"/>
      <c r="FZ68" s="98"/>
      <c r="GA68" s="98"/>
      <c r="GB68" s="98"/>
      <c r="GC68" s="98"/>
      <c r="GD68" s="98"/>
      <c r="GE68" s="98"/>
      <c r="GF68" s="98"/>
      <c r="GG68" s="98"/>
      <c r="GH68" s="98"/>
      <c r="GI68" s="98"/>
      <c r="GJ68" s="98"/>
      <c r="GK68" s="98"/>
      <c r="GL68" s="98"/>
      <c r="GM68" s="98"/>
      <c r="GN68" s="98"/>
      <c r="GO68" s="98"/>
      <c r="GP68" s="98"/>
      <c r="GQ68" s="98"/>
      <c r="GR68" s="98"/>
      <c r="GS68" s="98"/>
      <c r="GT68" s="98"/>
      <c r="GU68" s="98"/>
      <c r="GV68" s="98"/>
      <c r="GW68" s="98"/>
      <c r="GX68" s="98"/>
      <c r="GY68" s="98"/>
      <c r="GZ68" s="98"/>
      <c r="HA68" s="98"/>
      <c r="HB68" s="98"/>
      <c r="HC68" s="98"/>
      <c r="HD68" s="98"/>
      <c r="HE68" s="98"/>
      <c r="HF68" s="98"/>
      <c r="HG68" s="98"/>
      <c r="HH68" s="98"/>
      <c r="HI68" s="98"/>
      <c r="HJ68" s="98"/>
      <c r="HK68" s="98"/>
      <c r="HL68" s="98"/>
      <c r="HM68" s="98"/>
      <c r="HN68" s="98"/>
      <c r="HO68" s="98"/>
      <c r="HP68" s="98"/>
      <c r="HQ68" s="98"/>
      <c r="HR68" s="98"/>
      <c r="HS68" s="98"/>
      <c r="HT68" s="98"/>
      <c r="HU68" s="98"/>
      <c r="HV68" s="98"/>
      <c r="HW68" s="98"/>
      <c r="HX68" s="98"/>
      <c r="HY68" s="98"/>
      <c r="HZ68" s="98"/>
      <c r="IA68" s="98"/>
      <c r="IB68" s="98"/>
      <c r="IC68" s="98"/>
      <c r="ID68" s="98"/>
      <c r="IE68" s="98"/>
      <c r="IF68" s="98"/>
      <c r="IG68" s="98"/>
      <c r="IH68" s="98"/>
      <c r="II68" s="98"/>
      <c r="IJ68" s="98"/>
      <c r="IK68" s="98"/>
      <c r="IL68" s="98"/>
      <c r="IM68" s="98"/>
      <c r="IN68" s="98"/>
      <c r="IO68" s="98"/>
      <c r="IP68" s="98"/>
      <c r="IQ68" s="98"/>
      <c r="IR68" s="98"/>
      <c r="IS68" s="98"/>
      <c r="IT68" s="98"/>
    </row>
    <row r="69" spans="1:254" x14ac:dyDescent="0.25">
      <c r="A69" s="102" t="s">
        <v>63</v>
      </c>
      <c r="B69" s="108">
        <v>157.19999999999999</v>
      </c>
      <c r="C69" s="108">
        <v>162.5</v>
      </c>
      <c r="D69" s="108">
        <v>162.1</v>
      </c>
      <c r="E69" s="108">
        <v>163.4</v>
      </c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  <c r="AH69" s="98"/>
      <c r="AI69" s="98"/>
      <c r="AJ69" s="98"/>
      <c r="AK69" s="98"/>
      <c r="AL69" s="98"/>
      <c r="AM69" s="98"/>
      <c r="AN69" s="98"/>
      <c r="AO69" s="98"/>
      <c r="AP69" s="98"/>
      <c r="AQ69" s="98"/>
      <c r="AR69" s="98"/>
      <c r="AS69" s="98"/>
      <c r="AT69" s="98"/>
      <c r="AU69" s="98"/>
      <c r="AV69" s="98"/>
      <c r="AW69" s="98"/>
      <c r="AX69" s="98"/>
      <c r="AY69" s="98"/>
      <c r="AZ69" s="98"/>
      <c r="BA69" s="98"/>
      <c r="BB69" s="98"/>
      <c r="BC69" s="98"/>
      <c r="BD69" s="98"/>
      <c r="BE69" s="98"/>
      <c r="BF69" s="98"/>
      <c r="BG69" s="98"/>
      <c r="BH69" s="98"/>
      <c r="BI69" s="98"/>
      <c r="BJ69" s="98"/>
      <c r="BK69" s="98"/>
      <c r="BL69" s="98"/>
      <c r="BM69" s="98"/>
      <c r="BN69" s="98"/>
      <c r="BO69" s="98"/>
      <c r="BP69" s="98"/>
      <c r="BQ69" s="98"/>
      <c r="BR69" s="98"/>
      <c r="BS69" s="98"/>
      <c r="BT69" s="98"/>
      <c r="BU69" s="98"/>
      <c r="BV69" s="98"/>
      <c r="BW69" s="98"/>
      <c r="BX69" s="98"/>
      <c r="BY69" s="98"/>
      <c r="BZ69" s="98"/>
      <c r="CA69" s="98"/>
      <c r="CB69" s="98"/>
      <c r="CC69" s="98"/>
      <c r="CD69" s="98"/>
      <c r="CE69" s="98"/>
      <c r="CF69" s="98"/>
      <c r="CG69" s="98"/>
      <c r="CH69" s="98"/>
      <c r="CI69" s="98"/>
      <c r="CJ69" s="98"/>
      <c r="CK69" s="98"/>
      <c r="CL69" s="98"/>
      <c r="CM69" s="98"/>
      <c r="CN69" s="98"/>
      <c r="CO69" s="98"/>
      <c r="CP69" s="98"/>
      <c r="CQ69" s="98"/>
      <c r="CR69" s="98"/>
      <c r="CS69" s="98"/>
      <c r="CT69" s="98"/>
      <c r="CU69" s="98"/>
      <c r="CV69" s="98"/>
      <c r="CW69" s="98"/>
      <c r="CX69" s="98"/>
      <c r="CY69" s="98"/>
      <c r="CZ69" s="98"/>
      <c r="DA69" s="98"/>
      <c r="DB69" s="98"/>
      <c r="DC69" s="98"/>
      <c r="DD69" s="98"/>
      <c r="DE69" s="98"/>
      <c r="DF69" s="98"/>
      <c r="DG69" s="98"/>
      <c r="DH69" s="98"/>
      <c r="DI69" s="98"/>
      <c r="DJ69" s="98"/>
      <c r="DK69" s="98"/>
      <c r="DL69" s="98"/>
      <c r="DM69" s="98"/>
      <c r="DN69" s="98"/>
      <c r="DO69" s="98"/>
      <c r="DP69" s="98"/>
      <c r="DQ69" s="98"/>
      <c r="DR69" s="98"/>
      <c r="DS69" s="98"/>
      <c r="DT69" s="98"/>
      <c r="DU69" s="98"/>
      <c r="DV69" s="98"/>
      <c r="DW69" s="98"/>
      <c r="DX69" s="98"/>
      <c r="DY69" s="98"/>
      <c r="DZ69" s="98"/>
      <c r="EA69" s="98"/>
      <c r="EB69" s="98"/>
      <c r="EC69" s="98"/>
      <c r="ED69" s="98"/>
      <c r="EE69" s="98"/>
      <c r="EF69" s="98"/>
      <c r="EG69" s="98"/>
      <c r="EH69" s="98"/>
      <c r="EI69" s="98"/>
      <c r="EJ69" s="98"/>
      <c r="EK69" s="98"/>
      <c r="EL69" s="98"/>
      <c r="EM69" s="98"/>
      <c r="EN69" s="98"/>
      <c r="EO69" s="98"/>
      <c r="EP69" s="98"/>
      <c r="EQ69" s="98"/>
      <c r="ER69" s="98"/>
      <c r="ES69" s="98"/>
      <c r="ET69" s="98"/>
      <c r="EU69" s="98"/>
      <c r="EV69" s="98"/>
      <c r="EW69" s="98"/>
      <c r="EX69" s="98"/>
      <c r="EY69" s="98"/>
      <c r="EZ69" s="98"/>
      <c r="FA69" s="98"/>
      <c r="FB69" s="98"/>
      <c r="FC69" s="98"/>
      <c r="FD69" s="98"/>
      <c r="FE69" s="98"/>
      <c r="FF69" s="98"/>
      <c r="FG69" s="98"/>
      <c r="FH69" s="98"/>
      <c r="FI69" s="98"/>
      <c r="FJ69" s="98"/>
      <c r="FK69" s="98"/>
      <c r="FL69" s="98"/>
      <c r="FM69" s="98"/>
      <c r="FN69" s="98"/>
      <c r="FO69" s="98"/>
      <c r="FP69" s="98"/>
      <c r="FQ69" s="98"/>
      <c r="FR69" s="98"/>
      <c r="FS69" s="98"/>
      <c r="FT69" s="98"/>
      <c r="FU69" s="98"/>
      <c r="FV69" s="98"/>
      <c r="FW69" s="98"/>
      <c r="FX69" s="98"/>
      <c r="FY69" s="98"/>
      <c r="FZ69" s="98"/>
      <c r="GA69" s="98"/>
      <c r="GB69" s="98"/>
      <c r="GC69" s="98"/>
      <c r="GD69" s="98"/>
      <c r="GE69" s="98"/>
      <c r="GF69" s="98"/>
      <c r="GG69" s="98"/>
      <c r="GH69" s="98"/>
      <c r="GI69" s="98"/>
      <c r="GJ69" s="98"/>
      <c r="GK69" s="98"/>
      <c r="GL69" s="98"/>
      <c r="GM69" s="98"/>
      <c r="GN69" s="98"/>
      <c r="GO69" s="98"/>
      <c r="GP69" s="98"/>
      <c r="GQ69" s="98"/>
      <c r="GR69" s="98"/>
      <c r="GS69" s="98"/>
      <c r="GT69" s="98"/>
      <c r="GU69" s="98"/>
      <c r="GV69" s="98"/>
      <c r="GW69" s="98"/>
      <c r="GX69" s="98"/>
      <c r="GY69" s="98"/>
      <c r="GZ69" s="98"/>
      <c r="HA69" s="98"/>
      <c r="HB69" s="98"/>
      <c r="HC69" s="98"/>
      <c r="HD69" s="98"/>
      <c r="HE69" s="98"/>
      <c r="HF69" s="98"/>
      <c r="HG69" s="98"/>
      <c r="HH69" s="98"/>
      <c r="HI69" s="98"/>
      <c r="HJ69" s="98"/>
      <c r="HK69" s="98"/>
      <c r="HL69" s="98"/>
      <c r="HM69" s="98"/>
      <c r="HN69" s="98"/>
      <c r="HO69" s="98"/>
      <c r="HP69" s="98"/>
      <c r="HQ69" s="98"/>
      <c r="HR69" s="98"/>
      <c r="HS69" s="98"/>
      <c r="HT69" s="98"/>
      <c r="HU69" s="98"/>
      <c r="HV69" s="98"/>
      <c r="HW69" s="98"/>
      <c r="HX69" s="98"/>
      <c r="HY69" s="98"/>
      <c r="HZ69" s="98"/>
      <c r="IA69" s="98"/>
      <c r="IB69" s="98"/>
      <c r="IC69" s="98"/>
      <c r="ID69" s="98"/>
      <c r="IE69" s="98"/>
      <c r="IF69" s="98"/>
      <c r="IG69" s="98"/>
      <c r="IH69" s="98"/>
      <c r="II69" s="98"/>
      <c r="IJ69" s="98"/>
      <c r="IK69" s="98"/>
      <c r="IL69" s="98"/>
      <c r="IM69" s="98"/>
      <c r="IN69" s="98"/>
      <c r="IO69" s="98"/>
      <c r="IP69" s="98"/>
      <c r="IQ69" s="98"/>
      <c r="IR69" s="98"/>
      <c r="IS69" s="98"/>
      <c r="IT69" s="98"/>
    </row>
    <row r="70" spans="1:254" x14ac:dyDescent="0.25">
      <c r="A70" s="102"/>
      <c r="B70" s="102"/>
      <c r="C70" s="102"/>
      <c r="D70" s="102"/>
      <c r="E70" s="102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  <c r="AA70" s="98"/>
      <c r="AB70" s="98"/>
      <c r="AC70" s="98"/>
      <c r="AD70" s="98"/>
      <c r="AE70" s="98"/>
      <c r="AF70" s="98"/>
      <c r="AG70" s="98"/>
      <c r="AH70" s="98"/>
      <c r="AI70" s="98"/>
      <c r="AJ70" s="98"/>
      <c r="AK70" s="98"/>
      <c r="AL70" s="98"/>
      <c r="AM70" s="98"/>
      <c r="AN70" s="98"/>
      <c r="AO70" s="98"/>
      <c r="AP70" s="98"/>
      <c r="AQ70" s="98"/>
      <c r="AR70" s="98"/>
      <c r="AS70" s="98"/>
      <c r="AT70" s="98"/>
      <c r="AU70" s="98"/>
      <c r="AV70" s="98"/>
      <c r="AW70" s="98"/>
      <c r="AX70" s="98"/>
      <c r="AY70" s="98"/>
      <c r="AZ70" s="98"/>
      <c r="BA70" s="98"/>
      <c r="BB70" s="98"/>
      <c r="BC70" s="98"/>
      <c r="BD70" s="98"/>
      <c r="BE70" s="98"/>
      <c r="BF70" s="98"/>
      <c r="BG70" s="98"/>
      <c r="BH70" s="98"/>
      <c r="BI70" s="98"/>
      <c r="BJ70" s="98"/>
      <c r="BK70" s="98"/>
      <c r="BL70" s="98"/>
      <c r="BM70" s="98"/>
      <c r="BN70" s="98"/>
      <c r="BO70" s="98"/>
      <c r="BP70" s="98"/>
      <c r="BQ70" s="98"/>
      <c r="BR70" s="98"/>
      <c r="BS70" s="98"/>
      <c r="BT70" s="98"/>
      <c r="BU70" s="98"/>
      <c r="BV70" s="98"/>
      <c r="BW70" s="98"/>
      <c r="BX70" s="98"/>
      <c r="BY70" s="98"/>
      <c r="BZ70" s="98"/>
      <c r="CA70" s="98"/>
      <c r="CB70" s="98"/>
      <c r="CC70" s="98"/>
      <c r="CD70" s="98"/>
      <c r="CE70" s="98"/>
      <c r="CF70" s="98"/>
      <c r="CG70" s="98"/>
      <c r="CH70" s="98"/>
      <c r="CI70" s="98"/>
      <c r="CJ70" s="98"/>
      <c r="CK70" s="98"/>
      <c r="CL70" s="98"/>
      <c r="CM70" s="98"/>
      <c r="CN70" s="98"/>
      <c r="CO70" s="98"/>
      <c r="CP70" s="98"/>
      <c r="CQ70" s="98"/>
      <c r="CR70" s="98"/>
      <c r="CS70" s="98"/>
      <c r="CT70" s="98"/>
      <c r="CU70" s="98"/>
      <c r="CV70" s="98"/>
      <c r="CW70" s="98"/>
      <c r="CX70" s="98"/>
      <c r="CY70" s="98"/>
      <c r="CZ70" s="98"/>
      <c r="DA70" s="98"/>
      <c r="DB70" s="98"/>
      <c r="DC70" s="98"/>
      <c r="DD70" s="98"/>
      <c r="DE70" s="98"/>
      <c r="DF70" s="98"/>
      <c r="DG70" s="98"/>
      <c r="DH70" s="98"/>
      <c r="DI70" s="98"/>
      <c r="DJ70" s="98"/>
      <c r="DK70" s="98"/>
      <c r="DL70" s="98"/>
      <c r="DM70" s="98"/>
      <c r="DN70" s="98"/>
      <c r="DO70" s="98"/>
      <c r="DP70" s="98"/>
      <c r="DQ70" s="98"/>
      <c r="DR70" s="98"/>
      <c r="DS70" s="98"/>
      <c r="DT70" s="98"/>
      <c r="DU70" s="98"/>
      <c r="DV70" s="98"/>
      <c r="DW70" s="98"/>
      <c r="DX70" s="98"/>
      <c r="DY70" s="98"/>
      <c r="DZ70" s="98"/>
      <c r="EA70" s="98"/>
      <c r="EB70" s="98"/>
      <c r="EC70" s="98"/>
      <c r="ED70" s="98"/>
      <c r="EE70" s="98"/>
      <c r="EF70" s="98"/>
      <c r="EG70" s="98"/>
      <c r="EH70" s="98"/>
      <c r="EI70" s="98"/>
      <c r="EJ70" s="98"/>
      <c r="EK70" s="98"/>
      <c r="EL70" s="98"/>
      <c r="EM70" s="98"/>
      <c r="EN70" s="98"/>
      <c r="EO70" s="98"/>
      <c r="EP70" s="98"/>
      <c r="EQ70" s="98"/>
      <c r="ER70" s="98"/>
      <c r="ES70" s="98"/>
      <c r="ET70" s="98"/>
      <c r="EU70" s="98"/>
      <c r="EV70" s="98"/>
      <c r="EW70" s="98"/>
      <c r="EX70" s="98"/>
      <c r="EY70" s="98"/>
      <c r="EZ70" s="98"/>
      <c r="FA70" s="98"/>
      <c r="FB70" s="98"/>
      <c r="FC70" s="98"/>
      <c r="FD70" s="98"/>
      <c r="FE70" s="98"/>
      <c r="FF70" s="98"/>
      <c r="FG70" s="98"/>
      <c r="FH70" s="98"/>
      <c r="FI70" s="98"/>
      <c r="FJ70" s="98"/>
      <c r="FK70" s="98"/>
      <c r="FL70" s="98"/>
      <c r="FM70" s="98"/>
      <c r="FN70" s="98"/>
      <c r="FO70" s="98"/>
      <c r="FP70" s="98"/>
      <c r="FQ70" s="98"/>
      <c r="FR70" s="98"/>
      <c r="FS70" s="98"/>
      <c r="FT70" s="98"/>
      <c r="FU70" s="98"/>
      <c r="FV70" s="98"/>
      <c r="FW70" s="98"/>
      <c r="FX70" s="98"/>
      <c r="FY70" s="98"/>
      <c r="FZ70" s="98"/>
      <c r="GA70" s="98"/>
      <c r="GB70" s="98"/>
      <c r="GC70" s="98"/>
      <c r="GD70" s="98"/>
      <c r="GE70" s="98"/>
      <c r="GF70" s="98"/>
      <c r="GG70" s="98"/>
      <c r="GH70" s="98"/>
      <c r="GI70" s="98"/>
      <c r="GJ70" s="98"/>
      <c r="GK70" s="98"/>
      <c r="GL70" s="98"/>
      <c r="GM70" s="98"/>
      <c r="GN70" s="98"/>
      <c r="GO70" s="98"/>
      <c r="GP70" s="98"/>
      <c r="GQ70" s="98"/>
      <c r="GR70" s="98"/>
      <c r="GS70" s="98"/>
      <c r="GT70" s="98"/>
      <c r="GU70" s="98"/>
      <c r="GV70" s="98"/>
      <c r="GW70" s="98"/>
      <c r="GX70" s="98"/>
      <c r="GY70" s="98"/>
      <c r="GZ70" s="98"/>
      <c r="HA70" s="98"/>
      <c r="HB70" s="98"/>
      <c r="HC70" s="98"/>
      <c r="HD70" s="98"/>
      <c r="HE70" s="98"/>
      <c r="HF70" s="98"/>
      <c r="HG70" s="98"/>
      <c r="HH70" s="98"/>
      <c r="HI70" s="98"/>
      <c r="HJ70" s="98"/>
      <c r="HK70" s="98"/>
      <c r="HL70" s="98"/>
      <c r="HM70" s="98"/>
      <c r="HN70" s="98"/>
      <c r="HO70" s="98"/>
      <c r="HP70" s="98"/>
      <c r="HQ70" s="98"/>
      <c r="HR70" s="98"/>
      <c r="HS70" s="98"/>
      <c r="HT70" s="98"/>
      <c r="HU70" s="98"/>
      <c r="HV70" s="98"/>
      <c r="HW70" s="98"/>
      <c r="HX70" s="98"/>
      <c r="HY70" s="98"/>
      <c r="HZ70" s="98"/>
      <c r="IA70" s="98"/>
      <c r="IB70" s="98"/>
      <c r="IC70" s="98"/>
      <c r="ID70" s="98"/>
      <c r="IE70" s="98"/>
      <c r="IF70" s="98"/>
      <c r="IG70" s="98"/>
      <c r="IH70" s="98"/>
      <c r="II70" s="98"/>
      <c r="IJ70" s="98"/>
      <c r="IK70" s="98"/>
      <c r="IL70" s="98"/>
      <c r="IM70" s="98"/>
      <c r="IN70" s="98"/>
      <c r="IO70" s="98"/>
      <c r="IP70" s="98"/>
      <c r="IQ70" s="98"/>
      <c r="IR70" s="98"/>
      <c r="IS70" s="98"/>
      <c r="IT70" s="98"/>
    </row>
    <row r="71" spans="1:254" x14ac:dyDescent="0.25">
      <c r="A71" s="102" t="s">
        <v>64</v>
      </c>
      <c r="B71" s="115">
        <v>-4.53</v>
      </c>
      <c r="C71" s="115">
        <v>1.31</v>
      </c>
      <c r="D71" s="115">
        <v>1.59</v>
      </c>
      <c r="E71" s="115">
        <v>1.79</v>
      </c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  <c r="AH71" s="98"/>
      <c r="AI71" s="98"/>
      <c r="AJ71" s="98"/>
      <c r="AK71" s="98"/>
      <c r="AL71" s="98"/>
      <c r="AM71" s="98"/>
      <c r="AN71" s="98"/>
      <c r="AO71" s="98"/>
      <c r="AP71" s="98"/>
      <c r="AQ71" s="98"/>
      <c r="AR71" s="98"/>
      <c r="AS71" s="98"/>
      <c r="AT71" s="98"/>
      <c r="AU71" s="98"/>
      <c r="AV71" s="98"/>
      <c r="AW71" s="98"/>
      <c r="AX71" s="98"/>
      <c r="AY71" s="98"/>
      <c r="AZ71" s="98"/>
      <c r="BA71" s="98"/>
      <c r="BB71" s="98"/>
      <c r="BC71" s="98"/>
      <c r="BD71" s="98"/>
      <c r="BE71" s="98"/>
      <c r="BF71" s="98"/>
      <c r="BG71" s="98"/>
      <c r="BH71" s="98"/>
      <c r="BI71" s="98"/>
      <c r="BJ71" s="98"/>
      <c r="BK71" s="98"/>
      <c r="BL71" s="98"/>
      <c r="BM71" s="98"/>
      <c r="BN71" s="98"/>
      <c r="BO71" s="98"/>
      <c r="BP71" s="98"/>
      <c r="BQ71" s="98"/>
      <c r="BR71" s="98"/>
      <c r="BS71" s="98"/>
      <c r="BT71" s="98"/>
      <c r="BU71" s="98"/>
      <c r="BV71" s="98"/>
      <c r="BW71" s="98"/>
      <c r="BX71" s="98"/>
      <c r="BY71" s="98"/>
      <c r="BZ71" s="98"/>
      <c r="CA71" s="98"/>
      <c r="CB71" s="98"/>
      <c r="CC71" s="98"/>
      <c r="CD71" s="98"/>
      <c r="CE71" s="98"/>
      <c r="CF71" s="98"/>
      <c r="CG71" s="98"/>
      <c r="CH71" s="98"/>
      <c r="CI71" s="98"/>
      <c r="CJ71" s="98"/>
      <c r="CK71" s="98"/>
      <c r="CL71" s="98"/>
      <c r="CM71" s="98"/>
      <c r="CN71" s="98"/>
      <c r="CO71" s="98"/>
      <c r="CP71" s="98"/>
      <c r="CQ71" s="98"/>
      <c r="CR71" s="98"/>
      <c r="CS71" s="98"/>
      <c r="CT71" s="98"/>
      <c r="CU71" s="98"/>
      <c r="CV71" s="98"/>
      <c r="CW71" s="98"/>
      <c r="CX71" s="98"/>
      <c r="CY71" s="98"/>
      <c r="CZ71" s="98"/>
      <c r="DA71" s="98"/>
      <c r="DB71" s="98"/>
      <c r="DC71" s="98"/>
      <c r="DD71" s="98"/>
      <c r="DE71" s="98"/>
      <c r="DF71" s="98"/>
      <c r="DG71" s="98"/>
      <c r="DH71" s="98"/>
      <c r="DI71" s="98"/>
      <c r="DJ71" s="98"/>
      <c r="DK71" s="98"/>
      <c r="DL71" s="98"/>
      <c r="DM71" s="98"/>
      <c r="DN71" s="98"/>
      <c r="DO71" s="98"/>
      <c r="DP71" s="98"/>
      <c r="DQ71" s="98"/>
      <c r="DR71" s="98"/>
      <c r="DS71" s="98"/>
      <c r="DT71" s="98"/>
      <c r="DU71" s="98"/>
      <c r="DV71" s="98"/>
      <c r="DW71" s="98"/>
      <c r="DX71" s="98"/>
      <c r="DY71" s="98"/>
      <c r="DZ71" s="98"/>
      <c r="EA71" s="98"/>
      <c r="EB71" s="98"/>
      <c r="EC71" s="98"/>
      <c r="ED71" s="98"/>
      <c r="EE71" s="98"/>
      <c r="EF71" s="98"/>
      <c r="EG71" s="98"/>
      <c r="EH71" s="98"/>
      <c r="EI71" s="98"/>
      <c r="EJ71" s="98"/>
      <c r="EK71" s="98"/>
      <c r="EL71" s="98"/>
      <c r="EM71" s="98"/>
      <c r="EN71" s="98"/>
      <c r="EO71" s="98"/>
      <c r="EP71" s="98"/>
      <c r="EQ71" s="98"/>
      <c r="ER71" s="98"/>
      <c r="ES71" s="98"/>
      <c r="ET71" s="98"/>
      <c r="EU71" s="98"/>
      <c r="EV71" s="98"/>
      <c r="EW71" s="98"/>
      <c r="EX71" s="98"/>
      <c r="EY71" s="98"/>
      <c r="EZ71" s="98"/>
      <c r="FA71" s="98"/>
      <c r="FB71" s="98"/>
      <c r="FC71" s="98"/>
      <c r="FD71" s="98"/>
      <c r="FE71" s="98"/>
      <c r="FF71" s="98"/>
      <c r="FG71" s="98"/>
      <c r="FH71" s="98"/>
      <c r="FI71" s="98"/>
      <c r="FJ71" s="98"/>
      <c r="FK71" s="98"/>
      <c r="FL71" s="98"/>
      <c r="FM71" s="98"/>
      <c r="FN71" s="98"/>
      <c r="FO71" s="98"/>
      <c r="FP71" s="98"/>
      <c r="FQ71" s="98"/>
      <c r="FR71" s="98"/>
      <c r="FS71" s="98"/>
      <c r="FT71" s="98"/>
      <c r="FU71" s="98"/>
      <c r="FV71" s="98"/>
      <c r="FW71" s="98"/>
      <c r="FX71" s="98"/>
      <c r="FY71" s="98"/>
      <c r="FZ71" s="98"/>
      <c r="GA71" s="98"/>
      <c r="GB71" s="98"/>
      <c r="GC71" s="98"/>
      <c r="GD71" s="98"/>
      <c r="GE71" s="98"/>
      <c r="GF71" s="98"/>
      <c r="GG71" s="98"/>
      <c r="GH71" s="98"/>
      <c r="GI71" s="98"/>
      <c r="GJ71" s="98"/>
      <c r="GK71" s="98"/>
      <c r="GL71" s="98"/>
      <c r="GM71" s="98"/>
      <c r="GN71" s="98"/>
      <c r="GO71" s="98"/>
      <c r="GP71" s="98"/>
      <c r="GQ71" s="98"/>
      <c r="GR71" s="98"/>
      <c r="GS71" s="98"/>
      <c r="GT71" s="98"/>
      <c r="GU71" s="98"/>
      <c r="GV71" s="98"/>
      <c r="GW71" s="98"/>
      <c r="GX71" s="98"/>
      <c r="GY71" s="98"/>
      <c r="GZ71" s="98"/>
      <c r="HA71" s="98"/>
      <c r="HB71" s="98"/>
      <c r="HC71" s="98"/>
      <c r="HD71" s="98"/>
      <c r="HE71" s="98"/>
      <c r="HF71" s="98"/>
      <c r="HG71" s="98"/>
      <c r="HH71" s="98"/>
      <c r="HI71" s="98"/>
      <c r="HJ71" s="98"/>
      <c r="HK71" s="98"/>
      <c r="HL71" s="98"/>
      <c r="HM71" s="98"/>
      <c r="HN71" s="98"/>
      <c r="HO71" s="98"/>
      <c r="HP71" s="98"/>
      <c r="HQ71" s="98"/>
      <c r="HR71" s="98"/>
      <c r="HS71" s="98"/>
      <c r="HT71" s="98"/>
      <c r="HU71" s="98"/>
      <c r="HV71" s="98"/>
      <c r="HW71" s="98"/>
      <c r="HX71" s="98"/>
      <c r="HY71" s="98"/>
      <c r="HZ71" s="98"/>
      <c r="IA71" s="98"/>
      <c r="IB71" s="98"/>
      <c r="IC71" s="98"/>
      <c r="ID71" s="98"/>
      <c r="IE71" s="98"/>
      <c r="IF71" s="98"/>
      <c r="IG71" s="98"/>
      <c r="IH71" s="98"/>
      <c r="II71" s="98"/>
      <c r="IJ71" s="98"/>
      <c r="IK71" s="98"/>
      <c r="IL71" s="98"/>
      <c r="IM71" s="98"/>
      <c r="IN71" s="98"/>
      <c r="IO71" s="98"/>
      <c r="IP71" s="98"/>
      <c r="IQ71" s="98"/>
      <c r="IR71" s="98"/>
      <c r="IS71" s="98"/>
      <c r="IT71" s="98"/>
    </row>
    <row r="72" spans="1:254" x14ac:dyDescent="0.25">
      <c r="A72" s="102" t="s">
        <v>65</v>
      </c>
      <c r="B72" s="108">
        <v>-4.53</v>
      </c>
      <c r="C72" s="108">
        <v>1.28</v>
      </c>
      <c r="D72" s="108">
        <v>1.57</v>
      </c>
      <c r="E72" s="108">
        <v>1.77</v>
      </c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  <c r="AH72" s="98"/>
      <c r="AI72" s="98"/>
      <c r="AJ72" s="98"/>
      <c r="AK72" s="98"/>
      <c r="AL72" s="98"/>
      <c r="AM72" s="98"/>
      <c r="AN72" s="98"/>
      <c r="AO72" s="98"/>
      <c r="AP72" s="98"/>
      <c r="AQ72" s="98"/>
      <c r="AR72" s="98"/>
      <c r="AS72" s="98"/>
      <c r="AT72" s="98"/>
      <c r="AU72" s="98"/>
      <c r="AV72" s="98"/>
      <c r="AW72" s="98"/>
      <c r="AX72" s="98"/>
      <c r="AY72" s="98"/>
      <c r="AZ72" s="98"/>
      <c r="BA72" s="98"/>
      <c r="BB72" s="98"/>
      <c r="BC72" s="98"/>
      <c r="BD72" s="98"/>
      <c r="BE72" s="98"/>
      <c r="BF72" s="98"/>
      <c r="BG72" s="98"/>
      <c r="BH72" s="98"/>
      <c r="BI72" s="98"/>
      <c r="BJ72" s="98"/>
      <c r="BK72" s="98"/>
      <c r="BL72" s="98"/>
      <c r="BM72" s="98"/>
      <c r="BN72" s="98"/>
      <c r="BO72" s="98"/>
      <c r="BP72" s="98"/>
      <c r="BQ72" s="98"/>
      <c r="BR72" s="98"/>
      <c r="BS72" s="98"/>
      <c r="BT72" s="98"/>
      <c r="BU72" s="98"/>
      <c r="BV72" s="98"/>
      <c r="BW72" s="98"/>
      <c r="BX72" s="98"/>
      <c r="BY72" s="98"/>
      <c r="BZ72" s="98"/>
      <c r="CA72" s="98"/>
      <c r="CB72" s="98"/>
      <c r="CC72" s="98"/>
      <c r="CD72" s="98"/>
      <c r="CE72" s="98"/>
      <c r="CF72" s="98"/>
      <c r="CG72" s="98"/>
      <c r="CH72" s="98"/>
      <c r="CI72" s="98"/>
      <c r="CJ72" s="98"/>
      <c r="CK72" s="98"/>
      <c r="CL72" s="98"/>
      <c r="CM72" s="98"/>
      <c r="CN72" s="98"/>
      <c r="CO72" s="98"/>
      <c r="CP72" s="98"/>
      <c r="CQ72" s="98"/>
      <c r="CR72" s="98"/>
      <c r="CS72" s="98"/>
      <c r="CT72" s="98"/>
      <c r="CU72" s="98"/>
      <c r="CV72" s="98"/>
      <c r="CW72" s="98"/>
      <c r="CX72" s="98"/>
      <c r="CY72" s="98"/>
      <c r="CZ72" s="98"/>
      <c r="DA72" s="98"/>
      <c r="DB72" s="98"/>
      <c r="DC72" s="98"/>
      <c r="DD72" s="98"/>
      <c r="DE72" s="98"/>
      <c r="DF72" s="98"/>
      <c r="DG72" s="98"/>
      <c r="DH72" s="98"/>
      <c r="DI72" s="98"/>
      <c r="DJ72" s="98"/>
      <c r="DK72" s="98"/>
      <c r="DL72" s="98"/>
      <c r="DM72" s="98"/>
      <c r="DN72" s="98"/>
      <c r="DO72" s="98"/>
      <c r="DP72" s="98"/>
      <c r="DQ72" s="98"/>
      <c r="DR72" s="98"/>
      <c r="DS72" s="98"/>
      <c r="DT72" s="98"/>
      <c r="DU72" s="98"/>
      <c r="DV72" s="98"/>
      <c r="DW72" s="98"/>
      <c r="DX72" s="98"/>
      <c r="DY72" s="98"/>
      <c r="DZ72" s="98"/>
      <c r="EA72" s="98"/>
      <c r="EB72" s="98"/>
      <c r="EC72" s="98"/>
      <c r="ED72" s="98"/>
      <c r="EE72" s="98"/>
      <c r="EF72" s="98"/>
      <c r="EG72" s="98"/>
      <c r="EH72" s="98"/>
      <c r="EI72" s="98"/>
      <c r="EJ72" s="98"/>
      <c r="EK72" s="98"/>
      <c r="EL72" s="98"/>
      <c r="EM72" s="98"/>
      <c r="EN72" s="98"/>
      <c r="EO72" s="98"/>
      <c r="EP72" s="98"/>
      <c r="EQ72" s="98"/>
      <c r="ER72" s="98"/>
      <c r="ES72" s="98"/>
      <c r="ET72" s="98"/>
      <c r="EU72" s="98"/>
      <c r="EV72" s="98"/>
      <c r="EW72" s="98"/>
      <c r="EX72" s="98"/>
      <c r="EY72" s="98"/>
      <c r="EZ72" s="98"/>
      <c r="FA72" s="98"/>
      <c r="FB72" s="98"/>
      <c r="FC72" s="98"/>
      <c r="FD72" s="98"/>
      <c r="FE72" s="98"/>
      <c r="FF72" s="98"/>
      <c r="FG72" s="98"/>
      <c r="FH72" s="98"/>
      <c r="FI72" s="98"/>
      <c r="FJ72" s="98"/>
      <c r="FK72" s="98"/>
      <c r="FL72" s="98"/>
      <c r="FM72" s="98"/>
      <c r="FN72" s="98"/>
      <c r="FO72" s="98"/>
      <c r="FP72" s="98"/>
      <c r="FQ72" s="98"/>
      <c r="FR72" s="98"/>
      <c r="FS72" s="98"/>
      <c r="FT72" s="98"/>
      <c r="FU72" s="98"/>
      <c r="FV72" s="98"/>
      <c r="FW72" s="98"/>
      <c r="FX72" s="98"/>
      <c r="FY72" s="98"/>
      <c r="FZ72" s="98"/>
      <c r="GA72" s="98"/>
      <c r="GB72" s="98"/>
      <c r="GC72" s="98"/>
      <c r="GD72" s="98"/>
      <c r="GE72" s="98"/>
      <c r="GF72" s="98"/>
      <c r="GG72" s="98"/>
      <c r="GH72" s="98"/>
      <c r="GI72" s="98"/>
      <c r="GJ72" s="98"/>
      <c r="GK72" s="98"/>
      <c r="GL72" s="98"/>
      <c r="GM72" s="98"/>
      <c r="GN72" s="98"/>
      <c r="GO72" s="98"/>
      <c r="GP72" s="98"/>
      <c r="GQ72" s="98"/>
      <c r="GR72" s="98"/>
      <c r="GS72" s="98"/>
      <c r="GT72" s="98"/>
      <c r="GU72" s="98"/>
      <c r="GV72" s="98"/>
      <c r="GW72" s="98"/>
      <c r="GX72" s="98"/>
      <c r="GY72" s="98"/>
      <c r="GZ72" s="98"/>
      <c r="HA72" s="98"/>
      <c r="HB72" s="98"/>
      <c r="HC72" s="98"/>
      <c r="HD72" s="98"/>
      <c r="HE72" s="98"/>
      <c r="HF72" s="98"/>
      <c r="HG72" s="98"/>
      <c r="HH72" s="98"/>
      <c r="HI72" s="98"/>
      <c r="HJ72" s="98"/>
      <c r="HK72" s="98"/>
      <c r="HL72" s="98"/>
      <c r="HM72" s="98"/>
      <c r="HN72" s="98"/>
      <c r="HO72" s="98"/>
      <c r="HP72" s="98"/>
      <c r="HQ72" s="98"/>
      <c r="HR72" s="98"/>
      <c r="HS72" s="98"/>
      <c r="HT72" s="98"/>
      <c r="HU72" s="98"/>
      <c r="HV72" s="98"/>
      <c r="HW72" s="98"/>
      <c r="HX72" s="98"/>
      <c r="HY72" s="98"/>
      <c r="HZ72" s="98"/>
      <c r="IA72" s="98"/>
      <c r="IB72" s="98"/>
      <c r="IC72" s="98"/>
      <c r="ID72" s="98"/>
      <c r="IE72" s="98"/>
      <c r="IF72" s="98"/>
      <c r="IG72" s="98"/>
      <c r="IH72" s="98"/>
      <c r="II72" s="98"/>
      <c r="IJ72" s="98"/>
      <c r="IK72" s="98"/>
      <c r="IL72" s="98"/>
      <c r="IM72" s="98"/>
      <c r="IN72" s="98"/>
      <c r="IO72" s="98"/>
      <c r="IP72" s="98"/>
      <c r="IQ72" s="98"/>
      <c r="IR72" s="98"/>
      <c r="IS72" s="98"/>
      <c r="IT72" s="98"/>
    </row>
    <row r="73" spans="1:254" x14ac:dyDescent="0.25">
      <c r="A73" s="102"/>
      <c r="B73" s="102"/>
      <c r="C73" s="102"/>
      <c r="D73" s="102"/>
      <c r="E73" s="102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  <c r="AA73" s="98"/>
      <c r="AB73" s="98"/>
      <c r="AC73" s="98"/>
      <c r="AD73" s="98"/>
      <c r="AE73" s="98"/>
      <c r="AF73" s="98"/>
      <c r="AG73" s="98"/>
      <c r="AH73" s="98"/>
      <c r="AI73" s="98"/>
      <c r="AJ73" s="98"/>
      <c r="AK73" s="98"/>
      <c r="AL73" s="98"/>
      <c r="AM73" s="98"/>
      <c r="AN73" s="98"/>
      <c r="AO73" s="98"/>
      <c r="AP73" s="98"/>
      <c r="AQ73" s="98"/>
      <c r="AR73" s="98"/>
      <c r="AS73" s="98"/>
      <c r="AT73" s="98"/>
      <c r="AU73" s="98"/>
      <c r="AV73" s="98"/>
      <c r="AW73" s="98"/>
      <c r="AX73" s="98"/>
      <c r="AY73" s="98"/>
      <c r="AZ73" s="98"/>
      <c r="BA73" s="98"/>
      <c r="BB73" s="98"/>
      <c r="BC73" s="98"/>
      <c r="BD73" s="98"/>
      <c r="BE73" s="98"/>
      <c r="BF73" s="98"/>
      <c r="BG73" s="98"/>
      <c r="BH73" s="98"/>
      <c r="BI73" s="98"/>
      <c r="BJ73" s="98"/>
      <c r="BK73" s="98"/>
      <c r="BL73" s="98"/>
      <c r="BM73" s="98"/>
      <c r="BN73" s="98"/>
      <c r="BO73" s="98"/>
      <c r="BP73" s="98"/>
      <c r="BQ73" s="98"/>
      <c r="BR73" s="98"/>
      <c r="BS73" s="98"/>
      <c r="BT73" s="98"/>
      <c r="BU73" s="98"/>
      <c r="BV73" s="98"/>
      <c r="BW73" s="98"/>
      <c r="BX73" s="98"/>
      <c r="BY73" s="98"/>
      <c r="BZ73" s="98"/>
      <c r="CA73" s="98"/>
      <c r="CB73" s="98"/>
      <c r="CC73" s="98"/>
      <c r="CD73" s="98"/>
      <c r="CE73" s="98"/>
      <c r="CF73" s="98"/>
      <c r="CG73" s="98"/>
      <c r="CH73" s="98"/>
      <c r="CI73" s="98"/>
      <c r="CJ73" s="98"/>
      <c r="CK73" s="98"/>
      <c r="CL73" s="98"/>
      <c r="CM73" s="98"/>
      <c r="CN73" s="98"/>
      <c r="CO73" s="98"/>
      <c r="CP73" s="98"/>
      <c r="CQ73" s="98"/>
      <c r="CR73" s="98"/>
      <c r="CS73" s="98"/>
      <c r="CT73" s="98"/>
      <c r="CU73" s="98"/>
      <c r="CV73" s="98"/>
      <c r="CW73" s="98"/>
      <c r="CX73" s="98"/>
      <c r="CY73" s="98"/>
      <c r="CZ73" s="98"/>
      <c r="DA73" s="98"/>
      <c r="DB73" s="98"/>
      <c r="DC73" s="98"/>
      <c r="DD73" s="98"/>
      <c r="DE73" s="98"/>
      <c r="DF73" s="98"/>
      <c r="DG73" s="98"/>
      <c r="DH73" s="98"/>
      <c r="DI73" s="98"/>
      <c r="DJ73" s="98"/>
      <c r="DK73" s="98"/>
      <c r="DL73" s="98"/>
      <c r="DM73" s="98"/>
      <c r="DN73" s="98"/>
      <c r="DO73" s="98"/>
      <c r="DP73" s="98"/>
      <c r="DQ73" s="98"/>
      <c r="DR73" s="98"/>
      <c r="DS73" s="98"/>
      <c r="DT73" s="98"/>
      <c r="DU73" s="98"/>
      <c r="DV73" s="98"/>
      <c r="DW73" s="98"/>
      <c r="DX73" s="98"/>
      <c r="DY73" s="98"/>
      <c r="DZ73" s="98"/>
      <c r="EA73" s="98"/>
      <c r="EB73" s="98"/>
      <c r="EC73" s="98"/>
      <c r="ED73" s="98"/>
      <c r="EE73" s="98"/>
      <c r="EF73" s="98"/>
      <c r="EG73" s="98"/>
      <c r="EH73" s="98"/>
      <c r="EI73" s="98"/>
      <c r="EJ73" s="98"/>
      <c r="EK73" s="98"/>
      <c r="EL73" s="98"/>
      <c r="EM73" s="98"/>
      <c r="EN73" s="98"/>
      <c r="EO73" s="98"/>
      <c r="EP73" s="98"/>
      <c r="EQ73" s="98"/>
      <c r="ER73" s="98"/>
      <c r="ES73" s="98"/>
      <c r="ET73" s="98"/>
      <c r="EU73" s="98"/>
      <c r="EV73" s="98"/>
      <c r="EW73" s="98"/>
      <c r="EX73" s="98"/>
      <c r="EY73" s="98"/>
      <c r="EZ73" s="98"/>
      <c r="FA73" s="98"/>
      <c r="FB73" s="98"/>
      <c r="FC73" s="98"/>
      <c r="FD73" s="98"/>
      <c r="FE73" s="98"/>
      <c r="FF73" s="98"/>
      <c r="FG73" s="98"/>
      <c r="FH73" s="98"/>
      <c r="FI73" s="98"/>
      <c r="FJ73" s="98"/>
      <c r="FK73" s="98"/>
      <c r="FL73" s="98"/>
      <c r="FM73" s="98"/>
      <c r="FN73" s="98"/>
      <c r="FO73" s="98"/>
      <c r="FP73" s="98"/>
      <c r="FQ73" s="98"/>
      <c r="FR73" s="98"/>
      <c r="FS73" s="98"/>
      <c r="FT73" s="98"/>
      <c r="FU73" s="98"/>
      <c r="FV73" s="98"/>
      <c r="FW73" s="98"/>
      <c r="FX73" s="98"/>
      <c r="FY73" s="98"/>
      <c r="FZ73" s="98"/>
      <c r="GA73" s="98"/>
      <c r="GB73" s="98"/>
      <c r="GC73" s="98"/>
      <c r="GD73" s="98"/>
      <c r="GE73" s="98"/>
      <c r="GF73" s="98"/>
      <c r="GG73" s="98"/>
      <c r="GH73" s="98"/>
      <c r="GI73" s="98"/>
      <c r="GJ73" s="98"/>
      <c r="GK73" s="98"/>
      <c r="GL73" s="98"/>
      <c r="GM73" s="98"/>
      <c r="GN73" s="98"/>
      <c r="GO73" s="98"/>
      <c r="GP73" s="98"/>
      <c r="GQ73" s="98"/>
      <c r="GR73" s="98"/>
      <c r="GS73" s="98"/>
      <c r="GT73" s="98"/>
      <c r="GU73" s="98"/>
      <c r="GV73" s="98"/>
      <c r="GW73" s="98"/>
      <c r="GX73" s="98"/>
      <c r="GY73" s="98"/>
      <c r="GZ73" s="98"/>
      <c r="HA73" s="98"/>
      <c r="HB73" s="98"/>
      <c r="HC73" s="98"/>
      <c r="HD73" s="98"/>
      <c r="HE73" s="98"/>
      <c r="HF73" s="98"/>
      <c r="HG73" s="98"/>
      <c r="HH73" s="98"/>
      <c r="HI73" s="98"/>
      <c r="HJ73" s="98"/>
      <c r="HK73" s="98"/>
      <c r="HL73" s="98"/>
      <c r="HM73" s="98"/>
      <c r="HN73" s="98"/>
      <c r="HO73" s="98"/>
      <c r="HP73" s="98"/>
      <c r="HQ73" s="98"/>
      <c r="HR73" s="98"/>
      <c r="HS73" s="98"/>
      <c r="HT73" s="98"/>
      <c r="HU73" s="98"/>
      <c r="HV73" s="98"/>
      <c r="HW73" s="98"/>
      <c r="HX73" s="98"/>
      <c r="HY73" s="98"/>
      <c r="HZ73" s="98"/>
      <c r="IA73" s="98"/>
      <c r="IB73" s="98"/>
      <c r="IC73" s="98"/>
      <c r="ID73" s="98"/>
      <c r="IE73" s="98"/>
      <c r="IF73" s="98"/>
      <c r="IG73" s="98"/>
      <c r="IH73" s="98"/>
      <c r="II73" s="98"/>
      <c r="IJ73" s="98"/>
      <c r="IK73" s="98"/>
      <c r="IL73" s="98"/>
      <c r="IM73" s="98"/>
      <c r="IN73" s="98"/>
      <c r="IO73" s="98"/>
      <c r="IP73" s="98"/>
      <c r="IQ73" s="98"/>
      <c r="IR73" s="98"/>
      <c r="IS73" s="98"/>
      <c r="IT73" s="98"/>
    </row>
    <row r="74" spans="1:254" x14ac:dyDescent="0.25">
      <c r="A74" s="102" t="s">
        <v>66</v>
      </c>
      <c r="B74" s="115">
        <v>0.37</v>
      </c>
      <c r="C74" s="108" t="s">
        <v>67</v>
      </c>
      <c r="D74" s="115">
        <v>0.76</v>
      </c>
      <c r="E74" s="115">
        <v>0.76</v>
      </c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  <c r="AA74" s="98"/>
      <c r="AB74" s="98"/>
      <c r="AC74" s="98"/>
      <c r="AD74" s="98"/>
      <c r="AE74" s="98"/>
      <c r="AF74" s="98"/>
      <c r="AG74" s="98"/>
      <c r="AH74" s="98"/>
      <c r="AI74" s="98"/>
      <c r="AJ74" s="98"/>
      <c r="AK74" s="98"/>
      <c r="AL74" s="98"/>
      <c r="AM74" s="98"/>
      <c r="AN74" s="98"/>
      <c r="AO74" s="98"/>
      <c r="AP74" s="98"/>
      <c r="AQ74" s="98"/>
      <c r="AR74" s="98"/>
      <c r="AS74" s="98"/>
      <c r="AT74" s="98"/>
      <c r="AU74" s="98"/>
      <c r="AV74" s="98"/>
      <c r="AW74" s="98"/>
      <c r="AX74" s="98"/>
      <c r="AY74" s="98"/>
      <c r="AZ74" s="98"/>
      <c r="BA74" s="98"/>
      <c r="BB74" s="98"/>
      <c r="BC74" s="98"/>
      <c r="BD74" s="98"/>
      <c r="BE74" s="98"/>
      <c r="BF74" s="98"/>
      <c r="BG74" s="98"/>
      <c r="BH74" s="98"/>
      <c r="BI74" s="98"/>
      <c r="BJ74" s="98"/>
      <c r="BK74" s="98"/>
      <c r="BL74" s="98"/>
      <c r="BM74" s="98"/>
      <c r="BN74" s="98"/>
      <c r="BO74" s="98"/>
      <c r="BP74" s="98"/>
      <c r="BQ74" s="98"/>
      <c r="BR74" s="98"/>
      <c r="BS74" s="98"/>
      <c r="BT74" s="98"/>
      <c r="BU74" s="98"/>
      <c r="BV74" s="98"/>
      <c r="BW74" s="98"/>
      <c r="BX74" s="98"/>
      <c r="BY74" s="98"/>
      <c r="BZ74" s="98"/>
      <c r="CA74" s="98"/>
      <c r="CB74" s="98"/>
      <c r="CC74" s="98"/>
      <c r="CD74" s="98"/>
      <c r="CE74" s="98"/>
      <c r="CF74" s="98"/>
      <c r="CG74" s="98"/>
      <c r="CH74" s="98"/>
      <c r="CI74" s="98"/>
      <c r="CJ74" s="98"/>
      <c r="CK74" s="98"/>
      <c r="CL74" s="98"/>
      <c r="CM74" s="98"/>
      <c r="CN74" s="98"/>
      <c r="CO74" s="98"/>
      <c r="CP74" s="98"/>
      <c r="CQ74" s="98"/>
      <c r="CR74" s="98"/>
      <c r="CS74" s="98"/>
      <c r="CT74" s="98"/>
      <c r="CU74" s="98"/>
      <c r="CV74" s="98"/>
      <c r="CW74" s="98"/>
      <c r="CX74" s="98"/>
      <c r="CY74" s="98"/>
      <c r="CZ74" s="98"/>
      <c r="DA74" s="98"/>
      <c r="DB74" s="98"/>
      <c r="DC74" s="98"/>
      <c r="DD74" s="98"/>
      <c r="DE74" s="98"/>
      <c r="DF74" s="98"/>
      <c r="DG74" s="98"/>
      <c r="DH74" s="98"/>
      <c r="DI74" s="98"/>
      <c r="DJ74" s="98"/>
      <c r="DK74" s="98"/>
      <c r="DL74" s="98"/>
      <c r="DM74" s="98"/>
      <c r="DN74" s="98"/>
      <c r="DO74" s="98"/>
      <c r="DP74" s="98"/>
      <c r="DQ74" s="98"/>
      <c r="DR74" s="98"/>
      <c r="DS74" s="98"/>
      <c r="DT74" s="98"/>
      <c r="DU74" s="98"/>
      <c r="DV74" s="98"/>
      <c r="DW74" s="98"/>
      <c r="DX74" s="98"/>
      <c r="DY74" s="98"/>
      <c r="DZ74" s="98"/>
      <c r="EA74" s="98"/>
      <c r="EB74" s="98"/>
      <c r="EC74" s="98"/>
      <c r="ED74" s="98"/>
      <c r="EE74" s="98"/>
      <c r="EF74" s="98"/>
      <c r="EG74" s="98"/>
      <c r="EH74" s="98"/>
      <c r="EI74" s="98"/>
      <c r="EJ74" s="98"/>
      <c r="EK74" s="98"/>
      <c r="EL74" s="98"/>
      <c r="EM74" s="98"/>
      <c r="EN74" s="98"/>
      <c r="EO74" s="98"/>
      <c r="EP74" s="98"/>
      <c r="EQ74" s="98"/>
      <c r="ER74" s="98"/>
      <c r="ES74" s="98"/>
      <c r="ET74" s="98"/>
      <c r="EU74" s="98"/>
      <c r="EV74" s="98"/>
      <c r="EW74" s="98"/>
      <c r="EX74" s="98"/>
      <c r="EY74" s="98"/>
      <c r="EZ74" s="98"/>
      <c r="FA74" s="98"/>
      <c r="FB74" s="98"/>
      <c r="FC74" s="98"/>
      <c r="FD74" s="98"/>
      <c r="FE74" s="98"/>
      <c r="FF74" s="98"/>
      <c r="FG74" s="98"/>
      <c r="FH74" s="98"/>
      <c r="FI74" s="98"/>
      <c r="FJ74" s="98"/>
      <c r="FK74" s="98"/>
      <c r="FL74" s="98"/>
      <c r="FM74" s="98"/>
      <c r="FN74" s="98"/>
      <c r="FO74" s="98"/>
      <c r="FP74" s="98"/>
      <c r="FQ74" s="98"/>
      <c r="FR74" s="98"/>
      <c r="FS74" s="98"/>
      <c r="FT74" s="98"/>
      <c r="FU74" s="98"/>
      <c r="FV74" s="98"/>
      <c r="FW74" s="98"/>
      <c r="FX74" s="98"/>
      <c r="FY74" s="98"/>
      <c r="FZ74" s="98"/>
      <c r="GA74" s="98"/>
      <c r="GB74" s="98"/>
      <c r="GC74" s="98"/>
      <c r="GD74" s="98"/>
      <c r="GE74" s="98"/>
      <c r="GF74" s="98"/>
      <c r="GG74" s="98"/>
      <c r="GH74" s="98"/>
      <c r="GI74" s="98"/>
      <c r="GJ74" s="98"/>
      <c r="GK74" s="98"/>
      <c r="GL74" s="98"/>
      <c r="GM74" s="98"/>
      <c r="GN74" s="98"/>
      <c r="GO74" s="98"/>
      <c r="GP74" s="98"/>
      <c r="GQ74" s="98"/>
      <c r="GR74" s="98"/>
      <c r="GS74" s="98"/>
      <c r="GT74" s="98"/>
      <c r="GU74" s="98"/>
      <c r="GV74" s="98"/>
      <c r="GW74" s="98"/>
      <c r="GX74" s="98"/>
      <c r="GY74" s="98"/>
      <c r="GZ74" s="98"/>
      <c r="HA74" s="98"/>
      <c r="HB74" s="98"/>
      <c r="HC74" s="98"/>
      <c r="HD74" s="98"/>
      <c r="HE74" s="98"/>
      <c r="HF74" s="98"/>
      <c r="HG74" s="98"/>
      <c r="HH74" s="98"/>
      <c r="HI74" s="98"/>
      <c r="HJ74" s="98"/>
      <c r="HK74" s="98"/>
      <c r="HL74" s="98"/>
      <c r="HM74" s="98"/>
      <c r="HN74" s="98"/>
      <c r="HO74" s="98"/>
      <c r="HP74" s="98"/>
      <c r="HQ74" s="98"/>
      <c r="HR74" s="98"/>
      <c r="HS74" s="98"/>
      <c r="HT74" s="98"/>
      <c r="HU74" s="98"/>
      <c r="HV74" s="98"/>
      <c r="HW74" s="98"/>
      <c r="HX74" s="98"/>
      <c r="HY74" s="98"/>
      <c r="HZ74" s="98"/>
      <c r="IA74" s="98"/>
      <c r="IB74" s="98"/>
      <c r="IC74" s="98"/>
      <c r="ID74" s="98"/>
      <c r="IE74" s="98"/>
      <c r="IF74" s="98"/>
      <c r="IG74" s="98"/>
      <c r="IH74" s="98"/>
      <c r="II74" s="98"/>
      <c r="IJ74" s="98"/>
      <c r="IK74" s="98"/>
      <c r="IL74" s="98"/>
      <c r="IM74" s="98"/>
      <c r="IN74" s="98"/>
      <c r="IO74" s="98"/>
      <c r="IP74" s="98"/>
      <c r="IQ74" s="98"/>
      <c r="IR74" s="98"/>
      <c r="IS74" s="98"/>
      <c r="IT74" s="98"/>
    </row>
    <row r="75" spans="1:254" x14ac:dyDescent="0.25">
      <c r="A75" s="102" t="s">
        <v>68</v>
      </c>
      <c r="B75" s="108" t="s">
        <v>69</v>
      </c>
      <c r="C75" s="108" t="s">
        <v>67</v>
      </c>
      <c r="D75" s="116">
        <v>0.48599999999999999</v>
      </c>
      <c r="E75" s="116">
        <v>0.91800000000000004</v>
      </c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Q75" s="98"/>
      <c r="AR75" s="98"/>
      <c r="AS75" s="98"/>
      <c r="AT75" s="98"/>
      <c r="AU75" s="98"/>
      <c r="AV75" s="98"/>
      <c r="AW75" s="98"/>
      <c r="AX75" s="98"/>
      <c r="AY75" s="98"/>
      <c r="AZ75" s="98"/>
      <c r="BA75" s="98"/>
      <c r="BB75" s="98"/>
      <c r="BC75" s="98"/>
      <c r="BD75" s="98"/>
      <c r="BE75" s="98"/>
      <c r="BF75" s="98"/>
      <c r="BG75" s="98"/>
      <c r="BH75" s="98"/>
      <c r="BI75" s="98"/>
      <c r="BJ75" s="98"/>
      <c r="BK75" s="98"/>
      <c r="BL75" s="98"/>
      <c r="BM75" s="98"/>
      <c r="BN75" s="98"/>
      <c r="BO75" s="98"/>
      <c r="BP75" s="98"/>
      <c r="BQ75" s="98"/>
      <c r="BR75" s="98"/>
      <c r="BS75" s="98"/>
      <c r="BT75" s="98"/>
      <c r="BU75" s="98"/>
      <c r="BV75" s="98"/>
      <c r="BW75" s="98"/>
      <c r="BX75" s="98"/>
      <c r="BY75" s="98"/>
      <c r="BZ75" s="98"/>
      <c r="CA75" s="98"/>
      <c r="CB75" s="98"/>
      <c r="CC75" s="98"/>
      <c r="CD75" s="98"/>
      <c r="CE75" s="98"/>
      <c r="CF75" s="98"/>
      <c r="CG75" s="98"/>
      <c r="CH75" s="98"/>
      <c r="CI75" s="98"/>
      <c r="CJ75" s="98"/>
      <c r="CK75" s="98"/>
      <c r="CL75" s="98"/>
      <c r="CM75" s="98"/>
      <c r="CN75" s="98"/>
      <c r="CO75" s="98"/>
      <c r="CP75" s="98"/>
      <c r="CQ75" s="98"/>
      <c r="CR75" s="98"/>
      <c r="CS75" s="98"/>
      <c r="CT75" s="98"/>
      <c r="CU75" s="98"/>
      <c r="CV75" s="98"/>
      <c r="CW75" s="98"/>
      <c r="CX75" s="98"/>
      <c r="CY75" s="98"/>
      <c r="CZ75" s="98"/>
      <c r="DA75" s="98"/>
      <c r="DB75" s="98"/>
      <c r="DC75" s="98"/>
      <c r="DD75" s="98"/>
      <c r="DE75" s="98"/>
      <c r="DF75" s="98"/>
      <c r="DG75" s="98"/>
      <c r="DH75" s="98"/>
      <c r="DI75" s="98"/>
      <c r="DJ75" s="98"/>
      <c r="DK75" s="98"/>
      <c r="DL75" s="98"/>
      <c r="DM75" s="98"/>
      <c r="DN75" s="98"/>
      <c r="DO75" s="98"/>
      <c r="DP75" s="98"/>
      <c r="DQ75" s="98"/>
      <c r="DR75" s="98"/>
      <c r="DS75" s="98"/>
      <c r="DT75" s="98"/>
      <c r="DU75" s="98"/>
      <c r="DV75" s="98"/>
      <c r="DW75" s="98"/>
      <c r="DX75" s="98"/>
      <c r="DY75" s="98"/>
      <c r="DZ75" s="98"/>
      <c r="EA75" s="98"/>
      <c r="EB75" s="98"/>
      <c r="EC75" s="98"/>
      <c r="ED75" s="98"/>
      <c r="EE75" s="98"/>
      <c r="EF75" s="98"/>
      <c r="EG75" s="98"/>
      <c r="EH75" s="98"/>
      <c r="EI75" s="98"/>
      <c r="EJ75" s="98"/>
      <c r="EK75" s="98"/>
      <c r="EL75" s="98"/>
      <c r="EM75" s="98"/>
      <c r="EN75" s="98"/>
      <c r="EO75" s="98"/>
      <c r="EP75" s="98"/>
      <c r="EQ75" s="98"/>
      <c r="ER75" s="98"/>
      <c r="ES75" s="98"/>
      <c r="ET75" s="98"/>
      <c r="EU75" s="98"/>
      <c r="EV75" s="98"/>
      <c r="EW75" s="98"/>
      <c r="EX75" s="98"/>
      <c r="EY75" s="98"/>
      <c r="EZ75" s="98"/>
      <c r="FA75" s="98"/>
      <c r="FB75" s="98"/>
      <c r="FC75" s="98"/>
      <c r="FD75" s="98"/>
      <c r="FE75" s="98"/>
      <c r="FF75" s="98"/>
      <c r="FG75" s="98"/>
      <c r="FH75" s="98"/>
      <c r="FI75" s="98"/>
      <c r="FJ75" s="98"/>
      <c r="FK75" s="98"/>
      <c r="FL75" s="98"/>
      <c r="FM75" s="98"/>
      <c r="FN75" s="98"/>
      <c r="FO75" s="98"/>
      <c r="FP75" s="98"/>
      <c r="FQ75" s="98"/>
      <c r="FR75" s="98"/>
      <c r="FS75" s="98"/>
      <c r="FT75" s="98"/>
      <c r="FU75" s="98"/>
      <c r="FV75" s="98"/>
      <c r="FW75" s="98"/>
      <c r="FX75" s="98"/>
      <c r="FY75" s="98"/>
      <c r="FZ75" s="98"/>
      <c r="GA75" s="98"/>
      <c r="GB75" s="98"/>
      <c r="GC75" s="98"/>
      <c r="GD75" s="98"/>
      <c r="GE75" s="98"/>
      <c r="GF75" s="98"/>
      <c r="GG75" s="98"/>
      <c r="GH75" s="98"/>
      <c r="GI75" s="98"/>
      <c r="GJ75" s="98"/>
      <c r="GK75" s="98"/>
      <c r="GL75" s="98"/>
      <c r="GM75" s="98"/>
      <c r="GN75" s="98"/>
      <c r="GO75" s="98"/>
      <c r="GP75" s="98"/>
      <c r="GQ75" s="98"/>
      <c r="GR75" s="98"/>
      <c r="GS75" s="98"/>
      <c r="GT75" s="98"/>
      <c r="GU75" s="98"/>
      <c r="GV75" s="98"/>
      <c r="GW75" s="98"/>
      <c r="GX75" s="98"/>
      <c r="GY75" s="98"/>
      <c r="GZ75" s="98"/>
      <c r="HA75" s="98"/>
      <c r="HB75" s="98"/>
      <c r="HC75" s="98"/>
      <c r="HD75" s="98"/>
      <c r="HE75" s="98"/>
      <c r="HF75" s="98"/>
      <c r="HG75" s="98"/>
      <c r="HH75" s="98"/>
      <c r="HI75" s="98"/>
      <c r="HJ75" s="98"/>
      <c r="HK75" s="98"/>
      <c r="HL75" s="98"/>
      <c r="HM75" s="98"/>
      <c r="HN75" s="98"/>
      <c r="HO75" s="98"/>
      <c r="HP75" s="98"/>
      <c r="HQ75" s="98"/>
      <c r="HR75" s="98"/>
      <c r="HS75" s="98"/>
      <c r="HT75" s="98"/>
      <c r="HU75" s="98"/>
      <c r="HV75" s="98"/>
      <c r="HW75" s="98"/>
      <c r="HX75" s="98"/>
      <c r="HY75" s="98"/>
      <c r="HZ75" s="98"/>
      <c r="IA75" s="98"/>
      <c r="IB75" s="98"/>
      <c r="IC75" s="98"/>
      <c r="ID75" s="98"/>
      <c r="IE75" s="98"/>
      <c r="IF75" s="98"/>
      <c r="IG75" s="98"/>
      <c r="IH75" s="98"/>
      <c r="II75" s="98"/>
      <c r="IJ75" s="98"/>
      <c r="IK75" s="98"/>
      <c r="IL75" s="98"/>
      <c r="IM75" s="98"/>
      <c r="IN75" s="98"/>
      <c r="IO75" s="98"/>
      <c r="IP75" s="98"/>
      <c r="IQ75" s="98"/>
      <c r="IR75" s="98"/>
      <c r="IS75" s="98"/>
      <c r="IT75" s="98"/>
    </row>
    <row r="76" spans="1:254" x14ac:dyDescent="0.25">
      <c r="A76" s="102"/>
      <c r="B76" s="102"/>
      <c r="C76" s="102"/>
      <c r="D76" s="102"/>
      <c r="E76" s="102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  <c r="AH76" s="98"/>
      <c r="AI76" s="98"/>
      <c r="AJ76" s="98"/>
      <c r="AK76" s="98"/>
      <c r="AL76" s="98"/>
      <c r="AM76" s="98"/>
      <c r="AN76" s="98"/>
      <c r="AO76" s="98"/>
      <c r="AP76" s="98"/>
      <c r="AQ76" s="98"/>
      <c r="AR76" s="98"/>
      <c r="AS76" s="98"/>
      <c r="AT76" s="98"/>
      <c r="AU76" s="98"/>
      <c r="AV76" s="98"/>
      <c r="AW76" s="98"/>
      <c r="AX76" s="98"/>
      <c r="AY76" s="98"/>
      <c r="AZ76" s="98"/>
      <c r="BA76" s="98"/>
      <c r="BB76" s="98"/>
      <c r="BC76" s="98"/>
      <c r="BD76" s="98"/>
      <c r="BE76" s="98"/>
      <c r="BF76" s="98"/>
      <c r="BG76" s="98"/>
      <c r="BH76" s="98"/>
      <c r="BI76" s="98"/>
      <c r="BJ76" s="98"/>
      <c r="BK76" s="98"/>
      <c r="BL76" s="98"/>
      <c r="BM76" s="98"/>
      <c r="BN76" s="98"/>
      <c r="BO76" s="98"/>
      <c r="BP76" s="98"/>
      <c r="BQ76" s="98"/>
      <c r="BR76" s="98"/>
      <c r="BS76" s="98"/>
      <c r="BT76" s="98"/>
      <c r="BU76" s="98"/>
      <c r="BV76" s="98"/>
      <c r="BW76" s="98"/>
      <c r="BX76" s="98"/>
      <c r="BY76" s="98"/>
      <c r="BZ76" s="98"/>
      <c r="CA76" s="98"/>
      <c r="CB76" s="98"/>
      <c r="CC76" s="98"/>
      <c r="CD76" s="98"/>
      <c r="CE76" s="98"/>
      <c r="CF76" s="98"/>
      <c r="CG76" s="98"/>
      <c r="CH76" s="98"/>
      <c r="CI76" s="98"/>
      <c r="CJ76" s="98"/>
      <c r="CK76" s="98"/>
      <c r="CL76" s="98"/>
      <c r="CM76" s="98"/>
      <c r="CN76" s="98"/>
      <c r="CO76" s="98"/>
      <c r="CP76" s="98"/>
      <c r="CQ76" s="98"/>
      <c r="CR76" s="98"/>
      <c r="CS76" s="98"/>
      <c r="CT76" s="98"/>
      <c r="CU76" s="98"/>
      <c r="CV76" s="98"/>
      <c r="CW76" s="98"/>
      <c r="CX76" s="98"/>
      <c r="CY76" s="98"/>
      <c r="CZ76" s="98"/>
      <c r="DA76" s="98"/>
      <c r="DB76" s="98"/>
      <c r="DC76" s="98"/>
      <c r="DD76" s="98"/>
      <c r="DE76" s="98"/>
      <c r="DF76" s="98"/>
      <c r="DG76" s="98"/>
      <c r="DH76" s="98"/>
      <c r="DI76" s="98"/>
      <c r="DJ76" s="98"/>
      <c r="DK76" s="98"/>
      <c r="DL76" s="98"/>
      <c r="DM76" s="98"/>
      <c r="DN76" s="98"/>
      <c r="DO76" s="98"/>
      <c r="DP76" s="98"/>
      <c r="DQ76" s="98"/>
      <c r="DR76" s="98"/>
      <c r="DS76" s="98"/>
      <c r="DT76" s="98"/>
      <c r="DU76" s="98"/>
      <c r="DV76" s="98"/>
      <c r="DW76" s="98"/>
      <c r="DX76" s="98"/>
      <c r="DY76" s="98"/>
      <c r="DZ76" s="98"/>
      <c r="EA76" s="98"/>
      <c r="EB76" s="98"/>
      <c r="EC76" s="98"/>
      <c r="ED76" s="98"/>
      <c r="EE76" s="98"/>
      <c r="EF76" s="98"/>
      <c r="EG76" s="98"/>
      <c r="EH76" s="98"/>
      <c r="EI76" s="98"/>
      <c r="EJ76" s="98"/>
      <c r="EK76" s="98"/>
      <c r="EL76" s="98"/>
      <c r="EM76" s="98"/>
      <c r="EN76" s="98"/>
      <c r="EO76" s="98"/>
      <c r="EP76" s="98"/>
      <c r="EQ76" s="98"/>
      <c r="ER76" s="98"/>
      <c r="ES76" s="98"/>
      <c r="ET76" s="98"/>
      <c r="EU76" s="98"/>
      <c r="EV76" s="98"/>
      <c r="EW76" s="98"/>
      <c r="EX76" s="98"/>
      <c r="EY76" s="98"/>
      <c r="EZ76" s="98"/>
      <c r="FA76" s="98"/>
      <c r="FB76" s="98"/>
      <c r="FC76" s="98"/>
      <c r="FD76" s="98"/>
      <c r="FE76" s="98"/>
      <c r="FF76" s="98"/>
      <c r="FG76" s="98"/>
      <c r="FH76" s="98"/>
      <c r="FI76" s="98"/>
      <c r="FJ76" s="98"/>
      <c r="FK76" s="98"/>
      <c r="FL76" s="98"/>
      <c r="FM76" s="98"/>
      <c r="FN76" s="98"/>
      <c r="FO76" s="98"/>
      <c r="FP76" s="98"/>
      <c r="FQ76" s="98"/>
      <c r="FR76" s="98"/>
      <c r="FS76" s="98"/>
      <c r="FT76" s="98"/>
      <c r="FU76" s="98"/>
      <c r="FV76" s="98"/>
      <c r="FW76" s="98"/>
      <c r="FX76" s="98"/>
      <c r="FY76" s="98"/>
      <c r="FZ76" s="98"/>
      <c r="GA76" s="98"/>
      <c r="GB76" s="98"/>
      <c r="GC76" s="98"/>
      <c r="GD76" s="98"/>
      <c r="GE76" s="98"/>
      <c r="GF76" s="98"/>
      <c r="GG76" s="98"/>
      <c r="GH76" s="98"/>
      <c r="GI76" s="98"/>
      <c r="GJ76" s="98"/>
      <c r="GK76" s="98"/>
      <c r="GL76" s="98"/>
      <c r="GM76" s="98"/>
      <c r="GN76" s="98"/>
      <c r="GO76" s="98"/>
      <c r="GP76" s="98"/>
      <c r="GQ76" s="98"/>
      <c r="GR76" s="98"/>
      <c r="GS76" s="98"/>
      <c r="GT76" s="98"/>
      <c r="GU76" s="98"/>
      <c r="GV76" s="98"/>
      <c r="GW76" s="98"/>
      <c r="GX76" s="98"/>
      <c r="GY76" s="98"/>
      <c r="GZ76" s="98"/>
      <c r="HA76" s="98"/>
      <c r="HB76" s="98"/>
      <c r="HC76" s="98"/>
      <c r="HD76" s="98"/>
      <c r="HE76" s="98"/>
      <c r="HF76" s="98"/>
      <c r="HG76" s="98"/>
      <c r="HH76" s="98"/>
      <c r="HI76" s="98"/>
      <c r="HJ76" s="98"/>
      <c r="HK76" s="98"/>
      <c r="HL76" s="98"/>
      <c r="HM76" s="98"/>
      <c r="HN76" s="98"/>
      <c r="HO76" s="98"/>
      <c r="HP76" s="98"/>
      <c r="HQ76" s="98"/>
      <c r="HR76" s="98"/>
      <c r="HS76" s="98"/>
      <c r="HT76" s="98"/>
      <c r="HU76" s="98"/>
      <c r="HV76" s="98"/>
      <c r="HW76" s="98"/>
      <c r="HX76" s="98"/>
      <c r="HY76" s="98"/>
      <c r="HZ76" s="98"/>
      <c r="IA76" s="98"/>
      <c r="IB76" s="98"/>
      <c r="IC76" s="98"/>
      <c r="ID76" s="98"/>
      <c r="IE76" s="98"/>
      <c r="IF76" s="98"/>
      <c r="IG76" s="98"/>
      <c r="IH76" s="98"/>
      <c r="II76" s="98"/>
      <c r="IJ76" s="98"/>
      <c r="IK76" s="98"/>
      <c r="IL76" s="98"/>
      <c r="IM76" s="98"/>
      <c r="IN76" s="98"/>
      <c r="IO76" s="98"/>
      <c r="IP76" s="98"/>
      <c r="IQ76" s="98"/>
      <c r="IR76" s="98"/>
      <c r="IS76" s="98"/>
      <c r="IT76" s="98"/>
    </row>
    <row r="77" spans="1:254" x14ac:dyDescent="0.25">
      <c r="A77" s="102" t="s">
        <v>70</v>
      </c>
      <c r="B77" s="108">
        <v>1</v>
      </c>
      <c r="C77" s="108">
        <v>1</v>
      </c>
      <c r="D77" s="108">
        <v>1</v>
      </c>
      <c r="E77" s="108">
        <v>1</v>
      </c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  <c r="AA77" s="98"/>
      <c r="AB77" s="98"/>
      <c r="AC77" s="98"/>
      <c r="AD77" s="98"/>
      <c r="AE77" s="98"/>
      <c r="AF77" s="98"/>
      <c r="AG77" s="98"/>
      <c r="AH77" s="98"/>
      <c r="AI77" s="98"/>
      <c r="AJ77" s="98"/>
      <c r="AK77" s="98"/>
      <c r="AL77" s="98"/>
      <c r="AM77" s="98"/>
      <c r="AN77" s="98"/>
      <c r="AO77" s="98"/>
      <c r="AP77" s="98"/>
      <c r="AQ77" s="98"/>
      <c r="AR77" s="98"/>
      <c r="AS77" s="98"/>
      <c r="AT77" s="98"/>
      <c r="AU77" s="98"/>
      <c r="AV77" s="98"/>
      <c r="AW77" s="98"/>
      <c r="AX77" s="98"/>
      <c r="AY77" s="98"/>
      <c r="AZ77" s="98"/>
      <c r="BA77" s="98"/>
      <c r="BB77" s="98"/>
      <c r="BC77" s="98"/>
      <c r="BD77" s="98"/>
      <c r="BE77" s="98"/>
      <c r="BF77" s="98"/>
      <c r="BG77" s="98"/>
      <c r="BH77" s="98"/>
      <c r="BI77" s="98"/>
      <c r="BJ77" s="98"/>
      <c r="BK77" s="98"/>
      <c r="BL77" s="98"/>
      <c r="BM77" s="98"/>
      <c r="BN77" s="98"/>
      <c r="BO77" s="98"/>
      <c r="BP77" s="98"/>
      <c r="BQ77" s="98"/>
      <c r="BR77" s="98"/>
      <c r="BS77" s="98"/>
      <c r="BT77" s="98"/>
      <c r="BU77" s="98"/>
      <c r="BV77" s="98"/>
      <c r="BW77" s="98"/>
      <c r="BX77" s="98"/>
      <c r="BY77" s="98"/>
      <c r="BZ77" s="98"/>
      <c r="CA77" s="98"/>
      <c r="CB77" s="98"/>
      <c r="CC77" s="98"/>
      <c r="CD77" s="98"/>
      <c r="CE77" s="98"/>
      <c r="CF77" s="98"/>
      <c r="CG77" s="98"/>
      <c r="CH77" s="98"/>
      <c r="CI77" s="98"/>
      <c r="CJ77" s="98"/>
      <c r="CK77" s="98"/>
      <c r="CL77" s="98"/>
      <c r="CM77" s="98"/>
      <c r="CN77" s="98"/>
      <c r="CO77" s="98"/>
      <c r="CP77" s="98"/>
      <c r="CQ77" s="98"/>
      <c r="CR77" s="98"/>
      <c r="CS77" s="98"/>
      <c r="CT77" s="98"/>
      <c r="CU77" s="98"/>
      <c r="CV77" s="98"/>
      <c r="CW77" s="98"/>
      <c r="CX77" s="98"/>
      <c r="CY77" s="98"/>
      <c r="CZ77" s="98"/>
      <c r="DA77" s="98"/>
      <c r="DB77" s="98"/>
      <c r="DC77" s="98"/>
      <c r="DD77" s="98"/>
      <c r="DE77" s="98"/>
      <c r="DF77" s="98"/>
      <c r="DG77" s="98"/>
      <c r="DH77" s="98"/>
      <c r="DI77" s="98"/>
      <c r="DJ77" s="98"/>
      <c r="DK77" s="98"/>
      <c r="DL77" s="98"/>
      <c r="DM77" s="98"/>
      <c r="DN77" s="98"/>
      <c r="DO77" s="98"/>
      <c r="DP77" s="98"/>
      <c r="DQ77" s="98"/>
      <c r="DR77" s="98"/>
      <c r="DS77" s="98"/>
      <c r="DT77" s="98"/>
      <c r="DU77" s="98"/>
      <c r="DV77" s="98"/>
      <c r="DW77" s="98"/>
      <c r="DX77" s="98"/>
      <c r="DY77" s="98"/>
      <c r="DZ77" s="98"/>
      <c r="EA77" s="98"/>
      <c r="EB77" s="98"/>
      <c r="EC77" s="98"/>
      <c r="ED77" s="98"/>
      <c r="EE77" s="98"/>
      <c r="EF77" s="98"/>
      <c r="EG77" s="98"/>
      <c r="EH77" s="98"/>
      <c r="EI77" s="98"/>
      <c r="EJ77" s="98"/>
      <c r="EK77" s="98"/>
      <c r="EL77" s="98"/>
      <c r="EM77" s="98"/>
      <c r="EN77" s="98"/>
      <c r="EO77" s="98"/>
      <c r="EP77" s="98"/>
      <c r="EQ77" s="98"/>
      <c r="ER77" s="98"/>
      <c r="ES77" s="98"/>
      <c r="ET77" s="98"/>
      <c r="EU77" s="98"/>
      <c r="EV77" s="98"/>
      <c r="EW77" s="98"/>
      <c r="EX77" s="98"/>
      <c r="EY77" s="98"/>
      <c r="EZ77" s="98"/>
      <c r="FA77" s="98"/>
      <c r="FB77" s="98"/>
      <c r="FC77" s="98"/>
      <c r="FD77" s="98"/>
      <c r="FE77" s="98"/>
      <c r="FF77" s="98"/>
      <c r="FG77" s="98"/>
      <c r="FH77" s="98"/>
      <c r="FI77" s="98"/>
      <c r="FJ77" s="98"/>
      <c r="FK77" s="98"/>
      <c r="FL77" s="98"/>
      <c r="FM77" s="98"/>
      <c r="FN77" s="98"/>
      <c r="FO77" s="98"/>
      <c r="FP77" s="98"/>
      <c r="FQ77" s="98"/>
      <c r="FR77" s="98"/>
      <c r="FS77" s="98"/>
      <c r="FT77" s="98"/>
      <c r="FU77" s="98"/>
      <c r="FV77" s="98"/>
      <c r="FW77" s="98"/>
      <c r="FX77" s="98"/>
      <c r="FY77" s="98"/>
      <c r="FZ77" s="98"/>
      <c r="GA77" s="98"/>
      <c r="GB77" s="98"/>
      <c r="GC77" s="98"/>
      <c r="GD77" s="98"/>
      <c r="GE77" s="98"/>
      <c r="GF77" s="98"/>
      <c r="GG77" s="98"/>
      <c r="GH77" s="98"/>
      <c r="GI77" s="98"/>
      <c r="GJ77" s="98"/>
      <c r="GK77" s="98"/>
      <c r="GL77" s="98"/>
      <c r="GM77" s="98"/>
      <c r="GN77" s="98"/>
      <c r="GO77" s="98"/>
      <c r="GP77" s="98"/>
      <c r="GQ77" s="98"/>
      <c r="GR77" s="98"/>
      <c r="GS77" s="98"/>
      <c r="GT77" s="98"/>
      <c r="GU77" s="98"/>
      <c r="GV77" s="98"/>
      <c r="GW77" s="98"/>
      <c r="GX77" s="98"/>
      <c r="GY77" s="98"/>
      <c r="GZ77" s="98"/>
      <c r="HA77" s="98"/>
      <c r="HB77" s="98"/>
      <c r="HC77" s="98"/>
      <c r="HD77" s="98"/>
      <c r="HE77" s="98"/>
      <c r="HF77" s="98"/>
      <c r="HG77" s="98"/>
      <c r="HH77" s="98"/>
      <c r="HI77" s="98"/>
      <c r="HJ77" s="98"/>
      <c r="HK77" s="98"/>
      <c r="HL77" s="98"/>
      <c r="HM77" s="98"/>
      <c r="HN77" s="98"/>
      <c r="HO77" s="98"/>
      <c r="HP77" s="98"/>
      <c r="HQ77" s="98"/>
      <c r="HR77" s="98"/>
      <c r="HS77" s="98"/>
      <c r="HT77" s="98"/>
      <c r="HU77" s="98"/>
      <c r="HV77" s="98"/>
      <c r="HW77" s="98"/>
      <c r="HX77" s="98"/>
      <c r="HY77" s="98"/>
      <c r="HZ77" s="98"/>
      <c r="IA77" s="98"/>
      <c r="IB77" s="98"/>
      <c r="IC77" s="98"/>
      <c r="ID77" s="98"/>
      <c r="IE77" s="98"/>
      <c r="IF77" s="98"/>
      <c r="IG77" s="98"/>
      <c r="IH77" s="98"/>
      <c r="II77" s="98"/>
      <c r="IJ77" s="98"/>
      <c r="IK77" s="98"/>
      <c r="IL77" s="98"/>
      <c r="IM77" s="98"/>
      <c r="IN77" s="98"/>
      <c r="IO77" s="98"/>
      <c r="IP77" s="98"/>
      <c r="IQ77" s="98"/>
      <c r="IR77" s="98"/>
      <c r="IS77" s="98"/>
      <c r="IT77" s="98"/>
    </row>
    <row r="78" spans="1:254" x14ac:dyDescent="0.25">
      <c r="A78" s="102"/>
      <c r="B78" s="102"/>
      <c r="C78" s="102"/>
      <c r="D78" s="102"/>
      <c r="E78" s="102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  <c r="AA78" s="98"/>
      <c r="AB78" s="98"/>
      <c r="AC78" s="98"/>
      <c r="AD78" s="98"/>
      <c r="AE78" s="98"/>
      <c r="AF78" s="98"/>
      <c r="AG78" s="98"/>
      <c r="AH78" s="98"/>
      <c r="AI78" s="98"/>
      <c r="AJ78" s="98"/>
      <c r="AK78" s="98"/>
      <c r="AL78" s="98"/>
      <c r="AM78" s="98"/>
      <c r="AN78" s="98"/>
      <c r="AO78" s="98"/>
      <c r="AP78" s="98"/>
      <c r="AQ78" s="98"/>
      <c r="AR78" s="98"/>
      <c r="AS78" s="98"/>
      <c r="AT78" s="98"/>
      <c r="AU78" s="98"/>
      <c r="AV78" s="98"/>
      <c r="AW78" s="98"/>
      <c r="AX78" s="98"/>
      <c r="AY78" s="98"/>
      <c r="AZ78" s="98"/>
      <c r="BA78" s="98"/>
      <c r="BB78" s="98"/>
      <c r="BC78" s="98"/>
      <c r="BD78" s="98"/>
      <c r="BE78" s="98"/>
      <c r="BF78" s="98"/>
      <c r="BG78" s="98"/>
      <c r="BH78" s="98"/>
      <c r="BI78" s="98"/>
      <c r="BJ78" s="98"/>
      <c r="BK78" s="98"/>
      <c r="BL78" s="98"/>
      <c r="BM78" s="98"/>
      <c r="BN78" s="98"/>
      <c r="BO78" s="98"/>
      <c r="BP78" s="98"/>
      <c r="BQ78" s="98"/>
      <c r="BR78" s="98"/>
      <c r="BS78" s="98"/>
      <c r="BT78" s="98"/>
      <c r="BU78" s="98"/>
      <c r="BV78" s="98"/>
      <c r="BW78" s="98"/>
      <c r="BX78" s="98"/>
      <c r="BY78" s="98"/>
      <c r="BZ78" s="98"/>
      <c r="CA78" s="98"/>
      <c r="CB78" s="98"/>
      <c r="CC78" s="98"/>
      <c r="CD78" s="98"/>
      <c r="CE78" s="98"/>
      <c r="CF78" s="98"/>
      <c r="CG78" s="98"/>
      <c r="CH78" s="98"/>
      <c r="CI78" s="98"/>
      <c r="CJ78" s="98"/>
      <c r="CK78" s="98"/>
      <c r="CL78" s="98"/>
      <c r="CM78" s="98"/>
      <c r="CN78" s="98"/>
      <c r="CO78" s="98"/>
      <c r="CP78" s="98"/>
      <c r="CQ78" s="98"/>
      <c r="CR78" s="98"/>
      <c r="CS78" s="98"/>
      <c r="CT78" s="98"/>
      <c r="CU78" s="98"/>
      <c r="CV78" s="98"/>
      <c r="CW78" s="98"/>
      <c r="CX78" s="98"/>
      <c r="CY78" s="98"/>
      <c r="CZ78" s="98"/>
      <c r="DA78" s="98"/>
      <c r="DB78" s="98"/>
      <c r="DC78" s="98"/>
      <c r="DD78" s="98"/>
      <c r="DE78" s="98"/>
      <c r="DF78" s="98"/>
      <c r="DG78" s="98"/>
      <c r="DH78" s="98"/>
      <c r="DI78" s="98"/>
      <c r="DJ78" s="98"/>
      <c r="DK78" s="98"/>
      <c r="DL78" s="98"/>
      <c r="DM78" s="98"/>
      <c r="DN78" s="98"/>
      <c r="DO78" s="98"/>
      <c r="DP78" s="98"/>
      <c r="DQ78" s="98"/>
      <c r="DR78" s="98"/>
      <c r="DS78" s="98"/>
      <c r="DT78" s="98"/>
      <c r="DU78" s="98"/>
      <c r="DV78" s="98"/>
      <c r="DW78" s="98"/>
      <c r="DX78" s="98"/>
      <c r="DY78" s="98"/>
      <c r="DZ78" s="98"/>
      <c r="EA78" s="98"/>
      <c r="EB78" s="98"/>
      <c r="EC78" s="98"/>
      <c r="ED78" s="98"/>
      <c r="EE78" s="98"/>
      <c r="EF78" s="98"/>
      <c r="EG78" s="98"/>
      <c r="EH78" s="98"/>
      <c r="EI78" s="98"/>
      <c r="EJ78" s="98"/>
      <c r="EK78" s="98"/>
      <c r="EL78" s="98"/>
      <c r="EM78" s="98"/>
      <c r="EN78" s="98"/>
      <c r="EO78" s="98"/>
      <c r="EP78" s="98"/>
      <c r="EQ78" s="98"/>
      <c r="ER78" s="98"/>
      <c r="ES78" s="98"/>
      <c r="ET78" s="98"/>
      <c r="EU78" s="98"/>
      <c r="EV78" s="98"/>
      <c r="EW78" s="98"/>
      <c r="EX78" s="98"/>
      <c r="EY78" s="98"/>
      <c r="EZ78" s="98"/>
      <c r="FA78" s="98"/>
      <c r="FB78" s="98"/>
      <c r="FC78" s="98"/>
      <c r="FD78" s="98"/>
      <c r="FE78" s="98"/>
      <c r="FF78" s="98"/>
      <c r="FG78" s="98"/>
      <c r="FH78" s="98"/>
      <c r="FI78" s="98"/>
      <c r="FJ78" s="98"/>
      <c r="FK78" s="98"/>
      <c r="FL78" s="98"/>
      <c r="FM78" s="98"/>
      <c r="FN78" s="98"/>
      <c r="FO78" s="98"/>
      <c r="FP78" s="98"/>
      <c r="FQ78" s="98"/>
      <c r="FR78" s="98"/>
      <c r="FS78" s="98"/>
      <c r="FT78" s="98"/>
      <c r="FU78" s="98"/>
      <c r="FV78" s="98"/>
      <c r="FW78" s="98"/>
      <c r="FX78" s="98"/>
      <c r="FY78" s="98"/>
      <c r="FZ78" s="98"/>
      <c r="GA78" s="98"/>
      <c r="GB78" s="98"/>
      <c r="GC78" s="98"/>
      <c r="GD78" s="98"/>
      <c r="GE78" s="98"/>
      <c r="GF78" s="98"/>
      <c r="GG78" s="98"/>
      <c r="GH78" s="98"/>
      <c r="GI78" s="98"/>
      <c r="GJ78" s="98"/>
      <c r="GK78" s="98"/>
      <c r="GL78" s="98"/>
      <c r="GM78" s="98"/>
      <c r="GN78" s="98"/>
      <c r="GO78" s="98"/>
      <c r="GP78" s="98"/>
      <c r="GQ78" s="98"/>
      <c r="GR78" s="98"/>
      <c r="GS78" s="98"/>
      <c r="GT78" s="98"/>
      <c r="GU78" s="98"/>
      <c r="GV78" s="98"/>
      <c r="GW78" s="98"/>
      <c r="GX78" s="98"/>
      <c r="GY78" s="98"/>
      <c r="GZ78" s="98"/>
      <c r="HA78" s="98"/>
      <c r="HB78" s="98"/>
      <c r="HC78" s="98"/>
      <c r="HD78" s="98"/>
      <c r="HE78" s="98"/>
      <c r="HF78" s="98"/>
      <c r="HG78" s="98"/>
      <c r="HH78" s="98"/>
      <c r="HI78" s="98"/>
      <c r="HJ78" s="98"/>
      <c r="HK78" s="98"/>
      <c r="HL78" s="98"/>
      <c r="HM78" s="98"/>
      <c r="HN78" s="98"/>
      <c r="HO78" s="98"/>
      <c r="HP78" s="98"/>
      <c r="HQ78" s="98"/>
      <c r="HR78" s="98"/>
      <c r="HS78" s="98"/>
      <c r="HT78" s="98"/>
      <c r="HU78" s="98"/>
      <c r="HV78" s="98"/>
      <c r="HW78" s="98"/>
      <c r="HX78" s="98"/>
      <c r="HY78" s="98"/>
      <c r="HZ78" s="98"/>
      <c r="IA78" s="98"/>
      <c r="IB78" s="98"/>
      <c r="IC78" s="98"/>
      <c r="ID78" s="98"/>
      <c r="IE78" s="98"/>
      <c r="IF78" s="98"/>
      <c r="IG78" s="98"/>
      <c r="IH78" s="98"/>
      <c r="II78" s="98"/>
      <c r="IJ78" s="98"/>
      <c r="IK78" s="98"/>
      <c r="IL78" s="98"/>
      <c r="IM78" s="98"/>
      <c r="IN78" s="98"/>
      <c r="IO78" s="98"/>
      <c r="IP78" s="98"/>
      <c r="IQ78" s="98"/>
      <c r="IR78" s="98"/>
      <c r="IS78" s="98"/>
      <c r="IT78" s="98"/>
    </row>
    <row r="79" spans="1:254" x14ac:dyDescent="0.25">
      <c r="A79" s="107" t="s">
        <v>71</v>
      </c>
      <c r="B79" s="102"/>
      <c r="C79" s="102"/>
      <c r="D79" s="102"/>
      <c r="E79" s="102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  <c r="AA79" s="98"/>
      <c r="AB79" s="98"/>
      <c r="AC79" s="98"/>
      <c r="AD79" s="98"/>
      <c r="AE79" s="98"/>
      <c r="AF79" s="98"/>
      <c r="AG79" s="98"/>
      <c r="AH79" s="98"/>
      <c r="AI79" s="98"/>
      <c r="AJ79" s="98"/>
      <c r="AK79" s="98"/>
      <c r="AL79" s="98"/>
      <c r="AM79" s="98"/>
      <c r="AN79" s="98"/>
      <c r="AO79" s="98"/>
      <c r="AP79" s="98"/>
      <c r="AQ79" s="98"/>
      <c r="AR79" s="98"/>
      <c r="AS79" s="98"/>
      <c r="AT79" s="98"/>
      <c r="AU79" s="98"/>
      <c r="AV79" s="98"/>
      <c r="AW79" s="98"/>
      <c r="AX79" s="98"/>
      <c r="AY79" s="98"/>
      <c r="AZ79" s="98"/>
      <c r="BA79" s="98"/>
      <c r="BB79" s="98"/>
      <c r="BC79" s="98"/>
      <c r="BD79" s="98"/>
      <c r="BE79" s="98"/>
      <c r="BF79" s="98"/>
      <c r="BG79" s="98"/>
      <c r="BH79" s="98"/>
      <c r="BI79" s="98"/>
      <c r="BJ79" s="98"/>
      <c r="BK79" s="98"/>
      <c r="BL79" s="98"/>
      <c r="BM79" s="98"/>
      <c r="BN79" s="98"/>
      <c r="BO79" s="98"/>
      <c r="BP79" s="98"/>
      <c r="BQ79" s="98"/>
      <c r="BR79" s="98"/>
      <c r="BS79" s="98"/>
      <c r="BT79" s="98"/>
      <c r="BU79" s="98"/>
      <c r="BV79" s="98"/>
      <c r="BW79" s="98"/>
      <c r="BX79" s="98"/>
      <c r="BY79" s="98"/>
      <c r="BZ79" s="98"/>
      <c r="CA79" s="98"/>
      <c r="CB79" s="98"/>
      <c r="CC79" s="98"/>
      <c r="CD79" s="98"/>
      <c r="CE79" s="98"/>
      <c r="CF79" s="98"/>
      <c r="CG79" s="98"/>
      <c r="CH79" s="98"/>
      <c r="CI79" s="98"/>
      <c r="CJ79" s="98"/>
      <c r="CK79" s="98"/>
      <c r="CL79" s="98"/>
      <c r="CM79" s="98"/>
      <c r="CN79" s="98"/>
      <c r="CO79" s="98"/>
      <c r="CP79" s="98"/>
      <c r="CQ79" s="98"/>
      <c r="CR79" s="98"/>
      <c r="CS79" s="98"/>
      <c r="CT79" s="98"/>
      <c r="CU79" s="98"/>
      <c r="CV79" s="98"/>
      <c r="CW79" s="98"/>
      <c r="CX79" s="98"/>
      <c r="CY79" s="98"/>
      <c r="CZ79" s="98"/>
      <c r="DA79" s="98"/>
      <c r="DB79" s="98"/>
      <c r="DC79" s="98"/>
      <c r="DD79" s="98"/>
      <c r="DE79" s="98"/>
      <c r="DF79" s="98"/>
      <c r="DG79" s="98"/>
      <c r="DH79" s="98"/>
      <c r="DI79" s="98"/>
      <c r="DJ79" s="98"/>
      <c r="DK79" s="98"/>
      <c r="DL79" s="98"/>
      <c r="DM79" s="98"/>
      <c r="DN79" s="98"/>
      <c r="DO79" s="98"/>
      <c r="DP79" s="98"/>
      <c r="DQ79" s="98"/>
      <c r="DR79" s="98"/>
      <c r="DS79" s="98"/>
      <c r="DT79" s="98"/>
      <c r="DU79" s="98"/>
      <c r="DV79" s="98"/>
      <c r="DW79" s="98"/>
      <c r="DX79" s="98"/>
      <c r="DY79" s="98"/>
      <c r="DZ79" s="98"/>
      <c r="EA79" s="98"/>
      <c r="EB79" s="98"/>
      <c r="EC79" s="98"/>
      <c r="ED79" s="98"/>
      <c r="EE79" s="98"/>
      <c r="EF79" s="98"/>
      <c r="EG79" s="98"/>
      <c r="EH79" s="98"/>
      <c r="EI79" s="98"/>
      <c r="EJ79" s="98"/>
      <c r="EK79" s="98"/>
      <c r="EL79" s="98"/>
      <c r="EM79" s="98"/>
      <c r="EN79" s="98"/>
      <c r="EO79" s="98"/>
      <c r="EP79" s="98"/>
      <c r="EQ79" s="98"/>
      <c r="ER79" s="98"/>
      <c r="ES79" s="98"/>
      <c r="ET79" s="98"/>
      <c r="EU79" s="98"/>
      <c r="EV79" s="98"/>
      <c r="EW79" s="98"/>
      <c r="EX79" s="98"/>
      <c r="EY79" s="98"/>
      <c r="EZ79" s="98"/>
      <c r="FA79" s="98"/>
      <c r="FB79" s="98"/>
      <c r="FC79" s="98"/>
      <c r="FD79" s="98"/>
      <c r="FE79" s="98"/>
      <c r="FF79" s="98"/>
      <c r="FG79" s="98"/>
      <c r="FH79" s="98"/>
      <c r="FI79" s="98"/>
      <c r="FJ79" s="98"/>
      <c r="FK79" s="98"/>
      <c r="FL79" s="98"/>
      <c r="FM79" s="98"/>
      <c r="FN79" s="98"/>
      <c r="FO79" s="98"/>
      <c r="FP79" s="98"/>
      <c r="FQ79" s="98"/>
      <c r="FR79" s="98"/>
      <c r="FS79" s="98"/>
      <c r="FT79" s="98"/>
      <c r="FU79" s="98"/>
      <c r="FV79" s="98"/>
      <c r="FW79" s="98"/>
      <c r="FX79" s="98"/>
      <c r="FY79" s="98"/>
      <c r="FZ79" s="98"/>
      <c r="GA79" s="98"/>
      <c r="GB79" s="98"/>
      <c r="GC79" s="98"/>
      <c r="GD79" s="98"/>
      <c r="GE79" s="98"/>
      <c r="GF79" s="98"/>
      <c r="GG79" s="98"/>
      <c r="GH79" s="98"/>
      <c r="GI79" s="98"/>
      <c r="GJ79" s="98"/>
      <c r="GK79" s="98"/>
      <c r="GL79" s="98"/>
      <c r="GM79" s="98"/>
      <c r="GN79" s="98"/>
      <c r="GO79" s="98"/>
      <c r="GP79" s="98"/>
      <c r="GQ79" s="98"/>
      <c r="GR79" s="98"/>
      <c r="GS79" s="98"/>
      <c r="GT79" s="98"/>
      <c r="GU79" s="98"/>
      <c r="GV79" s="98"/>
      <c r="GW79" s="98"/>
      <c r="GX79" s="98"/>
      <c r="GY79" s="98"/>
      <c r="GZ79" s="98"/>
      <c r="HA79" s="98"/>
      <c r="HB79" s="98"/>
      <c r="HC79" s="98"/>
      <c r="HD79" s="98"/>
      <c r="HE79" s="98"/>
      <c r="HF79" s="98"/>
      <c r="HG79" s="98"/>
      <c r="HH79" s="98"/>
      <c r="HI79" s="98"/>
      <c r="HJ79" s="98"/>
      <c r="HK79" s="98"/>
      <c r="HL79" s="98"/>
      <c r="HM79" s="98"/>
      <c r="HN79" s="98"/>
      <c r="HO79" s="98"/>
      <c r="HP79" s="98"/>
      <c r="HQ79" s="98"/>
      <c r="HR79" s="98"/>
      <c r="HS79" s="98"/>
      <c r="HT79" s="98"/>
      <c r="HU79" s="98"/>
      <c r="HV79" s="98"/>
      <c r="HW79" s="98"/>
      <c r="HX79" s="98"/>
      <c r="HY79" s="98"/>
      <c r="HZ79" s="98"/>
      <c r="IA79" s="98"/>
      <c r="IB79" s="98"/>
      <c r="IC79" s="98"/>
      <c r="ID79" s="98"/>
      <c r="IE79" s="98"/>
      <c r="IF79" s="98"/>
      <c r="IG79" s="98"/>
      <c r="IH79" s="98"/>
      <c r="II79" s="98"/>
      <c r="IJ79" s="98"/>
      <c r="IK79" s="98"/>
      <c r="IL79" s="98"/>
      <c r="IM79" s="98"/>
      <c r="IN79" s="98"/>
      <c r="IO79" s="98"/>
      <c r="IP79" s="98"/>
      <c r="IQ79" s="98"/>
      <c r="IR79" s="98"/>
      <c r="IS79" s="98"/>
      <c r="IT79" s="98"/>
    </row>
    <row r="80" spans="1:254" x14ac:dyDescent="0.25">
      <c r="A80" s="102" t="s">
        <v>72</v>
      </c>
      <c r="B80" s="108">
        <v>-288</v>
      </c>
      <c r="C80" s="109">
        <v>1107</v>
      </c>
      <c r="D80" s="109">
        <v>1139</v>
      </c>
      <c r="E80" s="109">
        <v>1153</v>
      </c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  <c r="AH80" s="98"/>
      <c r="AI80" s="98"/>
      <c r="AJ80" s="98"/>
      <c r="AK80" s="98"/>
      <c r="AL80" s="98"/>
      <c r="AM80" s="98"/>
      <c r="AN80" s="98"/>
      <c r="AO80" s="98"/>
      <c r="AP80" s="98"/>
      <c r="AQ80" s="98"/>
      <c r="AR80" s="98"/>
      <c r="AS80" s="98"/>
      <c r="AT80" s="98"/>
      <c r="AU80" s="98"/>
      <c r="AV80" s="98"/>
      <c r="AW80" s="98"/>
      <c r="AX80" s="98"/>
      <c r="AY80" s="98"/>
      <c r="AZ80" s="98"/>
      <c r="BA80" s="98"/>
      <c r="BB80" s="98"/>
      <c r="BC80" s="98"/>
      <c r="BD80" s="98"/>
      <c r="BE80" s="98"/>
      <c r="BF80" s="98"/>
      <c r="BG80" s="98"/>
      <c r="BH80" s="98"/>
      <c r="BI80" s="98"/>
      <c r="BJ80" s="98"/>
      <c r="BK80" s="98"/>
      <c r="BL80" s="98"/>
      <c r="BM80" s="98"/>
      <c r="BN80" s="98"/>
      <c r="BO80" s="98"/>
      <c r="BP80" s="98"/>
      <c r="BQ80" s="98"/>
      <c r="BR80" s="98"/>
      <c r="BS80" s="98"/>
      <c r="BT80" s="98"/>
      <c r="BU80" s="98"/>
      <c r="BV80" s="98"/>
      <c r="BW80" s="98"/>
      <c r="BX80" s="98"/>
      <c r="BY80" s="98"/>
      <c r="BZ80" s="98"/>
      <c r="CA80" s="98"/>
      <c r="CB80" s="98"/>
      <c r="CC80" s="98"/>
      <c r="CD80" s="98"/>
      <c r="CE80" s="98"/>
      <c r="CF80" s="98"/>
      <c r="CG80" s="98"/>
      <c r="CH80" s="98"/>
      <c r="CI80" s="98"/>
      <c r="CJ80" s="98"/>
      <c r="CK80" s="98"/>
      <c r="CL80" s="98"/>
      <c r="CM80" s="98"/>
      <c r="CN80" s="98"/>
      <c r="CO80" s="98"/>
      <c r="CP80" s="98"/>
      <c r="CQ80" s="98"/>
      <c r="CR80" s="98"/>
      <c r="CS80" s="98"/>
      <c r="CT80" s="98"/>
      <c r="CU80" s="98"/>
      <c r="CV80" s="98"/>
      <c r="CW80" s="98"/>
      <c r="CX80" s="98"/>
      <c r="CY80" s="98"/>
      <c r="CZ80" s="98"/>
      <c r="DA80" s="98"/>
      <c r="DB80" s="98"/>
      <c r="DC80" s="98"/>
      <c r="DD80" s="98"/>
      <c r="DE80" s="98"/>
      <c r="DF80" s="98"/>
      <c r="DG80" s="98"/>
      <c r="DH80" s="98"/>
      <c r="DI80" s="98"/>
      <c r="DJ80" s="98"/>
      <c r="DK80" s="98"/>
      <c r="DL80" s="98"/>
      <c r="DM80" s="98"/>
      <c r="DN80" s="98"/>
      <c r="DO80" s="98"/>
      <c r="DP80" s="98"/>
      <c r="DQ80" s="98"/>
      <c r="DR80" s="98"/>
      <c r="DS80" s="98"/>
      <c r="DT80" s="98"/>
      <c r="DU80" s="98"/>
      <c r="DV80" s="98"/>
      <c r="DW80" s="98"/>
      <c r="DX80" s="98"/>
      <c r="DY80" s="98"/>
      <c r="DZ80" s="98"/>
      <c r="EA80" s="98"/>
      <c r="EB80" s="98"/>
      <c r="EC80" s="98"/>
      <c r="ED80" s="98"/>
      <c r="EE80" s="98"/>
      <c r="EF80" s="98"/>
      <c r="EG80" s="98"/>
      <c r="EH80" s="98"/>
      <c r="EI80" s="98"/>
      <c r="EJ80" s="98"/>
      <c r="EK80" s="98"/>
      <c r="EL80" s="98"/>
      <c r="EM80" s="98"/>
      <c r="EN80" s="98"/>
      <c r="EO80" s="98"/>
      <c r="EP80" s="98"/>
      <c r="EQ80" s="98"/>
      <c r="ER80" s="98"/>
      <c r="ES80" s="98"/>
      <c r="ET80" s="98"/>
      <c r="EU80" s="98"/>
      <c r="EV80" s="98"/>
      <c r="EW80" s="98"/>
      <c r="EX80" s="98"/>
      <c r="EY80" s="98"/>
      <c r="EZ80" s="98"/>
      <c r="FA80" s="98"/>
      <c r="FB80" s="98"/>
      <c r="FC80" s="98"/>
      <c r="FD80" s="98"/>
      <c r="FE80" s="98"/>
      <c r="FF80" s="98"/>
      <c r="FG80" s="98"/>
      <c r="FH80" s="98"/>
      <c r="FI80" s="98"/>
      <c r="FJ80" s="98"/>
      <c r="FK80" s="98"/>
      <c r="FL80" s="98"/>
      <c r="FM80" s="98"/>
      <c r="FN80" s="98"/>
      <c r="FO80" s="98"/>
      <c r="FP80" s="98"/>
      <c r="FQ80" s="98"/>
      <c r="FR80" s="98"/>
      <c r="FS80" s="98"/>
      <c r="FT80" s="98"/>
      <c r="FU80" s="98"/>
      <c r="FV80" s="98"/>
      <c r="FW80" s="98"/>
      <c r="FX80" s="98"/>
      <c r="FY80" s="98"/>
      <c r="FZ80" s="98"/>
      <c r="GA80" s="98"/>
      <c r="GB80" s="98"/>
      <c r="GC80" s="98"/>
      <c r="GD80" s="98"/>
      <c r="GE80" s="98"/>
      <c r="GF80" s="98"/>
      <c r="GG80" s="98"/>
      <c r="GH80" s="98"/>
      <c r="GI80" s="98"/>
      <c r="GJ80" s="98"/>
      <c r="GK80" s="98"/>
      <c r="GL80" s="98"/>
      <c r="GM80" s="98"/>
      <c r="GN80" s="98"/>
      <c r="GO80" s="98"/>
      <c r="GP80" s="98"/>
      <c r="GQ80" s="98"/>
      <c r="GR80" s="98"/>
      <c r="GS80" s="98"/>
      <c r="GT80" s="98"/>
      <c r="GU80" s="98"/>
      <c r="GV80" s="98"/>
      <c r="GW80" s="98"/>
      <c r="GX80" s="98"/>
      <c r="GY80" s="98"/>
      <c r="GZ80" s="98"/>
      <c r="HA80" s="98"/>
      <c r="HB80" s="98"/>
      <c r="HC80" s="98"/>
      <c r="HD80" s="98"/>
      <c r="HE80" s="98"/>
      <c r="HF80" s="98"/>
      <c r="HG80" s="98"/>
      <c r="HH80" s="98"/>
      <c r="HI80" s="98"/>
      <c r="HJ80" s="98"/>
      <c r="HK80" s="98"/>
      <c r="HL80" s="98"/>
      <c r="HM80" s="98"/>
      <c r="HN80" s="98"/>
      <c r="HO80" s="98"/>
      <c r="HP80" s="98"/>
      <c r="HQ80" s="98"/>
      <c r="HR80" s="98"/>
      <c r="HS80" s="98"/>
      <c r="HT80" s="98"/>
      <c r="HU80" s="98"/>
      <c r="HV80" s="98"/>
      <c r="HW80" s="98"/>
      <c r="HX80" s="98"/>
      <c r="HY80" s="98"/>
      <c r="HZ80" s="98"/>
      <c r="IA80" s="98"/>
      <c r="IB80" s="98"/>
      <c r="IC80" s="98"/>
      <c r="ID80" s="98"/>
      <c r="IE80" s="98"/>
      <c r="IF80" s="98"/>
      <c r="IG80" s="98"/>
      <c r="IH80" s="98"/>
      <c r="II80" s="98"/>
      <c r="IJ80" s="98"/>
      <c r="IK80" s="98"/>
      <c r="IL80" s="98"/>
      <c r="IM80" s="98"/>
      <c r="IN80" s="98"/>
      <c r="IO80" s="98"/>
      <c r="IP80" s="98"/>
      <c r="IQ80" s="98"/>
      <c r="IR80" s="98"/>
      <c r="IS80" s="98"/>
      <c r="IT80" s="98"/>
    </row>
    <row r="81" spans="1:254" x14ac:dyDescent="0.25">
      <c r="A81" s="102" t="s">
        <v>73</v>
      </c>
      <c r="B81" s="108">
        <v>-959</v>
      </c>
      <c r="C81" s="108">
        <v>492</v>
      </c>
      <c r="D81" s="108">
        <v>535</v>
      </c>
      <c r="E81" s="108">
        <v>567</v>
      </c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  <c r="AA81" s="98"/>
      <c r="AB81" s="98"/>
      <c r="AC81" s="98"/>
      <c r="AD81" s="98"/>
      <c r="AE81" s="98"/>
      <c r="AF81" s="98"/>
      <c r="AG81" s="98"/>
      <c r="AH81" s="98"/>
      <c r="AI81" s="98"/>
      <c r="AJ81" s="98"/>
      <c r="AK81" s="98"/>
      <c r="AL81" s="98"/>
      <c r="AM81" s="98"/>
      <c r="AN81" s="98"/>
      <c r="AO81" s="98"/>
      <c r="AP81" s="98"/>
      <c r="AQ81" s="98"/>
      <c r="AR81" s="98"/>
      <c r="AS81" s="98"/>
      <c r="AT81" s="98"/>
      <c r="AU81" s="98"/>
      <c r="AV81" s="98"/>
      <c r="AW81" s="98"/>
      <c r="AX81" s="98"/>
      <c r="AY81" s="98"/>
      <c r="AZ81" s="98"/>
      <c r="BA81" s="98"/>
      <c r="BB81" s="98"/>
      <c r="BC81" s="98"/>
      <c r="BD81" s="98"/>
      <c r="BE81" s="98"/>
      <c r="BF81" s="98"/>
      <c r="BG81" s="98"/>
      <c r="BH81" s="98"/>
      <c r="BI81" s="98"/>
      <c r="BJ81" s="98"/>
      <c r="BK81" s="98"/>
      <c r="BL81" s="98"/>
      <c r="BM81" s="98"/>
      <c r="BN81" s="98"/>
      <c r="BO81" s="98"/>
      <c r="BP81" s="98"/>
      <c r="BQ81" s="98"/>
      <c r="BR81" s="98"/>
      <c r="BS81" s="98"/>
      <c r="BT81" s="98"/>
      <c r="BU81" s="98"/>
      <c r="BV81" s="98"/>
      <c r="BW81" s="98"/>
      <c r="BX81" s="98"/>
      <c r="BY81" s="98"/>
      <c r="BZ81" s="98"/>
      <c r="CA81" s="98"/>
      <c r="CB81" s="98"/>
      <c r="CC81" s="98"/>
      <c r="CD81" s="98"/>
      <c r="CE81" s="98"/>
      <c r="CF81" s="98"/>
      <c r="CG81" s="98"/>
      <c r="CH81" s="98"/>
      <c r="CI81" s="98"/>
      <c r="CJ81" s="98"/>
      <c r="CK81" s="98"/>
      <c r="CL81" s="98"/>
      <c r="CM81" s="98"/>
      <c r="CN81" s="98"/>
      <c r="CO81" s="98"/>
      <c r="CP81" s="98"/>
      <c r="CQ81" s="98"/>
      <c r="CR81" s="98"/>
      <c r="CS81" s="98"/>
      <c r="CT81" s="98"/>
      <c r="CU81" s="98"/>
      <c r="CV81" s="98"/>
      <c r="CW81" s="98"/>
      <c r="CX81" s="98"/>
      <c r="CY81" s="98"/>
      <c r="CZ81" s="98"/>
      <c r="DA81" s="98"/>
      <c r="DB81" s="98"/>
      <c r="DC81" s="98"/>
      <c r="DD81" s="98"/>
      <c r="DE81" s="98"/>
      <c r="DF81" s="98"/>
      <c r="DG81" s="98"/>
      <c r="DH81" s="98"/>
      <c r="DI81" s="98"/>
      <c r="DJ81" s="98"/>
      <c r="DK81" s="98"/>
      <c r="DL81" s="98"/>
      <c r="DM81" s="98"/>
      <c r="DN81" s="98"/>
      <c r="DO81" s="98"/>
      <c r="DP81" s="98"/>
      <c r="DQ81" s="98"/>
      <c r="DR81" s="98"/>
      <c r="DS81" s="98"/>
      <c r="DT81" s="98"/>
      <c r="DU81" s="98"/>
      <c r="DV81" s="98"/>
      <c r="DW81" s="98"/>
      <c r="DX81" s="98"/>
      <c r="DY81" s="98"/>
      <c r="DZ81" s="98"/>
      <c r="EA81" s="98"/>
      <c r="EB81" s="98"/>
      <c r="EC81" s="98"/>
      <c r="ED81" s="98"/>
      <c r="EE81" s="98"/>
      <c r="EF81" s="98"/>
      <c r="EG81" s="98"/>
      <c r="EH81" s="98"/>
      <c r="EI81" s="98"/>
      <c r="EJ81" s="98"/>
      <c r="EK81" s="98"/>
      <c r="EL81" s="98"/>
      <c r="EM81" s="98"/>
      <c r="EN81" s="98"/>
      <c r="EO81" s="98"/>
      <c r="EP81" s="98"/>
      <c r="EQ81" s="98"/>
      <c r="ER81" s="98"/>
      <c r="ES81" s="98"/>
      <c r="ET81" s="98"/>
      <c r="EU81" s="98"/>
      <c r="EV81" s="98"/>
      <c r="EW81" s="98"/>
      <c r="EX81" s="98"/>
      <c r="EY81" s="98"/>
      <c r="EZ81" s="98"/>
      <c r="FA81" s="98"/>
      <c r="FB81" s="98"/>
      <c r="FC81" s="98"/>
      <c r="FD81" s="98"/>
      <c r="FE81" s="98"/>
      <c r="FF81" s="98"/>
      <c r="FG81" s="98"/>
      <c r="FH81" s="98"/>
      <c r="FI81" s="98"/>
      <c r="FJ81" s="98"/>
      <c r="FK81" s="98"/>
      <c r="FL81" s="98"/>
      <c r="FM81" s="98"/>
      <c r="FN81" s="98"/>
      <c r="FO81" s="98"/>
      <c r="FP81" s="98"/>
      <c r="FQ81" s="98"/>
      <c r="FR81" s="98"/>
      <c r="FS81" s="98"/>
      <c r="FT81" s="98"/>
      <c r="FU81" s="98"/>
      <c r="FV81" s="98"/>
      <c r="FW81" s="98"/>
      <c r="FX81" s="98"/>
      <c r="FY81" s="98"/>
      <c r="FZ81" s="98"/>
      <c r="GA81" s="98"/>
      <c r="GB81" s="98"/>
      <c r="GC81" s="98"/>
      <c r="GD81" s="98"/>
      <c r="GE81" s="98"/>
      <c r="GF81" s="98"/>
      <c r="GG81" s="98"/>
      <c r="GH81" s="98"/>
      <c r="GI81" s="98"/>
      <c r="GJ81" s="98"/>
      <c r="GK81" s="98"/>
      <c r="GL81" s="98"/>
      <c r="GM81" s="98"/>
      <c r="GN81" s="98"/>
      <c r="GO81" s="98"/>
      <c r="GP81" s="98"/>
      <c r="GQ81" s="98"/>
      <c r="GR81" s="98"/>
      <c r="GS81" s="98"/>
      <c r="GT81" s="98"/>
      <c r="GU81" s="98"/>
      <c r="GV81" s="98"/>
      <c r="GW81" s="98"/>
      <c r="GX81" s="98"/>
      <c r="GY81" s="98"/>
      <c r="GZ81" s="98"/>
      <c r="HA81" s="98"/>
      <c r="HB81" s="98"/>
      <c r="HC81" s="98"/>
      <c r="HD81" s="98"/>
      <c r="HE81" s="98"/>
      <c r="HF81" s="98"/>
      <c r="HG81" s="98"/>
      <c r="HH81" s="98"/>
      <c r="HI81" s="98"/>
      <c r="HJ81" s="98"/>
      <c r="HK81" s="98"/>
      <c r="HL81" s="98"/>
      <c r="HM81" s="98"/>
      <c r="HN81" s="98"/>
      <c r="HO81" s="98"/>
      <c r="HP81" s="98"/>
      <c r="HQ81" s="98"/>
      <c r="HR81" s="98"/>
      <c r="HS81" s="98"/>
      <c r="HT81" s="98"/>
      <c r="HU81" s="98"/>
      <c r="HV81" s="98"/>
      <c r="HW81" s="98"/>
      <c r="HX81" s="98"/>
      <c r="HY81" s="98"/>
      <c r="HZ81" s="98"/>
      <c r="IA81" s="98"/>
      <c r="IB81" s="98"/>
      <c r="IC81" s="98"/>
      <c r="ID81" s="98"/>
      <c r="IE81" s="98"/>
      <c r="IF81" s="98"/>
      <c r="IG81" s="98"/>
      <c r="IH81" s="98"/>
      <c r="II81" s="98"/>
      <c r="IJ81" s="98"/>
      <c r="IK81" s="98"/>
      <c r="IL81" s="98"/>
      <c r="IM81" s="98"/>
      <c r="IN81" s="98"/>
      <c r="IO81" s="98"/>
      <c r="IP81" s="98"/>
      <c r="IQ81" s="98"/>
      <c r="IR81" s="98"/>
      <c r="IS81" s="98"/>
      <c r="IT81" s="98"/>
    </row>
    <row r="82" spans="1:254" x14ac:dyDescent="0.25">
      <c r="A82" s="102" t="s">
        <v>74</v>
      </c>
      <c r="B82" s="108">
        <v>-959</v>
      </c>
      <c r="C82" s="108">
        <v>492</v>
      </c>
      <c r="D82" s="108">
        <v>535</v>
      </c>
      <c r="E82" s="108">
        <v>567</v>
      </c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  <c r="AH82" s="98"/>
      <c r="AI82" s="98"/>
      <c r="AJ82" s="98"/>
      <c r="AK82" s="98"/>
      <c r="AL82" s="98"/>
      <c r="AM82" s="98"/>
      <c r="AN82" s="98"/>
      <c r="AO82" s="98"/>
      <c r="AP82" s="98"/>
      <c r="AQ82" s="98"/>
      <c r="AR82" s="98"/>
      <c r="AS82" s="98"/>
      <c r="AT82" s="98"/>
      <c r="AU82" s="98"/>
      <c r="AV82" s="98"/>
      <c r="AW82" s="98"/>
      <c r="AX82" s="98"/>
      <c r="AY82" s="98"/>
      <c r="AZ82" s="98"/>
      <c r="BA82" s="98"/>
      <c r="BB82" s="98"/>
      <c r="BC82" s="98"/>
      <c r="BD82" s="98"/>
      <c r="BE82" s="98"/>
      <c r="BF82" s="98"/>
      <c r="BG82" s="98"/>
      <c r="BH82" s="98"/>
      <c r="BI82" s="98"/>
      <c r="BJ82" s="98"/>
      <c r="BK82" s="98"/>
      <c r="BL82" s="98"/>
      <c r="BM82" s="98"/>
      <c r="BN82" s="98"/>
      <c r="BO82" s="98"/>
      <c r="BP82" s="98"/>
      <c r="BQ82" s="98"/>
      <c r="BR82" s="98"/>
      <c r="BS82" s="98"/>
      <c r="BT82" s="98"/>
      <c r="BU82" s="98"/>
      <c r="BV82" s="98"/>
      <c r="BW82" s="98"/>
      <c r="BX82" s="98"/>
      <c r="BY82" s="98"/>
      <c r="BZ82" s="98"/>
      <c r="CA82" s="98"/>
      <c r="CB82" s="98"/>
      <c r="CC82" s="98"/>
      <c r="CD82" s="98"/>
      <c r="CE82" s="98"/>
      <c r="CF82" s="98"/>
      <c r="CG82" s="98"/>
      <c r="CH82" s="98"/>
      <c r="CI82" s="98"/>
      <c r="CJ82" s="98"/>
      <c r="CK82" s="98"/>
      <c r="CL82" s="98"/>
      <c r="CM82" s="98"/>
      <c r="CN82" s="98"/>
      <c r="CO82" s="98"/>
      <c r="CP82" s="98"/>
      <c r="CQ82" s="98"/>
      <c r="CR82" s="98"/>
      <c r="CS82" s="98"/>
      <c r="CT82" s="98"/>
      <c r="CU82" s="98"/>
      <c r="CV82" s="98"/>
      <c r="CW82" s="98"/>
      <c r="CX82" s="98"/>
      <c r="CY82" s="98"/>
      <c r="CZ82" s="98"/>
      <c r="DA82" s="98"/>
      <c r="DB82" s="98"/>
      <c r="DC82" s="98"/>
      <c r="DD82" s="98"/>
      <c r="DE82" s="98"/>
      <c r="DF82" s="98"/>
      <c r="DG82" s="98"/>
      <c r="DH82" s="98"/>
      <c r="DI82" s="98"/>
      <c r="DJ82" s="98"/>
      <c r="DK82" s="98"/>
      <c r="DL82" s="98"/>
      <c r="DM82" s="98"/>
      <c r="DN82" s="98"/>
      <c r="DO82" s="98"/>
      <c r="DP82" s="98"/>
      <c r="DQ82" s="98"/>
      <c r="DR82" s="98"/>
      <c r="DS82" s="98"/>
      <c r="DT82" s="98"/>
      <c r="DU82" s="98"/>
      <c r="DV82" s="98"/>
      <c r="DW82" s="98"/>
      <c r="DX82" s="98"/>
      <c r="DY82" s="98"/>
      <c r="DZ82" s="98"/>
      <c r="EA82" s="98"/>
      <c r="EB82" s="98"/>
      <c r="EC82" s="98"/>
      <c r="ED82" s="98"/>
      <c r="EE82" s="98"/>
      <c r="EF82" s="98"/>
      <c r="EG82" s="98"/>
      <c r="EH82" s="98"/>
      <c r="EI82" s="98"/>
      <c r="EJ82" s="98"/>
      <c r="EK82" s="98"/>
      <c r="EL82" s="98"/>
      <c r="EM82" s="98"/>
      <c r="EN82" s="98"/>
      <c r="EO82" s="98"/>
      <c r="EP82" s="98"/>
      <c r="EQ82" s="98"/>
      <c r="ER82" s="98"/>
      <c r="ES82" s="98"/>
      <c r="ET82" s="98"/>
      <c r="EU82" s="98"/>
      <c r="EV82" s="98"/>
      <c r="EW82" s="98"/>
      <c r="EX82" s="98"/>
      <c r="EY82" s="98"/>
      <c r="EZ82" s="98"/>
      <c r="FA82" s="98"/>
      <c r="FB82" s="98"/>
      <c r="FC82" s="98"/>
      <c r="FD82" s="98"/>
      <c r="FE82" s="98"/>
      <c r="FF82" s="98"/>
      <c r="FG82" s="98"/>
      <c r="FH82" s="98"/>
      <c r="FI82" s="98"/>
      <c r="FJ82" s="98"/>
      <c r="FK82" s="98"/>
      <c r="FL82" s="98"/>
      <c r="FM82" s="98"/>
      <c r="FN82" s="98"/>
      <c r="FO82" s="98"/>
      <c r="FP82" s="98"/>
      <c r="FQ82" s="98"/>
      <c r="FR82" s="98"/>
      <c r="FS82" s="98"/>
      <c r="FT82" s="98"/>
      <c r="FU82" s="98"/>
      <c r="FV82" s="98"/>
      <c r="FW82" s="98"/>
      <c r="FX82" s="98"/>
      <c r="FY82" s="98"/>
      <c r="FZ82" s="98"/>
      <c r="GA82" s="98"/>
      <c r="GB82" s="98"/>
      <c r="GC82" s="98"/>
      <c r="GD82" s="98"/>
      <c r="GE82" s="98"/>
      <c r="GF82" s="98"/>
      <c r="GG82" s="98"/>
      <c r="GH82" s="98"/>
      <c r="GI82" s="98"/>
      <c r="GJ82" s="98"/>
      <c r="GK82" s="98"/>
      <c r="GL82" s="98"/>
      <c r="GM82" s="98"/>
      <c r="GN82" s="98"/>
      <c r="GO82" s="98"/>
      <c r="GP82" s="98"/>
      <c r="GQ82" s="98"/>
      <c r="GR82" s="98"/>
      <c r="GS82" s="98"/>
      <c r="GT82" s="98"/>
      <c r="GU82" s="98"/>
      <c r="GV82" s="98"/>
      <c r="GW82" s="98"/>
      <c r="GX82" s="98"/>
      <c r="GY82" s="98"/>
      <c r="GZ82" s="98"/>
      <c r="HA82" s="98"/>
      <c r="HB82" s="98"/>
      <c r="HC82" s="98"/>
      <c r="HD82" s="98"/>
      <c r="HE82" s="98"/>
      <c r="HF82" s="98"/>
      <c r="HG82" s="98"/>
      <c r="HH82" s="98"/>
      <c r="HI82" s="98"/>
      <c r="HJ82" s="98"/>
      <c r="HK82" s="98"/>
      <c r="HL82" s="98"/>
      <c r="HM82" s="98"/>
      <c r="HN82" s="98"/>
      <c r="HO82" s="98"/>
      <c r="HP82" s="98"/>
      <c r="HQ82" s="98"/>
      <c r="HR82" s="98"/>
      <c r="HS82" s="98"/>
      <c r="HT82" s="98"/>
      <c r="HU82" s="98"/>
      <c r="HV82" s="98"/>
      <c r="HW82" s="98"/>
      <c r="HX82" s="98"/>
      <c r="HY82" s="98"/>
      <c r="HZ82" s="98"/>
      <c r="IA82" s="98"/>
      <c r="IB82" s="98"/>
      <c r="IC82" s="98"/>
      <c r="ID82" s="98"/>
      <c r="IE82" s="98"/>
      <c r="IF82" s="98"/>
      <c r="IG82" s="98"/>
      <c r="IH82" s="98"/>
      <c r="II82" s="98"/>
      <c r="IJ82" s="98"/>
      <c r="IK82" s="98"/>
      <c r="IL82" s="98"/>
      <c r="IM82" s="98"/>
      <c r="IN82" s="98"/>
      <c r="IO82" s="98"/>
      <c r="IP82" s="98"/>
      <c r="IQ82" s="98"/>
      <c r="IR82" s="98"/>
      <c r="IS82" s="98"/>
      <c r="IT82" s="98"/>
    </row>
    <row r="83" spans="1:254" x14ac:dyDescent="0.25">
      <c r="A83" s="102" t="s">
        <v>75</v>
      </c>
      <c r="B83" s="108">
        <v>56</v>
      </c>
      <c r="C83" s="109">
        <v>1452</v>
      </c>
      <c r="D83" s="109">
        <v>1497</v>
      </c>
      <c r="E83" s="109">
        <v>1499</v>
      </c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  <c r="AH83" s="98"/>
      <c r="AI83" s="98"/>
      <c r="AJ83" s="98"/>
      <c r="AK83" s="98"/>
      <c r="AL83" s="98"/>
      <c r="AM83" s="98"/>
      <c r="AN83" s="98"/>
      <c r="AO83" s="98"/>
      <c r="AP83" s="98"/>
      <c r="AQ83" s="98"/>
      <c r="AR83" s="98"/>
      <c r="AS83" s="98"/>
      <c r="AT83" s="98"/>
      <c r="AU83" s="98"/>
      <c r="AV83" s="98"/>
      <c r="AW83" s="98"/>
      <c r="AX83" s="98"/>
      <c r="AY83" s="98"/>
      <c r="AZ83" s="98"/>
      <c r="BA83" s="98"/>
      <c r="BB83" s="98"/>
      <c r="BC83" s="98"/>
      <c r="BD83" s="98"/>
      <c r="BE83" s="98"/>
      <c r="BF83" s="98"/>
      <c r="BG83" s="98"/>
      <c r="BH83" s="98"/>
      <c r="BI83" s="98"/>
      <c r="BJ83" s="98"/>
      <c r="BK83" s="98"/>
      <c r="BL83" s="98"/>
      <c r="BM83" s="98"/>
      <c r="BN83" s="98"/>
      <c r="BO83" s="98"/>
      <c r="BP83" s="98"/>
      <c r="BQ83" s="98"/>
      <c r="BR83" s="98"/>
      <c r="BS83" s="98"/>
      <c r="BT83" s="98"/>
      <c r="BU83" s="98"/>
      <c r="BV83" s="98"/>
      <c r="BW83" s="98"/>
      <c r="BX83" s="98"/>
      <c r="BY83" s="98"/>
      <c r="BZ83" s="98"/>
      <c r="CA83" s="98"/>
      <c r="CB83" s="98"/>
      <c r="CC83" s="98"/>
      <c r="CD83" s="98"/>
      <c r="CE83" s="98"/>
      <c r="CF83" s="98"/>
      <c r="CG83" s="98"/>
      <c r="CH83" s="98"/>
      <c r="CI83" s="98"/>
      <c r="CJ83" s="98"/>
      <c r="CK83" s="98"/>
      <c r="CL83" s="98"/>
      <c r="CM83" s="98"/>
      <c r="CN83" s="98"/>
      <c r="CO83" s="98"/>
      <c r="CP83" s="98"/>
      <c r="CQ83" s="98"/>
      <c r="CR83" s="98"/>
      <c r="CS83" s="98"/>
      <c r="CT83" s="98"/>
      <c r="CU83" s="98"/>
      <c r="CV83" s="98"/>
      <c r="CW83" s="98"/>
      <c r="CX83" s="98"/>
      <c r="CY83" s="98"/>
      <c r="CZ83" s="98"/>
      <c r="DA83" s="98"/>
      <c r="DB83" s="98"/>
      <c r="DC83" s="98"/>
      <c r="DD83" s="98"/>
      <c r="DE83" s="98"/>
      <c r="DF83" s="98"/>
      <c r="DG83" s="98"/>
      <c r="DH83" s="98"/>
      <c r="DI83" s="98"/>
      <c r="DJ83" s="98"/>
      <c r="DK83" s="98"/>
      <c r="DL83" s="98"/>
      <c r="DM83" s="98"/>
      <c r="DN83" s="98"/>
      <c r="DO83" s="98"/>
      <c r="DP83" s="98"/>
      <c r="DQ83" s="98"/>
      <c r="DR83" s="98"/>
      <c r="DS83" s="98"/>
      <c r="DT83" s="98"/>
      <c r="DU83" s="98"/>
      <c r="DV83" s="98"/>
      <c r="DW83" s="98"/>
      <c r="DX83" s="98"/>
      <c r="DY83" s="98"/>
      <c r="DZ83" s="98"/>
      <c r="EA83" s="98"/>
      <c r="EB83" s="98"/>
      <c r="EC83" s="98"/>
      <c r="ED83" s="98"/>
      <c r="EE83" s="98"/>
      <c r="EF83" s="98"/>
      <c r="EG83" s="98"/>
      <c r="EH83" s="98"/>
      <c r="EI83" s="98"/>
      <c r="EJ83" s="98"/>
      <c r="EK83" s="98"/>
      <c r="EL83" s="98"/>
      <c r="EM83" s="98"/>
      <c r="EN83" s="98"/>
      <c r="EO83" s="98"/>
      <c r="EP83" s="98"/>
      <c r="EQ83" s="98"/>
      <c r="ER83" s="98"/>
      <c r="ES83" s="98"/>
      <c r="ET83" s="98"/>
      <c r="EU83" s="98"/>
      <c r="EV83" s="98"/>
      <c r="EW83" s="98"/>
      <c r="EX83" s="98"/>
      <c r="EY83" s="98"/>
      <c r="EZ83" s="98"/>
      <c r="FA83" s="98"/>
      <c r="FB83" s="98"/>
      <c r="FC83" s="98"/>
      <c r="FD83" s="98"/>
      <c r="FE83" s="98"/>
      <c r="FF83" s="98"/>
      <c r="FG83" s="98"/>
      <c r="FH83" s="98"/>
      <c r="FI83" s="98"/>
      <c r="FJ83" s="98"/>
      <c r="FK83" s="98"/>
      <c r="FL83" s="98"/>
      <c r="FM83" s="98"/>
      <c r="FN83" s="98"/>
      <c r="FO83" s="98"/>
      <c r="FP83" s="98"/>
      <c r="FQ83" s="98"/>
      <c r="FR83" s="98"/>
      <c r="FS83" s="98"/>
      <c r="FT83" s="98"/>
      <c r="FU83" s="98"/>
      <c r="FV83" s="98"/>
      <c r="FW83" s="98"/>
      <c r="FX83" s="98"/>
      <c r="FY83" s="98"/>
      <c r="FZ83" s="98"/>
      <c r="GA83" s="98"/>
      <c r="GB83" s="98"/>
      <c r="GC83" s="98"/>
      <c r="GD83" s="98"/>
      <c r="GE83" s="98"/>
      <c r="GF83" s="98"/>
      <c r="GG83" s="98"/>
      <c r="GH83" s="98"/>
      <c r="GI83" s="98"/>
      <c r="GJ83" s="98"/>
      <c r="GK83" s="98"/>
      <c r="GL83" s="98"/>
      <c r="GM83" s="98"/>
      <c r="GN83" s="98"/>
      <c r="GO83" s="98"/>
      <c r="GP83" s="98"/>
      <c r="GQ83" s="98"/>
      <c r="GR83" s="98"/>
      <c r="GS83" s="98"/>
      <c r="GT83" s="98"/>
      <c r="GU83" s="98"/>
      <c r="GV83" s="98"/>
      <c r="GW83" s="98"/>
      <c r="GX83" s="98"/>
      <c r="GY83" s="98"/>
      <c r="GZ83" s="98"/>
      <c r="HA83" s="98"/>
      <c r="HB83" s="98"/>
      <c r="HC83" s="98"/>
      <c r="HD83" s="98"/>
      <c r="HE83" s="98"/>
      <c r="HF83" s="98"/>
      <c r="HG83" s="98"/>
      <c r="HH83" s="98"/>
      <c r="HI83" s="98"/>
      <c r="HJ83" s="98"/>
      <c r="HK83" s="98"/>
      <c r="HL83" s="98"/>
      <c r="HM83" s="98"/>
      <c r="HN83" s="98"/>
      <c r="HO83" s="98"/>
      <c r="HP83" s="98"/>
      <c r="HQ83" s="98"/>
      <c r="HR83" s="98"/>
      <c r="HS83" s="98"/>
      <c r="HT83" s="98"/>
      <c r="HU83" s="98"/>
      <c r="HV83" s="98"/>
      <c r="HW83" s="98"/>
      <c r="HX83" s="98"/>
      <c r="HY83" s="98"/>
      <c r="HZ83" s="98"/>
      <c r="IA83" s="98"/>
      <c r="IB83" s="98"/>
      <c r="IC83" s="98"/>
      <c r="ID83" s="98"/>
      <c r="IE83" s="98"/>
      <c r="IF83" s="98"/>
      <c r="IG83" s="98"/>
      <c r="IH83" s="98"/>
      <c r="II83" s="98"/>
      <c r="IJ83" s="98"/>
      <c r="IK83" s="98"/>
      <c r="IL83" s="98"/>
      <c r="IM83" s="98"/>
      <c r="IN83" s="98"/>
      <c r="IO83" s="98"/>
      <c r="IP83" s="98"/>
      <c r="IQ83" s="98"/>
      <c r="IR83" s="98"/>
      <c r="IS83" s="98"/>
      <c r="IT83" s="98"/>
    </row>
    <row r="84" spans="1:254" x14ac:dyDescent="0.25">
      <c r="A84" s="102" t="s">
        <v>76</v>
      </c>
      <c r="B84" s="109">
        <v>10715</v>
      </c>
      <c r="C84" s="109">
        <v>14789</v>
      </c>
      <c r="D84" s="109">
        <v>15530</v>
      </c>
      <c r="E84" s="109">
        <v>14693</v>
      </c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  <c r="AH84" s="98"/>
      <c r="AI84" s="98"/>
      <c r="AJ84" s="98"/>
      <c r="AK84" s="98"/>
      <c r="AL84" s="98"/>
      <c r="AM84" s="98"/>
      <c r="AN84" s="98"/>
      <c r="AO84" s="98"/>
      <c r="AP84" s="98"/>
      <c r="AQ84" s="98"/>
      <c r="AR84" s="98"/>
      <c r="AS84" s="98"/>
      <c r="AT84" s="98"/>
      <c r="AU84" s="98"/>
      <c r="AV84" s="98"/>
      <c r="AW84" s="98"/>
      <c r="AX84" s="98"/>
      <c r="AY84" s="98"/>
      <c r="AZ84" s="98"/>
      <c r="BA84" s="98"/>
      <c r="BB84" s="98"/>
      <c r="BC84" s="98"/>
      <c r="BD84" s="98"/>
      <c r="BE84" s="98"/>
      <c r="BF84" s="98"/>
      <c r="BG84" s="98"/>
      <c r="BH84" s="98"/>
      <c r="BI84" s="98"/>
      <c r="BJ84" s="98"/>
      <c r="BK84" s="98"/>
      <c r="BL84" s="98"/>
      <c r="BM84" s="98"/>
      <c r="BN84" s="98"/>
      <c r="BO84" s="98"/>
      <c r="BP84" s="98"/>
      <c r="BQ84" s="98"/>
      <c r="BR84" s="98"/>
      <c r="BS84" s="98"/>
      <c r="BT84" s="98"/>
      <c r="BU84" s="98"/>
      <c r="BV84" s="98"/>
      <c r="BW84" s="98"/>
      <c r="BX84" s="98"/>
      <c r="BY84" s="98"/>
      <c r="BZ84" s="98"/>
      <c r="CA84" s="98"/>
      <c r="CB84" s="98"/>
      <c r="CC84" s="98"/>
      <c r="CD84" s="98"/>
      <c r="CE84" s="98"/>
      <c r="CF84" s="98"/>
      <c r="CG84" s="98"/>
      <c r="CH84" s="98"/>
      <c r="CI84" s="98"/>
      <c r="CJ84" s="98"/>
      <c r="CK84" s="98"/>
      <c r="CL84" s="98"/>
      <c r="CM84" s="98"/>
      <c r="CN84" s="98"/>
      <c r="CO84" s="98"/>
      <c r="CP84" s="98"/>
      <c r="CQ84" s="98"/>
      <c r="CR84" s="98"/>
      <c r="CS84" s="98"/>
      <c r="CT84" s="98"/>
      <c r="CU84" s="98"/>
      <c r="CV84" s="98"/>
      <c r="CW84" s="98"/>
      <c r="CX84" s="98"/>
      <c r="CY84" s="98"/>
      <c r="CZ84" s="98"/>
      <c r="DA84" s="98"/>
      <c r="DB84" s="98"/>
      <c r="DC84" s="98"/>
      <c r="DD84" s="98"/>
      <c r="DE84" s="98"/>
      <c r="DF84" s="98"/>
      <c r="DG84" s="98"/>
      <c r="DH84" s="98"/>
      <c r="DI84" s="98"/>
      <c r="DJ84" s="98"/>
      <c r="DK84" s="98"/>
      <c r="DL84" s="98"/>
      <c r="DM84" s="98"/>
      <c r="DN84" s="98"/>
      <c r="DO84" s="98"/>
      <c r="DP84" s="98"/>
      <c r="DQ84" s="98"/>
      <c r="DR84" s="98"/>
      <c r="DS84" s="98"/>
      <c r="DT84" s="98"/>
      <c r="DU84" s="98"/>
      <c r="DV84" s="98"/>
      <c r="DW84" s="98"/>
      <c r="DX84" s="98"/>
      <c r="DY84" s="98"/>
      <c r="DZ84" s="98"/>
      <c r="EA84" s="98"/>
      <c r="EB84" s="98"/>
      <c r="EC84" s="98"/>
      <c r="ED84" s="98"/>
      <c r="EE84" s="98"/>
      <c r="EF84" s="98"/>
      <c r="EG84" s="98"/>
      <c r="EH84" s="98"/>
      <c r="EI84" s="98"/>
      <c r="EJ84" s="98"/>
      <c r="EK84" s="98"/>
      <c r="EL84" s="98"/>
      <c r="EM84" s="98"/>
      <c r="EN84" s="98"/>
      <c r="EO84" s="98"/>
      <c r="EP84" s="98"/>
      <c r="EQ84" s="98"/>
      <c r="ER84" s="98"/>
      <c r="ES84" s="98"/>
      <c r="ET84" s="98"/>
      <c r="EU84" s="98"/>
      <c r="EV84" s="98"/>
      <c r="EW84" s="98"/>
      <c r="EX84" s="98"/>
      <c r="EY84" s="98"/>
      <c r="EZ84" s="98"/>
      <c r="FA84" s="98"/>
      <c r="FB84" s="98"/>
      <c r="FC84" s="98"/>
      <c r="FD84" s="98"/>
      <c r="FE84" s="98"/>
      <c r="FF84" s="98"/>
      <c r="FG84" s="98"/>
      <c r="FH84" s="98"/>
      <c r="FI84" s="98"/>
      <c r="FJ84" s="98"/>
      <c r="FK84" s="98"/>
      <c r="FL84" s="98"/>
      <c r="FM84" s="98"/>
      <c r="FN84" s="98"/>
      <c r="FO84" s="98"/>
      <c r="FP84" s="98"/>
      <c r="FQ84" s="98"/>
      <c r="FR84" s="98"/>
      <c r="FS84" s="98"/>
      <c r="FT84" s="98"/>
      <c r="FU84" s="98"/>
      <c r="FV84" s="98"/>
      <c r="FW84" s="98"/>
      <c r="FX84" s="98"/>
      <c r="FY84" s="98"/>
      <c r="FZ84" s="98"/>
      <c r="GA84" s="98"/>
      <c r="GB84" s="98"/>
      <c r="GC84" s="98"/>
      <c r="GD84" s="98"/>
      <c r="GE84" s="98"/>
      <c r="GF84" s="98"/>
      <c r="GG84" s="98"/>
      <c r="GH84" s="98"/>
      <c r="GI84" s="98"/>
      <c r="GJ84" s="98"/>
      <c r="GK84" s="98"/>
      <c r="GL84" s="98"/>
      <c r="GM84" s="98"/>
      <c r="GN84" s="98"/>
      <c r="GO84" s="98"/>
      <c r="GP84" s="98"/>
      <c r="GQ84" s="98"/>
      <c r="GR84" s="98"/>
      <c r="GS84" s="98"/>
      <c r="GT84" s="98"/>
      <c r="GU84" s="98"/>
      <c r="GV84" s="98"/>
      <c r="GW84" s="98"/>
      <c r="GX84" s="98"/>
      <c r="GY84" s="98"/>
      <c r="GZ84" s="98"/>
      <c r="HA84" s="98"/>
      <c r="HB84" s="98"/>
      <c r="HC84" s="98"/>
      <c r="HD84" s="98"/>
      <c r="HE84" s="98"/>
      <c r="HF84" s="98"/>
      <c r="HG84" s="98"/>
      <c r="HH84" s="98"/>
      <c r="HI84" s="98"/>
      <c r="HJ84" s="98"/>
      <c r="HK84" s="98"/>
      <c r="HL84" s="98"/>
      <c r="HM84" s="98"/>
      <c r="HN84" s="98"/>
      <c r="HO84" s="98"/>
      <c r="HP84" s="98"/>
      <c r="HQ84" s="98"/>
      <c r="HR84" s="98"/>
      <c r="HS84" s="98"/>
      <c r="HT84" s="98"/>
      <c r="HU84" s="98"/>
      <c r="HV84" s="98"/>
      <c r="HW84" s="98"/>
      <c r="HX84" s="98"/>
      <c r="HY84" s="98"/>
      <c r="HZ84" s="98"/>
      <c r="IA84" s="98"/>
      <c r="IB84" s="98"/>
      <c r="IC84" s="98"/>
      <c r="ID84" s="98"/>
      <c r="IE84" s="98"/>
      <c r="IF84" s="98"/>
      <c r="IG84" s="98"/>
      <c r="IH84" s="98"/>
      <c r="II84" s="98"/>
      <c r="IJ84" s="98"/>
      <c r="IK84" s="98"/>
      <c r="IL84" s="98"/>
      <c r="IM84" s="98"/>
      <c r="IN84" s="98"/>
      <c r="IO84" s="98"/>
      <c r="IP84" s="98"/>
      <c r="IQ84" s="98"/>
      <c r="IR84" s="98"/>
      <c r="IS84" s="98"/>
      <c r="IT84" s="98"/>
    </row>
    <row r="85" spans="1:254" x14ac:dyDescent="0.25">
      <c r="A85" s="102" t="s">
        <v>77</v>
      </c>
      <c r="B85" s="108" t="s">
        <v>69</v>
      </c>
      <c r="C85" s="116">
        <v>0.27600000000000002</v>
      </c>
      <c r="D85" s="116">
        <v>0.27300000000000002</v>
      </c>
      <c r="E85" s="116">
        <v>8.7999999999999995E-2</v>
      </c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  <c r="AH85" s="98"/>
      <c r="AI85" s="98"/>
      <c r="AJ85" s="98"/>
      <c r="AK85" s="98"/>
      <c r="AL85" s="98"/>
      <c r="AM85" s="98"/>
      <c r="AN85" s="98"/>
      <c r="AO85" s="98"/>
      <c r="AP85" s="98"/>
      <c r="AQ85" s="98"/>
      <c r="AR85" s="98"/>
      <c r="AS85" s="98"/>
      <c r="AT85" s="98"/>
      <c r="AU85" s="98"/>
      <c r="AV85" s="98"/>
      <c r="AW85" s="98"/>
      <c r="AX85" s="98"/>
      <c r="AY85" s="98"/>
      <c r="AZ85" s="98"/>
      <c r="BA85" s="98"/>
      <c r="BB85" s="98"/>
      <c r="BC85" s="98"/>
      <c r="BD85" s="98"/>
      <c r="BE85" s="98"/>
      <c r="BF85" s="98"/>
      <c r="BG85" s="98"/>
      <c r="BH85" s="98"/>
      <c r="BI85" s="98"/>
      <c r="BJ85" s="98"/>
      <c r="BK85" s="98"/>
      <c r="BL85" s="98"/>
      <c r="BM85" s="98"/>
      <c r="BN85" s="98"/>
      <c r="BO85" s="98"/>
      <c r="BP85" s="98"/>
      <c r="BQ85" s="98"/>
      <c r="BR85" s="98"/>
      <c r="BS85" s="98"/>
      <c r="BT85" s="98"/>
      <c r="BU85" s="98"/>
      <c r="BV85" s="98"/>
      <c r="BW85" s="98"/>
      <c r="BX85" s="98"/>
      <c r="BY85" s="98"/>
      <c r="BZ85" s="98"/>
      <c r="CA85" s="98"/>
      <c r="CB85" s="98"/>
      <c r="CC85" s="98"/>
      <c r="CD85" s="98"/>
      <c r="CE85" s="98"/>
      <c r="CF85" s="98"/>
      <c r="CG85" s="98"/>
      <c r="CH85" s="98"/>
      <c r="CI85" s="98"/>
      <c r="CJ85" s="98"/>
      <c r="CK85" s="98"/>
      <c r="CL85" s="98"/>
      <c r="CM85" s="98"/>
      <c r="CN85" s="98"/>
      <c r="CO85" s="98"/>
      <c r="CP85" s="98"/>
      <c r="CQ85" s="98"/>
      <c r="CR85" s="98"/>
      <c r="CS85" s="98"/>
      <c r="CT85" s="98"/>
      <c r="CU85" s="98"/>
      <c r="CV85" s="98"/>
      <c r="CW85" s="98"/>
      <c r="CX85" s="98"/>
      <c r="CY85" s="98"/>
      <c r="CZ85" s="98"/>
      <c r="DA85" s="98"/>
      <c r="DB85" s="98"/>
      <c r="DC85" s="98"/>
      <c r="DD85" s="98"/>
      <c r="DE85" s="98"/>
      <c r="DF85" s="98"/>
      <c r="DG85" s="98"/>
      <c r="DH85" s="98"/>
      <c r="DI85" s="98"/>
      <c r="DJ85" s="98"/>
      <c r="DK85" s="98"/>
      <c r="DL85" s="98"/>
      <c r="DM85" s="98"/>
      <c r="DN85" s="98"/>
      <c r="DO85" s="98"/>
      <c r="DP85" s="98"/>
      <c r="DQ85" s="98"/>
      <c r="DR85" s="98"/>
      <c r="DS85" s="98"/>
      <c r="DT85" s="98"/>
      <c r="DU85" s="98"/>
      <c r="DV85" s="98"/>
      <c r="DW85" s="98"/>
      <c r="DX85" s="98"/>
      <c r="DY85" s="98"/>
      <c r="DZ85" s="98"/>
      <c r="EA85" s="98"/>
      <c r="EB85" s="98"/>
      <c r="EC85" s="98"/>
      <c r="ED85" s="98"/>
      <c r="EE85" s="98"/>
      <c r="EF85" s="98"/>
      <c r="EG85" s="98"/>
      <c r="EH85" s="98"/>
      <c r="EI85" s="98"/>
      <c r="EJ85" s="98"/>
      <c r="EK85" s="98"/>
      <c r="EL85" s="98"/>
      <c r="EM85" s="98"/>
      <c r="EN85" s="98"/>
      <c r="EO85" s="98"/>
      <c r="EP85" s="98"/>
      <c r="EQ85" s="98"/>
      <c r="ER85" s="98"/>
      <c r="ES85" s="98"/>
      <c r="ET85" s="98"/>
      <c r="EU85" s="98"/>
      <c r="EV85" s="98"/>
      <c r="EW85" s="98"/>
      <c r="EX85" s="98"/>
      <c r="EY85" s="98"/>
      <c r="EZ85" s="98"/>
      <c r="FA85" s="98"/>
      <c r="FB85" s="98"/>
      <c r="FC85" s="98"/>
      <c r="FD85" s="98"/>
      <c r="FE85" s="98"/>
      <c r="FF85" s="98"/>
      <c r="FG85" s="98"/>
      <c r="FH85" s="98"/>
      <c r="FI85" s="98"/>
      <c r="FJ85" s="98"/>
      <c r="FK85" s="98"/>
      <c r="FL85" s="98"/>
      <c r="FM85" s="98"/>
      <c r="FN85" s="98"/>
      <c r="FO85" s="98"/>
      <c r="FP85" s="98"/>
      <c r="FQ85" s="98"/>
      <c r="FR85" s="98"/>
      <c r="FS85" s="98"/>
      <c r="FT85" s="98"/>
      <c r="FU85" s="98"/>
      <c r="FV85" s="98"/>
      <c r="FW85" s="98"/>
      <c r="FX85" s="98"/>
      <c r="FY85" s="98"/>
      <c r="FZ85" s="98"/>
      <c r="GA85" s="98"/>
      <c r="GB85" s="98"/>
      <c r="GC85" s="98"/>
      <c r="GD85" s="98"/>
      <c r="GE85" s="98"/>
      <c r="GF85" s="98"/>
      <c r="GG85" s="98"/>
      <c r="GH85" s="98"/>
      <c r="GI85" s="98"/>
      <c r="GJ85" s="98"/>
      <c r="GK85" s="98"/>
      <c r="GL85" s="98"/>
      <c r="GM85" s="98"/>
      <c r="GN85" s="98"/>
      <c r="GO85" s="98"/>
      <c r="GP85" s="98"/>
      <c r="GQ85" s="98"/>
      <c r="GR85" s="98"/>
      <c r="GS85" s="98"/>
      <c r="GT85" s="98"/>
      <c r="GU85" s="98"/>
      <c r="GV85" s="98"/>
      <c r="GW85" s="98"/>
      <c r="GX85" s="98"/>
      <c r="GY85" s="98"/>
      <c r="GZ85" s="98"/>
      <c r="HA85" s="98"/>
      <c r="HB85" s="98"/>
      <c r="HC85" s="98"/>
      <c r="HD85" s="98"/>
      <c r="HE85" s="98"/>
      <c r="HF85" s="98"/>
      <c r="HG85" s="98"/>
      <c r="HH85" s="98"/>
      <c r="HI85" s="98"/>
      <c r="HJ85" s="98"/>
      <c r="HK85" s="98"/>
      <c r="HL85" s="98"/>
      <c r="HM85" s="98"/>
      <c r="HN85" s="98"/>
      <c r="HO85" s="98"/>
      <c r="HP85" s="98"/>
      <c r="HQ85" s="98"/>
      <c r="HR85" s="98"/>
      <c r="HS85" s="98"/>
      <c r="HT85" s="98"/>
      <c r="HU85" s="98"/>
      <c r="HV85" s="98"/>
      <c r="HW85" s="98"/>
      <c r="HX85" s="98"/>
      <c r="HY85" s="98"/>
      <c r="HZ85" s="98"/>
      <c r="IA85" s="98"/>
      <c r="IB85" s="98"/>
      <c r="IC85" s="98"/>
      <c r="ID85" s="98"/>
      <c r="IE85" s="98"/>
      <c r="IF85" s="98"/>
      <c r="IG85" s="98"/>
      <c r="IH85" s="98"/>
      <c r="II85" s="98"/>
      <c r="IJ85" s="98"/>
      <c r="IK85" s="98"/>
      <c r="IL85" s="98"/>
      <c r="IM85" s="98"/>
      <c r="IN85" s="98"/>
      <c r="IO85" s="98"/>
      <c r="IP85" s="98"/>
      <c r="IQ85" s="98"/>
      <c r="IR85" s="98"/>
      <c r="IS85" s="98"/>
      <c r="IT85" s="98"/>
    </row>
    <row r="86" spans="1:254" x14ac:dyDescent="0.25">
      <c r="A86" s="102" t="s">
        <v>78</v>
      </c>
      <c r="B86" s="108">
        <v>-535</v>
      </c>
      <c r="C86" s="108">
        <v>79</v>
      </c>
      <c r="D86" s="108">
        <v>176</v>
      </c>
      <c r="E86" s="108">
        <v>73</v>
      </c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  <c r="AH86" s="98"/>
      <c r="AI86" s="98"/>
      <c r="AJ86" s="98"/>
      <c r="AK86" s="98"/>
      <c r="AL86" s="98"/>
      <c r="AM86" s="98"/>
      <c r="AN86" s="98"/>
      <c r="AO86" s="98"/>
      <c r="AP86" s="98"/>
      <c r="AQ86" s="98"/>
      <c r="AR86" s="98"/>
      <c r="AS86" s="98"/>
      <c r="AT86" s="98"/>
      <c r="AU86" s="98"/>
      <c r="AV86" s="98"/>
      <c r="AW86" s="98"/>
      <c r="AX86" s="98"/>
      <c r="AY86" s="98"/>
      <c r="AZ86" s="98"/>
      <c r="BA86" s="98"/>
      <c r="BB86" s="98"/>
      <c r="BC86" s="98"/>
      <c r="BD86" s="98"/>
      <c r="BE86" s="98"/>
      <c r="BF86" s="98"/>
      <c r="BG86" s="98"/>
      <c r="BH86" s="98"/>
      <c r="BI86" s="98"/>
      <c r="BJ86" s="98"/>
      <c r="BK86" s="98"/>
      <c r="BL86" s="98"/>
      <c r="BM86" s="98"/>
      <c r="BN86" s="98"/>
      <c r="BO86" s="98"/>
      <c r="BP86" s="98"/>
      <c r="BQ86" s="98"/>
      <c r="BR86" s="98"/>
      <c r="BS86" s="98"/>
      <c r="BT86" s="98"/>
      <c r="BU86" s="98"/>
      <c r="BV86" s="98"/>
      <c r="BW86" s="98"/>
      <c r="BX86" s="98"/>
      <c r="BY86" s="98"/>
      <c r="BZ86" s="98"/>
      <c r="CA86" s="98"/>
      <c r="CB86" s="98"/>
      <c r="CC86" s="98"/>
      <c r="CD86" s="98"/>
      <c r="CE86" s="98"/>
      <c r="CF86" s="98"/>
      <c r="CG86" s="98"/>
      <c r="CH86" s="98"/>
      <c r="CI86" s="98"/>
      <c r="CJ86" s="98"/>
      <c r="CK86" s="98"/>
      <c r="CL86" s="98"/>
      <c r="CM86" s="98"/>
      <c r="CN86" s="98"/>
      <c r="CO86" s="98"/>
      <c r="CP86" s="98"/>
      <c r="CQ86" s="98"/>
      <c r="CR86" s="98"/>
      <c r="CS86" s="98"/>
      <c r="CT86" s="98"/>
      <c r="CU86" s="98"/>
      <c r="CV86" s="98"/>
      <c r="CW86" s="98"/>
      <c r="CX86" s="98"/>
      <c r="CY86" s="98"/>
      <c r="CZ86" s="98"/>
      <c r="DA86" s="98"/>
      <c r="DB86" s="98"/>
      <c r="DC86" s="98"/>
      <c r="DD86" s="98"/>
      <c r="DE86" s="98"/>
      <c r="DF86" s="98"/>
      <c r="DG86" s="98"/>
      <c r="DH86" s="98"/>
      <c r="DI86" s="98"/>
      <c r="DJ86" s="98"/>
      <c r="DK86" s="98"/>
      <c r="DL86" s="98"/>
      <c r="DM86" s="98"/>
      <c r="DN86" s="98"/>
      <c r="DO86" s="98"/>
      <c r="DP86" s="98"/>
      <c r="DQ86" s="98"/>
      <c r="DR86" s="98"/>
      <c r="DS86" s="98"/>
      <c r="DT86" s="98"/>
      <c r="DU86" s="98"/>
      <c r="DV86" s="98"/>
      <c r="DW86" s="98"/>
      <c r="DX86" s="98"/>
      <c r="DY86" s="98"/>
      <c r="DZ86" s="98"/>
      <c r="EA86" s="98"/>
      <c r="EB86" s="98"/>
      <c r="EC86" s="98"/>
      <c r="ED86" s="98"/>
      <c r="EE86" s="98"/>
      <c r="EF86" s="98"/>
      <c r="EG86" s="98"/>
      <c r="EH86" s="98"/>
      <c r="EI86" s="98"/>
      <c r="EJ86" s="98"/>
      <c r="EK86" s="98"/>
      <c r="EL86" s="98"/>
      <c r="EM86" s="98"/>
      <c r="EN86" s="98"/>
      <c r="EO86" s="98"/>
      <c r="EP86" s="98"/>
      <c r="EQ86" s="98"/>
      <c r="ER86" s="98"/>
      <c r="ES86" s="98"/>
      <c r="ET86" s="98"/>
      <c r="EU86" s="98"/>
      <c r="EV86" s="98"/>
      <c r="EW86" s="98"/>
      <c r="EX86" s="98"/>
      <c r="EY86" s="98"/>
      <c r="EZ86" s="98"/>
      <c r="FA86" s="98"/>
      <c r="FB86" s="98"/>
      <c r="FC86" s="98"/>
      <c r="FD86" s="98"/>
      <c r="FE86" s="98"/>
      <c r="FF86" s="98"/>
      <c r="FG86" s="98"/>
      <c r="FH86" s="98"/>
      <c r="FI86" s="98"/>
      <c r="FJ86" s="98"/>
      <c r="FK86" s="98"/>
      <c r="FL86" s="98"/>
      <c r="FM86" s="98"/>
      <c r="FN86" s="98"/>
      <c r="FO86" s="98"/>
      <c r="FP86" s="98"/>
      <c r="FQ86" s="98"/>
      <c r="FR86" s="98"/>
      <c r="FS86" s="98"/>
      <c r="FT86" s="98"/>
      <c r="FU86" s="98"/>
      <c r="FV86" s="98"/>
      <c r="FW86" s="98"/>
      <c r="FX86" s="98"/>
      <c r="FY86" s="98"/>
      <c r="FZ86" s="98"/>
      <c r="GA86" s="98"/>
      <c r="GB86" s="98"/>
      <c r="GC86" s="98"/>
      <c r="GD86" s="98"/>
      <c r="GE86" s="98"/>
      <c r="GF86" s="98"/>
      <c r="GG86" s="98"/>
      <c r="GH86" s="98"/>
      <c r="GI86" s="98"/>
      <c r="GJ86" s="98"/>
      <c r="GK86" s="98"/>
      <c r="GL86" s="98"/>
      <c r="GM86" s="98"/>
      <c r="GN86" s="98"/>
      <c r="GO86" s="98"/>
      <c r="GP86" s="98"/>
      <c r="GQ86" s="98"/>
      <c r="GR86" s="98"/>
      <c r="GS86" s="98"/>
      <c r="GT86" s="98"/>
      <c r="GU86" s="98"/>
      <c r="GV86" s="98"/>
      <c r="GW86" s="98"/>
      <c r="GX86" s="98"/>
      <c r="GY86" s="98"/>
      <c r="GZ86" s="98"/>
      <c r="HA86" s="98"/>
      <c r="HB86" s="98"/>
      <c r="HC86" s="98"/>
      <c r="HD86" s="98"/>
      <c r="HE86" s="98"/>
      <c r="HF86" s="98"/>
      <c r="HG86" s="98"/>
      <c r="HH86" s="98"/>
      <c r="HI86" s="98"/>
      <c r="HJ86" s="98"/>
      <c r="HK86" s="98"/>
      <c r="HL86" s="98"/>
      <c r="HM86" s="98"/>
      <c r="HN86" s="98"/>
      <c r="HO86" s="98"/>
      <c r="HP86" s="98"/>
      <c r="HQ86" s="98"/>
      <c r="HR86" s="98"/>
      <c r="HS86" s="98"/>
      <c r="HT86" s="98"/>
      <c r="HU86" s="98"/>
      <c r="HV86" s="98"/>
      <c r="HW86" s="98"/>
      <c r="HX86" s="98"/>
      <c r="HY86" s="98"/>
      <c r="HZ86" s="98"/>
      <c r="IA86" s="98"/>
      <c r="IB86" s="98"/>
      <c r="IC86" s="98"/>
      <c r="ID86" s="98"/>
      <c r="IE86" s="98"/>
      <c r="IF86" s="98"/>
      <c r="IG86" s="98"/>
      <c r="IH86" s="98"/>
      <c r="II86" s="98"/>
      <c r="IJ86" s="98"/>
      <c r="IK86" s="98"/>
      <c r="IL86" s="98"/>
      <c r="IM86" s="98"/>
      <c r="IN86" s="98"/>
      <c r="IO86" s="98"/>
      <c r="IP86" s="98"/>
      <c r="IQ86" s="98"/>
      <c r="IR86" s="98"/>
      <c r="IS86" s="98"/>
      <c r="IT86" s="98"/>
    </row>
    <row r="87" spans="1:254" x14ac:dyDescent="0.25">
      <c r="A87" s="102" t="s">
        <v>79</v>
      </c>
      <c r="B87" s="108">
        <v>4</v>
      </c>
      <c r="C87" s="108" t="s">
        <v>67</v>
      </c>
      <c r="D87" s="108">
        <v>-1</v>
      </c>
      <c r="E87" s="108" t="s">
        <v>67</v>
      </c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  <c r="AH87" s="98"/>
      <c r="AI87" s="98"/>
      <c r="AJ87" s="98"/>
      <c r="AK87" s="98"/>
      <c r="AL87" s="98"/>
      <c r="AM87" s="98"/>
      <c r="AN87" s="98"/>
      <c r="AO87" s="98"/>
      <c r="AP87" s="98"/>
      <c r="AQ87" s="98"/>
      <c r="AR87" s="98"/>
      <c r="AS87" s="98"/>
      <c r="AT87" s="98"/>
      <c r="AU87" s="98"/>
      <c r="AV87" s="98"/>
      <c r="AW87" s="98"/>
      <c r="AX87" s="98"/>
      <c r="AY87" s="98"/>
      <c r="AZ87" s="98"/>
      <c r="BA87" s="98"/>
      <c r="BB87" s="98"/>
      <c r="BC87" s="98"/>
      <c r="BD87" s="98"/>
      <c r="BE87" s="98"/>
      <c r="BF87" s="98"/>
      <c r="BG87" s="98"/>
      <c r="BH87" s="98"/>
      <c r="BI87" s="98"/>
      <c r="BJ87" s="98"/>
      <c r="BK87" s="98"/>
      <c r="BL87" s="98"/>
      <c r="BM87" s="98"/>
      <c r="BN87" s="98"/>
      <c r="BO87" s="98"/>
      <c r="BP87" s="98"/>
      <c r="BQ87" s="98"/>
      <c r="BR87" s="98"/>
      <c r="BS87" s="98"/>
      <c r="BT87" s="98"/>
      <c r="BU87" s="98"/>
      <c r="BV87" s="98"/>
      <c r="BW87" s="98"/>
      <c r="BX87" s="98"/>
      <c r="BY87" s="98"/>
      <c r="BZ87" s="98"/>
      <c r="CA87" s="98"/>
      <c r="CB87" s="98"/>
      <c r="CC87" s="98"/>
      <c r="CD87" s="98"/>
      <c r="CE87" s="98"/>
      <c r="CF87" s="98"/>
      <c r="CG87" s="98"/>
      <c r="CH87" s="98"/>
      <c r="CI87" s="98"/>
      <c r="CJ87" s="98"/>
      <c r="CK87" s="98"/>
      <c r="CL87" s="98"/>
      <c r="CM87" s="98"/>
      <c r="CN87" s="98"/>
      <c r="CO87" s="98"/>
      <c r="CP87" s="98"/>
      <c r="CQ87" s="98"/>
      <c r="CR87" s="98"/>
      <c r="CS87" s="98"/>
      <c r="CT87" s="98"/>
      <c r="CU87" s="98"/>
      <c r="CV87" s="98"/>
      <c r="CW87" s="98"/>
      <c r="CX87" s="98"/>
      <c r="CY87" s="98"/>
      <c r="CZ87" s="98"/>
      <c r="DA87" s="98"/>
      <c r="DB87" s="98"/>
      <c r="DC87" s="98"/>
      <c r="DD87" s="98"/>
      <c r="DE87" s="98"/>
      <c r="DF87" s="98"/>
      <c r="DG87" s="98"/>
      <c r="DH87" s="98"/>
      <c r="DI87" s="98"/>
      <c r="DJ87" s="98"/>
      <c r="DK87" s="98"/>
      <c r="DL87" s="98"/>
      <c r="DM87" s="98"/>
      <c r="DN87" s="98"/>
      <c r="DO87" s="98"/>
      <c r="DP87" s="98"/>
      <c r="DQ87" s="98"/>
      <c r="DR87" s="98"/>
      <c r="DS87" s="98"/>
      <c r="DT87" s="98"/>
      <c r="DU87" s="98"/>
      <c r="DV87" s="98"/>
      <c r="DW87" s="98"/>
      <c r="DX87" s="98"/>
      <c r="DY87" s="98"/>
      <c r="DZ87" s="98"/>
      <c r="EA87" s="98"/>
      <c r="EB87" s="98"/>
      <c r="EC87" s="98"/>
      <c r="ED87" s="98"/>
      <c r="EE87" s="98"/>
      <c r="EF87" s="98"/>
      <c r="EG87" s="98"/>
      <c r="EH87" s="98"/>
      <c r="EI87" s="98"/>
      <c r="EJ87" s="98"/>
      <c r="EK87" s="98"/>
      <c r="EL87" s="98"/>
      <c r="EM87" s="98"/>
      <c r="EN87" s="98"/>
      <c r="EO87" s="98"/>
      <c r="EP87" s="98"/>
      <c r="EQ87" s="98"/>
      <c r="ER87" s="98"/>
      <c r="ES87" s="98"/>
      <c r="ET87" s="98"/>
      <c r="EU87" s="98"/>
      <c r="EV87" s="98"/>
      <c r="EW87" s="98"/>
      <c r="EX87" s="98"/>
      <c r="EY87" s="98"/>
      <c r="EZ87" s="98"/>
      <c r="FA87" s="98"/>
      <c r="FB87" s="98"/>
      <c r="FC87" s="98"/>
      <c r="FD87" s="98"/>
      <c r="FE87" s="98"/>
      <c r="FF87" s="98"/>
      <c r="FG87" s="98"/>
      <c r="FH87" s="98"/>
      <c r="FI87" s="98"/>
      <c r="FJ87" s="98"/>
      <c r="FK87" s="98"/>
      <c r="FL87" s="98"/>
      <c r="FM87" s="98"/>
      <c r="FN87" s="98"/>
      <c r="FO87" s="98"/>
      <c r="FP87" s="98"/>
      <c r="FQ87" s="98"/>
      <c r="FR87" s="98"/>
      <c r="FS87" s="98"/>
      <c r="FT87" s="98"/>
      <c r="FU87" s="98"/>
      <c r="FV87" s="98"/>
      <c r="FW87" s="98"/>
      <c r="FX87" s="98"/>
      <c r="FY87" s="98"/>
      <c r="FZ87" s="98"/>
      <c r="GA87" s="98"/>
      <c r="GB87" s="98"/>
      <c r="GC87" s="98"/>
      <c r="GD87" s="98"/>
      <c r="GE87" s="98"/>
      <c r="GF87" s="98"/>
      <c r="GG87" s="98"/>
      <c r="GH87" s="98"/>
      <c r="GI87" s="98"/>
      <c r="GJ87" s="98"/>
      <c r="GK87" s="98"/>
      <c r="GL87" s="98"/>
      <c r="GM87" s="98"/>
      <c r="GN87" s="98"/>
      <c r="GO87" s="98"/>
      <c r="GP87" s="98"/>
      <c r="GQ87" s="98"/>
      <c r="GR87" s="98"/>
      <c r="GS87" s="98"/>
      <c r="GT87" s="98"/>
      <c r="GU87" s="98"/>
      <c r="GV87" s="98"/>
      <c r="GW87" s="98"/>
      <c r="GX87" s="98"/>
      <c r="GY87" s="98"/>
      <c r="GZ87" s="98"/>
      <c r="HA87" s="98"/>
      <c r="HB87" s="98"/>
      <c r="HC87" s="98"/>
      <c r="HD87" s="98"/>
      <c r="HE87" s="98"/>
      <c r="HF87" s="98"/>
      <c r="HG87" s="98"/>
      <c r="HH87" s="98"/>
      <c r="HI87" s="98"/>
      <c r="HJ87" s="98"/>
      <c r="HK87" s="98"/>
      <c r="HL87" s="98"/>
      <c r="HM87" s="98"/>
      <c r="HN87" s="98"/>
      <c r="HO87" s="98"/>
      <c r="HP87" s="98"/>
      <c r="HQ87" s="98"/>
      <c r="HR87" s="98"/>
      <c r="HS87" s="98"/>
      <c r="HT87" s="98"/>
      <c r="HU87" s="98"/>
      <c r="HV87" s="98"/>
      <c r="HW87" s="98"/>
      <c r="HX87" s="98"/>
      <c r="HY87" s="98"/>
      <c r="HZ87" s="98"/>
      <c r="IA87" s="98"/>
      <c r="IB87" s="98"/>
      <c r="IC87" s="98"/>
      <c r="ID87" s="98"/>
      <c r="IE87" s="98"/>
      <c r="IF87" s="98"/>
      <c r="IG87" s="98"/>
      <c r="IH87" s="98"/>
      <c r="II87" s="98"/>
      <c r="IJ87" s="98"/>
      <c r="IK87" s="98"/>
      <c r="IL87" s="98"/>
      <c r="IM87" s="98"/>
      <c r="IN87" s="98"/>
      <c r="IO87" s="98"/>
      <c r="IP87" s="98"/>
      <c r="IQ87" s="98"/>
      <c r="IR87" s="98"/>
      <c r="IS87" s="98"/>
      <c r="IT87" s="98"/>
    </row>
    <row r="88" spans="1:254" x14ac:dyDescent="0.25">
      <c r="A88" s="102" t="s">
        <v>80</v>
      </c>
      <c r="B88" s="108">
        <v>-531</v>
      </c>
      <c r="C88" s="108">
        <v>79</v>
      </c>
      <c r="D88" s="108">
        <v>175</v>
      </c>
      <c r="E88" s="108">
        <v>73</v>
      </c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8"/>
      <c r="AI88" s="98"/>
      <c r="AJ88" s="98"/>
      <c r="AK88" s="98"/>
      <c r="AL88" s="98"/>
      <c r="AM88" s="98"/>
      <c r="AN88" s="98"/>
      <c r="AO88" s="98"/>
      <c r="AP88" s="98"/>
      <c r="AQ88" s="98"/>
      <c r="AR88" s="98"/>
      <c r="AS88" s="98"/>
      <c r="AT88" s="98"/>
      <c r="AU88" s="98"/>
      <c r="AV88" s="98"/>
      <c r="AW88" s="98"/>
      <c r="AX88" s="98"/>
      <c r="AY88" s="98"/>
      <c r="AZ88" s="98"/>
      <c r="BA88" s="98"/>
      <c r="BB88" s="98"/>
      <c r="BC88" s="98"/>
      <c r="BD88" s="98"/>
      <c r="BE88" s="98"/>
      <c r="BF88" s="98"/>
      <c r="BG88" s="98"/>
      <c r="BH88" s="98"/>
      <c r="BI88" s="98"/>
      <c r="BJ88" s="98"/>
      <c r="BK88" s="98"/>
      <c r="BL88" s="98"/>
      <c r="BM88" s="98"/>
      <c r="BN88" s="98"/>
      <c r="BO88" s="98"/>
      <c r="BP88" s="98"/>
      <c r="BQ88" s="98"/>
      <c r="BR88" s="98"/>
      <c r="BS88" s="98"/>
      <c r="BT88" s="98"/>
      <c r="BU88" s="98"/>
      <c r="BV88" s="98"/>
      <c r="BW88" s="98"/>
      <c r="BX88" s="98"/>
      <c r="BY88" s="98"/>
      <c r="BZ88" s="98"/>
      <c r="CA88" s="98"/>
      <c r="CB88" s="98"/>
      <c r="CC88" s="98"/>
      <c r="CD88" s="98"/>
      <c r="CE88" s="98"/>
      <c r="CF88" s="98"/>
      <c r="CG88" s="98"/>
      <c r="CH88" s="98"/>
      <c r="CI88" s="98"/>
      <c r="CJ88" s="98"/>
      <c r="CK88" s="98"/>
      <c r="CL88" s="98"/>
      <c r="CM88" s="98"/>
      <c r="CN88" s="98"/>
      <c r="CO88" s="98"/>
      <c r="CP88" s="98"/>
      <c r="CQ88" s="98"/>
      <c r="CR88" s="98"/>
      <c r="CS88" s="98"/>
      <c r="CT88" s="98"/>
      <c r="CU88" s="98"/>
      <c r="CV88" s="98"/>
      <c r="CW88" s="98"/>
      <c r="CX88" s="98"/>
      <c r="CY88" s="98"/>
      <c r="CZ88" s="98"/>
      <c r="DA88" s="98"/>
      <c r="DB88" s="98"/>
      <c r="DC88" s="98"/>
      <c r="DD88" s="98"/>
      <c r="DE88" s="98"/>
      <c r="DF88" s="98"/>
      <c r="DG88" s="98"/>
      <c r="DH88" s="98"/>
      <c r="DI88" s="98"/>
      <c r="DJ88" s="98"/>
      <c r="DK88" s="98"/>
      <c r="DL88" s="98"/>
      <c r="DM88" s="98"/>
      <c r="DN88" s="98"/>
      <c r="DO88" s="98"/>
      <c r="DP88" s="98"/>
      <c r="DQ88" s="98"/>
      <c r="DR88" s="98"/>
      <c r="DS88" s="98"/>
      <c r="DT88" s="98"/>
      <c r="DU88" s="98"/>
      <c r="DV88" s="98"/>
      <c r="DW88" s="98"/>
      <c r="DX88" s="98"/>
      <c r="DY88" s="98"/>
      <c r="DZ88" s="98"/>
      <c r="EA88" s="98"/>
      <c r="EB88" s="98"/>
      <c r="EC88" s="98"/>
      <c r="ED88" s="98"/>
      <c r="EE88" s="98"/>
      <c r="EF88" s="98"/>
      <c r="EG88" s="98"/>
      <c r="EH88" s="98"/>
      <c r="EI88" s="98"/>
      <c r="EJ88" s="98"/>
      <c r="EK88" s="98"/>
      <c r="EL88" s="98"/>
      <c r="EM88" s="98"/>
      <c r="EN88" s="98"/>
      <c r="EO88" s="98"/>
      <c r="EP88" s="98"/>
      <c r="EQ88" s="98"/>
      <c r="ER88" s="98"/>
      <c r="ES88" s="98"/>
      <c r="ET88" s="98"/>
      <c r="EU88" s="98"/>
      <c r="EV88" s="98"/>
      <c r="EW88" s="98"/>
      <c r="EX88" s="98"/>
      <c r="EY88" s="98"/>
      <c r="EZ88" s="98"/>
      <c r="FA88" s="98"/>
      <c r="FB88" s="98"/>
      <c r="FC88" s="98"/>
      <c r="FD88" s="98"/>
      <c r="FE88" s="98"/>
      <c r="FF88" s="98"/>
      <c r="FG88" s="98"/>
      <c r="FH88" s="98"/>
      <c r="FI88" s="98"/>
      <c r="FJ88" s="98"/>
      <c r="FK88" s="98"/>
      <c r="FL88" s="98"/>
      <c r="FM88" s="98"/>
      <c r="FN88" s="98"/>
      <c r="FO88" s="98"/>
      <c r="FP88" s="98"/>
      <c r="FQ88" s="98"/>
      <c r="FR88" s="98"/>
      <c r="FS88" s="98"/>
      <c r="FT88" s="98"/>
      <c r="FU88" s="98"/>
      <c r="FV88" s="98"/>
      <c r="FW88" s="98"/>
      <c r="FX88" s="98"/>
      <c r="FY88" s="98"/>
      <c r="FZ88" s="98"/>
      <c r="GA88" s="98"/>
      <c r="GB88" s="98"/>
      <c r="GC88" s="98"/>
      <c r="GD88" s="98"/>
      <c r="GE88" s="98"/>
      <c r="GF88" s="98"/>
      <c r="GG88" s="98"/>
      <c r="GH88" s="98"/>
      <c r="GI88" s="98"/>
      <c r="GJ88" s="98"/>
      <c r="GK88" s="98"/>
      <c r="GL88" s="98"/>
      <c r="GM88" s="98"/>
      <c r="GN88" s="98"/>
      <c r="GO88" s="98"/>
      <c r="GP88" s="98"/>
      <c r="GQ88" s="98"/>
      <c r="GR88" s="98"/>
      <c r="GS88" s="98"/>
      <c r="GT88" s="98"/>
      <c r="GU88" s="98"/>
      <c r="GV88" s="98"/>
      <c r="GW88" s="98"/>
      <c r="GX88" s="98"/>
      <c r="GY88" s="98"/>
      <c r="GZ88" s="98"/>
      <c r="HA88" s="98"/>
      <c r="HB88" s="98"/>
      <c r="HC88" s="98"/>
      <c r="HD88" s="98"/>
      <c r="HE88" s="98"/>
      <c r="HF88" s="98"/>
      <c r="HG88" s="98"/>
      <c r="HH88" s="98"/>
      <c r="HI88" s="98"/>
      <c r="HJ88" s="98"/>
      <c r="HK88" s="98"/>
      <c r="HL88" s="98"/>
      <c r="HM88" s="98"/>
      <c r="HN88" s="98"/>
      <c r="HO88" s="98"/>
      <c r="HP88" s="98"/>
      <c r="HQ88" s="98"/>
      <c r="HR88" s="98"/>
      <c r="HS88" s="98"/>
      <c r="HT88" s="98"/>
      <c r="HU88" s="98"/>
      <c r="HV88" s="98"/>
      <c r="HW88" s="98"/>
      <c r="HX88" s="98"/>
      <c r="HY88" s="98"/>
      <c r="HZ88" s="98"/>
      <c r="IA88" s="98"/>
      <c r="IB88" s="98"/>
      <c r="IC88" s="98"/>
      <c r="ID88" s="98"/>
      <c r="IE88" s="98"/>
      <c r="IF88" s="98"/>
      <c r="IG88" s="98"/>
      <c r="IH88" s="98"/>
      <c r="II88" s="98"/>
      <c r="IJ88" s="98"/>
      <c r="IK88" s="98"/>
      <c r="IL88" s="98"/>
      <c r="IM88" s="98"/>
      <c r="IN88" s="98"/>
      <c r="IO88" s="98"/>
      <c r="IP88" s="98"/>
      <c r="IQ88" s="98"/>
      <c r="IR88" s="98"/>
      <c r="IS88" s="98"/>
      <c r="IT88" s="98"/>
    </row>
    <row r="89" spans="1:254" x14ac:dyDescent="0.25">
      <c r="A89" s="102" t="s">
        <v>81</v>
      </c>
      <c r="B89" s="108">
        <v>-10</v>
      </c>
      <c r="C89" s="108">
        <v>-15</v>
      </c>
      <c r="D89" s="108">
        <v>-88</v>
      </c>
      <c r="E89" s="108">
        <v>-69</v>
      </c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  <c r="AH89" s="98"/>
      <c r="AI89" s="98"/>
      <c r="AJ89" s="98"/>
      <c r="AK89" s="98"/>
      <c r="AL89" s="98"/>
      <c r="AM89" s="98"/>
      <c r="AN89" s="98"/>
      <c r="AO89" s="98"/>
      <c r="AP89" s="98"/>
      <c r="AQ89" s="98"/>
      <c r="AR89" s="98"/>
      <c r="AS89" s="98"/>
      <c r="AT89" s="98"/>
      <c r="AU89" s="98"/>
      <c r="AV89" s="98"/>
      <c r="AW89" s="98"/>
      <c r="AX89" s="98"/>
      <c r="AY89" s="98"/>
      <c r="AZ89" s="98"/>
      <c r="BA89" s="98"/>
      <c r="BB89" s="98"/>
      <c r="BC89" s="98"/>
      <c r="BD89" s="98"/>
      <c r="BE89" s="98"/>
      <c r="BF89" s="98"/>
      <c r="BG89" s="98"/>
      <c r="BH89" s="98"/>
      <c r="BI89" s="98"/>
      <c r="BJ89" s="98"/>
      <c r="BK89" s="98"/>
      <c r="BL89" s="98"/>
      <c r="BM89" s="98"/>
      <c r="BN89" s="98"/>
      <c r="BO89" s="98"/>
      <c r="BP89" s="98"/>
      <c r="BQ89" s="98"/>
      <c r="BR89" s="98"/>
      <c r="BS89" s="98"/>
      <c r="BT89" s="98"/>
      <c r="BU89" s="98"/>
      <c r="BV89" s="98"/>
      <c r="BW89" s="98"/>
      <c r="BX89" s="98"/>
      <c r="BY89" s="98"/>
      <c r="BZ89" s="98"/>
      <c r="CA89" s="98"/>
      <c r="CB89" s="98"/>
      <c r="CC89" s="98"/>
      <c r="CD89" s="98"/>
      <c r="CE89" s="98"/>
      <c r="CF89" s="98"/>
      <c r="CG89" s="98"/>
      <c r="CH89" s="98"/>
      <c r="CI89" s="98"/>
      <c r="CJ89" s="98"/>
      <c r="CK89" s="98"/>
      <c r="CL89" s="98"/>
      <c r="CM89" s="98"/>
      <c r="CN89" s="98"/>
      <c r="CO89" s="98"/>
      <c r="CP89" s="98"/>
      <c r="CQ89" s="98"/>
      <c r="CR89" s="98"/>
      <c r="CS89" s="98"/>
      <c r="CT89" s="98"/>
      <c r="CU89" s="98"/>
      <c r="CV89" s="98"/>
      <c r="CW89" s="98"/>
      <c r="CX89" s="98"/>
      <c r="CY89" s="98"/>
      <c r="CZ89" s="98"/>
      <c r="DA89" s="98"/>
      <c r="DB89" s="98"/>
      <c r="DC89" s="98"/>
      <c r="DD89" s="98"/>
      <c r="DE89" s="98"/>
      <c r="DF89" s="98"/>
      <c r="DG89" s="98"/>
      <c r="DH89" s="98"/>
      <c r="DI89" s="98"/>
      <c r="DJ89" s="98"/>
      <c r="DK89" s="98"/>
      <c r="DL89" s="98"/>
      <c r="DM89" s="98"/>
      <c r="DN89" s="98"/>
      <c r="DO89" s="98"/>
      <c r="DP89" s="98"/>
      <c r="DQ89" s="98"/>
      <c r="DR89" s="98"/>
      <c r="DS89" s="98"/>
      <c r="DT89" s="98"/>
      <c r="DU89" s="98"/>
      <c r="DV89" s="98"/>
      <c r="DW89" s="98"/>
      <c r="DX89" s="98"/>
      <c r="DY89" s="98"/>
      <c r="DZ89" s="98"/>
      <c r="EA89" s="98"/>
      <c r="EB89" s="98"/>
      <c r="EC89" s="98"/>
      <c r="ED89" s="98"/>
      <c r="EE89" s="98"/>
      <c r="EF89" s="98"/>
      <c r="EG89" s="98"/>
      <c r="EH89" s="98"/>
      <c r="EI89" s="98"/>
      <c r="EJ89" s="98"/>
      <c r="EK89" s="98"/>
      <c r="EL89" s="98"/>
      <c r="EM89" s="98"/>
      <c r="EN89" s="98"/>
      <c r="EO89" s="98"/>
      <c r="EP89" s="98"/>
      <c r="EQ89" s="98"/>
      <c r="ER89" s="98"/>
      <c r="ES89" s="98"/>
      <c r="ET89" s="98"/>
      <c r="EU89" s="98"/>
      <c r="EV89" s="98"/>
      <c r="EW89" s="98"/>
      <c r="EX89" s="98"/>
      <c r="EY89" s="98"/>
      <c r="EZ89" s="98"/>
      <c r="FA89" s="98"/>
      <c r="FB89" s="98"/>
      <c r="FC89" s="98"/>
      <c r="FD89" s="98"/>
      <c r="FE89" s="98"/>
      <c r="FF89" s="98"/>
      <c r="FG89" s="98"/>
      <c r="FH89" s="98"/>
      <c r="FI89" s="98"/>
      <c r="FJ89" s="98"/>
      <c r="FK89" s="98"/>
      <c r="FL89" s="98"/>
      <c r="FM89" s="98"/>
      <c r="FN89" s="98"/>
      <c r="FO89" s="98"/>
      <c r="FP89" s="98"/>
      <c r="FQ89" s="98"/>
      <c r="FR89" s="98"/>
      <c r="FS89" s="98"/>
      <c r="FT89" s="98"/>
      <c r="FU89" s="98"/>
      <c r="FV89" s="98"/>
      <c r="FW89" s="98"/>
      <c r="FX89" s="98"/>
      <c r="FY89" s="98"/>
      <c r="FZ89" s="98"/>
      <c r="GA89" s="98"/>
      <c r="GB89" s="98"/>
      <c r="GC89" s="98"/>
      <c r="GD89" s="98"/>
      <c r="GE89" s="98"/>
      <c r="GF89" s="98"/>
      <c r="GG89" s="98"/>
      <c r="GH89" s="98"/>
      <c r="GI89" s="98"/>
      <c r="GJ89" s="98"/>
      <c r="GK89" s="98"/>
      <c r="GL89" s="98"/>
      <c r="GM89" s="98"/>
      <c r="GN89" s="98"/>
      <c r="GO89" s="98"/>
      <c r="GP89" s="98"/>
      <c r="GQ89" s="98"/>
      <c r="GR89" s="98"/>
      <c r="GS89" s="98"/>
      <c r="GT89" s="98"/>
      <c r="GU89" s="98"/>
      <c r="GV89" s="98"/>
      <c r="GW89" s="98"/>
      <c r="GX89" s="98"/>
      <c r="GY89" s="98"/>
      <c r="GZ89" s="98"/>
      <c r="HA89" s="98"/>
      <c r="HB89" s="98"/>
      <c r="HC89" s="98"/>
      <c r="HD89" s="98"/>
      <c r="HE89" s="98"/>
      <c r="HF89" s="98"/>
      <c r="HG89" s="98"/>
      <c r="HH89" s="98"/>
      <c r="HI89" s="98"/>
      <c r="HJ89" s="98"/>
      <c r="HK89" s="98"/>
      <c r="HL89" s="98"/>
      <c r="HM89" s="98"/>
      <c r="HN89" s="98"/>
      <c r="HO89" s="98"/>
      <c r="HP89" s="98"/>
      <c r="HQ89" s="98"/>
      <c r="HR89" s="98"/>
      <c r="HS89" s="98"/>
      <c r="HT89" s="98"/>
      <c r="HU89" s="98"/>
      <c r="HV89" s="98"/>
      <c r="HW89" s="98"/>
      <c r="HX89" s="98"/>
      <c r="HY89" s="98"/>
      <c r="HZ89" s="98"/>
      <c r="IA89" s="98"/>
      <c r="IB89" s="98"/>
      <c r="IC89" s="98"/>
      <c r="ID89" s="98"/>
      <c r="IE89" s="98"/>
      <c r="IF89" s="98"/>
      <c r="IG89" s="98"/>
      <c r="IH89" s="98"/>
      <c r="II89" s="98"/>
      <c r="IJ89" s="98"/>
      <c r="IK89" s="98"/>
      <c r="IL89" s="98"/>
      <c r="IM89" s="98"/>
      <c r="IN89" s="98"/>
      <c r="IO89" s="98"/>
      <c r="IP89" s="98"/>
      <c r="IQ89" s="98"/>
      <c r="IR89" s="98"/>
      <c r="IS89" s="98"/>
      <c r="IT89" s="98"/>
    </row>
    <row r="90" spans="1:254" x14ac:dyDescent="0.25">
      <c r="A90" s="102" t="s">
        <v>82</v>
      </c>
      <c r="B90" s="108">
        <v>3</v>
      </c>
      <c r="C90" s="108">
        <v>4</v>
      </c>
      <c r="D90" s="108">
        <v>5</v>
      </c>
      <c r="E90" s="108">
        <v>9</v>
      </c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8"/>
      <c r="AK90" s="98"/>
      <c r="AL90" s="98"/>
      <c r="AM90" s="98"/>
      <c r="AN90" s="98"/>
      <c r="AO90" s="98"/>
      <c r="AP90" s="98"/>
      <c r="AQ90" s="98"/>
      <c r="AR90" s="98"/>
      <c r="AS90" s="98"/>
      <c r="AT90" s="98"/>
      <c r="AU90" s="98"/>
      <c r="AV90" s="98"/>
      <c r="AW90" s="98"/>
      <c r="AX90" s="98"/>
      <c r="AY90" s="98"/>
      <c r="AZ90" s="98"/>
      <c r="BA90" s="98"/>
      <c r="BB90" s="98"/>
      <c r="BC90" s="98"/>
      <c r="BD90" s="98"/>
      <c r="BE90" s="98"/>
      <c r="BF90" s="98"/>
      <c r="BG90" s="98"/>
      <c r="BH90" s="98"/>
      <c r="BI90" s="98"/>
      <c r="BJ90" s="98"/>
      <c r="BK90" s="98"/>
      <c r="BL90" s="98"/>
      <c r="BM90" s="98"/>
      <c r="BN90" s="98"/>
      <c r="BO90" s="98"/>
      <c r="BP90" s="98"/>
      <c r="BQ90" s="98"/>
      <c r="BR90" s="98"/>
      <c r="BS90" s="98"/>
      <c r="BT90" s="98"/>
      <c r="BU90" s="98"/>
      <c r="BV90" s="98"/>
      <c r="BW90" s="98"/>
      <c r="BX90" s="98"/>
      <c r="BY90" s="98"/>
      <c r="BZ90" s="98"/>
      <c r="CA90" s="98"/>
      <c r="CB90" s="98"/>
      <c r="CC90" s="98"/>
      <c r="CD90" s="98"/>
      <c r="CE90" s="98"/>
      <c r="CF90" s="98"/>
      <c r="CG90" s="98"/>
      <c r="CH90" s="98"/>
      <c r="CI90" s="98"/>
      <c r="CJ90" s="98"/>
      <c r="CK90" s="98"/>
      <c r="CL90" s="98"/>
      <c r="CM90" s="98"/>
      <c r="CN90" s="98"/>
      <c r="CO90" s="98"/>
      <c r="CP90" s="98"/>
      <c r="CQ90" s="98"/>
      <c r="CR90" s="98"/>
      <c r="CS90" s="98"/>
      <c r="CT90" s="98"/>
      <c r="CU90" s="98"/>
      <c r="CV90" s="98"/>
      <c r="CW90" s="98"/>
      <c r="CX90" s="98"/>
      <c r="CY90" s="98"/>
      <c r="CZ90" s="98"/>
      <c r="DA90" s="98"/>
      <c r="DB90" s="98"/>
      <c r="DC90" s="98"/>
      <c r="DD90" s="98"/>
      <c r="DE90" s="98"/>
      <c r="DF90" s="98"/>
      <c r="DG90" s="98"/>
      <c r="DH90" s="98"/>
      <c r="DI90" s="98"/>
      <c r="DJ90" s="98"/>
      <c r="DK90" s="98"/>
      <c r="DL90" s="98"/>
      <c r="DM90" s="98"/>
      <c r="DN90" s="98"/>
      <c r="DO90" s="98"/>
      <c r="DP90" s="98"/>
      <c r="DQ90" s="98"/>
      <c r="DR90" s="98"/>
      <c r="DS90" s="98"/>
      <c r="DT90" s="98"/>
      <c r="DU90" s="98"/>
      <c r="DV90" s="98"/>
      <c r="DW90" s="98"/>
      <c r="DX90" s="98"/>
      <c r="DY90" s="98"/>
      <c r="DZ90" s="98"/>
      <c r="EA90" s="98"/>
      <c r="EB90" s="98"/>
      <c r="EC90" s="98"/>
      <c r="ED90" s="98"/>
      <c r="EE90" s="98"/>
      <c r="EF90" s="98"/>
      <c r="EG90" s="98"/>
      <c r="EH90" s="98"/>
      <c r="EI90" s="98"/>
      <c r="EJ90" s="98"/>
      <c r="EK90" s="98"/>
      <c r="EL90" s="98"/>
      <c r="EM90" s="98"/>
      <c r="EN90" s="98"/>
      <c r="EO90" s="98"/>
      <c r="EP90" s="98"/>
      <c r="EQ90" s="98"/>
      <c r="ER90" s="98"/>
      <c r="ES90" s="98"/>
      <c r="ET90" s="98"/>
      <c r="EU90" s="98"/>
      <c r="EV90" s="98"/>
      <c r="EW90" s="98"/>
      <c r="EX90" s="98"/>
      <c r="EY90" s="98"/>
      <c r="EZ90" s="98"/>
      <c r="FA90" s="98"/>
      <c r="FB90" s="98"/>
      <c r="FC90" s="98"/>
      <c r="FD90" s="98"/>
      <c r="FE90" s="98"/>
      <c r="FF90" s="98"/>
      <c r="FG90" s="98"/>
      <c r="FH90" s="98"/>
      <c r="FI90" s="98"/>
      <c r="FJ90" s="98"/>
      <c r="FK90" s="98"/>
      <c r="FL90" s="98"/>
      <c r="FM90" s="98"/>
      <c r="FN90" s="98"/>
      <c r="FO90" s="98"/>
      <c r="FP90" s="98"/>
      <c r="FQ90" s="98"/>
      <c r="FR90" s="98"/>
      <c r="FS90" s="98"/>
      <c r="FT90" s="98"/>
      <c r="FU90" s="98"/>
      <c r="FV90" s="98"/>
      <c r="FW90" s="98"/>
      <c r="FX90" s="98"/>
      <c r="FY90" s="98"/>
      <c r="FZ90" s="98"/>
      <c r="GA90" s="98"/>
      <c r="GB90" s="98"/>
      <c r="GC90" s="98"/>
      <c r="GD90" s="98"/>
      <c r="GE90" s="98"/>
      <c r="GF90" s="98"/>
      <c r="GG90" s="98"/>
      <c r="GH90" s="98"/>
      <c r="GI90" s="98"/>
      <c r="GJ90" s="98"/>
      <c r="GK90" s="98"/>
      <c r="GL90" s="98"/>
      <c r="GM90" s="98"/>
      <c r="GN90" s="98"/>
      <c r="GO90" s="98"/>
      <c r="GP90" s="98"/>
      <c r="GQ90" s="98"/>
      <c r="GR90" s="98"/>
      <c r="GS90" s="98"/>
      <c r="GT90" s="98"/>
      <c r="GU90" s="98"/>
      <c r="GV90" s="98"/>
      <c r="GW90" s="98"/>
      <c r="GX90" s="98"/>
      <c r="GY90" s="98"/>
      <c r="GZ90" s="98"/>
      <c r="HA90" s="98"/>
      <c r="HB90" s="98"/>
      <c r="HC90" s="98"/>
      <c r="HD90" s="98"/>
      <c r="HE90" s="98"/>
      <c r="HF90" s="98"/>
      <c r="HG90" s="98"/>
      <c r="HH90" s="98"/>
      <c r="HI90" s="98"/>
      <c r="HJ90" s="98"/>
      <c r="HK90" s="98"/>
      <c r="HL90" s="98"/>
      <c r="HM90" s="98"/>
      <c r="HN90" s="98"/>
      <c r="HO90" s="98"/>
      <c r="HP90" s="98"/>
      <c r="HQ90" s="98"/>
      <c r="HR90" s="98"/>
      <c r="HS90" s="98"/>
      <c r="HT90" s="98"/>
      <c r="HU90" s="98"/>
      <c r="HV90" s="98"/>
      <c r="HW90" s="98"/>
      <c r="HX90" s="98"/>
      <c r="HY90" s="98"/>
      <c r="HZ90" s="98"/>
      <c r="IA90" s="98"/>
      <c r="IB90" s="98"/>
      <c r="IC90" s="98"/>
      <c r="ID90" s="98"/>
      <c r="IE90" s="98"/>
      <c r="IF90" s="98"/>
      <c r="IG90" s="98"/>
      <c r="IH90" s="98"/>
      <c r="II90" s="98"/>
      <c r="IJ90" s="98"/>
      <c r="IK90" s="98"/>
      <c r="IL90" s="98"/>
      <c r="IM90" s="98"/>
      <c r="IN90" s="98"/>
      <c r="IO90" s="98"/>
      <c r="IP90" s="98"/>
      <c r="IQ90" s="98"/>
      <c r="IR90" s="98"/>
      <c r="IS90" s="98"/>
      <c r="IT90" s="98"/>
    </row>
    <row r="91" spans="1:254" x14ac:dyDescent="0.25">
      <c r="A91" s="102" t="s">
        <v>83</v>
      </c>
      <c r="B91" s="108">
        <v>-7</v>
      </c>
      <c r="C91" s="108">
        <v>-11</v>
      </c>
      <c r="D91" s="108">
        <v>-83</v>
      </c>
      <c r="E91" s="108">
        <v>-60</v>
      </c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8"/>
      <c r="AI91" s="98"/>
      <c r="AJ91" s="98"/>
      <c r="AK91" s="98"/>
      <c r="AL91" s="98"/>
      <c r="AM91" s="98"/>
      <c r="AN91" s="98"/>
      <c r="AO91" s="98"/>
      <c r="AP91" s="98"/>
      <c r="AQ91" s="98"/>
      <c r="AR91" s="98"/>
      <c r="AS91" s="98"/>
      <c r="AT91" s="98"/>
      <c r="AU91" s="98"/>
      <c r="AV91" s="98"/>
      <c r="AW91" s="98"/>
      <c r="AX91" s="98"/>
      <c r="AY91" s="98"/>
      <c r="AZ91" s="98"/>
      <c r="BA91" s="98"/>
      <c r="BB91" s="98"/>
      <c r="BC91" s="98"/>
      <c r="BD91" s="98"/>
      <c r="BE91" s="98"/>
      <c r="BF91" s="98"/>
      <c r="BG91" s="98"/>
      <c r="BH91" s="98"/>
      <c r="BI91" s="98"/>
      <c r="BJ91" s="98"/>
      <c r="BK91" s="98"/>
      <c r="BL91" s="98"/>
      <c r="BM91" s="98"/>
      <c r="BN91" s="98"/>
      <c r="BO91" s="98"/>
      <c r="BP91" s="98"/>
      <c r="BQ91" s="98"/>
      <c r="BR91" s="98"/>
      <c r="BS91" s="98"/>
      <c r="BT91" s="98"/>
      <c r="BU91" s="98"/>
      <c r="BV91" s="98"/>
      <c r="BW91" s="98"/>
      <c r="BX91" s="98"/>
      <c r="BY91" s="98"/>
      <c r="BZ91" s="98"/>
      <c r="CA91" s="98"/>
      <c r="CB91" s="98"/>
      <c r="CC91" s="98"/>
      <c r="CD91" s="98"/>
      <c r="CE91" s="98"/>
      <c r="CF91" s="98"/>
      <c r="CG91" s="98"/>
      <c r="CH91" s="98"/>
      <c r="CI91" s="98"/>
      <c r="CJ91" s="98"/>
      <c r="CK91" s="98"/>
      <c r="CL91" s="98"/>
      <c r="CM91" s="98"/>
      <c r="CN91" s="98"/>
      <c r="CO91" s="98"/>
      <c r="CP91" s="98"/>
      <c r="CQ91" s="98"/>
      <c r="CR91" s="98"/>
      <c r="CS91" s="98"/>
      <c r="CT91" s="98"/>
      <c r="CU91" s="98"/>
      <c r="CV91" s="98"/>
      <c r="CW91" s="98"/>
      <c r="CX91" s="98"/>
      <c r="CY91" s="98"/>
      <c r="CZ91" s="98"/>
      <c r="DA91" s="98"/>
      <c r="DB91" s="98"/>
      <c r="DC91" s="98"/>
      <c r="DD91" s="98"/>
      <c r="DE91" s="98"/>
      <c r="DF91" s="98"/>
      <c r="DG91" s="98"/>
      <c r="DH91" s="98"/>
      <c r="DI91" s="98"/>
      <c r="DJ91" s="98"/>
      <c r="DK91" s="98"/>
      <c r="DL91" s="98"/>
      <c r="DM91" s="98"/>
      <c r="DN91" s="98"/>
      <c r="DO91" s="98"/>
      <c r="DP91" s="98"/>
      <c r="DQ91" s="98"/>
      <c r="DR91" s="98"/>
      <c r="DS91" s="98"/>
      <c r="DT91" s="98"/>
      <c r="DU91" s="98"/>
      <c r="DV91" s="98"/>
      <c r="DW91" s="98"/>
      <c r="DX91" s="98"/>
      <c r="DY91" s="98"/>
      <c r="DZ91" s="98"/>
      <c r="EA91" s="98"/>
      <c r="EB91" s="98"/>
      <c r="EC91" s="98"/>
      <c r="ED91" s="98"/>
      <c r="EE91" s="98"/>
      <c r="EF91" s="98"/>
      <c r="EG91" s="98"/>
      <c r="EH91" s="98"/>
      <c r="EI91" s="98"/>
      <c r="EJ91" s="98"/>
      <c r="EK91" s="98"/>
      <c r="EL91" s="98"/>
      <c r="EM91" s="98"/>
      <c r="EN91" s="98"/>
      <c r="EO91" s="98"/>
      <c r="EP91" s="98"/>
      <c r="EQ91" s="98"/>
      <c r="ER91" s="98"/>
      <c r="ES91" s="98"/>
      <c r="ET91" s="98"/>
      <c r="EU91" s="98"/>
      <c r="EV91" s="98"/>
      <c r="EW91" s="98"/>
      <c r="EX91" s="98"/>
      <c r="EY91" s="98"/>
      <c r="EZ91" s="98"/>
      <c r="FA91" s="98"/>
      <c r="FB91" s="98"/>
      <c r="FC91" s="98"/>
      <c r="FD91" s="98"/>
      <c r="FE91" s="98"/>
      <c r="FF91" s="98"/>
      <c r="FG91" s="98"/>
      <c r="FH91" s="98"/>
      <c r="FI91" s="98"/>
      <c r="FJ91" s="98"/>
      <c r="FK91" s="98"/>
      <c r="FL91" s="98"/>
      <c r="FM91" s="98"/>
      <c r="FN91" s="98"/>
      <c r="FO91" s="98"/>
      <c r="FP91" s="98"/>
      <c r="FQ91" s="98"/>
      <c r="FR91" s="98"/>
      <c r="FS91" s="98"/>
      <c r="FT91" s="98"/>
      <c r="FU91" s="98"/>
      <c r="FV91" s="98"/>
      <c r="FW91" s="98"/>
      <c r="FX91" s="98"/>
      <c r="FY91" s="98"/>
      <c r="FZ91" s="98"/>
      <c r="GA91" s="98"/>
      <c r="GB91" s="98"/>
      <c r="GC91" s="98"/>
      <c r="GD91" s="98"/>
      <c r="GE91" s="98"/>
      <c r="GF91" s="98"/>
      <c r="GG91" s="98"/>
      <c r="GH91" s="98"/>
      <c r="GI91" s="98"/>
      <c r="GJ91" s="98"/>
      <c r="GK91" s="98"/>
      <c r="GL91" s="98"/>
      <c r="GM91" s="98"/>
      <c r="GN91" s="98"/>
      <c r="GO91" s="98"/>
      <c r="GP91" s="98"/>
      <c r="GQ91" s="98"/>
      <c r="GR91" s="98"/>
      <c r="GS91" s="98"/>
      <c r="GT91" s="98"/>
      <c r="GU91" s="98"/>
      <c r="GV91" s="98"/>
      <c r="GW91" s="98"/>
      <c r="GX91" s="98"/>
      <c r="GY91" s="98"/>
      <c r="GZ91" s="98"/>
      <c r="HA91" s="98"/>
      <c r="HB91" s="98"/>
      <c r="HC91" s="98"/>
      <c r="HD91" s="98"/>
      <c r="HE91" s="98"/>
      <c r="HF91" s="98"/>
      <c r="HG91" s="98"/>
      <c r="HH91" s="98"/>
      <c r="HI91" s="98"/>
      <c r="HJ91" s="98"/>
      <c r="HK91" s="98"/>
      <c r="HL91" s="98"/>
      <c r="HM91" s="98"/>
      <c r="HN91" s="98"/>
      <c r="HO91" s="98"/>
      <c r="HP91" s="98"/>
      <c r="HQ91" s="98"/>
      <c r="HR91" s="98"/>
      <c r="HS91" s="98"/>
      <c r="HT91" s="98"/>
      <c r="HU91" s="98"/>
      <c r="HV91" s="98"/>
      <c r="HW91" s="98"/>
      <c r="HX91" s="98"/>
      <c r="HY91" s="98"/>
      <c r="HZ91" s="98"/>
      <c r="IA91" s="98"/>
      <c r="IB91" s="98"/>
      <c r="IC91" s="98"/>
      <c r="ID91" s="98"/>
      <c r="IE91" s="98"/>
      <c r="IF91" s="98"/>
      <c r="IG91" s="98"/>
      <c r="IH91" s="98"/>
      <c r="II91" s="98"/>
      <c r="IJ91" s="98"/>
      <c r="IK91" s="98"/>
      <c r="IL91" s="98"/>
      <c r="IM91" s="98"/>
      <c r="IN91" s="98"/>
      <c r="IO91" s="98"/>
      <c r="IP91" s="98"/>
      <c r="IQ91" s="98"/>
      <c r="IR91" s="98"/>
      <c r="IS91" s="98"/>
      <c r="IT91" s="98"/>
    </row>
    <row r="92" spans="1:254" x14ac:dyDescent="0.25">
      <c r="A92" s="102"/>
      <c r="B92" s="102"/>
      <c r="C92" s="102"/>
      <c r="D92" s="102"/>
      <c r="E92" s="102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8"/>
      <c r="AI92" s="98"/>
      <c r="AJ92" s="98"/>
      <c r="AK92" s="98"/>
      <c r="AL92" s="98"/>
      <c r="AM92" s="98"/>
      <c r="AN92" s="98"/>
      <c r="AO92" s="98"/>
      <c r="AP92" s="98"/>
      <c r="AQ92" s="98"/>
      <c r="AR92" s="98"/>
      <c r="AS92" s="98"/>
      <c r="AT92" s="98"/>
      <c r="AU92" s="98"/>
      <c r="AV92" s="98"/>
      <c r="AW92" s="98"/>
      <c r="AX92" s="98"/>
      <c r="AY92" s="98"/>
      <c r="AZ92" s="98"/>
      <c r="BA92" s="98"/>
      <c r="BB92" s="98"/>
      <c r="BC92" s="98"/>
      <c r="BD92" s="98"/>
      <c r="BE92" s="98"/>
      <c r="BF92" s="98"/>
      <c r="BG92" s="98"/>
      <c r="BH92" s="98"/>
      <c r="BI92" s="98"/>
      <c r="BJ92" s="98"/>
      <c r="BK92" s="98"/>
      <c r="BL92" s="98"/>
      <c r="BM92" s="98"/>
      <c r="BN92" s="98"/>
      <c r="BO92" s="98"/>
      <c r="BP92" s="98"/>
      <c r="BQ92" s="98"/>
      <c r="BR92" s="98"/>
      <c r="BS92" s="98"/>
      <c r="BT92" s="98"/>
      <c r="BU92" s="98"/>
      <c r="BV92" s="98"/>
      <c r="BW92" s="98"/>
      <c r="BX92" s="98"/>
      <c r="BY92" s="98"/>
      <c r="BZ92" s="98"/>
      <c r="CA92" s="98"/>
      <c r="CB92" s="98"/>
      <c r="CC92" s="98"/>
      <c r="CD92" s="98"/>
      <c r="CE92" s="98"/>
      <c r="CF92" s="98"/>
      <c r="CG92" s="98"/>
      <c r="CH92" s="98"/>
      <c r="CI92" s="98"/>
      <c r="CJ92" s="98"/>
      <c r="CK92" s="98"/>
      <c r="CL92" s="98"/>
      <c r="CM92" s="98"/>
      <c r="CN92" s="98"/>
      <c r="CO92" s="98"/>
      <c r="CP92" s="98"/>
      <c r="CQ92" s="98"/>
      <c r="CR92" s="98"/>
      <c r="CS92" s="98"/>
      <c r="CT92" s="98"/>
      <c r="CU92" s="98"/>
      <c r="CV92" s="98"/>
      <c r="CW92" s="98"/>
      <c r="CX92" s="98"/>
      <c r="CY92" s="98"/>
      <c r="CZ92" s="98"/>
      <c r="DA92" s="98"/>
      <c r="DB92" s="98"/>
      <c r="DC92" s="98"/>
      <c r="DD92" s="98"/>
      <c r="DE92" s="98"/>
      <c r="DF92" s="98"/>
      <c r="DG92" s="98"/>
      <c r="DH92" s="98"/>
      <c r="DI92" s="98"/>
      <c r="DJ92" s="98"/>
      <c r="DK92" s="98"/>
      <c r="DL92" s="98"/>
      <c r="DM92" s="98"/>
      <c r="DN92" s="98"/>
      <c r="DO92" s="98"/>
      <c r="DP92" s="98"/>
      <c r="DQ92" s="98"/>
      <c r="DR92" s="98"/>
      <c r="DS92" s="98"/>
      <c r="DT92" s="98"/>
      <c r="DU92" s="98"/>
      <c r="DV92" s="98"/>
      <c r="DW92" s="98"/>
      <c r="DX92" s="98"/>
      <c r="DY92" s="98"/>
      <c r="DZ92" s="98"/>
      <c r="EA92" s="98"/>
      <c r="EB92" s="98"/>
      <c r="EC92" s="98"/>
      <c r="ED92" s="98"/>
      <c r="EE92" s="98"/>
      <c r="EF92" s="98"/>
      <c r="EG92" s="98"/>
      <c r="EH92" s="98"/>
      <c r="EI92" s="98"/>
      <c r="EJ92" s="98"/>
      <c r="EK92" s="98"/>
      <c r="EL92" s="98"/>
      <c r="EM92" s="98"/>
      <c r="EN92" s="98"/>
      <c r="EO92" s="98"/>
      <c r="EP92" s="98"/>
      <c r="EQ92" s="98"/>
      <c r="ER92" s="98"/>
      <c r="ES92" s="98"/>
      <c r="ET92" s="98"/>
      <c r="EU92" s="98"/>
      <c r="EV92" s="98"/>
      <c r="EW92" s="98"/>
      <c r="EX92" s="98"/>
      <c r="EY92" s="98"/>
      <c r="EZ92" s="98"/>
      <c r="FA92" s="98"/>
      <c r="FB92" s="98"/>
      <c r="FC92" s="98"/>
      <c r="FD92" s="98"/>
      <c r="FE92" s="98"/>
      <c r="FF92" s="98"/>
      <c r="FG92" s="98"/>
      <c r="FH92" s="98"/>
      <c r="FI92" s="98"/>
      <c r="FJ92" s="98"/>
      <c r="FK92" s="98"/>
      <c r="FL92" s="98"/>
      <c r="FM92" s="98"/>
      <c r="FN92" s="98"/>
      <c r="FO92" s="98"/>
      <c r="FP92" s="98"/>
      <c r="FQ92" s="98"/>
      <c r="FR92" s="98"/>
      <c r="FS92" s="98"/>
      <c r="FT92" s="98"/>
      <c r="FU92" s="98"/>
      <c r="FV92" s="98"/>
      <c r="FW92" s="98"/>
      <c r="FX92" s="98"/>
      <c r="FY92" s="98"/>
      <c r="FZ92" s="98"/>
      <c r="GA92" s="98"/>
      <c r="GB92" s="98"/>
      <c r="GC92" s="98"/>
      <c r="GD92" s="98"/>
      <c r="GE92" s="98"/>
      <c r="GF92" s="98"/>
      <c r="GG92" s="98"/>
      <c r="GH92" s="98"/>
      <c r="GI92" s="98"/>
      <c r="GJ92" s="98"/>
      <c r="GK92" s="98"/>
      <c r="GL92" s="98"/>
      <c r="GM92" s="98"/>
      <c r="GN92" s="98"/>
      <c r="GO92" s="98"/>
      <c r="GP92" s="98"/>
      <c r="GQ92" s="98"/>
      <c r="GR92" s="98"/>
      <c r="GS92" s="98"/>
      <c r="GT92" s="98"/>
      <c r="GU92" s="98"/>
      <c r="GV92" s="98"/>
      <c r="GW92" s="98"/>
      <c r="GX92" s="98"/>
      <c r="GY92" s="98"/>
      <c r="GZ92" s="98"/>
      <c r="HA92" s="98"/>
      <c r="HB92" s="98"/>
      <c r="HC92" s="98"/>
      <c r="HD92" s="98"/>
      <c r="HE92" s="98"/>
      <c r="HF92" s="98"/>
      <c r="HG92" s="98"/>
      <c r="HH92" s="98"/>
      <c r="HI92" s="98"/>
      <c r="HJ92" s="98"/>
      <c r="HK92" s="98"/>
      <c r="HL92" s="98"/>
      <c r="HM92" s="98"/>
      <c r="HN92" s="98"/>
      <c r="HO92" s="98"/>
      <c r="HP92" s="98"/>
      <c r="HQ92" s="98"/>
      <c r="HR92" s="98"/>
      <c r="HS92" s="98"/>
      <c r="HT92" s="98"/>
      <c r="HU92" s="98"/>
      <c r="HV92" s="98"/>
      <c r="HW92" s="98"/>
      <c r="HX92" s="98"/>
      <c r="HY92" s="98"/>
      <c r="HZ92" s="98"/>
      <c r="IA92" s="98"/>
      <c r="IB92" s="98"/>
      <c r="IC92" s="98"/>
      <c r="ID92" s="98"/>
      <c r="IE92" s="98"/>
      <c r="IF92" s="98"/>
      <c r="IG92" s="98"/>
      <c r="IH92" s="98"/>
      <c r="II92" s="98"/>
      <c r="IJ92" s="98"/>
      <c r="IK92" s="98"/>
      <c r="IL92" s="98"/>
      <c r="IM92" s="98"/>
      <c r="IN92" s="98"/>
      <c r="IO92" s="98"/>
      <c r="IP92" s="98"/>
      <c r="IQ92" s="98"/>
      <c r="IR92" s="98"/>
      <c r="IS92" s="98"/>
      <c r="IT92" s="98"/>
    </row>
    <row r="93" spans="1:254" x14ac:dyDescent="0.25">
      <c r="A93" s="102" t="s">
        <v>84</v>
      </c>
      <c r="B93" s="108">
        <v>-712.5</v>
      </c>
      <c r="C93" s="108">
        <v>208.8</v>
      </c>
      <c r="D93" s="108">
        <v>254.4</v>
      </c>
      <c r="E93" s="108">
        <v>289.39999999999998</v>
      </c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8"/>
      <c r="AI93" s="98"/>
      <c r="AJ93" s="98"/>
      <c r="AK93" s="98"/>
      <c r="AL93" s="98"/>
      <c r="AM93" s="98"/>
      <c r="AN93" s="98"/>
      <c r="AO93" s="98"/>
      <c r="AP93" s="98"/>
      <c r="AQ93" s="98"/>
      <c r="AR93" s="98"/>
      <c r="AS93" s="98"/>
      <c r="AT93" s="98"/>
      <c r="AU93" s="98"/>
      <c r="AV93" s="98"/>
      <c r="AW93" s="98"/>
      <c r="AX93" s="98"/>
      <c r="AY93" s="98"/>
      <c r="AZ93" s="98"/>
      <c r="BA93" s="98"/>
      <c r="BB93" s="98"/>
      <c r="BC93" s="98"/>
      <c r="BD93" s="98"/>
      <c r="BE93" s="98"/>
      <c r="BF93" s="98"/>
      <c r="BG93" s="98"/>
      <c r="BH93" s="98"/>
      <c r="BI93" s="98"/>
      <c r="BJ93" s="98"/>
      <c r="BK93" s="98"/>
      <c r="BL93" s="98"/>
      <c r="BM93" s="98"/>
      <c r="BN93" s="98"/>
      <c r="BO93" s="98"/>
      <c r="BP93" s="98"/>
      <c r="BQ93" s="98"/>
      <c r="BR93" s="98"/>
      <c r="BS93" s="98"/>
      <c r="BT93" s="98"/>
      <c r="BU93" s="98"/>
      <c r="BV93" s="98"/>
      <c r="BW93" s="98"/>
      <c r="BX93" s="98"/>
      <c r="BY93" s="98"/>
      <c r="BZ93" s="98"/>
      <c r="CA93" s="98"/>
      <c r="CB93" s="98"/>
      <c r="CC93" s="98"/>
      <c r="CD93" s="98"/>
      <c r="CE93" s="98"/>
      <c r="CF93" s="98"/>
      <c r="CG93" s="98"/>
      <c r="CH93" s="98"/>
      <c r="CI93" s="98"/>
      <c r="CJ93" s="98"/>
      <c r="CK93" s="98"/>
      <c r="CL93" s="98"/>
      <c r="CM93" s="98"/>
      <c r="CN93" s="98"/>
      <c r="CO93" s="98"/>
      <c r="CP93" s="98"/>
      <c r="CQ93" s="98"/>
      <c r="CR93" s="98"/>
      <c r="CS93" s="98"/>
      <c r="CT93" s="98"/>
      <c r="CU93" s="98"/>
      <c r="CV93" s="98"/>
      <c r="CW93" s="98"/>
      <c r="CX93" s="98"/>
      <c r="CY93" s="98"/>
      <c r="CZ93" s="98"/>
      <c r="DA93" s="98"/>
      <c r="DB93" s="98"/>
      <c r="DC93" s="98"/>
      <c r="DD93" s="98"/>
      <c r="DE93" s="98"/>
      <c r="DF93" s="98"/>
      <c r="DG93" s="98"/>
      <c r="DH93" s="98"/>
      <c r="DI93" s="98"/>
      <c r="DJ93" s="98"/>
      <c r="DK93" s="98"/>
      <c r="DL93" s="98"/>
      <c r="DM93" s="98"/>
      <c r="DN93" s="98"/>
      <c r="DO93" s="98"/>
      <c r="DP93" s="98"/>
      <c r="DQ93" s="98"/>
      <c r="DR93" s="98"/>
      <c r="DS93" s="98"/>
      <c r="DT93" s="98"/>
      <c r="DU93" s="98"/>
      <c r="DV93" s="98"/>
      <c r="DW93" s="98"/>
      <c r="DX93" s="98"/>
      <c r="DY93" s="98"/>
      <c r="DZ93" s="98"/>
      <c r="EA93" s="98"/>
      <c r="EB93" s="98"/>
      <c r="EC93" s="98"/>
      <c r="ED93" s="98"/>
      <c r="EE93" s="98"/>
      <c r="EF93" s="98"/>
      <c r="EG93" s="98"/>
      <c r="EH93" s="98"/>
      <c r="EI93" s="98"/>
      <c r="EJ93" s="98"/>
      <c r="EK93" s="98"/>
      <c r="EL93" s="98"/>
      <c r="EM93" s="98"/>
      <c r="EN93" s="98"/>
      <c r="EO93" s="98"/>
      <c r="EP93" s="98"/>
      <c r="EQ93" s="98"/>
      <c r="ER93" s="98"/>
      <c r="ES93" s="98"/>
      <c r="ET93" s="98"/>
      <c r="EU93" s="98"/>
      <c r="EV93" s="98"/>
      <c r="EW93" s="98"/>
      <c r="EX93" s="98"/>
      <c r="EY93" s="98"/>
      <c r="EZ93" s="98"/>
      <c r="FA93" s="98"/>
      <c r="FB93" s="98"/>
      <c r="FC93" s="98"/>
      <c r="FD93" s="98"/>
      <c r="FE93" s="98"/>
      <c r="FF93" s="98"/>
      <c r="FG93" s="98"/>
      <c r="FH93" s="98"/>
      <c r="FI93" s="98"/>
      <c r="FJ93" s="98"/>
      <c r="FK93" s="98"/>
      <c r="FL93" s="98"/>
      <c r="FM93" s="98"/>
      <c r="FN93" s="98"/>
      <c r="FO93" s="98"/>
      <c r="FP93" s="98"/>
      <c r="FQ93" s="98"/>
      <c r="FR93" s="98"/>
      <c r="FS93" s="98"/>
      <c r="FT93" s="98"/>
      <c r="FU93" s="98"/>
      <c r="FV93" s="98"/>
      <c r="FW93" s="98"/>
      <c r="FX93" s="98"/>
      <c r="FY93" s="98"/>
      <c r="FZ93" s="98"/>
      <c r="GA93" s="98"/>
      <c r="GB93" s="98"/>
      <c r="GC93" s="98"/>
      <c r="GD93" s="98"/>
      <c r="GE93" s="98"/>
      <c r="GF93" s="98"/>
      <c r="GG93" s="98"/>
      <c r="GH93" s="98"/>
      <c r="GI93" s="98"/>
      <c r="GJ93" s="98"/>
      <c r="GK93" s="98"/>
      <c r="GL93" s="98"/>
      <c r="GM93" s="98"/>
      <c r="GN93" s="98"/>
      <c r="GO93" s="98"/>
      <c r="GP93" s="98"/>
      <c r="GQ93" s="98"/>
      <c r="GR93" s="98"/>
      <c r="GS93" s="98"/>
      <c r="GT93" s="98"/>
      <c r="GU93" s="98"/>
      <c r="GV93" s="98"/>
      <c r="GW93" s="98"/>
      <c r="GX93" s="98"/>
      <c r="GY93" s="98"/>
      <c r="GZ93" s="98"/>
      <c r="HA93" s="98"/>
      <c r="HB93" s="98"/>
      <c r="HC93" s="98"/>
      <c r="HD93" s="98"/>
      <c r="HE93" s="98"/>
      <c r="HF93" s="98"/>
      <c r="HG93" s="98"/>
      <c r="HH93" s="98"/>
      <c r="HI93" s="98"/>
      <c r="HJ93" s="98"/>
      <c r="HK93" s="98"/>
      <c r="HL93" s="98"/>
      <c r="HM93" s="98"/>
      <c r="HN93" s="98"/>
      <c r="HO93" s="98"/>
      <c r="HP93" s="98"/>
      <c r="HQ93" s="98"/>
      <c r="HR93" s="98"/>
      <c r="HS93" s="98"/>
      <c r="HT93" s="98"/>
      <c r="HU93" s="98"/>
      <c r="HV93" s="98"/>
      <c r="HW93" s="98"/>
      <c r="HX93" s="98"/>
      <c r="HY93" s="98"/>
      <c r="HZ93" s="98"/>
      <c r="IA93" s="98"/>
      <c r="IB93" s="98"/>
      <c r="IC93" s="98"/>
      <c r="ID93" s="98"/>
      <c r="IE93" s="98"/>
      <c r="IF93" s="98"/>
      <c r="IG93" s="98"/>
      <c r="IH93" s="98"/>
      <c r="II93" s="98"/>
      <c r="IJ93" s="98"/>
      <c r="IK93" s="98"/>
      <c r="IL93" s="98"/>
      <c r="IM93" s="98"/>
      <c r="IN93" s="98"/>
      <c r="IO93" s="98"/>
      <c r="IP93" s="98"/>
      <c r="IQ93" s="98"/>
      <c r="IR93" s="98"/>
      <c r="IS93" s="98"/>
      <c r="IT93" s="98"/>
    </row>
    <row r="94" spans="1:254" x14ac:dyDescent="0.25">
      <c r="A94" s="102" t="s">
        <v>85</v>
      </c>
      <c r="B94" s="108">
        <v>15</v>
      </c>
      <c r="C94" s="108">
        <v>11</v>
      </c>
      <c r="D94" s="108">
        <v>12</v>
      </c>
      <c r="E94" s="108">
        <v>13</v>
      </c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8"/>
      <c r="AI94" s="98"/>
      <c r="AJ94" s="98"/>
      <c r="AK94" s="98"/>
      <c r="AL94" s="98"/>
      <c r="AM94" s="98"/>
      <c r="AN94" s="98"/>
      <c r="AO94" s="98"/>
      <c r="AP94" s="98"/>
      <c r="AQ94" s="98"/>
      <c r="AR94" s="98"/>
      <c r="AS94" s="98"/>
      <c r="AT94" s="98"/>
      <c r="AU94" s="98"/>
      <c r="AV94" s="98"/>
      <c r="AW94" s="98"/>
      <c r="AX94" s="98"/>
      <c r="AY94" s="98"/>
      <c r="AZ94" s="98"/>
      <c r="BA94" s="98"/>
      <c r="BB94" s="98"/>
      <c r="BC94" s="98"/>
      <c r="BD94" s="98"/>
      <c r="BE94" s="98"/>
      <c r="BF94" s="98"/>
      <c r="BG94" s="98"/>
      <c r="BH94" s="98"/>
      <c r="BI94" s="98"/>
      <c r="BJ94" s="98"/>
      <c r="BK94" s="98"/>
      <c r="BL94" s="98"/>
      <c r="BM94" s="98"/>
      <c r="BN94" s="98"/>
      <c r="BO94" s="98"/>
      <c r="BP94" s="98"/>
      <c r="BQ94" s="98"/>
      <c r="BR94" s="98"/>
      <c r="BS94" s="98"/>
      <c r="BT94" s="98"/>
      <c r="BU94" s="98"/>
      <c r="BV94" s="98"/>
      <c r="BW94" s="98"/>
      <c r="BX94" s="98"/>
      <c r="BY94" s="98"/>
      <c r="BZ94" s="98"/>
      <c r="CA94" s="98"/>
      <c r="CB94" s="98"/>
      <c r="CC94" s="98"/>
      <c r="CD94" s="98"/>
      <c r="CE94" s="98"/>
      <c r="CF94" s="98"/>
      <c r="CG94" s="98"/>
      <c r="CH94" s="98"/>
      <c r="CI94" s="98"/>
      <c r="CJ94" s="98"/>
      <c r="CK94" s="98"/>
      <c r="CL94" s="98"/>
      <c r="CM94" s="98"/>
      <c r="CN94" s="98"/>
      <c r="CO94" s="98"/>
      <c r="CP94" s="98"/>
      <c r="CQ94" s="98"/>
      <c r="CR94" s="98"/>
      <c r="CS94" s="98"/>
      <c r="CT94" s="98"/>
      <c r="CU94" s="98"/>
      <c r="CV94" s="98"/>
      <c r="CW94" s="98"/>
      <c r="CX94" s="98"/>
      <c r="CY94" s="98"/>
      <c r="CZ94" s="98"/>
      <c r="DA94" s="98"/>
      <c r="DB94" s="98"/>
      <c r="DC94" s="98"/>
      <c r="DD94" s="98"/>
      <c r="DE94" s="98"/>
      <c r="DF94" s="98"/>
      <c r="DG94" s="98"/>
      <c r="DH94" s="98"/>
      <c r="DI94" s="98"/>
      <c r="DJ94" s="98"/>
      <c r="DK94" s="98"/>
      <c r="DL94" s="98"/>
      <c r="DM94" s="98"/>
      <c r="DN94" s="98"/>
      <c r="DO94" s="98"/>
      <c r="DP94" s="98"/>
      <c r="DQ94" s="98"/>
      <c r="DR94" s="98"/>
      <c r="DS94" s="98"/>
      <c r="DT94" s="98"/>
      <c r="DU94" s="98"/>
      <c r="DV94" s="98"/>
      <c r="DW94" s="98"/>
      <c r="DX94" s="98"/>
      <c r="DY94" s="98"/>
      <c r="DZ94" s="98"/>
      <c r="EA94" s="98"/>
      <c r="EB94" s="98"/>
      <c r="EC94" s="98"/>
      <c r="ED94" s="98"/>
      <c r="EE94" s="98"/>
      <c r="EF94" s="98"/>
      <c r="EG94" s="98"/>
      <c r="EH94" s="98"/>
      <c r="EI94" s="98"/>
      <c r="EJ94" s="98"/>
      <c r="EK94" s="98"/>
      <c r="EL94" s="98"/>
      <c r="EM94" s="98"/>
      <c r="EN94" s="98"/>
      <c r="EO94" s="98"/>
      <c r="EP94" s="98"/>
      <c r="EQ94" s="98"/>
      <c r="ER94" s="98"/>
      <c r="ES94" s="98"/>
      <c r="ET94" s="98"/>
      <c r="EU94" s="98"/>
      <c r="EV94" s="98"/>
      <c r="EW94" s="98"/>
      <c r="EX94" s="98"/>
      <c r="EY94" s="98"/>
      <c r="EZ94" s="98"/>
      <c r="FA94" s="98"/>
      <c r="FB94" s="98"/>
      <c r="FC94" s="98"/>
      <c r="FD94" s="98"/>
      <c r="FE94" s="98"/>
      <c r="FF94" s="98"/>
      <c r="FG94" s="98"/>
      <c r="FH94" s="98"/>
      <c r="FI94" s="98"/>
      <c r="FJ94" s="98"/>
      <c r="FK94" s="98"/>
      <c r="FL94" s="98"/>
      <c r="FM94" s="98"/>
      <c r="FN94" s="98"/>
      <c r="FO94" s="98"/>
      <c r="FP94" s="98"/>
      <c r="FQ94" s="98"/>
      <c r="FR94" s="98"/>
      <c r="FS94" s="98"/>
      <c r="FT94" s="98"/>
      <c r="FU94" s="98"/>
      <c r="FV94" s="98"/>
      <c r="FW94" s="98"/>
      <c r="FX94" s="98"/>
      <c r="FY94" s="98"/>
      <c r="FZ94" s="98"/>
      <c r="GA94" s="98"/>
      <c r="GB94" s="98"/>
      <c r="GC94" s="98"/>
      <c r="GD94" s="98"/>
      <c r="GE94" s="98"/>
      <c r="GF94" s="98"/>
      <c r="GG94" s="98"/>
      <c r="GH94" s="98"/>
      <c r="GI94" s="98"/>
      <c r="GJ94" s="98"/>
      <c r="GK94" s="98"/>
      <c r="GL94" s="98"/>
      <c r="GM94" s="98"/>
      <c r="GN94" s="98"/>
      <c r="GO94" s="98"/>
      <c r="GP94" s="98"/>
      <c r="GQ94" s="98"/>
      <c r="GR94" s="98"/>
      <c r="GS94" s="98"/>
      <c r="GT94" s="98"/>
      <c r="GU94" s="98"/>
      <c r="GV94" s="98"/>
      <c r="GW94" s="98"/>
      <c r="GX94" s="98"/>
      <c r="GY94" s="98"/>
      <c r="GZ94" s="98"/>
      <c r="HA94" s="98"/>
      <c r="HB94" s="98"/>
      <c r="HC94" s="98"/>
      <c r="HD94" s="98"/>
      <c r="HE94" s="98"/>
      <c r="HF94" s="98"/>
      <c r="HG94" s="98"/>
      <c r="HH94" s="98"/>
      <c r="HI94" s="98"/>
      <c r="HJ94" s="98"/>
      <c r="HK94" s="98"/>
      <c r="HL94" s="98"/>
      <c r="HM94" s="98"/>
      <c r="HN94" s="98"/>
      <c r="HO94" s="98"/>
      <c r="HP94" s="98"/>
      <c r="HQ94" s="98"/>
      <c r="HR94" s="98"/>
      <c r="HS94" s="98"/>
      <c r="HT94" s="98"/>
      <c r="HU94" s="98"/>
      <c r="HV94" s="98"/>
      <c r="HW94" s="98"/>
      <c r="HX94" s="98"/>
      <c r="HY94" s="98"/>
      <c r="HZ94" s="98"/>
      <c r="IA94" s="98"/>
      <c r="IB94" s="98"/>
      <c r="IC94" s="98"/>
      <c r="ID94" s="98"/>
      <c r="IE94" s="98"/>
      <c r="IF94" s="98"/>
      <c r="IG94" s="98"/>
      <c r="IH94" s="98"/>
      <c r="II94" s="98"/>
      <c r="IJ94" s="98"/>
      <c r="IK94" s="98"/>
      <c r="IL94" s="98"/>
      <c r="IM94" s="98"/>
      <c r="IN94" s="98"/>
      <c r="IO94" s="98"/>
      <c r="IP94" s="98"/>
      <c r="IQ94" s="98"/>
      <c r="IR94" s="98"/>
      <c r="IS94" s="98"/>
      <c r="IT94" s="98"/>
    </row>
    <row r="95" spans="1:254" x14ac:dyDescent="0.25">
      <c r="A95" s="102" t="s">
        <v>86</v>
      </c>
      <c r="B95" s="108">
        <v>15</v>
      </c>
      <c r="C95" s="108">
        <v>13</v>
      </c>
      <c r="D95" s="108">
        <v>10</v>
      </c>
      <c r="E95" s="108">
        <v>9</v>
      </c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8"/>
      <c r="AI95" s="98"/>
      <c r="AJ95" s="98"/>
      <c r="AK95" s="98"/>
      <c r="AL95" s="98"/>
      <c r="AM95" s="98"/>
      <c r="AN95" s="98"/>
      <c r="AO95" s="98"/>
      <c r="AP95" s="98"/>
      <c r="AQ95" s="98"/>
      <c r="AR95" s="98"/>
      <c r="AS95" s="98"/>
      <c r="AT95" s="98"/>
      <c r="AU95" s="98"/>
      <c r="AV95" s="98"/>
      <c r="AW95" s="98"/>
      <c r="AX95" s="98"/>
      <c r="AY95" s="98"/>
      <c r="AZ95" s="98"/>
      <c r="BA95" s="98"/>
      <c r="BB95" s="98"/>
      <c r="BC95" s="98"/>
      <c r="BD95" s="98"/>
      <c r="BE95" s="98"/>
      <c r="BF95" s="98"/>
      <c r="BG95" s="98"/>
      <c r="BH95" s="98"/>
      <c r="BI95" s="98"/>
      <c r="BJ95" s="98"/>
      <c r="BK95" s="98"/>
      <c r="BL95" s="98"/>
      <c r="BM95" s="98"/>
      <c r="BN95" s="98"/>
      <c r="BO95" s="98"/>
      <c r="BP95" s="98"/>
      <c r="BQ95" s="98"/>
      <c r="BR95" s="98"/>
      <c r="BS95" s="98"/>
      <c r="BT95" s="98"/>
      <c r="BU95" s="98"/>
      <c r="BV95" s="98"/>
      <c r="BW95" s="98"/>
      <c r="BX95" s="98"/>
      <c r="BY95" s="98"/>
      <c r="BZ95" s="98"/>
      <c r="CA95" s="98"/>
      <c r="CB95" s="98"/>
      <c r="CC95" s="98"/>
      <c r="CD95" s="98"/>
      <c r="CE95" s="98"/>
      <c r="CF95" s="98"/>
      <c r="CG95" s="98"/>
      <c r="CH95" s="98"/>
      <c r="CI95" s="98"/>
      <c r="CJ95" s="98"/>
      <c r="CK95" s="98"/>
      <c r="CL95" s="98"/>
      <c r="CM95" s="98"/>
      <c r="CN95" s="98"/>
      <c r="CO95" s="98"/>
      <c r="CP95" s="98"/>
      <c r="CQ95" s="98"/>
      <c r="CR95" s="98"/>
      <c r="CS95" s="98"/>
      <c r="CT95" s="98"/>
      <c r="CU95" s="98"/>
      <c r="CV95" s="98"/>
      <c r="CW95" s="98"/>
      <c r="CX95" s="98"/>
      <c r="CY95" s="98"/>
      <c r="CZ95" s="98"/>
      <c r="DA95" s="98"/>
      <c r="DB95" s="98"/>
      <c r="DC95" s="98"/>
      <c r="DD95" s="98"/>
      <c r="DE95" s="98"/>
      <c r="DF95" s="98"/>
      <c r="DG95" s="98"/>
      <c r="DH95" s="98"/>
      <c r="DI95" s="98"/>
      <c r="DJ95" s="98"/>
      <c r="DK95" s="98"/>
      <c r="DL95" s="98"/>
      <c r="DM95" s="98"/>
      <c r="DN95" s="98"/>
      <c r="DO95" s="98"/>
      <c r="DP95" s="98"/>
      <c r="DQ95" s="98"/>
      <c r="DR95" s="98"/>
      <c r="DS95" s="98"/>
      <c r="DT95" s="98"/>
      <c r="DU95" s="98"/>
      <c r="DV95" s="98"/>
      <c r="DW95" s="98"/>
      <c r="DX95" s="98"/>
      <c r="DY95" s="98"/>
      <c r="DZ95" s="98"/>
      <c r="EA95" s="98"/>
      <c r="EB95" s="98"/>
      <c r="EC95" s="98"/>
      <c r="ED95" s="98"/>
      <c r="EE95" s="98"/>
      <c r="EF95" s="98"/>
      <c r="EG95" s="98"/>
      <c r="EH95" s="98"/>
      <c r="EI95" s="98"/>
      <c r="EJ95" s="98"/>
      <c r="EK95" s="98"/>
      <c r="EL95" s="98"/>
      <c r="EM95" s="98"/>
      <c r="EN95" s="98"/>
      <c r="EO95" s="98"/>
      <c r="EP95" s="98"/>
      <c r="EQ95" s="98"/>
      <c r="ER95" s="98"/>
      <c r="ES95" s="98"/>
      <c r="ET95" s="98"/>
      <c r="EU95" s="98"/>
      <c r="EV95" s="98"/>
      <c r="EW95" s="98"/>
      <c r="EX95" s="98"/>
      <c r="EY95" s="98"/>
      <c r="EZ95" s="98"/>
      <c r="FA95" s="98"/>
      <c r="FB95" s="98"/>
      <c r="FC95" s="98"/>
      <c r="FD95" s="98"/>
      <c r="FE95" s="98"/>
      <c r="FF95" s="98"/>
      <c r="FG95" s="98"/>
      <c r="FH95" s="98"/>
      <c r="FI95" s="98"/>
      <c r="FJ95" s="98"/>
      <c r="FK95" s="98"/>
      <c r="FL95" s="98"/>
      <c r="FM95" s="98"/>
      <c r="FN95" s="98"/>
      <c r="FO95" s="98"/>
      <c r="FP95" s="98"/>
      <c r="FQ95" s="98"/>
      <c r="FR95" s="98"/>
      <c r="FS95" s="98"/>
      <c r="FT95" s="98"/>
      <c r="FU95" s="98"/>
      <c r="FV95" s="98"/>
      <c r="FW95" s="98"/>
      <c r="FX95" s="98"/>
      <c r="FY95" s="98"/>
      <c r="FZ95" s="98"/>
      <c r="GA95" s="98"/>
      <c r="GB95" s="98"/>
      <c r="GC95" s="98"/>
      <c r="GD95" s="98"/>
      <c r="GE95" s="98"/>
      <c r="GF95" s="98"/>
      <c r="GG95" s="98"/>
      <c r="GH95" s="98"/>
      <c r="GI95" s="98"/>
      <c r="GJ95" s="98"/>
      <c r="GK95" s="98"/>
      <c r="GL95" s="98"/>
      <c r="GM95" s="98"/>
      <c r="GN95" s="98"/>
      <c r="GO95" s="98"/>
      <c r="GP95" s="98"/>
      <c r="GQ95" s="98"/>
      <c r="GR95" s="98"/>
      <c r="GS95" s="98"/>
      <c r="GT95" s="98"/>
      <c r="GU95" s="98"/>
      <c r="GV95" s="98"/>
      <c r="GW95" s="98"/>
      <c r="GX95" s="98"/>
      <c r="GY95" s="98"/>
      <c r="GZ95" s="98"/>
      <c r="HA95" s="98"/>
      <c r="HB95" s="98"/>
      <c r="HC95" s="98"/>
      <c r="HD95" s="98"/>
      <c r="HE95" s="98"/>
      <c r="HF95" s="98"/>
      <c r="HG95" s="98"/>
      <c r="HH95" s="98"/>
      <c r="HI95" s="98"/>
      <c r="HJ95" s="98"/>
      <c r="HK95" s="98"/>
      <c r="HL95" s="98"/>
      <c r="HM95" s="98"/>
      <c r="HN95" s="98"/>
      <c r="HO95" s="98"/>
      <c r="HP95" s="98"/>
      <c r="HQ95" s="98"/>
      <c r="HR95" s="98"/>
      <c r="HS95" s="98"/>
      <c r="HT95" s="98"/>
      <c r="HU95" s="98"/>
      <c r="HV95" s="98"/>
      <c r="HW95" s="98"/>
      <c r="HX95" s="98"/>
      <c r="HY95" s="98"/>
      <c r="HZ95" s="98"/>
      <c r="IA95" s="98"/>
      <c r="IB95" s="98"/>
      <c r="IC95" s="98"/>
      <c r="ID95" s="98"/>
      <c r="IE95" s="98"/>
      <c r="IF95" s="98"/>
      <c r="IG95" s="98"/>
      <c r="IH95" s="98"/>
      <c r="II95" s="98"/>
      <c r="IJ95" s="98"/>
      <c r="IK95" s="98"/>
      <c r="IL95" s="98"/>
      <c r="IM95" s="98"/>
      <c r="IN95" s="98"/>
      <c r="IO95" s="98"/>
      <c r="IP95" s="98"/>
      <c r="IQ95" s="98"/>
      <c r="IR95" s="98"/>
      <c r="IS95" s="98"/>
      <c r="IT95" s="98"/>
    </row>
    <row r="96" spans="1:254" x14ac:dyDescent="0.25">
      <c r="A96" s="102" t="s">
        <v>87</v>
      </c>
      <c r="B96" s="108" t="s">
        <v>88</v>
      </c>
      <c r="C96" s="108" t="s">
        <v>89</v>
      </c>
      <c r="D96" s="108" t="s">
        <v>89</v>
      </c>
      <c r="E96" s="108" t="s">
        <v>89</v>
      </c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8"/>
      <c r="AI96" s="98"/>
      <c r="AJ96" s="98"/>
      <c r="AK96" s="98"/>
      <c r="AL96" s="98"/>
      <c r="AM96" s="98"/>
      <c r="AN96" s="98"/>
      <c r="AO96" s="98"/>
      <c r="AP96" s="98"/>
      <c r="AQ96" s="98"/>
      <c r="AR96" s="98"/>
      <c r="AS96" s="98"/>
      <c r="AT96" s="98"/>
      <c r="AU96" s="98"/>
      <c r="AV96" s="98"/>
      <c r="AW96" s="98"/>
      <c r="AX96" s="98"/>
      <c r="AY96" s="98"/>
      <c r="AZ96" s="98"/>
      <c r="BA96" s="98"/>
      <c r="BB96" s="98"/>
      <c r="BC96" s="98"/>
      <c r="BD96" s="98"/>
      <c r="BE96" s="98"/>
      <c r="BF96" s="98"/>
      <c r="BG96" s="98"/>
      <c r="BH96" s="98"/>
      <c r="BI96" s="98"/>
      <c r="BJ96" s="98"/>
      <c r="BK96" s="98"/>
      <c r="BL96" s="98"/>
      <c r="BM96" s="98"/>
      <c r="BN96" s="98"/>
      <c r="BO96" s="98"/>
      <c r="BP96" s="98"/>
      <c r="BQ96" s="98"/>
      <c r="BR96" s="98"/>
      <c r="BS96" s="98"/>
      <c r="BT96" s="98"/>
      <c r="BU96" s="98"/>
      <c r="BV96" s="98"/>
      <c r="BW96" s="98"/>
      <c r="BX96" s="98"/>
      <c r="BY96" s="98"/>
      <c r="BZ96" s="98"/>
      <c r="CA96" s="98"/>
      <c r="CB96" s="98"/>
      <c r="CC96" s="98"/>
      <c r="CD96" s="98"/>
      <c r="CE96" s="98"/>
      <c r="CF96" s="98"/>
      <c r="CG96" s="98"/>
      <c r="CH96" s="98"/>
      <c r="CI96" s="98"/>
      <c r="CJ96" s="98"/>
      <c r="CK96" s="98"/>
      <c r="CL96" s="98"/>
      <c r="CM96" s="98"/>
      <c r="CN96" s="98"/>
      <c r="CO96" s="98"/>
      <c r="CP96" s="98"/>
      <c r="CQ96" s="98"/>
      <c r="CR96" s="98"/>
      <c r="CS96" s="98"/>
      <c r="CT96" s="98"/>
      <c r="CU96" s="98"/>
      <c r="CV96" s="98"/>
      <c r="CW96" s="98"/>
      <c r="CX96" s="98"/>
      <c r="CY96" s="98"/>
      <c r="CZ96" s="98"/>
      <c r="DA96" s="98"/>
      <c r="DB96" s="98"/>
      <c r="DC96" s="98"/>
      <c r="DD96" s="98"/>
      <c r="DE96" s="98"/>
      <c r="DF96" s="98"/>
      <c r="DG96" s="98"/>
      <c r="DH96" s="98"/>
      <c r="DI96" s="98"/>
      <c r="DJ96" s="98"/>
      <c r="DK96" s="98"/>
      <c r="DL96" s="98"/>
      <c r="DM96" s="98"/>
      <c r="DN96" s="98"/>
      <c r="DO96" s="98"/>
      <c r="DP96" s="98"/>
      <c r="DQ96" s="98"/>
      <c r="DR96" s="98"/>
      <c r="DS96" s="98"/>
      <c r="DT96" s="98"/>
      <c r="DU96" s="98"/>
      <c r="DV96" s="98"/>
      <c r="DW96" s="98"/>
      <c r="DX96" s="98"/>
      <c r="DY96" s="98"/>
      <c r="DZ96" s="98"/>
      <c r="EA96" s="98"/>
      <c r="EB96" s="98"/>
      <c r="EC96" s="98"/>
      <c r="ED96" s="98"/>
      <c r="EE96" s="98"/>
      <c r="EF96" s="98"/>
      <c r="EG96" s="98"/>
      <c r="EH96" s="98"/>
      <c r="EI96" s="98"/>
      <c r="EJ96" s="98"/>
      <c r="EK96" s="98"/>
      <c r="EL96" s="98"/>
      <c r="EM96" s="98"/>
      <c r="EN96" s="98"/>
      <c r="EO96" s="98"/>
      <c r="EP96" s="98"/>
      <c r="EQ96" s="98"/>
      <c r="ER96" s="98"/>
      <c r="ES96" s="98"/>
      <c r="ET96" s="98"/>
      <c r="EU96" s="98"/>
      <c r="EV96" s="98"/>
      <c r="EW96" s="98"/>
      <c r="EX96" s="98"/>
      <c r="EY96" s="98"/>
      <c r="EZ96" s="98"/>
      <c r="FA96" s="98"/>
      <c r="FB96" s="98"/>
      <c r="FC96" s="98"/>
      <c r="FD96" s="98"/>
      <c r="FE96" s="98"/>
      <c r="FF96" s="98"/>
      <c r="FG96" s="98"/>
      <c r="FH96" s="98"/>
      <c r="FI96" s="98"/>
      <c r="FJ96" s="98"/>
      <c r="FK96" s="98"/>
      <c r="FL96" s="98"/>
      <c r="FM96" s="98"/>
      <c r="FN96" s="98"/>
      <c r="FO96" s="98"/>
      <c r="FP96" s="98"/>
      <c r="FQ96" s="98"/>
      <c r="FR96" s="98"/>
      <c r="FS96" s="98"/>
      <c r="FT96" s="98"/>
      <c r="FU96" s="98"/>
      <c r="FV96" s="98"/>
      <c r="FW96" s="98"/>
      <c r="FX96" s="98"/>
      <c r="FY96" s="98"/>
      <c r="FZ96" s="98"/>
      <c r="GA96" s="98"/>
      <c r="GB96" s="98"/>
      <c r="GC96" s="98"/>
      <c r="GD96" s="98"/>
      <c r="GE96" s="98"/>
      <c r="GF96" s="98"/>
      <c r="GG96" s="98"/>
      <c r="GH96" s="98"/>
      <c r="GI96" s="98"/>
      <c r="GJ96" s="98"/>
      <c r="GK96" s="98"/>
      <c r="GL96" s="98"/>
      <c r="GM96" s="98"/>
      <c r="GN96" s="98"/>
      <c r="GO96" s="98"/>
      <c r="GP96" s="98"/>
      <c r="GQ96" s="98"/>
      <c r="GR96" s="98"/>
      <c r="GS96" s="98"/>
      <c r="GT96" s="98"/>
      <c r="GU96" s="98"/>
      <c r="GV96" s="98"/>
      <c r="GW96" s="98"/>
      <c r="GX96" s="98"/>
      <c r="GY96" s="98"/>
      <c r="GZ96" s="98"/>
      <c r="HA96" s="98"/>
      <c r="HB96" s="98"/>
      <c r="HC96" s="98"/>
      <c r="HD96" s="98"/>
      <c r="HE96" s="98"/>
      <c r="HF96" s="98"/>
      <c r="HG96" s="98"/>
      <c r="HH96" s="98"/>
      <c r="HI96" s="98"/>
      <c r="HJ96" s="98"/>
      <c r="HK96" s="98"/>
      <c r="HL96" s="98"/>
      <c r="HM96" s="98"/>
      <c r="HN96" s="98"/>
      <c r="HO96" s="98"/>
      <c r="HP96" s="98"/>
      <c r="HQ96" s="98"/>
      <c r="HR96" s="98"/>
      <c r="HS96" s="98"/>
      <c r="HT96" s="98"/>
      <c r="HU96" s="98"/>
      <c r="HV96" s="98"/>
      <c r="HW96" s="98"/>
      <c r="HX96" s="98"/>
      <c r="HY96" s="98"/>
      <c r="HZ96" s="98"/>
      <c r="IA96" s="98"/>
      <c r="IB96" s="98"/>
      <c r="IC96" s="98"/>
      <c r="ID96" s="98"/>
      <c r="IE96" s="98"/>
      <c r="IF96" s="98"/>
      <c r="IG96" s="98"/>
      <c r="IH96" s="98"/>
      <c r="II96" s="98"/>
      <c r="IJ96" s="98"/>
      <c r="IK96" s="98"/>
      <c r="IL96" s="98"/>
      <c r="IM96" s="98"/>
      <c r="IN96" s="98"/>
      <c r="IO96" s="98"/>
      <c r="IP96" s="98"/>
      <c r="IQ96" s="98"/>
      <c r="IR96" s="98"/>
      <c r="IS96" s="98"/>
      <c r="IT96" s="98"/>
    </row>
    <row r="97" spans="1:254" x14ac:dyDescent="0.25">
      <c r="A97" s="102" t="s">
        <v>90</v>
      </c>
      <c r="B97" s="108" t="s">
        <v>91</v>
      </c>
      <c r="C97" s="108" t="s">
        <v>92</v>
      </c>
      <c r="D97" s="108" t="s">
        <v>91</v>
      </c>
      <c r="E97" s="108" t="s">
        <v>93</v>
      </c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  <c r="AH97" s="98"/>
      <c r="AI97" s="98"/>
      <c r="AJ97" s="98"/>
      <c r="AK97" s="98"/>
      <c r="AL97" s="98"/>
      <c r="AM97" s="98"/>
      <c r="AN97" s="98"/>
      <c r="AO97" s="98"/>
      <c r="AP97" s="98"/>
      <c r="AQ97" s="98"/>
      <c r="AR97" s="98"/>
      <c r="AS97" s="98"/>
      <c r="AT97" s="98"/>
      <c r="AU97" s="98"/>
      <c r="AV97" s="98"/>
      <c r="AW97" s="98"/>
      <c r="AX97" s="98"/>
      <c r="AY97" s="98"/>
      <c r="AZ97" s="98"/>
      <c r="BA97" s="98"/>
      <c r="BB97" s="98"/>
      <c r="BC97" s="98"/>
      <c r="BD97" s="98"/>
      <c r="BE97" s="98"/>
      <c r="BF97" s="98"/>
      <c r="BG97" s="98"/>
      <c r="BH97" s="98"/>
      <c r="BI97" s="98"/>
      <c r="BJ97" s="98"/>
      <c r="BK97" s="98"/>
      <c r="BL97" s="98"/>
      <c r="BM97" s="98"/>
      <c r="BN97" s="98"/>
      <c r="BO97" s="98"/>
      <c r="BP97" s="98"/>
      <c r="BQ97" s="98"/>
      <c r="BR97" s="98"/>
      <c r="BS97" s="98"/>
      <c r="BT97" s="98"/>
      <c r="BU97" s="98"/>
      <c r="BV97" s="98"/>
      <c r="BW97" s="98"/>
      <c r="BX97" s="98"/>
      <c r="BY97" s="98"/>
      <c r="BZ97" s="98"/>
      <c r="CA97" s="98"/>
      <c r="CB97" s="98"/>
      <c r="CC97" s="98"/>
      <c r="CD97" s="98"/>
      <c r="CE97" s="98"/>
      <c r="CF97" s="98"/>
      <c r="CG97" s="98"/>
      <c r="CH97" s="98"/>
      <c r="CI97" s="98"/>
      <c r="CJ97" s="98"/>
      <c r="CK97" s="98"/>
      <c r="CL97" s="98"/>
      <c r="CM97" s="98"/>
      <c r="CN97" s="98"/>
      <c r="CO97" s="98"/>
      <c r="CP97" s="98"/>
      <c r="CQ97" s="98"/>
      <c r="CR97" s="98"/>
      <c r="CS97" s="98"/>
      <c r="CT97" s="98"/>
      <c r="CU97" s="98"/>
      <c r="CV97" s="98"/>
      <c r="CW97" s="98"/>
      <c r="CX97" s="98"/>
      <c r="CY97" s="98"/>
      <c r="CZ97" s="98"/>
      <c r="DA97" s="98"/>
      <c r="DB97" s="98"/>
      <c r="DC97" s="98"/>
      <c r="DD97" s="98"/>
      <c r="DE97" s="98"/>
      <c r="DF97" s="98"/>
      <c r="DG97" s="98"/>
      <c r="DH97" s="98"/>
      <c r="DI97" s="98"/>
      <c r="DJ97" s="98"/>
      <c r="DK97" s="98"/>
      <c r="DL97" s="98"/>
      <c r="DM97" s="98"/>
      <c r="DN97" s="98"/>
      <c r="DO97" s="98"/>
      <c r="DP97" s="98"/>
      <c r="DQ97" s="98"/>
      <c r="DR97" s="98"/>
      <c r="DS97" s="98"/>
      <c r="DT97" s="98"/>
      <c r="DU97" s="98"/>
      <c r="DV97" s="98"/>
      <c r="DW97" s="98"/>
      <c r="DX97" s="98"/>
      <c r="DY97" s="98"/>
      <c r="DZ97" s="98"/>
      <c r="EA97" s="98"/>
      <c r="EB97" s="98"/>
      <c r="EC97" s="98"/>
      <c r="ED97" s="98"/>
      <c r="EE97" s="98"/>
      <c r="EF97" s="98"/>
      <c r="EG97" s="98"/>
      <c r="EH97" s="98"/>
      <c r="EI97" s="98"/>
      <c r="EJ97" s="98"/>
      <c r="EK97" s="98"/>
      <c r="EL97" s="98"/>
      <c r="EM97" s="98"/>
      <c r="EN97" s="98"/>
      <c r="EO97" s="98"/>
      <c r="EP97" s="98"/>
      <c r="EQ97" s="98"/>
      <c r="ER97" s="98"/>
      <c r="ES97" s="98"/>
      <c r="ET97" s="98"/>
      <c r="EU97" s="98"/>
      <c r="EV97" s="98"/>
      <c r="EW97" s="98"/>
      <c r="EX97" s="98"/>
      <c r="EY97" s="98"/>
      <c r="EZ97" s="98"/>
      <c r="FA97" s="98"/>
      <c r="FB97" s="98"/>
      <c r="FC97" s="98"/>
      <c r="FD97" s="98"/>
      <c r="FE97" s="98"/>
      <c r="FF97" s="98"/>
      <c r="FG97" s="98"/>
      <c r="FH97" s="98"/>
      <c r="FI97" s="98"/>
      <c r="FJ97" s="98"/>
      <c r="FK97" s="98"/>
      <c r="FL97" s="98"/>
      <c r="FM97" s="98"/>
      <c r="FN97" s="98"/>
      <c r="FO97" s="98"/>
      <c r="FP97" s="98"/>
      <c r="FQ97" s="98"/>
      <c r="FR97" s="98"/>
      <c r="FS97" s="98"/>
      <c r="FT97" s="98"/>
      <c r="FU97" s="98"/>
      <c r="FV97" s="98"/>
      <c r="FW97" s="98"/>
      <c r="FX97" s="98"/>
      <c r="FY97" s="98"/>
      <c r="FZ97" s="98"/>
      <c r="GA97" s="98"/>
      <c r="GB97" s="98"/>
      <c r="GC97" s="98"/>
      <c r="GD97" s="98"/>
      <c r="GE97" s="98"/>
      <c r="GF97" s="98"/>
      <c r="GG97" s="98"/>
      <c r="GH97" s="98"/>
      <c r="GI97" s="98"/>
      <c r="GJ97" s="98"/>
      <c r="GK97" s="98"/>
      <c r="GL97" s="98"/>
      <c r="GM97" s="98"/>
      <c r="GN97" s="98"/>
      <c r="GO97" s="98"/>
      <c r="GP97" s="98"/>
      <c r="GQ97" s="98"/>
      <c r="GR97" s="98"/>
      <c r="GS97" s="98"/>
      <c r="GT97" s="98"/>
      <c r="GU97" s="98"/>
      <c r="GV97" s="98"/>
      <c r="GW97" s="98"/>
      <c r="GX97" s="98"/>
      <c r="GY97" s="98"/>
      <c r="GZ97" s="98"/>
      <c r="HA97" s="98"/>
      <c r="HB97" s="98"/>
      <c r="HC97" s="98"/>
      <c r="HD97" s="98"/>
      <c r="HE97" s="98"/>
      <c r="HF97" s="98"/>
      <c r="HG97" s="98"/>
      <c r="HH97" s="98"/>
      <c r="HI97" s="98"/>
      <c r="HJ97" s="98"/>
      <c r="HK97" s="98"/>
      <c r="HL97" s="98"/>
      <c r="HM97" s="98"/>
      <c r="HN97" s="98"/>
      <c r="HO97" s="98"/>
      <c r="HP97" s="98"/>
      <c r="HQ97" s="98"/>
      <c r="HR97" s="98"/>
      <c r="HS97" s="98"/>
      <c r="HT97" s="98"/>
      <c r="HU97" s="98"/>
      <c r="HV97" s="98"/>
      <c r="HW97" s="98"/>
      <c r="HX97" s="98"/>
      <c r="HY97" s="98"/>
      <c r="HZ97" s="98"/>
      <c r="IA97" s="98"/>
      <c r="IB97" s="98"/>
      <c r="IC97" s="98"/>
      <c r="ID97" s="98"/>
      <c r="IE97" s="98"/>
      <c r="IF97" s="98"/>
      <c r="IG97" s="98"/>
      <c r="IH97" s="98"/>
      <c r="II97" s="98"/>
      <c r="IJ97" s="98"/>
      <c r="IK97" s="98"/>
      <c r="IL97" s="98"/>
      <c r="IM97" s="98"/>
      <c r="IN97" s="98"/>
      <c r="IO97" s="98"/>
      <c r="IP97" s="98"/>
      <c r="IQ97" s="98"/>
      <c r="IR97" s="98"/>
      <c r="IS97" s="98"/>
      <c r="IT97" s="98"/>
    </row>
    <row r="98" spans="1:254" x14ac:dyDescent="0.25">
      <c r="A98" s="102" t="s">
        <v>94</v>
      </c>
      <c r="B98" s="108" t="s">
        <v>95</v>
      </c>
      <c r="C98" s="108" t="s">
        <v>95</v>
      </c>
      <c r="D98" s="108" t="s">
        <v>95</v>
      </c>
      <c r="E98" s="108" t="s">
        <v>95</v>
      </c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  <c r="AH98" s="98"/>
      <c r="AI98" s="98"/>
      <c r="AJ98" s="98"/>
      <c r="AK98" s="98"/>
      <c r="AL98" s="98"/>
      <c r="AM98" s="98"/>
      <c r="AN98" s="98"/>
      <c r="AO98" s="98"/>
      <c r="AP98" s="98"/>
      <c r="AQ98" s="98"/>
      <c r="AR98" s="98"/>
      <c r="AS98" s="98"/>
      <c r="AT98" s="98"/>
      <c r="AU98" s="98"/>
      <c r="AV98" s="98"/>
      <c r="AW98" s="98"/>
      <c r="AX98" s="98"/>
      <c r="AY98" s="98"/>
      <c r="AZ98" s="98"/>
      <c r="BA98" s="98"/>
      <c r="BB98" s="98"/>
      <c r="BC98" s="98"/>
      <c r="BD98" s="98"/>
      <c r="BE98" s="98"/>
      <c r="BF98" s="98"/>
      <c r="BG98" s="98"/>
      <c r="BH98" s="98"/>
      <c r="BI98" s="98"/>
      <c r="BJ98" s="98"/>
      <c r="BK98" s="98"/>
      <c r="BL98" s="98"/>
      <c r="BM98" s="98"/>
      <c r="BN98" s="98"/>
      <c r="BO98" s="98"/>
      <c r="BP98" s="98"/>
      <c r="BQ98" s="98"/>
      <c r="BR98" s="98"/>
      <c r="BS98" s="98"/>
      <c r="BT98" s="98"/>
      <c r="BU98" s="98"/>
      <c r="BV98" s="98"/>
      <c r="BW98" s="98"/>
      <c r="BX98" s="98"/>
      <c r="BY98" s="98"/>
      <c r="BZ98" s="98"/>
      <c r="CA98" s="98"/>
      <c r="CB98" s="98"/>
      <c r="CC98" s="98"/>
      <c r="CD98" s="98"/>
      <c r="CE98" s="98"/>
      <c r="CF98" s="98"/>
      <c r="CG98" s="98"/>
      <c r="CH98" s="98"/>
      <c r="CI98" s="98"/>
      <c r="CJ98" s="98"/>
      <c r="CK98" s="98"/>
      <c r="CL98" s="98"/>
      <c r="CM98" s="98"/>
      <c r="CN98" s="98"/>
      <c r="CO98" s="98"/>
      <c r="CP98" s="98"/>
      <c r="CQ98" s="98"/>
      <c r="CR98" s="98"/>
      <c r="CS98" s="98"/>
      <c r="CT98" s="98"/>
      <c r="CU98" s="98"/>
      <c r="CV98" s="98"/>
      <c r="CW98" s="98"/>
      <c r="CX98" s="98"/>
      <c r="CY98" s="98"/>
      <c r="CZ98" s="98"/>
      <c r="DA98" s="98"/>
      <c r="DB98" s="98"/>
      <c r="DC98" s="98"/>
      <c r="DD98" s="98"/>
      <c r="DE98" s="98"/>
      <c r="DF98" s="98"/>
      <c r="DG98" s="98"/>
      <c r="DH98" s="98"/>
      <c r="DI98" s="98"/>
      <c r="DJ98" s="98"/>
      <c r="DK98" s="98"/>
      <c r="DL98" s="98"/>
      <c r="DM98" s="98"/>
      <c r="DN98" s="98"/>
      <c r="DO98" s="98"/>
      <c r="DP98" s="98"/>
      <c r="DQ98" s="98"/>
      <c r="DR98" s="98"/>
      <c r="DS98" s="98"/>
      <c r="DT98" s="98"/>
      <c r="DU98" s="98"/>
      <c r="DV98" s="98"/>
      <c r="DW98" s="98"/>
      <c r="DX98" s="98"/>
      <c r="DY98" s="98"/>
      <c r="DZ98" s="98"/>
      <c r="EA98" s="98"/>
      <c r="EB98" s="98"/>
      <c r="EC98" s="98"/>
      <c r="ED98" s="98"/>
      <c r="EE98" s="98"/>
      <c r="EF98" s="98"/>
      <c r="EG98" s="98"/>
      <c r="EH98" s="98"/>
      <c r="EI98" s="98"/>
      <c r="EJ98" s="98"/>
      <c r="EK98" s="98"/>
      <c r="EL98" s="98"/>
      <c r="EM98" s="98"/>
      <c r="EN98" s="98"/>
      <c r="EO98" s="98"/>
      <c r="EP98" s="98"/>
      <c r="EQ98" s="98"/>
      <c r="ER98" s="98"/>
      <c r="ES98" s="98"/>
      <c r="ET98" s="98"/>
      <c r="EU98" s="98"/>
      <c r="EV98" s="98"/>
      <c r="EW98" s="98"/>
      <c r="EX98" s="98"/>
      <c r="EY98" s="98"/>
      <c r="EZ98" s="98"/>
      <c r="FA98" s="98"/>
      <c r="FB98" s="98"/>
      <c r="FC98" s="98"/>
      <c r="FD98" s="98"/>
      <c r="FE98" s="98"/>
      <c r="FF98" s="98"/>
      <c r="FG98" s="98"/>
      <c r="FH98" s="98"/>
      <c r="FI98" s="98"/>
      <c r="FJ98" s="98"/>
      <c r="FK98" s="98"/>
      <c r="FL98" s="98"/>
      <c r="FM98" s="98"/>
      <c r="FN98" s="98"/>
      <c r="FO98" s="98"/>
      <c r="FP98" s="98"/>
      <c r="FQ98" s="98"/>
      <c r="FR98" s="98"/>
      <c r="FS98" s="98"/>
      <c r="FT98" s="98"/>
      <c r="FU98" s="98"/>
      <c r="FV98" s="98"/>
      <c r="FW98" s="98"/>
      <c r="FX98" s="98"/>
      <c r="FY98" s="98"/>
      <c r="FZ98" s="98"/>
      <c r="GA98" s="98"/>
      <c r="GB98" s="98"/>
      <c r="GC98" s="98"/>
      <c r="GD98" s="98"/>
      <c r="GE98" s="98"/>
      <c r="GF98" s="98"/>
      <c r="GG98" s="98"/>
      <c r="GH98" s="98"/>
      <c r="GI98" s="98"/>
      <c r="GJ98" s="98"/>
      <c r="GK98" s="98"/>
      <c r="GL98" s="98"/>
      <c r="GM98" s="98"/>
      <c r="GN98" s="98"/>
      <c r="GO98" s="98"/>
      <c r="GP98" s="98"/>
      <c r="GQ98" s="98"/>
      <c r="GR98" s="98"/>
      <c r="GS98" s="98"/>
      <c r="GT98" s="98"/>
      <c r="GU98" s="98"/>
      <c r="GV98" s="98"/>
      <c r="GW98" s="98"/>
      <c r="GX98" s="98"/>
      <c r="GY98" s="98"/>
      <c r="GZ98" s="98"/>
      <c r="HA98" s="98"/>
      <c r="HB98" s="98"/>
      <c r="HC98" s="98"/>
      <c r="HD98" s="98"/>
      <c r="HE98" s="98"/>
      <c r="HF98" s="98"/>
      <c r="HG98" s="98"/>
      <c r="HH98" s="98"/>
      <c r="HI98" s="98"/>
      <c r="HJ98" s="98"/>
      <c r="HK98" s="98"/>
      <c r="HL98" s="98"/>
      <c r="HM98" s="98"/>
      <c r="HN98" s="98"/>
      <c r="HO98" s="98"/>
      <c r="HP98" s="98"/>
      <c r="HQ98" s="98"/>
      <c r="HR98" s="98"/>
      <c r="HS98" s="98"/>
      <c r="HT98" s="98"/>
      <c r="HU98" s="98"/>
      <c r="HV98" s="98"/>
      <c r="HW98" s="98"/>
      <c r="HX98" s="98"/>
      <c r="HY98" s="98"/>
      <c r="HZ98" s="98"/>
      <c r="IA98" s="98"/>
      <c r="IB98" s="98"/>
      <c r="IC98" s="98"/>
      <c r="ID98" s="98"/>
      <c r="IE98" s="98"/>
      <c r="IF98" s="98"/>
      <c r="IG98" s="98"/>
      <c r="IH98" s="98"/>
      <c r="II98" s="98"/>
      <c r="IJ98" s="98"/>
      <c r="IK98" s="98"/>
      <c r="IL98" s="98"/>
      <c r="IM98" s="98"/>
      <c r="IN98" s="98"/>
      <c r="IO98" s="98"/>
      <c r="IP98" s="98"/>
      <c r="IQ98" s="98"/>
      <c r="IR98" s="98"/>
      <c r="IS98" s="98"/>
      <c r="IT98" s="98"/>
    </row>
    <row r="99" spans="1:254" x14ac:dyDescent="0.25">
      <c r="A99" s="102"/>
      <c r="B99" s="102"/>
      <c r="C99" s="102"/>
      <c r="D99" s="102"/>
      <c r="E99" s="102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  <c r="AH99" s="98"/>
      <c r="AI99" s="98"/>
      <c r="AJ99" s="98"/>
      <c r="AK99" s="98"/>
      <c r="AL99" s="98"/>
      <c r="AM99" s="98"/>
      <c r="AN99" s="98"/>
      <c r="AO99" s="98"/>
      <c r="AP99" s="98"/>
      <c r="AQ99" s="98"/>
      <c r="AR99" s="98"/>
      <c r="AS99" s="98"/>
      <c r="AT99" s="98"/>
      <c r="AU99" s="98"/>
      <c r="AV99" s="98"/>
      <c r="AW99" s="98"/>
      <c r="AX99" s="98"/>
      <c r="AY99" s="98"/>
      <c r="AZ99" s="98"/>
      <c r="BA99" s="98"/>
      <c r="BB99" s="98"/>
      <c r="BC99" s="98"/>
      <c r="BD99" s="98"/>
      <c r="BE99" s="98"/>
      <c r="BF99" s="98"/>
      <c r="BG99" s="98"/>
      <c r="BH99" s="98"/>
      <c r="BI99" s="98"/>
      <c r="BJ99" s="98"/>
      <c r="BK99" s="98"/>
      <c r="BL99" s="98"/>
      <c r="BM99" s="98"/>
      <c r="BN99" s="98"/>
      <c r="BO99" s="98"/>
      <c r="BP99" s="98"/>
      <c r="BQ99" s="98"/>
      <c r="BR99" s="98"/>
      <c r="BS99" s="98"/>
      <c r="BT99" s="98"/>
      <c r="BU99" s="98"/>
      <c r="BV99" s="98"/>
      <c r="BW99" s="98"/>
      <c r="BX99" s="98"/>
      <c r="BY99" s="98"/>
      <c r="BZ99" s="98"/>
      <c r="CA99" s="98"/>
      <c r="CB99" s="98"/>
      <c r="CC99" s="98"/>
      <c r="CD99" s="98"/>
      <c r="CE99" s="98"/>
      <c r="CF99" s="98"/>
      <c r="CG99" s="98"/>
      <c r="CH99" s="98"/>
      <c r="CI99" s="98"/>
      <c r="CJ99" s="98"/>
      <c r="CK99" s="98"/>
      <c r="CL99" s="98"/>
      <c r="CM99" s="98"/>
      <c r="CN99" s="98"/>
      <c r="CO99" s="98"/>
      <c r="CP99" s="98"/>
      <c r="CQ99" s="98"/>
      <c r="CR99" s="98"/>
      <c r="CS99" s="98"/>
      <c r="CT99" s="98"/>
      <c r="CU99" s="98"/>
      <c r="CV99" s="98"/>
      <c r="CW99" s="98"/>
      <c r="CX99" s="98"/>
      <c r="CY99" s="98"/>
      <c r="CZ99" s="98"/>
      <c r="DA99" s="98"/>
      <c r="DB99" s="98"/>
      <c r="DC99" s="98"/>
      <c r="DD99" s="98"/>
      <c r="DE99" s="98"/>
      <c r="DF99" s="98"/>
      <c r="DG99" s="98"/>
      <c r="DH99" s="98"/>
      <c r="DI99" s="98"/>
      <c r="DJ99" s="98"/>
      <c r="DK99" s="98"/>
      <c r="DL99" s="98"/>
      <c r="DM99" s="98"/>
      <c r="DN99" s="98"/>
      <c r="DO99" s="98"/>
      <c r="DP99" s="98"/>
      <c r="DQ99" s="98"/>
      <c r="DR99" s="98"/>
      <c r="DS99" s="98"/>
      <c r="DT99" s="98"/>
      <c r="DU99" s="98"/>
      <c r="DV99" s="98"/>
      <c r="DW99" s="98"/>
      <c r="DX99" s="98"/>
      <c r="DY99" s="98"/>
      <c r="DZ99" s="98"/>
      <c r="EA99" s="98"/>
      <c r="EB99" s="98"/>
      <c r="EC99" s="98"/>
      <c r="ED99" s="98"/>
      <c r="EE99" s="98"/>
      <c r="EF99" s="98"/>
      <c r="EG99" s="98"/>
      <c r="EH99" s="98"/>
      <c r="EI99" s="98"/>
      <c r="EJ99" s="98"/>
      <c r="EK99" s="98"/>
      <c r="EL99" s="98"/>
      <c r="EM99" s="98"/>
      <c r="EN99" s="98"/>
      <c r="EO99" s="98"/>
      <c r="EP99" s="98"/>
      <c r="EQ99" s="98"/>
      <c r="ER99" s="98"/>
      <c r="ES99" s="98"/>
      <c r="ET99" s="98"/>
      <c r="EU99" s="98"/>
      <c r="EV99" s="98"/>
      <c r="EW99" s="98"/>
      <c r="EX99" s="98"/>
      <c r="EY99" s="98"/>
      <c r="EZ99" s="98"/>
      <c r="FA99" s="98"/>
      <c r="FB99" s="98"/>
      <c r="FC99" s="98"/>
      <c r="FD99" s="98"/>
      <c r="FE99" s="98"/>
      <c r="FF99" s="98"/>
      <c r="FG99" s="98"/>
      <c r="FH99" s="98"/>
      <c r="FI99" s="98"/>
      <c r="FJ99" s="98"/>
      <c r="FK99" s="98"/>
      <c r="FL99" s="98"/>
      <c r="FM99" s="98"/>
      <c r="FN99" s="98"/>
      <c r="FO99" s="98"/>
      <c r="FP99" s="98"/>
      <c r="FQ99" s="98"/>
      <c r="FR99" s="98"/>
      <c r="FS99" s="98"/>
      <c r="FT99" s="98"/>
      <c r="FU99" s="98"/>
      <c r="FV99" s="98"/>
      <c r="FW99" s="98"/>
      <c r="FX99" s="98"/>
      <c r="FY99" s="98"/>
      <c r="FZ99" s="98"/>
      <c r="GA99" s="98"/>
      <c r="GB99" s="98"/>
      <c r="GC99" s="98"/>
      <c r="GD99" s="98"/>
      <c r="GE99" s="98"/>
      <c r="GF99" s="98"/>
      <c r="GG99" s="98"/>
      <c r="GH99" s="98"/>
      <c r="GI99" s="98"/>
      <c r="GJ99" s="98"/>
      <c r="GK99" s="98"/>
      <c r="GL99" s="98"/>
      <c r="GM99" s="98"/>
      <c r="GN99" s="98"/>
      <c r="GO99" s="98"/>
      <c r="GP99" s="98"/>
      <c r="GQ99" s="98"/>
      <c r="GR99" s="98"/>
      <c r="GS99" s="98"/>
      <c r="GT99" s="98"/>
      <c r="GU99" s="98"/>
      <c r="GV99" s="98"/>
      <c r="GW99" s="98"/>
      <c r="GX99" s="98"/>
      <c r="GY99" s="98"/>
      <c r="GZ99" s="98"/>
      <c r="HA99" s="98"/>
      <c r="HB99" s="98"/>
      <c r="HC99" s="98"/>
      <c r="HD99" s="98"/>
      <c r="HE99" s="98"/>
      <c r="HF99" s="98"/>
      <c r="HG99" s="98"/>
      <c r="HH99" s="98"/>
      <c r="HI99" s="98"/>
      <c r="HJ99" s="98"/>
      <c r="HK99" s="98"/>
      <c r="HL99" s="98"/>
      <c r="HM99" s="98"/>
      <c r="HN99" s="98"/>
      <c r="HO99" s="98"/>
      <c r="HP99" s="98"/>
      <c r="HQ99" s="98"/>
      <c r="HR99" s="98"/>
      <c r="HS99" s="98"/>
      <c r="HT99" s="98"/>
      <c r="HU99" s="98"/>
      <c r="HV99" s="98"/>
      <c r="HW99" s="98"/>
      <c r="HX99" s="98"/>
      <c r="HY99" s="98"/>
      <c r="HZ99" s="98"/>
      <c r="IA99" s="98"/>
      <c r="IB99" s="98"/>
      <c r="IC99" s="98"/>
      <c r="ID99" s="98"/>
      <c r="IE99" s="98"/>
      <c r="IF99" s="98"/>
      <c r="IG99" s="98"/>
      <c r="IH99" s="98"/>
      <c r="II99" s="98"/>
      <c r="IJ99" s="98"/>
      <c r="IK99" s="98"/>
      <c r="IL99" s="98"/>
      <c r="IM99" s="98"/>
      <c r="IN99" s="98"/>
      <c r="IO99" s="98"/>
      <c r="IP99" s="98"/>
      <c r="IQ99" s="98"/>
      <c r="IR99" s="98"/>
      <c r="IS99" s="98"/>
      <c r="IT99" s="98"/>
    </row>
    <row r="100" spans="1:254" x14ac:dyDescent="0.25">
      <c r="A100" s="107" t="s">
        <v>96</v>
      </c>
      <c r="B100" s="102"/>
      <c r="C100" s="102"/>
      <c r="D100" s="102"/>
      <c r="E100" s="102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  <c r="AH100" s="98"/>
      <c r="AI100" s="98"/>
      <c r="AJ100" s="98"/>
      <c r="AK100" s="98"/>
      <c r="AL100" s="98"/>
      <c r="AM100" s="98"/>
      <c r="AN100" s="98"/>
      <c r="AO100" s="98"/>
      <c r="AP100" s="98"/>
      <c r="AQ100" s="98"/>
      <c r="AR100" s="98"/>
      <c r="AS100" s="98"/>
      <c r="AT100" s="98"/>
      <c r="AU100" s="98"/>
      <c r="AV100" s="98"/>
      <c r="AW100" s="98"/>
      <c r="AX100" s="98"/>
      <c r="AY100" s="98"/>
      <c r="AZ100" s="98"/>
      <c r="BA100" s="98"/>
      <c r="BB100" s="98"/>
      <c r="BC100" s="98"/>
      <c r="BD100" s="98"/>
      <c r="BE100" s="98"/>
      <c r="BF100" s="98"/>
      <c r="BG100" s="98"/>
      <c r="BH100" s="98"/>
      <c r="BI100" s="98"/>
      <c r="BJ100" s="98"/>
      <c r="BK100" s="98"/>
      <c r="BL100" s="98"/>
      <c r="BM100" s="98"/>
      <c r="BN100" s="98"/>
      <c r="BO100" s="98"/>
      <c r="BP100" s="98"/>
      <c r="BQ100" s="98"/>
      <c r="BR100" s="98"/>
      <c r="BS100" s="98"/>
      <c r="BT100" s="98"/>
      <c r="BU100" s="98"/>
      <c r="BV100" s="98"/>
      <c r="BW100" s="98"/>
      <c r="BX100" s="98"/>
      <c r="BY100" s="98"/>
      <c r="BZ100" s="98"/>
      <c r="CA100" s="98"/>
      <c r="CB100" s="98"/>
      <c r="CC100" s="98"/>
      <c r="CD100" s="98"/>
      <c r="CE100" s="98"/>
      <c r="CF100" s="98"/>
      <c r="CG100" s="98"/>
      <c r="CH100" s="98"/>
      <c r="CI100" s="98"/>
      <c r="CJ100" s="98"/>
      <c r="CK100" s="98"/>
      <c r="CL100" s="98"/>
      <c r="CM100" s="98"/>
      <c r="CN100" s="98"/>
      <c r="CO100" s="98"/>
      <c r="CP100" s="98"/>
      <c r="CQ100" s="98"/>
      <c r="CR100" s="98"/>
      <c r="CS100" s="98"/>
      <c r="CT100" s="98"/>
      <c r="CU100" s="98"/>
      <c r="CV100" s="98"/>
      <c r="CW100" s="98"/>
      <c r="CX100" s="98"/>
      <c r="CY100" s="98"/>
      <c r="CZ100" s="98"/>
      <c r="DA100" s="98"/>
      <c r="DB100" s="98"/>
      <c r="DC100" s="98"/>
      <c r="DD100" s="98"/>
      <c r="DE100" s="98"/>
      <c r="DF100" s="98"/>
      <c r="DG100" s="98"/>
      <c r="DH100" s="98"/>
      <c r="DI100" s="98"/>
      <c r="DJ100" s="98"/>
      <c r="DK100" s="98"/>
      <c r="DL100" s="98"/>
      <c r="DM100" s="98"/>
      <c r="DN100" s="98"/>
      <c r="DO100" s="98"/>
      <c r="DP100" s="98"/>
      <c r="DQ100" s="98"/>
      <c r="DR100" s="98"/>
      <c r="DS100" s="98"/>
      <c r="DT100" s="98"/>
      <c r="DU100" s="98"/>
      <c r="DV100" s="98"/>
      <c r="DW100" s="98"/>
      <c r="DX100" s="98"/>
      <c r="DY100" s="98"/>
      <c r="DZ100" s="98"/>
      <c r="EA100" s="98"/>
      <c r="EB100" s="98"/>
      <c r="EC100" s="98"/>
      <c r="ED100" s="98"/>
      <c r="EE100" s="98"/>
      <c r="EF100" s="98"/>
      <c r="EG100" s="98"/>
      <c r="EH100" s="98"/>
      <c r="EI100" s="98"/>
      <c r="EJ100" s="98"/>
      <c r="EK100" s="98"/>
      <c r="EL100" s="98"/>
      <c r="EM100" s="98"/>
      <c r="EN100" s="98"/>
      <c r="EO100" s="98"/>
      <c r="EP100" s="98"/>
      <c r="EQ100" s="98"/>
      <c r="ER100" s="98"/>
      <c r="ES100" s="98"/>
      <c r="ET100" s="98"/>
      <c r="EU100" s="98"/>
      <c r="EV100" s="98"/>
      <c r="EW100" s="98"/>
      <c r="EX100" s="98"/>
      <c r="EY100" s="98"/>
      <c r="EZ100" s="98"/>
      <c r="FA100" s="98"/>
      <c r="FB100" s="98"/>
      <c r="FC100" s="98"/>
      <c r="FD100" s="98"/>
      <c r="FE100" s="98"/>
      <c r="FF100" s="98"/>
      <c r="FG100" s="98"/>
      <c r="FH100" s="98"/>
      <c r="FI100" s="98"/>
      <c r="FJ100" s="98"/>
      <c r="FK100" s="98"/>
      <c r="FL100" s="98"/>
      <c r="FM100" s="98"/>
      <c r="FN100" s="98"/>
      <c r="FO100" s="98"/>
      <c r="FP100" s="98"/>
      <c r="FQ100" s="98"/>
      <c r="FR100" s="98"/>
      <c r="FS100" s="98"/>
      <c r="FT100" s="98"/>
      <c r="FU100" s="98"/>
      <c r="FV100" s="98"/>
      <c r="FW100" s="98"/>
      <c r="FX100" s="98"/>
      <c r="FY100" s="98"/>
      <c r="FZ100" s="98"/>
      <c r="GA100" s="98"/>
      <c r="GB100" s="98"/>
      <c r="GC100" s="98"/>
      <c r="GD100" s="98"/>
      <c r="GE100" s="98"/>
      <c r="GF100" s="98"/>
      <c r="GG100" s="98"/>
      <c r="GH100" s="98"/>
      <c r="GI100" s="98"/>
      <c r="GJ100" s="98"/>
      <c r="GK100" s="98"/>
      <c r="GL100" s="98"/>
      <c r="GM100" s="98"/>
      <c r="GN100" s="98"/>
      <c r="GO100" s="98"/>
      <c r="GP100" s="98"/>
      <c r="GQ100" s="98"/>
      <c r="GR100" s="98"/>
      <c r="GS100" s="98"/>
      <c r="GT100" s="98"/>
      <c r="GU100" s="98"/>
      <c r="GV100" s="98"/>
      <c r="GW100" s="98"/>
      <c r="GX100" s="98"/>
      <c r="GY100" s="98"/>
      <c r="GZ100" s="98"/>
      <c r="HA100" s="98"/>
      <c r="HB100" s="98"/>
      <c r="HC100" s="98"/>
      <c r="HD100" s="98"/>
      <c r="HE100" s="98"/>
      <c r="HF100" s="98"/>
      <c r="HG100" s="98"/>
      <c r="HH100" s="98"/>
      <c r="HI100" s="98"/>
      <c r="HJ100" s="98"/>
      <c r="HK100" s="98"/>
      <c r="HL100" s="98"/>
      <c r="HM100" s="98"/>
      <c r="HN100" s="98"/>
      <c r="HO100" s="98"/>
      <c r="HP100" s="98"/>
      <c r="HQ100" s="98"/>
      <c r="HR100" s="98"/>
      <c r="HS100" s="98"/>
      <c r="HT100" s="98"/>
      <c r="HU100" s="98"/>
      <c r="HV100" s="98"/>
      <c r="HW100" s="98"/>
      <c r="HX100" s="98"/>
      <c r="HY100" s="98"/>
      <c r="HZ100" s="98"/>
      <c r="IA100" s="98"/>
      <c r="IB100" s="98"/>
      <c r="IC100" s="98"/>
      <c r="ID100" s="98"/>
      <c r="IE100" s="98"/>
      <c r="IF100" s="98"/>
      <c r="IG100" s="98"/>
      <c r="IH100" s="98"/>
      <c r="II100" s="98"/>
      <c r="IJ100" s="98"/>
      <c r="IK100" s="98"/>
      <c r="IL100" s="98"/>
      <c r="IM100" s="98"/>
      <c r="IN100" s="98"/>
      <c r="IO100" s="98"/>
      <c r="IP100" s="98"/>
      <c r="IQ100" s="98"/>
      <c r="IR100" s="98"/>
      <c r="IS100" s="98"/>
      <c r="IT100" s="98"/>
    </row>
    <row r="101" spans="1:254" x14ac:dyDescent="0.25">
      <c r="A101" s="102" t="s">
        <v>97</v>
      </c>
      <c r="B101" s="108">
        <v>283</v>
      </c>
      <c r="C101" s="108">
        <v>300</v>
      </c>
      <c r="D101" s="108">
        <v>309</v>
      </c>
      <c r="E101" s="108">
        <v>313</v>
      </c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  <c r="AH101" s="98"/>
      <c r="AI101" s="98"/>
      <c r="AJ101" s="98"/>
      <c r="AK101" s="98"/>
      <c r="AL101" s="98"/>
      <c r="AM101" s="98"/>
      <c r="AN101" s="98"/>
      <c r="AO101" s="98"/>
      <c r="AP101" s="98"/>
      <c r="AQ101" s="98"/>
      <c r="AR101" s="98"/>
      <c r="AS101" s="98"/>
      <c r="AT101" s="98"/>
      <c r="AU101" s="98"/>
      <c r="AV101" s="98"/>
      <c r="AW101" s="98"/>
      <c r="AX101" s="98"/>
      <c r="AY101" s="98"/>
      <c r="AZ101" s="98"/>
      <c r="BA101" s="98"/>
      <c r="BB101" s="98"/>
      <c r="BC101" s="98"/>
      <c r="BD101" s="98"/>
      <c r="BE101" s="98"/>
      <c r="BF101" s="98"/>
      <c r="BG101" s="98"/>
      <c r="BH101" s="98"/>
      <c r="BI101" s="98"/>
      <c r="BJ101" s="98"/>
      <c r="BK101" s="98"/>
      <c r="BL101" s="98"/>
      <c r="BM101" s="98"/>
      <c r="BN101" s="98"/>
      <c r="BO101" s="98"/>
      <c r="BP101" s="98"/>
      <c r="BQ101" s="98"/>
      <c r="BR101" s="98"/>
      <c r="BS101" s="98"/>
      <c r="BT101" s="98"/>
      <c r="BU101" s="98"/>
      <c r="BV101" s="98"/>
      <c r="BW101" s="98"/>
      <c r="BX101" s="98"/>
      <c r="BY101" s="98"/>
      <c r="BZ101" s="98"/>
      <c r="CA101" s="98"/>
      <c r="CB101" s="98"/>
      <c r="CC101" s="98"/>
      <c r="CD101" s="98"/>
      <c r="CE101" s="98"/>
      <c r="CF101" s="98"/>
      <c r="CG101" s="98"/>
      <c r="CH101" s="98"/>
      <c r="CI101" s="98"/>
      <c r="CJ101" s="98"/>
      <c r="CK101" s="98"/>
      <c r="CL101" s="98"/>
      <c r="CM101" s="98"/>
      <c r="CN101" s="98"/>
      <c r="CO101" s="98"/>
      <c r="CP101" s="98"/>
      <c r="CQ101" s="98"/>
      <c r="CR101" s="98"/>
      <c r="CS101" s="98"/>
      <c r="CT101" s="98"/>
      <c r="CU101" s="98"/>
      <c r="CV101" s="98"/>
      <c r="CW101" s="98"/>
      <c r="CX101" s="98"/>
      <c r="CY101" s="98"/>
      <c r="CZ101" s="98"/>
      <c r="DA101" s="98"/>
      <c r="DB101" s="98"/>
      <c r="DC101" s="98"/>
      <c r="DD101" s="98"/>
      <c r="DE101" s="98"/>
      <c r="DF101" s="98"/>
      <c r="DG101" s="98"/>
      <c r="DH101" s="98"/>
      <c r="DI101" s="98"/>
      <c r="DJ101" s="98"/>
      <c r="DK101" s="98"/>
      <c r="DL101" s="98"/>
      <c r="DM101" s="98"/>
      <c r="DN101" s="98"/>
      <c r="DO101" s="98"/>
      <c r="DP101" s="98"/>
      <c r="DQ101" s="98"/>
      <c r="DR101" s="98"/>
      <c r="DS101" s="98"/>
      <c r="DT101" s="98"/>
      <c r="DU101" s="98"/>
      <c r="DV101" s="98"/>
      <c r="DW101" s="98"/>
      <c r="DX101" s="98"/>
      <c r="DY101" s="98"/>
      <c r="DZ101" s="98"/>
      <c r="EA101" s="98"/>
      <c r="EB101" s="98"/>
      <c r="EC101" s="98"/>
      <c r="ED101" s="98"/>
      <c r="EE101" s="98"/>
      <c r="EF101" s="98"/>
      <c r="EG101" s="98"/>
      <c r="EH101" s="98"/>
      <c r="EI101" s="98"/>
      <c r="EJ101" s="98"/>
      <c r="EK101" s="98"/>
      <c r="EL101" s="98"/>
      <c r="EM101" s="98"/>
      <c r="EN101" s="98"/>
      <c r="EO101" s="98"/>
      <c r="EP101" s="98"/>
      <c r="EQ101" s="98"/>
      <c r="ER101" s="98"/>
      <c r="ES101" s="98"/>
      <c r="ET101" s="98"/>
      <c r="EU101" s="98"/>
      <c r="EV101" s="98"/>
      <c r="EW101" s="98"/>
      <c r="EX101" s="98"/>
      <c r="EY101" s="98"/>
      <c r="EZ101" s="98"/>
      <c r="FA101" s="98"/>
      <c r="FB101" s="98"/>
      <c r="FC101" s="98"/>
      <c r="FD101" s="98"/>
      <c r="FE101" s="98"/>
      <c r="FF101" s="98"/>
      <c r="FG101" s="98"/>
      <c r="FH101" s="98"/>
      <c r="FI101" s="98"/>
      <c r="FJ101" s="98"/>
      <c r="FK101" s="98"/>
      <c r="FL101" s="98"/>
      <c r="FM101" s="98"/>
      <c r="FN101" s="98"/>
      <c r="FO101" s="98"/>
      <c r="FP101" s="98"/>
      <c r="FQ101" s="98"/>
      <c r="FR101" s="98"/>
      <c r="FS101" s="98"/>
      <c r="FT101" s="98"/>
      <c r="FU101" s="98"/>
      <c r="FV101" s="98"/>
      <c r="FW101" s="98"/>
      <c r="FX101" s="98"/>
      <c r="FY101" s="98"/>
      <c r="FZ101" s="98"/>
      <c r="GA101" s="98"/>
      <c r="GB101" s="98"/>
      <c r="GC101" s="98"/>
      <c r="GD101" s="98"/>
      <c r="GE101" s="98"/>
      <c r="GF101" s="98"/>
      <c r="GG101" s="98"/>
      <c r="GH101" s="98"/>
      <c r="GI101" s="98"/>
      <c r="GJ101" s="98"/>
      <c r="GK101" s="98"/>
      <c r="GL101" s="98"/>
      <c r="GM101" s="98"/>
      <c r="GN101" s="98"/>
      <c r="GO101" s="98"/>
      <c r="GP101" s="98"/>
      <c r="GQ101" s="98"/>
      <c r="GR101" s="98"/>
      <c r="GS101" s="98"/>
      <c r="GT101" s="98"/>
      <c r="GU101" s="98"/>
      <c r="GV101" s="98"/>
      <c r="GW101" s="98"/>
      <c r="GX101" s="98"/>
      <c r="GY101" s="98"/>
      <c r="GZ101" s="98"/>
      <c r="HA101" s="98"/>
      <c r="HB101" s="98"/>
      <c r="HC101" s="98"/>
      <c r="HD101" s="98"/>
      <c r="HE101" s="98"/>
      <c r="HF101" s="98"/>
      <c r="HG101" s="98"/>
      <c r="HH101" s="98"/>
      <c r="HI101" s="98"/>
      <c r="HJ101" s="98"/>
      <c r="HK101" s="98"/>
      <c r="HL101" s="98"/>
      <c r="HM101" s="98"/>
      <c r="HN101" s="98"/>
      <c r="HO101" s="98"/>
      <c r="HP101" s="98"/>
      <c r="HQ101" s="98"/>
      <c r="HR101" s="98"/>
      <c r="HS101" s="98"/>
      <c r="HT101" s="98"/>
      <c r="HU101" s="98"/>
      <c r="HV101" s="98"/>
      <c r="HW101" s="98"/>
      <c r="HX101" s="98"/>
      <c r="HY101" s="98"/>
      <c r="HZ101" s="98"/>
      <c r="IA101" s="98"/>
      <c r="IB101" s="98"/>
      <c r="IC101" s="98"/>
      <c r="ID101" s="98"/>
      <c r="IE101" s="98"/>
      <c r="IF101" s="98"/>
      <c r="IG101" s="98"/>
      <c r="IH101" s="98"/>
      <c r="II101" s="98"/>
      <c r="IJ101" s="98"/>
      <c r="IK101" s="98"/>
      <c r="IL101" s="98"/>
      <c r="IM101" s="98"/>
      <c r="IN101" s="98"/>
      <c r="IO101" s="98"/>
      <c r="IP101" s="98"/>
      <c r="IQ101" s="98"/>
      <c r="IR101" s="98"/>
      <c r="IS101" s="98"/>
      <c r="IT101" s="98"/>
    </row>
    <row r="102" spans="1:254" x14ac:dyDescent="0.25">
      <c r="A102" s="102" t="s">
        <v>98</v>
      </c>
      <c r="B102" s="108">
        <v>283</v>
      </c>
      <c r="C102" s="108">
        <v>300</v>
      </c>
      <c r="D102" s="108">
        <v>309</v>
      </c>
      <c r="E102" s="108">
        <v>313</v>
      </c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  <c r="AH102" s="98"/>
      <c r="AI102" s="98"/>
      <c r="AJ102" s="98"/>
      <c r="AK102" s="98"/>
      <c r="AL102" s="98"/>
      <c r="AM102" s="98"/>
      <c r="AN102" s="98"/>
      <c r="AO102" s="98"/>
      <c r="AP102" s="98"/>
      <c r="AQ102" s="98"/>
      <c r="AR102" s="98"/>
      <c r="AS102" s="98"/>
      <c r="AT102" s="98"/>
      <c r="AU102" s="98"/>
      <c r="AV102" s="98"/>
      <c r="AW102" s="98"/>
      <c r="AX102" s="98"/>
      <c r="AY102" s="98"/>
      <c r="AZ102" s="98"/>
      <c r="BA102" s="98"/>
      <c r="BB102" s="98"/>
      <c r="BC102" s="98"/>
      <c r="BD102" s="98"/>
      <c r="BE102" s="98"/>
      <c r="BF102" s="98"/>
      <c r="BG102" s="98"/>
      <c r="BH102" s="98"/>
      <c r="BI102" s="98"/>
      <c r="BJ102" s="98"/>
      <c r="BK102" s="98"/>
      <c r="BL102" s="98"/>
      <c r="BM102" s="98"/>
      <c r="BN102" s="98"/>
      <c r="BO102" s="98"/>
      <c r="BP102" s="98"/>
      <c r="BQ102" s="98"/>
      <c r="BR102" s="98"/>
      <c r="BS102" s="98"/>
      <c r="BT102" s="98"/>
      <c r="BU102" s="98"/>
      <c r="BV102" s="98"/>
      <c r="BW102" s="98"/>
      <c r="BX102" s="98"/>
      <c r="BY102" s="98"/>
      <c r="BZ102" s="98"/>
      <c r="CA102" s="98"/>
      <c r="CB102" s="98"/>
      <c r="CC102" s="98"/>
      <c r="CD102" s="98"/>
      <c r="CE102" s="98"/>
      <c r="CF102" s="98"/>
      <c r="CG102" s="98"/>
      <c r="CH102" s="98"/>
      <c r="CI102" s="98"/>
      <c r="CJ102" s="98"/>
      <c r="CK102" s="98"/>
      <c r="CL102" s="98"/>
      <c r="CM102" s="98"/>
      <c r="CN102" s="98"/>
      <c r="CO102" s="98"/>
      <c r="CP102" s="98"/>
      <c r="CQ102" s="98"/>
      <c r="CR102" s="98"/>
      <c r="CS102" s="98"/>
      <c r="CT102" s="98"/>
      <c r="CU102" s="98"/>
      <c r="CV102" s="98"/>
      <c r="CW102" s="98"/>
      <c r="CX102" s="98"/>
      <c r="CY102" s="98"/>
      <c r="CZ102" s="98"/>
      <c r="DA102" s="98"/>
      <c r="DB102" s="98"/>
      <c r="DC102" s="98"/>
      <c r="DD102" s="98"/>
      <c r="DE102" s="98"/>
      <c r="DF102" s="98"/>
      <c r="DG102" s="98"/>
      <c r="DH102" s="98"/>
      <c r="DI102" s="98"/>
      <c r="DJ102" s="98"/>
      <c r="DK102" s="98"/>
      <c r="DL102" s="98"/>
      <c r="DM102" s="98"/>
      <c r="DN102" s="98"/>
      <c r="DO102" s="98"/>
      <c r="DP102" s="98"/>
      <c r="DQ102" s="98"/>
      <c r="DR102" s="98"/>
      <c r="DS102" s="98"/>
      <c r="DT102" s="98"/>
      <c r="DU102" s="98"/>
      <c r="DV102" s="98"/>
      <c r="DW102" s="98"/>
      <c r="DX102" s="98"/>
      <c r="DY102" s="98"/>
      <c r="DZ102" s="98"/>
      <c r="EA102" s="98"/>
      <c r="EB102" s="98"/>
      <c r="EC102" s="98"/>
      <c r="ED102" s="98"/>
      <c r="EE102" s="98"/>
      <c r="EF102" s="98"/>
      <c r="EG102" s="98"/>
      <c r="EH102" s="98"/>
      <c r="EI102" s="98"/>
      <c r="EJ102" s="98"/>
      <c r="EK102" s="98"/>
      <c r="EL102" s="98"/>
      <c r="EM102" s="98"/>
      <c r="EN102" s="98"/>
      <c r="EO102" s="98"/>
      <c r="EP102" s="98"/>
      <c r="EQ102" s="98"/>
      <c r="ER102" s="98"/>
      <c r="ES102" s="98"/>
      <c r="ET102" s="98"/>
      <c r="EU102" s="98"/>
      <c r="EV102" s="98"/>
      <c r="EW102" s="98"/>
      <c r="EX102" s="98"/>
      <c r="EY102" s="98"/>
      <c r="EZ102" s="98"/>
      <c r="FA102" s="98"/>
      <c r="FB102" s="98"/>
      <c r="FC102" s="98"/>
      <c r="FD102" s="98"/>
      <c r="FE102" s="98"/>
      <c r="FF102" s="98"/>
      <c r="FG102" s="98"/>
      <c r="FH102" s="98"/>
      <c r="FI102" s="98"/>
      <c r="FJ102" s="98"/>
      <c r="FK102" s="98"/>
      <c r="FL102" s="98"/>
      <c r="FM102" s="98"/>
      <c r="FN102" s="98"/>
      <c r="FO102" s="98"/>
      <c r="FP102" s="98"/>
      <c r="FQ102" s="98"/>
      <c r="FR102" s="98"/>
      <c r="FS102" s="98"/>
      <c r="FT102" s="98"/>
      <c r="FU102" s="98"/>
      <c r="FV102" s="98"/>
      <c r="FW102" s="98"/>
      <c r="FX102" s="98"/>
      <c r="FY102" s="98"/>
      <c r="FZ102" s="98"/>
      <c r="GA102" s="98"/>
      <c r="GB102" s="98"/>
      <c r="GC102" s="98"/>
      <c r="GD102" s="98"/>
      <c r="GE102" s="98"/>
      <c r="GF102" s="98"/>
      <c r="GG102" s="98"/>
      <c r="GH102" s="98"/>
      <c r="GI102" s="98"/>
      <c r="GJ102" s="98"/>
      <c r="GK102" s="98"/>
      <c r="GL102" s="98"/>
      <c r="GM102" s="98"/>
      <c r="GN102" s="98"/>
      <c r="GO102" s="98"/>
      <c r="GP102" s="98"/>
      <c r="GQ102" s="98"/>
      <c r="GR102" s="98"/>
      <c r="GS102" s="98"/>
      <c r="GT102" s="98"/>
      <c r="GU102" s="98"/>
      <c r="GV102" s="98"/>
      <c r="GW102" s="98"/>
      <c r="GX102" s="98"/>
      <c r="GY102" s="98"/>
      <c r="GZ102" s="98"/>
      <c r="HA102" s="98"/>
      <c r="HB102" s="98"/>
      <c r="HC102" s="98"/>
      <c r="HD102" s="98"/>
      <c r="HE102" s="98"/>
      <c r="HF102" s="98"/>
      <c r="HG102" s="98"/>
      <c r="HH102" s="98"/>
      <c r="HI102" s="98"/>
      <c r="HJ102" s="98"/>
      <c r="HK102" s="98"/>
      <c r="HL102" s="98"/>
      <c r="HM102" s="98"/>
      <c r="HN102" s="98"/>
      <c r="HO102" s="98"/>
      <c r="HP102" s="98"/>
      <c r="HQ102" s="98"/>
      <c r="HR102" s="98"/>
      <c r="HS102" s="98"/>
      <c r="HT102" s="98"/>
      <c r="HU102" s="98"/>
      <c r="HV102" s="98"/>
      <c r="HW102" s="98"/>
      <c r="HX102" s="98"/>
      <c r="HY102" s="98"/>
      <c r="HZ102" s="98"/>
      <c r="IA102" s="98"/>
      <c r="IB102" s="98"/>
      <c r="IC102" s="98"/>
      <c r="ID102" s="98"/>
      <c r="IE102" s="98"/>
      <c r="IF102" s="98"/>
      <c r="IG102" s="98"/>
      <c r="IH102" s="98"/>
      <c r="II102" s="98"/>
      <c r="IJ102" s="98"/>
      <c r="IK102" s="98"/>
      <c r="IL102" s="98"/>
      <c r="IM102" s="98"/>
      <c r="IN102" s="98"/>
      <c r="IO102" s="98"/>
      <c r="IP102" s="98"/>
      <c r="IQ102" s="98"/>
      <c r="IR102" s="98"/>
      <c r="IS102" s="98"/>
      <c r="IT102" s="98"/>
    </row>
    <row r="103" spans="1:254" x14ac:dyDescent="0.25">
      <c r="A103" s="102" t="s">
        <v>99</v>
      </c>
      <c r="B103" s="108">
        <v>344</v>
      </c>
      <c r="C103" s="108">
        <v>345</v>
      </c>
      <c r="D103" s="108">
        <v>358</v>
      </c>
      <c r="E103" s="108">
        <v>346</v>
      </c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  <c r="AH103" s="98"/>
      <c r="AI103" s="98"/>
      <c r="AJ103" s="98"/>
      <c r="AK103" s="98"/>
      <c r="AL103" s="98"/>
      <c r="AM103" s="98"/>
      <c r="AN103" s="98"/>
      <c r="AO103" s="98"/>
      <c r="AP103" s="98"/>
      <c r="AQ103" s="98"/>
      <c r="AR103" s="98"/>
      <c r="AS103" s="98"/>
      <c r="AT103" s="98"/>
      <c r="AU103" s="98"/>
      <c r="AV103" s="98"/>
      <c r="AW103" s="98"/>
      <c r="AX103" s="98"/>
      <c r="AY103" s="98"/>
      <c r="AZ103" s="98"/>
      <c r="BA103" s="98"/>
      <c r="BB103" s="98"/>
      <c r="BC103" s="98"/>
      <c r="BD103" s="98"/>
      <c r="BE103" s="98"/>
      <c r="BF103" s="98"/>
      <c r="BG103" s="98"/>
      <c r="BH103" s="98"/>
      <c r="BI103" s="98"/>
      <c r="BJ103" s="98"/>
      <c r="BK103" s="98"/>
      <c r="BL103" s="98"/>
      <c r="BM103" s="98"/>
      <c r="BN103" s="98"/>
      <c r="BO103" s="98"/>
      <c r="BP103" s="98"/>
      <c r="BQ103" s="98"/>
      <c r="BR103" s="98"/>
      <c r="BS103" s="98"/>
      <c r="BT103" s="98"/>
      <c r="BU103" s="98"/>
      <c r="BV103" s="98"/>
      <c r="BW103" s="98"/>
      <c r="BX103" s="98"/>
      <c r="BY103" s="98"/>
      <c r="BZ103" s="98"/>
      <c r="CA103" s="98"/>
      <c r="CB103" s="98"/>
      <c r="CC103" s="98"/>
      <c r="CD103" s="98"/>
      <c r="CE103" s="98"/>
      <c r="CF103" s="98"/>
      <c r="CG103" s="98"/>
      <c r="CH103" s="98"/>
      <c r="CI103" s="98"/>
      <c r="CJ103" s="98"/>
      <c r="CK103" s="98"/>
      <c r="CL103" s="98"/>
      <c r="CM103" s="98"/>
      <c r="CN103" s="98"/>
      <c r="CO103" s="98"/>
      <c r="CP103" s="98"/>
      <c r="CQ103" s="98"/>
      <c r="CR103" s="98"/>
      <c r="CS103" s="98"/>
      <c r="CT103" s="98"/>
      <c r="CU103" s="98"/>
      <c r="CV103" s="98"/>
      <c r="CW103" s="98"/>
      <c r="CX103" s="98"/>
      <c r="CY103" s="98"/>
      <c r="CZ103" s="98"/>
      <c r="DA103" s="98"/>
      <c r="DB103" s="98"/>
      <c r="DC103" s="98"/>
      <c r="DD103" s="98"/>
      <c r="DE103" s="98"/>
      <c r="DF103" s="98"/>
      <c r="DG103" s="98"/>
      <c r="DH103" s="98"/>
      <c r="DI103" s="98"/>
      <c r="DJ103" s="98"/>
      <c r="DK103" s="98"/>
      <c r="DL103" s="98"/>
      <c r="DM103" s="98"/>
      <c r="DN103" s="98"/>
      <c r="DO103" s="98"/>
      <c r="DP103" s="98"/>
      <c r="DQ103" s="98"/>
      <c r="DR103" s="98"/>
      <c r="DS103" s="98"/>
      <c r="DT103" s="98"/>
      <c r="DU103" s="98"/>
      <c r="DV103" s="98"/>
      <c r="DW103" s="98"/>
      <c r="DX103" s="98"/>
      <c r="DY103" s="98"/>
      <c r="DZ103" s="98"/>
      <c r="EA103" s="98"/>
      <c r="EB103" s="98"/>
      <c r="EC103" s="98"/>
      <c r="ED103" s="98"/>
      <c r="EE103" s="98"/>
      <c r="EF103" s="98"/>
      <c r="EG103" s="98"/>
      <c r="EH103" s="98"/>
      <c r="EI103" s="98"/>
      <c r="EJ103" s="98"/>
      <c r="EK103" s="98"/>
      <c r="EL103" s="98"/>
      <c r="EM103" s="98"/>
      <c r="EN103" s="98"/>
      <c r="EO103" s="98"/>
      <c r="EP103" s="98"/>
      <c r="EQ103" s="98"/>
      <c r="ER103" s="98"/>
      <c r="ES103" s="98"/>
      <c r="ET103" s="98"/>
      <c r="EU103" s="98"/>
      <c r="EV103" s="98"/>
      <c r="EW103" s="98"/>
      <c r="EX103" s="98"/>
      <c r="EY103" s="98"/>
      <c r="EZ103" s="98"/>
      <c r="FA103" s="98"/>
      <c r="FB103" s="98"/>
      <c r="FC103" s="98"/>
      <c r="FD103" s="98"/>
      <c r="FE103" s="98"/>
      <c r="FF103" s="98"/>
      <c r="FG103" s="98"/>
      <c r="FH103" s="98"/>
      <c r="FI103" s="98"/>
      <c r="FJ103" s="98"/>
      <c r="FK103" s="98"/>
      <c r="FL103" s="98"/>
      <c r="FM103" s="98"/>
      <c r="FN103" s="98"/>
      <c r="FO103" s="98"/>
      <c r="FP103" s="98"/>
      <c r="FQ103" s="98"/>
      <c r="FR103" s="98"/>
      <c r="FS103" s="98"/>
      <c r="FT103" s="98"/>
      <c r="FU103" s="98"/>
      <c r="FV103" s="98"/>
      <c r="FW103" s="98"/>
      <c r="FX103" s="98"/>
      <c r="FY103" s="98"/>
      <c r="FZ103" s="98"/>
      <c r="GA103" s="98"/>
      <c r="GB103" s="98"/>
      <c r="GC103" s="98"/>
      <c r="GD103" s="98"/>
      <c r="GE103" s="98"/>
      <c r="GF103" s="98"/>
      <c r="GG103" s="98"/>
      <c r="GH103" s="98"/>
      <c r="GI103" s="98"/>
      <c r="GJ103" s="98"/>
      <c r="GK103" s="98"/>
      <c r="GL103" s="98"/>
      <c r="GM103" s="98"/>
      <c r="GN103" s="98"/>
      <c r="GO103" s="98"/>
      <c r="GP103" s="98"/>
      <c r="GQ103" s="98"/>
      <c r="GR103" s="98"/>
      <c r="GS103" s="98"/>
      <c r="GT103" s="98"/>
      <c r="GU103" s="98"/>
      <c r="GV103" s="98"/>
      <c r="GW103" s="98"/>
      <c r="GX103" s="98"/>
      <c r="GY103" s="98"/>
      <c r="GZ103" s="98"/>
      <c r="HA103" s="98"/>
      <c r="HB103" s="98"/>
      <c r="HC103" s="98"/>
      <c r="HD103" s="98"/>
      <c r="HE103" s="98"/>
      <c r="HF103" s="98"/>
      <c r="HG103" s="98"/>
      <c r="HH103" s="98"/>
      <c r="HI103" s="98"/>
      <c r="HJ103" s="98"/>
      <c r="HK103" s="98"/>
      <c r="HL103" s="98"/>
      <c r="HM103" s="98"/>
      <c r="HN103" s="98"/>
      <c r="HO103" s="98"/>
      <c r="HP103" s="98"/>
      <c r="HQ103" s="98"/>
      <c r="HR103" s="98"/>
      <c r="HS103" s="98"/>
      <c r="HT103" s="98"/>
      <c r="HU103" s="98"/>
      <c r="HV103" s="98"/>
      <c r="HW103" s="98"/>
      <c r="HX103" s="98"/>
      <c r="HY103" s="98"/>
      <c r="HZ103" s="98"/>
      <c r="IA103" s="98"/>
      <c r="IB103" s="98"/>
      <c r="IC103" s="98"/>
      <c r="ID103" s="98"/>
      <c r="IE103" s="98"/>
      <c r="IF103" s="98"/>
      <c r="IG103" s="98"/>
      <c r="IH103" s="98"/>
      <c r="II103" s="98"/>
      <c r="IJ103" s="98"/>
      <c r="IK103" s="98"/>
      <c r="IL103" s="98"/>
      <c r="IM103" s="98"/>
      <c r="IN103" s="98"/>
      <c r="IO103" s="98"/>
      <c r="IP103" s="98"/>
      <c r="IQ103" s="98"/>
      <c r="IR103" s="98"/>
      <c r="IS103" s="98"/>
      <c r="IT103" s="98"/>
    </row>
    <row r="104" spans="1:254" x14ac:dyDescent="0.25">
      <c r="A104" s="102" t="s">
        <v>100</v>
      </c>
      <c r="B104" s="108">
        <v>109.4</v>
      </c>
      <c r="C104" s="108">
        <v>95.1</v>
      </c>
      <c r="D104" s="108">
        <v>92.5</v>
      </c>
      <c r="E104" s="108">
        <v>91.1</v>
      </c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  <c r="AH104" s="98"/>
      <c r="AI104" s="98"/>
      <c r="AJ104" s="98"/>
      <c r="AK104" s="98"/>
      <c r="AL104" s="98"/>
      <c r="AM104" s="98"/>
      <c r="AN104" s="98"/>
      <c r="AO104" s="98"/>
      <c r="AP104" s="98"/>
      <c r="AQ104" s="98"/>
      <c r="AR104" s="98"/>
      <c r="AS104" s="98"/>
      <c r="AT104" s="98"/>
      <c r="AU104" s="98"/>
      <c r="AV104" s="98"/>
      <c r="AW104" s="98"/>
      <c r="AX104" s="98"/>
      <c r="AY104" s="98"/>
      <c r="AZ104" s="98"/>
      <c r="BA104" s="98"/>
      <c r="BB104" s="98"/>
      <c r="BC104" s="98"/>
      <c r="BD104" s="98"/>
      <c r="BE104" s="98"/>
      <c r="BF104" s="98"/>
      <c r="BG104" s="98"/>
      <c r="BH104" s="98"/>
      <c r="BI104" s="98"/>
      <c r="BJ104" s="98"/>
      <c r="BK104" s="98"/>
      <c r="BL104" s="98"/>
      <c r="BM104" s="98"/>
      <c r="BN104" s="98"/>
      <c r="BO104" s="98"/>
      <c r="BP104" s="98"/>
      <c r="BQ104" s="98"/>
      <c r="BR104" s="98"/>
      <c r="BS104" s="98"/>
      <c r="BT104" s="98"/>
      <c r="BU104" s="98"/>
      <c r="BV104" s="98"/>
      <c r="BW104" s="98"/>
      <c r="BX104" s="98"/>
      <c r="BY104" s="98"/>
      <c r="BZ104" s="98"/>
      <c r="CA104" s="98"/>
      <c r="CB104" s="98"/>
      <c r="CC104" s="98"/>
      <c r="CD104" s="98"/>
      <c r="CE104" s="98"/>
      <c r="CF104" s="98"/>
      <c r="CG104" s="98"/>
      <c r="CH104" s="98"/>
      <c r="CI104" s="98"/>
      <c r="CJ104" s="98"/>
      <c r="CK104" s="98"/>
      <c r="CL104" s="98"/>
      <c r="CM104" s="98"/>
      <c r="CN104" s="98"/>
      <c r="CO104" s="98"/>
      <c r="CP104" s="98"/>
      <c r="CQ104" s="98"/>
      <c r="CR104" s="98"/>
      <c r="CS104" s="98"/>
      <c r="CT104" s="98"/>
      <c r="CU104" s="98"/>
      <c r="CV104" s="98"/>
      <c r="CW104" s="98"/>
      <c r="CX104" s="98"/>
      <c r="CY104" s="98"/>
      <c r="CZ104" s="98"/>
      <c r="DA104" s="98"/>
      <c r="DB104" s="98"/>
      <c r="DC104" s="98"/>
      <c r="DD104" s="98"/>
      <c r="DE104" s="98"/>
      <c r="DF104" s="98"/>
      <c r="DG104" s="98"/>
      <c r="DH104" s="98"/>
      <c r="DI104" s="98"/>
      <c r="DJ104" s="98"/>
      <c r="DK104" s="98"/>
      <c r="DL104" s="98"/>
      <c r="DM104" s="98"/>
      <c r="DN104" s="98"/>
      <c r="DO104" s="98"/>
      <c r="DP104" s="98"/>
      <c r="DQ104" s="98"/>
      <c r="DR104" s="98"/>
      <c r="DS104" s="98"/>
      <c r="DT104" s="98"/>
      <c r="DU104" s="98"/>
      <c r="DV104" s="98"/>
      <c r="DW104" s="98"/>
      <c r="DX104" s="98"/>
      <c r="DY104" s="98"/>
      <c r="DZ104" s="98"/>
      <c r="EA104" s="98"/>
      <c r="EB104" s="98"/>
      <c r="EC104" s="98"/>
      <c r="ED104" s="98"/>
      <c r="EE104" s="98"/>
      <c r="EF104" s="98"/>
      <c r="EG104" s="98"/>
      <c r="EH104" s="98"/>
      <c r="EI104" s="98"/>
      <c r="EJ104" s="98"/>
      <c r="EK104" s="98"/>
      <c r="EL104" s="98"/>
      <c r="EM104" s="98"/>
      <c r="EN104" s="98"/>
      <c r="EO104" s="98"/>
      <c r="EP104" s="98"/>
      <c r="EQ104" s="98"/>
      <c r="ER104" s="98"/>
      <c r="ES104" s="98"/>
      <c r="ET104" s="98"/>
      <c r="EU104" s="98"/>
      <c r="EV104" s="98"/>
      <c r="EW104" s="98"/>
      <c r="EX104" s="98"/>
      <c r="EY104" s="98"/>
      <c r="EZ104" s="98"/>
      <c r="FA104" s="98"/>
      <c r="FB104" s="98"/>
      <c r="FC104" s="98"/>
      <c r="FD104" s="98"/>
      <c r="FE104" s="98"/>
      <c r="FF104" s="98"/>
      <c r="FG104" s="98"/>
      <c r="FH104" s="98"/>
      <c r="FI104" s="98"/>
      <c r="FJ104" s="98"/>
      <c r="FK104" s="98"/>
      <c r="FL104" s="98"/>
      <c r="FM104" s="98"/>
      <c r="FN104" s="98"/>
      <c r="FO104" s="98"/>
      <c r="FP104" s="98"/>
      <c r="FQ104" s="98"/>
      <c r="FR104" s="98"/>
      <c r="FS104" s="98"/>
      <c r="FT104" s="98"/>
      <c r="FU104" s="98"/>
      <c r="FV104" s="98"/>
      <c r="FW104" s="98"/>
      <c r="FX104" s="98"/>
      <c r="FY104" s="98"/>
      <c r="FZ104" s="98"/>
      <c r="GA104" s="98"/>
      <c r="GB104" s="98"/>
      <c r="GC104" s="98"/>
      <c r="GD104" s="98"/>
      <c r="GE104" s="98"/>
      <c r="GF104" s="98"/>
      <c r="GG104" s="98"/>
      <c r="GH104" s="98"/>
      <c r="GI104" s="98"/>
      <c r="GJ104" s="98"/>
      <c r="GK104" s="98"/>
      <c r="GL104" s="98"/>
      <c r="GM104" s="98"/>
      <c r="GN104" s="98"/>
      <c r="GO104" s="98"/>
      <c r="GP104" s="98"/>
      <c r="GQ104" s="98"/>
      <c r="GR104" s="98"/>
      <c r="GS104" s="98"/>
      <c r="GT104" s="98"/>
      <c r="GU104" s="98"/>
      <c r="GV104" s="98"/>
      <c r="GW104" s="98"/>
      <c r="GX104" s="98"/>
      <c r="GY104" s="98"/>
      <c r="GZ104" s="98"/>
      <c r="HA104" s="98"/>
      <c r="HB104" s="98"/>
      <c r="HC104" s="98"/>
      <c r="HD104" s="98"/>
      <c r="HE104" s="98"/>
      <c r="HF104" s="98"/>
      <c r="HG104" s="98"/>
      <c r="HH104" s="98"/>
      <c r="HI104" s="98"/>
      <c r="HJ104" s="98"/>
      <c r="HK104" s="98"/>
      <c r="HL104" s="98"/>
      <c r="HM104" s="98"/>
      <c r="HN104" s="98"/>
      <c r="HO104" s="98"/>
      <c r="HP104" s="98"/>
      <c r="HQ104" s="98"/>
      <c r="HR104" s="98"/>
      <c r="HS104" s="98"/>
      <c r="HT104" s="98"/>
      <c r="HU104" s="98"/>
      <c r="HV104" s="98"/>
      <c r="HW104" s="98"/>
      <c r="HX104" s="98"/>
      <c r="HY104" s="98"/>
      <c r="HZ104" s="98"/>
      <c r="IA104" s="98"/>
      <c r="IB104" s="98"/>
      <c r="IC104" s="98"/>
      <c r="ID104" s="98"/>
      <c r="IE104" s="98"/>
      <c r="IF104" s="98"/>
      <c r="IG104" s="98"/>
      <c r="IH104" s="98"/>
      <c r="II104" s="98"/>
      <c r="IJ104" s="98"/>
      <c r="IK104" s="98"/>
      <c r="IL104" s="98"/>
      <c r="IM104" s="98"/>
      <c r="IN104" s="98"/>
      <c r="IO104" s="98"/>
      <c r="IP104" s="98"/>
      <c r="IQ104" s="98"/>
      <c r="IR104" s="98"/>
      <c r="IS104" s="98"/>
      <c r="IT104" s="98"/>
    </row>
    <row r="105" spans="1:254" x14ac:dyDescent="0.25">
      <c r="A105" s="102" t="s">
        <v>101</v>
      </c>
      <c r="B105" s="108">
        <v>234.6</v>
      </c>
      <c r="C105" s="108">
        <v>249.9</v>
      </c>
      <c r="D105" s="108">
        <v>265.5</v>
      </c>
      <c r="E105" s="108">
        <v>254.9</v>
      </c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  <c r="AH105" s="98"/>
      <c r="AI105" s="98"/>
      <c r="AJ105" s="98"/>
      <c r="AK105" s="98"/>
      <c r="AL105" s="98"/>
      <c r="AM105" s="98"/>
      <c r="AN105" s="98"/>
      <c r="AO105" s="98"/>
      <c r="AP105" s="98"/>
      <c r="AQ105" s="98"/>
      <c r="AR105" s="98"/>
      <c r="AS105" s="98"/>
      <c r="AT105" s="98"/>
      <c r="AU105" s="98"/>
      <c r="AV105" s="98"/>
      <c r="AW105" s="98"/>
      <c r="AX105" s="98"/>
      <c r="AY105" s="98"/>
      <c r="AZ105" s="98"/>
      <c r="BA105" s="98"/>
      <c r="BB105" s="98"/>
      <c r="BC105" s="98"/>
      <c r="BD105" s="98"/>
      <c r="BE105" s="98"/>
      <c r="BF105" s="98"/>
      <c r="BG105" s="98"/>
      <c r="BH105" s="98"/>
      <c r="BI105" s="98"/>
      <c r="BJ105" s="98"/>
      <c r="BK105" s="98"/>
      <c r="BL105" s="98"/>
      <c r="BM105" s="98"/>
      <c r="BN105" s="98"/>
      <c r="BO105" s="98"/>
      <c r="BP105" s="98"/>
      <c r="BQ105" s="98"/>
      <c r="BR105" s="98"/>
      <c r="BS105" s="98"/>
      <c r="BT105" s="98"/>
      <c r="BU105" s="98"/>
      <c r="BV105" s="98"/>
      <c r="BW105" s="98"/>
      <c r="BX105" s="98"/>
      <c r="BY105" s="98"/>
      <c r="BZ105" s="98"/>
      <c r="CA105" s="98"/>
      <c r="CB105" s="98"/>
      <c r="CC105" s="98"/>
      <c r="CD105" s="98"/>
      <c r="CE105" s="98"/>
      <c r="CF105" s="98"/>
      <c r="CG105" s="98"/>
      <c r="CH105" s="98"/>
      <c r="CI105" s="98"/>
      <c r="CJ105" s="98"/>
      <c r="CK105" s="98"/>
      <c r="CL105" s="98"/>
      <c r="CM105" s="98"/>
      <c r="CN105" s="98"/>
      <c r="CO105" s="98"/>
      <c r="CP105" s="98"/>
      <c r="CQ105" s="98"/>
      <c r="CR105" s="98"/>
      <c r="CS105" s="98"/>
      <c r="CT105" s="98"/>
      <c r="CU105" s="98"/>
      <c r="CV105" s="98"/>
      <c r="CW105" s="98"/>
      <c r="CX105" s="98"/>
      <c r="CY105" s="98"/>
      <c r="CZ105" s="98"/>
      <c r="DA105" s="98"/>
      <c r="DB105" s="98"/>
      <c r="DC105" s="98"/>
      <c r="DD105" s="98"/>
      <c r="DE105" s="98"/>
      <c r="DF105" s="98"/>
      <c r="DG105" s="98"/>
      <c r="DH105" s="98"/>
      <c r="DI105" s="98"/>
      <c r="DJ105" s="98"/>
      <c r="DK105" s="98"/>
      <c r="DL105" s="98"/>
      <c r="DM105" s="98"/>
      <c r="DN105" s="98"/>
      <c r="DO105" s="98"/>
      <c r="DP105" s="98"/>
      <c r="DQ105" s="98"/>
      <c r="DR105" s="98"/>
      <c r="DS105" s="98"/>
      <c r="DT105" s="98"/>
      <c r="DU105" s="98"/>
      <c r="DV105" s="98"/>
      <c r="DW105" s="98"/>
      <c r="DX105" s="98"/>
      <c r="DY105" s="98"/>
      <c r="DZ105" s="98"/>
      <c r="EA105" s="98"/>
      <c r="EB105" s="98"/>
      <c r="EC105" s="98"/>
      <c r="ED105" s="98"/>
      <c r="EE105" s="98"/>
      <c r="EF105" s="98"/>
      <c r="EG105" s="98"/>
      <c r="EH105" s="98"/>
      <c r="EI105" s="98"/>
      <c r="EJ105" s="98"/>
      <c r="EK105" s="98"/>
      <c r="EL105" s="98"/>
      <c r="EM105" s="98"/>
      <c r="EN105" s="98"/>
      <c r="EO105" s="98"/>
      <c r="EP105" s="98"/>
      <c r="EQ105" s="98"/>
      <c r="ER105" s="98"/>
      <c r="ES105" s="98"/>
      <c r="ET105" s="98"/>
      <c r="EU105" s="98"/>
      <c r="EV105" s="98"/>
      <c r="EW105" s="98"/>
      <c r="EX105" s="98"/>
      <c r="EY105" s="98"/>
      <c r="EZ105" s="98"/>
      <c r="FA105" s="98"/>
      <c r="FB105" s="98"/>
      <c r="FC105" s="98"/>
      <c r="FD105" s="98"/>
      <c r="FE105" s="98"/>
      <c r="FF105" s="98"/>
      <c r="FG105" s="98"/>
      <c r="FH105" s="98"/>
      <c r="FI105" s="98"/>
      <c r="FJ105" s="98"/>
      <c r="FK105" s="98"/>
      <c r="FL105" s="98"/>
      <c r="FM105" s="98"/>
      <c r="FN105" s="98"/>
      <c r="FO105" s="98"/>
      <c r="FP105" s="98"/>
      <c r="FQ105" s="98"/>
      <c r="FR105" s="98"/>
      <c r="FS105" s="98"/>
      <c r="FT105" s="98"/>
      <c r="FU105" s="98"/>
      <c r="FV105" s="98"/>
      <c r="FW105" s="98"/>
      <c r="FX105" s="98"/>
      <c r="FY105" s="98"/>
      <c r="FZ105" s="98"/>
      <c r="GA105" s="98"/>
      <c r="GB105" s="98"/>
      <c r="GC105" s="98"/>
      <c r="GD105" s="98"/>
      <c r="GE105" s="98"/>
      <c r="GF105" s="98"/>
      <c r="GG105" s="98"/>
      <c r="GH105" s="98"/>
      <c r="GI105" s="98"/>
      <c r="GJ105" s="98"/>
      <c r="GK105" s="98"/>
      <c r="GL105" s="98"/>
      <c r="GM105" s="98"/>
      <c r="GN105" s="98"/>
      <c r="GO105" s="98"/>
      <c r="GP105" s="98"/>
      <c r="GQ105" s="98"/>
      <c r="GR105" s="98"/>
      <c r="GS105" s="98"/>
      <c r="GT105" s="98"/>
      <c r="GU105" s="98"/>
      <c r="GV105" s="98"/>
      <c r="GW105" s="98"/>
      <c r="GX105" s="98"/>
      <c r="GY105" s="98"/>
      <c r="GZ105" s="98"/>
      <c r="HA105" s="98"/>
      <c r="HB105" s="98"/>
      <c r="HC105" s="98"/>
      <c r="HD105" s="98"/>
      <c r="HE105" s="98"/>
      <c r="HF105" s="98"/>
      <c r="HG105" s="98"/>
      <c r="HH105" s="98"/>
      <c r="HI105" s="98"/>
      <c r="HJ105" s="98"/>
      <c r="HK105" s="98"/>
      <c r="HL105" s="98"/>
      <c r="HM105" s="98"/>
      <c r="HN105" s="98"/>
      <c r="HO105" s="98"/>
      <c r="HP105" s="98"/>
      <c r="HQ105" s="98"/>
      <c r="HR105" s="98"/>
      <c r="HS105" s="98"/>
      <c r="HT105" s="98"/>
      <c r="HU105" s="98"/>
      <c r="HV105" s="98"/>
      <c r="HW105" s="98"/>
      <c r="HX105" s="98"/>
      <c r="HY105" s="98"/>
      <c r="HZ105" s="98"/>
      <c r="IA105" s="98"/>
      <c r="IB105" s="98"/>
      <c r="IC105" s="98"/>
      <c r="ID105" s="98"/>
      <c r="IE105" s="98"/>
      <c r="IF105" s="98"/>
      <c r="IG105" s="98"/>
      <c r="IH105" s="98"/>
      <c r="II105" s="98"/>
      <c r="IJ105" s="98"/>
      <c r="IK105" s="98"/>
      <c r="IL105" s="98"/>
      <c r="IM105" s="98"/>
      <c r="IN105" s="98"/>
      <c r="IO105" s="98"/>
      <c r="IP105" s="98"/>
      <c r="IQ105" s="98"/>
      <c r="IR105" s="98"/>
      <c r="IS105" s="98"/>
      <c r="IT105" s="98"/>
    </row>
    <row r="106" spans="1:254" x14ac:dyDescent="0.25">
      <c r="A106" s="102"/>
      <c r="B106" s="102"/>
      <c r="C106" s="102"/>
      <c r="D106" s="102"/>
      <c r="E106" s="102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  <c r="AH106" s="98"/>
      <c r="AI106" s="98"/>
      <c r="AJ106" s="98"/>
      <c r="AK106" s="98"/>
      <c r="AL106" s="98"/>
      <c r="AM106" s="98"/>
      <c r="AN106" s="98"/>
      <c r="AO106" s="98"/>
      <c r="AP106" s="98"/>
      <c r="AQ106" s="98"/>
      <c r="AR106" s="98"/>
      <c r="AS106" s="98"/>
      <c r="AT106" s="98"/>
      <c r="AU106" s="98"/>
      <c r="AV106" s="98"/>
      <c r="AW106" s="98"/>
      <c r="AX106" s="98"/>
      <c r="AY106" s="98"/>
      <c r="AZ106" s="98"/>
      <c r="BA106" s="98"/>
      <c r="BB106" s="98"/>
      <c r="BC106" s="98"/>
      <c r="BD106" s="98"/>
      <c r="BE106" s="98"/>
      <c r="BF106" s="98"/>
      <c r="BG106" s="98"/>
      <c r="BH106" s="98"/>
      <c r="BI106" s="98"/>
      <c r="BJ106" s="98"/>
      <c r="BK106" s="98"/>
      <c r="BL106" s="98"/>
      <c r="BM106" s="98"/>
      <c r="BN106" s="98"/>
      <c r="BO106" s="98"/>
      <c r="BP106" s="98"/>
      <c r="BQ106" s="98"/>
      <c r="BR106" s="98"/>
      <c r="BS106" s="98"/>
      <c r="BT106" s="98"/>
      <c r="BU106" s="98"/>
      <c r="BV106" s="98"/>
      <c r="BW106" s="98"/>
      <c r="BX106" s="98"/>
      <c r="BY106" s="98"/>
      <c r="BZ106" s="98"/>
      <c r="CA106" s="98"/>
      <c r="CB106" s="98"/>
      <c r="CC106" s="98"/>
      <c r="CD106" s="98"/>
      <c r="CE106" s="98"/>
      <c r="CF106" s="98"/>
      <c r="CG106" s="98"/>
      <c r="CH106" s="98"/>
      <c r="CI106" s="98"/>
      <c r="CJ106" s="98"/>
      <c r="CK106" s="98"/>
      <c r="CL106" s="98"/>
      <c r="CM106" s="98"/>
      <c r="CN106" s="98"/>
      <c r="CO106" s="98"/>
      <c r="CP106" s="98"/>
      <c r="CQ106" s="98"/>
      <c r="CR106" s="98"/>
      <c r="CS106" s="98"/>
      <c r="CT106" s="98"/>
      <c r="CU106" s="98"/>
      <c r="CV106" s="98"/>
      <c r="CW106" s="98"/>
      <c r="CX106" s="98"/>
      <c r="CY106" s="98"/>
      <c r="CZ106" s="98"/>
      <c r="DA106" s="98"/>
      <c r="DB106" s="98"/>
      <c r="DC106" s="98"/>
      <c r="DD106" s="98"/>
      <c r="DE106" s="98"/>
      <c r="DF106" s="98"/>
      <c r="DG106" s="98"/>
      <c r="DH106" s="98"/>
      <c r="DI106" s="98"/>
      <c r="DJ106" s="98"/>
      <c r="DK106" s="98"/>
      <c r="DL106" s="98"/>
      <c r="DM106" s="98"/>
      <c r="DN106" s="98"/>
      <c r="DO106" s="98"/>
      <c r="DP106" s="98"/>
      <c r="DQ106" s="98"/>
      <c r="DR106" s="98"/>
      <c r="DS106" s="98"/>
      <c r="DT106" s="98"/>
      <c r="DU106" s="98"/>
      <c r="DV106" s="98"/>
      <c r="DW106" s="98"/>
      <c r="DX106" s="98"/>
      <c r="DY106" s="98"/>
      <c r="DZ106" s="98"/>
      <c r="EA106" s="98"/>
      <c r="EB106" s="98"/>
      <c r="EC106" s="98"/>
      <c r="ED106" s="98"/>
      <c r="EE106" s="98"/>
      <c r="EF106" s="98"/>
      <c r="EG106" s="98"/>
      <c r="EH106" s="98"/>
      <c r="EI106" s="98"/>
      <c r="EJ106" s="98"/>
      <c r="EK106" s="98"/>
      <c r="EL106" s="98"/>
      <c r="EM106" s="98"/>
      <c r="EN106" s="98"/>
      <c r="EO106" s="98"/>
      <c r="EP106" s="98"/>
      <c r="EQ106" s="98"/>
      <c r="ER106" s="98"/>
      <c r="ES106" s="98"/>
      <c r="ET106" s="98"/>
      <c r="EU106" s="98"/>
      <c r="EV106" s="98"/>
      <c r="EW106" s="98"/>
      <c r="EX106" s="98"/>
      <c r="EY106" s="98"/>
      <c r="EZ106" s="98"/>
      <c r="FA106" s="98"/>
      <c r="FB106" s="98"/>
      <c r="FC106" s="98"/>
      <c r="FD106" s="98"/>
      <c r="FE106" s="98"/>
      <c r="FF106" s="98"/>
      <c r="FG106" s="98"/>
      <c r="FH106" s="98"/>
      <c r="FI106" s="98"/>
      <c r="FJ106" s="98"/>
      <c r="FK106" s="98"/>
      <c r="FL106" s="98"/>
      <c r="FM106" s="98"/>
      <c r="FN106" s="98"/>
      <c r="FO106" s="98"/>
      <c r="FP106" s="98"/>
      <c r="FQ106" s="98"/>
      <c r="FR106" s="98"/>
      <c r="FS106" s="98"/>
      <c r="FT106" s="98"/>
      <c r="FU106" s="98"/>
      <c r="FV106" s="98"/>
      <c r="FW106" s="98"/>
      <c r="FX106" s="98"/>
      <c r="FY106" s="98"/>
      <c r="FZ106" s="98"/>
      <c r="GA106" s="98"/>
      <c r="GB106" s="98"/>
      <c r="GC106" s="98"/>
      <c r="GD106" s="98"/>
      <c r="GE106" s="98"/>
      <c r="GF106" s="98"/>
      <c r="GG106" s="98"/>
      <c r="GH106" s="98"/>
      <c r="GI106" s="98"/>
      <c r="GJ106" s="98"/>
      <c r="GK106" s="98"/>
      <c r="GL106" s="98"/>
      <c r="GM106" s="98"/>
      <c r="GN106" s="98"/>
      <c r="GO106" s="98"/>
      <c r="GP106" s="98"/>
      <c r="GQ106" s="98"/>
      <c r="GR106" s="98"/>
      <c r="GS106" s="98"/>
      <c r="GT106" s="98"/>
      <c r="GU106" s="98"/>
      <c r="GV106" s="98"/>
      <c r="GW106" s="98"/>
      <c r="GX106" s="98"/>
      <c r="GY106" s="98"/>
      <c r="GZ106" s="98"/>
      <c r="HA106" s="98"/>
      <c r="HB106" s="98"/>
      <c r="HC106" s="98"/>
      <c r="HD106" s="98"/>
      <c r="HE106" s="98"/>
      <c r="HF106" s="98"/>
      <c r="HG106" s="98"/>
      <c r="HH106" s="98"/>
      <c r="HI106" s="98"/>
      <c r="HJ106" s="98"/>
      <c r="HK106" s="98"/>
      <c r="HL106" s="98"/>
      <c r="HM106" s="98"/>
      <c r="HN106" s="98"/>
      <c r="HO106" s="98"/>
      <c r="HP106" s="98"/>
      <c r="HQ106" s="98"/>
      <c r="HR106" s="98"/>
      <c r="HS106" s="98"/>
      <c r="HT106" s="98"/>
      <c r="HU106" s="98"/>
      <c r="HV106" s="98"/>
      <c r="HW106" s="98"/>
      <c r="HX106" s="98"/>
      <c r="HY106" s="98"/>
      <c r="HZ106" s="98"/>
      <c r="IA106" s="98"/>
      <c r="IB106" s="98"/>
      <c r="IC106" s="98"/>
      <c r="ID106" s="98"/>
      <c r="IE106" s="98"/>
      <c r="IF106" s="98"/>
      <c r="IG106" s="98"/>
      <c r="IH106" s="98"/>
      <c r="II106" s="98"/>
      <c r="IJ106" s="98"/>
      <c r="IK106" s="98"/>
      <c r="IL106" s="98"/>
      <c r="IM106" s="98"/>
      <c r="IN106" s="98"/>
      <c r="IO106" s="98"/>
      <c r="IP106" s="98"/>
      <c r="IQ106" s="98"/>
      <c r="IR106" s="98"/>
      <c r="IS106" s="98"/>
      <c r="IT106" s="98"/>
    </row>
    <row r="107" spans="1:254" x14ac:dyDescent="0.25">
      <c r="A107" s="102" t="s">
        <v>102</v>
      </c>
      <c r="B107" s="108">
        <v>16</v>
      </c>
      <c r="C107" s="108">
        <v>15</v>
      </c>
      <c r="D107" s="108">
        <v>9</v>
      </c>
      <c r="E107" s="108">
        <v>10</v>
      </c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  <c r="AH107" s="98"/>
      <c r="AI107" s="98"/>
      <c r="AJ107" s="98"/>
      <c r="AK107" s="98"/>
      <c r="AL107" s="98"/>
      <c r="AM107" s="98"/>
      <c r="AN107" s="98"/>
      <c r="AO107" s="98"/>
      <c r="AP107" s="98"/>
      <c r="AQ107" s="98"/>
      <c r="AR107" s="98"/>
      <c r="AS107" s="98"/>
      <c r="AT107" s="98"/>
      <c r="AU107" s="98"/>
      <c r="AV107" s="98"/>
      <c r="AW107" s="98"/>
      <c r="AX107" s="98"/>
      <c r="AY107" s="98"/>
      <c r="AZ107" s="98"/>
      <c r="BA107" s="98"/>
      <c r="BB107" s="98"/>
      <c r="BC107" s="98"/>
      <c r="BD107" s="98"/>
      <c r="BE107" s="98"/>
      <c r="BF107" s="98"/>
      <c r="BG107" s="98"/>
      <c r="BH107" s="98"/>
      <c r="BI107" s="98"/>
      <c r="BJ107" s="98"/>
      <c r="BK107" s="98"/>
      <c r="BL107" s="98"/>
      <c r="BM107" s="98"/>
      <c r="BN107" s="98"/>
      <c r="BO107" s="98"/>
      <c r="BP107" s="98"/>
      <c r="BQ107" s="98"/>
      <c r="BR107" s="98"/>
      <c r="BS107" s="98"/>
      <c r="BT107" s="98"/>
      <c r="BU107" s="98"/>
      <c r="BV107" s="98"/>
      <c r="BW107" s="98"/>
      <c r="BX107" s="98"/>
      <c r="BY107" s="98"/>
      <c r="BZ107" s="98"/>
      <c r="CA107" s="98"/>
      <c r="CB107" s="98"/>
      <c r="CC107" s="98"/>
      <c r="CD107" s="98"/>
      <c r="CE107" s="98"/>
      <c r="CF107" s="98"/>
      <c r="CG107" s="98"/>
      <c r="CH107" s="98"/>
      <c r="CI107" s="98"/>
      <c r="CJ107" s="98"/>
      <c r="CK107" s="98"/>
      <c r="CL107" s="98"/>
      <c r="CM107" s="98"/>
      <c r="CN107" s="98"/>
      <c r="CO107" s="98"/>
      <c r="CP107" s="98"/>
      <c r="CQ107" s="98"/>
      <c r="CR107" s="98"/>
      <c r="CS107" s="98"/>
      <c r="CT107" s="98"/>
      <c r="CU107" s="98"/>
      <c r="CV107" s="98"/>
      <c r="CW107" s="98"/>
      <c r="CX107" s="98"/>
      <c r="CY107" s="98"/>
      <c r="CZ107" s="98"/>
      <c r="DA107" s="98"/>
      <c r="DB107" s="98"/>
      <c r="DC107" s="98"/>
      <c r="DD107" s="98"/>
      <c r="DE107" s="98"/>
      <c r="DF107" s="98"/>
      <c r="DG107" s="98"/>
      <c r="DH107" s="98"/>
      <c r="DI107" s="98"/>
      <c r="DJ107" s="98"/>
      <c r="DK107" s="98"/>
      <c r="DL107" s="98"/>
      <c r="DM107" s="98"/>
      <c r="DN107" s="98"/>
      <c r="DO107" s="98"/>
      <c r="DP107" s="98"/>
      <c r="DQ107" s="98"/>
      <c r="DR107" s="98"/>
      <c r="DS107" s="98"/>
      <c r="DT107" s="98"/>
      <c r="DU107" s="98"/>
      <c r="DV107" s="98"/>
      <c r="DW107" s="98"/>
      <c r="DX107" s="98"/>
      <c r="DY107" s="98"/>
      <c r="DZ107" s="98"/>
      <c r="EA107" s="98"/>
      <c r="EB107" s="98"/>
      <c r="EC107" s="98"/>
      <c r="ED107" s="98"/>
      <c r="EE107" s="98"/>
      <c r="EF107" s="98"/>
      <c r="EG107" s="98"/>
      <c r="EH107" s="98"/>
      <c r="EI107" s="98"/>
      <c r="EJ107" s="98"/>
      <c r="EK107" s="98"/>
      <c r="EL107" s="98"/>
      <c r="EM107" s="98"/>
      <c r="EN107" s="98"/>
      <c r="EO107" s="98"/>
      <c r="EP107" s="98"/>
      <c r="EQ107" s="98"/>
      <c r="ER107" s="98"/>
      <c r="ES107" s="98"/>
      <c r="ET107" s="98"/>
      <c r="EU107" s="98"/>
      <c r="EV107" s="98"/>
      <c r="EW107" s="98"/>
      <c r="EX107" s="98"/>
      <c r="EY107" s="98"/>
      <c r="EZ107" s="98"/>
      <c r="FA107" s="98"/>
      <c r="FB107" s="98"/>
      <c r="FC107" s="98"/>
      <c r="FD107" s="98"/>
      <c r="FE107" s="98"/>
      <c r="FF107" s="98"/>
      <c r="FG107" s="98"/>
      <c r="FH107" s="98"/>
      <c r="FI107" s="98"/>
      <c r="FJ107" s="98"/>
      <c r="FK107" s="98"/>
      <c r="FL107" s="98"/>
      <c r="FM107" s="98"/>
      <c r="FN107" s="98"/>
      <c r="FO107" s="98"/>
      <c r="FP107" s="98"/>
      <c r="FQ107" s="98"/>
      <c r="FR107" s="98"/>
      <c r="FS107" s="98"/>
      <c r="FT107" s="98"/>
      <c r="FU107" s="98"/>
      <c r="FV107" s="98"/>
      <c r="FW107" s="98"/>
      <c r="FX107" s="98"/>
      <c r="FY107" s="98"/>
      <c r="FZ107" s="98"/>
      <c r="GA107" s="98"/>
      <c r="GB107" s="98"/>
      <c r="GC107" s="98"/>
      <c r="GD107" s="98"/>
      <c r="GE107" s="98"/>
      <c r="GF107" s="98"/>
      <c r="GG107" s="98"/>
      <c r="GH107" s="98"/>
      <c r="GI107" s="98"/>
      <c r="GJ107" s="98"/>
      <c r="GK107" s="98"/>
      <c r="GL107" s="98"/>
      <c r="GM107" s="98"/>
      <c r="GN107" s="98"/>
      <c r="GO107" s="98"/>
      <c r="GP107" s="98"/>
      <c r="GQ107" s="98"/>
      <c r="GR107" s="98"/>
      <c r="GS107" s="98"/>
      <c r="GT107" s="98"/>
      <c r="GU107" s="98"/>
      <c r="GV107" s="98"/>
      <c r="GW107" s="98"/>
      <c r="GX107" s="98"/>
      <c r="GY107" s="98"/>
      <c r="GZ107" s="98"/>
      <c r="HA107" s="98"/>
      <c r="HB107" s="98"/>
      <c r="HC107" s="98"/>
      <c r="HD107" s="98"/>
      <c r="HE107" s="98"/>
      <c r="HF107" s="98"/>
      <c r="HG107" s="98"/>
      <c r="HH107" s="98"/>
      <c r="HI107" s="98"/>
      <c r="HJ107" s="98"/>
      <c r="HK107" s="98"/>
      <c r="HL107" s="98"/>
      <c r="HM107" s="98"/>
      <c r="HN107" s="98"/>
      <c r="HO107" s="98"/>
      <c r="HP107" s="98"/>
      <c r="HQ107" s="98"/>
      <c r="HR107" s="98"/>
      <c r="HS107" s="98"/>
      <c r="HT107" s="98"/>
      <c r="HU107" s="98"/>
      <c r="HV107" s="98"/>
      <c r="HW107" s="98"/>
      <c r="HX107" s="98"/>
      <c r="HY107" s="98"/>
      <c r="HZ107" s="98"/>
      <c r="IA107" s="98"/>
      <c r="IB107" s="98"/>
      <c r="IC107" s="98"/>
      <c r="ID107" s="98"/>
      <c r="IE107" s="98"/>
      <c r="IF107" s="98"/>
      <c r="IG107" s="98"/>
      <c r="IH107" s="98"/>
      <c r="II107" s="98"/>
      <c r="IJ107" s="98"/>
      <c r="IK107" s="98"/>
      <c r="IL107" s="98"/>
      <c r="IM107" s="98"/>
      <c r="IN107" s="98"/>
      <c r="IO107" s="98"/>
      <c r="IP107" s="98"/>
      <c r="IQ107" s="98"/>
      <c r="IR107" s="98"/>
      <c r="IS107" s="98"/>
      <c r="IT107" s="98"/>
    </row>
    <row r="108" spans="1:254" x14ac:dyDescent="0.25">
      <c r="A108" s="102" t="s">
        <v>103</v>
      </c>
      <c r="B108" s="108">
        <v>51</v>
      </c>
      <c r="C108" s="108">
        <v>64</v>
      </c>
      <c r="D108" s="108">
        <v>50</v>
      </c>
      <c r="E108" s="108">
        <v>42</v>
      </c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  <c r="AH108" s="98"/>
      <c r="AI108" s="98"/>
      <c r="AJ108" s="98"/>
      <c r="AK108" s="98"/>
      <c r="AL108" s="98"/>
      <c r="AM108" s="98"/>
      <c r="AN108" s="98"/>
      <c r="AO108" s="98"/>
      <c r="AP108" s="98"/>
      <c r="AQ108" s="98"/>
      <c r="AR108" s="98"/>
      <c r="AS108" s="98"/>
      <c r="AT108" s="98"/>
      <c r="AU108" s="98"/>
      <c r="AV108" s="98"/>
      <c r="AW108" s="98"/>
      <c r="AX108" s="98"/>
      <c r="AY108" s="98"/>
      <c r="AZ108" s="98"/>
      <c r="BA108" s="98"/>
      <c r="BB108" s="98"/>
      <c r="BC108" s="98"/>
      <c r="BD108" s="98"/>
      <c r="BE108" s="98"/>
      <c r="BF108" s="98"/>
      <c r="BG108" s="98"/>
      <c r="BH108" s="98"/>
      <c r="BI108" s="98"/>
      <c r="BJ108" s="98"/>
      <c r="BK108" s="98"/>
      <c r="BL108" s="98"/>
      <c r="BM108" s="98"/>
      <c r="BN108" s="98"/>
      <c r="BO108" s="98"/>
      <c r="BP108" s="98"/>
      <c r="BQ108" s="98"/>
      <c r="BR108" s="98"/>
      <c r="BS108" s="98"/>
      <c r="BT108" s="98"/>
      <c r="BU108" s="98"/>
      <c r="BV108" s="98"/>
      <c r="BW108" s="98"/>
      <c r="BX108" s="98"/>
      <c r="BY108" s="98"/>
      <c r="BZ108" s="98"/>
      <c r="CA108" s="98"/>
      <c r="CB108" s="98"/>
      <c r="CC108" s="98"/>
      <c r="CD108" s="98"/>
      <c r="CE108" s="98"/>
      <c r="CF108" s="98"/>
      <c r="CG108" s="98"/>
      <c r="CH108" s="98"/>
      <c r="CI108" s="98"/>
      <c r="CJ108" s="98"/>
      <c r="CK108" s="98"/>
      <c r="CL108" s="98"/>
      <c r="CM108" s="98"/>
      <c r="CN108" s="98"/>
      <c r="CO108" s="98"/>
      <c r="CP108" s="98"/>
      <c r="CQ108" s="98"/>
      <c r="CR108" s="98"/>
      <c r="CS108" s="98"/>
      <c r="CT108" s="98"/>
      <c r="CU108" s="98"/>
      <c r="CV108" s="98"/>
      <c r="CW108" s="98"/>
      <c r="CX108" s="98"/>
      <c r="CY108" s="98"/>
      <c r="CZ108" s="98"/>
      <c r="DA108" s="98"/>
      <c r="DB108" s="98"/>
      <c r="DC108" s="98"/>
      <c r="DD108" s="98"/>
      <c r="DE108" s="98"/>
      <c r="DF108" s="98"/>
      <c r="DG108" s="98"/>
      <c r="DH108" s="98"/>
      <c r="DI108" s="98"/>
      <c r="DJ108" s="98"/>
      <c r="DK108" s="98"/>
      <c r="DL108" s="98"/>
      <c r="DM108" s="98"/>
      <c r="DN108" s="98"/>
      <c r="DO108" s="98"/>
      <c r="DP108" s="98"/>
      <c r="DQ108" s="98"/>
      <c r="DR108" s="98"/>
      <c r="DS108" s="98"/>
      <c r="DT108" s="98"/>
      <c r="DU108" s="98"/>
      <c r="DV108" s="98"/>
      <c r="DW108" s="98"/>
      <c r="DX108" s="98"/>
      <c r="DY108" s="98"/>
      <c r="DZ108" s="98"/>
      <c r="EA108" s="98"/>
      <c r="EB108" s="98"/>
      <c r="EC108" s="98"/>
      <c r="ED108" s="98"/>
      <c r="EE108" s="98"/>
      <c r="EF108" s="98"/>
      <c r="EG108" s="98"/>
      <c r="EH108" s="98"/>
      <c r="EI108" s="98"/>
      <c r="EJ108" s="98"/>
      <c r="EK108" s="98"/>
      <c r="EL108" s="98"/>
      <c r="EM108" s="98"/>
      <c r="EN108" s="98"/>
      <c r="EO108" s="98"/>
      <c r="EP108" s="98"/>
      <c r="EQ108" s="98"/>
      <c r="ER108" s="98"/>
      <c r="ES108" s="98"/>
      <c r="ET108" s="98"/>
      <c r="EU108" s="98"/>
      <c r="EV108" s="98"/>
      <c r="EW108" s="98"/>
      <c r="EX108" s="98"/>
      <c r="EY108" s="98"/>
      <c r="EZ108" s="98"/>
      <c r="FA108" s="98"/>
      <c r="FB108" s="98"/>
      <c r="FC108" s="98"/>
      <c r="FD108" s="98"/>
      <c r="FE108" s="98"/>
      <c r="FF108" s="98"/>
      <c r="FG108" s="98"/>
      <c r="FH108" s="98"/>
      <c r="FI108" s="98"/>
      <c r="FJ108" s="98"/>
      <c r="FK108" s="98"/>
      <c r="FL108" s="98"/>
      <c r="FM108" s="98"/>
      <c r="FN108" s="98"/>
      <c r="FO108" s="98"/>
      <c r="FP108" s="98"/>
      <c r="FQ108" s="98"/>
      <c r="FR108" s="98"/>
      <c r="FS108" s="98"/>
      <c r="FT108" s="98"/>
      <c r="FU108" s="98"/>
      <c r="FV108" s="98"/>
      <c r="FW108" s="98"/>
      <c r="FX108" s="98"/>
      <c r="FY108" s="98"/>
      <c r="FZ108" s="98"/>
      <c r="GA108" s="98"/>
      <c r="GB108" s="98"/>
      <c r="GC108" s="98"/>
      <c r="GD108" s="98"/>
      <c r="GE108" s="98"/>
      <c r="GF108" s="98"/>
      <c r="GG108" s="98"/>
      <c r="GH108" s="98"/>
      <c r="GI108" s="98"/>
      <c r="GJ108" s="98"/>
      <c r="GK108" s="98"/>
      <c r="GL108" s="98"/>
      <c r="GM108" s="98"/>
      <c r="GN108" s="98"/>
      <c r="GO108" s="98"/>
      <c r="GP108" s="98"/>
      <c r="GQ108" s="98"/>
      <c r="GR108" s="98"/>
      <c r="GS108" s="98"/>
      <c r="GT108" s="98"/>
      <c r="GU108" s="98"/>
      <c r="GV108" s="98"/>
      <c r="GW108" s="98"/>
      <c r="GX108" s="98"/>
      <c r="GY108" s="98"/>
      <c r="GZ108" s="98"/>
      <c r="HA108" s="98"/>
      <c r="HB108" s="98"/>
      <c r="HC108" s="98"/>
      <c r="HD108" s="98"/>
      <c r="HE108" s="98"/>
      <c r="HF108" s="98"/>
      <c r="HG108" s="98"/>
      <c r="HH108" s="98"/>
      <c r="HI108" s="98"/>
      <c r="HJ108" s="98"/>
      <c r="HK108" s="98"/>
      <c r="HL108" s="98"/>
      <c r="HM108" s="98"/>
      <c r="HN108" s="98"/>
      <c r="HO108" s="98"/>
      <c r="HP108" s="98"/>
      <c r="HQ108" s="98"/>
      <c r="HR108" s="98"/>
      <c r="HS108" s="98"/>
      <c r="HT108" s="98"/>
      <c r="HU108" s="98"/>
      <c r="HV108" s="98"/>
      <c r="HW108" s="98"/>
      <c r="HX108" s="98"/>
      <c r="HY108" s="98"/>
      <c r="HZ108" s="98"/>
      <c r="IA108" s="98"/>
      <c r="IB108" s="98"/>
      <c r="IC108" s="98"/>
      <c r="ID108" s="98"/>
      <c r="IE108" s="98"/>
      <c r="IF108" s="98"/>
      <c r="IG108" s="98"/>
      <c r="IH108" s="98"/>
      <c r="II108" s="98"/>
      <c r="IJ108" s="98"/>
      <c r="IK108" s="98"/>
      <c r="IL108" s="98"/>
      <c r="IM108" s="98"/>
      <c r="IN108" s="98"/>
      <c r="IO108" s="98"/>
      <c r="IP108" s="98"/>
      <c r="IQ108" s="98"/>
      <c r="IR108" s="98"/>
      <c r="IS108" s="98"/>
      <c r="IT108" s="98"/>
    </row>
    <row r="109" spans="1:254" x14ac:dyDescent="0.25">
      <c r="A109" s="107" t="s">
        <v>104</v>
      </c>
      <c r="B109" s="113">
        <v>67</v>
      </c>
      <c r="C109" s="113">
        <v>79</v>
      </c>
      <c r="D109" s="113">
        <v>59</v>
      </c>
      <c r="E109" s="113">
        <v>52</v>
      </c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  <c r="AJ109" s="98"/>
      <c r="AK109" s="98"/>
      <c r="AL109" s="98"/>
      <c r="AM109" s="98"/>
      <c r="AN109" s="98"/>
      <c r="AO109" s="98"/>
      <c r="AP109" s="98"/>
      <c r="AQ109" s="98"/>
      <c r="AR109" s="98"/>
      <c r="AS109" s="98"/>
      <c r="AT109" s="98"/>
      <c r="AU109" s="98"/>
      <c r="AV109" s="98"/>
      <c r="AW109" s="98"/>
      <c r="AX109" s="98"/>
      <c r="AY109" s="98"/>
      <c r="AZ109" s="98"/>
      <c r="BA109" s="98"/>
      <c r="BB109" s="98"/>
      <c r="BC109" s="98"/>
      <c r="BD109" s="98"/>
      <c r="BE109" s="98"/>
      <c r="BF109" s="98"/>
      <c r="BG109" s="98"/>
      <c r="BH109" s="98"/>
      <c r="BI109" s="98"/>
      <c r="BJ109" s="98"/>
      <c r="BK109" s="98"/>
      <c r="BL109" s="98"/>
      <c r="BM109" s="98"/>
      <c r="BN109" s="98"/>
      <c r="BO109" s="98"/>
      <c r="BP109" s="98"/>
      <c r="BQ109" s="98"/>
      <c r="BR109" s="98"/>
      <c r="BS109" s="98"/>
      <c r="BT109" s="98"/>
      <c r="BU109" s="98"/>
      <c r="BV109" s="98"/>
      <c r="BW109" s="98"/>
      <c r="BX109" s="98"/>
      <c r="BY109" s="98"/>
      <c r="BZ109" s="98"/>
      <c r="CA109" s="98"/>
      <c r="CB109" s="98"/>
      <c r="CC109" s="98"/>
      <c r="CD109" s="98"/>
      <c r="CE109" s="98"/>
      <c r="CF109" s="98"/>
      <c r="CG109" s="98"/>
      <c r="CH109" s="98"/>
      <c r="CI109" s="98"/>
      <c r="CJ109" s="98"/>
      <c r="CK109" s="98"/>
      <c r="CL109" s="98"/>
      <c r="CM109" s="98"/>
      <c r="CN109" s="98"/>
      <c r="CO109" s="98"/>
      <c r="CP109" s="98"/>
      <c r="CQ109" s="98"/>
      <c r="CR109" s="98"/>
      <c r="CS109" s="98"/>
      <c r="CT109" s="98"/>
      <c r="CU109" s="98"/>
      <c r="CV109" s="98"/>
      <c r="CW109" s="98"/>
      <c r="CX109" s="98"/>
      <c r="CY109" s="98"/>
      <c r="CZ109" s="98"/>
      <c r="DA109" s="98"/>
      <c r="DB109" s="98"/>
      <c r="DC109" s="98"/>
      <c r="DD109" s="98"/>
      <c r="DE109" s="98"/>
      <c r="DF109" s="98"/>
      <c r="DG109" s="98"/>
      <c r="DH109" s="98"/>
      <c r="DI109" s="98"/>
      <c r="DJ109" s="98"/>
      <c r="DK109" s="98"/>
      <c r="DL109" s="98"/>
      <c r="DM109" s="98"/>
      <c r="DN109" s="98"/>
      <c r="DO109" s="98"/>
      <c r="DP109" s="98"/>
      <c r="DQ109" s="98"/>
      <c r="DR109" s="98"/>
      <c r="DS109" s="98"/>
      <c r="DT109" s="98"/>
      <c r="DU109" s="98"/>
      <c r="DV109" s="98"/>
      <c r="DW109" s="98"/>
      <c r="DX109" s="98"/>
      <c r="DY109" s="98"/>
      <c r="DZ109" s="98"/>
      <c r="EA109" s="98"/>
      <c r="EB109" s="98"/>
      <c r="EC109" s="98"/>
      <c r="ED109" s="98"/>
      <c r="EE109" s="98"/>
      <c r="EF109" s="98"/>
      <c r="EG109" s="98"/>
      <c r="EH109" s="98"/>
      <c r="EI109" s="98"/>
      <c r="EJ109" s="98"/>
      <c r="EK109" s="98"/>
      <c r="EL109" s="98"/>
      <c r="EM109" s="98"/>
      <c r="EN109" s="98"/>
      <c r="EO109" s="98"/>
      <c r="EP109" s="98"/>
      <c r="EQ109" s="98"/>
      <c r="ER109" s="98"/>
      <c r="ES109" s="98"/>
      <c r="ET109" s="98"/>
      <c r="EU109" s="98"/>
      <c r="EV109" s="98"/>
      <c r="EW109" s="98"/>
      <c r="EX109" s="98"/>
      <c r="EY109" s="98"/>
      <c r="EZ109" s="98"/>
      <c r="FA109" s="98"/>
      <c r="FB109" s="98"/>
      <c r="FC109" s="98"/>
      <c r="FD109" s="98"/>
      <c r="FE109" s="98"/>
      <c r="FF109" s="98"/>
      <c r="FG109" s="98"/>
      <c r="FH109" s="98"/>
      <c r="FI109" s="98"/>
      <c r="FJ109" s="98"/>
      <c r="FK109" s="98"/>
      <c r="FL109" s="98"/>
      <c r="FM109" s="98"/>
      <c r="FN109" s="98"/>
      <c r="FO109" s="98"/>
      <c r="FP109" s="98"/>
      <c r="FQ109" s="98"/>
      <c r="FR109" s="98"/>
      <c r="FS109" s="98"/>
      <c r="FT109" s="98"/>
      <c r="FU109" s="98"/>
      <c r="FV109" s="98"/>
      <c r="FW109" s="98"/>
      <c r="FX109" s="98"/>
      <c r="FY109" s="98"/>
      <c r="FZ109" s="98"/>
      <c r="GA109" s="98"/>
      <c r="GB109" s="98"/>
      <c r="GC109" s="98"/>
      <c r="GD109" s="98"/>
      <c r="GE109" s="98"/>
      <c r="GF109" s="98"/>
      <c r="GG109" s="98"/>
      <c r="GH109" s="98"/>
      <c r="GI109" s="98"/>
      <c r="GJ109" s="98"/>
      <c r="GK109" s="98"/>
      <c r="GL109" s="98"/>
      <c r="GM109" s="98"/>
      <c r="GN109" s="98"/>
      <c r="GO109" s="98"/>
      <c r="GP109" s="98"/>
      <c r="GQ109" s="98"/>
      <c r="GR109" s="98"/>
      <c r="GS109" s="98"/>
      <c r="GT109" s="98"/>
      <c r="GU109" s="98"/>
      <c r="GV109" s="98"/>
      <c r="GW109" s="98"/>
      <c r="GX109" s="98"/>
      <c r="GY109" s="98"/>
      <c r="GZ109" s="98"/>
      <c r="HA109" s="98"/>
      <c r="HB109" s="98"/>
      <c r="HC109" s="98"/>
      <c r="HD109" s="98"/>
      <c r="HE109" s="98"/>
      <c r="HF109" s="98"/>
      <c r="HG109" s="98"/>
      <c r="HH109" s="98"/>
      <c r="HI109" s="98"/>
      <c r="HJ109" s="98"/>
      <c r="HK109" s="98"/>
      <c r="HL109" s="98"/>
      <c r="HM109" s="98"/>
      <c r="HN109" s="98"/>
      <c r="HO109" s="98"/>
      <c r="HP109" s="98"/>
      <c r="HQ109" s="98"/>
      <c r="HR109" s="98"/>
      <c r="HS109" s="98"/>
      <c r="HT109" s="98"/>
      <c r="HU109" s="98"/>
      <c r="HV109" s="98"/>
      <c r="HW109" s="98"/>
      <c r="HX109" s="98"/>
      <c r="HY109" s="98"/>
      <c r="HZ109" s="98"/>
      <c r="IA109" s="98"/>
      <c r="IB109" s="98"/>
      <c r="IC109" s="98"/>
      <c r="ID109" s="98"/>
      <c r="IE109" s="98"/>
      <c r="IF109" s="98"/>
      <c r="IG109" s="98"/>
      <c r="IH109" s="98"/>
      <c r="II109" s="98"/>
      <c r="IJ109" s="98"/>
      <c r="IK109" s="98"/>
      <c r="IL109" s="98"/>
      <c r="IM109" s="98"/>
      <c r="IN109" s="98"/>
      <c r="IO109" s="98"/>
      <c r="IP109" s="98"/>
      <c r="IQ109" s="98"/>
      <c r="IR109" s="98"/>
      <c r="IS109" s="98"/>
      <c r="IT109" s="98"/>
    </row>
    <row r="110" spans="1:254" x14ac:dyDescent="0.25">
      <c r="A110" s="102"/>
      <c r="B110" s="102"/>
      <c r="C110" s="102"/>
      <c r="D110" s="102"/>
      <c r="E110" s="102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  <c r="AH110" s="98"/>
      <c r="AI110" s="98"/>
      <c r="AJ110" s="98"/>
      <c r="AK110" s="98"/>
      <c r="AL110" s="98"/>
      <c r="AM110" s="98"/>
      <c r="AN110" s="98"/>
      <c r="AO110" s="98"/>
      <c r="AP110" s="98"/>
      <c r="AQ110" s="98"/>
      <c r="AR110" s="98"/>
      <c r="AS110" s="98"/>
      <c r="AT110" s="98"/>
      <c r="AU110" s="98"/>
      <c r="AV110" s="98"/>
      <c r="AW110" s="98"/>
      <c r="AX110" s="98"/>
      <c r="AY110" s="98"/>
      <c r="AZ110" s="98"/>
      <c r="BA110" s="98"/>
      <c r="BB110" s="98"/>
      <c r="BC110" s="98"/>
      <c r="BD110" s="98"/>
      <c r="BE110" s="98"/>
      <c r="BF110" s="98"/>
      <c r="BG110" s="98"/>
      <c r="BH110" s="98"/>
      <c r="BI110" s="98"/>
      <c r="BJ110" s="98"/>
      <c r="BK110" s="98"/>
      <c r="BL110" s="98"/>
      <c r="BM110" s="98"/>
      <c r="BN110" s="98"/>
      <c r="BO110" s="98"/>
      <c r="BP110" s="98"/>
      <c r="BQ110" s="98"/>
      <c r="BR110" s="98"/>
      <c r="BS110" s="98"/>
      <c r="BT110" s="98"/>
      <c r="BU110" s="98"/>
      <c r="BV110" s="98"/>
      <c r="BW110" s="98"/>
      <c r="BX110" s="98"/>
      <c r="BY110" s="98"/>
      <c r="BZ110" s="98"/>
      <c r="CA110" s="98"/>
      <c r="CB110" s="98"/>
      <c r="CC110" s="98"/>
      <c r="CD110" s="98"/>
      <c r="CE110" s="98"/>
      <c r="CF110" s="98"/>
      <c r="CG110" s="98"/>
      <c r="CH110" s="98"/>
      <c r="CI110" s="98"/>
      <c r="CJ110" s="98"/>
      <c r="CK110" s="98"/>
      <c r="CL110" s="98"/>
      <c r="CM110" s="98"/>
      <c r="CN110" s="98"/>
      <c r="CO110" s="98"/>
      <c r="CP110" s="98"/>
      <c r="CQ110" s="98"/>
      <c r="CR110" s="98"/>
      <c r="CS110" s="98"/>
      <c r="CT110" s="98"/>
      <c r="CU110" s="98"/>
      <c r="CV110" s="98"/>
      <c r="CW110" s="98"/>
      <c r="CX110" s="98"/>
      <c r="CY110" s="98"/>
      <c r="CZ110" s="98"/>
      <c r="DA110" s="98"/>
      <c r="DB110" s="98"/>
      <c r="DC110" s="98"/>
      <c r="DD110" s="98"/>
      <c r="DE110" s="98"/>
      <c r="DF110" s="98"/>
      <c r="DG110" s="98"/>
      <c r="DH110" s="98"/>
      <c r="DI110" s="98"/>
      <c r="DJ110" s="98"/>
      <c r="DK110" s="98"/>
      <c r="DL110" s="98"/>
      <c r="DM110" s="98"/>
      <c r="DN110" s="98"/>
      <c r="DO110" s="98"/>
      <c r="DP110" s="98"/>
      <c r="DQ110" s="98"/>
      <c r="DR110" s="98"/>
      <c r="DS110" s="98"/>
      <c r="DT110" s="98"/>
      <c r="DU110" s="98"/>
      <c r="DV110" s="98"/>
      <c r="DW110" s="98"/>
      <c r="DX110" s="98"/>
      <c r="DY110" s="98"/>
      <c r="DZ110" s="98"/>
      <c r="EA110" s="98"/>
      <c r="EB110" s="98"/>
      <c r="EC110" s="98"/>
      <c r="ED110" s="98"/>
      <c r="EE110" s="98"/>
      <c r="EF110" s="98"/>
      <c r="EG110" s="98"/>
      <c r="EH110" s="98"/>
      <c r="EI110" s="98"/>
      <c r="EJ110" s="98"/>
      <c r="EK110" s="98"/>
      <c r="EL110" s="98"/>
      <c r="EM110" s="98"/>
      <c r="EN110" s="98"/>
      <c r="EO110" s="98"/>
      <c r="EP110" s="98"/>
      <c r="EQ110" s="98"/>
      <c r="ER110" s="98"/>
      <c r="ES110" s="98"/>
      <c r="ET110" s="98"/>
      <c r="EU110" s="98"/>
      <c r="EV110" s="98"/>
      <c r="EW110" s="98"/>
      <c r="EX110" s="98"/>
      <c r="EY110" s="98"/>
      <c r="EZ110" s="98"/>
      <c r="FA110" s="98"/>
      <c r="FB110" s="98"/>
      <c r="FC110" s="98"/>
      <c r="FD110" s="98"/>
      <c r="FE110" s="98"/>
      <c r="FF110" s="98"/>
      <c r="FG110" s="98"/>
      <c r="FH110" s="98"/>
      <c r="FI110" s="98"/>
      <c r="FJ110" s="98"/>
      <c r="FK110" s="98"/>
      <c r="FL110" s="98"/>
      <c r="FM110" s="98"/>
      <c r="FN110" s="98"/>
      <c r="FO110" s="98"/>
      <c r="FP110" s="98"/>
      <c r="FQ110" s="98"/>
      <c r="FR110" s="98"/>
      <c r="FS110" s="98"/>
      <c r="FT110" s="98"/>
      <c r="FU110" s="98"/>
      <c r="FV110" s="98"/>
      <c r="FW110" s="98"/>
      <c r="FX110" s="98"/>
      <c r="FY110" s="98"/>
      <c r="FZ110" s="98"/>
      <c r="GA110" s="98"/>
      <c r="GB110" s="98"/>
      <c r="GC110" s="98"/>
      <c r="GD110" s="98"/>
      <c r="GE110" s="98"/>
      <c r="GF110" s="98"/>
      <c r="GG110" s="98"/>
      <c r="GH110" s="98"/>
      <c r="GI110" s="98"/>
      <c r="GJ110" s="98"/>
      <c r="GK110" s="98"/>
      <c r="GL110" s="98"/>
      <c r="GM110" s="98"/>
      <c r="GN110" s="98"/>
      <c r="GO110" s="98"/>
      <c r="GP110" s="98"/>
      <c r="GQ110" s="98"/>
      <c r="GR110" s="98"/>
      <c r="GS110" s="98"/>
      <c r="GT110" s="98"/>
      <c r="GU110" s="98"/>
      <c r="GV110" s="98"/>
      <c r="GW110" s="98"/>
      <c r="GX110" s="98"/>
      <c r="GY110" s="98"/>
      <c r="GZ110" s="98"/>
      <c r="HA110" s="98"/>
      <c r="HB110" s="98"/>
      <c r="HC110" s="98"/>
      <c r="HD110" s="98"/>
      <c r="HE110" s="98"/>
      <c r="HF110" s="98"/>
      <c r="HG110" s="98"/>
      <c r="HH110" s="98"/>
      <c r="HI110" s="98"/>
      <c r="HJ110" s="98"/>
      <c r="HK110" s="98"/>
      <c r="HL110" s="98"/>
      <c r="HM110" s="98"/>
      <c r="HN110" s="98"/>
      <c r="HO110" s="98"/>
      <c r="HP110" s="98"/>
      <c r="HQ110" s="98"/>
      <c r="HR110" s="98"/>
      <c r="HS110" s="98"/>
      <c r="HT110" s="98"/>
      <c r="HU110" s="98"/>
      <c r="HV110" s="98"/>
      <c r="HW110" s="98"/>
      <c r="HX110" s="98"/>
      <c r="HY110" s="98"/>
      <c r="HZ110" s="98"/>
      <c r="IA110" s="98"/>
      <c r="IB110" s="98"/>
      <c r="IC110" s="98"/>
      <c r="ID110" s="98"/>
      <c r="IE110" s="98"/>
      <c r="IF110" s="98"/>
      <c r="IG110" s="98"/>
      <c r="IH110" s="98"/>
      <c r="II110" s="98"/>
      <c r="IJ110" s="98"/>
      <c r="IK110" s="98"/>
      <c r="IL110" s="98"/>
      <c r="IM110" s="98"/>
      <c r="IN110" s="98"/>
      <c r="IO110" s="98"/>
      <c r="IP110" s="98"/>
      <c r="IQ110" s="98"/>
      <c r="IR110" s="98"/>
      <c r="IS110" s="98"/>
      <c r="IT110" s="98"/>
    </row>
    <row r="111" spans="1:254" x14ac:dyDescent="0.25">
      <c r="A111" s="98" t="s">
        <v>105</v>
      </c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  <c r="AH111" s="98"/>
      <c r="AI111" s="98"/>
      <c r="AJ111" s="98"/>
      <c r="AK111" s="98"/>
      <c r="AL111" s="98"/>
      <c r="AM111" s="98"/>
      <c r="AN111" s="98"/>
      <c r="AO111" s="98"/>
      <c r="AP111" s="98"/>
      <c r="AQ111" s="98"/>
      <c r="AR111" s="98"/>
      <c r="AS111" s="98"/>
      <c r="AT111" s="98"/>
      <c r="AU111" s="98"/>
      <c r="AV111" s="98"/>
      <c r="AW111" s="98"/>
      <c r="AX111" s="98"/>
      <c r="AY111" s="98"/>
      <c r="AZ111" s="98"/>
      <c r="BA111" s="98"/>
      <c r="BB111" s="98"/>
      <c r="BC111" s="98"/>
      <c r="BD111" s="98"/>
      <c r="BE111" s="98"/>
      <c r="BF111" s="98"/>
      <c r="BG111" s="98"/>
      <c r="BH111" s="98"/>
      <c r="BI111" s="98"/>
      <c r="BJ111" s="98"/>
      <c r="BK111" s="98"/>
      <c r="BL111" s="98"/>
      <c r="BM111" s="98"/>
      <c r="BN111" s="98"/>
      <c r="BO111" s="98"/>
      <c r="BP111" s="98"/>
      <c r="BQ111" s="98"/>
      <c r="BR111" s="98"/>
      <c r="BS111" s="98"/>
      <c r="BT111" s="98"/>
      <c r="BU111" s="98"/>
      <c r="BV111" s="98"/>
      <c r="BW111" s="98"/>
      <c r="BX111" s="98"/>
      <c r="BY111" s="98"/>
      <c r="BZ111" s="98"/>
      <c r="CA111" s="98"/>
      <c r="CB111" s="98"/>
      <c r="CC111" s="98"/>
      <c r="CD111" s="98"/>
      <c r="CE111" s="98"/>
      <c r="CF111" s="98"/>
      <c r="CG111" s="98"/>
      <c r="CH111" s="98"/>
      <c r="CI111" s="98"/>
      <c r="CJ111" s="98"/>
      <c r="CK111" s="98"/>
      <c r="CL111" s="98"/>
      <c r="CM111" s="98"/>
      <c r="CN111" s="98"/>
      <c r="CO111" s="98"/>
      <c r="CP111" s="98"/>
      <c r="CQ111" s="98"/>
      <c r="CR111" s="98"/>
      <c r="CS111" s="98"/>
      <c r="CT111" s="98"/>
      <c r="CU111" s="98"/>
      <c r="CV111" s="98"/>
      <c r="CW111" s="98"/>
      <c r="CX111" s="98"/>
      <c r="CY111" s="98"/>
      <c r="CZ111" s="98"/>
      <c r="DA111" s="98"/>
      <c r="DB111" s="98"/>
      <c r="DC111" s="98"/>
      <c r="DD111" s="98"/>
      <c r="DE111" s="98"/>
      <c r="DF111" s="98"/>
      <c r="DG111" s="98"/>
      <c r="DH111" s="98"/>
      <c r="DI111" s="98"/>
      <c r="DJ111" s="98"/>
      <c r="DK111" s="98"/>
      <c r="DL111" s="98"/>
      <c r="DM111" s="98"/>
      <c r="DN111" s="98"/>
      <c r="DO111" s="98"/>
      <c r="DP111" s="98"/>
      <c r="DQ111" s="98"/>
      <c r="DR111" s="98"/>
      <c r="DS111" s="98"/>
      <c r="DT111" s="98"/>
      <c r="DU111" s="98"/>
      <c r="DV111" s="98"/>
      <c r="DW111" s="98"/>
      <c r="DX111" s="98"/>
      <c r="DY111" s="98"/>
      <c r="DZ111" s="98"/>
      <c r="EA111" s="98"/>
      <c r="EB111" s="98"/>
      <c r="EC111" s="98"/>
      <c r="ED111" s="98"/>
      <c r="EE111" s="98"/>
      <c r="EF111" s="98"/>
      <c r="EG111" s="98"/>
      <c r="EH111" s="98"/>
      <c r="EI111" s="98"/>
      <c r="EJ111" s="98"/>
      <c r="EK111" s="98"/>
      <c r="EL111" s="98"/>
      <c r="EM111" s="98"/>
      <c r="EN111" s="98"/>
      <c r="EO111" s="98"/>
      <c r="EP111" s="98"/>
      <c r="EQ111" s="98"/>
      <c r="ER111" s="98"/>
      <c r="ES111" s="98"/>
      <c r="ET111" s="98"/>
      <c r="EU111" s="98"/>
      <c r="EV111" s="98"/>
      <c r="EW111" s="98"/>
      <c r="EX111" s="98"/>
      <c r="EY111" s="98"/>
      <c r="EZ111" s="98"/>
      <c r="FA111" s="98"/>
      <c r="FB111" s="98"/>
      <c r="FC111" s="98"/>
      <c r="FD111" s="98"/>
      <c r="FE111" s="98"/>
      <c r="FF111" s="98"/>
      <c r="FG111" s="98"/>
      <c r="FH111" s="98"/>
      <c r="FI111" s="98"/>
      <c r="FJ111" s="98"/>
      <c r="FK111" s="98"/>
      <c r="FL111" s="98"/>
      <c r="FM111" s="98"/>
      <c r="FN111" s="98"/>
      <c r="FO111" s="98"/>
      <c r="FP111" s="98"/>
      <c r="FQ111" s="98"/>
      <c r="FR111" s="98"/>
      <c r="FS111" s="98"/>
      <c r="FT111" s="98"/>
      <c r="FU111" s="98"/>
      <c r="FV111" s="98"/>
      <c r="FW111" s="98"/>
      <c r="FX111" s="98"/>
      <c r="FY111" s="98"/>
      <c r="FZ111" s="98"/>
      <c r="GA111" s="98"/>
      <c r="GB111" s="98"/>
      <c r="GC111" s="98"/>
      <c r="GD111" s="98"/>
      <c r="GE111" s="98"/>
      <c r="GF111" s="98"/>
      <c r="GG111" s="98"/>
      <c r="GH111" s="98"/>
      <c r="GI111" s="98"/>
      <c r="GJ111" s="98"/>
      <c r="GK111" s="98"/>
      <c r="GL111" s="98"/>
      <c r="GM111" s="98"/>
      <c r="GN111" s="98"/>
      <c r="GO111" s="98"/>
      <c r="GP111" s="98"/>
      <c r="GQ111" s="98"/>
      <c r="GR111" s="98"/>
      <c r="GS111" s="98"/>
      <c r="GT111" s="98"/>
      <c r="GU111" s="98"/>
      <c r="GV111" s="98"/>
      <c r="GW111" s="98"/>
      <c r="GX111" s="98"/>
      <c r="GY111" s="98"/>
      <c r="GZ111" s="98"/>
      <c r="HA111" s="98"/>
      <c r="HB111" s="98"/>
      <c r="HC111" s="98"/>
      <c r="HD111" s="98"/>
      <c r="HE111" s="98"/>
      <c r="HF111" s="98"/>
      <c r="HG111" s="98"/>
      <c r="HH111" s="98"/>
      <c r="HI111" s="98"/>
      <c r="HJ111" s="98"/>
      <c r="HK111" s="98"/>
      <c r="HL111" s="98"/>
      <c r="HM111" s="98"/>
      <c r="HN111" s="98"/>
      <c r="HO111" s="98"/>
      <c r="HP111" s="98"/>
      <c r="HQ111" s="98"/>
      <c r="HR111" s="98"/>
      <c r="HS111" s="98"/>
      <c r="HT111" s="98"/>
      <c r="HU111" s="98"/>
      <c r="HV111" s="98"/>
      <c r="HW111" s="98"/>
      <c r="HX111" s="98"/>
      <c r="HY111" s="98"/>
      <c r="HZ111" s="98"/>
      <c r="IA111" s="98"/>
      <c r="IB111" s="98"/>
      <c r="IC111" s="98"/>
      <c r="ID111" s="98"/>
      <c r="IE111" s="98"/>
      <c r="IF111" s="98"/>
      <c r="IG111" s="98"/>
      <c r="IH111" s="98"/>
      <c r="II111" s="98"/>
      <c r="IJ111" s="98"/>
      <c r="IK111" s="98"/>
      <c r="IL111" s="98"/>
      <c r="IM111" s="98"/>
      <c r="IN111" s="98"/>
      <c r="IO111" s="98"/>
      <c r="IP111" s="98"/>
      <c r="IQ111" s="98"/>
      <c r="IR111" s="98"/>
      <c r="IS111" s="98"/>
      <c r="IT111" s="98"/>
    </row>
    <row r="112" spans="1:254" x14ac:dyDescent="0.25">
      <c r="A112" s="98" t="s">
        <v>106</v>
      </c>
      <c r="B112" s="98"/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8"/>
      <c r="S112" s="98"/>
      <c r="T112" s="98"/>
      <c r="U112" s="98"/>
      <c r="V112" s="98"/>
      <c r="W112" s="98"/>
      <c r="X112" s="98"/>
      <c r="Y112" s="98"/>
      <c r="Z112" s="98"/>
      <c r="AA112" s="98"/>
      <c r="AB112" s="98"/>
      <c r="AC112" s="98"/>
      <c r="AD112" s="98"/>
      <c r="AE112" s="98"/>
      <c r="AF112" s="98"/>
      <c r="AG112" s="98"/>
      <c r="AH112" s="98"/>
      <c r="AI112" s="98"/>
      <c r="AJ112" s="98"/>
      <c r="AK112" s="98"/>
      <c r="AL112" s="98"/>
      <c r="AM112" s="98"/>
      <c r="AN112" s="98"/>
      <c r="AO112" s="98"/>
      <c r="AP112" s="98"/>
      <c r="AQ112" s="98"/>
      <c r="AR112" s="98"/>
      <c r="AS112" s="98"/>
      <c r="AT112" s="98"/>
      <c r="AU112" s="98"/>
      <c r="AV112" s="98"/>
      <c r="AW112" s="98"/>
      <c r="AX112" s="98"/>
      <c r="AY112" s="98"/>
      <c r="AZ112" s="98"/>
      <c r="BA112" s="98"/>
      <c r="BB112" s="98"/>
      <c r="BC112" s="98"/>
      <c r="BD112" s="98"/>
      <c r="BE112" s="98"/>
      <c r="BF112" s="98"/>
      <c r="BG112" s="98"/>
      <c r="BH112" s="98"/>
      <c r="BI112" s="98"/>
      <c r="BJ112" s="98"/>
      <c r="BK112" s="98"/>
      <c r="BL112" s="98"/>
      <c r="BM112" s="98"/>
      <c r="BN112" s="98"/>
      <c r="BO112" s="98"/>
      <c r="BP112" s="98"/>
      <c r="BQ112" s="98"/>
      <c r="BR112" s="98"/>
      <c r="BS112" s="98"/>
      <c r="BT112" s="98"/>
      <c r="BU112" s="98"/>
      <c r="BV112" s="98"/>
      <c r="BW112" s="98"/>
      <c r="BX112" s="98"/>
      <c r="BY112" s="98"/>
      <c r="BZ112" s="98"/>
      <c r="CA112" s="98"/>
      <c r="CB112" s="98"/>
      <c r="CC112" s="98"/>
      <c r="CD112" s="98"/>
      <c r="CE112" s="98"/>
      <c r="CF112" s="98"/>
      <c r="CG112" s="98"/>
      <c r="CH112" s="98"/>
      <c r="CI112" s="98"/>
      <c r="CJ112" s="98"/>
      <c r="CK112" s="98"/>
      <c r="CL112" s="98"/>
      <c r="CM112" s="98"/>
      <c r="CN112" s="98"/>
      <c r="CO112" s="98"/>
      <c r="CP112" s="98"/>
      <c r="CQ112" s="98"/>
      <c r="CR112" s="98"/>
      <c r="CS112" s="98"/>
      <c r="CT112" s="98"/>
      <c r="CU112" s="98"/>
      <c r="CV112" s="98"/>
      <c r="CW112" s="98"/>
      <c r="CX112" s="98"/>
      <c r="CY112" s="98"/>
      <c r="CZ112" s="98"/>
      <c r="DA112" s="98"/>
      <c r="DB112" s="98"/>
      <c r="DC112" s="98"/>
      <c r="DD112" s="98"/>
      <c r="DE112" s="98"/>
      <c r="DF112" s="98"/>
      <c r="DG112" s="98"/>
      <c r="DH112" s="98"/>
      <c r="DI112" s="98"/>
      <c r="DJ112" s="98"/>
      <c r="DK112" s="98"/>
      <c r="DL112" s="98"/>
      <c r="DM112" s="98"/>
      <c r="DN112" s="98"/>
      <c r="DO112" s="98"/>
      <c r="DP112" s="98"/>
      <c r="DQ112" s="98"/>
      <c r="DR112" s="98"/>
      <c r="DS112" s="98"/>
      <c r="DT112" s="98"/>
      <c r="DU112" s="98"/>
      <c r="DV112" s="98"/>
      <c r="DW112" s="98"/>
      <c r="DX112" s="98"/>
      <c r="DY112" s="98"/>
      <c r="DZ112" s="98"/>
      <c r="EA112" s="98"/>
      <c r="EB112" s="98"/>
      <c r="EC112" s="98"/>
      <c r="ED112" s="98"/>
      <c r="EE112" s="98"/>
      <c r="EF112" s="98"/>
      <c r="EG112" s="98"/>
      <c r="EH112" s="98"/>
      <c r="EI112" s="98"/>
      <c r="EJ112" s="98"/>
      <c r="EK112" s="98"/>
      <c r="EL112" s="98"/>
      <c r="EM112" s="98"/>
      <c r="EN112" s="98"/>
      <c r="EO112" s="98"/>
      <c r="EP112" s="98"/>
      <c r="EQ112" s="98"/>
      <c r="ER112" s="98"/>
      <c r="ES112" s="98"/>
      <c r="ET112" s="98"/>
      <c r="EU112" s="98"/>
      <c r="EV112" s="98"/>
      <c r="EW112" s="98"/>
      <c r="EX112" s="98"/>
      <c r="EY112" s="98"/>
      <c r="EZ112" s="98"/>
      <c r="FA112" s="98"/>
      <c r="FB112" s="98"/>
      <c r="FC112" s="98"/>
      <c r="FD112" s="98"/>
      <c r="FE112" s="98"/>
      <c r="FF112" s="98"/>
      <c r="FG112" s="98"/>
      <c r="FH112" s="98"/>
      <c r="FI112" s="98"/>
      <c r="FJ112" s="98"/>
      <c r="FK112" s="98"/>
      <c r="FL112" s="98"/>
      <c r="FM112" s="98"/>
      <c r="FN112" s="98"/>
      <c r="FO112" s="98"/>
      <c r="FP112" s="98"/>
      <c r="FQ112" s="98"/>
      <c r="FR112" s="98"/>
      <c r="FS112" s="98"/>
      <c r="FT112" s="98"/>
      <c r="FU112" s="98"/>
      <c r="FV112" s="98"/>
      <c r="FW112" s="98"/>
      <c r="FX112" s="98"/>
      <c r="FY112" s="98"/>
      <c r="FZ112" s="98"/>
      <c r="GA112" s="98"/>
      <c r="GB112" s="98"/>
      <c r="GC112" s="98"/>
      <c r="GD112" s="98"/>
      <c r="GE112" s="98"/>
      <c r="GF112" s="98"/>
      <c r="GG112" s="98"/>
      <c r="GH112" s="98"/>
      <c r="GI112" s="98"/>
      <c r="GJ112" s="98"/>
      <c r="GK112" s="98"/>
      <c r="GL112" s="98"/>
      <c r="GM112" s="98"/>
      <c r="GN112" s="98"/>
      <c r="GO112" s="98"/>
      <c r="GP112" s="98"/>
      <c r="GQ112" s="98"/>
      <c r="GR112" s="98"/>
      <c r="GS112" s="98"/>
      <c r="GT112" s="98"/>
      <c r="GU112" s="98"/>
      <c r="GV112" s="98"/>
      <c r="GW112" s="98"/>
      <c r="GX112" s="98"/>
      <c r="GY112" s="98"/>
      <c r="GZ112" s="98"/>
      <c r="HA112" s="98"/>
      <c r="HB112" s="98"/>
      <c r="HC112" s="98"/>
      <c r="HD112" s="98"/>
      <c r="HE112" s="98"/>
      <c r="HF112" s="98"/>
      <c r="HG112" s="98"/>
      <c r="HH112" s="98"/>
      <c r="HI112" s="98"/>
      <c r="HJ112" s="98"/>
      <c r="HK112" s="98"/>
      <c r="HL112" s="98"/>
      <c r="HM112" s="98"/>
      <c r="HN112" s="98"/>
      <c r="HO112" s="98"/>
      <c r="HP112" s="98"/>
      <c r="HQ112" s="98"/>
      <c r="HR112" s="98"/>
      <c r="HS112" s="98"/>
      <c r="HT112" s="98"/>
      <c r="HU112" s="98"/>
      <c r="HV112" s="98"/>
      <c r="HW112" s="98"/>
      <c r="HX112" s="98"/>
      <c r="HY112" s="98"/>
      <c r="HZ112" s="98"/>
      <c r="IA112" s="98"/>
      <c r="IB112" s="98"/>
      <c r="IC112" s="98"/>
      <c r="ID112" s="98"/>
      <c r="IE112" s="98"/>
      <c r="IF112" s="98"/>
      <c r="IG112" s="98"/>
      <c r="IH112" s="98"/>
      <c r="II112" s="98"/>
      <c r="IJ112" s="98"/>
      <c r="IK112" s="98"/>
      <c r="IL112" s="98"/>
      <c r="IM112" s="98"/>
      <c r="IN112" s="98"/>
      <c r="IO112" s="98"/>
      <c r="IP112" s="98"/>
      <c r="IQ112" s="98"/>
      <c r="IR112" s="98"/>
      <c r="IS112" s="98"/>
      <c r="IT112" s="98"/>
    </row>
    <row r="113" spans="1:254" ht="90.75" x14ac:dyDescent="0.25">
      <c r="A113" s="108" t="s">
        <v>107</v>
      </c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  <c r="AH113" s="98"/>
      <c r="AI113" s="98"/>
      <c r="AJ113" s="98"/>
      <c r="AK113" s="98"/>
      <c r="AL113" s="98"/>
      <c r="AM113" s="98"/>
      <c r="AN113" s="98"/>
      <c r="AO113" s="98"/>
      <c r="AP113" s="98"/>
      <c r="AQ113" s="98"/>
      <c r="AR113" s="98"/>
      <c r="AS113" s="98"/>
      <c r="AT113" s="98"/>
      <c r="AU113" s="98"/>
      <c r="AV113" s="98"/>
      <c r="AW113" s="98"/>
      <c r="AX113" s="98"/>
      <c r="AY113" s="98"/>
      <c r="AZ113" s="98"/>
      <c r="BA113" s="98"/>
      <c r="BB113" s="98"/>
      <c r="BC113" s="98"/>
      <c r="BD113" s="98"/>
      <c r="BE113" s="98"/>
      <c r="BF113" s="98"/>
      <c r="BG113" s="98"/>
      <c r="BH113" s="98"/>
      <c r="BI113" s="98"/>
      <c r="BJ113" s="98"/>
      <c r="BK113" s="98"/>
      <c r="BL113" s="98"/>
      <c r="BM113" s="98"/>
      <c r="BN113" s="98"/>
      <c r="BO113" s="98"/>
      <c r="BP113" s="98"/>
      <c r="BQ113" s="98"/>
      <c r="BR113" s="98"/>
      <c r="BS113" s="98"/>
      <c r="BT113" s="98"/>
      <c r="BU113" s="98"/>
      <c r="BV113" s="98"/>
      <c r="BW113" s="98"/>
      <c r="BX113" s="98"/>
      <c r="BY113" s="98"/>
      <c r="BZ113" s="98"/>
      <c r="CA113" s="98"/>
      <c r="CB113" s="98"/>
      <c r="CC113" s="98"/>
      <c r="CD113" s="98"/>
      <c r="CE113" s="98"/>
      <c r="CF113" s="98"/>
      <c r="CG113" s="98"/>
      <c r="CH113" s="98"/>
      <c r="CI113" s="98"/>
      <c r="CJ113" s="98"/>
      <c r="CK113" s="98"/>
      <c r="CL113" s="98"/>
      <c r="CM113" s="98"/>
      <c r="CN113" s="98"/>
      <c r="CO113" s="98"/>
      <c r="CP113" s="98"/>
      <c r="CQ113" s="98"/>
      <c r="CR113" s="98"/>
      <c r="CS113" s="98"/>
      <c r="CT113" s="98"/>
      <c r="CU113" s="98"/>
      <c r="CV113" s="98"/>
      <c r="CW113" s="98"/>
      <c r="CX113" s="98"/>
      <c r="CY113" s="98"/>
      <c r="CZ113" s="98"/>
      <c r="DA113" s="98"/>
      <c r="DB113" s="98"/>
      <c r="DC113" s="98"/>
      <c r="DD113" s="98"/>
      <c r="DE113" s="98"/>
      <c r="DF113" s="98"/>
      <c r="DG113" s="98"/>
      <c r="DH113" s="98"/>
      <c r="DI113" s="98"/>
      <c r="DJ113" s="98"/>
      <c r="DK113" s="98"/>
      <c r="DL113" s="98"/>
      <c r="DM113" s="98"/>
      <c r="DN113" s="98"/>
      <c r="DO113" s="98"/>
      <c r="DP113" s="98"/>
      <c r="DQ113" s="98"/>
      <c r="DR113" s="98"/>
      <c r="DS113" s="98"/>
      <c r="DT113" s="98"/>
      <c r="DU113" s="98"/>
      <c r="DV113" s="98"/>
      <c r="DW113" s="98"/>
      <c r="DX113" s="98"/>
      <c r="DY113" s="98"/>
      <c r="DZ113" s="98"/>
      <c r="EA113" s="98"/>
      <c r="EB113" s="98"/>
      <c r="EC113" s="98"/>
      <c r="ED113" s="98"/>
      <c r="EE113" s="98"/>
      <c r="EF113" s="98"/>
      <c r="EG113" s="98"/>
      <c r="EH113" s="98"/>
      <c r="EI113" s="98"/>
      <c r="EJ113" s="98"/>
      <c r="EK113" s="98"/>
      <c r="EL113" s="98"/>
      <c r="EM113" s="98"/>
      <c r="EN113" s="98"/>
      <c r="EO113" s="98"/>
      <c r="EP113" s="98"/>
      <c r="EQ113" s="98"/>
      <c r="ER113" s="98"/>
      <c r="ES113" s="98"/>
      <c r="ET113" s="98"/>
      <c r="EU113" s="98"/>
      <c r="EV113" s="98"/>
      <c r="EW113" s="98"/>
      <c r="EX113" s="98"/>
      <c r="EY113" s="98"/>
      <c r="EZ113" s="98"/>
      <c r="FA113" s="98"/>
      <c r="FB113" s="98"/>
      <c r="FC113" s="98"/>
      <c r="FD113" s="98"/>
      <c r="FE113" s="98"/>
      <c r="FF113" s="98"/>
      <c r="FG113" s="98"/>
      <c r="FH113" s="98"/>
      <c r="FI113" s="98"/>
      <c r="FJ113" s="98"/>
      <c r="FK113" s="98"/>
      <c r="FL113" s="98"/>
      <c r="FM113" s="98"/>
      <c r="FN113" s="98"/>
      <c r="FO113" s="98"/>
      <c r="FP113" s="98"/>
      <c r="FQ113" s="98"/>
      <c r="FR113" s="98"/>
      <c r="FS113" s="98"/>
      <c r="FT113" s="98"/>
      <c r="FU113" s="98"/>
      <c r="FV113" s="98"/>
      <c r="FW113" s="98"/>
      <c r="FX113" s="98"/>
      <c r="FY113" s="98"/>
      <c r="FZ113" s="98"/>
      <c r="GA113" s="98"/>
      <c r="GB113" s="98"/>
      <c r="GC113" s="98"/>
      <c r="GD113" s="98"/>
      <c r="GE113" s="98"/>
      <c r="GF113" s="98"/>
      <c r="GG113" s="98"/>
      <c r="GH113" s="98"/>
      <c r="GI113" s="98"/>
      <c r="GJ113" s="98"/>
      <c r="GK113" s="98"/>
      <c r="GL113" s="98"/>
      <c r="GM113" s="98"/>
      <c r="GN113" s="98"/>
      <c r="GO113" s="98"/>
      <c r="GP113" s="98"/>
      <c r="GQ113" s="98"/>
      <c r="GR113" s="98"/>
      <c r="GS113" s="98"/>
      <c r="GT113" s="98"/>
      <c r="GU113" s="98"/>
      <c r="GV113" s="98"/>
      <c r="GW113" s="98"/>
      <c r="GX113" s="98"/>
      <c r="GY113" s="98"/>
      <c r="GZ113" s="98"/>
      <c r="HA113" s="98"/>
      <c r="HB113" s="98"/>
      <c r="HC113" s="98"/>
      <c r="HD113" s="98"/>
      <c r="HE113" s="98"/>
      <c r="HF113" s="98"/>
      <c r="HG113" s="98"/>
      <c r="HH113" s="98"/>
      <c r="HI113" s="98"/>
      <c r="HJ113" s="98"/>
      <c r="HK113" s="98"/>
      <c r="HL113" s="98"/>
      <c r="HM113" s="98"/>
      <c r="HN113" s="98"/>
      <c r="HO113" s="98"/>
      <c r="HP113" s="98"/>
      <c r="HQ113" s="98"/>
      <c r="HR113" s="98"/>
      <c r="HS113" s="98"/>
      <c r="HT113" s="98"/>
      <c r="HU113" s="98"/>
      <c r="HV113" s="98"/>
      <c r="HW113" s="98"/>
      <c r="HX113" s="98"/>
      <c r="HY113" s="98"/>
      <c r="HZ113" s="98"/>
      <c r="IA113" s="98"/>
      <c r="IB113" s="98"/>
      <c r="IC113" s="98"/>
      <c r="ID113" s="98"/>
      <c r="IE113" s="98"/>
      <c r="IF113" s="98"/>
      <c r="IG113" s="98"/>
      <c r="IH113" s="98"/>
      <c r="II113" s="98"/>
      <c r="IJ113" s="98"/>
      <c r="IK113" s="98"/>
      <c r="IL113" s="98"/>
      <c r="IM113" s="98"/>
      <c r="IN113" s="98"/>
      <c r="IO113" s="98"/>
      <c r="IP113" s="98"/>
      <c r="IQ113" s="98"/>
      <c r="IR113" s="98"/>
      <c r="IS113" s="98"/>
      <c r="IT113" s="9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T87"/>
  <sheetViews>
    <sheetView zoomScale="120" zoomScaleNormal="120" workbookViewId="0">
      <selection activeCell="B13" sqref="B13"/>
    </sheetView>
  </sheetViews>
  <sheetFormatPr defaultColWidth="9.140625" defaultRowHeight="15.75" customHeight="1" x14ac:dyDescent="0.25"/>
  <cols>
    <col min="1" max="1" width="45.7109375" style="19" customWidth="1"/>
    <col min="2" max="5" width="14.7109375" style="19" customWidth="1"/>
    <col min="6" max="16384" width="9.140625" style="19"/>
  </cols>
  <sheetData>
    <row r="1" spans="1:254" x14ac:dyDescent="0.25">
      <c r="A1" s="97"/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  <c r="AO1" s="98"/>
      <c r="AP1" s="98"/>
      <c r="AQ1" s="98"/>
      <c r="AR1" s="98"/>
      <c r="AS1" s="98"/>
      <c r="AT1" s="98"/>
      <c r="AU1" s="98"/>
      <c r="AV1" s="98"/>
      <c r="AW1" s="98"/>
      <c r="AX1" s="98"/>
      <c r="AY1" s="98"/>
      <c r="AZ1" s="98"/>
      <c r="BA1" s="98"/>
      <c r="BB1" s="98"/>
      <c r="BC1" s="98"/>
      <c r="BD1" s="98"/>
      <c r="BE1" s="98"/>
      <c r="BF1" s="98"/>
      <c r="BG1" s="98"/>
      <c r="BH1" s="98"/>
      <c r="BI1" s="98"/>
      <c r="BJ1" s="98"/>
      <c r="BK1" s="98"/>
      <c r="BL1" s="98"/>
      <c r="BM1" s="98"/>
      <c r="BN1" s="98"/>
      <c r="BO1" s="98"/>
      <c r="BP1" s="98"/>
      <c r="BQ1" s="98"/>
      <c r="BR1" s="98"/>
      <c r="BS1" s="98"/>
      <c r="BT1" s="98"/>
      <c r="BU1" s="98"/>
      <c r="BV1" s="98"/>
      <c r="BW1" s="98"/>
      <c r="BX1" s="98"/>
      <c r="BY1" s="98"/>
      <c r="BZ1" s="98"/>
      <c r="CA1" s="98"/>
      <c r="CB1" s="98"/>
      <c r="CC1" s="98"/>
      <c r="CD1" s="98"/>
      <c r="CE1" s="98"/>
      <c r="CF1" s="98"/>
      <c r="CG1" s="98"/>
      <c r="CH1" s="98"/>
      <c r="CI1" s="98"/>
      <c r="CJ1" s="98"/>
      <c r="CK1" s="98"/>
      <c r="CL1" s="98"/>
      <c r="CM1" s="98"/>
      <c r="CN1" s="98"/>
      <c r="CO1" s="98"/>
      <c r="CP1" s="98"/>
      <c r="CQ1" s="98"/>
      <c r="CR1" s="98"/>
      <c r="CS1" s="98"/>
      <c r="CT1" s="98"/>
      <c r="CU1" s="98"/>
      <c r="CV1" s="98"/>
      <c r="CW1" s="98"/>
      <c r="CX1" s="98"/>
      <c r="CY1" s="98"/>
      <c r="CZ1" s="98"/>
      <c r="DA1" s="98"/>
      <c r="DB1" s="98"/>
      <c r="DC1" s="98"/>
      <c r="DD1" s="98"/>
      <c r="DE1" s="98"/>
      <c r="DF1" s="98"/>
      <c r="DG1" s="98"/>
      <c r="DH1" s="98"/>
      <c r="DI1" s="98"/>
      <c r="DJ1" s="98"/>
      <c r="DK1" s="98"/>
      <c r="DL1" s="98"/>
      <c r="DM1" s="98"/>
      <c r="DN1" s="98"/>
      <c r="DO1" s="98"/>
      <c r="DP1" s="98"/>
      <c r="DQ1" s="98"/>
      <c r="DR1" s="98"/>
      <c r="DS1" s="98"/>
      <c r="DT1" s="98"/>
      <c r="DU1" s="98"/>
      <c r="DV1" s="98"/>
      <c r="DW1" s="98"/>
      <c r="DX1" s="98"/>
      <c r="DY1" s="98"/>
      <c r="DZ1" s="98"/>
      <c r="EA1" s="98"/>
      <c r="EB1" s="98"/>
      <c r="EC1" s="98"/>
      <c r="ED1" s="98"/>
      <c r="EE1" s="98"/>
      <c r="EF1" s="98"/>
      <c r="EG1" s="98"/>
      <c r="EH1" s="98"/>
      <c r="EI1" s="98"/>
      <c r="EJ1" s="98"/>
      <c r="EK1" s="98"/>
      <c r="EL1" s="98"/>
      <c r="EM1" s="98"/>
      <c r="EN1" s="98"/>
      <c r="EO1" s="98"/>
      <c r="EP1" s="98"/>
      <c r="EQ1" s="98"/>
      <c r="ER1" s="98"/>
      <c r="ES1" s="98"/>
      <c r="ET1" s="98"/>
      <c r="EU1" s="98"/>
      <c r="EV1" s="98"/>
      <c r="EW1" s="98"/>
      <c r="EX1" s="98"/>
      <c r="EY1" s="98"/>
      <c r="EZ1" s="98"/>
      <c r="FA1" s="98"/>
      <c r="FB1" s="98"/>
      <c r="FC1" s="98"/>
      <c r="FD1" s="98"/>
      <c r="FE1" s="98"/>
      <c r="FF1" s="98"/>
      <c r="FG1" s="98"/>
      <c r="FH1" s="98"/>
      <c r="FI1" s="98"/>
      <c r="FJ1" s="98"/>
      <c r="FK1" s="98"/>
      <c r="FL1" s="98"/>
      <c r="FM1" s="98"/>
      <c r="FN1" s="98"/>
      <c r="FO1" s="98"/>
      <c r="FP1" s="98"/>
      <c r="FQ1" s="98"/>
      <c r="FR1" s="98"/>
      <c r="FS1" s="98"/>
      <c r="FT1" s="98"/>
      <c r="FU1" s="98"/>
      <c r="FV1" s="98"/>
      <c r="FW1" s="98"/>
      <c r="FX1" s="98"/>
      <c r="FY1" s="98"/>
      <c r="FZ1" s="98"/>
      <c r="GA1" s="98"/>
      <c r="GB1" s="98"/>
      <c r="GC1" s="98"/>
      <c r="GD1" s="98"/>
      <c r="GE1" s="98"/>
      <c r="GF1" s="98"/>
      <c r="GG1" s="98"/>
      <c r="GH1" s="98"/>
      <c r="GI1" s="98"/>
      <c r="GJ1" s="98"/>
      <c r="GK1" s="98"/>
      <c r="GL1" s="98"/>
      <c r="GM1" s="98"/>
      <c r="GN1" s="98"/>
      <c r="GO1" s="98"/>
      <c r="GP1" s="98"/>
      <c r="GQ1" s="98"/>
      <c r="GR1" s="98"/>
      <c r="GS1" s="98"/>
      <c r="GT1" s="98"/>
      <c r="GU1" s="98"/>
      <c r="GV1" s="98"/>
      <c r="GW1" s="98"/>
      <c r="GX1" s="98"/>
      <c r="GY1" s="98"/>
      <c r="GZ1" s="98"/>
      <c r="HA1" s="98"/>
      <c r="HB1" s="98"/>
      <c r="HC1" s="98"/>
      <c r="HD1" s="98"/>
      <c r="HE1" s="98"/>
      <c r="HF1" s="98"/>
      <c r="HG1" s="98"/>
      <c r="HH1" s="98"/>
      <c r="HI1" s="98"/>
      <c r="HJ1" s="98"/>
      <c r="HK1" s="98"/>
      <c r="HL1" s="98"/>
      <c r="HM1" s="98"/>
      <c r="HN1" s="98"/>
      <c r="HO1" s="98"/>
      <c r="HP1" s="98"/>
      <c r="HQ1" s="98"/>
      <c r="HR1" s="98"/>
      <c r="HS1" s="98"/>
      <c r="HT1" s="98"/>
      <c r="HU1" s="98"/>
      <c r="HV1" s="98"/>
      <c r="HW1" s="98"/>
      <c r="HX1" s="98"/>
      <c r="HY1" s="98"/>
      <c r="HZ1" s="98"/>
      <c r="IA1" s="98"/>
      <c r="IB1" s="98"/>
      <c r="IC1" s="98"/>
      <c r="ID1" s="98"/>
      <c r="IE1" s="98"/>
      <c r="IF1" s="98"/>
      <c r="IG1" s="98"/>
      <c r="IH1" s="98"/>
      <c r="II1" s="98"/>
      <c r="IJ1" s="98"/>
      <c r="IK1" s="98"/>
      <c r="IL1" s="98"/>
      <c r="IM1" s="98"/>
      <c r="IN1" s="98"/>
      <c r="IO1" s="98"/>
      <c r="IP1" s="98"/>
      <c r="IQ1" s="98"/>
      <c r="IR1" s="98"/>
      <c r="IS1" s="98"/>
      <c r="IT1" s="98"/>
    </row>
    <row r="2" spans="1:254" x14ac:dyDescent="0.25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8"/>
      <c r="BK2" s="98"/>
      <c r="BL2" s="98"/>
      <c r="BM2" s="98"/>
      <c r="BN2" s="98"/>
      <c r="BO2" s="98"/>
      <c r="BP2" s="98"/>
      <c r="BQ2" s="98"/>
      <c r="BR2" s="98"/>
      <c r="BS2" s="98"/>
      <c r="BT2" s="98"/>
      <c r="BU2" s="98"/>
      <c r="BV2" s="98"/>
      <c r="BW2" s="98"/>
      <c r="BX2" s="98"/>
      <c r="BY2" s="98"/>
      <c r="BZ2" s="98"/>
      <c r="CA2" s="98"/>
      <c r="CB2" s="98"/>
      <c r="CC2" s="98"/>
      <c r="CD2" s="98"/>
      <c r="CE2" s="98"/>
      <c r="CF2" s="98"/>
      <c r="CG2" s="98"/>
      <c r="CH2" s="98"/>
      <c r="CI2" s="98"/>
      <c r="CJ2" s="98"/>
      <c r="CK2" s="98"/>
      <c r="CL2" s="98"/>
      <c r="CM2" s="98"/>
      <c r="CN2" s="98"/>
      <c r="CO2" s="98"/>
      <c r="CP2" s="98"/>
      <c r="CQ2" s="98"/>
      <c r="CR2" s="98"/>
      <c r="CS2" s="98"/>
      <c r="CT2" s="98"/>
      <c r="CU2" s="98"/>
      <c r="CV2" s="98"/>
      <c r="CW2" s="98"/>
      <c r="CX2" s="98"/>
      <c r="CY2" s="98"/>
      <c r="CZ2" s="98"/>
      <c r="DA2" s="98"/>
      <c r="DB2" s="98"/>
      <c r="DC2" s="98"/>
      <c r="DD2" s="98"/>
      <c r="DE2" s="98"/>
      <c r="DF2" s="98"/>
      <c r="DG2" s="98"/>
      <c r="DH2" s="98"/>
      <c r="DI2" s="98"/>
      <c r="DJ2" s="98"/>
      <c r="DK2" s="98"/>
      <c r="DL2" s="98"/>
      <c r="DM2" s="98"/>
      <c r="DN2" s="98"/>
      <c r="DO2" s="98"/>
      <c r="DP2" s="98"/>
      <c r="DQ2" s="98"/>
      <c r="DR2" s="98"/>
      <c r="DS2" s="98"/>
      <c r="DT2" s="98"/>
      <c r="DU2" s="98"/>
      <c r="DV2" s="98"/>
      <c r="DW2" s="98"/>
      <c r="DX2" s="98"/>
      <c r="DY2" s="98"/>
      <c r="DZ2" s="98"/>
      <c r="EA2" s="98"/>
      <c r="EB2" s="98"/>
      <c r="EC2" s="98"/>
      <c r="ED2" s="98"/>
      <c r="EE2" s="98"/>
      <c r="EF2" s="98"/>
      <c r="EG2" s="98"/>
      <c r="EH2" s="98"/>
      <c r="EI2" s="98"/>
      <c r="EJ2" s="98"/>
      <c r="EK2" s="98"/>
      <c r="EL2" s="98"/>
      <c r="EM2" s="98"/>
      <c r="EN2" s="98"/>
      <c r="EO2" s="98"/>
      <c r="EP2" s="98"/>
      <c r="EQ2" s="98"/>
      <c r="ER2" s="98"/>
      <c r="ES2" s="98"/>
      <c r="ET2" s="98"/>
      <c r="EU2" s="98"/>
      <c r="EV2" s="98"/>
      <c r="EW2" s="98"/>
      <c r="EX2" s="98"/>
      <c r="EY2" s="98"/>
      <c r="EZ2" s="98"/>
      <c r="FA2" s="98"/>
      <c r="FB2" s="98"/>
      <c r="FC2" s="98"/>
      <c r="FD2" s="98"/>
      <c r="FE2" s="98"/>
      <c r="FF2" s="98"/>
      <c r="FG2" s="98"/>
      <c r="FH2" s="98"/>
      <c r="FI2" s="98"/>
      <c r="FJ2" s="98"/>
      <c r="FK2" s="98"/>
      <c r="FL2" s="98"/>
      <c r="FM2" s="98"/>
      <c r="FN2" s="98"/>
      <c r="FO2" s="98"/>
      <c r="FP2" s="98"/>
      <c r="FQ2" s="98"/>
      <c r="FR2" s="98"/>
      <c r="FS2" s="98"/>
      <c r="FT2" s="98"/>
      <c r="FU2" s="98"/>
      <c r="FV2" s="98"/>
      <c r="FW2" s="98"/>
      <c r="FX2" s="98"/>
      <c r="FY2" s="98"/>
      <c r="FZ2" s="98"/>
      <c r="GA2" s="98"/>
      <c r="GB2" s="98"/>
      <c r="GC2" s="98"/>
      <c r="GD2" s="98"/>
      <c r="GE2" s="98"/>
      <c r="GF2" s="98"/>
      <c r="GG2" s="98"/>
      <c r="GH2" s="98"/>
      <c r="GI2" s="98"/>
      <c r="GJ2" s="98"/>
      <c r="GK2" s="98"/>
      <c r="GL2" s="98"/>
      <c r="GM2" s="98"/>
      <c r="GN2" s="98"/>
      <c r="GO2" s="98"/>
      <c r="GP2" s="98"/>
      <c r="GQ2" s="98"/>
      <c r="GR2" s="98"/>
      <c r="GS2" s="98"/>
      <c r="GT2" s="98"/>
      <c r="GU2" s="98"/>
      <c r="GV2" s="98"/>
      <c r="GW2" s="98"/>
      <c r="GX2" s="98"/>
      <c r="GY2" s="98"/>
      <c r="GZ2" s="98"/>
      <c r="HA2" s="98"/>
      <c r="HB2" s="98"/>
      <c r="HC2" s="98"/>
      <c r="HD2" s="98"/>
      <c r="HE2" s="98"/>
      <c r="HF2" s="98"/>
      <c r="HG2" s="98"/>
      <c r="HH2" s="98"/>
      <c r="HI2" s="98"/>
      <c r="HJ2" s="98"/>
      <c r="HK2" s="98"/>
      <c r="HL2" s="98"/>
      <c r="HM2" s="98"/>
      <c r="HN2" s="98"/>
      <c r="HO2" s="98"/>
      <c r="HP2" s="98"/>
      <c r="HQ2" s="98"/>
      <c r="HR2" s="98"/>
      <c r="HS2" s="98"/>
      <c r="HT2" s="98"/>
      <c r="HU2" s="98"/>
      <c r="HV2" s="98"/>
      <c r="HW2" s="98"/>
      <c r="HX2" s="98"/>
      <c r="HY2" s="98"/>
      <c r="HZ2" s="98"/>
      <c r="IA2" s="98"/>
      <c r="IB2" s="98"/>
      <c r="IC2" s="98"/>
      <c r="ID2" s="98"/>
      <c r="IE2" s="98"/>
      <c r="IF2" s="98"/>
      <c r="IG2" s="98"/>
      <c r="IH2" s="98"/>
      <c r="II2" s="98"/>
      <c r="IJ2" s="98"/>
      <c r="IK2" s="98"/>
      <c r="IL2" s="98"/>
      <c r="IM2" s="98"/>
      <c r="IN2" s="98"/>
      <c r="IO2" s="98"/>
      <c r="IP2" s="98"/>
      <c r="IQ2" s="98"/>
      <c r="IR2" s="98"/>
      <c r="IS2" s="98"/>
      <c r="IT2" s="98"/>
    </row>
    <row r="3" spans="1:254" x14ac:dyDescent="0.25">
      <c r="A3" s="98"/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8"/>
      <c r="AO3" s="98"/>
      <c r="AP3" s="98"/>
      <c r="AQ3" s="98"/>
      <c r="AR3" s="98"/>
      <c r="AS3" s="98"/>
      <c r="AT3" s="98"/>
      <c r="AU3" s="98"/>
      <c r="AV3" s="98"/>
      <c r="AW3" s="98"/>
      <c r="AX3" s="98"/>
      <c r="AY3" s="98"/>
      <c r="AZ3" s="98"/>
      <c r="BA3" s="98"/>
      <c r="BB3" s="98"/>
      <c r="BC3" s="98"/>
      <c r="BD3" s="98"/>
      <c r="BE3" s="98"/>
      <c r="BF3" s="98"/>
      <c r="BG3" s="98"/>
      <c r="BH3" s="98"/>
      <c r="BI3" s="98"/>
      <c r="BJ3" s="98"/>
      <c r="BK3" s="98"/>
      <c r="BL3" s="98"/>
      <c r="BM3" s="98"/>
      <c r="BN3" s="98"/>
      <c r="BO3" s="98"/>
      <c r="BP3" s="98"/>
      <c r="BQ3" s="98"/>
      <c r="BR3" s="98"/>
      <c r="BS3" s="98"/>
      <c r="BT3" s="98"/>
      <c r="BU3" s="98"/>
      <c r="BV3" s="98"/>
      <c r="BW3" s="98"/>
      <c r="BX3" s="98"/>
      <c r="BY3" s="98"/>
      <c r="BZ3" s="98"/>
      <c r="CA3" s="98"/>
      <c r="CB3" s="98"/>
      <c r="CC3" s="98"/>
      <c r="CD3" s="98"/>
      <c r="CE3" s="98"/>
      <c r="CF3" s="98"/>
      <c r="CG3" s="98"/>
      <c r="CH3" s="98"/>
      <c r="CI3" s="98"/>
      <c r="CJ3" s="98"/>
      <c r="CK3" s="98"/>
      <c r="CL3" s="98"/>
      <c r="CM3" s="98"/>
      <c r="CN3" s="98"/>
      <c r="CO3" s="98"/>
      <c r="CP3" s="98"/>
      <c r="CQ3" s="98"/>
      <c r="CR3" s="98"/>
      <c r="CS3" s="98"/>
      <c r="CT3" s="98"/>
      <c r="CU3" s="98"/>
      <c r="CV3" s="98"/>
      <c r="CW3" s="98"/>
      <c r="CX3" s="98"/>
      <c r="CY3" s="98"/>
      <c r="CZ3" s="98"/>
      <c r="DA3" s="98"/>
      <c r="DB3" s="98"/>
      <c r="DC3" s="98"/>
      <c r="DD3" s="98"/>
      <c r="DE3" s="98"/>
      <c r="DF3" s="98"/>
      <c r="DG3" s="98"/>
      <c r="DH3" s="98"/>
      <c r="DI3" s="98"/>
      <c r="DJ3" s="98"/>
      <c r="DK3" s="98"/>
      <c r="DL3" s="98"/>
      <c r="DM3" s="98"/>
      <c r="DN3" s="98"/>
      <c r="DO3" s="98"/>
      <c r="DP3" s="98"/>
      <c r="DQ3" s="98"/>
      <c r="DR3" s="98"/>
      <c r="DS3" s="98"/>
      <c r="DT3" s="98"/>
      <c r="DU3" s="98"/>
      <c r="DV3" s="98"/>
      <c r="DW3" s="98"/>
      <c r="DX3" s="98"/>
      <c r="DY3" s="98"/>
      <c r="DZ3" s="98"/>
      <c r="EA3" s="98"/>
      <c r="EB3" s="98"/>
      <c r="EC3" s="98"/>
      <c r="ED3" s="98"/>
      <c r="EE3" s="98"/>
      <c r="EF3" s="98"/>
      <c r="EG3" s="98"/>
      <c r="EH3" s="98"/>
      <c r="EI3" s="98"/>
      <c r="EJ3" s="98"/>
      <c r="EK3" s="98"/>
      <c r="EL3" s="98"/>
      <c r="EM3" s="98"/>
      <c r="EN3" s="98"/>
      <c r="EO3" s="98"/>
      <c r="EP3" s="98"/>
      <c r="EQ3" s="98"/>
      <c r="ER3" s="98"/>
      <c r="ES3" s="98"/>
      <c r="ET3" s="98"/>
      <c r="EU3" s="98"/>
      <c r="EV3" s="98"/>
      <c r="EW3" s="98"/>
      <c r="EX3" s="98"/>
      <c r="EY3" s="98"/>
      <c r="EZ3" s="98"/>
      <c r="FA3" s="98"/>
      <c r="FB3" s="98"/>
      <c r="FC3" s="98"/>
      <c r="FD3" s="98"/>
      <c r="FE3" s="98"/>
      <c r="FF3" s="98"/>
      <c r="FG3" s="98"/>
      <c r="FH3" s="98"/>
      <c r="FI3" s="98"/>
      <c r="FJ3" s="98"/>
      <c r="FK3" s="98"/>
      <c r="FL3" s="98"/>
      <c r="FM3" s="98"/>
      <c r="FN3" s="98"/>
      <c r="FO3" s="98"/>
      <c r="FP3" s="98"/>
      <c r="FQ3" s="98"/>
      <c r="FR3" s="98"/>
      <c r="FS3" s="98"/>
      <c r="FT3" s="98"/>
      <c r="FU3" s="98"/>
      <c r="FV3" s="98"/>
      <c r="FW3" s="98"/>
      <c r="FX3" s="98"/>
      <c r="FY3" s="98"/>
      <c r="FZ3" s="98"/>
      <c r="GA3" s="98"/>
      <c r="GB3" s="98"/>
      <c r="GC3" s="98"/>
      <c r="GD3" s="98"/>
      <c r="GE3" s="98"/>
      <c r="GF3" s="98"/>
      <c r="GG3" s="98"/>
      <c r="GH3" s="98"/>
      <c r="GI3" s="98"/>
      <c r="GJ3" s="98"/>
      <c r="GK3" s="98"/>
      <c r="GL3" s="98"/>
      <c r="GM3" s="98"/>
      <c r="GN3" s="98"/>
      <c r="GO3" s="98"/>
      <c r="GP3" s="98"/>
      <c r="GQ3" s="98"/>
      <c r="GR3" s="98"/>
      <c r="GS3" s="98"/>
      <c r="GT3" s="98"/>
      <c r="GU3" s="98"/>
      <c r="GV3" s="98"/>
      <c r="GW3" s="98"/>
      <c r="GX3" s="98"/>
      <c r="GY3" s="98"/>
      <c r="GZ3" s="98"/>
      <c r="HA3" s="98"/>
      <c r="HB3" s="98"/>
      <c r="HC3" s="98"/>
      <c r="HD3" s="98"/>
      <c r="HE3" s="98"/>
      <c r="HF3" s="98"/>
      <c r="HG3" s="98"/>
      <c r="HH3" s="98"/>
      <c r="HI3" s="98"/>
      <c r="HJ3" s="98"/>
      <c r="HK3" s="98"/>
      <c r="HL3" s="98"/>
      <c r="HM3" s="98"/>
      <c r="HN3" s="98"/>
      <c r="HO3" s="98"/>
      <c r="HP3" s="98"/>
      <c r="HQ3" s="98"/>
      <c r="HR3" s="98"/>
      <c r="HS3" s="98"/>
      <c r="HT3" s="98"/>
      <c r="HU3" s="98"/>
      <c r="HV3" s="98"/>
      <c r="HW3" s="98"/>
      <c r="HX3" s="98"/>
      <c r="HY3" s="98"/>
      <c r="HZ3" s="98"/>
      <c r="IA3" s="98"/>
      <c r="IB3" s="98"/>
      <c r="IC3" s="98"/>
      <c r="ID3" s="98"/>
      <c r="IE3" s="98"/>
      <c r="IF3" s="98"/>
      <c r="IG3" s="98"/>
      <c r="IH3" s="98"/>
      <c r="II3" s="98"/>
      <c r="IJ3" s="98"/>
      <c r="IK3" s="98"/>
      <c r="IL3" s="98"/>
      <c r="IM3" s="98"/>
      <c r="IN3" s="98"/>
      <c r="IO3" s="98"/>
      <c r="IP3" s="98"/>
      <c r="IQ3" s="98"/>
      <c r="IR3" s="98"/>
      <c r="IS3" s="98"/>
      <c r="IT3" s="98"/>
    </row>
    <row r="4" spans="1:254" x14ac:dyDescent="0.25">
      <c r="A4" s="98"/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  <c r="AI4" s="98"/>
      <c r="AJ4" s="98"/>
      <c r="AK4" s="98"/>
      <c r="AL4" s="98"/>
      <c r="AM4" s="98"/>
      <c r="AN4" s="98"/>
      <c r="AO4" s="98"/>
      <c r="AP4" s="98"/>
      <c r="AQ4" s="98"/>
      <c r="AR4" s="98"/>
      <c r="AS4" s="98"/>
      <c r="AT4" s="98"/>
      <c r="AU4" s="98"/>
      <c r="AV4" s="98"/>
      <c r="AW4" s="98"/>
      <c r="AX4" s="98"/>
      <c r="AY4" s="98"/>
      <c r="AZ4" s="98"/>
      <c r="BA4" s="98"/>
      <c r="BB4" s="98"/>
      <c r="BC4" s="98"/>
      <c r="BD4" s="98"/>
      <c r="BE4" s="98"/>
      <c r="BF4" s="98"/>
      <c r="BG4" s="98"/>
      <c r="BH4" s="98"/>
      <c r="BI4" s="98"/>
      <c r="BJ4" s="98"/>
      <c r="BK4" s="98"/>
      <c r="BL4" s="98"/>
      <c r="BM4" s="98"/>
      <c r="BN4" s="98"/>
      <c r="BO4" s="98"/>
      <c r="BP4" s="98"/>
      <c r="BQ4" s="98"/>
      <c r="BR4" s="98"/>
      <c r="BS4" s="98"/>
      <c r="BT4" s="98"/>
      <c r="BU4" s="98"/>
      <c r="BV4" s="98"/>
      <c r="BW4" s="98"/>
      <c r="BX4" s="98"/>
      <c r="BY4" s="98"/>
      <c r="BZ4" s="98"/>
      <c r="CA4" s="98"/>
      <c r="CB4" s="98"/>
      <c r="CC4" s="98"/>
      <c r="CD4" s="98"/>
      <c r="CE4" s="98"/>
      <c r="CF4" s="98"/>
      <c r="CG4" s="98"/>
      <c r="CH4" s="98"/>
      <c r="CI4" s="98"/>
      <c r="CJ4" s="98"/>
      <c r="CK4" s="98"/>
      <c r="CL4" s="98"/>
      <c r="CM4" s="98"/>
      <c r="CN4" s="98"/>
      <c r="CO4" s="98"/>
      <c r="CP4" s="98"/>
      <c r="CQ4" s="98"/>
      <c r="CR4" s="98"/>
      <c r="CS4" s="98"/>
      <c r="CT4" s="98"/>
      <c r="CU4" s="98"/>
      <c r="CV4" s="98"/>
      <c r="CW4" s="98"/>
      <c r="CX4" s="98"/>
      <c r="CY4" s="98"/>
      <c r="CZ4" s="98"/>
      <c r="DA4" s="98"/>
      <c r="DB4" s="98"/>
      <c r="DC4" s="98"/>
      <c r="DD4" s="98"/>
      <c r="DE4" s="98"/>
      <c r="DF4" s="98"/>
      <c r="DG4" s="98"/>
      <c r="DH4" s="98"/>
      <c r="DI4" s="98"/>
      <c r="DJ4" s="98"/>
      <c r="DK4" s="98"/>
      <c r="DL4" s="98"/>
      <c r="DM4" s="98"/>
      <c r="DN4" s="98"/>
      <c r="DO4" s="98"/>
      <c r="DP4" s="98"/>
      <c r="DQ4" s="98"/>
      <c r="DR4" s="98"/>
      <c r="DS4" s="98"/>
      <c r="DT4" s="98"/>
      <c r="DU4" s="98"/>
      <c r="DV4" s="98"/>
      <c r="DW4" s="98"/>
      <c r="DX4" s="98"/>
      <c r="DY4" s="98"/>
      <c r="DZ4" s="98"/>
      <c r="EA4" s="98"/>
      <c r="EB4" s="98"/>
      <c r="EC4" s="98"/>
      <c r="ED4" s="98"/>
      <c r="EE4" s="98"/>
      <c r="EF4" s="98"/>
      <c r="EG4" s="98"/>
      <c r="EH4" s="98"/>
      <c r="EI4" s="98"/>
      <c r="EJ4" s="98"/>
      <c r="EK4" s="98"/>
      <c r="EL4" s="98"/>
      <c r="EM4" s="98"/>
      <c r="EN4" s="98"/>
      <c r="EO4" s="98"/>
      <c r="EP4" s="98"/>
      <c r="EQ4" s="98"/>
      <c r="ER4" s="98"/>
      <c r="ES4" s="98"/>
      <c r="ET4" s="98"/>
      <c r="EU4" s="98"/>
      <c r="EV4" s="98"/>
      <c r="EW4" s="98"/>
      <c r="EX4" s="98"/>
      <c r="EY4" s="98"/>
      <c r="EZ4" s="98"/>
      <c r="FA4" s="98"/>
      <c r="FB4" s="98"/>
      <c r="FC4" s="98"/>
      <c r="FD4" s="98"/>
      <c r="FE4" s="98"/>
      <c r="FF4" s="98"/>
      <c r="FG4" s="98"/>
      <c r="FH4" s="98"/>
      <c r="FI4" s="98"/>
      <c r="FJ4" s="98"/>
      <c r="FK4" s="98"/>
      <c r="FL4" s="98"/>
      <c r="FM4" s="98"/>
      <c r="FN4" s="98"/>
      <c r="FO4" s="98"/>
      <c r="FP4" s="98"/>
      <c r="FQ4" s="98"/>
      <c r="FR4" s="98"/>
      <c r="FS4" s="98"/>
      <c r="FT4" s="98"/>
      <c r="FU4" s="98"/>
      <c r="FV4" s="98"/>
      <c r="FW4" s="98"/>
      <c r="FX4" s="98"/>
      <c r="FY4" s="98"/>
      <c r="FZ4" s="98"/>
      <c r="GA4" s="98"/>
      <c r="GB4" s="98"/>
      <c r="GC4" s="98"/>
      <c r="GD4" s="98"/>
      <c r="GE4" s="98"/>
      <c r="GF4" s="98"/>
      <c r="GG4" s="98"/>
      <c r="GH4" s="98"/>
      <c r="GI4" s="98"/>
      <c r="GJ4" s="98"/>
      <c r="GK4" s="98"/>
      <c r="GL4" s="98"/>
      <c r="GM4" s="98"/>
      <c r="GN4" s="98"/>
      <c r="GO4" s="98"/>
      <c r="GP4" s="98"/>
      <c r="GQ4" s="98"/>
      <c r="GR4" s="98"/>
      <c r="GS4" s="98"/>
      <c r="GT4" s="98"/>
      <c r="GU4" s="98"/>
      <c r="GV4" s="98"/>
      <c r="GW4" s="98"/>
      <c r="GX4" s="98"/>
      <c r="GY4" s="98"/>
      <c r="GZ4" s="98"/>
      <c r="HA4" s="98"/>
      <c r="HB4" s="98"/>
      <c r="HC4" s="98"/>
      <c r="HD4" s="98"/>
      <c r="HE4" s="98"/>
      <c r="HF4" s="98"/>
      <c r="HG4" s="98"/>
      <c r="HH4" s="98"/>
      <c r="HI4" s="98"/>
      <c r="HJ4" s="98"/>
      <c r="HK4" s="98"/>
      <c r="HL4" s="98"/>
      <c r="HM4" s="98"/>
      <c r="HN4" s="98"/>
      <c r="HO4" s="98"/>
      <c r="HP4" s="98"/>
      <c r="HQ4" s="98"/>
      <c r="HR4" s="98"/>
      <c r="HS4" s="98"/>
      <c r="HT4" s="98"/>
      <c r="HU4" s="98"/>
      <c r="HV4" s="98"/>
      <c r="HW4" s="98"/>
      <c r="HX4" s="98"/>
      <c r="HY4" s="98"/>
      <c r="HZ4" s="98"/>
      <c r="IA4" s="98"/>
      <c r="IB4" s="98"/>
      <c r="IC4" s="98"/>
      <c r="ID4" s="98"/>
      <c r="IE4" s="98"/>
      <c r="IF4" s="98"/>
      <c r="IG4" s="98"/>
      <c r="IH4" s="98"/>
      <c r="II4" s="98"/>
      <c r="IJ4" s="98"/>
      <c r="IK4" s="98"/>
      <c r="IL4" s="98"/>
      <c r="IM4" s="98"/>
      <c r="IN4" s="98"/>
      <c r="IO4" s="98"/>
      <c r="IP4" s="98"/>
      <c r="IQ4" s="98"/>
      <c r="IR4" s="98"/>
      <c r="IS4" s="98"/>
      <c r="IT4" s="98"/>
    </row>
    <row r="5" spans="1:254" x14ac:dyDescent="0.25">
      <c r="A5" s="99" t="s">
        <v>108</v>
      </c>
      <c r="B5" s="99"/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8"/>
      <c r="AH5" s="98"/>
      <c r="AI5" s="98"/>
      <c r="AJ5" s="98"/>
      <c r="AK5" s="98"/>
      <c r="AL5" s="98"/>
      <c r="AM5" s="98"/>
      <c r="AN5" s="98"/>
      <c r="AO5" s="98"/>
      <c r="AP5" s="98"/>
      <c r="AQ5" s="98"/>
      <c r="AR5" s="98"/>
      <c r="AS5" s="98"/>
      <c r="AT5" s="98"/>
      <c r="AU5" s="98"/>
      <c r="AV5" s="98"/>
      <c r="AW5" s="98"/>
      <c r="AX5" s="98"/>
      <c r="AY5" s="98"/>
      <c r="AZ5" s="98"/>
      <c r="BA5" s="98"/>
      <c r="BB5" s="98"/>
      <c r="BC5" s="98"/>
      <c r="BD5" s="98"/>
      <c r="BE5" s="98"/>
      <c r="BF5" s="98"/>
      <c r="BG5" s="98"/>
      <c r="BH5" s="98"/>
      <c r="BI5" s="98"/>
      <c r="BJ5" s="98"/>
      <c r="BK5" s="98"/>
      <c r="BL5" s="98"/>
      <c r="BM5" s="98"/>
      <c r="BN5" s="98"/>
      <c r="BO5" s="98"/>
      <c r="BP5" s="98"/>
      <c r="BQ5" s="98"/>
      <c r="BR5" s="98"/>
      <c r="BS5" s="98"/>
      <c r="BT5" s="98"/>
      <c r="BU5" s="98"/>
      <c r="BV5" s="98"/>
      <c r="BW5" s="98"/>
      <c r="BX5" s="98"/>
      <c r="BY5" s="98"/>
      <c r="BZ5" s="98"/>
      <c r="CA5" s="98"/>
      <c r="CB5" s="98"/>
      <c r="CC5" s="98"/>
      <c r="CD5" s="98"/>
      <c r="CE5" s="98"/>
      <c r="CF5" s="98"/>
      <c r="CG5" s="98"/>
      <c r="CH5" s="98"/>
      <c r="CI5" s="98"/>
      <c r="CJ5" s="98"/>
      <c r="CK5" s="98"/>
      <c r="CL5" s="98"/>
      <c r="CM5" s="98"/>
      <c r="CN5" s="98"/>
      <c r="CO5" s="98"/>
      <c r="CP5" s="98"/>
      <c r="CQ5" s="98"/>
      <c r="CR5" s="98"/>
      <c r="CS5" s="98"/>
      <c r="CT5" s="98"/>
      <c r="CU5" s="98"/>
      <c r="CV5" s="98"/>
      <c r="CW5" s="98"/>
      <c r="CX5" s="98"/>
      <c r="CY5" s="98"/>
      <c r="CZ5" s="98"/>
      <c r="DA5" s="98"/>
      <c r="DB5" s="98"/>
      <c r="DC5" s="98"/>
      <c r="DD5" s="98"/>
      <c r="DE5" s="98"/>
      <c r="DF5" s="98"/>
      <c r="DG5" s="98"/>
      <c r="DH5" s="98"/>
      <c r="DI5" s="98"/>
      <c r="DJ5" s="98"/>
      <c r="DK5" s="98"/>
      <c r="DL5" s="98"/>
      <c r="DM5" s="98"/>
      <c r="DN5" s="98"/>
      <c r="DO5" s="98"/>
      <c r="DP5" s="98"/>
      <c r="DQ5" s="98"/>
      <c r="DR5" s="98"/>
      <c r="DS5" s="98"/>
      <c r="DT5" s="98"/>
      <c r="DU5" s="98"/>
      <c r="DV5" s="98"/>
      <c r="DW5" s="98"/>
      <c r="DX5" s="98"/>
      <c r="DY5" s="98"/>
      <c r="DZ5" s="98"/>
      <c r="EA5" s="98"/>
      <c r="EB5" s="98"/>
      <c r="EC5" s="98"/>
      <c r="ED5" s="98"/>
      <c r="EE5" s="98"/>
      <c r="EF5" s="98"/>
      <c r="EG5" s="98"/>
      <c r="EH5" s="98"/>
      <c r="EI5" s="98"/>
      <c r="EJ5" s="98"/>
      <c r="EK5" s="98"/>
      <c r="EL5" s="98"/>
      <c r="EM5" s="98"/>
      <c r="EN5" s="98"/>
      <c r="EO5" s="98"/>
      <c r="EP5" s="98"/>
      <c r="EQ5" s="98"/>
      <c r="ER5" s="98"/>
      <c r="ES5" s="98"/>
      <c r="ET5" s="98"/>
      <c r="EU5" s="98"/>
      <c r="EV5" s="98"/>
      <c r="EW5" s="98"/>
      <c r="EX5" s="98"/>
      <c r="EY5" s="98"/>
      <c r="EZ5" s="98"/>
      <c r="FA5" s="98"/>
      <c r="FB5" s="98"/>
      <c r="FC5" s="98"/>
      <c r="FD5" s="98"/>
      <c r="FE5" s="98"/>
      <c r="FF5" s="98"/>
      <c r="FG5" s="98"/>
      <c r="FH5" s="98"/>
      <c r="FI5" s="98"/>
      <c r="FJ5" s="98"/>
      <c r="FK5" s="98"/>
      <c r="FL5" s="98"/>
      <c r="FM5" s="98"/>
      <c r="FN5" s="98"/>
      <c r="FO5" s="98"/>
      <c r="FP5" s="98"/>
      <c r="FQ5" s="98"/>
      <c r="FR5" s="98"/>
      <c r="FS5" s="98"/>
      <c r="FT5" s="98"/>
      <c r="FU5" s="98"/>
      <c r="FV5" s="98"/>
      <c r="FW5" s="98"/>
      <c r="FX5" s="98"/>
      <c r="FY5" s="98"/>
      <c r="FZ5" s="98"/>
      <c r="GA5" s="98"/>
      <c r="GB5" s="98"/>
      <c r="GC5" s="98"/>
      <c r="GD5" s="98"/>
      <c r="GE5" s="98"/>
      <c r="GF5" s="98"/>
      <c r="GG5" s="98"/>
      <c r="GH5" s="98"/>
      <c r="GI5" s="98"/>
      <c r="GJ5" s="98"/>
      <c r="GK5" s="98"/>
      <c r="GL5" s="98"/>
      <c r="GM5" s="98"/>
      <c r="GN5" s="98"/>
      <c r="GO5" s="98"/>
      <c r="GP5" s="98"/>
      <c r="GQ5" s="98"/>
      <c r="GR5" s="98"/>
      <c r="GS5" s="98"/>
      <c r="GT5" s="98"/>
      <c r="GU5" s="98"/>
      <c r="GV5" s="98"/>
      <c r="GW5" s="98"/>
      <c r="GX5" s="98"/>
      <c r="GY5" s="98"/>
      <c r="GZ5" s="98"/>
      <c r="HA5" s="98"/>
      <c r="HB5" s="98"/>
      <c r="HC5" s="98"/>
      <c r="HD5" s="98"/>
      <c r="HE5" s="98"/>
      <c r="HF5" s="98"/>
      <c r="HG5" s="98"/>
      <c r="HH5" s="98"/>
      <c r="HI5" s="98"/>
      <c r="HJ5" s="98"/>
      <c r="HK5" s="98"/>
      <c r="HL5" s="98"/>
      <c r="HM5" s="98"/>
      <c r="HN5" s="98"/>
      <c r="HO5" s="98"/>
      <c r="HP5" s="98"/>
      <c r="HQ5" s="98"/>
      <c r="HR5" s="98"/>
      <c r="HS5" s="98"/>
      <c r="HT5" s="98"/>
      <c r="HU5" s="98"/>
      <c r="HV5" s="98"/>
      <c r="HW5" s="98"/>
      <c r="HX5" s="98"/>
      <c r="HY5" s="98"/>
      <c r="HZ5" s="98"/>
      <c r="IA5" s="98"/>
      <c r="IB5" s="98"/>
      <c r="IC5" s="98"/>
      <c r="ID5" s="98"/>
      <c r="IE5" s="98"/>
      <c r="IF5" s="98"/>
      <c r="IG5" s="98"/>
      <c r="IH5" s="98"/>
      <c r="II5" s="98"/>
      <c r="IJ5" s="98"/>
      <c r="IK5" s="98"/>
      <c r="IL5" s="98"/>
      <c r="IM5" s="98"/>
      <c r="IN5" s="98"/>
      <c r="IO5" s="98"/>
      <c r="IP5" s="98"/>
      <c r="IQ5" s="98"/>
      <c r="IR5" s="98"/>
      <c r="IS5" s="98"/>
      <c r="IT5" s="98"/>
    </row>
    <row r="6" spans="1:254" x14ac:dyDescent="0.25">
      <c r="A6" s="98"/>
      <c r="B6" s="98"/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8"/>
      <c r="AO6" s="98"/>
      <c r="AP6" s="98"/>
      <c r="AQ6" s="98"/>
      <c r="AR6" s="98"/>
      <c r="AS6" s="98"/>
      <c r="AT6" s="98"/>
      <c r="AU6" s="98"/>
      <c r="AV6" s="98"/>
      <c r="AW6" s="98"/>
      <c r="AX6" s="98"/>
      <c r="AY6" s="98"/>
      <c r="AZ6" s="98"/>
      <c r="BA6" s="98"/>
      <c r="BB6" s="98"/>
      <c r="BC6" s="98"/>
      <c r="BD6" s="98"/>
      <c r="BE6" s="98"/>
      <c r="BF6" s="98"/>
      <c r="BG6" s="98"/>
      <c r="BH6" s="98"/>
      <c r="BI6" s="98"/>
      <c r="BJ6" s="98"/>
      <c r="BK6" s="98"/>
      <c r="BL6" s="98"/>
      <c r="BM6" s="98"/>
      <c r="BN6" s="98"/>
      <c r="BO6" s="98"/>
      <c r="BP6" s="98"/>
      <c r="BQ6" s="98"/>
      <c r="BR6" s="98"/>
      <c r="BS6" s="98"/>
      <c r="BT6" s="98"/>
      <c r="BU6" s="98"/>
      <c r="BV6" s="98"/>
      <c r="BW6" s="98"/>
      <c r="BX6" s="98"/>
      <c r="BY6" s="98"/>
      <c r="BZ6" s="98"/>
      <c r="CA6" s="98"/>
      <c r="CB6" s="98"/>
      <c r="CC6" s="98"/>
      <c r="CD6" s="98"/>
      <c r="CE6" s="98"/>
      <c r="CF6" s="98"/>
      <c r="CG6" s="98"/>
      <c r="CH6" s="98"/>
      <c r="CI6" s="98"/>
      <c r="CJ6" s="98"/>
      <c r="CK6" s="98"/>
      <c r="CL6" s="98"/>
      <c r="CM6" s="98"/>
      <c r="CN6" s="98"/>
      <c r="CO6" s="98"/>
      <c r="CP6" s="98"/>
      <c r="CQ6" s="98"/>
      <c r="CR6" s="98"/>
      <c r="CS6" s="98"/>
      <c r="CT6" s="98"/>
      <c r="CU6" s="98"/>
      <c r="CV6" s="98"/>
      <c r="CW6" s="98"/>
      <c r="CX6" s="98"/>
      <c r="CY6" s="98"/>
      <c r="CZ6" s="98"/>
      <c r="DA6" s="98"/>
      <c r="DB6" s="98"/>
      <c r="DC6" s="98"/>
      <c r="DD6" s="98"/>
      <c r="DE6" s="98"/>
      <c r="DF6" s="98"/>
      <c r="DG6" s="98"/>
      <c r="DH6" s="98"/>
      <c r="DI6" s="98"/>
      <c r="DJ6" s="98"/>
      <c r="DK6" s="98"/>
      <c r="DL6" s="98"/>
      <c r="DM6" s="98"/>
      <c r="DN6" s="98"/>
      <c r="DO6" s="98"/>
      <c r="DP6" s="98"/>
      <c r="DQ6" s="98"/>
      <c r="DR6" s="98"/>
      <c r="DS6" s="98"/>
      <c r="DT6" s="98"/>
      <c r="DU6" s="98"/>
      <c r="DV6" s="98"/>
      <c r="DW6" s="98"/>
      <c r="DX6" s="98"/>
      <c r="DY6" s="98"/>
      <c r="DZ6" s="98"/>
      <c r="EA6" s="98"/>
      <c r="EB6" s="98"/>
      <c r="EC6" s="98"/>
      <c r="ED6" s="98"/>
      <c r="EE6" s="98"/>
      <c r="EF6" s="98"/>
      <c r="EG6" s="98"/>
      <c r="EH6" s="98"/>
      <c r="EI6" s="98"/>
      <c r="EJ6" s="98"/>
      <c r="EK6" s="98"/>
      <c r="EL6" s="98"/>
      <c r="EM6" s="98"/>
      <c r="EN6" s="98"/>
      <c r="EO6" s="98"/>
      <c r="EP6" s="98"/>
      <c r="EQ6" s="98"/>
      <c r="ER6" s="98"/>
      <c r="ES6" s="98"/>
      <c r="ET6" s="98"/>
      <c r="EU6" s="98"/>
      <c r="EV6" s="98"/>
      <c r="EW6" s="98"/>
      <c r="EX6" s="98"/>
      <c r="EY6" s="98"/>
      <c r="EZ6" s="98"/>
      <c r="FA6" s="98"/>
      <c r="FB6" s="98"/>
      <c r="FC6" s="98"/>
      <c r="FD6" s="98"/>
      <c r="FE6" s="98"/>
      <c r="FF6" s="98"/>
      <c r="FG6" s="98"/>
      <c r="FH6" s="98"/>
      <c r="FI6" s="98"/>
      <c r="FJ6" s="98"/>
      <c r="FK6" s="98"/>
      <c r="FL6" s="98"/>
      <c r="FM6" s="98"/>
      <c r="FN6" s="98"/>
      <c r="FO6" s="98"/>
      <c r="FP6" s="98"/>
      <c r="FQ6" s="98"/>
      <c r="FR6" s="98"/>
      <c r="FS6" s="98"/>
      <c r="FT6" s="98"/>
      <c r="FU6" s="98"/>
      <c r="FV6" s="98"/>
      <c r="FW6" s="98"/>
      <c r="FX6" s="98"/>
      <c r="FY6" s="98"/>
      <c r="FZ6" s="98"/>
      <c r="GA6" s="98"/>
      <c r="GB6" s="98"/>
      <c r="GC6" s="98"/>
      <c r="GD6" s="98"/>
      <c r="GE6" s="98"/>
      <c r="GF6" s="98"/>
      <c r="GG6" s="98"/>
      <c r="GH6" s="98"/>
      <c r="GI6" s="98"/>
      <c r="GJ6" s="98"/>
      <c r="GK6" s="98"/>
      <c r="GL6" s="98"/>
      <c r="GM6" s="98"/>
      <c r="GN6" s="98"/>
      <c r="GO6" s="98"/>
      <c r="GP6" s="98"/>
      <c r="GQ6" s="98"/>
      <c r="GR6" s="98"/>
      <c r="GS6" s="98"/>
      <c r="GT6" s="98"/>
      <c r="GU6" s="98"/>
      <c r="GV6" s="98"/>
      <c r="GW6" s="98"/>
      <c r="GX6" s="98"/>
      <c r="GY6" s="98"/>
      <c r="GZ6" s="98"/>
      <c r="HA6" s="98"/>
      <c r="HB6" s="98"/>
      <c r="HC6" s="98"/>
      <c r="HD6" s="98"/>
      <c r="HE6" s="98"/>
      <c r="HF6" s="98"/>
      <c r="HG6" s="98"/>
      <c r="HH6" s="98"/>
      <c r="HI6" s="98"/>
      <c r="HJ6" s="98"/>
      <c r="HK6" s="98"/>
      <c r="HL6" s="98"/>
      <c r="HM6" s="98"/>
      <c r="HN6" s="98"/>
      <c r="HO6" s="98"/>
      <c r="HP6" s="98"/>
      <c r="HQ6" s="98"/>
      <c r="HR6" s="98"/>
      <c r="HS6" s="98"/>
      <c r="HT6" s="98"/>
      <c r="HU6" s="98"/>
      <c r="HV6" s="98"/>
      <c r="HW6" s="98"/>
      <c r="HX6" s="98"/>
      <c r="HY6" s="98"/>
      <c r="HZ6" s="98"/>
      <c r="IA6" s="98"/>
      <c r="IB6" s="98"/>
      <c r="IC6" s="98"/>
      <c r="ID6" s="98"/>
      <c r="IE6" s="98"/>
      <c r="IF6" s="98"/>
      <c r="IG6" s="98"/>
      <c r="IH6" s="98"/>
      <c r="II6" s="98"/>
      <c r="IJ6" s="98"/>
      <c r="IK6" s="98"/>
      <c r="IL6" s="98"/>
      <c r="IM6" s="98"/>
      <c r="IN6" s="98"/>
      <c r="IO6" s="98"/>
      <c r="IP6" s="98"/>
      <c r="IQ6" s="98"/>
      <c r="IR6" s="98"/>
      <c r="IS6" s="98"/>
      <c r="IT6" s="98"/>
    </row>
    <row r="7" spans="1:254" ht="30.75" x14ac:dyDescent="0.25">
      <c r="A7" s="100" t="s">
        <v>1</v>
      </c>
      <c r="B7" s="98" t="s">
        <v>2</v>
      </c>
      <c r="C7" s="102" t="s">
        <v>3</v>
      </c>
      <c r="D7" s="101" t="s">
        <v>4</v>
      </c>
      <c r="E7" s="98" t="s">
        <v>5</v>
      </c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8"/>
      <c r="AO7" s="98"/>
      <c r="AP7" s="98"/>
      <c r="AQ7" s="98"/>
      <c r="AR7" s="98"/>
      <c r="AS7" s="98"/>
      <c r="AT7" s="98"/>
      <c r="AU7" s="98"/>
      <c r="AV7" s="98"/>
      <c r="AW7" s="98"/>
      <c r="AX7" s="98"/>
      <c r="AY7" s="98"/>
      <c r="AZ7" s="98"/>
      <c r="BA7" s="98"/>
      <c r="BB7" s="98"/>
      <c r="BC7" s="98"/>
      <c r="BD7" s="98"/>
      <c r="BE7" s="98"/>
      <c r="BF7" s="98"/>
      <c r="BG7" s="98"/>
      <c r="BH7" s="98"/>
      <c r="BI7" s="98"/>
      <c r="BJ7" s="98"/>
      <c r="BK7" s="98"/>
      <c r="BL7" s="98"/>
      <c r="BM7" s="98"/>
      <c r="BN7" s="98"/>
      <c r="BO7" s="98"/>
      <c r="BP7" s="98"/>
      <c r="BQ7" s="98"/>
      <c r="BR7" s="98"/>
      <c r="BS7" s="98"/>
      <c r="BT7" s="98"/>
      <c r="BU7" s="98"/>
      <c r="BV7" s="98"/>
      <c r="BW7" s="98"/>
      <c r="BX7" s="98"/>
      <c r="BY7" s="98"/>
      <c r="BZ7" s="98"/>
      <c r="CA7" s="98"/>
      <c r="CB7" s="98"/>
      <c r="CC7" s="98"/>
      <c r="CD7" s="98"/>
      <c r="CE7" s="98"/>
      <c r="CF7" s="98"/>
      <c r="CG7" s="98"/>
      <c r="CH7" s="98"/>
      <c r="CI7" s="98"/>
      <c r="CJ7" s="98"/>
      <c r="CK7" s="98"/>
      <c r="CL7" s="98"/>
      <c r="CM7" s="98"/>
      <c r="CN7" s="98"/>
      <c r="CO7" s="98"/>
      <c r="CP7" s="98"/>
      <c r="CQ7" s="98"/>
      <c r="CR7" s="98"/>
      <c r="CS7" s="98"/>
      <c r="CT7" s="98"/>
      <c r="CU7" s="98"/>
      <c r="CV7" s="98"/>
      <c r="CW7" s="98"/>
      <c r="CX7" s="98"/>
      <c r="CY7" s="98"/>
      <c r="CZ7" s="98"/>
      <c r="DA7" s="98"/>
      <c r="DB7" s="98"/>
      <c r="DC7" s="98"/>
      <c r="DD7" s="98"/>
      <c r="DE7" s="98"/>
      <c r="DF7" s="98"/>
      <c r="DG7" s="98"/>
      <c r="DH7" s="98"/>
      <c r="DI7" s="98"/>
      <c r="DJ7" s="98"/>
      <c r="DK7" s="98"/>
      <c r="DL7" s="98"/>
      <c r="DM7" s="98"/>
      <c r="DN7" s="98"/>
      <c r="DO7" s="98"/>
      <c r="DP7" s="98"/>
      <c r="DQ7" s="98"/>
      <c r="DR7" s="98"/>
      <c r="DS7" s="98"/>
      <c r="DT7" s="98"/>
      <c r="DU7" s="98"/>
      <c r="DV7" s="98"/>
      <c r="DW7" s="98"/>
      <c r="DX7" s="98"/>
      <c r="DY7" s="98"/>
      <c r="DZ7" s="98"/>
      <c r="EA7" s="98"/>
      <c r="EB7" s="98"/>
      <c r="EC7" s="98"/>
      <c r="ED7" s="98"/>
      <c r="EE7" s="98"/>
      <c r="EF7" s="98"/>
      <c r="EG7" s="98"/>
      <c r="EH7" s="98"/>
      <c r="EI7" s="98"/>
      <c r="EJ7" s="98"/>
      <c r="EK7" s="98"/>
      <c r="EL7" s="98"/>
      <c r="EM7" s="98"/>
      <c r="EN7" s="98"/>
      <c r="EO7" s="98"/>
      <c r="EP7" s="98"/>
      <c r="EQ7" s="98"/>
      <c r="ER7" s="98"/>
      <c r="ES7" s="98"/>
      <c r="ET7" s="98"/>
      <c r="EU7" s="98"/>
      <c r="EV7" s="98"/>
      <c r="EW7" s="98"/>
      <c r="EX7" s="98"/>
      <c r="EY7" s="98"/>
      <c r="EZ7" s="98"/>
      <c r="FA7" s="98"/>
      <c r="FB7" s="98"/>
      <c r="FC7" s="98"/>
      <c r="FD7" s="98"/>
      <c r="FE7" s="98"/>
      <c r="FF7" s="98"/>
      <c r="FG7" s="98"/>
      <c r="FH7" s="98"/>
      <c r="FI7" s="98"/>
      <c r="FJ7" s="98"/>
      <c r="FK7" s="98"/>
      <c r="FL7" s="98"/>
      <c r="FM7" s="98"/>
      <c r="FN7" s="98"/>
      <c r="FO7" s="98"/>
      <c r="FP7" s="98"/>
      <c r="FQ7" s="98"/>
      <c r="FR7" s="98"/>
      <c r="FS7" s="98"/>
      <c r="FT7" s="98"/>
      <c r="FU7" s="98"/>
      <c r="FV7" s="98"/>
      <c r="FW7" s="98"/>
      <c r="FX7" s="98"/>
      <c r="FY7" s="98"/>
      <c r="FZ7" s="98"/>
      <c r="GA7" s="98"/>
      <c r="GB7" s="98"/>
      <c r="GC7" s="98"/>
      <c r="GD7" s="98"/>
      <c r="GE7" s="98"/>
      <c r="GF7" s="98"/>
      <c r="GG7" s="98"/>
      <c r="GH7" s="98"/>
      <c r="GI7" s="98"/>
      <c r="GJ7" s="98"/>
      <c r="GK7" s="98"/>
      <c r="GL7" s="98"/>
      <c r="GM7" s="98"/>
      <c r="GN7" s="98"/>
      <c r="GO7" s="98"/>
      <c r="GP7" s="98"/>
      <c r="GQ7" s="98"/>
      <c r="GR7" s="98"/>
      <c r="GS7" s="98"/>
      <c r="GT7" s="98"/>
      <c r="GU7" s="98"/>
      <c r="GV7" s="98"/>
      <c r="GW7" s="98"/>
      <c r="GX7" s="98"/>
      <c r="GY7" s="98"/>
      <c r="GZ7" s="98"/>
      <c r="HA7" s="98"/>
      <c r="HB7" s="98"/>
      <c r="HC7" s="98"/>
      <c r="HD7" s="98"/>
      <c r="HE7" s="98"/>
      <c r="HF7" s="98"/>
      <c r="HG7" s="98"/>
      <c r="HH7" s="98"/>
      <c r="HI7" s="98"/>
      <c r="HJ7" s="98"/>
      <c r="HK7" s="98"/>
      <c r="HL7" s="98"/>
      <c r="HM7" s="98"/>
      <c r="HN7" s="98"/>
      <c r="HO7" s="98"/>
      <c r="HP7" s="98"/>
      <c r="HQ7" s="98"/>
      <c r="HR7" s="98"/>
      <c r="HS7" s="98"/>
      <c r="HT7" s="98"/>
      <c r="HU7" s="98"/>
      <c r="HV7" s="98"/>
      <c r="HW7" s="98"/>
      <c r="HX7" s="98"/>
      <c r="HY7" s="98"/>
      <c r="HZ7" s="98"/>
      <c r="IA7" s="98"/>
      <c r="IB7" s="98"/>
      <c r="IC7" s="98"/>
      <c r="ID7" s="98"/>
      <c r="IE7" s="98"/>
      <c r="IF7" s="98"/>
      <c r="IG7" s="98"/>
      <c r="IH7" s="98"/>
      <c r="II7" s="98"/>
      <c r="IJ7" s="98"/>
      <c r="IK7" s="98"/>
      <c r="IL7" s="98"/>
      <c r="IM7" s="98"/>
      <c r="IN7" s="98"/>
      <c r="IO7" s="98"/>
      <c r="IP7" s="98"/>
      <c r="IQ7" s="98"/>
      <c r="IR7" s="98"/>
      <c r="IS7" s="98"/>
      <c r="IT7" s="98"/>
    </row>
    <row r="8" spans="1:254" x14ac:dyDescent="0.25">
      <c r="A8" s="102"/>
      <c r="B8" s="98" t="s">
        <v>6</v>
      </c>
      <c r="C8" s="102" t="s">
        <v>3</v>
      </c>
      <c r="D8" s="101" t="s">
        <v>7</v>
      </c>
      <c r="E8" s="98" t="s">
        <v>8</v>
      </c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  <c r="AN8" s="98"/>
      <c r="AO8" s="98"/>
      <c r="AP8" s="98"/>
      <c r="AQ8" s="98"/>
      <c r="AR8" s="98"/>
      <c r="AS8" s="98"/>
      <c r="AT8" s="98"/>
      <c r="AU8" s="98"/>
      <c r="AV8" s="98"/>
      <c r="AW8" s="98"/>
      <c r="AX8" s="98"/>
      <c r="AY8" s="98"/>
      <c r="AZ8" s="98"/>
      <c r="BA8" s="98"/>
      <c r="BB8" s="98"/>
      <c r="BC8" s="98"/>
      <c r="BD8" s="98"/>
      <c r="BE8" s="98"/>
      <c r="BF8" s="98"/>
      <c r="BG8" s="98"/>
      <c r="BH8" s="98"/>
      <c r="BI8" s="98"/>
      <c r="BJ8" s="98"/>
      <c r="BK8" s="98"/>
      <c r="BL8" s="98"/>
      <c r="BM8" s="98"/>
      <c r="BN8" s="98"/>
      <c r="BO8" s="98"/>
      <c r="BP8" s="98"/>
      <c r="BQ8" s="98"/>
      <c r="BR8" s="98"/>
      <c r="BS8" s="98"/>
      <c r="BT8" s="98"/>
      <c r="BU8" s="98"/>
      <c r="BV8" s="98"/>
      <c r="BW8" s="98"/>
      <c r="BX8" s="98"/>
      <c r="BY8" s="98"/>
      <c r="BZ8" s="98"/>
      <c r="CA8" s="98"/>
      <c r="CB8" s="98"/>
      <c r="CC8" s="98"/>
      <c r="CD8" s="98"/>
      <c r="CE8" s="98"/>
      <c r="CF8" s="98"/>
      <c r="CG8" s="98"/>
      <c r="CH8" s="98"/>
      <c r="CI8" s="98"/>
      <c r="CJ8" s="98"/>
      <c r="CK8" s="98"/>
      <c r="CL8" s="98"/>
      <c r="CM8" s="98"/>
      <c r="CN8" s="98"/>
      <c r="CO8" s="98"/>
      <c r="CP8" s="98"/>
      <c r="CQ8" s="98"/>
      <c r="CR8" s="98"/>
      <c r="CS8" s="98"/>
      <c r="CT8" s="98"/>
      <c r="CU8" s="98"/>
      <c r="CV8" s="98"/>
      <c r="CW8" s="98"/>
      <c r="CX8" s="98"/>
      <c r="CY8" s="98"/>
      <c r="CZ8" s="98"/>
      <c r="DA8" s="98"/>
      <c r="DB8" s="98"/>
      <c r="DC8" s="98"/>
      <c r="DD8" s="98"/>
      <c r="DE8" s="98"/>
      <c r="DF8" s="98"/>
      <c r="DG8" s="98"/>
      <c r="DH8" s="98"/>
      <c r="DI8" s="98"/>
      <c r="DJ8" s="98"/>
      <c r="DK8" s="98"/>
      <c r="DL8" s="98"/>
      <c r="DM8" s="98"/>
      <c r="DN8" s="98"/>
      <c r="DO8" s="98"/>
      <c r="DP8" s="98"/>
      <c r="DQ8" s="98"/>
      <c r="DR8" s="98"/>
      <c r="DS8" s="98"/>
      <c r="DT8" s="98"/>
      <c r="DU8" s="98"/>
      <c r="DV8" s="98"/>
      <c r="DW8" s="98"/>
      <c r="DX8" s="98"/>
      <c r="DY8" s="98"/>
      <c r="DZ8" s="98"/>
      <c r="EA8" s="98"/>
      <c r="EB8" s="98"/>
      <c r="EC8" s="98"/>
      <c r="ED8" s="98"/>
      <c r="EE8" s="98"/>
      <c r="EF8" s="98"/>
      <c r="EG8" s="98"/>
      <c r="EH8" s="98"/>
      <c r="EI8" s="98"/>
      <c r="EJ8" s="98"/>
      <c r="EK8" s="98"/>
      <c r="EL8" s="98"/>
      <c r="EM8" s="98"/>
      <c r="EN8" s="98"/>
      <c r="EO8" s="98"/>
      <c r="EP8" s="98"/>
      <c r="EQ8" s="98"/>
      <c r="ER8" s="98"/>
      <c r="ES8" s="98"/>
      <c r="ET8" s="98"/>
      <c r="EU8" s="98"/>
      <c r="EV8" s="98"/>
      <c r="EW8" s="98"/>
      <c r="EX8" s="98"/>
      <c r="EY8" s="98"/>
      <c r="EZ8" s="98"/>
      <c r="FA8" s="98"/>
      <c r="FB8" s="98"/>
      <c r="FC8" s="98"/>
      <c r="FD8" s="98"/>
      <c r="FE8" s="98"/>
      <c r="FF8" s="98"/>
      <c r="FG8" s="98"/>
      <c r="FH8" s="98"/>
      <c r="FI8" s="98"/>
      <c r="FJ8" s="98"/>
      <c r="FK8" s="98"/>
      <c r="FL8" s="98"/>
      <c r="FM8" s="98"/>
      <c r="FN8" s="98"/>
      <c r="FO8" s="98"/>
      <c r="FP8" s="98"/>
      <c r="FQ8" s="98"/>
      <c r="FR8" s="98"/>
      <c r="FS8" s="98"/>
      <c r="FT8" s="98"/>
      <c r="FU8" s="98"/>
      <c r="FV8" s="98"/>
      <c r="FW8" s="98"/>
      <c r="FX8" s="98"/>
      <c r="FY8" s="98"/>
      <c r="FZ8" s="98"/>
      <c r="GA8" s="98"/>
      <c r="GB8" s="98"/>
      <c r="GC8" s="98"/>
      <c r="GD8" s="98"/>
      <c r="GE8" s="98"/>
      <c r="GF8" s="98"/>
      <c r="GG8" s="98"/>
      <c r="GH8" s="98"/>
      <c r="GI8" s="98"/>
      <c r="GJ8" s="98"/>
      <c r="GK8" s="98"/>
      <c r="GL8" s="98"/>
      <c r="GM8" s="98"/>
      <c r="GN8" s="98"/>
      <c r="GO8" s="98"/>
      <c r="GP8" s="98"/>
      <c r="GQ8" s="98"/>
      <c r="GR8" s="98"/>
      <c r="GS8" s="98"/>
      <c r="GT8" s="98"/>
      <c r="GU8" s="98"/>
      <c r="GV8" s="98"/>
      <c r="GW8" s="98"/>
      <c r="GX8" s="98"/>
      <c r="GY8" s="98"/>
      <c r="GZ8" s="98"/>
      <c r="HA8" s="98"/>
      <c r="HB8" s="98"/>
      <c r="HC8" s="98"/>
      <c r="HD8" s="98"/>
      <c r="HE8" s="98"/>
      <c r="HF8" s="98"/>
      <c r="HG8" s="98"/>
      <c r="HH8" s="98"/>
      <c r="HI8" s="98"/>
      <c r="HJ8" s="98"/>
      <c r="HK8" s="98"/>
      <c r="HL8" s="98"/>
      <c r="HM8" s="98"/>
      <c r="HN8" s="98"/>
      <c r="HO8" s="98"/>
      <c r="HP8" s="98"/>
      <c r="HQ8" s="98"/>
      <c r="HR8" s="98"/>
      <c r="HS8" s="98"/>
      <c r="HT8" s="98"/>
      <c r="HU8" s="98"/>
      <c r="HV8" s="98"/>
      <c r="HW8" s="98"/>
      <c r="HX8" s="98"/>
      <c r="HY8" s="98"/>
      <c r="HZ8" s="98"/>
      <c r="IA8" s="98"/>
      <c r="IB8" s="98"/>
      <c r="IC8" s="98"/>
      <c r="ID8" s="98"/>
      <c r="IE8" s="98"/>
      <c r="IF8" s="98"/>
      <c r="IG8" s="98"/>
      <c r="IH8" s="98"/>
      <c r="II8" s="98"/>
      <c r="IJ8" s="98"/>
      <c r="IK8" s="98"/>
      <c r="IL8" s="98"/>
      <c r="IM8" s="98"/>
      <c r="IN8" s="98"/>
      <c r="IO8" s="98"/>
      <c r="IP8" s="98"/>
      <c r="IQ8" s="98"/>
      <c r="IR8" s="98"/>
      <c r="IS8" s="98"/>
      <c r="IT8" s="98"/>
    </row>
    <row r="9" spans="1:254" x14ac:dyDescent="0.25">
      <c r="A9" s="102"/>
      <c r="B9" s="98" t="s">
        <v>9</v>
      </c>
      <c r="C9" s="102" t="s">
        <v>3</v>
      </c>
      <c r="D9" s="101" t="s">
        <v>10</v>
      </c>
      <c r="E9" s="98" t="s">
        <v>11</v>
      </c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8"/>
      <c r="AO9" s="98"/>
      <c r="AP9" s="98"/>
      <c r="AQ9" s="98"/>
      <c r="AR9" s="98"/>
      <c r="AS9" s="98"/>
      <c r="AT9" s="98"/>
      <c r="AU9" s="98"/>
      <c r="AV9" s="98"/>
      <c r="AW9" s="98"/>
      <c r="AX9" s="98"/>
      <c r="AY9" s="98"/>
      <c r="AZ9" s="98"/>
      <c r="BA9" s="98"/>
      <c r="BB9" s="98"/>
      <c r="BC9" s="98"/>
      <c r="BD9" s="98"/>
      <c r="BE9" s="98"/>
      <c r="BF9" s="98"/>
      <c r="BG9" s="98"/>
      <c r="BH9" s="98"/>
      <c r="BI9" s="98"/>
      <c r="BJ9" s="98"/>
      <c r="BK9" s="98"/>
      <c r="BL9" s="98"/>
      <c r="BM9" s="98"/>
      <c r="BN9" s="98"/>
      <c r="BO9" s="98"/>
      <c r="BP9" s="98"/>
      <c r="BQ9" s="98"/>
      <c r="BR9" s="98"/>
      <c r="BS9" s="98"/>
      <c r="BT9" s="98"/>
      <c r="BU9" s="98"/>
      <c r="BV9" s="98"/>
      <c r="BW9" s="98"/>
      <c r="BX9" s="98"/>
      <c r="BY9" s="98"/>
      <c r="BZ9" s="98"/>
      <c r="CA9" s="98"/>
      <c r="CB9" s="98"/>
      <c r="CC9" s="98"/>
      <c r="CD9" s="98"/>
      <c r="CE9" s="98"/>
      <c r="CF9" s="98"/>
      <c r="CG9" s="98"/>
      <c r="CH9" s="98"/>
      <c r="CI9" s="98"/>
      <c r="CJ9" s="98"/>
      <c r="CK9" s="98"/>
      <c r="CL9" s="98"/>
      <c r="CM9" s="98"/>
      <c r="CN9" s="98"/>
      <c r="CO9" s="98"/>
      <c r="CP9" s="98"/>
      <c r="CQ9" s="98"/>
      <c r="CR9" s="98"/>
      <c r="CS9" s="98"/>
      <c r="CT9" s="98"/>
      <c r="CU9" s="98"/>
      <c r="CV9" s="98"/>
      <c r="CW9" s="98"/>
      <c r="CX9" s="98"/>
      <c r="CY9" s="98"/>
      <c r="CZ9" s="98"/>
      <c r="DA9" s="98"/>
      <c r="DB9" s="98"/>
      <c r="DC9" s="98"/>
      <c r="DD9" s="98"/>
      <c r="DE9" s="98"/>
      <c r="DF9" s="98"/>
      <c r="DG9" s="98"/>
      <c r="DH9" s="98"/>
      <c r="DI9" s="98"/>
      <c r="DJ9" s="98"/>
      <c r="DK9" s="98"/>
      <c r="DL9" s="98"/>
      <c r="DM9" s="98"/>
      <c r="DN9" s="98"/>
      <c r="DO9" s="98"/>
      <c r="DP9" s="98"/>
      <c r="DQ9" s="98"/>
      <c r="DR9" s="98"/>
      <c r="DS9" s="98"/>
      <c r="DT9" s="98"/>
      <c r="DU9" s="98"/>
      <c r="DV9" s="98"/>
      <c r="DW9" s="98"/>
      <c r="DX9" s="98"/>
      <c r="DY9" s="98"/>
      <c r="DZ9" s="98"/>
      <c r="EA9" s="98"/>
      <c r="EB9" s="98"/>
      <c r="EC9" s="98"/>
      <c r="ED9" s="98"/>
      <c r="EE9" s="98"/>
      <c r="EF9" s="98"/>
      <c r="EG9" s="98"/>
      <c r="EH9" s="98"/>
      <c r="EI9" s="98"/>
      <c r="EJ9" s="98"/>
      <c r="EK9" s="98"/>
      <c r="EL9" s="98"/>
      <c r="EM9" s="98"/>
      <c r="EN9" s="98"/>
      <c r="EO9" s="98"/>
      <c r="EP9" s="98"/>
      <c r="EQ9" s="98"/>
      <c r="ER9" s="98"/>
      <c r="ES9" s="98"/>
      <c r="ET9" s="98"/>
      <c r="EU9" s="98"/>
      <c r="EV9" s="98"/>
      <c r="EW9" s="98"/>
      <c r="EX9" s="98"/>
      <c r="EY9" s="98"/>
      <c r="EZ9" s="98"/>
      <c r="FA9" s="98"/>
      <c r="FB9" s="98"/>
      <c r="FC9" s="98"/>
      <c r="FD9" s="98"/>
      <c r="FE9" s="98"/>
      <c r="FF9" s="98"/>
      <c r="FG9" s="98"/>
      <c r="FH9" s="98"/>
      <c r="FI9" s="98"/>
      <c r="FJ9" s="98"/>
      <c r="FK9" s="98"/>
      <c r="FL9" s="98"/>
      <c r="FM9" s="98"/>
      <c r="FN9" s="98"/>
      <c r="FO9" s="98"/>
      <c r="FP9" s="98"/>
      <c r="FQ9" s="98"/>
      <c r="FR9" s="98"/>
      <c r="FS9" s="98"/>
      <c r="FT9" s="98"/>
      <c r="FU9" s="98"/>
      <c r="FV9" s="98"/>
      <c r="FW9" s="98"/>
      <c r="FX9" s="98"/>
      <c r="FY9" s="98"/>
      <c r="FZ9" s="98"/>
      <c r="GA9" s="98"/>
      <c r="GB9" s="98"/>
      <c r="GC9" s="98"/>
      <c r="GD9" s="98"/>
      <c r="GE9" s="98"/>
      <c r="GF9" s="98"/>
      <c r="GG9" s="98"/>
      <c r="GH9" s="98"/>
      <c r="GI9" s="98"/>
      <c r="GJ9" s="98"/>
      <c r="GK9" s="98"/>
      <c r="GL9" s="98"/>
      <c r="GM9" s="98"/>
      <c r="GN9" s="98"/>
      <c r="GO9" s="98"/>
      <c r="GP9" s="98"/>
      <c r="GQ9" s="98"/>
      <c r="GR9" s="98"/>
      <c r="GS9" s="98"/>
      <c r="GT9" s="98"/>
      <c r="GU9" s="98"/>
      <c r="GV9" s="98"/>
      <c r="GW9" s="98"/>
      <c r="GX9" s="98"/>
      <c r="GY9" s="98"/>
      <c r="GZ9" s="98"/>
      <c r="HA9" s="98"/>
      <c r="HB9" s="98"/>
      <c r="HC9" s="98"/>
      <c r="HD9" s="98"/>
      <c r="HE9" s="98"/>
      <c r="HF9" s="98"/>
      <c r="HG9" s="98"/>
      <c r="HH9" s="98"/>
      <c r="HI9" s="98"/>
      <c r="HJ9" s="98"/>
      <c r="HK9" s="98"/>
      <c r="HL9" s="98"/>
      <c r="HM9" s="98"/>
      <c r="HN9" s="98"/>
      <c r="HO9" s="98"/>
      <c r="HP9" s="98"/>
      <c r="HQ9" s="98"/>
      <c r="HR9" s="98"/>
      <c r="HS9" s="98"/>
      <c r="HT9" s="98"/>
      <c r="HU9" s="98"/>
      <c r="HV9" s="98"/>
      <c r="HW9" s="98"/>
      <c r="HX9" s="98"/>
      <c r="HY9" s="98"/>
      <c r="HZ9" s="98"/>
      <c r="IA9" s="98"/>
      <c r="IB9" s="98"/>
      <c r="IC9" s="98"/>
      <c r="ID9" s="98"/>
      <c r="IE9" s="98"/>
      <c r="IF9" s="98"/>
      <c r="IG9" s="98"/>
      <c r="IH9" s="98"/>
      <c r="II9" s="98"/>
      <c r="IJ9" s="98"/>
      <c r="IK9" s="98"/>
      <c r="IL9" s="98"/>
      <c r="IM9" s="98"/>
      <c r="IN9" s="98"/>
      <c r="IO9" s="98"/>
      <c r="IP9" s="98"/>
      <c r="IQ9" s="98"/>
      <c r="IR9" s="98"/>
      <c r="IS9" s="98"/>
      <c r="IT9" s="98"/>
    </row>
    <row r="10" spans="1:254" x14ac:dyDescent="0.25">
      <c r="A10" s="102"/>
      <c r="B10" s="98" t="s">
        <v>12</v>
      </c>
      <c r="C10" s="102" t="s">
        <v>3</v>
      </c>
      <c r="D10" s="101" t="s">
        <v>13</v>
      </c>
      <c r="E10" s="98" t="s">
        <v>14</v>
      </c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  <c r="AN10" s="98"/>
      <c r="AO10" s="98"/>
      <c r="AP10" s="98"/>
      <c r="AQ10" s="98"/>
      <c r="AR10" s="98"/>
      <c r="AS10" s="98"/>
      <c r="AT10" s="98"/>
      <c r="AU10" s="98"/>
      <c r="AV10" s="98"/>
      <c r="AW10" s="98"/>
      <c r="AX10" s="98"/>
      <c r="AY10" s="98"/>
      <c r="AZ10" s="98"/>
      <c r="BA10" s="98"/>
      <c r="BB10" s="98"/>
      <c r="BC10" s="98"/>
      <c r="BD10" s="98"/>
      <c r="BE10" s="98"/>
      <c r="BF10" s="98"/>
      <c r="BG10" s="98"/>
      <c r="BH10" s="98"/>
      <c r="BI10" s="98"/>
      <c r="BJ10" s="98"/>
      <c r="BK10" s="98"/>
      <c r="BL10" s="98"/>
      <c r="BM10" s="98"/>
      <c r="BN10" s="98"/>
      <c r="BO10" s="98"/>
      <c r="BP10" s="98"/>
      <c r="BQ10" s="98"/>
      <c r="BR10" s="98"/>
      <c r="BS10" s="98"/>
      <c r="BT10" s="98"/>
      <c r="BU10" s="98"/>
      <c r="BV10" s="98"/>
      <c r="BW10" s="98"/>
      <c r="BX10" s="98"/>
      <c r="BY10" s="98"/>
      <c r="BZ10" s="98"/>
      <c r="CA10" s="98"/>
      <c r="CB10" s="98"/>
      <c r="CC10" s="98"/>
      <c r="CD10" s="98"/>
      <c r="CE10" s="98"/>
      <c r="CF10" s="98"/>
      <c r="CG10" s="98"/>
      <c r="CH10" s="98"/>
      <c r="CI10" s="98"/>
      <c r="CJ10" s="98"/>
      <c r="CK10" s="98"/>
      <c r="CL10" s="98"/>
      <c r="CM10" s="98"/>
      <c r="CN10" s="98"/>
      <c r="CO10" s="98"/>
      <c r="CP10" s="98"/>
      <c r="CQ10" s="98"/>
      <c r="CR10" s="98"/>
      <c r="CS10" s="98"/>
      <c r="CT10" s="98"/>
      <c r="CU10" s="98"/>
      <c r="CV10" s="98"/>
      <c r="CW10" s="98"/>
      <c r="CX10" s="98"/>
      <c r="CY10" s="98"/>
      <c r="CZ10" s="98"/>
      <c r="DA10" s="98"/>
      <c r="DB10" s="98"/>
      <c r="DC10" s="98"/>
      <c r="DD10" s="98"/>
      <c r="DE10" s="98"/>
      <c r="DF10" s="98"/>
      <c r="DG10" s="98"/>
      <c r="DH10" s="98"/>
      <c r="DI10" s="98"/>
      <c r="DJ10" s="98"/>
      <c r="DK10" s="98"/>
      <c r="DL10" s="98"/>
      <c r="DM10" s="98"/>
      <c r="DN10" s="98"/>
      <c r="DO10" s="98"/>
      <c r="DP10" s="98"/>
      <c r="DQ10" s="98"/>
      <c r="DR10" s="98"/>
      <c r="DS10" s="98"/>
      <c r="DT10" s="98"/>
      <c r="DU10" s="98"/>
      <c r="DV10" s="98"/>
      <c r="DW10" s="98"/>
      <c r="DX10" s="98"/>
      <c r="DY10" s="98"/>
      <c r="DZ10" s="98"/>
      <c r="EA10" s="98"/>
      <c r="EB10" s="98"/>
      <c r="EC10" s="98"/>
      <c r="ED10" s="98"/>
      <c r="EE10" s="98"/>
      <c r="EF10" s="98"/>
      <c r="EG10" s="98"/>
      <c r="EH10" s="98"/>
      <c r="EI10" s="98"/>
      <c r="EJ10" s="98"/>
      <c r="EK10" s="98"/>
      <c r="EL10" s="98"/>
      <c r="EM10" s="98"/>
      <c r="EN10" s="98"/>
      <c r="EO10" s="98"/>
      <c r="EP10" s="98"/>
      <c r="EQ10" s="98"/>
      <c r="ER10" s="98"/>
      <c r="ES10" s="98"/>
      <c r="ET10" s="98"/>
      <c r="EU10" s="98"/>
      <c r="EV10" s="98"/>
      <c r="EW10" s="98"/>
      <c r="EX10" s="98"/>
      <c r="EY10" s="98"/>
      <c r="EZ10" s="98"/>
      <c r="FA10" s="98"/>
      <c r="FB10" s="98"/>
      <c r="FC10" s="98"/>
      <c r="FD10" s="98"/>
      <c r="FE10" s="98"/>
      <c r="FF10" s="98"/>
      <c r="FG10" s="98"/>
      <c r="FH10" s="98"/>
      <c r="FI10" s="98"/>
      <c r="FJ10" s="98"/>
      <c r="FK10" s="98"/>
      <c r="FL10" s="98"/>
      <c r="FM10" s="98"/>
      <c r="FN10" s="98"/>
      <c r="FO10" s="98"/>
      <c r="FP10" s="98"/>
      <c r="FQ10" s="98"/>
      <c r="FR10" s="98"/>
      <c r="FS10" s="98"/>
      <c r="FT10" s="98"/>
      <c r="FU10" s="98"/>
      <c r="FV10" s="98"/>
      <c r="FW10" s="98"/>
      <c r="FX10" s="98"/>
      <c r="FY10" s="98"/>
      <c r="FZ10" s="98"/>
      <c r="GA10" s="98"/>
      <c r="GB10" s="98"/>
      <c r="GC10" s="98"/>
      <c r="GD10" s="98"/>
      <c r="GE10" s="98"/>
      <c r="GF10" s="98"/>
      <c r="GG10" s="98"/>
      <c r="GH10" s="98"/>
      <c r="GI10" s="98"/>
      <c r="GJ10" s="98"/>
      <c r="GK10" s="98"/>
      <c r="GL10" s="98"/>
      <c r="GM10" s="98"/>
      <c r="GN10" s="98"/>
      <c r="GO10" s="98"/>
      <c r="GP10" s="98"/>
      <c r="GQ10" s="98"/>
      <c r="GR10" s="98"/>
      <c r="GS10" s="98"/>
      <c r="GT10" s="98"/>
      <c r="GU10" s="98"/>
      <c r="GV10" s="98"/>
      <c r="GW10" s="98"/>
      <c r="GX10" s="98"/>
      <c r="GY10" s="98"/>
      <c r="GZ10" s="98"/>
      <c r="HA10" s="98"/>
      <c r="HB10" s="98"/>
      <c r="HC10" s="98"/>
      <c r="HD10" s="98"/>
      <c r="HE10" s="98"/>
      <c r="HF10" s="98"/>
      <c r="HG10" s="98"/>
      <c r="HH10" s="98"/>
      <c r="HI10" s="98"/>
      <c r="HJ10" s="98"/>
      <c r="HK10" s="98"/>
      <c r="HL10" s="98"/>
      <c r="HM10" s="98"/>
      <c r="HN10" s="98"/>
      <c r="HO10" s="98"/>
      <c r="HP10" s="98"/>
      <c r="HQ10" s="98"/>
      <c r="HR10" s="98"/>
      <c r="HS10" s="98"/>
      <c r="HT10" s="98"/>
      <c r="HU10" s="98"/>
      <c r="HV10" s="98"/>
      <c r="HW10" s="98"/>
      <c r="HX10" s="98"/>
      <c r="HY10" s="98"/>
      <c r="HZ10" s="98"/>
      <c r="IA10" s="98"/>
      <c r="IB10" s="98"/>
      <c r="IC10" s="98"/>
      <c r="ID10" s="98"/>
      <c r="IE10" s="98"/>
      <c r="IF10" s="98"/>
      <c r="IG10" s="98"/>
      <c r="IH10" s="98"/>
      <c r="II10" s="98"/>
      <c r="IJ10" s="98"/>
      <c r="IK10" s="98"/>
      <c r="IL10" s="98"/>
      <c r="IM10" s="98"/>
      <c r="IN10" s="98"/>
      <c r="IO10" s="98"/>
      <c r="IP10" s="98"/>
      <c r="IQ10" s="98"/>
      <c r="IR10" s="98"/>
      <c r="IS10" s="98"/>
      <c r="IT10" s="98"/>
    </row>
    <row r="11" spans="1:254" x14ac:dyDescent="0.25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8"/>
      <c r="AO11" s="98"/>
      <c r="AP11" s="98"/>
      <c r="AQ11" s="98"/>
      <c r="AR11" s="98"/>
      <c r="AS11" s="98"/>
      <c r="AT11" s="98"/>
      <c r="AU11" s="98"/>
      <c r="AV11" s="98"/>
      <c r="AW11" s="98"/>
      <c r="AX11" s="98"/>
      <c r="AY11" s="98"/>
      <c r="AZ11" s="98"/>
      <c r="BA11" s="98"/>
      <c r="BB11" s="98"/>
      <c r="BC11" s="98"/>
      <c r="BD11" s="98"/>
      <c r="BE11" s="98"/>
      <c r="BF11" s="98"/>
      <c r="BG11" s="98"/>
      <c r="BH11" s="98"/>
      <c r="BI11" s="98"/>
      <c r="BJ11" s="98"/>
      <c r="BK11" s="98"/>
      <c r="BL11" s="98"/>
      <c r="BM11" s="98"/>
      <c r="BN11" s="98"/>
      <c r="BO11" s="98"/>
      <c r="BP11" s="98"/>
      <c r="BQ11" s="98"/>
      <c r="BR11" s="98"/>
      <c r="BS11" s="98"/>
      <c r="BT11" s="98"/>
      <c r="BU11" s="98"/>
      <c r="BV11" s="98"/>
      <c r="BW11" s="98"/>
      <c r="BX11" s="98"/>
      <c r="BY11" s="98"/>
      <c r="BZ11" s="98"/>
      <c r="CA11" s="98"/>
      <c r="CB11" s="98"/>
      <c r="CC11" s="98"/>
      <c r="CD11" s="98"/>
      <c r="CE11" s="98"/>
      <c r="CF11" s="98"/>
      <c r="CG11" s="98"/>
      <c r="CH11" s="98"/>
      <c r="CI11" s="98"/>
      <c r="CJ11" s="98"/>
      <c r="CK11" s="98"/>
      <c r="CL11" s="98"/>
      <c r="CM11" s="98"/>
      <c r="CN11" s="98"/>
      <c r="CO11" s="98"/>
      <c r="CP11" s="98"/>
      <c r="CQ11" s="98"/>
      <c r="CR11" s="98"/>
      <c r="CS11" s="98"/>
      <c r="CT11" s="98"/>
      <c r="CU11" s="98"/>
      <c r="CV11" s="98"/>
      <c r="CW11" s="98"/>
      <c r="CX11" s="98"/>
      <c r="CY11" s="98"/>
      <c r="CZ11" s="98"/>
      <c r="DA11" s="98"/>
      <c r="DB11" s="98"/>
      <c r="DC11" s="98"/>
      <c r="DD11" s="98"/>
      <c r="DE11" s="98"/>
      <c r="DF11" s="98"/>
      <c r="DG11" s="98"/>
      <c r="DH11" s="98"/>
      <c r="DI11" s="98"/>
      <c r="DJ11" s="98"/>
      <c r="DK11" s="98"/>
      <c r="DL11" s="98"/>
      <c r="DM11" s="98"/>
      <c r="DN11" s="98"/>
      <c r="DO11" s="98"/>
      <c r="DP11" s="98"/>
      <c r="DQ11" s="98"/>
      <c r="DR11" s="98"/>
      <c r="DS11" s="98"/>
      <c r="DT11" s="98"/>
      <c r="DU11" s="98"/>
      <c r="DV11" s="98"/>
      <c r="DW11" s="98"/>
      <c r="DX11" s="98"/>
      <c r="DY11" s="98"/>
      <c r="DZ11" s="98"/>
      <c r="EA11" s="98"/>
      <c r="EB11" s="98"/>
      <c r="EC11" s="98"/>
      <c r="ED11" s="98"/>
      <c r="EE11" s="98"/>
      <c r="EF11" s="98"/>
      <c r="EG11" s="98"/>
      <c r="EH11" s="98"/>
      <c r="EI11" s="98"/>
      <c r="EJ11" s="98"/>
      <c r="EK11" s="98"/>
      <c r="EL11" s="98"/>
      <c r="EM11" s="98"/>
      <c r="EN11" s="98"/>
      <c r="EO11" s="98"/>
      <c r="EP11" s="98"/>
      <c r="EQ11" s="98"/>
      <c r="ER11" s="98"/>
      <c r="ES11" s="98"/>
      <c r="ET11" s="98"/>
      <c r="EU11" s="98"/>
      <c r="EV11" s="98"/>
      <c r="EW11" s="98"/>
      <c r="EX11" s="98"/>
      <c r="EY11" s="98"/>
      <c r="EZ11" s="98"/>
      <c r="FA11" s="98"/>
      <c r="FB11" s="98"/>
      <c r="FC11" s="98"/>
      <c r="FD11" s="98"/>
      <c r="FE11" s="98"/>
      <c r="FF11" s="98"/>
      <c r="FG11" s="98"/>
      <c r="FH11" s="98"/>
      <c r="FI11" s="98"/>
      <c r="FJ11" s="98"/>
      <c r="FK11" s="98"/>
      <c r="FL11" s="98"/>
      <c r="FM11" s="98"/>
      <c r="FN11" s="98"/>
      <c r="FO11" s="98"/>
      <c r="FP11" s="98"/>
      <c r="FQ11" s="98"/>
      <c r="FR11" s="98"/>
      <c r="FS11" s="98"/>
      <c r="FT11" s="98"/>
      <c r="FU11" s="98"/>
      <c r="FV11" s="98"/>
      <c r="FW11" s="98"/>
      <c r="FX11" s="98"/>
      <c r="FY11" s="98"/>
      <c r="FZ11" s="98"/>
      <c r="GA11" s="98"/>
      <c r="GB11" s="98"/>
      <c r="GC11" s="98"/>
      <c r="GD11" s="98"/>
      <c r="GE11" s="98"/>
      <c r="GF11" s="98"/>
      <c r="GG11" s="98"/>
      <c r="GH11" s="98"/>
      <c r="GI11" s="98"/>
      <c r="GJ11" s="98"/>
      <c r="GK11" s="98"/>
      <c r="GL11" s="98"/>
      <c r="GM11" s="98"/>
      <c r="GN11" s="98"/>
      <c r="GO11" s="98"/>
      <c r="GP11" s="98"/>
      <c r="GQ11" s="98"/>
      <c r="GR11" s="98"/>
      <c r="GS11" s="98"/>
      <c r="GT11" s="98"/>
      <c r="GU11" s="98"/>
      <c r="GV11" s="98"/>
      <c r="GW11" s="98"/>
      <c r="GX11" s="98"/>
      <c r="GY11" s="98"/>
      <c r="GZ11" s="98"/>
      <c r="HA11" s="98"/>
      <c r="HB11" s="98"/>
      <c r="HC11" s="98"/>
      <c r="HD11" s="98"/>
      <c r="HE11" s="98"/>
      <c r="HF11" s="98"/>
      <c r="HG11" s="98"/>
      <c r="HH11" s="98"/>
      <c r="HI11" s="98"/>
      <c r="HJ11" s="98"/>
      <c r="HK11" s="98"/>
      <c r="HL11" s="98"/>
      <c r="HM11" s="98"/>
      <c r="HN11" s="98"/>
      <c r="HO11" s="98"/>
      <c r="HP11" s="98"/>
      <c r="HQ11" s="98"/>
      <c r="HR11" s="98"/>
      <c r="HS11" s="98"/>
      <c r="HT11" s="98"/>
      <c r="HU11" s="98"/>
      <c r="HV11" s="98"/>
      <c r="HW11" s="98"/>
      <c r="HX11" s="98"/>
      <c r="HY11" s="98"/>
      <c r="HZ11" s="98"/>
      <c r="IA11" s="98"/>
      <c r="IB11" s="98"/>
      <c r="IC11" s="98"/>
      <c r="ID11" s="98"/>
      <c r="IE11" s="98"/>
      <c r="IF11" s="98"/>
      <c r="IG11" s="98"/>
      <c r="IH11" s="98"/>
      <c r="II11" s="98"/>
      <c r="IJ11" s="98"/>
      <c r="IK11" s="98"/>
      <c r="IL11" s="98"/>
      <c r="IM11" s="98"/>
      <c r="IN11" s="98"/>
      <c r="IO11" s="98"/>
      <c r="IP11" s="98"/>
      <c r="IQ11" s="98"/>
      <c r="IR11" s="98"/>
      <c r="IS11" s="98"/>
      <c r="IT11" s="98"/>
    </row>
    <row r="12" spans="1:254" x14ac:dyDescent="0.25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  <c r="AN12" s="98"/>
      <c r="AO12" s="98"/>
      <c r="AP12" s="98"/>
      <c r="AQ12" s="98"/>
      <c r="AR12" s="98"/>
      <c r="AS12" s="98"/>
      <c r="AT12" s="98"/>
      <c r="AU12" s="98"/>
      <c r="AV12" s="98"/>
      <c r="AW12" s="98"/>
      <c r="AX12" s="98"/>
      <c r="AY12" s="98"/>
      <c r="AZ12" s="98"/>
      <c r="BA12" s="98"/>
      <c r="BB12" s="98"/>
      <c r="BC12" s="98"/>
      <c r="BD12" s="98"/>
      <c r="BE12" s="98"/>
      <c r="BF12" s="98"/>
      <c r="BG12" s="98"/>
      <c r="BH12" s="98"/>
      <c r="BI12" s="98"/>
      <c r="BJ12" s="98"/>
      <c r="BK12" s="98"/>
      <c r="BL12" s="98"/>
      <c r="BM12" s="98"/>
      <c r="BN12" s="98"/>
      <c r="BO12" s="98"/>
      <c r="BP12" s="98"/>
      <c r="BQ12" s="98"/>
      <c r="BR12" s="98"/>
      <c r="BS12" s="98"/>
      <c r="BT12" s="98"/>
      <c r="BU12" s="98"/>
      <c r="BV12" s="98"/>
      <c r="BW12" s="98"/>
      <c r="BX12" s="98"/>
      <c r="BY12" s="98"/>
      <c r="BZ12" s="98"/>
      <c r="CA12" s="98"/>
      <c r="CB12" s="98"/>
      <c r="CC12" s="98"/>
      <c r="CD12" s="98"/>
      <c r="CE12" s="98"/>
      <c r="CF12" s="98"/>
      <c r="CG12" s="98"/>
      <c r="CH12" s="98"/>
      <c r="CI12" s="98"/>
      <c r="CJ12" s="98"/>
      <c r="CK12" s="98"/>
      <c r="CL12" s="98"/>
      <c r="CM12" s="98"/>
      <c r="CN12" s="98"/>
      <c r="CO12" s="98"/>
      <c r="CP12" s="98"/>
      <c r="CQ12" s="98"/>
      <c r="CR12" s="98"/>
      <c r="CS12" s="98"/>
      <c r="CT12" s="98"/>
      <c r="CU12" s="98"/>
      <c r="CV12" s="98"/>
      <c r="CW12" s="98"/>
      <c r="CX12" s="98"/>
      <c r="CY12" s="98"/>
      <c r="CZ12" s="98"/>
      <c r="DA12" s="98"/>
      <c r="DB12" s="98"/>
      <c r="DC12" s="98"/>
      <c r="DD12" s="98"/>
      <c r="DE12" s="98"/>
      <c r="DF12" s="98"/>
      <c r="DG12" s="98"/>
      <c r="DH12" s="98"/>
      <c r="DI12" s="98"/>
      <c r="DJ12" s="98"/>
      <c r="DK12" s="98"/>
      <c r="DL12" s="98"/>
      <c r="DM12" s="98"/>
      <c r="DN12" s="98"/>
      <c r="DO12" s="98"/>
      <c r="DP12" s="98"/>
      <c r="DQ12" s="98"/>
      <c r="DR12" s="98"/>
      <c r="DS12" s="98"/>
      <c r="DT12" s="98"/>
      <c r="DU12" s="98"/>
      <c r="DV12" s="98"/>
      <c r="DW12" s="98"/>
      <c r="DX12" s="98"/>
      <c r="DY12" s="98"/>
      <c r="DZ12" s="98"/>
      <c r="EA12" s="98"/>
      <c r="EB12" s="98"/>
      <c r="EC12" s="98"/>
      <c r="ED12" s="98"/>
      <c r="EE12" s="98"/>
      <c r="EF12" s="98"/>
      <c r="EG12" s="98"/>
      <c r="EH12" s="98"/>
      <c r="EI12" s="98"/>
      <c r="EJ12" s="98"/>
      <c r="EK12" s="98"/>
      <c r="EL12" s="98"/>
      <c r="EM12" s="98"/>
      <c r="EN12" s="98"/>
      <c r="EO12" s="98"/>
      <c r="EP12" s="98"/>
      <c r="EQ12" s="98"/>
      <c r="ER12" s="98"/>
      <c r="ES12" s="98"/>
      <c r="ET12" s="98"/>
      <c r="EU12" s="98"/>
      <c r="EV12" s="98"/>
      <c r="EW12" s="98"/>
      <c r="EX12" s="98"/>
      <c r="EY12" s="98"/>
      <c r="EZ12" s="98"/>
      <c r="FA12" s="98"/>
      <c r="FB12" s="98"/>
      <c r="FC12" s="98"/>
      <c r="FD12" s="98"/>
      <c r="FE12" s="98"/>
      <c r="FF12" s="98"/>
      <c r="FG12" s="98"/>
      <c r="FH12" s="98"/>
      <c r="FI12" s="98"/>
      <c r="FJ12" s="98"/>
      <c r="FK12" s="98"/>
      <c r="FL12" s="98"/>
      <c r="FM12" s="98"/>
      <c r="FN12" s="98"/>
      <c r="FO12" s="98"/>
      <c r="FP12" s="98"/>
      <c r="FQ12" s="98"/>
      <c r="FR12" s="98"/>
      <c r="FS12" s="98"/>
      <c r="FT12" s="98"/>
      <c r="FU12" s="98"/>
      <c r="FV12" s="98"/>
      <c r="FW12" s="98"/>
      <c r="FX12" s="98"/>
      <c r="FY12" s="98"/>
      <c r="FZ12" s="98"/>
      <c r="GA12" s="98"/>
      <c r="GB12" s="98"/>
      <c r="GC12" s="98"/>
      <c r="GD12" s="98"/>
      <c r="GE12" s="98"/>
      <c r="GF12" s="98"/>
      <c r="GG12" s="98"/>
      <c r="GH12" s="98"/>
      <c r="GI12" s="98"/>
      <c r="GJ12" s="98"/>
      <c r="GK12" s="98"/>
      <c r="GL12" s="98"/>
      <c r="GM12" s="98"/>
      <c r="GN12" s="98"/>
      <c r="GO12" s="98"/>
      <c r="GP12" s="98"/>
      <c r="GQ12" s="98"/>
      <c r="GR12" s="98"/>
      <c r="GS12" s="98"/>
      <c r="GT12" s="98"/>
      <c r="GU12" s="98"/>
      <c r="GV12" s="98"/>
      <c r="GW12" s="98"/>
      <c r="GX12" s="98"/>
      <c r="GY12" s="98"/>
      <c r="GZ12" s="98"/>
      <c r="HA12" s="98"/>
      <c r="HB12" s="98"/>
      <c r="HC12" s="98"/>
      <c r="HD12" s="98"/>
      <c r="HE12" s="98"/>
      <c r="HF12" s="98"/>
      <c r="HG12" s="98"/>
      <c r="HH12" s="98"/>
      <c r="HI12" s="98"/>
      <c r="HJ12" s="98"/>
      <c r="HK12" s="98"/>
      <c r="HL12" s="98"/>
      <c r="HM12" s="98"/>
      <c r="HN12" s="98"/>
      <c r="HO12" s="98"/>
      <c r="HP12" s="98"/>
      <c r="HQ12" s="98"/>
      <c r="HR12" s="98"/>
      <c r="HS12" s="98"/>
      <c r="HT12" s="98"/>
      <c r="HU12" s="98"/>
      <c r="HV12" s="98"/>
      <c r="HW12" s="98"/>
      <c r="HX12" s="98"/>
      <c r="HY12" s="98"/>
      <c r="HZ12" s="98"/>
      <c r="IA12" s="98"/>
      <c r="IB12" s="98"/>
      <c r="IC12" s="98"/>
      <c r="ID12" s="98"/>
      <c r="IE12" s="98"/>
      <c r="IF12" s="98"/>
      <c r="IG12" s="98"/>
      <c r="IH12" s="98"/>
      <c r="II12" s="98"/>
      <c r="IJ12" s="98"/>
      <c r="IK12" s="98"/>
      <c r="IL12" s="98"/>
      <c r="IM12" s="98"/>
      <c r="IN12" s="98"/>
      <c r="IO12" s="98"/>
      <c r="IP12" s="98"/>
      <c r="IQ12" s="98"/>
      <c r="IR12" s="98"/>
      <c r="IS12" s="98"/>
      <c r="IT12" s="98"/>
    </row>
    <row r="13" spans="1:254" x14ac:dyDescent="0.25">
      <c r="A13" s="103" t="s">
        <v>109</v>
      </c>
      <c r="B13" s="103" t="s">
        <v>3</v>
      </c>
      <c r="C13" s="103" t="s">
        <v>3</v>
      </c>
      <c r="D13" s="103" t="s">
        <v>3</v>
      </c>
      <c r="E13" s="103" t="s">
        <v>3</v>
      </c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  <c r="AA13" s="104"/>
      <c r="AB13" s="104"/>
      <c r="AC13" s="104"/>
      <c r="AD13" s="104"/>
      <c r="AE13" s="104"/>
      <c r="AF13" s="104"/>
      <c r="AG13" s="104"/>
      <c r="AH13" s="104"/>
      <c r="AI13" s="104"/>
      <c r="AJ13" s="104"/>
      <c r="AK13" s="104"/>
      <c r="AL13" s="104"/>
      <c r="AM13" s="104"/>
      <c r="AN13" s="104"/>
      <c r="AO13" s="104"/>
      <c r="AP13" s="104"/>
      <c r="AQ13" s="104"/>
      <c r="AR13" s="104"/>
      <c r="AS13" s="104"/>
      <c r="AT13" s="104"/>
      <c r="AU13" s="104"/>
      <c r="AV13" s="104"/>
      <c r="AW13" s="104"/>
      <c r="AX13" s="104"/>
      <c r="AY13" s="104"/>
      <c r="AZ13" s="104"/>
      <c r="BA13" s="104"/>
      <c r="BB13" s="104"/>
      <c r="BC13" s="104"/>
      <c r="BD13" s="104"/>
      <c r="BE13" s="104"/>
      <c r="BF13" s="104"/>
      <c r="BG13" s="104"/>
      <c r="BH13" s="104"/>
      <c r="BI13" s="104"/>
      <c r="BJ13" s="104"/>
      <c r="BK13" s="104"/>
      <c r="BL13" s="104"/>
      <c r="BM13" s="104"/>
      <c r="BN13" s="104"/>
      <c r="BO13" s="104"/>
      <c r="BP13" s="104"/>
      <c r="BQ13" s="104"/>
      <c r="BR13" s="104"/>
      <c r="BS13" s="104"/>
      <c r="BT13" s="104"/>
      <c r="BU13" s="104"/>
      <c r="BV13" s="104"/>
      <c r="BW13" s="104"/>
      <c r="BX13" s="104"/>
      <c r="BY13" s="104"/>
      <c r="BZ13" s="104"/>
      <c r="CA13" s="104"/>
      <c r="CB13" s="104"/>
      <c r="CC13" s="104"/>
      <c r="CD13" s="104"/>
      <c r="CE13" s="104"/>
      <c r="CF13" s="104"/>
      <c r="CG13" s="104"/>
      <c r="CH13" s="104"/>
      <c r="CI13" s="104"/>
      <c r="CJ13" s="104"/>
      <c r="CK13" s="104"/>
      <c r="CL13" s="104"/>
      <c r="CM13" s="104"/>
      <c r="CN13" s="104"/>
      <c r="CO13" s="104"/>
      <c r="CP13" s="104"/>
      <c r="CQ13" s="104"/>
      <c r="CR13" s="104"/>
      <c r="CS13" s="104"/>
      <c r="CT13" s="104"/>
      <c r="CU13" s="104"/>
      <c r="CV13" s="104"/>
      <c r="CW13" s="104"/>
      <c r="CX13" s="104"/>
      <c r="CY13" s="104"/>
      <c r="CZ13" s="104"/>
      <c r="DA13" s="104"/>
      <c r="DB13" s="104"/>
      <c r="DC13" s="104"/>
      <c r="DD13" s="104"/>
      <c r="DE13" s="104"/>
      <c r="DF13" s="104"/>
      <c r="DG13" s="104"/>
      <c r="DH13" s="104"/>
      <c r="DI13" s="104"/>
      <c r="DJ13" s="104"/>
      <c r="DK13" s="104"/>
      <c r="DL13" s="104"/>
      <c r="DM13" s="104"/>
      <c r="DN13" s="104"/>
      <c r="DO13" s="104"/>
      <c r="DP13" s="104"/>
      <c r="DQ13" s="104"/>
      <c r="DR13" s="104"/>
      <c r="DS13" s="104"/>
      <c r="DT13" s="104"/>
      <c r="DU13" s="104"/>
      <c r="DV13" s="104"/>
      <c r="DW13" s="104"/>
      <c r="DX13" s="104"/>
      <c r="DY13" s="104"/>
      <c r="DZ13" s="104"/>
      <c r="EA13" s="104"/>
      <c r="EB13" s="104"/>
      <c r="EC13" s="104"/>
      <c r="ED13" s="104"/>
      <c r="EE13" s="104"/>
      <c r="EF13" s="104"/>
      <c r="EG13" s="104"/>
      <c r="EH13" s="104"/>
      <c r="EI13" s="104"/>
      <c r="EJ13" s="104"/>
      <c r="EK13" s="104"/>
      <c r="EL13" s="104"/>
      <c r="EM13" s="104"/>
      <c r="EN13" s="104"/>
      <c r="EO13" s="104"/>
      <c r="EP13" s="104"/>
      <c r="EQ13" s="104"/>
      <c r="ER13" s="104"/>
      <c r="ES13" s="104"/>
      <c r="ET13" s="104"/>
      <c r="EU13" s="104"/>
      <c r="EV13" s="104"/>
      <c r="EW13" s="104"/>
      <c r="EX13" s="104"/>
      <c r="EY13" s="104"/>
      <c r="EZ13" s="104"/>
      <c r="FA13" s="104"/>
      <c r="FB13" s="104"/>
      <c r="FC13" s="104"/>
      <c r="FD13" s="104"/>
      <c r="FE13" s="104"/>
      <c r="FF13" s="104"/>
      <c r="FG13" s="104"/>
      <c r="FH13" s="104"/>
      <c r="FI13" s="104"/>
      <c r="FJ13" s="104"/>
      <c r="FK13" s="104"/>
      <c r="FL13" s="104"/>
      <c r="FM13" s="104"/>
      <c r="FN13" s="104"/>
      <c r="FO13" s="104"/>
      <c r="FP13" s="104"/>
      <c r="FQ13" s="104"/>
      <c r="FR13" s="104"/>
      <c r="FS13" s="104"/>
      <c r="FT13" s="104"/>
      <c r="FU13" s="104"/>
      <c r="FV13" s="104"/>
      <c r="FW13" s="104"/>
      <c r="FX13" s="104"/>
      <c r="FY13" s="104"/>
      <c r="FZ13" s="104"/>
      <c r="GA13" s="104"/>
      <c r="GB13" s="104"/>
      <c r="GC13" s="104"/>
      <c r="GD13" s="104"/>
      <c r="GE13" s="104"/>
      <c r="GF13" s="104"/>
      <c r="GG13" s="104"/>
      <c r="GH13" s="104"/>
      <c r="GI13" s="104"/>
      <c r="GJ13" s="104"/>
      <c r="GK13" s="104"/>
      <c r="GL13" s="104"/>
      <c r="GM13" s="104"/>
      <c r="GN13" s="104"/>
      <c r="GO13" s="104"/>
      <c r="GP13" s="104"/>
      <c r="GQ13" s="104"/>
      <c r="GR13" s="104"/>
      <c r="GS13" s="104"/>
      <c r="GT13" s="104"/>
      <c r="GU13" s="104"/>
      <c r="GV13" s="104"/>
      <c r="GW13" s="104"/>
      <c r="GX13" s="104"/>
      <c r="GY13" s="104"/>
      <c r="GZ13" s="104"/>
      <c r="HA13" s="104"/>
      <c r="HB13" s="104"/>
      <c r="HC13" s="104"/>
      <c r="HD13" s="104"/>
      <c r="HE13" s="104"/>
      <c r="HF13" s="104"/>
      <c r="HG13" s="104"/>
      <c r="HH13" s="104"/>
      <c r="HI13" s="104"/>
      <c r="HJ13" s="104"/>
      <c r="HK13" s="104"/>
      <c r="HL13" s="104"/>
      <c r="HM13" s="104"/>
      <c r="HN13" s="104"/>
      <c r="HO13" s="104"/>
      <c r="HP13" s="104"/>
      <c r="HQ13" s="104"/>
      <c r="HR13" s="104"/>
      <c r="HS13" s="104"/>
      <c r="HT13" s="104"/>
      <c r="HU13" s="104"/>
      <c r="HV13" s="104"/>
      <c r="HW13" s="104"/>
      <c r="HX13" s="104"/>
      <c r="HY13" s="104"/>
      <c r="HZ13" s="104"/>
      <c r="IA13" s="104"/>
      <c r="IB13" s="104"/>
      <c r="IC13" s="104"/>
      <c r="ID13" s="104"/>
      <c r="IE13" s="104"/>
      <c r="IF13" s="104"/>
      <c r="IG13" s="104"/>
      <c r="IH13" s="104"/>
      <c r="II13" s="104"/>
      <c r="IJ13" s="104"/>
      <c r="IK13" s="104"/>
      <c r="IL13" s="104"/>
      <c r="IM13" s="104"/>
      <c r="IN13" s="104"/>
      <c r="IO13" s="104"/>
      <c r="IP13" s="104"/>
      <c r="IQ13" s="104"/>
      <c r="IR13" s="104"/>
      <c r="IS13" s="104"/>
      <c r="IT13" s="104"/>
    </row>
    <row r="14" spans="1:254" x14ac:dyDescent="0.25">
      <c r="A14" s="105" t="s">
        <v>110</v>
      </c>
      <c r="B14" s="105" t="s">
        <v>111</v>
      </c>
      <c r="C14" s="105" t="s">
        <v>112</v>
      </c>
      <c r="D14" s="105" t="s">
        <v>113</v>
      </c>
      <c r="E14" s="105" t="s">
        <v>114</v>
      </c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  <c r="AN14" s="98"/>
      <c r="AO14" s="98"/>
      <c r="AP14" s="98"/>
      <c r="AQ14" s="98"/>
      <c r="AR14" s="98"/>
      <c r="AS14" s="98"/>
      <c r="AT14" s="98"/>
      <c r="AU14" s="98"/>
      <c r="AV14" s="98"/>
      <c r="AW14" s="98"/>
      <c r="AX14" s="98"/>
      <c r="AY14" s="98"/>
      <c r="AZ14" s="98"/>
      <c r="BA14" s="98"/>
      <c r="BB14" s="98"/>
      <c r="BC14" s="98"/>
      <c r="BD14" s="98"/>
      <c r="BE14" s="98"/>
      <c r="BF14" s="98"/>
      <c r="BG14" s="98"/>
      <c r="BH14" s="98"/>
      <c r="BI14" s="98"/>
      <c r="BJ14" s="98"/>
      <c r="BK14" s="98"/>
      <c r="BL14" s="98"/>
      <c r="BM14" s="98"/>
      <c r="BN14" s="98"/>
      <c r="BO14" s="98"/>
      <c r="BP14" s="98"/>
      <c r="BQ14" s="98"/>
      <c r="BR14" s="98"/>
      <c r="BS14" s="98"/>
      <c r="BT14" s="98"/>
      <c r="BU14" s="98"/>
      <c r="BV14" s="98"/>
      <c r="BW14" s="98"/>
      <c r="BX14" s="98"/>
      <c r="BY14" s="98"/>
      <c r="BZ14" s="98"/>
      <c r="CA14" s="98"/>
      <c r="CB14" s="98"/>
      <c r="CC14" s="98"/>
      <c r="CD14" s="98"/>
      <c r="CE14" s="98"/>
      <c r="CF14" s="98"/>
      <c r="CG14" s="98"/>
      <c r="CH14" s="98"/>
      <c r="CI14" s="98"/>
      <c r="CJ14" s="98"/>
      <c r="CK14" s="98"/>
      <c r="CL14" s="98"/>
      <c r="CM14" s="98"/>
      <c r="CN14" s="98"/>
      <c r="CO14" s="98"/>
      <c r="CP14" s="98"/>
      <c r="CQ14" s="98"/>
      <c r="CR14" s="98"/>
      <c r="CS14" s="98"/>
      <c r="CT14" s="98"/>
      <c r="CU14" s="98"/>
      <c r="CV14" s="98"/>
      <c r="CW14" s="98"/>
      <c r="CX14" s="98"/>
      <c r="CY14" s="98"/>
      <c r="CZ14" s="98"/>
      <c r="DA14" s="98"/>
      <c r="DB14" s="98"/>
      <c r="DC14" s="98"/>
      <c r="DD14" s="98"/>
      <c r="DE14" s="98"/>
      <c r="DF14" s="98"/>
      <c r="DG14" s="98"/>
      <c r="DH14" s="98"/>
      <c r="DI14" s="98"/>
      <c r="DJ14" s="98"/>
      <c r="DK14" s="98"/>
      <c r="DL14" s="98"/>
      <c r="DM14" s="98"/>
      <c r="DN14" s="98"/>
      <c r="DO14" s="98"/>
      <c r="DP14" s="98"/>
      <c r="DQ14" s="98"/>
      <c r="DR14" s="98"/>
      <c r="DS14" s="98"/>
      <c r="DT14" s="98"/>
      <c r="DU14" s="98"/>
      <c r="DV14" s="98"/>
      <c r="DW14" s="98"/>
      <c r="DX14" s="98"/>
      <c r="DY14" s="98"/>
      <c r="DZ14" s="98"/>
      <c r="EA14" s="98"/>
      <c r="EB14" s="98"/>
      <c r="EC14" s="98"/>
      <c r="ED14" s="98"/>
      <c r="EE14" s="98"/>
      <c r="EF14" s="98"/>
      <c r="EG14" s="98"/>
      <c r="EH14" s="98"/>
      <c r="EI14" s="98"/>
      <c r="EJ14" s="98"/>
      <c r="EK14" s="98"/>
      <c r="EL14" s="98"/>
      <c r="EM14" s="98"/>
      <c r="EN14" s="98"/>
      <c r="EO14" s="98"/>
      <c r="EP14" s="98"/>
      <c r="EQ14" s="98"/>
      <c r="ER14" s="98"/>
      <c r="ES14" s="98"/>
      <c r="ET14" s="98"/>
      <c r="EU14" s="98"/>
      <c r="EV14" s="98"/>
      <c r="EW14" s="98"/>
      <c r="EX14" s="98"/>
      <c r="EY14" s="98"/>
      <c r="EZ14" s="98"/>
      <c r="FA14" s="98"/>
      <c r="FB14" s="98"/>
      <c r="FC14" s="98"/>
      <c r="FD14" s="98"/>
      <c r="FE14" s="98"/>
      <c r="FF14" s="98"/>
      <c r="FG14" s="98"/>
      <c r="FH14" s="98"/>
      <c r="FI14" s="98"/>
      <c r="FJ14" s="98"/>
      <c r="FK14" s="98"/>
      <c r="FL14" s="98"/>
      <c r="FM14" s="98"/>
      <c r="FN14" s="98"/>
      <c r="FO14" s="98"/>
      <c r="FP14" s="98"/>
      <c r="FQ14" s="98"/>
      <c r="FR14" s="98"/>
      <c r="FS14" s="98"/>
      <c r="FT14" s="98"/>
      <c r="FU14" s="98"/>
      <c r="FV14" s="98"/>
      <c r="FW14" s="98"/>
      <c r="FX14" s="98"/>
      <c r="FY14" s="98"/>
      <c r="FZ14" s="98"/>
      <c r="GA14" s="98"/>
      <c r="GB14" s="98"/>
      <c r="GC14" s="98"/>
      <c r="GD14" s="98"/>
      <c r="GE14" s="98"/>
      <c r="GF14" s="98"/>
      <c r="GG14" s="98"/>
      <c r="GH14" s="98"/>
      <c r="GI14" s="98"/>
      <c r="GJ14" s="98"/>
      <c r="GK14" s="98"/>
      <c r="GL14" s="98"/>
      <c r="GM14" s="98"/>
      <c r="GN14" s="98"/>
      <c r="GO14" s="98"/>
      <c r="GP14" s="98"/>
      <c r="GQ14" s="98"/>
      <c r="GR14" s="98"/>
      <c r="GS14" s="98"/>
      <c r="GT14" s="98"/>
      <c r="GU14" s="98"/>
      <c r="GV14" s="98"/>
      <c r="GW14" s="98"/>
      <c r="GX14" s="98"/>
      <c r="GY14" s="98"/>
      <c r="GZ14" s="98"/>
      <c r="HA14" s="98"/>
      <c r="HB14" s="98"/>
      <c r="HC14" s="98"/>
      <c r="HD14" s="98"/>
      <c r="HE14" s="98"/>
      <c r="HF14" s="98"/>
      <c r="HG14" s="98"/>
      <c r="HH14" s="98"/>
      <c r="HI14" s="98"/>
      <c r="HJ14" s="98"/>
      <c r="HK14" s="98"/>
      <c r="HL14" s="98"/>
      <c r="HM14" s="98"/>
      <c r="HN14" s="98"/>
      <c r="HO14" s="98"/>
      <c r="HP14" s="98"/>
      <c r="HQ14" s="98"/>
      <c r="HR14" s="98"/>
      <c r="HS14" s="98"/>
      <c r="HT14" s="98"/>
      <c r="HU14" s="98"/>
      <c r="HV14" s="98"/>
      <c r="HW14" s="98"/>
      <c r="HX14" s="98"/>
      <c r="HY14" s="98"/>
      <c r="HZ14" s="98"/>
      <c r="IA14" s="98"/>
      <c r="IB14" s="98"/>
      <c r="IC14" s="98"/>
      <c r="ID14" s="98"/>
      <c r="IE14" s="98"/>
      <c r="IF14" s="98"/>
      <c r="IG14" s="98"/>
      <c r="IH14" s="98"/>
      <c r="II14" s="98"/>
      <c r="IJ14" s="98"/>
      <c r="IK14" s="98"/>
      <c r="IL14" s="98"/>
      <c r="IM14" s="98"/>
      <c r="IN14" s="98"/>
      <c r="IO14" s="98"/>
      <c r="IP14" s="98"/>
      <c r="IQ14" s="98"/>
      <c r="IR14" s="98"/>
      <c r="IS14" s="98"/>
      <c r="IT14" s="98"/>
    </row>
    <row r="15" spans="1:254" x14ac:dyDescent="0.25">
      <c r="A15" s="106" t="s">
        <v>21</v>
      </c>
      <c r="B15" s="106" t="s">
        <v>22</v>
      </c>
      <c r="C15" s="106" t="s">
        <v>22</v>
      </c>
      <c r="D15" s="106" t="s">
        <v>22</v>
      </c>
      <c r="E15" s="106" t="s">
        <v>22</v>
      </c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  <c r="AN15" s="98"/>
      <c r="AO15" s="98"/>
      <c r="AP15" s="98"/>
      <c r="AQ15" s="98"/>
      <c r="AR15" s="98"/>
      <c r="AS15" s="98"/>
      <c r="AT15" s="98"/>
      <c r="AU15" s="98"/>
      <c r="AV15" s="98"/>
      <c r="AW15" s="98"/>
      <c r="AX15" s="98"/>
      <c r="AY15" s="98"/>
      <c r="AZ15" s="98"/>
      <c r="BA15" s="98"/>
      <c r="BB15" s="98"/>
      <c r="BC15" s="98"/>
      <c r="BD15" s="98"/>
      <c r="BE15" s="98"/>
      <c r="BF15" s="98"/>
      <c r="BG15" s="98"/>
      <c r="BH15" s="98"/>
      <c r="BI15" s="98"/>
      <c r="BJ15" s="98"/>
      <c r="BK15" s="98"/>
      <c r="BL15" s="98"/>
      <c r="BM15" s="98"/>
      <c r="BN15" s="98"/>
      <c r="BO15" s="98"/>
      <c r="BP15" s="98"/>
      <c r="BQ15" s="98"/>
      <c r="BR15" s="98"/>
      <c r="BS15" s="98"/>
      <c r="BT15" s="98"/>
      <c r="BU15" s="98"/>
      <c r="BV15" s="98"/>
      <c r="BW15" s="98"/>
      <c r="BX15" s="98"/>
      <c r="BY15" s="98"/>
      <c r="BZ15" s="98"/>
      <c r="CA15" s="98"/>
      <c r="CB15" s="98"/>
      <c r="CC15" s="98"/>
      <c r="CD15" s="98"/>
      <c r="CE15" s="98"/>
      <c r="CF15" s="98"/>
      <c r="CG15" s="98"/>
      <c r="CH15" s="98"/>
      <c r="CI15" s="98"/>
      <c r="CJ15" s="98"/>
      <c r="CK15" s="98"/>
      <c r="CL15" s="98"/>
      <c r="CM15" s="98"/>
      <c r="CN15" s="98"/>
      <c r="CO15" s="98"/>
      <c r="CP15" s="98"/>
      <c r="CQ15" s="98"/>
      <c r="CR15" s="98"/>
      <c r="CS15" s="98"/>
      <c r="CT15" s="98"/>
      <c r="CU15" s="98"/>
      <c r="CV15" s="98"/>
      <c r="CW15" s="98"/>
      <c r="CX15" s="98"/>
      <c r="CY15" s="98"/>
      <c r="CZ15" s="98"/>
      <c r="DA15" s="98"/>
      <c r="DB15" s="98"/>
      <c r="DC15" s="98"/>
      <c r="DD15" s="98"/>
      <c r="DE15" s="98"/>
      <c r="DF15" s="98"/>
      <c r="DG15" s="98"/>
      <c r="DH15" s="98"/>
      <c r="DI15" s="98"/>
      <c r="DJ15" s="98"/>
      <c r="DK15" s="98"/>
      <c r="DL15" s="98"/>
      <c r="DM15" s="98"/>
      <c r="DN15" s="98"/>
      <c r="DO15" s="98"/>
      <c r="DP15" s="98"/>
      <c r="DQ15" s="98"/>
      <c r="DR15" s="98"/>
      <c r="DS15" s="98"/>
      <c r="DT15" s="98"/>
      <c r="DU15" s="98"/>
      <c r="DV15" s="98"/>
      <c r="DW15" s="98"/>
      <c r="DX15" s="98"/>
      <c r="DY15" s="98"/>
      <c r="DZ15" s="98"/>
      <c r="EA15" s="98"/>
      <c r="EB15" s="98"/>
      <c r="EC15" s="98"/>
      <c r="ED15" s="98"/>
      <c r="EE15" s="98"/>
      <c r="EF15" s="98"/>
      <c r="EG15" s="98"/>
      <c r="EH15" s="98"/>
      <c r="EI15" s="98"/>
      <c r="EJ15" s="98"/>
      <c r="EK15" s="98"/>
      <c r="EL15" s="98"/>
      <c r="EM15" s="98"/>
      <c r="EN15" s="98"/>
      <c r="EO15" s="98"/>
      <c r="EP15" s="98"/>
      <c r="EQ15" s="98"/>
      <c r="ER15" s="98"/>
      <c r="ES15" s="98"/>
      <c r="ET15" s="98"/>
      <c r="EU15" s="98"/>
      <c r="EV15" s="98"/>
      <c r="EW15" s="98"/>
      <c r="EX15" s="98"/>
      <c r="EY15" s="98"/>
      <c r="EZ15" s="98"/>
      <c r="FA15" s="98"/>
      <c r="FB15" s="98"/>
      <c r="FC15" s="98"/>
      <c r="FD15" s="98"/>
      <c r="FE15" s="98"/>
      <c r="FF15" s="98"/>
      <c r="FG15" s="98"/>
      <c r="FH15" s="98"/>
      <c r="FI15" s="98"/>
      <c r="FJ15" s="98"/>
      <c r="FK15" s="98"/>
      <c r="FL15" s="98"/>
      <c r="FM15" s="98"/>
      <c r="FN15" s="98"/>
      <c r="FO15" s="98"/>
      <c r="FP15" s="98"/>
      <c r="FQ15" s="98"/>
      <c r="FR15" s="98"/>
      <c r="FS15" s="98"/>
      <c r="FT15" s="98"/>
      <c r="FU15" s="98"/>
      <c r="FV15" s="98"/>
      <c r="FW15" s="98"/>
      <c r="FX15" s="98"/>
      <c r="FY15" s="98"/>
      <c r="FZ15" s="98"/>
      <c r="GA15" s="98"/>
      <c r="GB15" s="98"/>
      <c r="GC15" s="98"/>
      <c r="GD15" s="98"/>
      <c r="GE15" s="98"/>
      <c r="GF15" s="98"/>
      <c r="GG15" s="98"/>
      <c r="GH15" s="98"/>
      <c r="GI15" s="98"/>
      <c r="GJ15" s="98"/>
      <c r="GK15" s="98"/>
      <c r="GL15" s="98"/>
      <c r="GM15" s="98"/>
      <c r="GN15" s="98"/>
      <c r="GO15" s="98"/>
      <c r="GP15" s="98"/>
      <c r="GQ15" s="98"/>
      <c r="GR15" s="98"/>
      <c r="GS15" s="98"/>
      <c r="GT15" s="98"/>
      <c r="GU15" s="98"/>
      <c r="GV15" s="98"/>
      <c r="GW15" s="98"/>
      <c r="GX15" s="98"/>
      <c r="GY15" s="98"/>
      <c r="GZ15" s="98"/>
      <c r="HA15" s="98"/>
      <c r="HB15" s="98"/>
      <c r="HC15" s="98"/>
      <c r="HD15" s="98"/>
      <c r="HE15" s="98"/>
      <c r="HF15" s="98"/>
      <c r="HG15" s="98"/>
      <c r="HH15" s="98"/>
      <c r="HI15" s="98"/>
      <c r="HJ15" s="98"/>
      <c r="HK15" s="98"/>
      <c r="HL15" s="98"/>
      <c r="HM15" s="98"/>
      <c r="HN15" s="98"/>
      <c r="HO15" s="98"/>
      <c r="HP15" s="98"/>
      <c r="HQ15" s="98"/>
      <c r="HR15" s="98"/>
      <c r="HS15" s="98"/>
      <c r="HT15" s="98"/>
      <c r="HU15" s="98"/>
      <c r="HV15" s="98"/>
      <c r="HW15" s="98"/>
      <c r="HX15" s="98"/>
      <c r="HY15" s="98"/>
      <c r="HZ15" s="98"/>
      <c r="IA15" s="98"/>
      <c r="IB15" s="98"/>
      <c r="IC15" s="98"/>
      <c r="ID15" s="98"/>
      <c r="IE15" s="98"/>
      <c r="IF15" s="98"/>
      <c r="IG15" s="98"/>
      <c r="IH15" s="98"/>
      <c r="II15" s="98"/>
      <c r="IJ15" s="98"/>
      <c r="IK15" s="98"/>
      <c r="IL15" s="98"/>
      <c r="IM15" s="98"/>
      <c r="IN15" s="98"/>
      <c r="IO15" s="98"/>
      <c r="IP15" s="98"/>
      <c r="IQ15" s="98"/>
      <c r="IR15" s="98"/>
      <c r="IS15" s="98"/>
      <c r="IT15" s="98"/>
    </row>
    <row r="16" spans="1:254" x14ac:dyDescent="0.25">
      <c r="A16" s="107" t="s">
        <v>115</v>
      </c>
      <c r="B16" s="102"/>
      <c r="C16" s="102"/>
      <c r="D16" s="102"/>
      <c r="E16" s="102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  <c r="AN16" s="98"/>
      <c r="AO16" s="98"/>
      <c r="AP16" s="98"/>
      <c r="AQ16" s="98"/>
      <c r="AR16" s="98"/>
      <c r="AS16" s="98"/>
      <c r="AT16" s="98"/>
      <c r="AU16" s="98"/>
      <c r="AV16" s="98"/>
      <c r="AW16" s="98"/>
      <c r="AX16" s="98"/>
      <c r="AY16" s="98"/>
      <c r="AZ16" s="98"/>
      <c r="BA16" s="98"/>
      <c r="BB16" s="98"/>
      <c r="BC16" s="98"/>
      <c r="BD16" s="98"/>
      <c r="BE16" s="98"/>
      <c r="BF16" s="98"/>
      <c r="BG16" s="98"/>
      <c r="BH16" s="98"/>
      <c r="BI16" s="98"/>
      <c r="BJ16" s="98"/>
      <c r="BK16" s="98"/>
      <c r="BL16" s="98"/>
      <c r="BM16" s="98"/>
      <c r="BN16" s="98"/>
      <c r="BO16" s="98"/>
      <c r="BP16" s="98"/>
      <c r="BQ16" s="98"/>
      <c r="BR16" s="98"/>
      <c r="BS16" s="98"/>
      <c r="BT16" s="98"/>
      <c r="BU16" s="98"/>
      <c r="BV16" s="98"/>
      <c r="BW16" s="98"/>
      <c r="BX16" s="98"/>
      <c r="BY16" s="98"/>
      <c r="BZ16" s="98"/>
      <c r="CA16" s="98"/>
      <c r="CB16" s="98"/>
      <c r="CC16" s="98"/>
      <c r="CD16" s="98"/>
      <c r="CE16" s="98"/>
      <c r="CF16" s="98"/>
      <c r="CG16" s="98"/>
      <c r="CH16" s="98"/>
      <c r="CI16" s="98"/>
      <c r="CJ16" s="98"/>
      <c r="CK16" s="98"/>
      <c r="CL16" s="98"/>
      <c r="CM16" s="98"/>
      <c r="CN16" s="98"/>
      <c r="CO16" s="98"/>
      <c r="CP16" s="98"/>
      <c r="CQ16" s="98"/>
      <c r="CR16" s="98"/>
      <c r="CS16" s="98"/>
      <c r="CT16" s="98"/>
      <c r="CU16" s="98"/>
      <c r="CV16" s="98"/>
      <c r="CW16" s="98"/>
      <c r="CX16" s="98"/>
      <c r="CY16" s="98"/>
      <c r="CZ16" s="98"/>
      <c r="DA16" s="98"/>
      <c r="DB16" s="98"/>
      <c r="DC16" s="98"/>
      <c r="DD16" s="98"/>
      <c r="DE16" s="98"/>
      <c r="DF16" s="98"/>
      <c r="DG16" s="98"/>
      <c r="DH16" s="98"/>
      <c r="DI16" s="98"/>
      <c r="DJ16" s="98"/>
      <c r="DK16" s="98"/>
      <c r="DL16" s="98"/>
      <c r="DM16" s="98"/>
      <c r="DN16" s="98"/>
      <c r="DO16" s="98"/>
      <c r="DP16" s="98"/>
      <c r="DQ16" s="98"/>
      <c r="DR16" s="98"/>
      <c r="DS16" s="98"/>
      <c r="DT16" s="98"/>
      <c r="DU16" s="98"/>
      <c r="DV16" s="98"/>
      <c r="DW16" s="98"/>
      <c r="DX16" s="98"/>
      <c r="DY16" s="98"/>
      <c r="DZ16" s="98"/>
      <c r="EA16" s="98"/>
      <c r="EB16" s="98"/>
      <c r="EC16" s="98"/>
      <c r="ED16" s="98"/>
      <c r="EE16" s="98"/>
      <c r="EF16" s="98"/>
      <c r="EG16" s="98"/>
      <c r="EH16" s="98"/>
      <c r="EI16" s="98"/>
      <c r="EJ16" s="98"/>
      <c r="EK16" s="98"/>
      <c r="EL16" s="98"/>
      <c r="EM16" s="98"/>
      <c r="EN16" s="98"/>
      <c r="EO16" s="98"/>
      <c r="EP16" s="98"/>
      <c r="EQ16" s="98"/>
      <c r="ER16" s="98"/>
      <c r="ES16" s="98"/>
      <c r="ET16" s="98"/>
      <c r="EU16" s="98"/>
      <c r="EV16" s="98"/>
      <c r="EW16" s="98"/>
      <c r="EX16" s="98"/>
      <c r="EY16" s="98"/>
      <c r="EZ16" s="98"/>
      <c r="FA16" s="98"/>
      <c r="FB16" s="98"/>
      <c r="FC16" s="98"/>
      <c r="FD16" s="98"/>
      <c r="FE16" s="98"/>
      <c r="FF16" s="98"/>
      <c r="FG16" s="98"/>
      <c r="FH16" s="98"/>
      <c r="FI16" s="98"/>
      <c r="FJ16" s="98"/>
      <c r="FK16" s="98"/>
      <c r="FL16" s="98"/>
      <c r="FM16" s="98"/>
      <c r="FN16" s="98"/>
      <c r="FO16" s="98"/>
      <c r="FP16" s="98"/>
      <c r="FQ16" s="98"/>
      <c r="FR16" s="98"/>
      <c r="FS16" s="98"/>
      <c r="FT16" s="98"/>
      <c r="FU16" s="98"/>
      <c r="FV16" s="98"/>
      <c r="FW16" s="98"/>
      <c r="FX16" s="98"/>
      <c r="FY16" s="98"/>
      <c r="FZ16" s="98"/>
      <c r="GA16" s="98"/>
      <c r="GB16" s="98"/>
      <c r="GC16" s="98"/>
      <c r="GD16" s="98"/>
      <c r="GE16" s="98"/>
      <c r="GF16" s="98"/>
      <c r="GG16" s="98"/>
      <c r="GH16" s="98"/>
      <c r="GI16" s="98"/>
      <c r="GJ16" s="98"/>
      <c r="GK16" s="98"/>
      <c r="GL16" s="98"/>
      <c r="GM16" s="98"/>
      <c r="GN16" s="98"/>
      <c r="GO16" s="98"/>
      <c r="GP16" s="98"/>
      <c r="GQ16" s="98"/>
      <c r="GR16" s="98"/>
      <c r="GS16" s="98"/>
      <c r="GT16" s="98"/>
      <c r="GU16" s="98"/>
      <c r="GV16" s="98"/>
      <c r="GW16" s="98"/>
      <c r="GX16" s="98"/>
      <c r="GY16" s="98"/>
      <c r="GZ16" s="98"/>
      <c r="HA16" s="98"/>
      <c r="HB16" s="98"/>
      <c r="HC16" s="98"/>
      <c r="HD16" s="98"/>
      <c r="HE16" s="98"/>
      <c r="HF16" s="98"/>
      <c r="HG16" s="98"/>
      <c r="HH16" s="98"/>
      <c r="HI16" s="98"/>
      <c r="HJ16" s="98"/>
      <c r="HK16" s="98"/>
      <c r="HL16" s="98"/>
      <c r="HM16" s="98"/>
      <c r="HN16" s="98"/>
      <c r="HO16" s="98"/>
      <c r="HP16" s="98"/>
      <c r="HQ16" s="98"/>
      <c r="HR16" s="98"/>
      <c r="HS16" s="98"/>
      <c r="HT16" s="98"/>
      <c r="HU16" s="98"/>
      <c r="HV16" s="98"/>
      <c r="HW16" s="98"/>
      <c r="HX16" s="98"/>
      <c r="HY16" s="98"/>
      <c r="HZ16" s="98"/>
      <c r="IA16" s="98"/>
      <c r="IB16" s="98"/>
      <c r="IC16" s="98"/>
      <c r="ID16" s="98"/>
      <c r="IE16" s="98"/>
      <c r="IF16" s="98"/>
      <c r="IG16" s="98"/>
      <c r="IH16" s="98"/>
      <c r="II16" s="98"/>
      <c r="IJ16" s="98"/>
      <c r="IK16" s="98"/>
      <c r="IL16" s="98"/>
      <c r="IM16" s="98"/>
      <c r="IN16" s="98"/>
      <c r="IO16" s="98"/>
      <c r="IP16" s="98"/>
      <c r="IQ16" s="98"/>
      <c r="IR16" s="98"/>
      <c r="IS16" s="98"/>
      <c r="IT16" s="98"/>
    </row>
    <row r="17" spans="1:254" x14ac:dyDescent="0.25">
      <c r="A17" s="102" t="s">
        <v>116</v>
      </c>
      <c r="B17" s="108">
        <v>681</v>
      </c>
      <c r="C17" s="108">
        <v>322</v>
      </c>
      <c r="D17" s="108">
        <v>687</v>
      </c>
      <c r="E17" s="108">
        <v>628</v>
      </c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8"/>
      <c r="AO17" s="98"/>
      <c r="AP17" s="98"/>
      <c r="AQ17" s="98"/>
      <c r="AR17" s="98"/>
      <c r="AS17" s="98"/>
      <c r="AT17" s="98"/>
      <c r="AU17" s="98"/>
      <c r="AV17" s="98"/>
      <c r="AW17" s="98"/>
      <c r="AX17" s="98"/>
      <c r="AY17" s="98"/>
      <c r="AZ17" s="98"/>
      <c r="BA17" s="98"/>
      <c r="BB17" s="98"/>
      <c r="BC17" s="98"/>
      <c r="BD17" s="98"/>
      <c r="BE17" s="98"/>
      <c r="BF17" s="98"/>
      <c r="BG17" s="98"/>
      <c r="BH17" s="98"/>
      <c r="BI17" s="98"/>
      <c r="BJ17" s="98"/>
      <c r="BK17" s="98"/>
      <c r="BL17" s="98"/>
      <c r="BM17" s="98"/>
      <c r="BN17" s="98"/>
      <c r="BO17" s="98"/>
      <c r="BP17" s="98"/>
      <c r="BQ17" s="98"/>
      <c r="BR17" s="98"/>
      <c r="BS17" s="98"/>
      <c r="BT17" s="98"/>
      <c r="BU17" s="98"/>
      <c r="BV17" s="98"/>
      <c r="BW17" s="98"/>
      <c r="BX17" s="98"/>
      <c r="BY17" s="98"/>
      <c r="BZ17" s="98"/>
      <c r="CA17" s="98"/>
      <c r="CB17" s="98"/>
      <c r="CC17" s="98"/>
      <c r="CD17" s="98"/>
      <c r="CE17" s="98"/>
      <c r="CF17" s="98"/>
      <c r="CG17" s="98"/>
      <c r="CH17" s="98"/>
      <c r="CI17" s="98"/>
      <c r="CJ17" s="98"/>
      <c r="CK17" s="98"/>
      <c r="CL17" s="98"/>
      <c r="CM17" s="98"/>
      <c r="CN17" s="98"/>
      <c r="CO17" s="98"/>
      <c r="CP17" s="98"/>
      <c r="CQ17" s="98"/>
      <c r="CR17" s="98"/>
      <c r="CS17" s="98"/>
      <c r="CT17" s="98"/>
      <c r="CU17" s="98"/>
      <c r="CV17" s="98"/>
      <c r="CW17" s="98"/>
      <c r="CX17" s="98"/>
      <c r="CY17" s="98"/>
      <c r="CZ17" s="98"/>
      <c r="DA17" s="98"/>
      <c r="DB17" s="98"/>
      <c r="DC17" s="98"/>
      <c r="DD17" s="98"/>
      <c r="DE17" s="98"/>
      <c r="DF17" s="98"/>
      <c r="DG17" s="98"/>
      <c r="DH17" s="98"/>
      <c r="DI17" s="98"/>
      <c r="DJ17" s="98"/>
      <c r="DK17" s="98"/>
      <c r="DL17" s="98"/>
      <c r="DM17" s="98"/>
      <c r="DN17" s="98"/>
      <c r="DO17" s="98"/>
      <c r="DP17" s="98"/>
      <c r="DQ17" s="98"/>
      <c r="DR17" s="98"/>
      <c r="DS17" s="98"/>
      <c r="DT17" s="98"/>
      <c r="DU17" s="98"/>
      <c r="DV17" s="98"/>
      <c r="DW17" s="98"/>
      <c r="DX17" s="98"/>
      <c r="DY17" s="98"/>
      <c r="DZ17" s="98"/>
      <c r="EA17" s="98"/>
      <c r="EB17" s="98"/>
      <c r="EC17" s="98"/>
      <c r="ED17" s="98"/>
      <c r="EE17" s="98"/>
      <c r="EF17" s="98"/>
      <c r="EG17" s="98"/>
      <c r="EH17" s="98"/>
      <c r="EI17" s="98"/>
      <c r="EJ17" s="98"/>
      <c r="EK17" s="98"/>
      <c r="EL17" s="98"/>
      <c r="EM17" s="98"/>
      <c r="EN17" s="98"/>
      <c r="EO17" s="98"/>
      <c r="EP17" s="98"/>
      <c r="EQ17" s="98"/>
      <c r="ER17" s="98"/>
      <c r="ES17" s="98"/>
      <c r="ET17" s="98"/>
      <c r="EU17" s="98"/>
      <c r="EV17" s="98"/>
      <c r="EW17" s="98"/>
      <c r="EX17" s="98"/>
      <c r="EY17" s="98"/>
      <c r="EZ17" s="98"/>
      <c r="FA17" s="98"/>
      <c r="FB17" s="98"/>
      <c r="FC17" s="98"/>
      <c r="FD17" s="98"/>
      <c r="FE17" s="98"/>
      <c r="FF17" s="98"/>
      <c r="FG17" s="98"/>
      <c r="FH17" s="98"/>
      <c r="FI17" s="98"/>
      <c r="FJ17" s="98"/>
      <c r="FK17" s="98"/>
      <c r="FL17" s="98"/>
      <c r="FM17" s="98"/>
      <c r="FN17" s="98"/>
      <c r="FO17" s="98"/>
      <c r="FP17" s="98"/>
      <c r="FQ17" s="98"/>
      <c r="FR17" s="98"/>
      <c r="FS17" s="98"/>
      <c r="FT17" s="98"/>
      <c r="FU17" s="98"/>
      <c r="FV17" s="98"/>
      <c r="FW17" s="98"/>
      <c r="FX17" s="98"/>
      <c r="FY17" s="98"/>
      <c r="FZ17" s="98"/>
      <c r="GA17" s="98"/>
      <c r="GB17" s="98"/>
      <c r="GC17" s="98"/>
      <c r="GD17" s="98"/>
      <c r="GE17" s="98"/>
      <c r="GF17" s="98"/>
      <c r="GG17" s="98"/>
      <c r="GH17" s="98"/>
      <c r="GI17" s="98"/>
      <c r="GJ17" s="98"/>
      <c r="GK17" s="98"/>
      <c r="GL17" s="98"/>
      <c r="GM17" s="98"/>
      <c r="GN17" s="98"/>
      <c r="GO17" s="98"/>
      <c r="GP17" s="98"/>
      <c r="GQ17" s="98"/>
      <c r="GR17" s="98"/>
      <c r="GS17" s="98"/>
      <c r="GT17" s="98"/>
      <c r="GU17" s="98"/>
      <c r="GV17" s="98"/>
      <c r="GW17" s="98"/>
      <c r="GX17" s="98"/>
      <c r="GY17" s="98"/>
      <c r="GZ17" s="98"/>
      <c r="HA17" s="98"/>
      <c r="HB17" s="98"/>
      <c r="HC17" s="98"/>
      <c r="HD17" s="98"/>
      <c r="HE17" s="98"/>
      <c r="HF17" s="98"/>
      <c r="HG17" s="98"/>
      <c r="HH17" s="98"/>
      <c r="HI17" s="98"/>
      <c r="HJ17" s="98"/>
      <c r="HK17" s="98"/>
      <c r="HL17" s="98"/>
      <c r="HM17" s="98"/>
      <c r="HN17" s="98"/>
      <c r="HO17" s="98"/>
      <c r="HP17" s="98"/>
      <c r="HQ17" s="98"/>
      <c r="HR17" s="98"/>
      <c r="HS17" s="98"/>
      <c r="HT17" s="98"/>
      <c r="HU17" s="98"/>
      <c r="HV17" s="98"/>
      <c r="HW17" s="98"/>
      <c r="HX17" s="98"/>
      <c r="HY17" s="98"/>
      <c r="HZ17" s="98"/>
      <c r="IA17" s="98"/>
      <c r="IB17" s="98"/>
      <c r="IC17" s="98"/>
      <c r="ID17" s="98"/>
      <c r="IE17" s="98"/>
      <c r="IF17" s="98"/>
      <c r="IG17" s="98"/>
      <c r="IH17" s="98"/>
      <c r="II17" s="98"/>
      <c r="IJ17" s="98"/>
      <c r="IK17" s="98"/>
      <c r="IL17" s="98"/>
      <c r="IM17" s="98"/>
      <c r="IN17" s="98"/>
      <c r="IO17" s="98"/>
      <c r="IP17" s="98"/>
      <c r="IQ17" s="98"/>
      <c r="IR17" s="98"/>
      <c r="IS17" s="98"/>
      <c r="IT17" s="98"/>
    </row>
    <row r="18" spans="1:254" x14ac:dyDescent="0.25">
      <c r="A18" s="107" t="s">
        <v>117</v>
      </c>
      <c r="B18" s="111">
        <v>681</v>
      </c>
      <c r="C18" s="111">
        <v>322</v>
      </c>
      <c r="D18" s="111">
        <v>687</v>
      </c>
      <c r="E18" s="111">
        <v>628</v>
      </c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8"/>
      <c r="AO18" s="98"/>
      <c r="AP18" s="98"/>
      <c r="AQ18" s="98"/>
      <c r="AR18" s="98"/>
      <c r="AS18" s="98"/>
      <c r="AT18" s="98"/>
      <c r="AU18" s="98"/>
      <c r="AV18" s="98"/>
      <c r="AW18" s="98"/>
      <c r="AX18" s="98"/>
      <c r="AY18" s="98"/>
      <c r="AZ18" s="98"/>
      <c r="BA18" s="98"/>
      <c r="BB18" s="98"/>
      <c r="BC18" s="98"/>
      <c r="BD18" s="98"/>
      <c r="BE18" s="98"/>
      <c r="BF18" s="98"/>
      <c r="BG18" s="98"/>
      <c r="BH18" s="98"/>
      <c r="BI18" s="98"/>
      <c r="BJ18" s="98"/>
      <c r="BK18" s="98"/>
      <c r="BL18" s="98"/>
      <c r="BM18" s="98"/>
      <c r="BN18" s="98"/>
      <c r="BO18" s="98"/>
      <c r="BP18" s="98"/>
      <c r="BQ18" s="98"/>
      <c r="BR18" s="98"/>
      <c r="BS18" s="98"/>
      <c r="BT18" s="98"/>
      <c r="BU18" s="98"/>
      <c r="BV18" s="98"/>
      <c r="BW18" s="98"/>
      <c r="BX18" s="98"/>
      <c r="BY18" s="98"/>
      <c r="BZ18" s="98"/>
      <c r="CA18" s="98"/>
      <c r="CB18" s="98"/>
      <c r="CC18" s="98"/>
      <c r="CD18" s="98"/>
      <c r="CE18" s="98"/>
      <c r="CF18" s="98"/>
      <c r="CG18" s="98"/>
      <c r="CH18" s="98"/>
      <c r="CI18" s="98"/>
      <c r="CJ18" s="98"/>
      <c r="CK18" s="98"/>
      <c r="CL18" s="98"/>
      <c r="CM18" s="98"/>
      <c r="CN18" s="98"/>
      <c r="CO18" s="98"/>
      <c r="CP18" s="98"/>
      <c r="CQ18" s="98"/>
      <c r="CR18" s="98"/>
      <c r="CS18" s="98"/>
      <c r="CT18" s="98"/>
      <c r="CU18" s="98"/>
      <c r="CV18" s="98"/>
      <c r="CW18" s="98"/>
      <c r="CX18" s="98"/>
      <c r="CY18" s="98"/>
      <c r="CZ18" s="98"/>
      <c r="DA18" s="98"/>
      <c r="DB18" s="98"/>
      <c r="DC18" s="98"/>
      <c r="DD18" s="98"/>
      <c r="DE18" s="98"/>
      <c r="DF18" s="98"/>
      <c r="DG18" s="98"/>
      <c r="DH18" s="98"/>
      <c r="DI18" s="98"/>
      <c r="DJ18" s="98"/>
      <c r="DK18" s="98"/>
      <c r="DL18" s="98"/>
      <c r="DM18" s="98"/>
      <c r="DN18" s="98"/>
      <c r="DO18" s="98"/>
      <c r="DP18" s="98"/>
      <c r="DQ18" s="98"/>
      <c r="DR18" s="98"/>
      <c r="DS18" s="98"/>
      <c r="DT18" s="98"/>
      <c r="DU18" s="98"/>
      <c r="DV18" s="98"/>
      <c r="DW18" s="98"/>
      <c r="DX18" s="98"/>
      <c r="DY18" s="98"/>
      <c r="DZ18" s="98"/>
      <c r="EA18" s="98"/>
      <c r="EB18" s="98"/>
      <c r="EC18" s="98"/>
      <c r="ED18" s="98"/>
      <c r="EE18" s="98"/>
      <c r="EF18" s="98"/>
      <c r="EG18" s="98"/>
      <c r="EH18" s="98"/>
      <c r="EI18" s="98"/>
      <c r="EJ18" s="98"/>
      <c r="EK18" s="98"/>
      <c r="EL18" s="98"/>
      <c r="EM18" s="98"/>
      <c r="EN18" s="98"/>
      <c r="EO18" s="98"/>
      <c r="EP18" s="98"/>
      <c r="EQ18" s="98"/>
      <c r="ER18" s="98"/>
      <c r="ES18" s="98"/>
      <c r="ET18" s="98"/>
      <c r="EU18" s="98"/>
      <c r="EV18" s="98"/>
      <c r="EW18" s="98"/>
      <c r="EX18" s="98"/>
      <c r="EY18" s="98"/>
      <c r="EZ18" s="98"/>
      <c r="FA18" s="98"/>
      <c r="FB18" s="98"/>
      <c r="FC18" s="98"/>
      <c r="FD18" s="98"/>
      <c r="FE18" s="98"/>
      <c r="FF18" s="98"/>
      <c r="FG18" s="98"/>
      <c r="FH18" s="98"/>
      <c r="FI18" s="98"/>
      <c r="FJ18" s="98"/>
      <c r="FK18" s="98"/>
      <c r="FL18" s="98"/>
      <c r="FM18" s="98"/>
      <c r="FN18" s="98"/>
      <c r="FO18" s="98"/>
      <c r="FP18" s="98"/>
      <c r="FQ18" s="98"/>
      <c r="FR18" s="98"/>
      <c r="FS18" s="98"/>
      <c r="FT18" s="98"/>
      <c r="FU18" s="98"/>
      <c r="FV18" s="98"/>
      <c r="FW18" s="98"/>
      <c r="FX18" s="98"/>
      <c r="FY18" s="98"/>
      <c r="FZ18" s="98"/>
      <c r="GA18" s="98"/>
      <c r="GB18" s="98"/>
      <c r="GC18" s="98"/>
      <c r="GD18" s="98"/>
      <c r="GE18" s="98"/>
      <c r="GF18" s="98"/>
      <c r="GG18" s="98"/>
      <c r="GH18" s="98"/>
      <c r="GI18" s="98"/>
      <c r="GJ18" s="98"/>
      <c r="GK18" s="98"/>
      <c r="GL18" s="98"/>
      <c r="GM18" s="98"/>
      <c r="GN18" s="98"/>
      <c r="GO18" s="98"/>
      <c r="GP18" s="98"/>
      <c r="GQ18" s="98"/>
      <c r="GR18" s="98"/>
      <c r="GS18" s="98"/>
      <c r="GT18" s="98"/>
      <c r="GU18" s="98"/>
      <c r="GV18" s="98"/>
      <c r="GW18" s="98"/>
      <c r="GX18" s="98"/>
      <c r="GY18" s="98"/>
      <c r="GZ18" s="98"/>
      <c r="HA18" s="98"/>
      <c r="HB18" s="98"/>
      <c r="HC18" s="98"/>
      <c r="HD18" s="98"/>
      <c r="HE18" s="98"/>
      <c r="HF18" s="98"/>
      <c r="HG18" s="98"/>
      <c r="HH18" s="98"/>
      <c r="HI18" s="98"/>
      <c r="HJ18" s="98"/>
      <c r="HK18" s="98"/>
      <c r="HL18" s="98"/>
      <c r="HM18" s="98"/>
      <c r="HN18" s="98"/>
      <c r="HO18" s="98"/>
      <c r="HP18" s="98"/>
      <c r="HQ18" s="98"/>
      <c r="HR18" s="98"/>
      <c r="HS18" s="98"/>
      <c r="HT18" s="98"/>
      <c r="HU18" s="98"/>
      <c r="HV18" s="98"/>
      <c r="HW18" s="98"/>
      <c r="HX18" s="98"/>
      <c r="HY18" s="98"/>
      <c r="HZ18" s="98"/>
      <c r="IA18" s="98"/>
      <c r="IB18" s="98"/>
      <c r="IC18" s="98"/>
      <c r="ID18" s="98"/>
      <c r="IE18" s="98"/>
      <c r="IF18" s="98"/>
      <c r="IG18" s="98"/>
      <c r="IH18" s="98"/>
      <c r="II18" s="98"/>
      <c r="IJ18" s="98"/>
      <c r="IK18" s="98"/>
      <c r="IL18" s="98"/>
      <c r="IM18" s="98"/>
      <c r="IN18" s="98"/>
      <c r="IO18" s="98"/>
      <c r="IP18" s="98"/>
      <c r="IQ18" s="98"/>
      <c r="IR18" s="98"/>
      <c r="IS18" s="98"/>
      <c r="IT18" s="98"/>
    </row>
    <row r="19" spans="1:254" x14ac:dyDescent="0.25">
      <c r="A19" s="102"/>
      <c r="B19" s="102"/>
      <c r="C19" s="102"/>
      <c r="D19" s="102"/>
      <c r="E19" s="102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  <c r="AN19" s="98"/>
      <c r="AO19" s="98"/>
      <c r="AP19" s="98"/>
      <c r="AQ19" s="98"/>
      <c r="AR19" s="98"/>
      <c r="AS19" s="98"/>
      <c r="AT19" s="98"/>
      <c r="AU19" s="98"/>
      <c r="AV19" s="98"/>
      <c r="AW19" s="98"/>
      <c r="AX19" s="98"/>
      <c r="AY19" s="98"/>
      <c r="AZ19" s="98"/>
      <c r="BA19" s="98"/>
      <c r="BB19" s="98"/>
      <c r="BC19" s="98"/>
      <c r="BD19" s="98"/>
      <c r="BE19" s="98"/>
      <c r="BF19" s="98"/>
      <c r="BG19" s="98"/>
      <c r="BH19" s="98"/>
      <c r="BI19" s="98"/>
      <c r="BJ19" s="98"/>
      <c r="BK19" s="98"/>
      <c r="BL19" s="98"/>
      <c r="BM19" s="98"/>
      <c r="BN19" s="98"/>
      <c r="BO19" s="98"/>
      <c r="BP19" s="98"/>
      <c r="BQ19" s="98"/>
      <c r="BR19" s="98"/>
      <c r="BS19" s="98"/>
      <c r="BT19" s="98"/>
      <c r="BU19" s="98"/>
      <c r="BV19" s="98"/>
      <c r="BW19" s="98"/>
      <c r="BX19" s="98"/>
      <c r="BY19" s="98"/>
      <c r="BZ19" s="98"/>
      <c r="CA19" s="98"/>
      <c r="CB19" s="98"/>
      <c r="CC19" s="98"/>
      <c r="CD19" s="98"/>
      <c r="CE19" s="98"/>
      <c r="CF19" s="98"/>
      <c r="CG19" s="98"/>
      <c r="CH19" s="98"/>
      <c r="CI19" s="98"/>
      <c r="CJ19" s="98"/>
      <c r="CK19" s="98"/>
      <c r="CL19" s="98"/>
      <c r="CM19" s="98"/>
      <c r="CN19" s="98"/>
      <c r="CO19" s="98"/>
      <c r="CP19" s="98"/>
      <c r="CQ19" s="98"/>
      <c r="CR19" s="98"/>
      <c r="CS19" s="98"/>
      <c r="CT19" s="98"/>
      <c r="CU19" s="98"/>
      <c r="CV19" s="98"/>
      <c r="CW19" s="98"/>
      <c r="CX19" s="98"/>
      <c r="CY19" s="98"/>
      <c r="CZ19" s="98"/>
      <c r="DA19" s="98"/>
      <c r="DB19" s="98"/>
      <c r="DC19" s="98"/>
      <c r="DD19" s="98"/>
      <c r="DE19" s="98"/>
      <c r="DF19" s="98"/>
      <c r="DG19" s="98"/>
      <c r="DH19" s="98"/>
      <c r="DI19" s="98"/>
      <c r="DJ19" s="98"/>
      <c r="DK19" s="98"/>
      <c r="DL19" s="98"/>
      <c r="DM19" s="98"/>
      <c r="DN19" s="98"/>
      <c r="DO19" s="98"/>
      <c r="DP19" s="98"/>
      <c r="DQ19" s="98"/>
      <c r="DR19" s="98"/>
      <c r="DS19" s="98"/>
      <c r="DT19" s="98"/>
      <c r="DU19" s="98"/>
      <c r="DV19" s="98"/>
      <c r="DW19" s="98"/>
      <c r="DX19" s="98"/>
      <c r="DY19" s="98"/>
      <c r="DZ19" s="98"/>
      <c r="EA19" s="98"/>
      <c r="EB19" s="98"/>
      <c r="EC19" s="98"/>
      <c r="ED19" s="98"/>
      <c r="EE19" s="98"/>
      <c r="EF19" s="98"/>
      <c r="EG19" s="98"/>
      <c r="EH19" s="98"/>
      <c r="EI19" s="98"/>
      <c r="EJ19" s="98"/>
      <c r="EK19" s="98"/>
      <c r="EL19" s="98"/>
      <c r="EM19" s="98"/>
      <c r="EN19" s="98"/>
      <c r="EO19" s="98"/>
      <c r="EP19" s="98"/>
      <c r="EQ19" s="98"/>
      <c r="ER19" s="98"/>
      <c r="ES19" s="98"/>
      <c r="ET19" s="98"/>
      <c r="EU19" s="98"/>
      <c r="EV19" s="98"/>
      <c r="EW19" s="98"/>
      <c r="EX19" s="98"/>
      <c r="EY19" s="98"/>
      <c r="EZ19" s="98"/>
      <c r="FA19" s="98"/>
      <c r="FB19" s="98"/>
      <c r="FC19" s="98"/>
      <c r="FD19" s="98"/>
      <c r="FE19" s="98"/>
      <c r="FF19" s="98"/>
      <c r="FG19" s="98"/>
      <c r="FH19" s="98"/>
      <c r="FI19" s="98"/>
      <c r="FJ19" s="98"/>
      <c r="FK19" s="98"/>
      <c r="FL19" s="98"/>
      <c r="FM19" s="98"/>
      <c r="FN19" s="98"/>
      <c r="FO19" s="98"/>
      <c r="FP19" s="98"/>
      <c r="FQ19" s="98"/>
      <c r="FR19" s="98"/>
      <c r="FS19" s="98"/>
      <c r="FT19" s="98"/>
      <c r="FU19" s="98"/>
      <c r="FV19" s="98"/>
      <c r="FW19" s="98"/>
      <c r="FX19" s="98"/>
      <c r="FY19" s="98"/>
      <c r="FZ19" s="98"/>
      <c r="GA19" s="98"/>
      <c r="GB19" s="98"/>
      <c r="GC19" s="98"/>
      <c r="GD19" s="98"/>
      <c r="GE19" s="98"/>
      <c r="GF19" s="98"/>
      <c r="GG19" s="98"/>
      <c r="GH19" s="98"/>
      <c r="GI19" s="98"/>
      <c r="GJ19" s="98"/>
      <c r="GK19" s="98"/>
      <c r="GL19" s="98"/>
      <c r="GM19" s="98"/>
      <c r="GN19" s="98"/>
      <c r="GO19" s="98"/>
      <c r="GP19" s="98"/>
      <c r="GQ19" s="98"/>
      <c r="GR19" s="98"/>
      <c r="GS19" s="98"/>
      <c r="GT19" s="98"/>
      <c r="GU19" s="98"/>
      <c r="GV19" s="98"/>
      <c r="GW19" s="98"/>
      <c r="GX19" s="98"/>
      <c r="GY19" s="98"/>
      <c r="GZ19" s="98"/>
      <c r="HA19" s="98"/>
      <c r="HB19" s="98"/>
      <c r="HC19" s="98"/>
      <c r="HD19" s="98"/>
      <c r="HE19" s="98"/>
      <c r="HF19" s="98"/>
      <c r="HG19" s="98"/>
      <c r="HH19" s="98"/>
      <c r="HI19" s="98"/>
      <c r="HJ19" s="98"/>
      <c r="HK19" s="98"/>
      <c r="HL19" s="98"/>
      <c r="HM19" s="98"/>
      <c r="HN19" s="98"/>
      <c r="HO19" s="98"/>
      <c r="HP19" s="98"/>
      <c r="HQ19" s="98"/>
      <c r="HR19" s="98"/>
      <c r="HS19" s="98"/>
      <c r="HT19" s="98"/>
      <c r="HU19" s="98"/>
      <c r="HV19" s="98"/>
      <c r="HW19" s="98"/>
      <c r="HX19" s="98"/>
      <c r="HY19" s="98"/>
      <c r="HZ19" s="98"/>
      <c r="IA19" s="98"/>
      <c r="IB19" s="98"/>
      <c r="IC19" s="98"/>
      <c r="ID19" s="98"/>
      <c r="IE19" s="98"/>
      <c r="IF19" s="98"/>
      <c r="IG19" s="98"/>
      <c r="IH19" s="98"/>
      <c r="II19" s="98"/>
      <c r="IJ19" s="98"/>
      <c r="IK19" s="98"/>
      <c r="IL19" s="98"/>
      <c r="IM19" s="98"/>
      <c r="IN19" s="98"/>
      <c r="IO19" s="98"/>
      <c r="IP19" s="98"/>
      <c r="IQ19" s="98"/>
      <c r="IR19" s="98"/>
      <c r="IS19" s="98"/>
      <c r="IT19" s="98"/>
    </row>
    <row r="20" spans="1:254" x14ac:dyDescent="0.25">
      <c r="A20" s="102" t="s">
        <v>118</v>
      </c>
      <c r="B20" s="108">
        <v>245</v>
      </c>
      <c r="C20" s="108">
        <v>255</v>
      </c>
      <c r="D20" s="108">
        <v>265</v>
      </c>
      <c r="E20" s="108">
        <v>334</v>
      </c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  <c r="AN20" s="98"/>
      <c r="AO20" s="98"/>
      <c r="AP20" s="98"/>
      <c r="AQ20" s="98"/>
      <c r="AR20" s="98"/>
      <c r="AS20" s="98"/>
      <c r="AT20" s="98"/>
      <c r="AU20" s="98"/>
      <c r="AV20" s="98"/>
      <c r="AW20" s="98"/>
      <c r="AX20" s="98"/>
      <c r="AY20" s="98"/>
      <c r="AZ20" s="98"/>
      <c r="BA20" s="98"/>
      <c r="BB20" s="98"/>
      <c r="BC20" s="98"/>
      <c r="BD20" s="98"/>
      <c r="BE20" s="98"/>
      <c r="BF20" s="98"/>
      <c r="BG20" s="98"/>
      <c r="BH20" s="98"/>
      <c r="BI20" s="98"/>
      <c r="BJ20" s="98"/>
      <c r="BK20" s="98"/>
      <c r="BL20" s="98"/>
      <c r="BM20" s="98"/>
      <c r="BN20" s="98"/>
      <c r="BO20" s="98"/>
      <c r="BP20" s="98"/>
      <c r="BQ20" s="98"/>
      <c r="BR20" s="98"/>
      <c r="BS20" s="98"/>
      <c r="BT20" s="98"/>
      <c r="BU20" s="98"/>
      <c r="BV20" s="98"/>
      <c r="BW20" s="98"/>
      <c r="BX20" s="98"/>
      <c r="BY20" s="98"/>
      <c r="BZ20" s="98"/>
      <c r="CA20" s="98"/>
      <c r="CB20" s="98"/>
      <c r="CC20" s="98"/>
      <c r="CD20" s="98"/>
      <c r="CE20" s="98"/>
      <c r="CF20" s="98"/>
      <c r="CG20" s="98"/>
      <c r="CH20" s="98"/>
      <c r="CI20" s="98"/>
      <c r="CJ20" s="98"/>
      <c r="CK20" s="98"/>
      <c r="CL20" s="98"/>
      <c r="CM20" s="98"/>
      <c r="CN20" s="98"/>
      <c r="CO20" s="98"/>
      <c r="CP20" s="98"/>
      <c r="CQ20" s="98"/>
      <c r="CR20" s="98"/>
      <c r="CS20" s="98"/>
      <c r="CT20" s="98"/>
      <c r="CU20" s="98"/>
      <c r="CV20" s="98"/>
      <c r="CW20" s="98"/>
      <c r="CX20" s="98"/>
      <c r="CY20" s="98"/>
      <c r="CZ20" s="98"/>
      <c r="DA20" s="98"/>
      <c r="DB20" s="98"/>
      <c r="DC20" s="98"/>
      <c r="DD20" s="98"/>
      <c r="DE20" s="98"/>
      <c r="DF20" s="98"/>
      <c r="DG20" s="98"/>
      <c r="DH20" s="98"/>
      <c r="DI20" s="98"/>
      <c r="DJ20" s="98"/>
      <c r="DK20" s="98"/>
      <c r="DL20" s="98"/>
      <c r="DM20" s="98"/>
      <c r="DN20" s="98"/>
      <c r="DO20" s="98"/>
      <c r="DP20" s="98"/>
      <c r="DQ20" s="98"/>
      <c r="DR20" s="98"/>
      <c r="DS20" s="98"/>
      <c r="DT20" s="98"/>
      <c r="DU20" s="98"/>
      <c r="DV20" s="98"/>
      <c r="DW20" s="98"/>
      <c r="DX20" s="98"/>
      <c r="DY20" s="98"/>
      <c r="DZ20" s="98"/>
      <c r="EA20" s="98"/>
      <c r="EB20" s="98"/>
      <c r="EC20" s="98"/>
      <c r="ED20" s="98"/>
      <c r="EE20" s="98"/>
      <c r="EF20" s="98"/>
      <c r="EG20" s="98"/>
      <c r="EH20" s="98"/>
      <c r="EI20" s="98"/>
      <c r="EJ20" s="98"/>
      <c r="EK20" s="98"/>
      <c r="EL20" s="98"/>
      <c r="EM20" s="98"/>
      <c r="EN20" s="98"/>
      <c r="EO20" s="98"/>
      <c r="EP20" s="98"/>
      <c r="EQ20" s="98"/>
      <c r="ER20" s="98"/>
      <c r="ES20" s="98"/>
      <c r="ET20" s="98"/>
      <c r="EU20" s="98"/>
      <c r="EV20" s="98"/>
      <c r="EW20" s="98"/>
      <c r="EX20" s="98"/>
      <c r="EY20" s="98"/>
      <c r="EZ20" s="98"/>
      <c r="FA20" s="98"/>
      <c r="FB20" s="98"/>
      <c r="FC20" s="98"/>
      <c r="FD20" s="98"/>
      <c r="FE20" s="98"/>
      <c r="FF20" s="98"/>
      <c r="FG20" s="98"/>
      <c r="FH20" s="98"/>
      <c r="FI20" s="98"/>
      <c r="FJ20" s="98"/>
      <c r="FK20" s="98"/>
      <c r="FL20" s="98"/>
      <c r="FM20" s="98"/>
      <c r="FN20" s="98"/>
      <c r="FO20" s="98"/>
      <c r="FP20" s="98"/>
      <c r="FQ20" s="98"/>
      <c r="FR20" s="98"/>
      <c r="FS20" s="98"/>
      <c r="FT20" s="98"/>
      <c r="FU20" s="98"/>
      <c r="FV20" s="98"/>
      <c r="FW20" s="98"/>
      <c r="FX20" s="98"/>
      <c r="FY20" s="98"/>
      <c r="FZ20" s="98"/>
      <c r="GA20" s="98"/>
      <c r="GB20" s="98"/>
      <c r="GC20" s="98"/>
      <c r="GD20" s="98"/>
      <c r="GE20" s="98"/>
      <c r="GF20" s="98"/>
      <c r="GG20" s="98"/>
      <c r="GH20" s="98"/>
      <c r="GI20" s="98"/>
      <c r="GJ20" s="98"/>
      <c r="GK20" s="98"/>
      <c r="GL20" s="98"/>
      <c r="GM20" s="98"/>
      <c r="GN20" s="98"/>
      <c r="GO20" s="98"/>
      <c r="GP20" s="98"/>
      <c r="GQ20" s="98"/>
      <c r="GR20" s="98"/>
      <c r="GS20" s="98"/>
      <c r="GT20" s="98"/>
      <c r="GU20" s="98"/>
      <c r="GV20" s="98"/>
      <c r="GW20" s="98"/>
      <c r="GX20" s="98"/>
      <c r="GY20" s="98"/>
      <c r="GZ20" s="98"/>
      <c r="HA20" s="98"/>
      <c r="HB20" s="98"/>
      <c r="HC20" s="98"/>
      <c r="HD20" s="98"/>
      <c r="HE20" s="98"/>
      <c r="HF20" s="98"/>
      <c r="HG20" s="98"/>
      <c r="HH20" s="98"/>
      <c r="HI20" s="98"/>
      <c r="HJ20" s="98"/>
      <c r="HK20" s="98"/>
      <c r="HL20" s="98"/>
      <c r="HM20" s="98"/>
      <c r="HN20" s="98"/>
      <c r="HO20" s="98"/>
      <c r="HP20" s="98"/>
      <c r="HQ20" s="98"/>
      <c r="HR20" s="98"/>
      <c r="HS20" s="98"/>
      <c r="HT20" s="98"/>
      <c r="HU20" s="98"/>
      <c r="HV20" s="98"/>
      <c r="HW20" s="98"/>
      <c r="HX20" s="98"/>
      <c r="HY20" s="98"/>
      <c r="HZ20" s="98"/>
      <c r="IA20" s="98"/>
      <c r="IB20" s="98"/>
      <c r="IC20" s="98"/>
      <c r="ID20" s="98"/>
      <c r="IE20" s="98"/>
      <c r="IF20" s="98"/>
      <c r="IG20" s="98"/>
      <c r="IH20" s="98"/>
      <c r="II20" s="98"/>
      <c r="IJ20" s="98"/>
      <c r="IK20" s="98"/>
      <c r="IL20" s="98"/>
      <c r="IM20" s="98"/>
      <c r="IN20" s="98"/>
      <c r="IO20" s="98"/>
      <c r="IP20" s="98"/>
      <c r="IQ20" s="98"/>
      <c r="IR20" s="98"/>
      <c r="IS20" s="98"/>
      <c r="IT20" s="98"/>
    </row>
    <row r="21" spans="1:254" x14ac:dyDescent="0.25">
      <c r="A21" s="107" t="s">
        <v>119</v>
      </c>
      <c r="B21" s="111">
        <v>245</v>
      </c>
      <c r="C21" s="111">
        <v>255</v>
      </c>
      <c r="D21" s="111">
        <v>265</v>
      </c>
      <c r="E21" s="111">
        <v>334</v>
      </c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  <c r="AN21" s="98"/>
      <c r="AO21" s="98"/>
      <c r="AP21" s="98"/>
      <c r="AQ21" s="98"/>
      <c r="AR21" s="98"/>
      <c r="AS21" s="98"/>
      <c r="AT21" s="98"/>
      <c r="AU21" s="98"/>
      <c r="AV21" s="98"/>
      <c r="AW21" s="98"/>
      <c r="AX21" s="98"/>
      <c r="AY21" s="98"/>
      <c r="AZ21" s="98"/>
      <c r="BA21" s="98"/>
      <c r="BB21" s="98"/>
      <c r="BC21" s="98"/>
      <c r="BD21" s="98"/>
      <c r="BE21" s="98"/>
      <c r="BF21" s="98"/>
      <c r="BG21" s="98"/>
      <c r="BH21" s="98"/>
      <c r="BI21" s="98"/>
      <c r="BJ21" s="98"/>
      <c r="BK21" s="98"/>
      <c r="BL21" s="98"/>
      <c r="BM21" s="98"/>
      <c r="BN21" s="98"/>
      <c r="BO21" s="98"/>
      <c r="BP21" s="98"/>
      <c r="BQ21" s="98"/>
      <c r="BR21" s="98"/>
      <c r="BS21" s="98"/>
      <c r="BT21" s="98"/>
      <c r="BU21" s="98"/>
      <c r="BV21" s="98"/>
      <c r="BW21" s="98"/>
      <c r="BX21" s="98"/>
      <c r="BY21" s="98"/>
      <c r="BZ21" s="98"/>
      <c r="CA21" s="98"/>
      <c r="CB21" s="98"/>
      <c r="CC21" s="98"/>
      <c r="CD21" s="98"/>
      <c r="CE21" s="98"/>
      <c r="CF21" s="98"/>
      <c r="CG21" s="98"/>
      <c r="CH21" s="98"/>
      <c r="CI21" s="98"/>
      <c r="CJ21" s="98"/>
      <c r="CK21" s="98"/>
      <c r="CL21" s="98"/>
      <c r="CM21" s="98"/>
      <c r="CN21" s="98"/>
      <c r="CO21" s="98"/>
      <c r="CP21" s="98"/>
      <c r="CQ21" s="98"/>
      <c r="CR21" s="98"/>
      <c r="CS21" s="98"/>
      <c r="CT21" s="98"/>
      <c r="CU21" s="98"/>
      <c r="CV21" s="98"/>
      <c r="CW21" s="98"/>
      <c r="CX21" s="98"/>
      <c r="CY21" s="98"/>
      <c r="CZ21" s="98"/>
      <c r="DA21" s="98"/>
      <c r="DB21" s="98"/>
      <c r="DC21" s="98"/>
      <c r="DD21" s="98"/>
      <c r="DE21" s="98"/>
      <c r="DF21" s="98"/>
      <c r="DG21" s="98"/>
      <c r="DH21" s="98"/>
      <c r="DI21" s="98"/>
      <c r="DJ21" s="98"/>
      <c r="DK21" s="98"/>
      <c r="DL21" s="98"/>
      <c r="DM21" s="98"/>
      <c r="DN21" s="98"/>
      <c r="DO21" s="98"/>
      <c r="DP21" s="98"/>
      <c r="DQ21" s="98"/>
      <c r="DR21" s="98"/>
      <c r="DS21" s="98"/>
      <c r="DT21" s="98"/>
      <c r="DU21" s="98"/>
      <c r="DV21" s="98"/>
      <c r="DW21" s="98"/>
      <c r="DX21" s="98"/>
      <c r="DY21" s="98"/>
      <c r="DZ21" s="98"/>
      <c r="EA21" s="98"/>
      <c r="EB21" s="98"/>
      <c r="EC21" s="98"/>
      <c r="ED21" s="98"/>
      <c r="EE21" s="98"/>
      <c r="EF21" s="98"/>
      <c r="EG21" s="98"/>
      <c r="EH21" s="98"/>
      <c r="EI21" s="98"/>
      <c r="EJ21" s="98"/>
      <c r="EK21" s="98"/>
      <c r="EL21" s="98"/>
      <c r="EM21" s="98"/>
      <c r="EN21" s="98"/>
      <c r="EO21" s="98"/>
      <c r="EP21" s="98"/>
      <c r="EQ21" s="98"/>
      <c r="ER21" s="98"/>
      <c r="ES21" s="98"/>
      <c r="ET21" s="98"/>
      <c r="EU21" s="98"/>
      <c r="EV21" s="98"/>
      <c r="EW21" s="98"/>
      <c r="EX21" s="98"/>
      <c r="EY21" s="98"/>
      <c r="EZ21" s="98"/>
      <c r="FA21" s="98"/>
      <c r="FB21" s="98"/>
      <c r="FC21" s="98"/>
      <c r="FD21" s="98"/>
      <c r="FE21" s="98"/>
      <c r="FF21" s="98"/>
      <c r="FG21" s="98"/>
      <c r="FH21" s="98"/>
      <c r="FI21" s="98"/>
      <c r="FJ21" s="98"/>
      <c r="FK21" s="98"/>
      <c r="FL21" s="98"/>
      <c r="FM21" s="98"/>
      <c r="FN21" s="98"/>
      <c r="FO21" s="98"/>
      <c r="FP21" s="98"/>
      <c r="FQ21" s="98"/>
      <c r="FR21" s="98"/>
      <c r="FS21" s="98"/>
      <c r="FT21" s="98"/>
      <c r="FU21" s="98"/>
      <c r="FV21" s="98"/>
      <c r="FW21" s="98"/>
      <c r="FX21" s="98"/>
      <c r="FY21" s="98"/>
      <c r="FZ21" s="98"/>
      <c r="GA21" s="98"/>
      <c r="GB21" s="98"/>
      <c r="GC21" s="98"/>
      <c r="GD21" s="98"/>
      <c r="GE21" s="98"/>
      <c r="GF21" s="98"/>
      <c r="GG21" s="98"/>
      <c r="GH21" s="98"/>
      <c r="GI21" s="98"/>
      <c r="GJ21" s="98"/>
      <c r="GK21" s="98"/>
      <c r="GL21" s="98"/>
      <c r="GM21" s="98"/>
      <c r="GN21" s="98"/>
      <c r="GO21" s="98"/>
      <c r="GP21" s="98"/>
      <c r="GQ21" s="98"/>
      <c r="GR21" s="98"/>
      <c r="GS21" s="98"/>
      <c r="GT21" s="98"/>
      <c r="GU21" s="98"/>
      <c r="GV21" s="98"/>
      <c r="GW21" s="98"/>
      <c r="GX21" s="98"/>
      <c r="GY21" s="98"/>
      <c r="GZ21" s="98"/>
      <c r="HA21" s="98"/>
      <c r="HB21" s="98"/>
      <c r="HC21" s="98"/>
      <c r="HD21" s="98"/>
      <c r="HE21" s="98"/>
      <c r="HF21" s="98"/>
      <c r="HG21" s="98"/>
      <c r="HH21" s="98"/>
      <c r="HI21" s="98"/>
      <c r="HJ21" s="98"/>
      <c r="HK21" s="98"/>
      <c r="HL21" s="98"/>
      <c r="HM21" s="98"/>
      <c r="HN21" s="98"/>
      <c r="HO21" s="98"/>
      <c r="HP21" s="98"/>
      <c r="HQ21" s="98"/>
      <c r="HR21" s="98"/>
      <c r="HS21" s="98"/>
      <c r="HT21" s="98"/>
      <c r="HU21" s="98"/>
      <c r="HV21" s="98"/>
      <c r="HW21" s="98"/>
      <c r="HX21" s="98"/>
      <c r="HY21" s="98"/>
      <c r="HZ21" s="98"/>
      <c r="IA21" s="98"/>
      <c r="IB21" s="98"/>
      <c r="IC21" s="98"/>
      <c r="ID21" s="98"/>
      <c r="IE21" s="98"/>
      <c r="IF21" s="98"/>
      <c r="IG21" s="98"/>
      <c r="IH21" s="98"/>
      <c r="II21" s="98"/>
      <c r="IJ21" s="98"/>
      <c r="IK21" s="98"/>
      <c r="IL21" s="98"/>
      <c r="IM21" s="98"/>
      <c r="IN21" s="98"/>
      <c r="IO21" s="98"/>
      <c r="IP21" s="98"/>
      <c r="IQ21" s="98"/>
      <c r="IR21" s="98"/>
      <c r="IS21" s="98"/>
      <c r="IT21" s="98"/>
    </row>
    <row r="22" spans="1:254" x14ac:dyDescent="0.25">
      <c r="A22" s="102"/>
      <c r="B22" s="102"/>
      <c r="C22" s="102"/>
      <c r="D22" s="102"/>
      <c r="E22" s="102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  <c r="AO22" s="98"/>
      <c r="AP22" s="98"/>
      <c r="AQ22" s="98"/>
      <c r="AR22" s="98"/>
      <c r="AS22" s="98"/>
      <c r="AT22" s="98"/>
      <c r="AU22" s="98"/>
      <c r="AV22" s="98"/>
      <c r="AW22" s="98"/>
      <c r="AX22" s="98"/>
      <c r="AY22" s="98"/>
      <c r="AZ22" s="98"/>
      <c r="BA22" s="98"/>
      <c r="BB22" s="98"/>
      <c r="BC22" s="98"/>
      <c r="BD22" s="98"/>
      <c r="BE22" s="98"/>
      <c r="BF22" s="98"/>
      <c r="BG22" s="98"/>
      <c r="BH22" s="98"/>
      <c r="BI22" s="98"/>
      <c r="BJ22" s="98"/>
      <c r="BK22" s="98"/>
      <c r="BL22" s="98"/>
      <c r="BM22" s="98"/>
      <c r="BN22" s="98"/>
      <c r="BO22" s="98"/>
      <c r="BP22" s="98"/>
      <c r="BQ22" s="98"/>
      <c r="BR22" s="98"/>
      <c r="BS22" s="98"/>
      <c r="BT22" s="98"/>
      <c r="BU22" s="98"/>
      <c r="BV22" s="98"/>
      <c r="BW22" s="98"/>
      <c r="BX22" s="98"/>
      <c r="BY22" s="98"/>
      <c r="BZ22" s="98"/>
      <c r="CA22" s="98"/>
      <c r="CB22" s="98"/>
      <c r="CC22" s="98"/>
      <c r="CD22" s="98"/>
      <c r="CE22" s="98"/>
      <c r="CF22" s="98"/>
      <c r="CG22" s="98"/>
      <c r="CH22" s="98"/>
      <c r="CI22" s="98"/>
      <c r="CJ22" s="98"/>
      <c r="CK22" s="98"/>
      <c r="CL22" s="98"/>
      <c r="CM22" s="98"/>
      <c r="CN22" s="98"/>
      <c r="CO22" s="98"/>
      <c r="CP22" s="98"/>
      <c r="CQ22" s="98"/>
      <c r="CR22" s="98"/>
      <c r="CS22" s="98"/>
      <c r="CT22" s="98"/>
      <c r="CU22" s="98"/>
      <c r="CV22" s="98"/>
      <c r="CW22" s="98"/>
      <c r="CX22" s="98"/>
      <c r="CY22" s="98"/>
      <c r="CZ22" s="98"/>
      <c r="DA22" s="98"/>
      <c r="DB22" s="98"/>
      <c r="DC22" s="98"/>
      <c r="DD22" s="98"/>
      <c r="DE22" s="98"/>
      <c r="DF22" s="98"/>
      <c r="DG22" s="98"/>
      <c r="DH22" s="98"/>
      <c r="DI22" s="98"/>
      <c r="DJ22" s="98"/>
      <c r="DK22" s="98"/>
      <c r="DL22" s="98"/>
      <c r="DM22" s="98"/>
      <c r="DN22" s="98"/>
      <c r="DO22" s="98"/>
      <c r="DP22" s="98"/>
      <c r="DQ22" s="98"/>
      <c r="DR22" s="98"/>
      <c r="DS22" s="98"/>
      <c r="DT22" s="98"/>
      <c r="DU22" s="98"/>
      <c r="DV22" s="98"/>
      <c r="DW22" s="98"/>
      <c r="DX22" s="98"/>
      <c r="DY22" s="98"/>
      <c r="DZ22" s="98"/>
      <c r="EA22" s="98"/>
      <c r="EB22" s="98"/>
      <c r="EC22" s="98"/>
      <c r="ED22" s="98"/>
      <c r="EE22" s="98"/>
      <c r="EF22" s="98"/>
      <c r="EG22" s="98"/>
      <c r="EH22" s="98"/>
      <c r="EI22" s="98"/>
      <c r="EJ22" s="98"/>
      <c r="EK22" s="98"/>
      <c r="EL22" s="98"/>
      <c r="EM22" s="98"/>
      <c r="EN22" s="98"/>
      <c r="EO22" s="98"/>
      <c r="EP22" s="98"/>
      <c r="EQ22" s="98"/>
      <c r="ER22" s="98"/>
      <c r="ES22" s="98"/>
      <c r="ET22" s="98"/>
      <c r="EU22" s="98"/>
      <c r="EV22" s="98"/>
      <c r="EW22" s="98"/>
      <c r="EX22" s="98"/>
      <c r="EY22" s="98"/>
      <c r="EZ22" s="98"/>
      <c r="FA22" s="98"/>
      <c r="FB22" s="98"/>
      <c r="FC22" s="98"/>
      <c r="FD22" s="98"/>
      <c r="FE22" s="98"/>
      <c r="FF22" s="98"/>
      <c r="FG22" s="98"/>
      <c r="FH22" s="98"/>
      <c r="FI22" s="98"/>
      <c r="FJ22" s="98"/>
      <c r="FK22" s="98"/>
      <c r="FL22" s="98"/>
      <c r="FM22" s="98"/>
      <c r="FN22" s="98"/>
      <c r="FO22" s="98"/>
      <c r="FP22" s="98"/>
      <c r="FQ22" s="98"/>
      <c r="FR22" s="98"/>
      <c r="FS22" s="98"/>
      <c r="FT22" s="98"/>
      <c r="FU22" s="98"/>
      <c r="FV22" s="98"/>
      <c r="FW22" s="98"/>
      <c r="FX22" s="98"/>
      <c r="FY22" s="98"/>
      <c r="FZ22" s="98"/>
      <c r="GA22" s="98"/>
      <c r="GB22" s="98"/>
      <c r="GC22" s="98"/>
      <c r="GD22" s="98"/>
      <c r="GE22" s="98"/>
      <c r="GF22" s="98"/>
      <c r="GG22" s="98"/>
      <c r="GH22" s="98"/>
      <c r="GI22" s="98"/>
      <c r="GJ22" s="98"/>
      <c r="GK22" s="98"/>
      <c r="GL22" s="98"/>
      <c r="GM22" s="98"/>
      <c r="GN22" s="98"/>
      <c r="GO22" s="98"/>
      <c r="GP22" s="98"/>
      <c r="GQ22" s="98"/>
      <c r="GR22" s="98"/>
      <c r="GS22" s="98"/>
      <c r="GT22" s="98"/>
      <c r="GU22" s="98"/>
      <c r="GV22" s="98"/>
      <c r="GW22" s="98"/>
      <c r="GX22" s="98"/>
      <c r="GY22" s="98"/>
      <c r="GZ22" s="98"/>
      <c r="HA22" s="98"/>
      <c r="HB22" s="98"/>
      <c r="HC22" s="98"/>
      <c r="HD22" s="98"/>
      <c r="HE22" s="98"/>
      <c r="HF22" s="98"/>
      <c r="HG22" s="98"/>
      <c r="HH22" s="98"/>
      <c r="HI22" s="98"/>
      <c r="HJ22" s="98"/>
      <c r="HK22" s="98"/>
      <c r="HL22" s="98"/>
      <c r="HM22" s="98"/>
      <c r="HN22" s="98"/>
      <c r="HO22" s="98"/>
      <c r="HP22" s="98"/>
      <c r="HQ22" s="98"/>
      <c r="HR22" s="98"/>
      <c r="HS22" s="98"/>
      <c r="HT22" s="98"/>
      <c r="HU22" s="98"/>
      <c r="HV22" s="98"/>
      <c r="HW22" s="98"/>
      <c r="HX22" s="98"/>
      <c r="HY22" s="98"/>
      <c r="HZ22" s="98"/>
      <c r="IA22" s="98"/>
      <c r="IB22" s="98"/>
      <c r="IC22" s="98"/>
      <c r="ID22" s="98"/>
      <c r="IE22" s="98"/>
      <c r="IF22" s="98"/>
      <c r="IG22" s="98"/>
      <c r="IH22" s="98"/>
      <c r="II22" s="98"/>
      <c r="IJ22" s="98"/>
      <c r="IK22" s="98"/>
      <c r="IL22" s="98"/>
      <c r="IM22" s="98"/>
      <c r="IN22" s="98"/>
      <c r="IO22" s="98"/>
      <c r="IP22" s="98"/>
      <c r="IQ22" s="98"/>
      <c r="IR22" s="98"/>
      <c r="IS22" s="98"/>
      <c r="IT22" s="98"/>
    </row>
    <row r="23" spans="1:254" x14ac:dyDescent="0.25">
      <c r="A23" s="102" t="s">
        <v>120</v>
      </c>
      <c r="B23" s="109">
        <v>1863</v>
      </c>
      <c r="C23" s="109">
        <v>2289</v>
      </c>
      <c r="D23" s="109">
        <v>1941</v>
      </c>
      <c r="E23" s="109">
        <v>1888</v>
      </c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8"/>
      <c r="AP23" s="98"/>
      <c r="AQ23" s="98"/>
      <c r="AR23" s="98"/>
      <c r="AS23" s="98"/>
      <c r="AT23" s="98"/>
      <c r="AU23" s="98"/>
      <c r="AV23" s="98"/>
      <c r="AW23" s="98"/>
      <c r="AX23" s="98"/>
      <c r="AY23" s="98"/>
      <c r="AZ23" s="98"/>
      <c r="BA23" s="98"/>
      <c r="BB23" s="98"/>
      <c r="BC23" s="98"/>
      <c r="BD23" s="98"/>
      <c r="BE23" s="98"/>
      <c r="BF23" s="98"/>
      <c r="BG23" s="98"/>
      <c r="BH23" s="98"/>
      <c r="BI23" s="98"/>
      <c r="BJ23" s="98"/>
      <c r="BK23" s="98"/>
      <c r="BL23" s="98"/>
      <c r="BM23" s="98"/>
      <c r="BN23" s="98"/>
      <c r="BO23" s="98"/>
      <c r="BP23" s="98"/>
      <c r="BQ23" s="98"/>
      <c r="BR23" s="98"/>
      <c r="BS23" s="98"/>
      <c r="BT23" s="98"/>
      <c r="BU23" s="98"/>
      <c r="BV23" s="98"/>
      <c r="BW23" s="98"/>
      <c r="BX23" s="98"/>
      <c r="BY23" s="98"/>
      <c r="BZ23" s="98"/>
      <c r="CA23" s="98"/>
      <c r="CB23" s="98"/>
      <c r="CC23" s="98"/>
      <c r="CD23" s="98"/>
      <c r="CE23" s="98"/>
      <c r="CF23" s="98"/>
      <c r="CG23" s="98"/>
      <c r="CH23" s="98"/>
      <c r="CI23" s="98"/>
      <c r="CJ23" s="98"/>
      <c r="CK23" s="98"/>
      <c r="CL23" s="98"/>
      <c r="CM23" s="98"/>
      <c r="CN23" s="98"/>
      <c r="CO23" s="98"/>
      <c r="CP23" s="98"/>
      <c r="CQ23" s="98"/>
      <c r="CR23" s="98"/>
      <c r="CS23" s="98"/>
      <c r="CT23" s="98"/>
      <c r="CU23" s="98"/>
      <c r="CV23" s="98"/>
      <c r="CW23" s="98"/>
      <c r="CX23" s="98"/>
      <c r="CY23" s="98"/>
      <c r="CZ23" s="98"/>
      <c r="DA23" s="98"/>
      <c r="DB23" s="98"/>
      <c r="DC23" s="98"/>
      <c r="DD23" s="98"/>
      <c r="DE23" s="98"/>
      <c r="DF23" s="98"/>
      <c r="DG23" s="98"/>
      <c r="DH23" s="98"/>
      <c r="DI23" s="98"/>
      <c r="DJ23" s="98"/>
      <c r="DK23" s="98"/>
      <c r="DL23" s="98"/>
      <c r="DM23" s="98"/>
      <c r="DN23" s="98"/>
      <c r="DO23" s="98"/>
      <c r="DP23" s="98"/>
      <c r="DQ23" s="98"/>
      <c r="DR23" s="98"/>
      <c r="DS23" s="98"/>
      <c r="DT23" s="98"/>
      <c r="DU23" s="98"/>
      <c r="DV23" s="98"/>
      <c r="DW23" s="98"/>
      <c r="DX23" s="98"/>
      <c r="DY23" s="98"/>
      <c r="DZ23" s="98"/>
      <c r="EA23" s="98"/>
      <c r="EB23" s="98"/>
      <c r="EC23" s="98"/>
      <c r="ED23" s="98"/>
      <c r="EE23" s="98"/>
      <c r="EF23" s="98"/>
      <c r="EG23" s="98"/>
      <c r="EH23" s="98"/>
      <c r="EI23" s="98"/>
      <c r="EJ23" s="98"/>
      <c r="EK23" s="98"/>
      <c r="EL23" s="98"/>
      <c r="EM23" s="98"/>
      <c r="EN23" s="98"/>
      <c r="EO23" s="98"/>
      <c r="EP23" s="98"/>
      <c r="EQ23" s="98"/>
      <c r="ER23" s="98"/>
      <c r="ES23" s="98"/>
      <c r="ET23" s="98"/>
      <c r="EU23" s="98"/>
      <c r="EV23" s="98"/>
      <c r="EW23" s="98"/>
      <c r="EX23" s="98"/>
      <c r="EY23" s="98"/>
      <c r="EZ23" s="98"/>
      <c r="FA23" s="98"/>
      <c r="FB23" s="98"/>
      <c r="FC23" s="98"/>
      <c r="FD23" s="98"/>
      <c r="FE23" s="98"/>
      <c r="FF23" s="98"/>
      <c r="FG23" s="98"/>
      <c r="FH23" s="98"/>
      <c r="FI23" s="98"/>
      <c r="FJ23" s="98"/>
      <c r="FK23" s="98"/>
      <c r="FL23" s="98"/>
      <c r="FM23" s="98"/>
      <c r="FN23" s="98"/>
      <c r="FO23" s="98"/>
      <c r="FP23" s="98"/>
      <c r="FQ23" s="98"/>
      <c r="FR23" s="98"/>
      <c r="FS23" s="98"/>
      <c r="FT23" s="98"/>
      <c r="FU23" s="98"/>
      <c r="FV23" s="98"/>
      <c r="FW23" s="98"/>
      <c r="FX23" s="98"/>
      <c r="FY23" s="98"/>
      <c r="FZ23" s="98"/>
      <c r="GA23" s="98"/>
      <c r="GB23" s="98"/>
      <c r="GC23" s="98"/>
      <c r="GD23" s="98"/>
      <c r="GE23" s="98"/>
      <c r="GF23" s="98"/>
      <c r="GG23" s="98"/>
      <c r="GH23" s="98"/>
      <c r="GI23" s="98"/>
      <c r="GJ23" s="98"/>
      <c r="GK23" s="98"/>
      <c r="GL23" s="98"/>
      <c r="GM23" s="98"/>
      <c r="GN23" s="98"/>
      <c r="GO23" s="98"/>
      <c r="GP23" s="98"/>
      <c r="GQ23" s="98"/>
      <c r="GR23" s="98"/>
      <c r="GS23" s="98"/>
      <c r="GT23" s="98"/>
      <c r="GU23" s="98"/>
      <c r="GV23" s="98"/>
      <c r="GW23" s="98"/>
      <c r="GX23" s="98"/>
      <c r="GY23" s="98"/>
      <c r="GZ23" s="98"/>
      <c r="HA23" s="98"/>
      <c r="HB23" s="98"/>
      <c r="HC23" s="98"/>
      <c r="HD23" s="98"/>
      <c r="HE23" s="98"/>
      <c r="HF23" s="98"/>
      <c r="HG23" s="98"/>
      <c r="HH23" s="98"/>
      <c r="HI23" s="98"/>
      <c r="HJ23" s="98"/>
      <c r="HK23" s="98"/>
      <c r="HL23" s="98"/>
      <c r="HM23" s="98"/>
      <c r="HN23" s="98"/>
      <c r="HO23" s="98"/>
      <c r="HP23" s="98"/>
      <c r="HQ23" s="98"/>
      <c r="HR23" s="98"/>
      <c r="HS23" s="98"/>
      <c r="HT23" s="98"/>
      <c r="HU23" s="98"/>
      <c r="HV23" s="98"/>
      <c r="HW23" s="98"/>
      <c r="HX23" s="98"/>
      <c r="HY23" s="98"/>
      <c r="HZ23" s="98"/>
      <c r="IA23" s="98"/>
      <c r="IB23" s="98"/>
      <c r="IC23" s="98"/>
      <c r="ID23" s="98"/>
      <c r="IE23" s="98"/>
      <c r="IF23" s="98"/>
      <c r="IG23" s="98"/>
      <c r="IH23" s="98"/>
      <c r="II23" s="98"/>
      <c r="IJ23" s="98"/>
      <c r="IK23" s="98"/>
      <c r="IL23" s="98"/>
      <c r="IM23" s="98"/>
      <c r="IN23" s="98"/>
      <c r="IO23" s="98"/>
      <c r="IP23" s="98"/>
      <c r="IQ23" s="98"/>
      <c r="IR23" s="98"/>
      <c r="IS23" s="98"/>
      <c r="IT23" s="98"/>
    </row>
    <row r="24" spans="1:254" x14ac:dyDescent="0.25">
      <c r="A24" s="102" t="s">
        <v>121</v>
      </c>
      <c r="B24" s="108">
        <v>719</v>
      </c>
      <c r="C24" s="108">
        <v>120</v>
      </c>
      <c r="D24" s="108">
        <v>137</v>
      </c>
      <c r="E24" s="108">
        <v>122</v>
      </c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  <c r="AO24" s="98"/>
      <c r="AP24" s="98"/>
      <c r="AQ24" s="98"/>
      <c r="AR24" s="98"/>
      <c r="AS24" s="98"/>
      <c r="AT24" s="98"/>
      <c r="AU24" s="98"/>
      <c r="AV24" s="98"/>
      <c r="AW24" s="98"/>
      <c r="AX24" s="98"/>
      <c r="AY24" s="98"/>
      <c r="AZ24" s="98"/>
      <c r="BA24" s="98"/>
      <c r="BB24" s="98"/>
      <c r="BC24" s="98"/>
      <c r="BD24" s="98"/>
      <c r="BE24" s="98"/>
      <c r="BF24" s="98"/>
      <c r="BG24" s="98"/>
      <c r="BH24" s="98"/>
      <c r="BI24" s="98"/>
      <c r="BJ24" s="98"/>
      <c r="BK24" s="98"/>
      <c r="BL24" s="98"/>
      <c r="BM24" s="98"/>
      <c r="BN24" s="98"/>
      <c r="BO24" s="98"/>
      <c r="BP24" s="98"/>
      <c r="BQ24" s="98"/>
      <c r="BR24" s="98"/>
      <c r="BS24" s="98"/>
      <c r="BT24" s="98"/>
      <c r="BU24" s="98"/>
      <c r="BV24" s="98"/>
      <c r="BW24" s="98"/>
      <c r="BX24" s="98"/>
      <c r="BY24" s="98"/>
      <c r="BZ24" s="98"/>
      <c r="CA24" s="98"/>
      <c r="CB24" s="98"/>
      <c r="CC24" s="98"/>
      <c r="CD24" s="98"/>
      <c r="CE24" s="98"/>
      <c r="CF24" s="98"/>
      <c r="CG24" s="98"/>
      <c r="CH24" s="98"/>
      <c r="CI24" s="98"/>
      <c r="CJ24" s="98"/>
      <c r="CK24" s="98"/>
      <c r="CL24" s="98"/>
      <c r="CM24" s="98"/>
      <c r="CN24" s="98"/>
      <c r="CO24" s="98"/>
      <c r="CP24" s="98"/>
      <c r="CQ24" s="98"/>
      <c r="CR24" s="98"/>
      <c r="CS24" s="98"/>
      <c r="CT24" s="98"/>
      <c r="CU24" s="98"/>
      <c r="CV24" s="98"/>
      <c r="CW24" s="98"/>
      <c r="CX24" s="98"/>
      <c r="CY24" s="98"/>
      <c r="CZ24" s="98"/>
      <c r="DA24" s="98"/>
      <c r="DB24" s="98"/>
      <c r="DC24" s="98"/>
      <c r="DD24" s="98"/>
      <c r="DE24" s="98"/>
      <c r="DF24" s="98"/>
      <c r="DG24" s="98"/>
      <c r="DH24" s="98"/>
      <c r="DI24" s="98"/>
      <c r="DJ24" s="98"/>
      <c r="DK24" s="98"/>
      <c r="DL24" s="98"/>
      <c r="DM24" s="98"/>
      <c r="DN24" s="98"/>
      <c r="DO24" s="98"/>
      <c r="DP24" s="98"/>
      <c r="DQ24" s="98"/>
      <c r="DR24" s="98"/>
      <c r="DS24" s="98"/>
      <c r="DT24" s="98"/>
      <c r="DU24" s="98"/>
      <c r="DV24" s="98"/>
      <c r="DW24" s="98"/>
      <c r="DX24" s="98"/>
      <c r="DY24" s="98"/>
      <c r="DZ24" s="98"/>
      <c r="EA24" s="98"/>
      <c r="EB24" s="98"/>
      <c r="EC24" s="98"/>
      <c r="ED24" s="98"/>
      <c r="EE24" s="98"/>
      <c r="EF24" s="98"/>
      <c r="EG24" s="98"/>
      <c r="EH24" s="98"/>
      <c r="EI24" s="98"/>
      <c r="EJ24" s="98"/>
      <c r="EK24" s="98"/>
      <c r="EL24" s="98"/>
      <c r="EM24" s="98"/>
      <c r="EN24" s="98"/>
      <c r="EO24" s="98"/>
      <c r="EP24" s="98"/>
      <c r="EQ24" s="98"/>
      <c r="ER24" s="98"/>
      <c r="ES24" s="98"/>
      <c r="ET24" s="98"/>
      <c r="EU24" s="98"/>
      <c r="EV24" s="98"/>
      <c r="EW24" s="98"/>
      <c r="EX24" s="98"/>
      <c r="EY24" s="98"/>
      <c r="EZ24" s="98"/>
      <c r="FA24" s="98"/>
      <c r="FB24" s="98"/>
      <c r="FC24" s="98"/>
      <c r="FD24" s="98"/>
      <c r="FE24" s="98"/>
      <c r="FF24" s="98"/>
      <c r="FG24" s="98"/>
      <c r="FH24" s="98"/>
      <c r="FI24" s="98"/>
      <c r="FJ24" s="98"/>
      <c r="FK24" s="98"/>
      <c r="FL24" s="98"/>
      <c r="FM24" s="98"/>
      <c r="FN24" s="98"/>
      <c r="FO24" s="98"/>
      <c r="FP24" s="98"/>
      <c r="FQ24" s="98"/>
      <c r="FR24" s="98"/>
      <c r="FS24" s="98"/>
      <c r="FT24" s="98"/>
      <c r="FU24" s="98"/>
      <c r="FV24" s="98"/>
      <c r="FW24" s="98"/>
      <c r="FX24" s="98"/>
      <c r="FY24" s="98"/>
      <c r="FZ24" s="98"/>
      <c r="GA24" s="98"/>
      <c r="GB24" s="98"/>
      <c r="GC24" s="98"/>
      <c r="GD24" s="98"/>
      <c r="GE24" s="98"/>
      <c r="GF24" s="98"/>
      <c r="GG24" s="98"/>
      <c r="GH24" s="98"/>
      <c r="GI24" s="98"/>
      <c r="GJ24" s="98"/>
      <c r="GK24" s="98"/>
      <c r="GL24" s="98"/>
      <c r="GM24" s="98"/>
      <c r="GN24" s="98"/>
      <c r="GO24" s="98"/>
      <c r="GP24" s="98"/>
      <c r="GQ24" s="98"/>
      <c r="GR24" s="98"/>
      <c r="GS24" s="98"/>
      <c r="GT24" s="98"/>
      <c r="GU24" s="98"/>
      <c r="GV24" s="98"/>
      <c r="GW24" s="98"/>
      <c r="GX24" s="98"/>
      <c r="GY24" s="98"/>
      <c r="GZ24" s="98"/>
      <c r="HA24" s="98"/>
      <c r="HB24" s="98"/>
      <c r="HC24" s="98"/>
      <c r="HD24" s="98"/>
      <c r="HE24" s="98"/>
      <c r="HF24" s="98"/>
      <c r="HG24" s="98"/>
      <c r="HH24" s="98"/>
      <c r="HI24" s="98"/>
      <c r="HJ24" s="98"/>
      <c r="HK24" s="98"/>
      <c r="HL24" s="98"/>
      <c r="HM24" s="98"/>
      <c r="HN24" s="98"/>
      <c r="HO24" s="98"/>
      <c r="HP24" s="98"/>
      <c r="HQ24" s="98"/>
      <c r="HR24" s="98"/>
      <c r="HS24" s="98"/>
      <c r="HT24" s="98"/>
      <c r="HU24" s="98"/>
      <c r="HV24" s="98"/>
      <c r="HW24" s="98"/>
      <c r="HX24" s="98"/>
      <c r="HY24" s="98"/>
      <c r="HZ24" s="98"/>
      <c r="IA24" s="98"/>
      <c r="IB24" s="98"/>
      <c r="IC24" s="98"/>
      <c r="ID24" s="98"/>
      <c r="IE24" s="98"/>
      <c r="IF24" s="98"/>
      <c r="IG24" s="98"/>
      <c r="IH24" s="98"/>
      <c r="II24" s="98"/>
      <c r="IJ24" s="98"/>
      <c r="IK24" s="98"/>
      <c r="IL24" s="98"/>
      <c r="IM24" s="98"/>
      <c r="IN24" s="98"/>
      <c r="IO24" s="98"/>
      <c r="IP24" s="98"/>
      <c r="IQ24" s="98"/>
      <c r="IR24" s="98"/>
      <c r="IS24" s="98"/>
      <c r="IT24" s="98"/>
    </row>
    <row r="25" spans="1:254" x14ac:dyDescent="0.25">
      <c r="A25" s="102" t="s">
        <v>122</v>
      </c>
      <c r="B25" s="108">
        <v>134</v>
      </c>
      <c r="C25" s="108">
        <v>186</v>
      </c>
      <c r="D25" s="108">
        <v>179</v>
      </c>
      <c r="E25" s="108">
        <v>164</v>
      </c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98"/>
      <c r="BI25" s="98"/>
      <c r="BJ25" s="98"/>
      <c r="BK25" s="98"/>
      <c r="BL25" s="98"/>
      <c r="BM25" s="98"/>
      <c r="BN25" s="98"/>
      <c r="BO25" s="98"/>
      <c r="BP25" s="98"/>
      <c r="BQ25" s="98"/>
      <c r="BR25" s="98"/>
      <c r="BS25" s="98"/>
      <c r="BT25" s="98"/>
      <c r="BU25" s="98"/>
      <c r="BV25" s="98"/>
      <c r="BW25" s="98"/>
      <c r="BX25" s="98"/>
      <c r="BY25" s="98"/>
      <c r="BZ25" s="98"/>
      <c r="CA25" s="98"/>
      <c r="CB25" s="98"/>
      <c r="CC25" s="98"/>
      <c r="CD25" s="98"/>
      <c r="CE25" s="98"/>
      <c r="CF25" s="98"/>
      <c r="CG25" s="98"/>
      <c r="CH25" s="98"/>
      <c r="CI25" s="98"/>
      <c r="CJ25" s="98"/>
      <c r="CK25" s="98"/>
      <c r="CL25" s="98"/>
      <c r="CM25" s="98"/>
      <c r="CN25" s="98"/>
      <c r="CO25" s="98"/>
      <c r="CP25" s="98"/>
      <c r="CQ25" s="98"/>
      <c r="CR25" s="98"/>
      <c r="CS25" s="98"/>
      <c r="CT25" s="98"/>
      <c r="CU25" s="98"/>
      <c r="CV25" s="98"/>
      <c r="CW25" s="98"/>
      <c r="CX25" s="98"/>
      <c r="CY25" s="98"/>
      <c r="CZ25" s="98"/>
      <c r="DA25" s="98"/>
      <c r="DB25" s="98"/>
      <c r="DC25" s="98"/>
      <c r="DD25" s="98"/>
      <c r="DE25" s="98"/>
      <c r="DF25" s="98"/>
      <c r="DG25" s="98"/>
      <c r="DH25" s="98"/>
      <c r="DI25" s="98"/>
      <c r="DJ25" s="98"/>
      <c r="DK25" s="98"/>
      <c r="DL25" s="98"/>
      <c r="DM25" s="98"/>
      <c r="DN25" s="98"/>
      <c r="DO25" s="98"/>
      <c r="DP25" s="98"/>
      <c r="DQ25" s="98"/>
      <c r="DR25" s="98"/>
      <c r="DS25" s="98"/>
      <c r="DT25" s="98"/>
      <c r="DU25" s="98"/>
      <c r="DV25" s="98"/>
      <c r="DW25" s="98"/>
      <c r="DX25" s="98"/>
      <c r="DY25" s="98"/>
      <c r="DZ25" s="98"/>
      <c r="EA25" s="98"/>
      <c r="EB25" s="98"/>
      <c r="EC25" s="98"/>
      <c r="ED25" s="98"/>
      <c r="EE25" s="98"/>
      <c r="EF25" s="98"/>
      <c r="EG25" s="98"/>
      <c r="EH25" s="98"/>
      <c r="EI25" s="98"/>
      <c r="EJ25" s="98"/>
      <c r="EK25" s="98"/>
      <c r="EL25" s="98"/>
      <c r="EM25" s="98"/>
      <c r="EN25" s="98"/>
      <c r="EO25" s="98"/>
      <c r="EP25" s="98"/>
      <c r="EQ25" s="98"/>
      <c r="ER25" s="98"/>
      <c r="ES25" s="98"/>
      <c r="ET25" s="98"/>
      <c r="EU25" s="98"/>
      <c r="EV25" s="98"/>
      <c r="EW25" s="98"/>
      <c r="EX25" s="98"/>
      <c r="EY25" s="98"/>
      <c r="EZ25" s="98"/>
      <c r="FA25" s="98"/>
      <c r="FB25" s="98"/>
      <c r="FC25" s="98"/>
      <c r="FD25" s="98"/>
      <c r="FE25" s="98"/>
      <c r="FF25" s="98"/>
      <c r="FG25" s="98"/>
      <c r="FH25" s="98"/>
      <c r="FI25" s="98"/>
      <c r="FJ25" s="98"/>
      <c r="FK25" s="98"/>
      <c r="FL25" s="98"/>
      <c r="FM25" s="98"/>
      <c r="FN25" s="98"/>
      <c r="FO25" s="98"/>
      <c r="FP25" s="98"/>
      <c r="FQ25" s="98"/>
      <c r="FR25" s="98"/>
      <c r="FS25" s="98"/>
      <c r="FT25" s="98"/>
      <c r="FU25" s="98"/>
      <c r="FV25" s="98"/>
      <c r="FW25" s="98"/>
      <c r="FX25" s="98"/>
      <c r="FY25" s="98"/>
      <c r="FZ25" s="98"/>
      <c r="GA25" s="98"/>
      <c r="GB25" s="98"/>
      <c r="GC25" s="98"/>
      <c r="GD25" s="98"/>
      <c r="GE25" s="98"/>
      <c r="GF25" s="98"/>
      <c r="GG25" s="98"/>
      <c r="GH25" s="98"/>
      <c r="GI25" s="98"/>
      <c r="GJ25" s="98"/>
      <c r="GK25" s="98"/>
      <c r="GL25" s="98"/>
      <c r="GM25" s="98"/>
      <c r="GN25" s="98"/>
      <c r="GO25" s="98"/>
      <c r="GP25" s="98"/>
      <c r="GQ25" s="98"/>
      <c r="GR25" s="98"/>
      <c r="GS25" s="98"/>
      <c r="GT25" s="98"/>
      <c r="GU25" s="98"/>
      <c r="GV25" s="98"/>
      <c r="GW25" s="98"/>
      <c r="GX25" s="98"/>
      <c r="GY25" s="98"/>
      <c r="GZ25" s="98"/>
      <c r="HA25" s="98"/>
      <c r="HB25" s="98"/>
      <c r="HC25" s="98"/>
      <c r="HD25" s="98"/>
      <c r="HE25" s="98"/>
      <c r="HF25" s="98"/>
      <c r="HG25" s="98"/>
      <c r="HH25" s="98"/>
      <c r="HI25" s="98"/>
      <c r="HJ25" s="98"/>
      <c r="HK25" s="98"/>
      <c r="HL25" s="98"/>
      <c r="HM25" s="98"/>
      <c r="HN25" s="98"/>
      <c r="HO25" s="98"/>
      <c r="HP25" s="98"/>
      <c r="HQ25" s="98"/>
      <c r="HR25" s="98"/>
      <c r="HS25" s="98"/>
      <c r="HT25" s="98"/>
      <c r="HU25" s="98"/>
      <c r="HV25" s="98"/>
      <c r="HW25" s="98"/>
      <c r="HX25" s="98"/>
      <c r="HY25" s="98"/>
      <c r="HZ25" s="98"/>
      <c r="IA25" s="98"/>
      <c r="IB25" s="98"/>
      <c r="IC25" s="98"/>
      <c r="ID25" s="98"/>
      <c r="IE25" s="98"/>
      <c r="IF25" s="98"/>
      <c r="IG25" s="98"/>
      <c r="IH25" s="98"/>
      <c r="II25" s="98"/>
      <c r="IJ25" s="98"/>
      <c r="IK25" s="98"/>
      <c r="IL25" s="98"/>
      <c r="IM25" s="98"/>
      <c r="IN25" s="98"/>
      <c r="IO25" s="98"/>
      <c r="IP25" s="98"/>
      <c r="IQ25" s="98"/>
      <c r="IR25" s="98"/>
      <c r="IS25" s="98"/>
      <c r="IT25" s="98"/>
    </row>
    <row r="26" spans="1:254" x14ac:dyDescent="0.25">
      <c r="A26" s="107" t="s">
        <v>123</v>
      </c>
      <c r="B26" s="112">
        <v>3642</v>
      </c>
      <c r="C26" s="112">
        <v>3172</v>
      </c>
      <c r="D26" s="112">
        <v>3209</v>
      </c>
      <c r="E26" s="112">
        <v>3136</v>
      </c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8"/>
      <c r="CC26" s="98"/>
      <c r="CD26" s="98"/>
      <c r="CE26" s="98"/>
      <c r="CF26" s="98"/>
      <c r="CG26" s="98"/>
      <c r="CH26" s="98"/>
      <c r="CI26" s="98"/>
      <c r="CJ26" s="98"/>
      <c r="CK26" s="98"/>
      <c r="CL26" s="98"/>
      <c r="CM26" s="98"/>
      <c r="CN26" s="98"/>
      <c r="CO26" s="98"/>
      <c r="CP26" s="98"/>
      <c r="CQ26" s="98"/>
      <c r="CR26" s="98"/>
      <c r="CS26" s="98"/>
      <c r="CT26" s="98"/>
      <c r="CU26" s="98"/>
      <c r="CV26" s="98"/>
      <c r="CW26" s="98"/>
      <c r="CX26" s="98"/>
      <c r="CY26" s="98"/>
      <c r="CZ26" s="98"/>
      <c r="DA26" s="98"/>
      <c r="DB26" s="98"/>
      <c r="DC26" s="98"/>
      <c r="DD26" s="98"/>
      <c r="DE26" s="98"/>
      <c r="DF26" s="98"/>
      <c r="DG26" s="98"/>
      <c r="DH26" s="98"/>
      <c r="DI26" s="98"/>
      <c r="DJ26" s="98"/>
      <c r="DK26" s="98"/>
      <c r="DL26" s="98"/>
      <c r="DM26" s="98"/>
      <c r="DN26" s="98"/>
      <c r="DO26" s="98"/>
      <c r="DP26" s="98"/>
      <c r="DQ26" s="98"/>
      <c r="DR26" s="98"/>
      <c r="DS26" s="98"/>
      <c r="DT26" s="98"/>
      <c r="DU26" s="98"/>
      <c r="DV26" s="98"/>
      <c r="DW26" s="98"/>
      <c r="DX26" s="98"/>
      <c r="DY26" s="98"/>
      <c r="DZ26" s="98"/>
      <c r="EA26" s="98"/>
      <c r="EB26" s="98"/>
      <c r="EC26" s="98"/>
      <c r="ED26" s="98"/>
      <c r="EE26" s="98"/>
      <c r="EF26" s="98"/>
      <c r="EG26" s="98"/>
      <c r="EH26" s="98"/>
      <c r="EI26" s="98"/>
      <c r="EJ26" s="98"/>
      <c r="EK26" s="98"/>
      <c r="EL26" s="98"/>
      <c r="EM26" s="98"/>
      <c r="EN26" s="98"/>
      <c r="EO26" s="98"/>
      <c r="EP26" s="98"/>
      <c r="EQ26" s="98"/>
      <c r="ER26" s="98"/>
      <c r="ES26" s="98"/>
      <c r="ET26" s="98"/>
      <c r="EU26" s="98"/>
      <c r="EV26" s="98"/>
      <c r="EW26" s="98"/>
      <c r="EX26" s="98"/>
      <c r="EY26" s="98"/>
      <c r="EZ26" s="98"/>
      <c r="FA26" s="98"/>
      <c r="FB26" s="98"/>
      <c r="FC26" s="98"/>
      <c r="FD26" s="98"/>
      <c r="FE26" s="98"/>
      <c r="FF26" s="98"/>
      <c r="FG26" s="98"/>
      <c r="FH26" s="98"/>
      <c r="FI26" s="98"/>
      <c r="FJ26" s="98"/>
      <c r="FK26" s="98"/>
      <c r="FL26" s="98"/>
      <c r="FM26" s="98"/>
      <c r="FN26" s="98"/>
      <c r="FO26" s="98"/>
      <c r="FP26" s="98"/>
      <c r="FQ26" s="98"/>
      <c r="FR26" s="98"/>
      <c r="FS26" s="98"/>
      <c r="FT26" s="98"/>
      <c r="FU26" s="98"/>
      <c r="FV26" s="98"/>
      <c r="FW26" s="98"/>
      <c r="FX26" s="98"/>
      <c r="FY26" s="98"/>
      <c r="FZ26" s="98"/>
      <c r="GA26" s="98"/>
      <c r="GB26" s="98"/>
      <c r="GC26" s="98"/>
      <c r="GD26" s="98"/>
      <c r="GE26" s="98"/>
      <c r="GF26" s="98"/>
      <c r="GG26" s="98"/>
      <c r="GH26" s="98"/>
      <c r="GI26" s="98"/>
      <c r="GJ26" s="98"/>
      <c r="GK26" s="98"/>
      <c r="GL26" s="98"/>
      <c r="GM26" s="98"/>
      <c r="GN26" s="98"/>
      <c r="GO26" s="98"/>
      <c r="GP26" s="98"/>
      <c r="GQ26" s="98"/>
      <c r="GR26" s="98"/>
      <c r="GS26" s="98"/>
      <c r="GT26" s="98"/>
      <c r="GU26" s="98"/>
      <c r="GV26" s="98"/>
      <c r="GW26" s="98"/>
      <c r="GX26" s="98"/>
      <c r="GY26" s="98"/>
      <c r="GZ26" s="98"/>
      <c r="HA26" s="98"/>
      <c r="HB26" s="98"/>
      <c r="HC26" s="98"/>
      <c r="HD26" s="98"/>
      <c r="HE26" s="98"/>
      <c r="HF26" s="98"/>
      <c r="HG26" s="98"/>
      <c r="HH26" s="98"/>
      <c r="HI26" s="98"/>
      <c r="HJ26" s="98"/>
      <c r="HK26" s="98"/>
      <c r="HL26" s="98"/>
      <c r="HM26" s="98"/>
      <c r="HN26" s="98"/>
      <c r="HO26" s="98"/>
      <c r="HP26" s="98"/>
      <c r="HQ26" s="98"/>
      <c r="HR26" s="98"/>
      <c r="HS26" s="98"/>
      <c r="HT26" s="98"/>
      <c r="HU26" s="98"/>
      <c r="HV26" s="98"/>
      <c r="HW26" s="98"/>
      <c r="HX26" s="98"/>
      <c r="HY26" s="98"/>
      <c r="HZ26" s="98"/>
      <c r="IA26" s="98"/>
      <c r="IB26" s="98"/>
      <c r="IC26" s="98"/>
      <c r="ID26" s="98"/>
      <c r="IE26" s="98"/>
      <c r="IF26" s="98"/>
      <c r="IG26" s="98"/>
      <c r="IH26" s="98"/>
      <c r="II26" s="98"/>
      <c r="IJ26" s="98"/>
      <c r="IK26" s="98"/>
      <c r="IL26" s="98"/>
      <c r="IM26" s="98"/>
      <c r="IN26" s="98"/>
      <c r="IO26" s="98"/>
      <c r="IP26" s="98"/>
      <c r="IQ26" s="98"/>
      <c r="IR26" s="98"/>
      <c r="IS26" s="98"/>
      <c r="IT26" s="98"/>
    </row>
    <row r="27" spans="1:254" x14ac:dyDescent="0.25">
      <c r="A27" s="102"/>
      <c r="B27" s="102"/>
      <c r="C27" s="102"/>
      <c r="D27" s="102"/>
      <c r="E27" s="102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8"/>
      <c r="CL27" s="98"/>
      <c r="CM27" s="98"/>
      <c r="CN27" s="98"/>
      <c r="CO27" s="98"/>
      <c r="CP27" s="98"/>
      <c r="CQ27" s="98"/>
      <c r="CR27" s="98"/>
      <c r="CS27" s="98"/>
      <c r="CT27" s="98"/>
      <c r="CU27" s="98"/>
      <c r="CV27" s="98"/>
      <c r="CW27" s="98"/>
      <c r="CX27" s="98"/>
      <c r="CY27" s="98"/>
      <c r="CZ27" s="98"/>
      <c r="DA27" s="98"/>
      <c r="DB27" s="98"/>
      <c r="DC27" s="98"/>
      <c r="DD27" s="98"/>
      <c r="DE27" s="98"/>
      <c r="DF27" s="98"/>
      <c r="DG27" s="98"/>
      <c r="DH27" s="98"/>
      <c r="DI27" s="98"/>
      <c r="DJ27" s="98"/>
      <c r="DK27" s="98"/>
      <c r="DL27" s="98"/>
      <c r="DM27" s="98"/>
      <c r="DN27" s="98"/>
      <c r="DO27" s="98"/>
      <c r="DP27" s="98"/>
      <c r="DQ27" s="98"/>
      <c r="DR27" s="98"/>
      <c r="DS27" s="98"/>
      <c r="DT27" s="98"/>
      <c r="DU27" s="98"/>
      <c r="DV27" s="98"/>
      <c r="DW27" s="98"/>
      <c r="DX27" s="98"/>
      <c r="DY27" s="98"/>
      <c r="DZ27" s="98"/>
      <c r="EA27" s="98"/>
      <c r="EB27" s="98"/>
      <c r="EC27" s="98"/>
      <c r="ED27" s="98"/>
      <c r="EE27" s="98"/>
      <c r="EF27" s="98"/>
      <c r="EG27" s="98"/>
      <c r="EH27" s="98"/>
      <c r="EI27" s="98"/>
      <c r="EJ27" s="98"/>
      <c r="EK27" s="98"/>
      <c r="EL27" s="98"/>
      <c r="EM27" s="98"/>
      <c r="EN27" s="98"/>
      <c r="EO27" s="98"/>
      <c r="EP27" s="98"/>
      <c r="EQ27" s="98"/>
      <c r="ER27" s="98"/>
      <c r="ES27" s="98"/>
      <c r="ET27" s="98"/>
      <c r="EU27" s="98"/>
      <c r="EV27" s="98"/>
      <c r="EW27" s="98"/>
      <c r="EX27" s="98"/>
      <c r="EY27" s="98"/>
      <c r="EZ27" s="98"/>
      <c r="FA27" s="98"/>
      <c r="FB27" s="98"/>
      <c r="FC27" s="98"/>
      <c r="FD27" s="98"/>
      <c r="FE27" s="98"/>
      <c r="FF27" s="98"/>
      <c r="FG27" s="98"/>
      <c r="FH27" s="98"/>
      <c r="FI27" s="98"/>
      <c r="FJ27" s="98"/>
      <c r="FK27" s="98"/>
      <c r="FL27" s="98"/>
      <c r="FM27" s="98"/>
      <c r="FN27" s="98"/>
      <c r="FO27" s="98"/>
      <c r="FP27" s="98"/>
      <c r="FQ27" s="98"/>
      <c r="FR27" s="98"/>
      <c r="FS27" s="98"/>
      <c r="FT27" s="98"/>
      <c r="FU27" s="98"/>
      <c r="FV27" s="98"/>
      <c r="FW27" s="98"/>
      <c r="FX27" s="98"/>
      <c r="FY27" s="98"/>
      <c r="FZ27" s="98"/>
      <c r="GA27" s="98"/>
      <c r="GB27" s="98"/>
      <c r="GC27" s="98"/>
      <c r="GD27" s="98"/>
      <c r="GE27" s="98"/>
      <c r="GF27" s="98"/>
      <c r="GG27" s="98"/>
      <c r="GH27" s="98"/>
      <c r="GI27" s="98"/>
      <c r="GJ27" s="98"/>
      <c r="GK27" s="98"/>
      <c r="GL27" s="98"/>
      <c r="GM27" s="98"/>
      <c r="GN27" s="98"/>
      <c r="GO27" s="98"/>
      <c r="GP27" s="98"/>
      <c r="GQ27" s="98"/>
      <c r="GR27" s="98"/>
      <c r="GS27" s="98"/>
      <c r="GT27" s="98"/>
      <c r="GU27" s="98"/>
      <c r="GV27" s="98"/>
      <c r="GW27" s="98"/>
      <c r="GX27" s="98"/>
      <c r="GY27" s="98"/>
      <c r="GZ27" s="98"/>
      <c r="HA27" s="98"/>
      <c r="HB27" s="98"/>
      <c r="HC27" s="98"/>
      <c r="HD27" s="98"/>
      <c r="HE27" s="98"/>
      <c r="HF27" s="98"/>
      <c r="HG27" s="98"/>
      <c r="HH27" s="98"/>
      <c r="HI27" s="98"/>
      <c r="HJ27" s="98"/>
      <c r="HK27" s="98"/>
      <c r="HL27" s="98"/>
      <c r="HM27" s="98"/>
      <c r="HN27" s="98"/>
      <c r="HO27" s="98"/>
      <c r="HP27" s="98"/>
      <c r="HQ27" s="98"/>
      <c r="HR27" s="98"/>
      <c r="HS27" s="98"/>
      <c r="HT27" s="98"/>
      <c r="HU27" s="98"/>
      <c r="HV27" s="98"/>
      <c r="HW27" s="98"/>
      <c r="HX27" s="98"/>
      <c r="HY27" s="98"/>
      <c r="HZ27" s="98"/>
      <c r="IA27" s="98"/>
      <c r="IB27" s="98"/>
      <c r="IC27" s="98"/>
      <c r="ID27" s="98"/>
      <c r="IE27" s="98"/>
      <c r="IF27" s="98"/>
      <c r="IG27" s="98"/>
      <c r="IH27" s="98"/>
      <c r="II27" s="98"/>
      <c r="IJ27" s="98"/>
      <c r="IK27" s="98"/>
      <c r="IL27" s="98"/>
      <c r="IM27" s="98"/>
      <c r="IN27" s="98"/>
      <c r="IO27" s="98"/>
      <c r="IP27" s="98"/>
      <c r="IQ27" s="98"/>
      <c r="IR27" s="98"/>
      <c r="IS27" s="98"/>
      <c r="IT27" s="98"/>
    </row>
    <row r="28" spans="1:254" x14ac:dyDescent="0.25">
      <c r="A28" s="102" t="s">
        <v>124</v>
      </c>
      <c r="B28" s="109">
        <v>12472</v>
      </c>
      <c r="C28" s="109">
        <v>12795</v>
      </c>
      <c r="D28" s="109">
        <v>13110</v>
      </c>
      <c r="E28" s="109">
        <v>12787</v>
      </c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8"/>
      <c r="CC28" s="98"/>
      <c r="CD28" s="98"/>
      <c r="CE28" s="98"/>
      <c r="CF28" s="98"/>
      <c r="CG28" s="98"/>
      <c r="CH28" s="98"/>
      <c r="CI28" s="98"/>
      <c r="CJ28" s="98"/>
      <c r="CK28" s="98"/>
      <c r="CL28" s="98"/>
      <c r="CM28" s="98"/>
      <c r="CN28" s="98"/>
      <c r="CO28" s="98"/>
      <c r="CP28" s="98"/>
      <c r="CQ28" s="98"/>
      <c r="CR28" s="98"/>
      <c r="CS28" s="98"/>
      <c r="CT28" s="98"/>
      <c r="CU28" s="98"/>
      <c r="CV28" s="98"/>
      <c r="CW28" s="98"/>
      <c r="CX28" s="98"/>
      <c r="CY28" s="98"/>
      <c r="CZ28" s="98"/>
      <c r="DA28" s="98"/>
      <c r="DB28" s="98"/>
      <c r="DC28" s="98"/>
      <c r="DD28" s="98"/>
      <c r="DE28" s="98"/>
      <c r="DF28" s="98"/>
      <c r="DG28" s="98"/>
      <c r="DH28" s="98"/>
      <c r="DI28" s="98"/>
      <c r="DJ28" s="98"/>
      <c r="DK28" s="98"/>
      <c r="DL28" s="98"/>
      <c r="DM28" s="98"/>
      <c r="DN28" s="98"/>
      <c r="DO28" s="98"/>
      <c r="DP28" s="98"/>
      <c r="DQ28" s="98"/>
      <c r="DR28" s="98"/>
      <c r="DS28" s="98"/>
      <c r="DT28" s="98"/>
      <c r="DU28" s="98"/>
      <c r="DV28" s="98"/>
      <c r="DW28" s="98"/>
      <c r="DX28" s="98"/>
      <c r="DY28" s="98"/>
      <c r="DZ28" s="98"/>
      <c r="EA28" s="98"/>
      <c r="EB28" s="98"/>
      <c r="EC28" s="98"/>
      <c r="ED28" s="98"/>
      <c r="EE28" s="98"/>
      <c r="EF28" s="98"/>
      <c r="EG28" s="98"/>
      <c r="EH28" s="98"/>
      <c r="EI28" s="98"/>
      <c r="EJ28" s="98"/>
      <c r="EK28" s="98"/>
      <c r="EL28" s="98"/>
      <c r="EM28" s="98"/>
      <c r="EN28" s="98"/>
      <c r="EO28" s="98"/>
      <c r="EP28" s="98"/>
      <c r="EQ28" s="98"/>
      <c r="ER28" s="98"/>
      <c r="ES28" s="98"/>
      <c r="ET28" s="98"/>
      <c r="EU28" s="98"/>
      <c r="EV28" s="98"/>
      <c r="EW28" s="98"/>
      <c r="EX28" s="98"/>
      <c r="EY28" s="98"/>
      <c r="EZ28" s="98"/>
      <c r="FA28" s="98"/>
      <c r="FB28" s="98"/>
      <c r="FC28" s="98"/>
      <c r="FD28" s="98"/>
      <c r="FE28" s="98"/>
      <c r="FF28" s="98"/>
      <c r="FG28" s="98"/>
      <c r="FH28" s="98"/>
      <c r="FI28" s="98"/>
      <c r="FJ28" s="98"/>
      <c r="FK28" s="98"/>
      <c r="FL28" s="98"/>
      <c r="FM28" s="98"/>
      <c r="FN28" s="98"/>
      <c r="FO28" s="98"/>
      <c r="FP28" s="98"/>
      <c r="FQ28" s="98"/>
      <c r="FR28" s="98"/>
      <c r="FS28" s="98"/>
      <c r="FT28" s="98"/>
      <c r="FU28" s="98"/>
      <c r="FV28" s="98"/>
      <c r="FW28" s="98"/>
      <c r="FX28" s="98"/>
      <c r="FY28" s="98"/>
      <c r="FZ28" s="98"/>
      <c r="GA28" s="98"/>
      <c r="GB28" s="98"/>
      <c r="GC28" s="98"/>
      <c r="GD28" s="98"/>
      <c r="GE28" s="98"/>
      <c r="GF28" s="98"/>
      <c r="GG28" s="98"/>
      <c r="GH28" s="98"/>
      <c r="GI28" s="98"/>
      <c r="GJ28" s="98"/>
      <c r="GK28" s="98"/>
      <c r="GL28" s="98"/>
      <c r="GM28" s="98"/>
      <c r="GN28" s="98"/>
      <c r="GO28" s="98"/>
      <c r="GP28" s="98"/>
      <c r="GQ28" s="98"/>
      <c r="GR28" s="98"/>
      <c r="GS28" s="98"/>
      <c r="GT28" s="98"/>
      <c r="GU28" s="98"/>
      <c r="GV28" s="98"/>
      <c r="GW28" s="98"/>
      <c r="GX28" s="98"/>
      <c r="GY28" s="98"/>
      <c r="GZ28" s="98"/>
      <c r="HA28" s="98"/>
      <c r="HB28" s="98"/>
      <c r="HC28" s="98"/>
      <c r="HD28" s="98"/>
      <c r="HE28" s="98"/>
      <c r="HF28" s="98"/>
      <c r="HG28" s="98"/>
      <c r="HH28" s="98"/>
      <c r="HI28" s="98"/>
      <c r="HJ28" s="98"/>
      <c r="HK28" s="98"/>
      <c r="HL28" s="98"/>
      <c r="HM28" s="98"/>
      <c r="HN28" s="98"/>
      <c r="HO28" s="98"/>
      <c r="HP28" s="98"/>
      <c r="HQ28" s="98"/>
      <c r="HR28" s="98"/>
      <c r="HS28" s="98"/>
      <c r="HT28" s="98"/>
      <c r="HU28" s="98"/>
      <c r="HV28" s="98"/>
      <c r="HW28" s="98"/>
      <c r="HX28" s="98"/>
      <c r="HY28" s="98"/>
      <c r="HZ28" s="98"/>
      <c r="IA28" s="98"/>
      <c r="IB28" s="98"/>
      <c r="IC28" s="98"/>
      <c r="ID28" s="98"/>
      <c r="IE28" s="98"/>
      <c r="IF28" s="98"/>
      <c r="IG28" s="98"/>
      <c r="IH28" s="98"/>
      <c r="II28" s="98"/>
      <c r="IJ28" s="98"/>
      <c r="IK28" s="98"/>
      <c r="IL28" s="98"/>
      <c r="IM28" s="98"/>
      <c r="IN28" s="98"/>
      <c r="IO28" s="98"/>
      <c r="IP28" s="98"/>
      <c r="IQ28" s="98"/>
      <c r="IR28" s="98"/>
      <c r="IS28" s="98"/>
      <c r="IT28" s="98"/>
    </row>
    <row r="29" spans="1:254" x14ac:dyDescent="0.25">
      <c r="A29" s="102" t="s">
        <v>125</v>
      </c>
      <c r="B29" s="109">
        <v>-7159</v>
      </c>
      <c r="C29" s="109">
        <v>-7737</v>
      </c>
      <c r="D29" s="109">
        <v>-8289</v>
      </c>
      <c r="E29" s="109">
        <v>-8251</v>
      </c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8"/>
      <c r="CD29" s="98"/>
      <c r="CE29" s="98"/>
      <c r="CF29" s="98"/>
      <c r="CG29" s="98"/>
      <c r="CH29" s="98"/>
      <c r="CI29" s="98"/>
      <c r="CJ29" s="98"/>
      <c r="CK29" s="98"/>
      <c r="CL29" s="98"/>
      <c r="CM29" s="98"/>
      <c r="CN29" s="98"/>
      <c r="CO29" s="98"/>
      <c r="CP29" s="98"/>
      <c r="CQ29" s="98"/>
      <c r="CR29" s="98"/>
      <c r="CS29" s="98"/>
      <c r="CT29" s="98"/>
      <c r="CU29" s="98"/>
      <c r="CV29" s="98"/>
      <c r="CW29" s="98"/>
      <c r="CX29" s="98"/>
      <c r="CY29" s="98"/>
      <c r="CZ29" s="98"/>
      <c r="DA29" s="98"/>
      <c r="DB29" s="98"/>
      <c r="DC29" s="98"/>
      <c r="DD29" s="98"/>
      <c r="DE29" s="98"/>
      <c r="DF29" s="98"/>
      <c r="DG29" s="98"/>
      <c r="DH29" s="98"/>
      <c r="DI29" s="98"/>
      <c r="DJ29" s="98"/>
      <c r="DK29" s="98"/>
      <c r="DL29" s="98"/>
      <c r="DM29" s="98"/>
      <c r="DN29" s="98"/>
      <c r="DO29" s="98"/>
      <c r="DP29" s="98"/>
      <c r="DQ29" s="98"/>
      <c r="DR29" s="98"/>
      <c r="DS29" s="98"/>
      <c r="DT29" s="98"/>
      <c r="DU29" s="98"/>
      <c r="DV29" s="98"/>
      <c r="DW29" s="98"/>
      <c r="DX29" s="98"/>
      <c r="DY29" s="98"/>
      <c r="DZ29" s="98"/>
      <c r="EA29" s="98"/>
      <c r="EB29" s="98"/>
      <c r="EC29" s="98"/>
      <c r="ED29" s="98"/>
      <c r="EE29" s="98"/>
      <c r="EF29" s="98"/>
      <c r="EG29" s="98"/>
      <c r="EH29" s="98"/>
      <c r="EI29" s="98"/>
      <c r="EJ29" s="98"/>
      <c r="EK29" s="98"/>
      <c r="EL29" s="98"/>
      <c r="EM29" s="98"/>
      <c r="EN29" s="98"/>
      <c r="EO29" s="98"/>
      <c r="EP29" s="98"/>
      <c r="EQ29" s="98"/>
      <c r="ER29" s="98"/>
      <c r="ES29" s="98"/>
      <c r="ET29" s="98"/>
      <c r="EU29" s="98"/>
      <c r="EV29" s="98"/>
      <c r="EW29" s="98"/>
      <c r="EX29" s="98"/>
      <c r="EY29" s="98"/>
      <c r="EZ29" s="98"/>
      <c r="FA29" s="98"/>
      <c r="FB29" s="98"/>
      <c r="FC29" s="98"/>
      <c r="FD29" s="98"/>
      <c r="FE29" s="98"/>
      <c r="FF29" s="98"/>
      <c r="FG29" s="98"/>
      <c r="FH29" s="98"/>
      <c r="FI29" s="98"/>
      <c r="FJ29" s="98"/>
      <c r="FK29" s="98"/>
      <c r="FL29" s="98"/>
      <c r="FM29" s="98"/>
      <c r="FN29" s="98"/>
      <c r="FO29" s="98"/>
      <c r="FP29" s="98"/>
      <c r="FQ29" s="98"/>
      <c r="FR29" s="98"/>
      <c r="FS29" s="98"/>
      <c r="FT29" s="98"/>
      <c r="FU29" s="98"/>
      <c r="FV29" s="98"/>
      <c r="FW29" s="98"/>
      <c r="FX29" s="98"/>
      <c r="FY29" s="98"/>
      <c r="FZ29" s="98"/>
      <c r="GA29" s="98"/>
      <c r="GB29" s="98"/>
      <c r="GC29" s="98"/>
      <c r="GD29" s="98"/>
      <c r="GE29" s="98"/>
      <c r="GF29" s="98"/>
      <c r="GG29" s="98"/>
      <c r="GH29" s="98"/>
      <c r="GI29" s="98"/>
      <c r="GJ29" s="98"/>
      <c r="GK29" s="98"/>
      <c r="GL29" s="98"/>
      <c r="GM29" s="98"/>
      <c r="GN29" s="98"/>
      <c r="GO29" s="98"/>
      <c r="GP29" s="98"/>
      <c r="GQ29" s="98"/>
      <c r="GR29" s="98"/>
      <c r="GS29" s="98"/>
      <c r="GT29" s="98"/>
      <c r="GU29" s="98"/>
      <c r="GV29" s="98"/>
      <c r="GW29" s="98"/>
      <c r="GX29" s="98"/>
      <c r="GY29" s="98"/>
      <c r="GZ29" s="98"/>
      <c r="HA29" s="98"/>
      <c r="HB29" s="98"/>
      <c r="HC29" s="98"/>
      <c r="HD29" s="98"/>
      <c r="HE29" s="98"/>
      <c r="HF29" s="98"/>
      <c r="HG29" s="98"/>
      <c r="HH29" s="98"/>
      <c r="HI29" s="98"/>
      <c r="HJ29" s="98"/>
      <c r="HK29" s="98"/>
      <c r="HL29" s="98"/>
      <c r="HM29" s="98"/>
      <c r="HN29" s="98"/>
      <c r="HO29" s="98"/>
      <c r="HP29" s="98"/>
      <c r="HQ29" s="98"/>
      <c r="HR29" s="98"/>
      <c r="HS29" s="98"/>
      <c r="HT29" s="98"/>
      <c r="HU29" s="98"/>
      <c r="HV29" s="98"/>
      <c r="HW29" s="98"/>
      <c r="HX29" s="98"/>
      <c r="HY29" s="98"/>
      <c r="HZ29" s="98"/>
      <c r="IA29" s="98"/>
      <c r="IB29" s="98"/>
      <c r="IC29" s="98"/>
      <c r="ID29" s="98"/>
      <c r="IE29" s="98"/>
      <c r="IF29" s="98"/>
      <c r="IG29" s="98"/>
      <c r="IH29" s="98"/>
      <c r="II29" s="98"/>
      <c r="IJ29" s="98"/>
      <c r="IK29" s="98"/>
      <c r="IL29" s="98"/>
      <c r="IM29" s="98"/>
      <c r="IN29" s="98"/>
      <c r="IO29" s="98"/>
      <c r="IP29" s="98"/>
      <c r="IQ29" s="98"/>
      <c r="IR29" s="98"/>
      <c r="IS29" s="98"/>
      <c r="IT29" s="98"/>
    </row>
    <row r="30" spans="1:254" x14ac:dyDescent="0.25">
      <c r="A30" s="107" t="s">
        <v>126</v>
      </c>
      <c r="B30" s="112">
        <v>5313</v>
      </c>
      <c r="C30" s="112">
        <v>5058</v>
      </c>
      <c r="D30" s="112">
        <v>4821</v>
      </c>
      <c r="E30" s="112">
        <v>4536</v>
      </c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98"/>
      <c r="BQ30" s="98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8"/>
      <c r="CC30" s="98"/>
      <c r="CD30" s="98"/>
      <c r="CE30" s="98"/>
      <c r="CF30" s="98"/>
      <c r="CG30" s="98"/>
      <c r="CH30" s="98"/>
      <c r="CI30" s="98"/>
      <c r="CJ30" s="98"/>
      <c r="CK30" s="98"/>
      <c r="CL30" s="98"/>
      <c r="CM30" s="98"/>
      <c r="CN30" s="98"/>
      <c r="CO30" s="98"/>
      <c r="CP30" s="98"/>
      <c r="CQ30" s="98"/>
      <c r="CR30" s="98"/>
      <c r="CS30" s="98"/>
      <c r="CT30" s="98"/>
      <c r="CU30" s="98"/>
      <c r="CV30" s="98"/>
      <c r="CW30" s="98"/>
      <c r="CX30" s="98"/>
      <c r="CY30" s="98"/>
      <c r="CZ30" s="98"/>
      <c r="DA30" s="98"/>
      <c r="DB30" s="98"/>
      <c r="DC30" s="98"/>
      <c r="DD30" s="98"/>
      <c r="DE30" s="98"/>
      <c r="DF30" s="98"/>
      <c r="DG30" s="98"/>
      <c r="DH30" s="98"/>
      <c r="DI30" s="98"/>
      <c r="DJ30" s="98"/>
      <c r="DK30" s="98"/>
      <c r="DL30" s="98"/>
      <c r="DM30" s="98"/>
      <c r="DN30" s="98"/>
      <c r="DO30" s="98"/>
      <c r="DP30" s="98"/>
      <c r="DQ30" s="98"/>
      <c r="DR30" s="98"/>
      <c r="DS30" s="98"/>
      <c r="DT30" s="98"/>
      <c r="DU30" s="98"/>
      <c r="DV30" s="98"/>
      <c r="DW30" s="98"/>
      <c r="DX30" s="98"/>
      <c r="DY30" s="98"/>
      <c r="DZ30" s="98"/>
      <c r="EA30" s="98"/>
      <c r="EB30" s="98"/>
      <c r="EC30" s="98"/>
      <c r="ED30" s="98"/>
      <c r="EE30" s="98"/>
      <c r="EF30" s="98"/>
      <c r="EG30" s="98"/>
      <c r="EH30" s="98"/>
      <c r="EI30" s="98"/>
      <c r="EJ30" s="98"/>
      <c r="EK30" s="98"/>
      <c r="EL30" s="98"/>
      <c r="EM30" s="98"/>
      <c r="EN30" s="98"/>
      <c r="EO30" s="98"/>
      <c r="EP30" s="98"/>
      <c r="EQ30" s="98"/>
      <c r="ER30" s="98"/>
      <c r="ES30" s="98"/>
      <c r="ET30" s="98"/>
      <c r="EU30" s="98"/>
      <c r="EV30" s="98"/>
      <c r="EW30" s="98"/>
      <c r="EX30" s="98"/>
      <c r="EY30" s="98"/>
      <c r="EZ30" s="98"/>
      <c r="FA30" s="98"/>
      <c r="FB30" s="98"/>
      <c r="FC30" s="98"/>
      <c r="FD30" s="98"/>
      <c r="FE30" s="98"/>
      <c r="FF30" s="98"/>
      <c r="FG30" s="98"/>
      <c r="FH30" s="98"/>
      <c r="FI30" s="98"/>
      <c r="FJ30" s="98"/>
      <c r="FK30" s="98"/>
      <c r="FL30" s="98"/>
      <c r="FM30" s="98"/>
      <c r="FN30" s="98"/>
      <c r="FO30" s="98"/>
      <c r="FP30" s="98"/>
      <c r="FQ30" s="98"/>
      <c r="FR30" s="98"/>
      <c r="FS30" s="98"/>
      <c r="FT30" s="98"/>
      <c r="FU30" s="98"/>
      <c r="FV30" s="98"/>
      <c r="FW30" s="98"/>
      <c r="FX30" s="98"/>
      <c r="FY30" s="98"/>
      <c r="FZ30" s="98"/>
      <c r="GA30" s="98"/>
      <c r="GB30" s="98"/>
      <c r="GC30" s="98"/>
      <c r="GD30" s="98"/>
      <c r="GE30" s="98"/>
      <c r="GF30" s="98"/>
      <c r="GG30" s="98"/>
      <c r="GH30" s="98"/>
      <c r="GI30" s="98"/>
      <c r="GJ30" s="98"/>
      <c r="GK30" s="98"/>
      <c r="GL30" s="98"/>
      <c r="GM30" s="98"/>
      <c r="GN30" s="98"/>
      <c r="GO30" s="98"/>
      <c r="GP30" s="98"/>
      <c r="GQ30" s="98"/>
      <c r="GR30" s="98"/>
      <c r="GS30" s="98"/>
      <c r="GT30" s="98"/>
      <c r="GU30" s="98"/>
      <c r="GV30" s="98"/>
      <c r="GW30" s="98"/>
      <c r="GX30" s="98"/>
      <c r="GY30" s="98"/>
      <c r="GZ30" s="98"/>
      <c r="HA30" s="98"/>
      <c r="HB30" s="98"/>
      <c r="HC30" s="98"/>
      <c r="HD30" s="98"/>
      <c r="HE30" s="98"/>
      <c r="HF30" s="98"/>
      <c r="HG30" s="98"/>
      <c r="HH30" s="98"/>
      <c r="HI30" s="98"/>
      <c r="HJ30" s="98"/>
      <c r="HK30" s="98"/>
      <c r="HL30" s="98"/>
      <c r="HM30" s="98"/>
      <c r="HN30" s="98"/>
      <c r="HO30" s="98"/>
      <c r="HP30" s="98"/>
      <c r="HQ30" s="98"/>
      <c r="HR30" s="98"/>
      <c r="HS30" s="98"/>
      <c r="HT30" s="98"/>
      <c r="HU30" s="98"/>
      <c r="HV30" s="98"/>
      <c r="HW30" s="98"/>
      <c r="HX30" s="98"/>
      <c r="HY30" s="98"/>
      <c r="HZ30" s="98"/>
      <c r="IA30" s="98"/>
      <c r="IB30" s="98"/>
      <c r="IC30" s="98"/>
      <c r="ID30" s="98"/>
      <c r="IE30" s="98"/>
      <c r="IF30" s="98"/>
      <c r="IG30" s="98"/>
      <c r="IH30" s="98"/>
      <c r="II30" s="98"/>
      <c r="IJ30" s="98"/>
      <c r="IK30" s="98"/>
      <c r="IL30" s="98"/>
      <c r="IM30" s="98"/>
      <c r="IN30" s="98"/>
      <c r="IO30" s="98"/>
      <c r="IP30" s="98"/>
      <c r="IQ30" s="98"/>
      <c r="IR30" s="98"/>
      <c r="IS30" s="98"/>
      <c r="IT30" s="98"/>
    </row>
    <row r="31" spans="1:254" x14ac:dyDescent="0.25">
      <c r="A31" s="102"/>
      <c r="B31" s="102"/>
      <c r="C31" s="102"/>
      <c r="D31" s="102"/>
      <c r="E31" s="102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98"/>
      <c r="BQ31" s="98"/>
      <c r="BR31" s="98"/>
      <c r="BS31" s="98"/>
      <c r="BT31" s="98"/>
      <c r="BU31" s="98"/>
      <c r="BV31" s="98"/>
      <c r="BW31" s="98"/>
      <c r="BX31" s="98"/>
      <c r="BY31" s="98"/>
      <c r="BZ31" s="98"/>
      <c r="CA31" s="98"/>
      <c r="CB31" s="98"/>
      <c r="CC31" s="98"/>
      <c r="CD31" s="98"/>
      <c r="CE31" s="98"/>
      <c r="CF31" s="98"/>
      <c r="CG31" s="98"/>
      <c r="CH31" s="98"/>
      <c r="CI31" s="98"/>
      <c r="CJ31" s="98"/>
      <c r="CK31" s="98"/>
      <c r="CL31" s="98"/>
      <c r="CM31" s="98"/>
      <c r="CN31" s="98"/>
      <c r="CO31" s="98"/>
      <c r="CP31" s="98"/>
      <c r="CQ31" s="98"/>
      <c r="CR31" s="98"/>
      <c r="CS31" s="98"/>
      <c r="CT31" s="98"/>
      <c r="CU31" s="98"/>
      <c r="CV31" s="98"/>
      <c r="CW31" s="98"/>
      <c r="CX31" s="98"/>
      <c r="CY31" s="98"/>
      <c r="CZ31" s="98"/>
      <c r="DA31" s="98"/>
      <c r="DB31" s="98"/>
      <c r="DC31" s="98"/>
      <c r="DD31" s="98"/>
      <c r="DE31" s="98"/>
      <c r="DF31" s="98"/>
      <c r="DG31" s="98"/>
      <c r="DH31" s="98"/>
      <c r="DI31" s="98"/>
      <c r="DJ31" s="98"/>
      <c r="DK31" s="98"/>
      <c r="DL31" s="98"/>
      <c r="DM31" s="98"/>
      <c r="DN31" s="98"/>
      <c r="DO31" s="98"/>
      <c r="DP31" s="98"/>
      <c r="DQ31" s="98"/>
      <c r="DR31" s="98"/>
      <c r="DS31" s="98"/>
      <c r="DT31" s="98"/>
      <c r="DU31" s="98"/>
      <c r="DV31" s="98"/>
      <c r="DW31" s="98"/>
      <c r="DX31" s="98"/>
      <c r="DY31" s="98"/>
      <c r="DZ31" s="98"/>
      <c r="EA31" s="98"/>
      <c r="EB31" s="98"/>
      <c r="EC31" s="98"/>
      <c r="ED31" s="98"/>
      <c r="EE31" s="98"/>
      <c r="EF31" s="98"/>
      <c r="EG31" s="98"/>
      <c r="EH31" s="98"/>
      <c r="EI31" s="98"/>
      <c r="EJ31" s="98"/>
      <c r="EK31" s="98"/>
      <c r="EL31" s="98"/>
      <c r="EM31" s="98"/>
      <c r="EN31" s="98"/>
      <c r="EO31" s="98"/>
      <c r="EP31" s="98"/>
      <c r="EQ31" s="98"/>
      <c r="ER31" s="98"/>
      <c r="ES31" s="98"/>
      <c r="ET31" s="98"/>
      <c r="EU31" s="98"/>
      <c r="EV31" s="98"/>
      <c r="EW31" s="98"/>
      <c r="EX31" s="98"/>
      <c r="EY31" s="98"/>
      <c r="EZ31" s="98"/>
      <c r="FA31" s="98"/>
      <c r="FB31" s="98"/>
      <c r="FC31" s="98"/>
      <c r="FD31" s="98"/>
      <c r="FE31" s="98"/>
      <c r="FF31" s="98"/>
      <c r="FG31" s="98"/>
      <c r="FH31" s="98"/>
      <c r="FI31" s="98"/>
      <c r="FJ31" s="98"/>
      <c r="FK31" s="98"/>
      <c r="FL31" s="98"/>
      <c r="FM31" s="98"/>
      <c r="FN31" s="98"/>
      <c r="FO31" s="98"/>
      <c r="FP31" s="98"/>
      <c r="FQ31" s="98"/>
      <c r="FR31" s="98"/>
      <c r="FS31" s="98"/>
      <c r="FT31" s="98"/>
      <c r="FU31" s="98"/>
      <c r="FV31" s="98"/>
      <c r="FW31" s="98"/>
      <c r="FX31" s="98"/>
      <c r="FY31" s="98"/>
      <c r="FZ31" s="98"/>
      <c r="GA31" s="98"/>
      <c r="GB31" s="98"/>
      <c r="GC31" s="98"/>
      <c r="GD31" s="98"/>
      <c r="GE31" s="98"/>
      <c r="GF31" s="98"/>
      <c r="GG31" s="98"/>
      <c r="GH31" s="98"/>
      <c r="GI31" s="98"/>
      <c r="GJ31" s="98"/>
      <c r="GK31" s="98"/>
      <c r="GL31" s="98"/>
      <c r="GM31" s="98"/>
      <c r="GN31" s="98"/>
      <c r="GO31" s="98"/>
      <c r="GP31" s="98"/>
      <c r="GQ31" s="98"/>
      <c r="GR31" s="98"/>
      <c r="GS31" s="98"/>
      <c r="GT31" s="98"/>
      <c r="GU31" s="98"/>
      <c r="GV31" s="98"/>
      <c r="GW31" s="98"/>
      <c r="GX31" s="98"/>
      <c r="GY31" s="98"/>
      <c r="GZ31" s="98"/>
      <c r="HA31" s="98"/>
      <c r="HB31" s="98"/>
      <c r="HC31" s="98"/>
      <c r="HD31" s="98"/>
      <c r="HE31" s="98"/>
      <c r="HF31" s="98"/>
      <c r="HG31" s="98"/>
      <c r="HH31" s="98"/>
      <c r="HI31" s="98"/>
      <c r="HJ31" s="98"/>
      <c r="HK31" s="98"/>
      <c r="HL31" s="98"/>
      <c r="HM31" s="98"/>
      <c r="HN31" s="98"/>
      <c r="HO31" s="98"/>
      <c r="HP31" s="98"/>
      <c r="HQ31" s="98"/>
      <c r="HR31" s="98"/>
      <c r="HS31" s="98"/>
      <c r="HT31" s="98"/>
      <c r="HU31" s="98"/>
      <c r="HV31" s="98"/>
      <c r="HW31" s="98"/>
      <c r="HX31" s="98"/>
      <c r="HY31" s="98"/>
      <c r="HZ31" s="98"/>
      <c r="IA31" s="98"/>
      <c r="IB31" s="98"/>
      <c r="IC31" s="98"/>
      <c r="ID31" s="98"/>
      <c r="IE31" s="98"/>
      <c r="IF31" s="98"/>
      <c r="IG31" s="98"/>
      <c r="IH31" s="98"/>
      <c r="II31" s="98"/>
      <c r="IJ31" s="98"/>
      <c r="IK31" s="98"/>
      <c r="IL31" s="98"/>
      <c r="IM31" s="98"/>
      <c r="IN31" s="98"/>
      <c r="IO31" s="98"/>
      <c r="IP31" s="98"/>
      <c r="IQ31" s="98"/>
      <c r="IR31" s="98"/>
      <c r="IS31" s="98"/>
      <c r="IT31" s="98"/>
    </row>
    <row r="32" spans="1:254" x14ac:dyDescent="0.25">
      <c r="A32" s="102" t="s">
        <v>127</v>
      </c>
      <c r="B32" s="108">
        <v>249</v>
      </c>
      <c r="C32" s="108">
        <v>249</v>
      </c>
      <c r="D32" s="108">
        <v>249</v>
      </c>
      <c r="E32" s="108">
        <v>249</v>
      </c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8"/>
      <c r="CD32" s="98"/>
      <c r="CE32" s="98"/>
      <c r="CF32" s="98"/>
      <c r="CG32" s="98"/>
      <c r="CH32" s="98"/>
      <c r="CI32" s="98"/>
      <c r="CJ32" s="98"/>
      <c r="CK32" s="98"/>
      <c r="CL32" s="98"/>
      <c r="CM32" s="98"/>
      <c r="CN32" s="98"/>
      <c r="CO32" s="98"/>
      <c r="CP32" s="98"/>
      <c r="CQ32" s="98"/>
      <c r="CR32" s="98"/>
      <c r="CS32" s="98"/>
      <c r="CT32" s="98"/>
      <c r="CU32" s="98"/>
      <c r="CV32" s="98"/>
      <c r="CW32" s="98"/>
      <c r="CX32" s="98"/>
      <c r="CY32" s="98"/>
      <c r="CZ32" s="98"/>
      <c r="DA32" s="98"/>
      <c r="DB32" s="98"/>
      <c r="DC32" s="98"/>
      <c r="DD32" s="98"/>
      <c r="DE32" s="98"/>
      <c r="DF32" s="98"/>
      <c r="DG32" s="98"/>
      <c r="DH32" s="98"/>
      <c r="DI32" s="98"/>
      <c r="DJ32" s="98"/>
      <c r="DK32" s="98"/>
      <c r="DL32" s="98"/>
      <c r="DM32" s="98"/>
      <c r="DN32" s="98"/>
      <c r="DO32" s="98"/>
      <c r="DP32" s="98"/>
      <c r="DQ32" s="98"/>
      <c r="DR32" s="98"/>
      <c r="DS32" s="98"/>
      <c r="DT32" s="98"/>
      <c r="DU32" s="98"/>
      <c r="DV32" s="98"/>
      <c r="DW32" s="98"/>
      <c r="DX32" s="98"/>
      <c r="DY32" s="98"/>
      <c r="DZ32" s="98"/>
      <c r="EA32" s="98"/>
      <c r="EB32" s="98"/>
      <c r="EC32" s="98"/>
      <c r="ED32" s="98"/>
      <c r="EE32" s="98"/>
      <c r="EF32" s="98"/>
      <c r="EG32" s="98"/>
      <c r="EH32" s="98"/>
      <c r="EI32" s="98"/>
      <c r="EJ32" s="98"/>
      <c r="EK32" s="98"/>
      <c r="EL32" s="98"/>
      <c r="EM32" s="98"/>
      <c r="EN32" s="98"/>
      <c r="EO32" s="98"/>
      <c r="EP32" s="98"/>
      <c r="EQ32" s="98"/>
      <c r="ER32" s="98"/>
      <c r="ES32" s="98"/>
      <c r="ET32" s="98"/>
      <c r="EU32" s="98"/>
      <c r="EV32" s="98"/>
      <c r="EW32" s="98"/>
      <c r="EX32" s="98"/>
      <c r="EY32" s="98"/>
      <c r="EZ32" s="98"/>
      <c r="FA32" s="98"/>
      <c r="FB32" s="98"/>
      <c r="FC32" s="98"/>
      <c r="FD32" s="98"/>
      <c r="FE32" s="98"/>
      <c r="FF32" s="98"/>
      <c r="FG32" s="98"/>
      <c r="FH32" s="98"/>
      <c r="FI32" s="98"/>
      <c r="FJ32" s="98"/>
      <c r="FK32" s="98"/>
      <c r="FL32" s="98"/>
      <c r="FM32" s="98"/>
      <c r="FN32" s="98"/>
      <c r="FO32" s="98"/>
      <c r="FP32" s="98"/>
      <c r="FQ32" s="98"/>
      <c r="FR32" s="98"/>
      <c r="FS32" s="98"/>
      <c r="FT32" s="98"/>
      <c r="FU32" s="98"/>
      <c r="FV32" s="98"/>
      <c r="FW32" s="98"/>
      <c r="FX32" s="98"/>
      <c r="FY32" s="98"/>
      <c r="FZ32" s="98"/>
      <c r="GA32" s="98"/>
      <c r="GB32" s="98"/>
      <c r="GC32" s="98"/>
      <c r="GD32" s="98"/>
      <c r="GE32" s="98"/>
      <c r="GF32" s="98"/>
      <c r="GG32" s="98"/>
      <c r="GH32" s="98"/>
      <c r="GI32" s="98"/>
      <c r="GJ32" s="98"/>
      <c r="GK32" s="98"/>
      <c r="GL32" s="98"/>
      <c r="GM32" s="98"/>
      <c r="GN32" s="98"/>
      <c r="GO32" s="98"/>
      <c r="GP32" s="98"/>
      <c r="GQ32" s="98"/>
      <c r="GR32" s="98"/>
      <c r="GS32" s="98"/>
      <c r="GT32" s="98"/>
      <c r="GU32" s="98"/>
      <c r="GV32" s="98"/>
      <c r="GW32" s="98"/>
      <c r="GX32" s="98"/>
      <c r="GY32" s="98"/>
      <c r="GZ32" s="98"/>
      <c r="HA32" s="98"/>
      <c r="HB32" s="98"/>
      <c r="HC32" s="98"/>
      <c r="HD32" s="98"/>
      <c r="HE32" s="98"/>
      <c r="HF32" s="98"/>
      <c r="HG32" s="98"/>
      <c r="HH32" s="98"/>
      <c r="HI32" s="98"/>
      <c r="HJ32" s="98"/>
      <c r="HK32" s="98"/>
      <c r="HL32" s="98"/>
      <c r="HM32" s="98"/>
      <c r="HN32" s="98"/>
      <c r="HO32" s="98"/>
      <c r="HP32" s="98"/>
      <c r="HQ32" s="98"/>
      <c r="HR32" s="98"/>
      <c r="HS32" s="98"/>
      <c r="HT32" s="98"/>
      <c r="HU32" s="98"/>
      <c r="HV32" s="98"/>
      <c r="HW32" s="98"/>
      <c r="HX32" s="98"/>
      <c r="HY32" s="98"/>
      <c r="HZ32" s="98"/>
      <c r="IA32" s="98"/>
      <c r="IB32" s="98"/>
      <c r="IC32" s="98"/>
      <c r="ID32" s="98"/>
      <c r="IE32" s="98"/>
      <c r="IF32" s="98"/>
      <c r="IG32" s="98"/>
      <c r="IH32" s="98"/>
      <c r="II32" s="98"/>
      <c r="IJ32" s="98"/>
      <c r="IK32" s="98"/>
      <c r="IL32" s="98"/>
      <c r="IM32" s="98"/>
      <c r="IN32" s="98"/>
      <c r="IO32" s="98"/>
      <c r="IP32" s="98"/>
      <c r="IQ32" s="98"/>
      <c r="IR32" s="98"/>
      <c r="IS32" s="98"/>
      <c r="IT32" s="98"/>
    </row>
    <row r="33" spans="1:254" x14ac:dyDescent="0.25">
      <c r="A33" s="102" t="s">
        <v>128</v>
      </c>
      <c r="B33" s="108">
        <v>334</v>
      </c>
      <c r="C33" s="108">
        <v>390</v>
      </c>
      <c r="D33" s="108">
        <v>466</v>
      </c>
      <c r="E33" s="108">
        <v>523</v>
      </c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/>
      <c r="BM33" s="98"/>
      <c r="BN33" s="98"/>
      <c r="BO33" s="98"/>
      <c r="BP33" s="98"/>
      <c r="BQ33" s="98"/>
      <c r="BR33" s="98"/>
      <c r="BS33" s="98"/>
      <c r="BT33" s="98"/>
      <c r="BU33" s="98"/>
      <c r="BV33" s="98"/>
      <c r="BW33" s="98"/>
      <c r="BX33" s="98"/>
      <c r="BY33" s="98"/>
      <c r="BZ33" s="98"/>
      <c r="CA33" s="98"/>
      <c r="CB33" s="98"/>
      <c r="CC33" s="98"/>
      <c r="CD33" s="98"/>
      <c r="CE33" s="98"/>
      <c r="CF33" s="98"/>
      <c r="CG33" s="98"/>
      <c r="CH33" s="98"/>
      <c r="CI33" s="98"/>
      <c r="CJ33" s="98"/>
      <c r="CK33" s="98"/>
      <c r="CL33" s="98"/>
      <c r="CM33" s="98"/>
      <c r="CN33" s="98"/>
      <c r="CO33" s="98"/>
      <c r="CP33" s="98"/>
      <c r="CQ33" s="98"/>
      <c r="CR33" s="98"/>
      <c r="CS33" s="98"/>
      <c r="CT33" s="98"/>
      <c r="CU33" s="98"/>
      <c r="CV33" s="98"/>
      <c r="CW33" s="98"/>
      <c r="CX33" s="98"/>
      <c r="CY33" s="98"/>
      <c r="CZ33" s="98"/>
      <c r="DA33" s="98"/>
      <c r="DB33" s="98"/>
      <c r="DC33" s="98"/>
      <c r="DD33" s="98"/>
      <c r="DE33" s="98"/>
      <c r="DF33" s="98"/>
      <c r="DG33" s="98"/>
      <c r="DH33" s="98"/>
      <c r="DI33" s="98"/>
      <c r="DJ33" s="98"/>
      <c r="DK33" s="98"/>
      <c r="DL33" s="98"/>
      <c r="DM33" s="98"/>
      <c r="DN33" s="98"/>
      <c r="DO33" s="98"/>
      <c r="DP33" s="98"/>
      <c r="DQ33" s="98"/>
      <c r="DR33" s="98"/>
      <c r="DS33" s="98"/>
      <c r="DT33" s="98"/>
      <c r="DU33" s="98"/>
      <c r="DV33" s="98"/>
      <c r="DW33" s="98"/>
      <c r="DX33" s="98"/>
      <c r="DY33" s="98"/>
      <c r="DZ33" s="98"/>
      <c r="EA33" s="98"/>
      <c r="EB33" s="98"/>
      <c r="EC33" s="98"/>
      <c r="ED33" s="98"/>
      <c r="EE33" s="98"/>
      <c r="EF33" s="98"/>
      <c r="EG33" s="98"/>
      <c r="EH33" s="98"/>
      <c r="EI33" s="98"/>
      <c r="EJ33" s="98"/>
      <c r="EK33" s="98"/>
      <c r="EL33" s="98"/>
      <c r="EM33" s="98"/>
      <c r="EN33" s="98"/>
      <c r="EO33" s="98"/>
      <c r="EP33" s="98"/>
      <c r="EQ33" s="98"/>
      <c r="ER33" s="98"/>
      <c r="ES33" s="98"/>
      <c r="ET33" s="98"/>
      <c r="EU33" s="98"/>
      <c r="EV33" s="98"/>
      <c r="EW33" s="98"/>
      <c r="EX33" s="98"/>
      <c r="EY33" s="98"/>
      <c r="EZ33" s="98"/>
      <c r="FA33" s="98"/>
      <c r="FB33" s="98"/>
      <c r="FC33" s="98"/>
      <c r="FD33" s="98"/>
      <c r="FE33" s="98"/>
      <c r="FF33" s="98"/>
      <c r="FG33" s="98"/>
      <c r="FH33" s="98"/>
      <c r="FI33" s="98"/>
      <c r="FJ33" s="98"/>
      <c r="FK33" s="98"/>
      <c r="FL33" s="98"/>
      <c r="FM33" s="98"/>
      <c r="FN33" s="98"/>
      <c r="FO33" s="98"/>
      <c r="FP33" s="98"/>
      <c r="FQ33" s="98"/>
      <c r="FR33" s="98"/>
      <c r="FS33" s="98"/>
      <c r="FT33" s="98"/>
      <c r="FU33" s="98"/>
      <c r="FV33" s="98"/>
      <c r="FW33" s="98"/>
      <c r="FX33" s="98"/>
      <c r="FY33" s="98"/>
      <c r="FZ33" s="98"/>
      <c r="GA33" s="98"/>
      <c r="GB33" s="98"/>
      <c r="GC33" s="98"/>
      <c r="GD33" s="98"/>
      <c r="GE33" s="98"/>
      <c r="GF33" s="98"/>
      <c r="GG33" s="98"/>
      <c r="GH33" s="98"/>
      <c r="GI33" s="98"/>
      <c r="GJ33" s="98"/>
      <c r="GK33" s="98"/>
      <c r="GL33" s="98"/>
      <c r="GM33" s="98"/>
      <c r="GN33" s="98"/>
      <c r="GO33" s="98"/>
      <c r="GP33" s="98"/>
      <c r="GQ33" s="98"/>
      <c r="GR33" s="98"/>
      <c r="GS33" s="98"/>
      <c r="GT33" s="98"/>
      <c r="GU33" s="98"/>
      <c r="GV33" s="98"/>
      <c r="GW33" s="98"/>
      <c r="GX33" s="98"/>
      <c r="GY33" s="98"/>
      <c r="GZ33" s="98"/>
      <c r="HA33" s="98"/>
      <c r="HB33" s="98"/>
      <c r="HC33" s="98"/>
      <c r="HD33" s="98"/>
      <c r="HE33" s="98"/>
      <c r="HF33" s="98"/>
      <c r="HG33" s="98"/>
      <c r="HH33" s="98"/>
      <c r="HI33" s="98"/>
      <c r="HJ33" s="98"/>
      <c r="HK33" s="98"/>
      <c r="HL33" s="98"/>
      <c r="HM33" s="98"/>
      <c r="HN33" s="98"/>
      <c r="HO33" s="98"/>
      <c r="HP33" s="98"/>
      <c r="HQ33" s="98"/>
      <c r="HR33" s="98"/>
      <c r="HS33" s="98"/>
      <c r="HT33" s="98"/>
      <c r="HU33" s="98"/>
      <c r="HV33" s="98"/>
      <c r="HW33" s="98"/>
      <c r="HX33" s="98"/>
      <c r="HY33" s="98"/>
      <c r="HZ33" s="98"/>
      <c r="IA33" s="98"/>
      <c r="IB33" s="98"/>
      <c r="IC33" s="98"/>
      <c r="ID33" s="98"/>
      <c r="IE33" s="98"/>
      <c r="IF33" s="98"/>
      <c r="IG33" s="98"/>
      <c r="IH33" s="98"/>
      <c r="II33" s="98"/>
      <c r="IJ33" s="98"/>
      <c r="IK33" s="98"/>
      <c r="IL33" s="98"/>
      <c r="IM33" s="98"/>
      <c r="IN33" s="98"/>
      <c r="IO33" s="98"/>
      <c r="IP33" s="98"/>
      <c r="IQ33" s="98"/>
      <c r="IR33" s="98"/>
      <c r="IS33" s="98"/>
      <c r="IT33" s="98"/>
    </row>
    <row r="34" spans="1:254" x14ac:dyDescent="0.25">
      <c r="A34" s="107" t="s">
        <v>129</v>
      </c>
      <c r="B34" s="117">
        <v>9538</v>
      </c>
      <c r="C34" s="117">
        <v>8869</v>
      </c>
      <c r="D34" s="117">
        <v>8745</v>
      </c>
      <c r="E34" s="117">
        <v>8444</v>
      </c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98"/>
      <c r="BQ34" s="98"/>
      <c r="BR34" s="98"/>
      <c r="BS34" s="98"/>
      <c r="BT34" s="98"/>
      <c r="BU34" s="98"/>
      <c r="BV34" s="98"/>
      <c r="BW34" s="98"/>
      <c r="BX34" s="98"/>
      <c r="BY34" s="98"/>
      <c r="BZ34" s="98"/>
      <c r="CA34" s="98"/>
      <c r="CB34" s="98"/>
      <c r="CC34" s="98"/>
      <c r="CD34" s="98"/>
      <c r="CE34" s="98"/>
      <c r="CF34" s="98"/>
      <c r="CG34" s="98"/>
      <c r="CH34" s="98"/>
      <c r="CI34" s="98"/>
      <c r="CJ34" s="98"/>
      <c r="CK34" s="98"/>
      <c r="CL34" s="98"/>
      <c r="CM34" s="98"/>
      <c r="CN34" s="98"/>
      <c r="CO34" s="98"/>
      <c r="CP34" s="98"/>
      <c r="CQ34" s="98"/>
      <c r="CR34" s="98"/>
      <c r="CS34" s="98"/>
      <c r="CT34" s="98"/>
      <c r="CU34" s="98"/>
      <c r="CV34" s="98"/>
      <c r="CW34" s="98"/>
      <c r="CX34" s="98"/>
      <c r="CY34" s="98"/>
      <c r="CZ34" s="98"/>
      <c r="DA34" s="98"/>
      <c r="DB34" s="98"/>
      <c r="DC34" s="98"/>
      <c r="DD34" s="98"/>
      <c r="DE34" s="98"/>
      <c r="DF34" s="98"/>
      <c r="DG34" s="98"/>
      <c r="DH34" s="98"/>
      <c r="DI34" s="98"/>
      <c r="DJ34" s="98"/>
      <c r="DK34" s="98"/>
      <c r="DL34" s="98"/>
      <c r="DM34" s="98"/>
      <c r="DN34" s="98"/>
      <c r="DO34" s="98"/>
      <c r="DP34" s="98"/>
      <c r="DQ34" s="98"/>
      <c r="DR34" s="98"/>
      <c r="DS34" s="98"/>
      <c r="DT34" s="98"/>
      <c r="DU34" s="98"/>
      <c r="DV34" s="98"/>
      <c r="DW34" s="98"/>
      <c r="DX34" s="98"/>
      <c r="DY34" s="98"/>
      <c r="DZ34" s="98"/>
      <c r="EA34" s="98"/>
      <c r="EB34" s="98"/>
      <c r="EC34" s="98"/>
      <c r="ED34" s="98"/>
      <c r="EE34" s="98"/>
      <c r="EF34" s="98"/>
      <c r="EG34" s="98"/>
      <c r="EH34" s="98"/>
      <c r="EI34" s="98"/>
      <c r="EJ34" s="98"/>
      <c r="EK34" s="98"/>
      <c r="EL34" s="98"/>
      <c r="EM34" s="98"/>
      <c r="EN34" s="98"/>
      <c r="EO34" s="98"/>
      <c r="EP34" s="98"/>
      <c r="EQ34" s="98"/>
      <c r="ER34" s="98"/>
      <c r="ES34" s="98"/>
      <c r="ET34" s="98"/>
      <c r="EU34" s="98"/>
      <c r="EV34" s="98"/>
      <c r="EW34" s="98"/>
      <c r="EX34" s="98"/>
      <c r="EY34" s="98"/>
      <c r="EZ34" s="98"/>
      <c r="FA34" s="98"/>
      <c r="FB34" s="98"/>
      <c r="FC34" s="98"/>
      <c r="FD34" s="98"/>
      <c r="FE34" s="98"/>
      <c r="FF34" s="98"/>
      <c r="FG34" s="98"/>
      <c r="FH34" s="98"/>
      <c r="FI34" s="98"/>
      <c r="FJ34" s="98"/>
      <c r="FK34" s="98"/>
      <c r="FL34" s="98"/>
      <c r="FM34" s="98"/>
      <c r="FN34" s="98"/>
      <c r="FO34" s="98"/>
      <c r="FP34" s="98"/>
      <c r="FQ34" s="98"/>
      <c r="FR34" s="98"/>
      <c r="FS34" s="98"/>
      <c r="FT34" s="98"/>
      <c r="FU34" s="98"/>
      <c r="FV34" s="98"/>
      <c r="FW34" s="98"/>
      <c r="FX34" s="98"/>
      <c r="FY34" s="98"/>
      <c r="FZ34" s="98"/>
      <c r="GA34" s="98"/>
      <c r="GB34" s="98"/>
      <c r="GC34" s="98"/>
      <c r="GD34" s="98"/>
      <c r="GE34" s="98"/>
      <c r="GF34" s="98"/>
      <c r="GG34" s="98"/>
      <c r="GH34" s="98"/>
      <c r="GI34" s="98"/>
      <c r="GJ34" s="98"/>
      <c r="GK34" s="98"/>
      <c r="GL34" s="98"/>
      <c r="GM34" s="98"/>
      <c r="GN34" s="98"/>
      <c r="GO34" s="98"/>
      <c r="GP34" s="98"/>
      <c r="GQ34" s="98"/>
      <c r="GR34" s="98"/>
      <c r="GS34" s="98"/>
      <c r="GT34" s="98"/>
      <c r="GU34" s="98"/>
      <c r="GV34" s="98"/>
      <c r="GW34" s="98"/>
      <c r="GX34" s="98"/>
      <c r="GY34" s="98"/>
      <c r="GZ34" s="98"/>
      <c r="HA34" s="98"/>
      <c r="HB34" s="98"/>
      <c r="HC34" s="98"/>
      <c r="HD34" s="98"/>
      <c r="HE34" s="98"/>
      <c r="HF34" s="98"/>
      <c r="HG34" s="98"/>
      <c r="HH34" s="98"/>
      <c r="HI34" s="98"/>
      <c r="HJ34" s="98"/>
      <c r="HK34" s="98"/>
      <c r="HL34" s="98"/>
      <c r="HM34" s="98"/>
      <c r="HN34" s="98"/>
      <c r="HO34" s="98"/>
      <c r="HP34" s="98"/>
      <c r="HQ34" s="98"/>
      <c r="HR34" s="98"/>
      <c r="HS34" s="98"/>
      <c r="HT34" s="98"/>
      <c r="HU34" s="98"/>
      <c r="HV34" s="98"/>
      <c r="HW34" s="98"/>
      <c r="HX34" s="98"/>
      <c r="HY34" s="98"/>
      <c r="HZ34" s="98"/>
      <c r="IA34" s="98"/>
      <c r="IB34" s="98"/>
      <c r="IC34" s="98"/>
      <c r="ID34" s="98"/>
      <c r="IE34" s="98"/>
      <c r="IF34" s="98"/>
      <c r="IG34" s="98"/>
      <c r="IH34" s="98"/>
      <c r="II34" s="98"/>
      <c r="IJ34" s="98"/>
      <c r="IK34" s="98"/>
      <c r="IL34" s="98"/>
      <c r="IM34" s="98"/>
      <c r="IN34" s="98"/>
      <c r="IO34" s="98"/>
      <c r="IP34" s="98"/>
      <c r="IQ34" s="98"/>
      <c r="IR34" s="98"/>
      <c r="IS34" s="98"/>
      <c r="IT34" s="98"/>
    </row>
    <row r="35" spans="1:254" x14ac:dyDescent="0.25">
      <c r="A35" s="102"/>
      <c r="B35" s="102"/>
      <c r="C35" s="102"/>
      <c r="D35" s="102"/>
      <c r="E35" s="102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98"/>
      <c r="BI35" s="98"/>
      <c r="BJ35" s="98"/>
      <c r="BK35" s="98"/>
      <c r="BL35" s="98"/>
      <c r="BM35" s="98"/>
      <c r="BN35" s="98"/>
      <c r="BO35" s="98"/>
      <c r="BP35" s="98"/>
      <c r="BQ35" s="98"/>
      <c r="BR35" s="98"/>
      <c r="BS35" s="98"/>
      <c r="BT35" s="98"/>
      <c r="BU35" s="98"/>
      <c r="BV35" s="98"/>
      <c r="BW35" s="98"/>
      <c r="BX35" s="98"/>
      <c r="BY35" s="98"/>
      <c r="BZ35" s="98"/>
      <c r="CA35" s="98"/>
      <c r="CB35" s="98"/>
      <c r="CC35" s="98"/>
      <c r="CD35" s="98"/>
      <c r="CE35" s="98"/>
      <c r="CF35" s="98"/>
      <c r="CG35" s="98"/>
      <c r="CH35" s="98"/>
      <c r="CI35" s="98"/>
      <c r="CJ35" s="98"/>
      <c r="CK35" s="98"/>
      <c r="CL35" s="98"/>
      <c r="CM35" s="98"/>
      <c r="CN35" s="98"/>
      <c r="CO35" s="98"/>
      <c r="CP35" s="98"/>
      <c r="CQ35" s="98"/>
      <c r="CR35" s="98"/>
      <c r="CS35" s="98"/>
      <c r="CT35" s="98"/>
      <c r="CU35" s="98"/>
      <c r="CV35" s="98"/>
      <c r="CW35" s="98"/>
      <c r="CX35" s="98"/>
      <c r="CY35" s="98"/>
      <c r="CZ35" s="98"/>
      <c r="DA35" s="98"/>
      <c r="DB35" s="98"/>
      <c r="DC35" s="98"/>
      <c r="DD35" s="98"/>
      <c r="DE35" s="98"/>
      <c r="DF35" s="98"/>
      <c r="DG35" s="98"/>
      <c r="DH35" s="98"/>
      <c r="DI35" s="98"/>
      <c r="DJ35" s="98"/>
      <c r="DK35" s="98"/>
      <c r="DL35" s="98"/>
      <c r="DM35" s="98"/>
      <c r="DN35" s="98"/>
      <c r="DO35" s="98"/>
      <c r="DP35" s="98"/>
      <c r="DQ35" s="98"/>
      <c r="DR35" s="98"/>
      <c r="DS35" s="98"/>
      <c r="DT35" s="98"/>
      <c r="DU35" s="98"/>
      <c r="DV35" s="98"/>
      <c r="DW35" s="98"/>
      <c r="DX35" s="98"/>
      <c r="DY35" s="98"/>
      <c r="DZ35" s="98"/>
      <c r="EA35" s="98"/>
      <c r="EB35" s="98"/>
      <c r="EC35" s="98"/>
      <c r="ED35" s="98"/>
      <c r="EE35" s="98"/>
      <c r="EF35" s="98"/>
      <c r="EG35" s="98"/>
      <c r="EH35" s="98"/>
      <c r="EI35" s="98"/>
      <c r="EJ35" s="98"/>
      <c r="EK35" s="98"/>
      <c r="EL35" s="98"/>
      <c r="EM35" s="98"/>
      <c r="EN35" s="98"/>
      <c r="EO35" s="98"/>
      <c r="EP35" s="98"/>
      <c r="EQ35" s="98"/>
      <c r="ER35" s="98"/>
      <c r="ES35" s="98"/>
      <c r="ET35" s="98"/>
      <c r="EU35" s="98"/>
      <c r="EV35" s="98"/>
      <c r="EW35" s="98"/>
      <c r="EX35" s="98"/>
      <c r="EY35" s="98"/>
      <c r="EZ35" s="98"/>
      <c r="FA35" s="98"/>
      <c r="FB35" s="98"/>
      <c r="FC35" s="98"/>
      <c r="FD35" s="98"/>
      <c r="FE35" s="98"/>
      <c r="FF35" s="98"/>
      <c r="FG35" s="98"/>
      <c r="FH35" s="98"/>
      <c r="FI35" s="98"/>
      <c r="FJ35" s="98"/>
      <c r="FK35" s="98"/>
      <c r="FL35" s="98"/>
      <c r="FM35" s="98"/>
      <c r="FN35" s="98"/>
      <c r="FO35" s="98"/>
      <c r="FP35" s="98"/>
      <c r="FQ35" s="98"/>
      <c r="FR35" s="98"/>
      <c r="FS35" s="98"/>
      <c r="FT35" s="98"/>
      <c r="FU35" s="98"/>
      <c r="FV35" s="98"/>
      <c r="FW35" s="98"/>
      <c r="FX35" s="98"/>
      <c r="FY35" s="98"/>
      <c r="FZ35" s="98"/>
      <c r="GA35" s="98"/>
      <c r="GB35" s="98"/>
      <c r="GC35" s="98"/>
      <c r="GD35" s="98"/>
      <c r="GE35" s="98"/>
      <c r="GF35" s="98"/>
      <c r="GG35" s="98"/>
      <c r="GH35" s="98"/>
      <c r="GI35" s="98"/>
      <c r="GJ35" s="98"/>
      <c r="GK35" s="98"/>
      <c r="GL35" s="98"/>
      <c r="GM35" s="98"/>
      <c r="GN35" s="98"/>
      <c r="GO35" s="98"/>
      <c r="GP35" s="98"/>
      <c r="GQ35" s="98"/>
      <c r="GR35" s="98"/>
      <c r="GS35" s="98"/>
      <c r="GT35" s="98"/>
      <c r="GU35" s="98"/>
      <c r="GV35" s="98"/>
      <c r="GW35" s="98"/>
      <c r="GX35" s="98"/>
      <c r="GY35" s="98"/>
      <c r="GZ35" s="98"/>
      <c r="HA35" s="98"/>
      <c r="HB35" s="98"/>
      <c r="HC35" s="98"/>
      <c r="HD35" s="98"/>
      <c r="HE35" s="98"/>
      <c r="HF35" s="98"/>
      <c r="HG35" s="98"/>
      <c r="HH35" s="98"/>
      <c r="HI35" s="98"/>
      <c r="HJ35" s="98"/>
      <c r="HK35" s="98"/>
      <c r="HL35" s="98"/>
      <c r="HM35" s="98"/>
      <c r="HN35" s="98"/>
      <c r="HO35" s="98"/>
      <c r="HP35" s="98"/>
      <c r="HQ35" s="98"/>
      <c r="HR35" s="98"/>
      <c r="HS35" s="98"/>
      <c r="HT35" s="98"/>
      <c r="HU35" s="98"/>
      <c r="HV35" s="98"/>
      <c r="HW35" s="98"/>
      <c r="HX35" s="98"/>
      <c r="HY35" s="98"/>
      <c r="HZ35" s="98"/>
      <c r="IA35" s="98"/>
      <c r="IB35" s="98"/>
      <c r="IC35" s="98"/>
      <c r="ID35" s="98"/>
      <c r="IE35" s="98"/>
      <c r="IF35" s="98"/>
      <c r="IG35" s="98"/>
      <c r="IH35" s="98"/>
      <c r="II35" s="98"/>
      <c r="IJ35" s="98"/>
      <c r="IK35" s="98"/>
      <c r="IL35" s="98"/>
      <c r="IM35" s="98"/>
      <c r="IN35" s="98"/>
      <c r="IO35" s="98"/>
      <c r="IP35" s="98"/>
      <c r="IQ35" s="98"/>
      <c r="IR35" s="98"/>
      <c r="IS35" s="98"/>
      <c r="IT35" s="98"/>
    </row>
    <row r="36" spans="1:254" x14ac:dyDescent="0.25">
      <c r="A36" s="107" t="s">
        <v>130</v>
      </c>
      <c r="B36" s="102"/>
      <c r="C36" s="102"/>
      <c r="D36" s="102"/>
      <c r="E36" s="102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8"/>
      <c r="BH36" s="98"/>
      <c r="BI36" s="98"/>
      <c r="BJ36" s="98"/>
      <c r="BK36" s="98"/>
      <c r="BL36" s="98"/>
      <c r="BM36" s="98"/>
      <c r="BN36" s="98"/>
      <c r="BO36" s="98"/>
      <c r="BP36" s="98"/>
      <c r="BQ36" s="98"/>
      <c r="BR36" s="98"/>
      <c r="BS36" s="98"/>
      <c r="BT36" s="98"/>
      <c r="BU36" s="98"/>
      <c r="BV36" s="98"/>
      <c r="BW36" s="98"/>
      <c r="BX36" s="98"/>
      <c r="BY36" s="98"/>
      <c r="BZ36" s="98"/>
      <c r="CA36" s="98"/>
      <c r="CB36" s="98"/>
      <c r="CC36" s="98"/>
      <c r="CD36" s="98"/>
      <c r="CE36" s="98"/>
      <c r="CF36" s="98"/>
      <c r="CG36" s="98"/>
      <c r="CH36" s="98"/>
      <c r="CI36" s="98"/>
      <c r="CJ36" s="98"/>
      <c r="CK36" s="98"/>
      <c r="CL36" s="98"/>
      <c r="CM36" s="98"/>
      <c r="CN36" s="98"/>
      <c r="CO36" s="98"/>
      <c r="CP36" s="98"/>
      <c r="CQ36" s="98"/>
      <c r="CR36" s="98"/>
      <c r="CS36" s="98"/>
      <c r="CT36" s="98"/>
      <c r="CU36" s="98"/>
      <c r="CV36" s="98"/>
      <c r="CW36" s="98"/>
      <c r="CX36" s="98"/>
      <c r="CY36" s="98"/>
      <c r="CZ36" s="98"/>
      <c r="DA36" s="98"/>
      <c r="DB36" s="98"/>
      <c r="DC36" s="98"/>
      <c r="DD36" s="98"/>
      <c r="DE36" s="98"/>
      <c r="DF36" s="98"/>
      <c r="DG36" s="98"/>
      <c r="DH36" s="98"/>
      <c r="DI36" s="98"/>
      <c r="DJ36" s="98"/>
      <c r="DK36" s="98"/>
      <c r="DL36" s="98"/>
      <c r="DM36" s="98"/>
      <c r="DN36" s="98"/>
      <c r="DO36" s="98"/>
      <c r="DP36" s="98"/>
      <c r="DQ36" s="98"/>
      <c r="DR36" s="98"/>
      <c r="DS36" s="98"/>
      <c r="DT36" s="98"/>
      <c r="DU36" s="98"/>
      <c r="DV36" s="98"/>
      <c r="DW36" s="98"/>
      <c r="DX36" s="98"/>
      <c r="DY36" s="98"/>
      <c r="DZ36" s="98"/>
      <c r="EA36" s="98"/>
      <c r="EB36" s="98"/>
      <c r="EC36" s="98"/>
      <c r="ED36" s="98"/>
      <c r="EE36" s="98"/>
      <c r="EF36" s="98"/>
      <c r="EG36" s="98"/>
      <c r="EH36" s="98"/>
      <c r="EI36" s="98"/>
      <c r="EJ36" s="98"/>
      <c r="EK36" s="98"/>
      <c r="EL36" s="98"/>
      <c r="EM36" s="98"/>
      <c r="EN36" s="98"/>
      <c r="EO36" s="98"/>
      <c r="EP36" s="98"/>
      <c r="EQ36" s="98"/>
      <c r="ER36" s="98"/>
      <c r="ES36" s="98"/>
      <c r="ET36" s="98"/>
      <c r="EU36" s="98"/>
      <c r="EV36" s="98"/>
      <c r="EW36" s="98"/>
      <c r="EX36" s="98"/>
      <c r="EY36" s="98"/>
      <c r="EZ36" s="98"/>
      <c r="FA36" s="98"/>
      <c r="FB36" s="98"/>
      <c r="FC36" s="98"/>
      <c r="FD36" s="98"/>
      <c r="FE36" s="98"/>
      <c r="FF36" s="98"/>
      <c r="FG36" s="98"/>
      <c r="FH36" s="98"/>
      <c r="FI36" s="98"/>
      <c r="FJ36" s="98"/>
      <c r="FK36" s="98"/>
      <c r="FL36" s="98"/>
      <c r="FM36" s="98"/>
      <c r="FN36" s="98"/>
      <c r="FO36" s="98"/>
      <c r="FP36" s="98"/>
      <c r="FQ36" s="98"/>
      <c r="FR36" s="98"/>
      <c r="FS36" s="98"/>
      <c r="FT36" s="98"/>
      <c r="FU36" s="98"/>
      <c r="FV36" s="98"/>
      <c r="FW36" s="98"/>
      <c r="FX36" s="98"/>
      <c r="FY36" s="98"/>
      <c r="FZ36" s="98"/>
      <c r="GA36" s="98"/>
      <c r="GB36" s="98"/>
      <c r="GC36" s="98"/>
      <c r="GD36" s="98"/>
      <c r="GE36" s="98"/>
      <c r="GF36" s="98"/>
      <c r="GG36" s="98"/>
      <c r="GH36" s="98"/>
      <c r="GI36" s="98"/>
      <c r="GJ36" s="98"/>
      <c r="GK36" s="98"/>
      <c r="GL36" s="98"/>
      <c r="GM36" s="98"/>
      <c r="GN36" s="98"/>
      <c r="GO36" s="98"/>
      <c r="GP36" s="98"/>
      <c r="GQ36" s="98"/>
      <c r="GR36" s="98"/>
      <c r="GS36" s="98"/>
      <c r="GT36" s="98"/>
      <c r="GU36" s="98"/>
      <c r="GV36" s="98"/>
      <c r="GW36" s="98"/>
      <c r="GX36" s="98"/>
      <c r="GY36" s="98"/>
      <c r="GZ36" s="98"/>
      <c r="HA36" s="98"/>
      <c r="HB36" s="98"/>
      <c r="HC36" s="98"/>
      <c r="HD36" s="98"/>
      <c r="HE36" s="98"/>
      <c r="HF36" s="98"/>
      <c r="HG36" s="98"/>
      <c r="HH36" s="98"/>
      <c r="HI36" s="98"/>
      <c r="HJ36" s="98"/>
      <c r="HK36" s="98"/>
      <c r="HL36" s="98"/>
      <c r="HM36" s="98"/>
      <c r="HN36" s="98"/>
      <c r="HO36" s="98"/>
      <c r="HP36" s="98"/>
      <c r="HQ36" s="98"/>
      <c r="HR36" s="98"/>
      <c r="HS36" s="98"/>
      <c r="HT36" s="98"/>
      <c r="HU36" s="98"/>
      <c r="HV36" s="98"/>
      <c r="HW36" s="98"/>
      <c r="HX36" s="98"/>
      <c r="HY36" s="98"/>
      <c r="HZ36" s="98"/>
      <c r="IA36" s="98"/>
      <c r="IB36" s="98"/>
      <c r="IC36" s="98"/>
      <c r="ID36" s="98"/>
      <c r="IE36" s="98"/>
      <c r="IF36" s="98"/>
      <c r="IG36" s="98"/>
      <c r="IH36" s="98"/>
      <c r="II36" s="98"/>
      <c r="IJ36" s="98"/>
      <c r="IK36" s="98"/>
      <c r="IL36" s="98"/>
      <c r="IM36" s="98"/>
      <c r="IN36" s="98"/>
      <c r="IO36" s="98"/>
      <c r="IP36" s="98"/>
      <c r="IQ36" s="98"/>
      <c r="IR36" s="98"/>
      <c r="IS36" s="98"/>
      <c r="IT36" s="98"/>
    </row>
    <row r="37" spans="1:254" x14ac:dyDescent="0.25">
      <c r="A37" s="102" t="s">
        <v>131</v>
      </c>
      <c r="B37" s="109">
        <v>1960</v>
      </c>
      <c r="C37" s="109">
        <v>1529</v>
      </c>
      <c r="D37" s="109">
        <v>1238</v>
      </c>
      <c r="E37" s="109">
        <v>1236</v>
      </c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  <c r="BL37" s="98"/>
      <c r="BM37" s="98"/>
      <c r="BN37" s="98"/>
      <c r="BO37" s="98"/>
      <c r="BP37" s="98"/>
      <c r="BQ37" s="98"/>
      <c r="BR37" s="98"/>
      <c r="BS37" s="98"/>
      <c r="BT37" s="98"/>
      <c r="BU37" s="98"/>
      <c r="BV37" s="98"/>
      <c r="BW37" s="98"/>
      <c r="BX37" s="98"/>
      <c r="BY37" s="98"/>
      <c r="BZ37" s="98"/>
      <c r="CA37" s="98"/>
      <c r="CB37" s="98"/>
      <c r="CC37" s="98"/>
      <c r="CD37" s="98"/>
      <c r="CE37" s="98"/>
      <c r="CF37" s="98"/>
      <c r="CG37" s="98"/>
      <c r="CH37" s="98"/>
      <c r="CI37" s="98"/>
      <c r="CJ37" s="98"/>
      <c r="CK37" s="98"/>
      <c r="CL37" s="98"/>
      <c r="CM37" s="98"/>
      <c r="CN37" s="98"/>
      <c r="CO37" s="98"/>
      <c r="CP37" s="98"/>
      <c r="CQ37" s="98"/>
      <c r="CR37" s="98"/>
      <c r="CS37" s="98"/>
      <c r="CT37" s="98"/>
      <c r="CU37" s="98"/>
      <c r="CV37" s="98"/>
      <c r="CW37" s="98"/>
      <c r="CX37" s="98"/>
      <c r="CY37" s="98"/>
      <c r="CZ37" s="98"/>
      <c r="DA37" s="98"/>
      <c r="DB37" s="98"/>
      <c r="DC37" s="98"/>
      <c r="DD37" s="98"/>
      <c r="DE37" s="98"/>
      <c r="DF37" s="98"/>
      <c r="DG37" s="98"/>
      <c r="DH37" s="98"/>
      <c r="DI37" s="98"/>
      <c r="DJ37" s="98"/>
      <c r="DK37" s="98"/>
      <c r="DL37" s="98"/>
      <c r="DM37" s="98"/>
      <c r="DN37" s="98"/>
      <c r="DO37" s="98"/>
      <c r="DP37" s="98"/>
      <c r="DQ37" s="98"/>
      <c r="DR37" s="98"/>
      <c r="DS37" s="98"/>
      <c r="DT37" s="98"/>
      <c r="DU37" s="98"/>
      <c r="DV37" s="98"/>
      <c r="DW37" s="98"/>
      <c r="DX37" s="98"/>
      <c r="DY37" s="98"/>
      <c r="DZ37" s="98"/>
      <c r="EA37" s="98"/>
      <c r="EB37" s="98"/>
      <c r="EC37" s="98"/>
      <c r="ED37" s="98"/>
      <c r="EE37" s="98"/>
      <c r="EF37" s="98"/>
      <c r="EG37" s="98"/>
      <c r="EH37" s="98"/>
      <c r="EI37" s="98"/>
      <c r="EJ37" s="98"/>
      <c r="EK37" s="98"/>
      <c r="EL37" s="98"/>
      <c r="EM37" s="98"/>
      <c r="EN37" s="98"/>
      <c r="EO37" s="98"/>
      <c r="EP37" s="98"/>
      <c r="EQ37" s="98"/>
      <c r="ER37" s="98"/>
      <c r="ES37" s="98"/>
      <c r="ET37" s="98"/>
      <c r="EU37" s="98"/>
      <c r="EV37" s="98"/>
      <c r="EW37" s="98"/>
      <c r="EX37" s="98"/>
      <c r="EY37" s="98"/>
      <c r="EZ37" s="98"/>
      <c r="FA37" s="98"/>
      <c r="FB37" s="98"/>
      <c r="FC37" s="98"/>
      <c r="FD37" s="98"/>
      <c r="FE37" s="98"/>
      <c r="FF37" s="98"/>
      <c r="FG37" s="98"/>
      <c r="FH37" s="98"/>
      <c r="FI37" s="98"/>
      <c r="FJ37" s="98"/>
      <c r="FK37" s="98"/>
      <c r="FL37" s="98"/>
      <c r="FM37" s="98"/>
      <c r="FN37" s="98"/>
      <c r="FO37" s="98"/>
      <c r="FP37" s="98"/>
      <c r="FQ37" s="98"/>
      <c r="FR37" s="98"/>
      <c r="FS37" s="98"/>
      <c r="FT37" s="98"/>
      <c r="FU37" s="98"/>
      <c r="FV37" s="98"/>
      <c r="FW37" s="98"/>
      <c r="FX37" s="98"/>
      <c r="FY37" s="98"/>
      <c r="FZ37" s="98"/>
      <c r="GA37" s="98"/>
      <c r="GB37" s="98"/>
      <c r="GC37" s="98"/>
      <c r="GD37" s="98"/>
      <c r="GE37" s="98"/>
      <c r="GF37" s="98"/>
      <c r="GG37" s="98"/>
      <c r="GH37" s="98"/>
      <c r="GI37" s="98"/>
      <c r="GJ37" s="98"/>
      <c r="GK37" s="98"/>
      <c r="GL37" s="98"/>
      <c r="GM37" s="98"/>
      <c r="GN37" s="98"/>
      <c r="GO37" s="98"/>
      <c r="GP37" s="98"/>
      <c r="GQ37" s="98"/>
      <c r="GR37" s="98"/>
      <c r="GS37" s="98"/>
      <c r="GT37" s="98"/>
      <c r="GU37" s="98"/>
      <c r="GV37" s="98"/>
      <c r="GW37" s="98"/>
      <c r="GX37" s="98"/>
      <c r="GY37" s="98"/>
      <c r="GZ37" s="98"/>
      <c r="HA37" s="98"/>
      <c r="HB37" s="98"/>
      <c r="HC37" s="98"/>
      <c r="HD37" s="98"/>
      <c r="HE37" s="98"/>
      <c r="HF37" s="98"/>
      <c r="HG37" s="98"/>
      <c r="HH37" s="98"/>
      <c r="HI37" s="98"/>
      <c r="HJ37" s="98"/>
      <c r="HK37" s="98"/>
      <c r="HL37" s="98"/>
      <c r="HM37" s="98"/>
      <c r="HN37" s="98"/>
      <c r="HO37" s="98"/>
      <c r="HP37" s="98"/>
      <c r="HQ37" s="98"/>
      <c r="HR37" s="98"/>
      <c r="HS37" s="98"/>
      <c r="HT37" s="98"/>
      <c r="HU37" s="98"/>
      <c r="HV37" s="98"/>
      <c r="HW37" s="98"/>
      <c r="HX37" s="98"/>
      <c r="HY37" s="98"/>
      <c r="HZ37" s="98"/>
      <c r="IA37" s="98"/>
      <c r="IB37" s="98"/>
      <c r="IC37" s="98"/>
      <c r="ID37" s="98"/>
      <c r="IE37" s="98"/>
      <c r="IF37" s="98"/>
      <c r="IG37" s="98"/>
      <c r="IH37" s="98"/>
      <c r="II37" s="98"/>
      <c r="IJ37" s="98"/>
      <c r="IK37" s="98"/>
      <c r="IL37" s="98"/>
      <c r="IM37" s="98"/>
      <c r="IN37" s="98"/>
      <c r="IO37" s="98"/>
      <c r="IP37" s="98"/>
      <c r="IQ37" s="98"/>
      <c r="IR37" s="98"/>
      <c r="IS37" s="98"/>
      <c r="IT37" s="98"/>
    </row>
    <row r="38" spans="1:254" x14ac:dyDescent="0.25">
      <c r="A38" s="102" t="s">
        <v>132</v>
      </c>
      <c r="B38" s="108">
        <v>352</v>
      </c>
      <c r="C38" s="108">
        <v>383</v>
      </c>
      <c r="D38" s="108">
        <v>291</v>
      </c>
      <c r="E38" s="108">
        <v>244</v>
      </c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8"/>
      <c r="CC38" s="98"/>
      <c r="CD38" s="98"/>
      <c r="CE38" s="98"/>
      <c r="CF38" s="98"/>
      <c r="CG38" s="98"/>
      <c r="CH38" s="98"/>
      <c r="CI38" s="98"/>
      <c r="CJ38" s="98"/>
      <c r="CK38" s="98"/>
      <c r="CL38" s="98"/>
      <c r="CM38" s="98"/>
      <c r="CN38" s="98"/>
      <c r="CO38" s="98"/>
      <c r="CP38" s="98"/>
      <c r="CQ38" s="98"/>
      <c r="CR38" s="98"/>
      <c r="CS38" s="98"/>
      <c r="CT38" s="98"/>
      <c r="CU38" s="98"/>
      <c r="CV38" s="98"/>
      <c r="CW38" s="98"/>
      <c r="CX38" s="98"/>
      <c r="CY38" s="98"/>
      <c r="CZ38" s="98"/>
      <c r="DA38" s="98"/>
      <c r="DB38" s="98"/>
      <c r="DC38" s="98"/>
      <c r="DD38" s="98"/>
      <c r="DE38" s="98"/>
      <c r="DF38" s="98"/>
      <c r="DG38" s="98"/>
      <c r="DH38" s="98"/>
      <c r="DI38" s="98"/>
      <c r="DJ38" s="98"/>
      <c r="DK38" s="98"/>
      <c r="DL38" s="98"/>
      <c r="DM38" s="98"/>
      <c r="DN38" s="98"/>
      <c r="DO38" s="98"/>
      <c r="DP38" s="98"/>
      <c r="DQ38" s="98"/>
      <c r="DR38" s="98"/>
      <c r="DS38" s="98"/>
      <c r="DT38" s="98"/>
      <c r="DU38" s="98"/>
      <c r="DV38" s="98"/>
      <c r="DW38" s="98"/>
      <c r="DX38" s="98"/>
      <c r="DY38" s="98"/>
      <c r="DZ38" s="98"/>
      <c r="EA38" s="98"/>
      <c r="EB38" s="98"/>
      <c r="EC38" s="98"/>
      <c r="ED38" s="98"/>
      <c r="EE38" s="98"/>
      <c r="EF38" s="98"/>
      <c r="EG38" s="98"/>
      <c r="EH38" s="98"/>
      <c r="EI38" s="98"/>
      <c r="EJ38" s="98"/>
      <c r="EK38" s="98"/>
      <c r="EL38" s="98"/>
      <c r="EM38" s="98"/>
      <c r="EN38" s="98"/>
      <c r="EO38" s="98"/>
      <c r="EP38" s="98"/>
      <c r="EQ38" s="98"/>
      <c r="ER38" s="98"/>
      <c r="ES38" s="98"/>
      <c r="ET38" s="98"/>
      <c r="EU38" s="98"/>
      <c r="EV38" s="98"/>
      <c r="EW38" s="98"/>
      <c r="EX38" s="98"/>
      <c r="EY38" s="98"/>
      <c r="EZ38" s="98"/>
      <c r="FA38" s="98"/>
      <c r="FB38" s="98"/>
      <c r="FC38" s="98"/>
      <c r="FD38" s="98"/>
      <c r="FE38" s="98"/>
      <c r="FF38" s="98"/>
      <c r="FG38" s="98"/>
      <c r="FH38" s="98"/>
      <c r="FI38" s="98"/>
      <c r="FJ38" s="98"/>
      <c r="FK38" s="98"/>
      <c r="FL38" s="98"/>
      <c r="FM38" s="98"/>
      <c r="FN38" s="98"/>
      <c r="FO38" s="98"/>
      <c r="FP38" s="98"/>
      <c r="FQ38" s="98"/>
      <c r="FR38" s="98"/>
      <c r="FS38" s="98"/>
      <c r="FT38" s="98"/>
      <c r="FU38" s="98"/>
      <c r="FV38" s="98"/>
      <c r="FW38" s="98"/>
      <c r="FX38" s="98"/>
      <c r="FY38" s="98"/>
      <c r="FZ38" s="98"/>
      <c r="GA38" s="98"/>
      <c r="GB38" s="98"/>
      <c r="GC38" s="98"/>
      <c r="GD38" s="98"/>
      <c r="GE38" s="98"/>
      <c r="GF38" s="98"/>
      <c r="GG38" s="98"/>
      <c r="GH38" s="98"/>
      <c r="GI38" s="98"/>
      <c r="GJ38" s="98"/>
      <c r="GK38" s="98"/>
      <c r="GL38" s="98"/>
      <c r="GM38" s="98"/>
      <c r="GN38" s="98"/>
      <c r="GO38" s="98"/>
      <c r="GP38" s="98"/>
      <c r="GQ38" s="98"/>
      <c r="GR38" s="98"/>
      <c r="GS38" s="98"/>
      <c r="GT38" s="98"/>
      <c r="GU38" s="98"/>
      <c r="GV38" s="98"/>
      <c r="GW38" s="98"/>
      <c r="GX38" s="98"/>
      <c r="GY38" s="98"/>
      <c r="GZ38" s="98"/>
      <c r="HA38" s="98"/>
      <c r="HB38" s="98"/>
      <c r="HC38" s="98"/>
      <c r="HD38" s="98"/>
      <c r="HE38" s="98"/>
      <c r="HF38" s="98"/>
      <c r="HG38" s="98"/>
      <c r="HH38" s="98"/>
      <c r="HI38" s="98"/>
      <c r="HJ38" s="98"/>
      <c r="HK38" s="98"/>
      <c r="HL38" s="98"/>
      <c r="HM38" s="98"/>
      <c r="HN38" s="98"/>
      <c r="HO38" s="98"/>
      <c r="HP38" s="98"/>
      <c r="HQ38" s="98"/>
      <c r="HR38" s="98"/>
      <c r="HS38" s="98"/>
      <c r="HT38" s="98"/>
      <c r="HU38" s="98"/>
      <c r="HV38" s="98"/>
      <c r="HW38" s="98"/>
      <c r="HX38" s="98"/>
      <c r="HY38" s="98"/>
      <c r="HZ38" s="98"/>
      <c r="IA38" s="98"/>
      <c r="IB38" s="98"/>
      <c r="IC38" s="98"/>
      <c r="ID38" s="98"/>
      <c r="IE38" s="98"/>
      <c r="IF38" s="98"/>
      <c r="IG38" s="98"/>
      <c r="IH38" s="98"/>
      <c r="II38" s="98"/>
      <c r="IJ38" s="98"/>
      <c r="IK38" s="98"/>
      <c r="IL38" s="98"/>
      <c r="IM38" s="98"/>
      <c r="IN38" s="98"/>
      <c r="IO38" s="98"/>
      <c r="IP38" s="98"/>
      <c r="IQ38" s="98"/>
      <c r="IR38" s="98"/>
      <c r="IS38" s="98"/>
      <c r="IT38" s="98"/>
    </row>
    <row r="39" spans="1:254" x14ac:dyDescent="0.25">
      <c r="A39" s="102" t="s">
        <v>133</v>
      </c>
      <c r="B39" s="108">
        <v>500</v>
      </c>
      <c r="C39" s="110" t="s">
        <v>27</v>
      </c>
      <c r="D39" s="110" t="s">
        <v>27</v>
      </c>
      <c r="E39" s="108">
        <v>250</v>
      </c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/>
      <c r="CI39" s="98"/>
      <c r="CJ39" s="98"/>
      <c r="CK39" s="98"/>
      <c r="CL39" s="98"/>
      <c r="CM39" s="98"/>
      <c r="CN39" s="98"/>
      <c r="CO39" s="98"/>
      <c r="CP39" s="98"/>
      <c r="CQ39" s="98"/>
      <c r="CR39" s="98"/>
      <c r="CS39" s="98"/>
      <c r="CT39" s="98"/>
      <c r="CU39" s="98"/>
      <c r="CV39" s="98"/>
      <c r="CW39" s="98"/>
      <c r="CX39" s="98"/>
      <c r="CY39" s="98"/>
      <c r="CZ39" s="98"/>
      <c r="DA39" s="98"/>
      <c r="DB39" s="98"/>
      <c r="DC39" s="98"/>
      <c r="DD39" s="98"/>
      <c r="DE39" s="98"/>
      <c r="DF39" s="98"/>
      <c r="DG39" s="98"/>
      <c r="DH39" s="98"/>
      <c r="DI39" s="98"/>
      <c r="DJ39" s="98"/>
      <c r="DK39" s="98"/>
      <c r="DL39" s="98"/>
      <c r="DM39" s="98"/>
      <c r="DN39" s="98"/>
      <c r="DO39" s="98"/>
      <c r="DP39" s="98"/>
      <c r="DQ39" s="98"/>
      <c r="DR39" s="98"/>
      <c r="DS39" s="98"/>
      <c r="DT39" s="98"/>
      <c r="DU39" s="98"/>
      <c r="DV39" s="98"/>
      <c r="DW39" s="98"/>
      <c r="DX39" s="98"/>
      <c r="DY39" s="98"/>
      <c r="DZ39" s="98"/>
      <c r="EA39" s="98"/>
      <c r="EB39" s="98"/>
      <c r="EC39" s="98"/>
      <c r="ED39" s="98"/>
      <c r="EE39" s="98"/>
      <c r="EF39" s="98"/>
      <c r="EG39" s="98"/>
      <c r="EH39" s="98"/>
      <c r="EI39" s="98"/>
      <c r="EJ39" s="98"/>
      <c r="EK39" s="98"/>
      <c r="EL39" s="98"/>
      <c r="EM39" s="98"/>
      <c r="EN39" s="98"/>
      <c r="EO39" s="98"/>
      <c r="EP39" s="98"/>
      <c r="EQ39" s="98"/>
      <c r="ER39" s="98"/>
      <c r="ES39" s="98"/>
      <c r="ET39" s="98"/>
      <c r="EU39" s="98"/>
      <c r="EV39" s="98"/>
      <c r="EW39" s="98"/>
      <c r="EX39" s="98"/>
      <c r="EY39" s="98"/>
      <c r="EZ39" s="98"/>
      <c r="FA39" s="98"/>
      <c r="FB39" s="98"/>
      <c r="FC39" s="98"/>
      <c r="FD39" s="98"/>
      <c r="FE39" s="98"/>
      <c r="FF39" s="98"/>
      <c r="FG39" s="98"/>
      <c r="FH39" s="98"/>
      <c r="FI39" s="98"/>
      <c r="FJ39" s="98"/>
      <c r="FK39" s="98"/>
      <c r="FL39" s="98"/>
      <c r="FM39" s="98"/>
      <c r="FN39" s="98"/>
      <c r="FO39" s="98"/>
      <c r="FP39" s="98"/>
      <c r="FQ39" s="98"/>
      <c r="FR39" s="98"/>
      <c r="FS39" s="98"/>
      <c r="FT39" s="98"/>
      <c r="FU39" s="98"/>
      <c r="FV39" s="98"/>
      <c r="FW39" s="98"/>
      <c r="FX39" s="98"/>
      <c r="FY39" s="98"/>
      <c r="FZ39" s="98"/>
      <c r="GA39" s="98"/>
      <c r="GB39" s="98"/>
      <c r="GC39" s="98"/>
      <c r="GD39" s="98"/>
      <c r="GE39" s="98"/>
      <c r="GF39" s="98"/>
      <c r="GG39" s="98"/>
      <c r="GH39" s="98"/>
      <c r="GI39" s="98"/>
      <c r="GJ39" s="98"/>
      <c r="GK39" s="98"/>
      <c r="GL39" s="98"/>
      <c r="GM39" s="98"/>
      <c r="GN39" s="98"/>
      <c r="GO39" s="98"/>
      <c r="GP39" s="98"/>
      <c r="GQ39" s="98"/>
      <c r="GR39" s="98"/>
      <c r="GS39" s="98"/>
      <c r="GT39" s="98"/>
      <c r="GU39" s="98"/>
      <c r="GV39" s="98"/>
      <c r="GW39" s="98"/>
      <c r="GX39" s="98"/>
      <c r="GY39" s="98"/>
      <c r="GZ39" s="98"/>
      <c r="HA39" s="98"/>
      <c r="HB39" s="98"/>
      <c r="HC39" s="98"/>
      <c r="HD39" s="98"/>
      <c r="HE39" s="98"/>
      <c r="HF39" s="98"/>
      <c r="HG39" s="98"/>
      <c r="HH39" s="98"/>
      <c r="HI39" s="98"/>
      <c r="HJ39" s="98"/>
      <c r="HK39" s="98"/>
      <c r="HL39" s="98"/>
      <c r="HM39" s="98"/>
      <c r="HN39" s="98"/>
      <c r="HO39" s="98"/>
      <c r="HP39" s="98"/>
      <c r="HQ39" s="98"/>
      <c r="HR39" s="98"/>
      <c r="HS39" s="98"/>
      <c r="HT39" s="98"/>
      <c r="HU39" s="98"/>
      <c r="HV39" s="98"/>
      <c r="HW39" s="98"/>
      <c r="HX39" s="98"/>
      <c r="HY39" s="98"/>
      <c r="HZ39" s="98"/>
      <c r="IA39" s="98"/>
      <c r="IB39" s="98"/>
      <c r="IC39" s="98"/>
      <c r="ID39" s="98"/>
      <c r="IE39" s="98"/>
      <c r="IF39" s="98"/>
      <c r="IG39" s="98"/>
      <c r="IH39" s="98"/>
      <c r="II39" s="98"/>
      <c r="IJ39" s="98"/>
      <c r="IK39" s="98"/>
      <c r="IL39" s="98"/>
      <c r="IM39" s="98"/>
      <c r="IN39" s="98"/>
      <c r="IO39" s="98"/>
      <c r="IP39" s="98"/>
      <c r="IQ39" s="98"/>
      <c r="IR39" s="98"/>
      <c r="IS39" s="98"/>
      <c r="IT39" s="98"/>
    </row>
    <row r="40" spans="1:254" x14ac:dyDescent="0.25">
      <c r="A40" s="102" t="s">
        <v>134</v>
      </c>
      <c r="B40" s="108">
        <v>260</v>
      </c>
      <c r="C40" s="108">
        <v>242</v>
      </c>
      <c r="D40" s="108">
        <v>258</v>
      </c>
      <c r="E40" s="108">
        <v>240</v>
      </c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98"/>
      <c r="BE40" s="98"/>
      <c r="BF40" s="98"/>
      <c r="BG40" s="98"/>
      <c r="BH40" s="98"/>
      <c r="BI40" s="98"/>
      <c r="BJ40" s="98"/>
      <c r="BK40" s="98"/>
      <c r="BL40" s="98"/>
      <c r="BM40" s="98"/>
      <c r="BN40" s="98"/>
      <c r="BO40" s="98"/>
      <c r="BP40" s="98"/>
      <c r="BQ40" s="98"/>
      <c r="BR40" s="98"/>
      <c r="BS40" s="98"/>
      <c r="BT40" s="98"/>
      <c r="BU40" s="98"/>
      <c r="BV40" s="98"/>
      <c r="BW40" s="98"/>
      <c r="BX40" s="98"/>
      <c r="BY40" s="98"/>
      <c r="BZ40" s="98"/>
      <c r="CA40" s="98"/>
      <c r="CB40" s="98"/>
      <c r="CC40" s="98"/>
      <c r="CD40" s="98"/>
      <c r="CE40" s="98"/>
      <c r="CF40" s="98"/>
      <c r="CG40" s="98"/>
      <c r="CH40" s="98"/>
      <c r="CI40" s="98"/>
      <c r="CJ40" s="98"/>
      <c r="CK40" s="98"/>
      <c r="CL40" s="98"/>
      <c r="CM40" s="98"/>
      <c r="CN40" s="98"/>
      <c r="CO40" s="98"/>
      <c r="CP40" s="98"/>
      <c r="CQ40" s="98"/>
      <c r="CR40" s="98"/>
      <c r="CS40" s="98"/>
      <c r="CT40" s="98"/>
      <c r="CU40" s="98"/>
      <c r="CV40" s="98"/>
      <c r="CW40" s="98"/>
      <c r="CX40" s="98"/>
      <c r="CY40" s="98"/>
      <c r="CZ40" s="98"/>
      <c r="DA40" s="98"/>
      <c r="DB40" s="98"/>
      <c r="DC40" s="98"/>
      <c r="DD40" s="98"/>
      <c r="DE40" s="98"/>
      <c r="DF40" s="98"/>
      <c r="DG40" s="98"/>
      <c r="DH40" s="98"/>
      <c r="DI40" s="98"/>
      <c r="DJ40" s="98"/>
      <c r="DK40" s="98"/>
      <c r="DL40" s="98"/>
      <c r="DM40" s="98"/>
      <c r="DN40" s="98"/>
      <c r="DO40" s="98"/>
      <c r="DP40" s="98"/>
      <c r="DQ40" s="98"/>
      <c r="DR40" s="98"/>
      <c r="DS40" s="98"/>
      <c r="DT40" s="98"/>
      <c r="DU40" s="98"/>
      <c r="DV40" s="98"/>
      <c r="DW40" s="98"/>
      <c r="DX40" s="98"/>
      <c r="DY40" s="98"/>
      <c r="DZ40" s="98"/>
      <c r="EA40" s="98"/>
      <c r="EB40" s="98"/>
      <c r="EC40" s="98"/>
      <c r="ED40" s="98"/>
      <c r="EE40" s="98"/>
      <c r="EF40" s="98"/>
      <c r="EG40" s="98"/>
      <c r="EH40" s="98"/>
      <c r="EI40" s="98"/>
      <c r="EJ40" s="98"/>
      <c r="EK40" s="98"/>
      <c r="EL40" s="98"/>
      <c r="EM40" s="98"/>
      <c r="EN40" s="98"/>
      <c r="EO40" s="98"/>
      <c r="EP40" s="98"/>
      <c r="EQ40" s="98"/>
      <c r="ER40" s="98"/>
      <c r="ES40" s="98"/>
      <c r="ET40" s="98"/>
      <c r="EU40" s="98"/>
      <c r="EV40" s="98"/>
      <c r="EW40" s="98"/>
      <c r="EX40" s="98"/>
      <c r="EY40" s="98"/>
      <c r="EZ40" s="98"/>
      <c r="FA40" s="98"/>
      <c r="FB40" s="98"/>
      <c r="FC40" s="98"/>
      <c r="FD40" s="98"/>
      <c r="FE40" s="98"/>
      <c r="FF40" s="98"/>
      <c r="FG40" s="98"/>
      <c r="FH40" s="98"/>
      <c r="FI40" s="98"/>
      <c r="FJ40" s="98"/>
      <c r="FK40" s="98"/>
      <c r="FL40" s="98"/>
      <c r="FM40" s="98"/>
      <c r="FN40" s="98"/>
      <c r="FO40" s="98"/>
      <c r="FP40" s="98"/>
      <c r="FQ40" s="98"/>
      <c r="FR40" s="98"/>
      <c r="FS40" s="98"/>
      <c r="FT40" s="98"/>
      <c r="FU40" s="98"/>
      <c r="FV40" s="98"/>
      <c r="FW40" s="98"/>
      <c r="FX40" s="98"/>
      <c r="FY40" s="98"/>
      <c r="FZ40" s="98"/>
      <c r="GA40" s="98"/>
      <c r="GB40" s="98"/>
      <c r="GC40" s="98"/>
      <c r="GD40" s="98"/>
      <c r="GE40" s="98"/>
      <c r="GF40" s="98"/>
      <c r="GG40" s="98"/>
      <c r="GH40" s="98"/>
      <c r="GI40" s="98"/>
      <c r="GJ40" s="98"/>
      <c r="GK40" s="98"/>
      <c r="GL40" s="98"/>
      <c r="GM40" s="98"/>
      <c r="GN40" s="98"/>
      <c r="GO40" s="98"/>
      <c r="GP40" s="98"/>
      <c r="GQ40" s="98"/>
      <c r="GR40" s="98"/>
      <c r="GS40" s="98"/>
      <c r="GT40" s="98"/>
      <c r="GU40" s="98"/>
      <c r="GV40" s="98"/>
      <c r="GW40" s="98"/>
      <c r="GX40" s="98"/>
      <c r="GY40" s="98"/>
      <c r="GZ40" s="98"/>
      <c r="HA40" s="98"/>
      <c r="HB40" s="98"/>
      <c r="HC40" s="98"/>
      <c r="HD40" s="98"/>
      <c r="HE40" s="98"/>
      <c r="HF40" s="98"/>
      <c r="HG40" s="98"/>
      <c r="HH40" s="98"/>
      <c r="HI40" s="98"/>
      <c r="HJ40" s="98"/>
      <c r="HK40" s="98"/>
      <c r="HL40" s="98"/>
      <c r="HM40" s="98"/>
      <c r="HN40" s="98"/>
      <c r="HO40" s="98"/>
      <c r="HP40" s="98"/>
      <c r="HQ40" s="98"/>
      <c r="HR40" s="98"/>
      <c r="HS40" s="98"/>
      <c r="HT40" s="98"/>
      <c r="HU40" s="98"/>
      <c r="HV40" s="98"/>
      <c r="HW40" s="98"/>
      <c r="HX40" s="98"/>
      <c r="HY40" s="98"/>
      <c r="HZ40" s="98"/>
      <c r="IA40" s="98"/>
      <c r="IB40" s="98"/>
      <c r="IC40" s="98"/>
      <c r="ID40" s="98"/>
      <c r="IE40" s="98"/>
      <c r="IF40" s="98"/>
      <c r="IG40" s="98"/>
      <c r="IH40" s="98"/>
      <c r="II40" s="98"/>
      <c r="IJ40" s="98"/>
      <c r="IK40" s="98"/>
      <c r="IL40" s="98"/>
      <c r="IM40" s="98"/>
      <c r="IN40" s="98"/>
      <c r="IO40" s="98"/>
      <c r="IP40" s="98"/>
      <c r="IQ40" s="98"/>
      <c r="IR40" s="98"/>
      <c r="IS40" s="98"/>
      <c r="IT40" s="98"/>
    </row>
    <row r="41" spans="1:254" x14ac:dyDescent="0.25">
      <c r="A41" s="102" t="s">
        <v>135</v>
      </c>
      <c r="B41" s="108">
        <v>478</v>
      </c>
      <c r="C41" s="108">
        <v>478</v>
      </c>
      <c r="D41" s="108">
        <v>536</v>
      </c>
      <c r="E41" s="108">
        <v>508</v>
      </c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98"/>
      <c r="AU41" s="98"/>
      <c r="AV41" s="98"/>
      <c r="AW41" s="98"/>
      <c r="AX41" s="98"/>
      <c r="AY41" s="98"/>
      <c r="AZ41" s="98"/>
      <c r="BA41" s="98"/>
      <c r="BB41" s="98"/>
      <c r="BC41" s="98"/>
      <c r="BD41" s="98"/>
      <c r="BE41" s="98"/>
      <c r="BF41" s="98"/>
      <c r="BG41" s="98"/>
      <c r="BH41" s="98"/>
      <c r="BI41" s="98"/>
      <c r="BJ41" s="98"/>
      <c r="BK41" s="98"/>
      <c r="BL41" s="98"/>
      <c r="BM41" s="98"/>
      <c r="BN41" s="98"/>
      <c r="BO41" s="98"/>
      <c r="BP41" s="98"/>
      <c r="BQ41" s="98"/>
      <c r="BR41" s="98"/>
      <c r="BS41" s="98"/>
      <c r="BT41" s="98"/>
      <c r="BU41" s="98"/>
      <c r="BV41" s="98"/>
      <c r="BW41" s="98"/>
      <c r="BX41" s="98"/>
      <c r="BY41" s="98"/>
      <c r="BZ41" s="98"/>
      <c r="CA41" s="98"/>
      <c r="CB41" s="98"/>
      <c r="CC41" s="98"/>
      <c r="CD41" s="98"/>
      <c r="CE41" s="98"/>
      <c r="CF41" s="98"/>
      <c r="CG41" s="98"/>
      <c r="CH41" s="98"/>
      <c r="CI41" s="98"/>
      <c r="CJ41" s="98"/>
      <c r="CK41" s="98"/>
      <c r="CL41" s="98"/>
      <c r="CM41" s="98"/>
      <c r="CN41" s="98"/>
      <c r="CO41" s="98"/>
      <c r="CP41" s="98"/>
      <c r="CQ41" s="98"/>
      <c r="CR41" s="98"/>
      <c r="CS41" s="98"/>
      <c r="CT41" s="98"/>
      <c r="CU41" s="98"/>
      <c r="CV41" s="98"/>
      <c r="CW41" s="98"/>
      <c r="CX41" s="98"/>
      <c r="CY41" s="98"/>
      <c r="CZ41" s="98"/>
      <c r="DA41" s="98"/>
      <c r="DB41" s="98"/>
      <c r="DC41" s="98"/>
      <c r="DD41" s="98"/>
      <c r="DE41" s="98"/>
      <c r="DF41" s="98"/>
      <c r="DG41" s="98"/>
      <c r="DH41" s="98"/>
      <c r="DI41" s="98"/>
      <c r="DJ41" s="98"/>
      <c r="DK41" s="98"/>
      <c r="DL41" s="98"/>
      <c r="DM41" s="98"/>
      <c r="DN41" s="98"/>
      <c r="DO41" s="98"/>
      <c r="DP41" s="98"/>
      <c r="DQ41" s="98"/>
      <c r="DR41" s="98"/>
      <c r="DS41" s="98"/>
      <c r="DT41" s="98"/>
      <c r="DU41" s="98"/>
      <c r="DV41" s="98"/>
      <c r="DW41" s="98"/>
      <c r="DX41" s="98"/>
      <c r="DY41" s="98"/>
      <c r="DZ41" s="98"/>
      <c r="EA41" s="98"/>
      <c r="EB41" s="98"/>
      <c r="EC41" s="98"/>
      <c r="ED41" s="98"/>
      <c r="EE41" s="98"/>
      <c r="EF41" s="98"/>
      <c r="EG41" s="98"/>
      <c r="EH41" s="98"/>
      <c r="EI41" s="98"/>
      <c r="EJ41" s="98"/>
      <c r="EK41" s="98"/>
      <c r="EL41" s="98"/>
      <c r="EM41" s="98"/>
      <c r="EN41" s="98"/>
      <c r="EO41" s="98"/>
      <c r="EP41" s="98"/>
      <c r="EQ41" s="98"/>
      <c r="ER41" s="98"/>
      <c r="ES41" s="98"/>
      <c r="ET41" s="98"/>
      <c r="EU41" s="98"/>
      <c r="EV41" s="98"/>
      <c r="EW41" s="98"/>
      <c r="EX41" s="98"/>
      <c r="EY41" s="98"/>
      <c r="EZ41" s="98"/>
      <c r="FA41" s="98"/>
      <c r="FB41" s="98"/>
      <c r="FC41" s="98"/>
      <c r="FD41" s="98"/>
      <c r="FE41" s="98"/>
      <c r="FF41" s="98"/>
      <c r="FG41" s="98"/>
      <c r="FH41" s="98"/>
      <c r="FI41" s="98"/>
      <c r="FJ41" s="98"/>
      <c r="FK41" s="98"/>
      <c r="FL41" s="98"/>
      <c r="FM41" s="98"/>
      <c r="FN41" s="98"/>
      <c r="FO41" s="98"/>
      <c r="FP41" s="98"/>
      <c r="FQ41" s="98"/>
      <c r="FR41" s="98"/>
      <c r="FS41" s="98"/>
      <c r="FT41" s="98"/>
      <c r="FU41" s="98"/>
      <c r="FV41" s="98"/>
      <c r="FW41" s="98"/>
      <c r="FX41" s="98"/>
      <c r="FY41" s="98"/>
      <c r="FZ41" s="98"/>
      <c r="GA41" s="98"/>
      <c r="GB41" s="98"/>
      <c r="GC41" s="98"/>
      <c r="GD41" s="98"/>
      <c r="GE41" s="98"/>
      <c r="GF41" s="98"/>
      <c r="GG41" s="98"/>
      <c r="GH41" s="98"/>
      <c r="GI41" s="98"/>
      <c r="GJ41" s="98"/>
      <c r="GK41" s="98"/>
      <c r="GL41" s="98"/>
      <c r="GM41" s="98"/>
      <c r="GN41" s="98"/>
      <c r="GO41" s="98"/>
      <c r="GP41" s="98"/>
      <c r="GQ41" s="98"/>
      <c r="GR41" s="98"/>
      <c r="GS41" s="98"/>
      <c r="GT41" s="98"/>
      <c r="GU41" s="98"/>
      <c r="GV41" s="98"/>
      <c r="GW41" s="98"/>
      <c r="GX41" s="98"/>
      <c r="GY41" s="98"/>
      <c r="GZ41" s="98"/>
      <c r="HA41" s="98"/>
      <c r="HB41" s="98"/>
      <c r="HC41" s="98"/>
      <c r="HD41" s="98"/>
      <c r="HE41" s="98"/>
      <c r="HF41" s="98"/>
      <c r="HG41" s="98"/>
      <c r="HH41" s="98"/>
      <c r="HI41" s="98"/>
      <c r="HJ41" s="98"/>
      <c r="HK41" s="98"/>
      <c r="HL41" s="98"/>
      <c r="HM41" s="98"/>
      <c r="HN41" s="98"/>
      <c r="HO41" s="98"/>
      <c r="HP41" s="98"/>
      <c r="HQ41" s="98"/>
      <c r="HR41" s="98"/>
      <c r="HS41" s="98"/>
      <c r="HT41" s="98"/>
      <c r="HU41" s="98"/>
      <c r="HV41" s="98"/>
      <c r="HW41" s="98"/>
      <c r="HX41" s="98"/>
      <c r="HY41" s="98"/>
      <c r="HZ41" s="98"/>
      <c r="IA41" s="98"/>
      <c r="IB41" s="98"/>
      <c r="IC41" s="98"/>
      <c r="ID41" s="98"/>
      <c r="IE41" s="98"/>
      <c r="IF41" s="98"/>
      <c r="IG41" s="98"/>
      <c r="IH41" s="98"/>
      <c r="II41" s="98"/>
      <c r="IJ41" s="98"/>
      <c r="IK41" s="98"/>
      <c r="IL41" s="98"/>
      <c r="IM41" s="98"/>
      <c r="IN41" s="98"/>
      <c r="IO41" s="98"/>
      <c r="IP41" s="98"/>
      <c r="IQ41" s="98"/>
      <c r="IR41" s="98"/>
      <c r="IS41" s="98"/>
      <c r="IT41" s="98"/>
    </row>
    <row r="42" spans="1:254" x14ac:dyDescent="0.25">
      <c r="A42" s="102" t="s">
        <v>136</v>
      </c>
      <c r="B42" s="108">
        <v>570</v>
      </c>
      <c r="C42" s="108">
        <v>682</v>
      </c>
      <c r="D42" s="108">
        <v>667</v>
      </c>
      <c r="E42" s="108">
        <v>594</v>
      </c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/>
      <c r="BZ42" s="98"/>
      <c r="CA42" s="98"/>
      <c r="CB42" s="98"/>
      <c r="CC42" s="98"/>
      <c r="CD42" s="98"/>
      <c r="CE42" s="98"/>
      <c r="CF42" s="98"/>
      <c r="CG42" s="98"/>
      <c r="CH42" s="98"/>
      <c r="CI42" s="98"/>
      <c r="CJ42" s="98"/>
      <c r="CK42" s="98"/>
      <c r="CL42" s="98"/>
      <c r="CM42" s="98"/>
      <c r="CN42" s="98"/>
      <c r="CO42" s="98"/>
      <c r="CP42" s="98"/>
      <c r="CQ42" s="98"/>
      <c r="CR42" s="98"/>
      <c r="CS42" s="98"/>
      <c r="CT42" s="98"/>
      <c r="CU42" s="98"/>
      <c r="CV42" s="98"/>
      <c r="CW42" s="98"/>
      <c r="CX42" s="98"/>
      <c r="CY42" s="98"/>
      <c r="CZ42" s="98"/>
      <c r="DA42" s="98"/>
      <c r="DB42" s="98"/>
      <c r="DC42" s="98"/>
      <c r="DD42" s="98"/>
      <c r="DE42" s="98"/>
      <c r="DF42" s="98"/>
      <c r="DG42" s="98"/>
      <c r="DH42" s="98"/>
      <c r="DI42" s="98"/>
      <c r="DJ42" s="98"/>
      <c r="DK42" s="98"/>
      <c r="DL42" s="98"/>
      <c r="DM42" s="98"/>
      <c r="DN42" s="98"/>
      <c r="DO42" s="98"/>
      <c r="DP42" s="98"/>
      <c r="DQ42" s="98"/>
      <c r="DR42" s="98"/>
      <c r="DS42" s="98"/>
      <c r="DT42" s="98"/>
      <c r="DU42" s="98"/>
      <c r="DV42" s="98"/>
      <c r="DW42" s="98"/>
      <c r="DX42" s="98"/>
      <c r="DY42" s="98"/>
      <c r="DZ42" s="98"/>
      <c r="EA42" s="98"/>
      <c r="EB42" s="98"/>
      <c r="EC42" s="98"/>
      <c r="ED42" s="98"/>
      <c r="EE42" s="98"/>
      <c r="EF42" s="98"/>
      <c r="EG42" s="98"/>
      <c r="EH42" s="98"/>
      <c r="EI42" s="98"/>
      <c r="EJ42" s="98"/>
      <c r="EK42" s="98"/>
      <c r="EL42" s="98"/>
      <c r="EM42" s="98"/>
      <c r="EN42" s="98"/>
      <c r="EO42" s="98"/>
      <c r="EP42" s="98"/>
      <c r="EQ42" s="98"/>
      <c r="ER42" s="98"/>
      <c r="ES42" s="98"/>
      <c r="ET42" s="98"/>
      <c r="EU42" s="98"/>
      <c r="EV42" s="98"/>
      <c r="EW42" s="98"/>
      <c r="EX42" s="98"/>
      <c r="EY42" s="98"/>
      <c r="EZ42" s="98"/>
      <c r="FA42" s="98"/>
      <c r="FB42" s="98"/>
      <c r="FC42" s="98"/>
      <c r="FD42" s="98"/>
      <c r="FE42" s="98"/>
      <c r="FF42" s="98"/>
      <c r="FG42" s="98"/>
      <c r="FH42" s="98"/>
      <c r="FI42" s="98"/>
      <c r="FJ42" s="98"/>
      <c r="FK42" s="98"/>
      <c r="FL42" s="98"/>
      <c r="FM42" s="98"/>
      <c r="FN42" s="98"/>
      <c r="FO42" s="98"/>
      <c r="FP42" s="98"/>
      <c r="FQ42" s="98"/>
      <c r="FR42" s="98"/>
      <c r="FS42" s="98"/>
      <c r="FT42" s="98"/>
      <c r="FU42" s="98"/>
      <c r="FV42" s="98"/>
      <c r="FW42" s="98"/>
      <c r="FX42" s="98"/>
      <c r="FY42" s="98"/>
      <c r="FZ42" s="98"/>
      <c r="GA42" s="98"/>
      <c r="GB42" s="98"/>
      <c r="GC42" s="98"/>
      <c r="GD42" s="98"/>
      <c r="GE42" s="98"/>
      <c r="GF42" s="98"/>
      <c r="GG42" s="98"/>
      <c r="GH42" s="98"/>
      <c r="GI42" s="98"/>
      <c r="GJ42" s="98"/>
      <c r="GK42" s="98"/>
      <c r="GL42" s="98"/>
      <c r="GM42" s="98"/>
      <c r="GN42" s="98"/>
      <c r="GO42" s="98"/>
      <c r="GP42" s="98"/>
      <c r="GQ42" s="98"/>
      <c r="GR42" s="98"/>
      <c r="GS42" s="98"/>
      <c r="GT42" s="98"/>
      <c r="GU42" s="98"/>
      <c r="GV42" s="98"/>
      <c r="GW42" s="98"/>
      <c r="GX42" s="98"/>
      <c r="GY42" s="98"/>
      <c r="GZ42" s="98"/>
      <c r="HA42" s="98"/>
      <c r="HB42" s="98"/>
      <c r="HC42" s="98"/>
      <c r="HD42" s="98"/>
      <c r="HE42" s="98"/>
      <c r="HF42" s="98"/>
      <c r="HG42" s="98"/>
      <c r="HH42" s="98"/>
      <c r="HI42" s="98"/>
      <c r="HJ42" s="98"/>
      <c r="HK42" s="98"/>
      <c r="HL42" s="98"/>
      <c r="HM42" s="98"/>
      <c r="HN42" s="98"/>
      <c r="HO42" s="98"/>
      <c r="HP42" s="98"/>
      <c r="HQ42" s="98"/>
      <c r="HR42" s="98"/>
      <c r="HS42" s="98"/>
      <c r="HT42" s="98"/>
      <c r="HU42" s="98"/>
      <c r="HV42" s="98"/>
      <c r="HW42" s="98"/>
      <c r="HX42" s="98"/>
      <c r="HY42" s="98"/>
      <c r="HZ42" s="98"/>
      <c r="IA42" s="98"/>
      <c r="IB42" s="98"/>
      <c r="IC42" s="98"/>
      <c r="ID42" s="98"/>
      <c r="IE42" s="98"/>
      <c r="IF42" s="98"/>
      <c r="IG42" s="98"/>
      <c r="IH42" s="98"/>
      <c r="II42" s="98"/>
      <c r="IJ42" s="98"/>
      <c r="IK42" s="98"/>
      <c r="IL42" s="98"/>
      <c r="IM42" s="98"/>
      <c r="IN42" s="98"/>
      <c r="IO42" s="98"/>
      <c r="IP42" s="98"/>
      <c r="IQ42" s="98"/>
      <c r="IR42" s="98"/>
      <c r="IS42" s="98"/>
      <c r="IT42" s="98"/>
    </row>
    <row r="43" spans="1:254" x14ac:dyDescent="0.25">
      <c r="A43" s="107" t="s">
        <v>137</v>
      </c>
      <c r="B43" s="112">
        <v>4120</v>
      </c>
      <c r="C43" s="112">
        <v>3314</v>
      </c>
      <c r="D43" s="112">
        <v>2990</v>
      </c>
      <c r="E43" s="112">
        <v>3072</v>
      </c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8"/>
      <c r="BF43" s="98"/>
      <c r="BG43" s="98"/>
      <c r="BH43" s="98"/>
      <c r="BI43" s="98"/>
      <c r="BJ43" s="98"/>
      <c r="BK43" s="98"/>
      <c r="BL43" s="98"/>
      <c r="BM43" s="98"/>
      <c r="BN43" s="98"/>
      <c r="BO43" s="98"/>
      <c r="BP43" s="98"/>
      <c r="BQ43" s="98"/>
      <c r="BR43" s="98"/>
      <c r="BS43" s="98"/>
      <c r="BT43" s="98"/>
      <c r="BU43" s="98"/>
      <c r="BV43" s="98"/>
      <c r="BW43" s="98"/>
      <c r="BX43" s="98"/>
      <c r="BY43" s="98"/>
      <c r="BZ43" s="98"/>
      <c r="CA43" s="98"/>
      <c r="CB43" s="98"/>
      <c r="CC43" s="98"/>
      <c r="CD43" s="98"/>
      <c r="CE43" s="98"/>
      <c r="CF43" s="98"/>
      <c r="CG43" s="98"/>
      <c r="CH43" s="98"/>
      <c r="CI43" s="98"/>
      <c r="CJ43" s="98"/>
      <c r="CK43" s="98"/>
      <c r="CL43" s="98"/>
      <c r="CM43" s="98"/>
      <c r="CN43" s="98"/>
      <c r="CO43" s="98"/>
      <c r="CP43" s="98"/>
      <c r="CQ43" s="98"/>
      <c r="CR43" s="98"/>
      <c r="CS43" s="98"/>
      <c r="CT43" s="98"/>
      <c r="CU43" s="98"/>
      <c r="CV43" s="98"/>
      <c r="CW43" s="98"/>
      <c r="CX43" s="98"/>
      <c r="CY43" s="98"/>
      <c r="CZ43" s="98"/>
      <c r="DA43" s="98"/>
      <c r="DB43" s="98"/>
      <c r="DC43" s="98"/>
      <c r="DD43" s="98"/>
      <c r="DE43" s="98"/>
      <c r="DF43" s="98"/>
      <c r="DG43" s="98"/>
      <c r="DH43" s="98"/>
      <c r="DI43" s="98"/>
      <c r="DJ43" s="98"/>
      <c r="DK43" s="98"/>
      <c r="DL43" s="98"/>
      <c r="DM43" s="98"/>
      <c r="DN43" s="98"/>
      <c r="DO43" s="98"/>
      <c r="DP43" s="98"/>
      <c r="DQ43" s="98"/>
      <c r="DR43" s="98"/>
      <c r="DS43" s="98"/>
      <c r="DT43" s="98"/>
      <c r="DU43" s="98"/>
      <c r="DV43" s="98"/>
      <c r="DW43" s="98"/>
      <c r="DX43" s="98"/>
      <c r="DY43" s="98"/>
      <c r="DZ43" s="98"/>
      <c r="EA43" s="98"/>
      <c r="EB43" s="98"/>
      <c r="EC43" s="98"/>
      <c r="ED43" s="98"/>
      <c r="EE43" s="98"/>
      <c r="EF43" s="98"/>
      <c r="EG43" s="98"/>
      <c r="EH43" s="98"/>
      <c r="EI43" s="98"/>
      <c r="EJ43" s="98"/>
      <c r="EK43" s="98"/>
      <c r="EL43" s="98"/>
      <c r="EM43" s="98"/>
      <c r="EN43" s="98"/>
      <c r="EO43" s="98"/>
      <c r="EP43" s="98"/>
      <c r="EQ43" s="98"/>
      <c r="ER43" s="98"/>
      <c r="ES43" s="98"/>
      <c r="ET43" s="98"/>
      <c r="EU43" s="98"/>
      <c r="EV43" s="98"/>
      <c r="EW43" s="98"/>
      <c r="EX43" s="98"/>
      <c r="EY43" s="98"/>
      <c r="EZ43" s="98"/>
      <c r="FA43" s="98"/>
      <c r="FB43" s="98"/>
      <c r="FC43" s="98"/>
      <c r="FD43" s="98"/>
      <c r="FE43" s="98"/>
      <c r="FF43" s="98"/>
      <c r="FG43" s="98"/>
      <c r="FH43" s="98"/>
      <c r="FI43" s="98"/>
      <c r="FJ43" s="98"/>
      <c r="FK43" s="98"/>
      <c r="FL43" s="98"/>
      <c r="FM43" s="98"/>
      <c r="FN43" s="98"/>
      <c r="FO43" s="98"/>
      <c r="FP43" s="98"/>
      <c r="FQ43" s="98"/>
      <c r="FR43" s="98"/>
      <c r="FS43" s="98"/>
      <c r="FT43" s="98"/>
      <c r="FU43" s="98"/>
      <c r="FV43" s="98"/>
      <c r="FW43" s="98"/>
      <c r="FX43" s="98"/>
      <c r="FY43" s="98"/>
      <c r="FZ43" s="98"/>
      <c r="GA43" s="98"/>
      <c r="GB43" s="98"/>
      <c r="GC43" s="98"/>
      <c r="GD43" s="98"/>
      <c r="GE43" s="98"/>
      <c r="GF43" s="98"/>
      <c r="GG43" s="98"/>
      <c r="GH43" s="98"/>
      <c r="GI43" s="98"/>
      <c r="GJ43" s="98"/>
      <c r="GK43" s="98"/>
      <c r="GL43" s="98"/>
      <c r="GM43" s="98"/>
      <c r="GN43" s="98"/>
      <c r="GO43" s="98"/>
      <c r="GP43" s="98"/>
      <c r="GQ43" s="98"/>
      <c r="GR43" s="98"/>
      <c r="GS43" s="98"/>
      <c r="GT43" s="98"/>
      <c r="GU43" s="98"/>
      <c r="GV43" s="98"/>
      <c r="GW43" s="98"/>
      <c r="GX43" s="98"/>
      <c r="GY43" s="98"/>
      <c r="GZ43" s="98"/>
      <c r="HA43" s="98"/>
      <c r="HB43" s="98"/>
      <c r="HC43" s="98"/>
      <c r="HD43" s="98"/>
      <c r="HE43" s="98"/>
      <c r="HF43" s="98"/>
      <c r="HG43" s="98"/>
      <c r="HH43" s="98"/>
      <c r="HI43" s="98"/>
      <c r="HJ43" s="98"/>
      <c r="HK43" s="98"/>
      <c r="HL43" s="98"/>
      <c r="HM43" s="98"/>
      <c r="HN43" s="98"/>
      <c r="HO43" s="98"/>
      <c r="HP43" s="98"/>
      <c r="HQ43" s="98"/>
      <c r="HR43" s="98"/>
      <c r="HS43" s="98"/>
      <c r="HT43" s="98"/>
      <c r="HU43" s="98"/>
      <c r="HV43" s="98"/>
      <c r="HW43" s="98"/>
      <c r="HX43" s="98"/>
      <c r="HY43" s="98"/>
      <c r="HZ43" s="98"/>
      <c r="IA43" s="98"/>
      <c r="IB43" s="98"/>
      <c r="IC43" s="98"/>
      <c r="ID43" s="98"/>
      <c r="IE43" s="98"/>
      <c r="IF43" s="98"/>
      <c r="IG43" s="98"/>
      <c r="IH43" s="98"/>
      <c r="II43" s="98"/>
      <c r="IJ43" s="98"/>
      <c r="IK43" s="98"/>
      <c r="IL43" s="98"/>
      <c r="IM43" s="98"/>
      <c r="IN43" s="98"/>
      <c r="IO43" s="98"/>
      <c r="IP43" s="98"/>
      <c r="IQ43" s="98"/>
      <c r="IR43" s="98"/>
      <c r="IS43" s="98"/>
      <c r="IT43" s="98"/>
    </row>
    <row r="44" spans="1:254" x14ac:dyDescent="0.25">
      <c r="A44" s="102"/>
      <c r="B44" s="102"/>
      <c r="C44" s="102"/>
      <c r="D44" s="102"/>
      <c r="E44" s="102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A44" s="98"/>
      <c r="CB44" s="98"/>
      <c r="CC44" s="98"/>
      <c r="CD44" s="98"/>
      <c r="CE44" s="98"/>
      <c r="CF44" s="98"/>
      <c r="CG44" s="98"/>
      <c r="CH44" s="98"/>
      <c r="CI44" s="98"/>
      <c r="CJ44" s="98"/>
      <c r="CK44" s="98"/>
      <c r="CL44" s="98"/>
      <c r="CM44" s="98"/>
      <c r="CN44" s="98"/>
      <c r="CO44" s="98"/>
      <c r="CP44" s="98"/>
      <c r="CQ44" s="98"/>
      <c r="CR44" s="98"/>
      <c r="CS44" s="98"/>
      <c r="CT44" s="98"/>
      <c r="CU44" s="98"/>
      <c r="CV44" s="98"/>
      <c r="CW44" s="98"/>
      <c r="CX44" s="98"/>
      <c r="CY44" s="98"/>
      <c r="CZ44" s="98"/>
      <c r="DA44" s="98"/>
      <c r="DB44" s="98"/>
      <c r="DC44" s="98"/>
      <c r="DD44" s="98"/>
      <c r="DE44" s="98"/>
      <c r="DF44" s="98"/>
      <c r="DG44" s="98"/>
      <c r="DH44" s="98"/>
      <c r="DI44" s="98"/>
      <c r="DJ44" s="98"/>
      <c r="DK44" s="98"/>
      <c r="DL44" s="98"/>
      <c r="DM44" s="98"/>
      <c r="DN44" s="98"/>
      <c r="DO44" s="98"/>
      <c r="DP44" s="98"/>
      <c r="DQ44" s="98"/>
      <c r="DR44" s="98"/>
      <c r="DS44" s="98"/>
      <c r="DT44" s="98"/>
      <c r="DU44" s="98"/>
      <c r="DV44" s="98"/>
      <c r="DW44" s="98"/>
      <c r="DX44" s="98"/>
      <c r="DY44" s="98"/>
      <c r="DZ44" s="98"/>
      <c r="EA44" s="98"/>
      <c r="EB44" s="98"/>
      <c r="EC44" s="98"/>
      <c r="ED44" s="98"/>
      <c r="EE44" s="98"/>
      <c r="EF44" s="98"/>
      <c r="EG44" s="98"/>
      <c r="EH44" s="98"/>
      <c r="EI44" s="98"/>
      <c r="EJ44" s="98"/>
      <c r="EK44" s="98"/>
      <c r="EL44" s="98"/>
      <c r="EM44" s="98"/>
      <c r="EN44" s="98"/>
      <c r="EO44" s="98"/>
      <c r="EP44" s="98"/>
      <c r="EQ44" s="98"/>
      <c r="ER44" s="98"/>
      <c r="ES44" s="98"/>
      <c r="ET44" s="98"/>
      <c r="EU44" s="98"/>
      <c r="EV44" s="98"/>
      <c r="EW44" s="98"/>
      <c r="EX44" s="98"/>
      <c r="EY44" s="98"/>
      <c r="EZ44" s="98"/>
      <c r="FA44" s="98"/>
      <c r="FB44" s="98"/>
      <c r="FC44" s="98"/>
      <c r="FD44" s="98"/>
      <c r="FE44" s="98"/>
      <c r="FF44" s="98"/>
      <c r="FG44" s="98"/>
      <c r="FH44" s="98"/>
      <c r="FI44" s="98"/>
      <c r="FJ44" s="98"/>
      <c r="FK44" s="98"/>
      <c r="FL44" s="98"/>
      <c r="FM44" s="98"/>
      <c r="FN44" s="98"/>
      <c r="FO44" s="98"/>
      <c r="FP44" s="98"/>
      <c r="FQ44" s="98"/>
      <c r="FR44" s="98"/>
      <c r="FS44" s="98"/>
      <c r="FT44" s="98"/>
      <c r="FU44" s="98"/>
      <c r="FV44" s="98"/>
      <c r="FW44" s="98"/>
      <c r="FX44" s="98"/>
      <c r="FY44" s="98"/>
      <c r="FZ44" s="98"/>
      <c r="GA44" s="98"/>
      <c r="GB44" s="98"/>
      <c r="GC44" s="98"/>
      <c r="GD44" s="98"/>
      <c r="GE44" s="98"/>
      <c r="GF44" s="98"/>
      <c r="GG44" s="98"/>
      <c r="GH44" s="98"/>
      <c r="GI44" s="98"/>
      <c r="GJ44" s="98"/>
      <c r="GK44" s="98"/>
      <c r="GL44" s="98"/>
      <c r="GM44" s="98"/>
      <c r="GN44" s="98"/>
      <c r="GO44" s="98"/>
      <c r="GP44" s="98"/>
      <c r="GQ44" s="98"/>
      <c r="GR44" s="98"/>
      <c r="GS44" s="98"/>
      <c r="GT44" s="98"/>
      <c r="GU44" s="98"/>
      <c r="GV44" s="98"/>
      <c r="GW44" s="98"/>
      <c r="GX44" s="98"/>
      <c r="GY44" s="98"/>
      <c r="GZ44" s="98"/>
      <c r="HA44" s="98"/>
      <c r="HB44" s="98"/>
      <c r="HC44" s="98"/>
      <c r="HD44" s="98"/>
      <c r="HE44" s="98"/>
      <c r="HF44" s="98"/>
      <c r="HG44" s="98"/>
      <c r="HH44" s="98"/>
      <c r="HI44" s="98"/>
      <c r="HJ44" s="98"/>
      <c r="HK44" s="98"/>
      <c r="HL44" s="98"/>
      <c r="HM44" s="98"/>
      <c r="HN44" s="98"/>
      <c r="HO44" s="98"/>
      <c r="HP44" s="98"/>
      <c r="HQ44" s="98"/>
      <c r="HR44" s="98"/>
      <c r="HS44" s="98"/>
      <c r="HT44" s="98"/>
      <c r="HU44" s="98"/>
      <c r="HV44" s="98"/>
      <c r="HW44" s="98"/>
      <c r="HX44" s="98"/>
      <c r="HY44" s="98"/>
      <c r="HZ44" s="98"/>
      <c r="IA44" s="98"/>
      <c r="IB44" s="98"/>
      <c r="IC44" s="98"/>
      <c r="ID44" s="98"/>
      <c r="IE44" s="98"/>
      <c r="IF44" s="98"/>
      <c r="IG44" s="98"/>
      <c r="IH44" s="98"/>
      <c r="II44" s="98"/>
      <c r="IJ44" s="98"/>
      <c r="IK44" s="98"/>
      <c r="IL44" s="98"/>
      <c r="IM44" s="98"/>
      <c r="IN44" s="98"/>
      <c r="IO44" s="98"/>
      <c r="IP44" s="98"/>
      <c r="IQ44" s="98"/>
      <c r="IR44" s="98"/>
      <c r="IS44" s="98"/>
      <c r="IT44" s="98"/>
    </row>
    <row r="45" spans="1:254" x14ac:dyDescent="0.25">
      <c r="A45" s="102" t="s">
        <v>138</v>
      </c>
      <c r="B45" s="109">
        <v>2769</v>
      </c>
      <c r="C45" s="109">
        <v>2853</v>
      </c>
      <c r="D45" s="109">
        <v>2856</v>
      </c>
      <c r="E45" s="109">
        <v>2612</v>
      </c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98"/>
      <c r="BQ45" s="98"/>
      <c r="BR45" s="98"/>
      <c r="BS45" s="98"/>
      <c r="BT45" s="98"/>
      <c r="BU45" s="98"/>
      <c r="BV45" s="98"/>
      <c r="BW45" s="98"/>
      <c r="BX45" s="98"/>
      <c r="BY45" s="98"/>
      <c r="BZ45" s="98"/>
      <c r="CA45" s="98"/>
      <c r="CB45" s="98"/>
      <c r="CC45" s="98"/>
      <c r="CD45" s="98"/>
      <c r="CE45" s="98"/>
      <c r="CF45" s="98"/>
      <c r="CG45" s="98"/>
      <c r="CH45" s="98"/>
      <c r="CI45" s="98"/>
      <c r="CJ45" s="98"/>
      <c r="CK45" s="98"/>
      <c r="CL45" s="98"/>
      <c r="CM45" s="98"/>
      <c r="CN45" s="98"/>
      <c r="CO45" s="98"/>
      <c r="CP45" s="98"/>
      <c r="CQ45" s="98"/>
      <c r="CR45" s="98"/>
      <c r="CS45" s="98"/>
      <c r="CT45" s="98"/>
      <c r="CU45" s="98"/>
      <c r="CV45" s="98"/>
      <c r="CW45" s="98"/>
      <c r="CX45" s="98"/>
      <c r="CY45" s="98"/>
      <c r="CZ45" s="98"/>
      <c r="DA45" s="98"/>
      <c r="DB45" s="98"/>
      <c r="DC45" s="98"/>
      <c r="DD45" s="98"/>
      <c r="DE45" s="98"/>
      <c r="DF45" s="98"/>
      <c r="DG45" s="98"/>
      <c r="DH45" s="98"/>
      <c r="DI45" s="98"/>
      <c r="DJ45" s="98"/>
      <c r="DK45" s="98"/>
      <c r="DL45" s="98"/>
      <c r="DM45" s="98"/>
      <c r="DN45" s="98"/>
      <c r="DO45" s="98"/>
      <c r="DP45" s="98"/>
      <c r="DQ45" s="98"/>
      <c r="DR45" s="98"/>
      <c r="DS45" s="98"/>
      <c r="DT45" s="98"/>
      <c r="DU45" s="98"/>
      <c r="DV45" s="98"/>
      <c r="DW45" s="98"/>
      <c r="DX45" s="98"/>
      <c r="DY45" s="98"/>
      <c r="DZ45" s="98"/>
      <c r="EA45" s="98"/>
      <c r="EB45" s="98"/>
      <c r="EC45" s="98"/>
      <c r="ED45" s="98"/>
      <c r="EE45" s="98"/>
      <c r="EF45" s="98"/>
      <c r="EG45" s="98"/>
      <c r="EH45" s="98"/>
      <c r="EI45" s="98"/>
      <c r="EJ45" s="98"/>
      <c r="EK45" s="98"/>
      <c r="EL45" s="98"/>
      <c r="EM45" s="98"/>
      <c r="EN45" s="98"/>
      <c r="EO45" s="98"/>
      <c r="EP45" s="98"/>
      <c r="EQ45" s="98"/>
      <c r="ER45" s="98"/>
      <c r="ES45" s="98"/>
      <c r="ET45" s="98"/>
      <c r="EU45" s="98"/>
      <c r="EV45" s="98"/>
      <c r="EW45" s="98"/>
      <c r="EX45" s="98"/>
      <c r="EY45" s="98"/>
      <c r="EZ45" s="98"/>
      <c r="FA45" s="98"/>
      <c r="FB45" s="98"/>
      <c r="FC45" s="98"/>
      <c r="FD45" s="98"/>
      <c r="FE45" s="98"/>
      <c r="FF45" s="98"/>
      <c r="FG45" s="98"/>
      <c r="FH45" s="98"/>
      <c r="FI45" s="98"/>
      <c r="FJ45" s="98"/>
      <c r="FK45" s="98"/>
      <c r="FL45" s="98"/>
      <c r="FM45" s="98"/>
      <c r="FN45" s="98"/>
      <c r="FO45" s="98"/>
      <c r="FP45" s="98"/>
      <c r="FQ45" s="98"/>
      <c r="FR45" s="98"/>
      <c r="FS45" s="98"/>
      <c r="FT45" s="98"/>
      <c r="FU45" s="98"/>
      <c r="FV45" s="98"/>
      <c r="FW45" s="98"/>
      <c r="FX45" s="98"/>
      <c r="FY45" s="98"/>
      <c r="FZ45" s="98"/>
      <c r="GA45" s="98"/>
      <c r="GB45" s="98"/>
      <c r="GC45" s="98"/>
      <c r="GD45" s="98"/>
      <c r="GE45" s="98"/>
      <c r="GF45" s="98"/>
      <c r="GG45" s="98"/>
      <c r="GH45" s="98"/>
      <c r="GI45" s="98"/>
      <c r="GJ45" s="98"/>
      <c r="GK45" s="98"/>
      <c r="GL45" s="98"/>
      <c r="GM45" s="98"/>
      <c r="GN45" s="98"/>
      <c r="GO45" s="98"/>
      <c r="GP45" s="98"/>
      <c r="GQ45" s="98"/>
      <c r="GR45" s="98"/>
      <c r="GS45" s="98"/>
      <c r="GT45" s="98"/>
      <c r="GU45" s="98"/>
      <c r="GV45" s="98"/>
      <c r="GW45" s="98"/>
      <c r="GX45" s="98"/>
      <c r="GY45" s="98"/>
      <c r="GZ45" s="98"/>
      <c r="HA45" s="98"/>
      <c r="HB45" s="98"/>
      <c r="HC45" s="98"/>
      <c r="HD45" s="98"/>
      <c r="HE45" s="98"/>
      <c r="HF45" s="98"/>
      <c r="HG45" s="98"/>
      <c r="HH45" s="98"/>
      <c r="HI45" s="98"/>
      <c r="HJ45" s="98"/>
      <c r="HK45" s="98"/>
      <c r="HL45" s="98"/>
      <c r="HM45" s="98"/>
      <c r="HN45" s="98"/>
      <c r="HO45" s="98"/>
      <c r="HP45" s="98"/>
      <c r="HQ45" s="98"/>
      <c r="HR45" s="98"/>
      <c r="HS45" s="98"/>
      <c r="HT45" s="98"/>
      <c r="HU45" s="98"/>
      <c r="HV45" s="98"/>
      <c r="HW45" s="98"/>
      <c r="HX45" s="98"/>
      <c r="HY45" s="98"/>
      <c r="HZ45" s="98"/>
      <c r="IA45" s="98"/>
      <c r="IB45" s="98"/>
      <c r="IC45" s="98"/>
      <c r="ID45" s="98"/>
      <c r="IE45" s="98"/>
      <c r="IF45" s="98"/>
      <c r="IG45" s="98"/>
      <c r="IH45" s="98"/>
      <c r="II45" s="98"/>
      <c r="IJ45" s="98"/>
      <c r="IK45" s="98"/>
      <c r="IL45" s="98"/>
      <c r="IM45" s="98"/>
      <c r="IN45" s="98"/>
      <c r="IO45" s="98"/>
      <c r="IP45" s="98"/>
      <c r="IQ45" s="98"/>
      <c r="IR45" s="98"/>
      <c r="IS45" s="98"/>
      <c r="IT45" s="98"/>
    </row>
    <row r="46" spans="1:254" x14ac:dyDescent="0.25">
      <c r="A46" s="102" t="s">
        <v>139</v>
      </c>
      <c r="B46" s="109">
        <v>1687</v>
      </c>
      <c r="C46" s="109">
        <v>1556</v>
      </c>
      <c r="D46" s="109">
        <v>1526</v>
      </c>
      <c r="E46" s="109">
        <v>1377</v>
      </c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8"/>
      <c r="CC46" s="98"/>
      <c r="CD46" s="98"/>
      <c r="CE46" s="98"/>
      <c r="CF46" s="98"/>
      <c r="CG46" s="98"/>
      <c r="CH46" s="98"/>
      <c r="CI46" s="98"/>
      <c r="CJ46" s="98"/>
      <c r="CK46" s="98"/>
      <c r="CL46" s="98"/>
      <c r="CM46" s="98"/>
      <c r="CN46" s="98"/>
      <c r="CO46" s="98"/>
      <c r="CP46" s="98"/>
      <c r="CQ46" s="98"/>
      <c r="CR46" s="98"/>
      <c r="CS46" s="98"/>
      <c r="CT46" s="98"/>
      <c r="CU46" s="98"/>
      <c r="CV46" s="98"/>
      <c r="CW46" s="98"/>
      <c r="CX46" s="98"/>
      <c r="CY46" s="98"/>
      <c r="CZ46" s="98"/>
      <c r="DA46" s="98"/>
      <c r="DB46" s="98"/>
      <c r="DC46" s="98"/>
      <c r="DD46" s="98"/>
      <c r="DE46" s="98"/>
      <c r="DF46" s="98"/>
      <c r="DG46" s="98"/>
      <c r="DH46" s="98"/>
      <c r="DI46" s="98"/>
      <c r="DJ46" s="98"/>
      <c r="DK46" s="98"/>
      <c r="DL46" s="98"/>
      <c r="DM46" s="98"/>
      <c r="DN46" s="98"/>
      <c r="DO46" s="98"/>
      <c r="DP46" s="98"/>
      <c r="DQ46" s="98"/>
      <c r="DR46" s="98"/>
      <c r="DS46" s="98"/>
      <c r="DT46" s="98"/>
      <c r="DU46" s="98"/>
      <c r="DV46" s="98"/>
      <c r="DW46" s="98"/>
      <c r="DX46" s="98"/>
      <c r="DY46" s="98"/>
      <c r="DZ46" s="98"/>
      <c r="EA46" s="98"/>
      <c r="EB46" s="98"/>
      <c r="EC46" s="98"/>
      <c r="ED46" s="98"/>
      <c r="EE46" s="98"/>
      <c r="EF46" s="98"/>
      <c r="EG46" s="98"/>
      <c r="EH46" s="98"/>
      <c r="EI46" s="98"/>
      <c r="EJ46" s="98"/>
      <c r="EK46" s="98"/>
      <c r="EL46" s="98"/>
      <c r="EM46" s="98"/>
      <c r="EN46" s="98"/>
      <c r="EO46" s="98"/>
      <c r="EP46" s="98"/>
      <c r="EQ46" s="98"/>
      <c r="ER46" s="98"/>
      <c r="ES46" s="98"/>
      <c r="ET46" s="98"/>
      <c r="EU46" s="98"/>
      <c r="EV46" s="98"/>
      <c r="EW46" s="98"/>
      <c r="EX46" s="98"/>
      <c r="EY46" s="98"/>
      <c r="EZ46" s="98"/>
      <c r="FA46" s="98"/>
      <c r="FB46" s="98"/>
      <c r="FC46" s="98"/>
      <c r="FD46" s="98"/>
      <c r="FE46" s="98"/>
      <c r="FF46" s="98"/>
      <c r="FG46" s="98"/>
      <c r="FH46" s="98"/>
      <c r="FI46" s="98"/>
      <c r="FJ46" s="98"/>
      <c r="FK46" s="98"/>
      <c r="FL46" s="98"/>
      <c r="FM46" s="98"/>
      <c r="FN46" s="98"/>
      <c r="FO46" s="98"/>
      <c r="FP46" s="98"/>
      <c r="FQ46" s="98"/>
      <c r="FR46" s="98"/>
      <c r="FS46" s="98"/>
      <c r="FT46" s="98"/>
      <c r="FU46" s="98"/>
      <c r="FV46" s="98"/>
      <c r="FW46" s="98"/>
      <c r="FX46" s="98"/>
      <c r="FY46" s="98"/>
      <c r="FZ46" s="98"/>
      <c r="GA46" s="98"/>
      <c r="GB46" s="98"/>
      <c r="GC46" s="98"/>
      <c r="GD46" s="98"/>
      <c r="GE46" s="98"/>
      <c r="GF46" s="98"/>
      <c r="GG46" s="98"/>
      <c r="GH46" s="98"/>
      <c r="GI46" s="98"/>
      <c r="GJ46" s="98"/>
      <c r="GK46" s="98"/>
      <c r="GL46" s="98"/>
      <c r="GM46" s="98"/>
      <c r="GN46" s="98"/>
      <c r="GO46" s="98"/>
      <c r="GP46" s="98"/>
      <c r="GQ46" s="98"/>
      <c r="GR46" s="98"/>
      <c r="GS46" s="98"/>
      <c r="GT46" s="98"/>
      <c r="GU46" s="98"/>
      <c r="GV46" s="98"/>
      <c r="GW46" s="98"/>
      <c r="GX46" s="98"/>
      <c r="GY46" s="98"/>
      <c r="GZ46" s="98"/>
      <c r="HA46" s="98"/>
      <c r="HB46" s="98"/>
      <c r="HC46" s="98"/>
      <c r="HD46" s="98"/>
      <c r="HE46" s="98"/>
      <c r="HF46" s="98"/>
      <c r="HG46" s="98"/>
      <c r="HH46" s="98"/>
      <c r="HI46" s="98"/>
      <c r="HJ46" s="98"/>
      <c r="HK46" s="98"/>
      <c r="HL46" s="98"/>
      <c r="HM46" s="98"/>
      <c r="HN46" s="98"/>
      <c r="HO46" s="98"/>
      <c r="HP46" s="98"/>
      <c r="HQ46" s="98"/>
      <c r="HR46" s="98"/>
      <c r="HS46" s="98"/>
      <c r="HT46" s="98"/>
      <c r="HU46" s="98"/>
      <c r="HV46" s="98"/>
      <c r="HW46" s="98"/>
      <c r="HX46" s="98"/>
      <c r="HY46" s="98"/>
      <c r="HZ46" s="98"/>
      <c r="IA46" s="98"/>
      <c r="IB46" s="98"/>
      <c r="IC46" s="98"/>
      <c r="ID46" s="98"/>
      <c r="IE46" s="98"/>
      <c r="IF46" s="98"/>
      <c r="IG46" s="98"/>
      <c r="IH46" s="98"/>
      <c r="II46" s="98"/>
      <c r="IJ46" s="98"/>
      <c r="IK46" s="98"/>
      <c r="IL46" s="98"/>
      <c r="IM46" s="98"/>
      <c r="IN46" s="98"/>
      <c r="IO46" s="98"/>
      <c r="IP46" s="98"/>
      <c r="IQ46" s="98"/>
      <c r="IR46" s="98"/>
      <c r="IS46" s="98"/>
      <c r="IT46" s="98"/>
    </row>
    <row r="47" spans="1:254" x14ac:dyDescent="0.25">
      <c r="A47" s="102" t="s">
        <v>140</v>
      </c>
      <c r="B47" s="110" t="s">
        <v>27</v>
      </c>
      <c r="C47" s="110" t="s">
        <v>27</v>
      </c>
      <c r="D47" s="108">
        <v>136</v>
      </c>
      <c r="E47" s="108">
        <v>85</v>
      </c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L47" s="98"/>
      <c r="BM47" s="98"/>
      <c r="BN47" s="98"/>
      <c r="BO47" s="98"/>
      <c r="BP47" s="98"/>
      <c r="BQ47" s="98"/>
      <c r="BR47" s="98"/>
      <c r="BS47" s="98"/>
      <c r="BT47" s="98"/>
      <c r="BU47" s="98"/>
      <c r="BV47" s="98"/>
      <c r="BW47" s="98"/>
      <c r="BX47" s="98"/>
      <c r="BY47" s="98"/>
      <c r="BZ47" s="98"/>
      <c r="CA47" s="98"/>
      <c r="CB47" s="98"/>
      <c r="CC47" s="98"/>
      <c r="CD47" s="98"/>
      <c r="CE47" s="98"/>
      <c r="CF47" s="98"/>
      <c r="CG47" s="98"/>
      <c r="CH47" s="98"/>
      <c r="CI47" s="98"/>
      <c r="CJ47" s="98"/>
      <c r="CK47" s="98"/>
      <c r="CL47" s="98"/>
      <c r="CM47" s="98"/>
      <c r="CN47" s="98"/>
      <c r="CO47" s="98"/>
      <c r="CP47" s="98"/>
      <c r="CQ47" s="98"/>
      <c r="CR47" s="98"/>
      <c r="CS47" s="98"/>
      <c r="CT47" s="98"/>
      <c r="CU47" s="98"/>
      <c r="CV47" s="98"/>
      <c r="CW47" s="98"/>
      <c r="CX47" s="98"/>
      <c r="CY47" s="98"/>
      <c r="CZ47" s="98"/>
      <c r="DA47" s="98"/>
      <c r="DB47" s="98"/>
      <c r="DC47" s="98"/>
      <c r="DD47" s="98"/>
      <c r="DE47" s="98"/>
      <c r="DF47" s="98"/>
      <c r="DG47" s="98"/>
      <c r="DH47" s="98"/>
      <c r="DI47" s="98"/>
      <c r="DJ47" s="98"/>
      <c r="DK47" s="98"/>
      <c r="DL47" s="98"/>
      <c r="DM47" s="98"/>
      <c r="DN47" s="98"/>
      <c r="DO47" s="98"/>
      <c r="DP47" s="98"/>
      <c r="DQ47" s="98"/>
      <c r="DR47" s="98"/>
      <c r="DS47" s="98"/>
      <c r="DT47" s="98"/>
      <c r="DU47" s="98"/>
      <c r="DV47" s="98"/>
      <c r="DW47" s="98"/>
      <c r="DX47" s="98"/>
      <c r="DY47" s="98"/>
      <c r="DZ47" s="98"/>
      <c r="EA47" s="98"/>
      <c r="EB47" s="98"/>
      <c r="EC47" s="98"/>
      <c r="ED47" s="98"/>
      <c r="EE47" s="98"/>
      <c r="EF47" s="98"/>
      <c r="EG47" s="98"/>
      <c r="EH47" s="98"/>
      <c r="EI47" s="98"/>
      <c r="EJ47" s="98"/>
      <c r="EK47" s="98"/>
      <c r="EL47" s="98"/>
      <c r="EM47" s="98"/>
      <c r="EN47" s="98"/>
      <c r="EO47" s="98"/>
      <c r="EP47" s="98"/>
      <c r="EQ47" s="98"/>
      <c r="ER47" s="98"/>
      <c r="ES47" s="98"/>
      <c r="ET47" s="98"/>
      <c r="EU47" s="98"/>
      <c r="EV47" s="98"/>
      <c r="EW47" s="98"/>
      <c r="EX47" s="98"/>
      <c r="EY47" s="98"/>
      <c r="EZ47" s="98"/>
      <c r="FA47" s="98"/>
      <c r="FB47" s="98"/>
      <c r="FC47" s="98"/>
      <c r="FD47" s="98"/>
      <c r="FE47" s="98"/>
      <c r="FF47" s="98"/>
      <c r="FG47" s="98"/>
      <c r="FH47" s="98"/>
      <c r="FI47" s="98"/>
      <c r="FJ47" s="98"/>
      <c r="FK47" s="98"/>
      <c r="FL47" s="98"/>
      <c r="FM47" s="98"/>
      <c r="FN47" s="98"/>
      <c r="FO47" s="98"/>
      <c r="FP47" s="98"/>
      <c r="FQ47" s="98"/>
      <c r="FR47" s="98"/>
      <c r="FS47" s="98"/>
      <c r="FT47" s="98"/>
      <c r="FU47" s="98"/>
      <c r="FV47" s="98"/>
      <c r="FW47" s="98"/>
      <c r="FX47" s="98"/>
      <c r="FY47" s="98"/>
      <c r="FZ47" s="98"/>
      <c r="GA47" s="98"/>
      <c r="GB47" s="98"/>
      <c r="GC47" s="98"/>
      <c r="GD47" s="98"/>
      <c r="GE47" s="98"/>
      <c r="GF47" s="98"/>
      <c r="GG47" s="98"/>
      <c r="GH47" s="98"/>
      <c r="GI47" s="98"/>
      <c r="GJ47" s="98"/>
      <c r="GK47" s="98"/>
      <c r="GL47" s="98"/>
      <c r="GM47" s="98"/>
      <c r="GN47" s="98"/>
      <c r="GO47" s="98"/>
      <c r="GP47" s="98"/>
      <c r="GQ47" s="98"/>
      <c r="GR47" s="98"/>
      <c r="GS47" s="98"/>
      <c r="GT47" s="98"/>
      <c r="GU47" s="98"/>
      <c r="GV47" s="98"/>
      <c r="GW47" s="98"/>
      <c r="GX47" s="98"/>
      <c r="GY47" s="98"/>
      <c r="GZ47" s="98"/>
      <c r="HA47" s="98"/>
      <c r="HB47" s="98"/>
      <c r="HC47" s="98"/>
      <c r="HD47" s="98"/>
      <c r="HE47" s="98"/>
      <c r="HF47" s="98"/>
      <c r="HG47" s="98"/>
      <c r="HH47" s="98"/>
      <c r="HI47" s="98"/>
      <c r="HJ47" s="98"/>
      <c r="HK47" s="98"/>
      <c r="HL47" s="98"/>
      <c r="HM47" s="98"/>
      <c r="HN47" s="98"/>
      <c r="HO47" s="98"/>
      <c r="HP47" s="98"/>
      <c r="HQ47" s="98"/>
      <c r="HR47" s="98"/>
      <c r="HS47" s="98"/>
      <c r="HT47" s="98"/>
      <c r="HU47" s="98"/>
      <c r="HV47" s="98"/>
      <c r="HW47" s="98"/>
      <c r="HX47" s="98"/>
      <c r="HY47" s="98"/>
      <c r="HZ47" s="98"/>
      <c r="IA47" s="98"/>
      <c r="IB47" s="98"/>
      <c r="IC47" s="98"/>
      <c r="ID47" s="98"/>
      <c r="IE47" s="98"/>
      <c r="IF47" s="98"/>
      <c r="IG47" s="98"/>
      <c r="IH47" s="98"/>
      <c r="II47" s="98"/>
      <c r="IJ47" s="98"/>
      <c r="IK47" s="98"/>
      <c r="IL47" s="98"/>
      <c r="IM47" s="98"/>
      <c r="IN47" s="98"/>
      <c r="IO47" s="98"/>
      <c r="IP47" s="98"/>
      <c r="IQ47" s="98"/>
      <c r="IR47" s="98"/>
      <c r="IS47" s="98"/>
      <c r="IT47" s="98"/>
    </row>
    <row r="48" spans="1:254" x14ac:dyDescent="0.25">
      <c r="A48" s="102" t="s">
        <v>141</v>
      </c>
      <c r="B48" s="108">
        <v>218</v>
      </c>
      <c r="C48" s="108">
        <v>201</v>
      </c>
      <c r="D48" s="108">
        <v>165</v>
      </c>
      <c r="E48" s="108">
        <v>156</v>
      </c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98"/>
      <c r="BR48" s="98"/>
      <c r="BS48" s="98"/>
      <c r="BT48" s="98"/>
      <c r="BU48" s="98"/>
      <c r="BV48" s="98"/>
      <c r="BW48" s="98"/>
      <c r="BX48" s="98"/>
      <c r="BY48" s="98"/>
      <c r="BZ48" s="98"/>
      <c r="CA48" s="98"/>
      <c r="CB48" s="98"/>
      <c r="CC48" s="98"/>
      <c r="CD48" s="98"/>
      <c r="CE48" s="98"/>
      <c r="CF48" s="98"/>
      <c r="CG48" s="98"/>
      <c r="CH48" s="98"/>
      <c r="CI48" s="98"/>
      <c r="CJ48" s="98"/>
      <c r="CK48" s="98"/>
      <c r="CL48" s="98"/>
      <c r="CM48" s="98"/>
      <c r="CN48" s="98"/>
      <c r="CO48" s="98"/>
      <c r="CP48" s="98"/>
      <c r="CQ48" s="98"/>
      <c r="CR48" s="98"/>
      <c r="CS48" s="98"/>
      <c r="CT48" s="98"/>
      <c r="CU48" s="98"/>
      <c r="CV48" s="98"/>
      <c r="CW48" s="98"/>
      <c r="CX48" s="98"/>
      <c r="CY48" s="98"/>
      <c r="CZ48" s="98"/>
      <c r="DA48" s="98"/>
      <c r="DB48" s="98"/>
      <c r="DC48" s="98"/>
      <c r="DD48" s="98"/>
      <c r="DE48" s="98"/>
      <c r="DF48" s="98"/>
      <c r="DG48" s="98"/>
      <c r="DH48" s="98"/>
      <c r="DI48" s="98"/>
      <c r="DJ48" s="98"/>
      <c r="DK48" s="98"/>
      <c r="DL48" s="98"/>
      <c r="DM48" s="98"/>
      <c r="DN48" s="98"/>
      <c r="DO48" s="98"/>
      <c r="DP48" s="98"/>
      <c r="DQ48" s="98"/>
      <c r="DR48" s="98"/>
      <c r="DS48" s="98"/>
      <c r="DT48" s="98"/>
      <c r="DU48" s="98"/>
      <c r="DV48" s="98"/>
      <c r="DW48" s="98"/>
      <c r="DX48" s="98"/>
      <c r="DY48" s="98"/>
      <c r="DZ48" s="98"/>
      <c r="EA48" s="98"/>
      <c r="EB48" s="98"/>
      <c r="EC48" s="98"/>
      <c r="ED48" s="98"/>
      <c r="EE48" s="98"/>
      <c r="EF48" s="98"/>
      <c r="EG48" s="98"/>
      <c r="EH48" s="98"/>
      <c r="EI48" s="98"/>
      <c r="EJ48" s="98"/>
      <c r="EK48" s="98"/>
      <c r="EL48" s="98"/>
      <c r="EM48" s="98"/>
      <c r="EN48" s="98"/>
      <c r="EO48" s="98"/>
      <c r="EP48" s="98"/>
      <c r="EQ48" s="98"/>
      <c r="ER48" s="98"/>
      <c r="ES48" s="98"/>
      <c r="ET48" s="98"/>
      <c r="EU48" s="98"/>
      <c r="EV48" s="98"/>
      <c r="EW48" s="98"/>
      <c r="EX48" s="98"/>
      <c r="EY48" s="98"/>
      <c r="EZ48" s="98"/>
      <c r="FA48" s="98"/>
      <c r="FB48" s="98"/>
      <c r="FC48" s="98"/>
      <c r="FD48" s="98"/>
      <c r="FE48" s="98"/>
      <c r="FF48" s="98"/>
      <c r="FG48" s="98"/>
      <c r="FH48" s="98"/>
      <c r="FI48" s="98"/>
      <c r="FJ48" s="98"/>
      <c r="FK48" s="98"/>
      <c r="FL48" s="98"/>
      <c r="FM48" s="98"/>
      <c r="FN48" s="98"/>
      <c r="FO48" s="98"/>
      <c r="FP48" s="98"/>
      <c r="FQ48" s="98"/>
      <c r="FR48" s="98"/>
      <c r="FS48" s="98"/>
      <c r="FT48" s="98"/>
      <c r="FU48" s="98"/>
      <c r="FV48" s="98"/>
      <c r="FW48" s="98"/>
      <c r="FX48" s="98"/>
      <c r="FY48" s="98"/>
      <c r="FZ48" s="98"/>
      <c r="GA48" s="98"/>
      <c r="GB48" s="98"/>
      <c r="GC48" s="98"/>
      <c r="GD48" s="98"/>
      <c r="GE48" s="98"/>
      <c r="GF48" s="98"/>
      <c r="GG48" s="98"/>
      <c r="GH48" s="98"/>
      <c r="GI48" s="98"/>
      <c r="GJ48" s="98"/>
      <c r="GK48" s="98"/>
      <c r="GL48" s="98"/>
      <c r="GM48" s="98"/>
      <c r="GN48" s="98"/>
      <c r="GO48" s="98"/>
      <c r="GP48" s="98"/>
      <c r="GQ48" s="98"/>
      <c r="GR48" s="98"/>
      <c r="GS48" s="98"/>
      <c r="GT48" s="98"/>
      <c r="GU48" s="98"/>
      <c r="GV48" s="98"/>
      <c r="GW48" s="98"/>
      <c r="GX48" s="98"/>
      <c r="GY48" s="98"/>
      <c r="GZ48" s="98"/>
      <c r="HA48" s="98"/>
      <c r="HB48" s="98"/>
      <c r="HC48" s="98"/>
      <c r="HD48" s="98"/>
      <c r="HE48" s="98"/>
      <c r="HF48" s="98"/>
      <c r="HG48" s="98"/>
      <c r="HH48" s="98"/>
      <c r="HI48" s="98"/>
      <c r="HJ48" s="98"/>
      <c r="HK48" s="98"/>
      <c r="HL48" s="98"/>
      <c r="HM48" s="98"/>
      <c r="HN48" s="98"/>
      <c r="HO48" s="98"/>
      <c r="HP48" s="98"/>
      <c r="HQ48" s="98"/>
      <c r="HR48" s="98"/>
      <c r="HS48" s="98"/>
      <c r="HT48" s="98"/>
      <c r="HU48" s="98"/>
      <c r="HV48" s="98"/>
      <c r="HW48" s="98"/>
      <c r="HX48" s="98"/>
      <c r="HY48" s="98"/>
      <c r="HZ48" s="98"/>
      <c r="IA48" s="98"/>
      <c r="IB48" s="98"/>
      <c r="IC48" s="98"/>
      <c r="ID48" s="98"/>
      <c r="IE48" s="98"/>
      <c r="IF48" s="98"/>
      <c r="IG48" s="98"/>
      <c r="IH48" s="98"/>
      <c r="II48" s="98"/>
      <c r="IJ48" s="98"/>
      <c r="IK48" s="98"/>
      <c r="IL48" s="98"/>
      <c r="IM48" s="98"/>
      <c r="IN48" s="98"/>
      <c r="IO48" s="98"/>
      <c r="IP48" s="98"/>
      <c r="IQ48" s="98"/>
      <c r="IR48" s="98"/>
      <c r="IS48" s="98"/>
      <c r="IT48" s="98"/>
    </row>
    <row r="49" spans="1:254" x14ac:dyDescent="0.25">
      <c r="A49" s="102" t="s">
        <v>142</v>
      </c>
      <c r="B49" s="108">
        <v>439</v>
      </c>
      <c r="C49" s="108">
        <v>364</v>
      </c>
      <c r="D49" s="108">
        <v>333</v>
      </c>
      <c r="E49" s="108">
        <v>294</v>
      </c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  <c r="AN49" s="98"/>
      <c r="AO49" s="98"/>
      <c r="AP49" s="98"/>
      <c r="AQ49" s="98"/>
      <c r="AR49" s="98"/>
      <c r="AS49" s="98"/>
      <c r="AT49" s="98"/>
      <c r="AU49" s="98"/>
      <c r="AV49" s="98"/>
      <c r="AW49" s="98"/>
      <c r="AX49" s="98"/>
      <c r="AY49" s="98"/>
      <c r="AZ49" s="98"/>
      <c r="BA49" s="98"/>
      <c r="BB49" s="98"/>
      <c r="BC49" s="98"/>
      <c r="BD49" s="98"/>
      <c r="BE49" s="98"/>
      <c r="BF49" s="98"/>
      <c r="BG49" s="98"/>
      <c r="BH49" s="98"/>
      <c r="BI49" s="98"/>
      <c r="BJ49" s="98"/>
      <c r="BK49" s="98"/>
      <c r="BL49" s="98"/>
      <c r="BM49" s="98"/>
      <c r="BN49" s="98"/>
      <c r="BO49" s="98"/>
      <c r="BP49" s="98"/>
      <c r="BQ49" s="98"/>
      <c r="BR49" s="98"/>
      <c r="BS49" s="98"/>
      <c r="BT49" s="98"/>
      <c r="BU49" s="98"/>
      <c r="BV49" s="98"/>
      <c r="BW49" s="98"/>
      <c r="BX49" s="98"/>
      <c r="BY49" s="98"/>
      <c r="BZ49" s="98"/>
      <c r="CA49" s="98"/>
      <c r="CB49" s="98"/>
      <c r="CC49" s="98"/>
      <c r="CD49" s="98"/>
      <c r="CE49" s="98"/>
      <c r="CF49" s="98"/>
      <c r="CG49" s="98"/>
      <c r="CH49" s="98"/>
      <c r="CI49" s="98"/>
      <c r="CJ49" s="98"/>
      <c r="CK49" s="98"/>
      <c r="CL49" s="98"/>
      <c r="CM49" s="98"/>
      <c r="CN49" s="98"/>
      <c r="CO49" s="98"/>
      <c r="CP49" s="98"/>
      <c r="CQ49" s="98"/>
      <c r="CR49" s="98"/>
      <c r="CS49" s="98"/>
      <c r="CT49" s="98"/>
      <c r="CU49" s="98"/>
      <c r="CV49" s="98"/>
      <c r="CW49" s="98"/>
      <c r="CX49" s="98"/>
      <c r="CY49" s="98"/>
      <c r="CZ49" s="98"/>
      <c r="DA49" s="98"/>
      <c r="DB49" s="98"/>
      <c r="DC49" s="98"/>
      <c r="DD49" s="98"/>
      <c r="DE49" s="98"/>
      <c r="DF49" s="98"/>
      <c r="DG49" s="98"/>
      <c r="DH49" s="98"/>
      <c r="DI49" s="98"/>
      <c r="DJ49" s="98"/>
      <c r="DK49" s="98"/>
      <c r="DL49" s="98"/>
      <c r="DM49" s="98"/>
      <c r="DN49" s="98"/>
      <c r="DO49" s="98"/>
      <c r="DP49" s="98"/>
      <c r="DQ49" s="98"/>
      <c r="DR49" s="98"/>
      <c r="DS49" s="98"/>
      <c r="DT49" s="98"/>
      <c r="DU49" s="98"/>
      <c r="DV49" s="98"/>
      <c r="DW49" s="98"/>
      <c r="DX49" s="98"/>
      <c r="DY49" s="98"/>
      <c r="DZ49" s="98"/>
      <c r="EA49" s="98"/>
      <c r="EB49" s="98"/>
      <c r="EC49" s="98"/>
      <c r="ED49" s="98"/>
      <c r="EE49" s="98"/>
      <c r="EF49" s="98"/>
      <c r="EG49" s="98"/>
      <c r="EH49" s="98"/>
      <c r="EI49" s="98"/>
      <c r="EJ49" s="98"/>
      <c r="EK49" s="98"/>
      <c r="EL49" s="98"/>
      <c r="EM49" s="98"/>
      <c r="EN49" s="98"/>
      <c r="EO49" s="98"/>
      <c r="EP49" s="98"/>
      <c r="EQ49" s="98"/>
      <c r="ER49" s="98"/>
      <c r="ES49" s="98"/>
      <c r="ET49" s="98"/>
      <c r="EU49" s="98"/>
      <c r="EV49" s="98"/>
      <c r="EW49" s="98"/>
      <c r="EX49" s="98"/>
      <c r="EY49" s="98"/>
      <c r="EZ49" s="98"/>
      <c r="FA49" s="98"/>
      <c r="FB49" s="98"/>
      <c r="FC49" s="98"/>
      <c r="FD49" s="98"/>
      <c r="FE49" s="98"/>
      <c r="FF49" s="98"/>
      <c r="FG49" s="98"/>
      <c r="FH49" s="98"/>
      <c r="FI49" s="98"/>
      <c r="FJ49" s="98"/>
      <c r="FK49" s="98"/>
      <c r="FL49" s="98"/>
      <c r="FM49" s="98"/>
      <c r="FN49" s="98"/>
      <c r="FO49" s="98"/>
      <c r="FP49" s="98"/>
      <c r="FQ49" s="98"/>
      <c r="FR49" s="98"/>
      <c r="FS49" s="98"/>
      <c r="FT49" s="98"/>
      <c r="FU49" s="98"/>
      <c r="FV49" s="98"/>
      <c r="FW49" s="98"/>
      <c r="FX49" s="98"/>
      <c r="FY49" s="98"/>
      <c r="FZ49" s="98"/>
      <c r="GA49" s="98"/>
      <c r="GB49" s="98"/>
      <c r="GC49" s="98"/>
      <c r="GD49" s="98"/>
      <c r="GE49" s="98"/>
      <c r="GF49" s="98"/>
      <c r="GG49" s="98"/>
      <c r="GH49" s="98"/>
      <c r="GI49" s="98"/>
      <c r="GJ49" s="98"/>
      <c r="GK49" s="98"/>
      <c r="GL49" s="98"/>
      <c r="GM49" s="98"/>
      <c r="GN49" s="98"/>
      <c r="GO49" s="98"/>
      <c r="GP49" s="98"/>
      <c r="GQ49" s="98"/>
      <c r="GR49" s="98"/>
      <c r="GS49" s="98"/>
      <c r="GT49" s="98"/>
      <c r="GU49" s="98"/>
      <c r="GV49" s="98"/>
      <c r="GW49" s="98"/>
      <c r="GX49" s="98"/>
      <c r="GY49" s="98"/>
      <c r="GZ49" s="98"/>
      <c r="HA49" s="98"/>
      <c r="HB49" s="98"/>
      <c r="HC49" s="98"/>
      <c r="HD49" s="98"/>
      <c r="HE49" s="98"/>
      <c r="HF49" s="98"/>
      <c r="HG49" s="98"/>
      <c r="HH49" s="98"/>
      <c r="HI49" s="98"/>
      <c r="HJ49" s="98"/>
      <c r="HK49" s="98"/>
      <c r="HL49" s="98"/>
      <c r="HM49" s="98"/>
      <c r="HN49" s="98"/>
      <c r="HO49" s="98"/>
      <c r="HP49" s="98"/>
      <c r="HQ49" s="98"/>
      <c r="HR49" s="98"/>
      <c r="HS49" s="98"/>
      <c r="HT49" s="98"/>
      <c r="HU49" s="98"/>
      <c r="HV49" s="98"/>
      <c r="HW49" s="98"/>
      <c r="HX49" s="98"/>
      <c r="HY49" s="98"/>
      <c r="HZ49" s="98"/>
      <c r="IA49" s="98"/>
      <c r="IB49" s="98"/>
      <c r="IC49" s="98"/>
      <c r="ID49" s="98"/>
      <c r="IE49" s="98"/>
      <c r="IF49" s="98"/>
      <c r="IG49" s="98"/>
      <c r="IH49" s="98"/>
      <c r="II49" s="98"/>
      <c r="IJ49" s="98"/>
      <c r="IK49" s="98"/>
      <c r="IL49" s="98"/>
      <c r="IM49" s="98"/>
      <c r="IN49" s="98"/>
      <c r="IO49" s="98"/>
      <c r="IP49" s="98"/>
      <c r="IQ49" s="98"/>
      <c r="IR49" s="98"/>
      <c r="IS49" s="98"/>
      <c r="IT49" s="98"/>
    </row>
    <row r="50" spans="1:254" x14ac:dyDescent="0.25">
      <c r="A50" s="107" t="s">
        <v>143</v>
      </c>
      <c r="B50" s="112">
        <v>9233</v>
      </c>
      <c r="C50" s="112">
        <v>8288</v>
      </c>
      <c r="D50" s="112">
        <v>8006</v>
      </c>
      <c r="E50" s="112">
        <v>7596</v>
      </c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8"/>
      <c r="AT50" s="98"/>
      <c r="AU50" s="98"/>
      <c r="AV50" s="98"/>
      <c r="AW50" s="98"/>
      <c r="AX50" s="98"/>
      <c r="AY50" s="98"/>
      <c r="AZ50" s="98"/>
      <c r="BA50" s="98"/>
      <c r="BB50" s="98"/>
      <c r="BC50" s="98"/>
      <c r="BD50" s="98"/>
      <c r="BE50" s="98"/>
      <c r="BF50" s="98"/>
      <c r="BG50" s="98"/>
      <c r="BH50" s="98"/>
      <c r="BI50" s="98"/>
      <c r="BJ50" s="98"/>
      <c r="BK50" s="98"/>
      <c r="BL50" s="98"/>
      <c r="BM50" s="98"/>
      <c r="BN50" s="98"/>
      <c r="BO50" s="98"/>
      <c r="BP50" s="98"/>
      <c r="BQ50" s="98"/>
      <c r="BR50" s="98"/>
      <c r="BS50" s="98"/>
      <c r="BT50" s="98"/>
      <c r="BU50" s="98"/>
      <c r="BV50" s="98"/>
      <c r="BW50" s="98"/>
      <c r="BX50" s="98"/>
      <c r="BY50" s="98"/>
      <c r="BZ50" s="98"/>
      <c r="CA50" s="98"/>
      <c r="CB50" s="98"/>
      <c r="CC50" s="98"/>
      <c r="CD50" s="98"/>
      <c r="CE50" s="98"/>
      <c r="CF50" s="98"/>
      <c r="CG50" s="98"/>
      <c r="CH50" s="98"/>
      <c r="CI50" s="98"/>
      <c r="CJ50" s="98"/>
      <c r="CK50" s="98"/>
      <c r="CL50" s="98"/>
      <c r="CM50" s="98"/>
      <c r="CN50" s="98"/>
      <c r="CO50" s="98"/>
      <c r="CP50" s="98"/>
      <c r="CQ50" s="98"/>
      <c r="CR50" s="98"/>
      <c r="CS50" s="98"/>
      <c r="CT50" s="98"/>
      <c r="CU50" s="98"/>
      <c r="CV50" s="98"/>
      <c r="CW50" s="98"/>
      <c r="CX50" s="98"/>
      <c r="CY50" s="98"/>
      <c r="CZ50" s="98"/>
      <c r="DA50" s="98"/>
      <c r="DB50" s="98"/>
      <c r="DC50" s="98"/>
      <c r="DD50" s="98"/>
      <c r="DE50" s="98"/>
      <c r="DF50" s="98"/>
      <c r="DG50" s="98"/>
      <c r="DH50" s="98"/>
      <c r="DI50" s="98"/>
      <c r="DJ50" s="98"/>
      <c r="DK50" s="98"/>
      <c r="DL50" s="98"/>
      <c r="DM50" s="98"/>
      <c r="DN50" s="98"/>
      <c r="DO50" s="98"/>
      <c r="DP50" s="98"/>
      <c r="DQ50" s="98"/>
      <c r="DR50" s="98"/>
      <c r="DS50" s="98"/>
      <c r="DT50" s="98"/>
      <c r="DU50" s="98"/>
      <c r="DV50" s="98"/>
      <c r="DW50" s="98"/>
      <c r="DX50" s="98"/>
      <c r="DY50" s="98"/>
      <c r="DZ50" s="98"/>
      <c r="EA50" s="98"/>
      <c r="EB50" s="98"/>
      <c r="EC50" s="98"/>
      <c r="ED50" s="98"/>
      <c r="EE50" s="98"/>
      <c r="EF50" s="98"/>
      <c r="EG50" s="98"/>
      <c r="EH50" s="98"/>
      <c r="EI50" s="98"/>
      <c r="EJ50" s="98"/>
      <c r="EK50" s="98"/>
      <c r="EL50" s="98"/>
      <c r="EM50" s="98"/>
      <c r="EN50" s="98"/>
      <c r="EO50" s="98"/>
      <c r="EP50" s="98"/>
      <c r="EQ50" s="98"/>
      <c r="ER50" s="98"/>
      <c r="ES50" s="98"/>
      <c r="ET50" s="98"/>
      <c r="EU50" s="98"/>
      <c r="EV50" s="98"/>
      <c r="EW50" s="98"/>
      <c r="EX50" s="98"/>
      <c r="EY50" s="98"/>
      <c r="EZ50" s="98"/>
      <c r="FA50" s="98"/>
      <c r="FB50" s="98"/>
      <c r="FC50" s="98"/>
      <c r="FD50" s="98"/>
      <c r="FE50" s="98"/>
      <c r="FF50" s="98"/>
      <c r="FG50" s="98"/>
      <c r="FH50" s="98"/>
      <c r="FI50" s="98"/>
      <c r="FJ50" s="98"/>
      <c r="FK50" s="98"/>
      <c r="FL50" s="98"/>
      <c r="FM50" s="98"/>
      <c r="FN50" s="98"/>
      <c r="FO50" s="98"/>
      <c r="FP50" s="98"/>
      <c r="FQ50" s="98"/>
      <c r="FR50" s="98"/>
      <c r="FS50" s="98"/>
      <c r="FT50" s="98"/>
      <c r="FU50" s="98"/>
      <c r="FV50" s="98"/>
      <c r="FW50" s="98"/>
      <c r="FX50" s="98"/>
      <c r="FY50" s="98"/>
      <c r="FZ50" s="98"/>
      <c r="GA50" s="98"/>
      <c r="GB50" s="98"/>
      <c r="GC50" s="98"/>
      <c r="GD50" s="98"/>
      <c r="GE50" s="98"/>
      <c r="GF50" s="98"/>
      <c r="GG50" s="98"/>
      <c r="GH50" s="98"/>
      <c r="GI50" s="98"/>
      <c r="GJ50" s="98"/>
      <c r="GK50" s="98"/>
      <c r="GL50" s="98"/>
      <c r="GM50" s="98"/>
      <c r="GN50" s="98"/>
      <c r="GO50" s="98"/>
      <c r="GP50" s="98"/>
      <c r="GQ50" s="98"/>
      <c r="GR50" s="98"/>
      <c r="GS50" s="98"/>
      <c r="GT50" s="98"/>
      <c r="GU50" s="98"/>
      <c r="GV50" s="98"/>
      <c r="GW50" s="98"/>
      <c r="GX50" s="98"/>
      <c r="GY50" s="98"/>
      <c r="GZ50" s="98"/>
      <c r="HA50" s="98"/>
      <c r="HB50" s="98"/>
      <c r="HC50" s="98"/>
      <c r="HD50" s="98"/>
      <c r="HE50" s="98"/>
      <c r="HF50" s="98"/>
      <c r="HG50" s="98"/>
      <c r="HH50" s="98"/>
      <c r="HI50" s="98"/>
      <c r="HJ50" s="98"/>
      <c r="HK50" s="98"/>
      <c r="HL50" s="98"/>
      <c r="HM50" s="98"/>
      <c r="HN50" s="98"/>
      <c r="HO50" s="98"/>
      <c r="HP50" s="98"/>
      <c r="HQ50" s="98"/>
      <c r="HR50" s="98"/>
      <c r="HS50" s="98"/>
      <c r="HT50" s="98"/>
      <c r="HU50" s="98"/>
      <c r="HV50" s="98"/>
      <c r="HW50" s="98"/>
      <c r="HX50" s="98"/>
      <c r="HY50" s="98"/>
      <c r="HZ50" s="98"/>
      <c r="IA50" s="98"/>
      <c r="IB50" s="98"/>
      <c r="IC50" s="98"/>
      <c r="ID50" s="98"/>
      <c r="IE50" s="98"/>
      <c r="IF50" s="98"/>
      <c r="IG50" s="98"/>
      <c r="IH50" s="98"/>
      <c r="II50" s="98"/>
      <c r="IJ50" s="98"/>
      <c r="IK50" s="98"/>
      <c r="IL50" s="98"/>
      <c r="IM50" s="98"/>
      <c r="IN50" s="98"/>
      <c r="IO50" s="98"/>
      <c r="IP50" s="98"/>
      <c r="IQ50" s="98"/>
      <c r="IR50" s="98"/>
      <c r="IS50" s="98"/>
      <c r="IT50" s="98"/>
    </row>
    <row r="51" spans="1:254" x14ac:dyDescent="0.25">
      <c r="A51" s="102"/>
      <c r="B51" s="102"/>
      <c r="C51" s="102"/>
      <c r="D51" s="102"/>
      <c r="E51" s="102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  <c r="AN51" s="98"/>
      <c r="AO51" s="98"/>
      <c r="AP51" s="98"/>
      <c r="AQ51" s="98"/>
      <c r="AR51" s="98"/>
      <c r="AS51" s="98"/>
      <c r="AT51" s="98"/>
      <c r="AU51" s="98"/>
      <c r="AV51" s="98"/>
      <c r="AW51" s="98"/>
      <c r="AX51" s="98"/>
      <c r="AY51" s="98"/>
      <c r="AZ51" s="98"/>
      <c r="BA51" s="98"/>
      <c r="BB51" s="98"/>
      <c r="BC51" s="98"/>
      <c r="BD51" s="98"/>
      <c r="BE51" s="98"/>
      <c r="BF51" s="98"/>
      <c r="BG51" s="98"/>
      <c r="BH51" s="98"/>
      <c r="BI51" s="98"/>
      <c r="BJ51" s="98"/>
      <c r="BK51" s="98"/>
      <c r="BL51" s="98"/>
      <c r="BM51" s="98"/>
      <c r="BN51" s="98"/>
      <c r="BO51" s="98"/>
      <c r="BP51" s="98"/>
      <c r="BQ51" s="98"/>
      <c r="BR51" s="98"/>
      <c r="BS51" s="98"/>
      <c r="BT51" s="98"/>
      <c r="BU51" s="98"/>
      <c r="BV51" s="98"/>
      <c r="BW51" s="98"/>
      <c r="BX51" s="98"/>
      <c r="BY51" s="98"/>
      <c r="BZ51" s="98"/>
      <c r="CA51" s="98"/>
      <c r="CB51" s="98"/>
      <c r="CC51" s="98"/>
      <c r="CD51" s="98"/>
      <c r="CE51" s="98"/>
      <c r="CF51" s="98"/>
      <c r="CG51" s="98"/>
      <c r="CH51" s="98"/>
      <c r="CI51" s="98"/>
      <c r="CJ51" s="98"/>
      <c r="CK51" s="98"/>
      <c r="CL51" s="98"/>
      <c r="CM51" s="98"/>
      <c r="CN51" s="98"/>
      <c r="CO51" s="98"/>
      <c r="CP51" s="98"/>
      <c r="CQ51" s="98"/>
      <c r="CR51" s="98"/>
      <c r="CS51" s="98"/>
      <c r="CT51" s="98"/>
      <c r="CU51" s="98"/>
      <c r="CV51" s="98"/>
      <c r="CW51" s="98"/>
      <c r="CX51" s="98"/>
      <c r="CY51" s="98"/>
      <c r="CZ51" s="98"/>
      <c r="DA51" s="98"/>
      <c r="DB51" s="98"/>
      <c r="DC51" s="98"/>
      <c r="DD51" s="98"/>
      <c r="DE51" s="98"/>
      <c r="DF51" s="98"/>
      <c r="DG51" s="98"/>
      <c r="DH51" s="98"/>
      <c r="DI51" s="98"/>
      <c r="DJ51" s="98"/>
      <c r="DK51" s="98"/>
      <c r="DL51" s="98"/>
      <c r="DM51" s="98"/>
      <c r="DN51" s="98"/>
      <c r="DO51" s="98"/>
      <c r="DP51" s="98"/>
      <c r="DQ51" s="98"/>
      <c r="DR51" s="98"/>
      <c r="DS51" s="98"/>
      <c r="DT51" s="98"/>
      <c r="DU51" s="98"/>
      <c r="DV51" s="98"/>
      <c r="DW51" s="98"/>
      <c r="DX51" s="98"/>
      <c r="DY51" s="98"/>
      <c r="DZ51" s="98"/>
      <c r="EA51" s="98"/>
      <c r="EB51" s="98"/>
      <c r="EC51" s="98"/>
      <c r="ED51" s="98"/>
      <c r="EE51" s="98"/>
      <c r="EF51" s="98"/>
      <c r="EG51" s="98"/>
      <c r="EH51" s="98"/>
      <c r="EI51" s="98"/>
      <c r="EJ51" s="98"/>
      <c r="EK51" s="98"/>
      <c r="EL51" s="98"/>
      <c r="EM51" s="98"/>
      <c r="EN51" s="98"/>
      <c r="EO51" s="98"/>
      <c r="EP51" s="98"/>
      <c r="EQ51" s="98"/>
      <c r="ER51" s="98"/>
      <c r="ES51" s="98"/>
      <c r="ET51" s="98"/>
      <c r="EU51" s="98"/>
      <c r="EV51" s="98"/>
      <c r="EW51" s="98"/>
      <c r="EX51" s="98"/>
      <c r="EY51" s="98"/>
      <c r="EZ51" s="98"/>
      <c r="FA51" s="98"/>
      <c r="FB51" s="98"/>
      <c r="FC51" s="98"/>
      <c r="FD51" s="98"/>
      <c r="FE51" s="98"/>
      <c r="FF51" s="98"/>
      <c r="FG51" s="98"/>
      <c r="FH51" s="98"/>
      <c r="FI51" s="98"/>
      <c r="FJ51" s="98"/>
      <c r="FK51" s="98"/>
      <c r="FL51" s="98"/>
      <c r="FM51" s="98"/>
      <c r="FN51" s="98"/>
      <c r="FO51" s="98"/>
      <c r="FP51" s="98"/>
      <c r="FQ51" s="98"/>
      <c r="FR51" s="98"/>
      <c r="FS51" s="98"/>
      <c r="FT51" s="98"/>
      <c r="FU51" s="98"/>
      <c r="FV51" s="98"/>
      <c r="FW51" s="98"/>
      <c r="FX51" s="98"/>
      <c r="FY51" s="98"/>
      <c r="FZ51" s="98"/>
      <c r="GA51" s="98"/>
      <c r="GB51" s="98"/>
      <c r="GC51" s="98"/>
      <c r="GD51" s="98"/>
      <c r="GE51" s="98"/>
      <c r="GF51" s="98"/>
      <c r="GG51" s="98"/>
      <c r="GH51" s="98"/>
      <c r="GI51" s="98"/>
      <c r="GJ51" s="98"/>
      <c r="GK51" s="98"/>
      <c r="GL51" s="98"/>
      <c r="GM51" s="98"/>
      <c r="GN51" s="98"/>
      <c r="GO51" s="98"/>
      <c r="GP51" s="98"/>
      <c r="GQ51" s="98"/>
      <c r="GR51" s="98"/>
      <c r="GS51" s="98"/>
      <c r="GT51" s="98"/>
      <c r="GU51" s="98"/>
      <c r="GV51" s="98"/>
      <c r="GW51" s="98"/>
      <c r="GX51" s="98"/>
      <c r="GY51" s="98"/>
      <c r="GZ51" s="98"/>
      <c r="HA51" s="98"/>
      <c r="HB51" s="98"/>
      <c r="HC51" s="98"/>
      <c r="HD51" s="98"/>
      <c r="HE51" s="98"/>
      <c r="HF51" s="98"/>
      <c r="HG51" s="98"/>
      <c r="HH51" s="98"/>
      <c r="HI51" s="98"/>
      <c r="HJ51" s="98"/>
      <c r="HK51" s="98"/>
      <c r="HL51" s="98"/>
      <c r="HM51" s="98"/>
      <c r="HN51" s="98"/>
      <c r="HO51" s="98"/>
      <c r="HP51" s="98"/>
      <c r="HQ51" s="98"/>
      <c r="HR51" s="98"/>
      <c r="HS51" s="98"/>
      <c r="HT51" s="98"/>
      <c r="HU51" s="98"/>
      <c r="HV51" s="98"/>
      <c r="HW51" s="98"/>
      <c r="HX51" s="98"/>
      <c r="HY51" s="98"/>
      <c r="HZ51" s="98"/>
      <c r="IA51" s="98"/>
      <c r="IB51" s="98"/>
      <c r="IC51" s="98"/>
      <c r="ID51" s="98"/>
      <c r="IE51" s="98"/>
      <c r="IF51" s="98"/>
      <c r="IG51" s="98"/>
      <c r="IH51" s="98"/>
      <c r="II51" s="98"/>
      <c r="IJ51" s="98"/>
      <c r="IK51" s="98"/>
      <c r="IL51" s="98"/>
      <c r="IM51" s="98"/>
      <c r="IN51" s="98"/>
      <c r="IO51" s="98"/>
      <c r="IP51" s="98"/>
      <c r="IQ51" s="98"/>
      <c r="IR51" s="98"/>
      <c r="IS51" s="98"/>
      <c r="IT51" s="98"/>
    </row>
    <row r="52" spans="1:254" x14ac:dyDescent="0.25">
      <c r="A52" s="102" t="s">
        <v>144</v>
      </c>
      <c r="B52" s="109">
        <v>3205</v>
      </c>
      <c r="C52" s="109">
        <v>3283</v>
      </c>
      <c r="D52" s="109">
        <v>3353</v>
      </c>
      <c r="E52" s="109">
        <v>3418</v>
      </c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  <c r="AN52" s="98"/>
      <c r="AO52" s="98"/>
      <c r="AP52" s="98"/>
      <c r="AQ52" s="98"/>
      <c r="AR52" s="98"/>
      <c r="AS52" s="98"/>
      <c r="AT52" s="98"/>
      <c r="AU52" s="98"/>
      <c r="AV52" s="98"/>
      <c r="AW52" s="98"/>
      <c r="AX52" s="98"/>
      <c r="AY52" s="98"/>
      <c r="AZ52" s="98"/>
      <c r="BA52" s="98"/>
      <c r="BB52" s="98"/>
      <c r="BC52" s="98"/>
      <c r="BD52" s="98"/>
      <c r="BE52" s="98"/>
      <c r="BF52" s="98"/>
      <c r="BG52" s="98"/>
      <c r="BH52" s="98"/>
      <c r="BI52" s="98"/>
      <c r="BJ52" s="98"/>
      <c r="BK52" s="98"/>
      <c r="BL52" s="98"/>
      <c r="BM52" s="98"/>
      <c r="BN52" s="98"/>
      <c r="BO52" s="98"/>
      <c r="BP52" s="98"/>
      <c r="BQ52" s="98"/>
      <c r="BR52" s="98"/>
      <c r="BS52" s="98"/>
      <c r="BT52" s="98"/>
      <c r="BU52" s="98"/>
      <c r="BV52" s="98"/>
      <c r="BW52" s="98"/>
      <c r="BX52" s="98"/>
      <c r="BY52" s="98"/>
      <c r="BZ52" s="98"/>
      <c r="CA52" s="98"/>
      <c r="CB52" s="98"/>
      <c r="CC52" s="98"/>
      <c r="CD52" s="98"/>
      <c r="CE52" s="98"/>
      <c r="CF52" s="98"/>
      <c r="CG52" s="98"/>
      <c r="CH52" s="98"/>
      <c r="CI52" s="98"/>
      <c r="CJ52" s="98"/>
      <c r="CK52" s="98"/>
      <c r="CL52" s="98"/>
      <c r="CM52" s="98"/>
      <c r="CN52" s="98"/>
      <c r="CO52" s="98"/>
      <c r="CP52" s="98"/>
      <c r="CQ52" s="98"/>
      <c r="CR52" s="98"/>
      <c r="CS52" s="98"/>
      <c r="CT52" s="98"/>
      <c r="CU52" s="98"/>
      <c r="CV52" s="98"/>
      <c r="CW52" s="98"/>
      <c r="CX52" s="98"/>
      <c r="CY52" s="98"/>
      <c r="CZ52" s="98"/>
      <c r="DA52" s="98"/>
      <c r="DB52" s="98"/>
      <c r="DC52" s="98"/>
      <c r="DD52" s="98"/>
      <c r="DE52" s="98"/>
      <c r="DF52" s="98"/>
      <c r="DG52" s="98"/>
      <c r="DH52" s="98"/>
      <c r="DI52" s="98"/>
      <c r="DJ52" s="98"/>
      <c r="DK52" s="98"/>
      <c r="DL52" s="98"/>
      <c r="DM52" s="98"/>
      <c r="DN52" s="98"/>
      <c r="DO52" s="98"/>
      <c r="DP52" s="98"/>
      <c r="DQ52" s="98"/>
      <c r="DR52" s="98"/>
      <c r="DS52" s="98"/>
      <c r="DT52" s="98"/>
      <c r="DU52" s="98"/>
      <c r="DV52" s="98"/>
      <c r="DW52" s="98"/>
      <c r="DX52" s="98"/>
      <c r="DY52" s="98"/>
      <c r="DZ52" s="98"/>
      <c r="EA52" s="98"/>
      <c r="EB52" s="98"/>
      <c r="EC52" s="98"/>
      <c r="ED52" s="98"/>
      <c r="EE52" s="98"/>
      <c r="EF52" s="98"/>
      <c r="EG52" s="98"/>
      <c r="EH52" s="98"/>
      <c r="EI52" s="98"/>
      <c r="EJ52" s="98"/>
      <c r="EK52" s="98"/>
      <c r="EL52" s="98"/>
      <c r="EM52" s="98"/>
      <c r="EN52" s="98"/>
      <c r="EO52" s="98"/>
      <c r="EP52" s="98"/>
      <c r="EQ52" s="98"/>
      <c r="ER52" s="98"/>
      <c r="ES52" s="98"/>
      <c r="ET52" s="98"/>
      <c r="EU52" s="98"/>
      <c r="EV52" s="98"/>
      <c r="EW52" s="98"/>
      <c r="EX52" s="98"/>
      <c r="EY52" s="98"/>
      <c r="EZ52" s="98"/>
      <c r="FA52" s="98"/>
      <c r="FB52" s="98"/>
      <c r="FC52" s="98"/>
      <c r="FD52" s="98"/>
      <c r="FE52" s="98"/>
      <c r="FF52" s="98"/>
      <c r="FG52" s="98"/>
      <c r="FH52" s="98"/>
      <c r="FI52" s="98"/>
      <c r="FJ52" s="98"/>
      <c r="FK52" s="98"/>
      <c r="FL52" s="98"/>
      <c r="FM52" s="98"/>
      <c r="FN52" s="98"/>
      <c r="FO52" s="98"/>
      <c r="FP52" s="98"/>
      <c r="FQ52" s="98"/>
      <c r="FR52" s="98"/>
      <c r="FS52" s="98"/>
      <c r="FT52" s="98"/>
      <c r="FU52" s="98"/>
      <c r="FV52" s="98"/>
      <c r="FW52" s="98"/>
      <c r="FX52" s="98"/>
      <c r="FY52" s="98"/>
      <c r="FZ52" s="98"/>
      <c r="GA52" s="98"/>
      <c r="GB52" s="98"/>
      <c r="GC52" s="98"/>
      <c r="GD52" s="98"/>
      <c r="GE52" s="98"/>
      <c r="GF52" s="98"/>
      <c r="GG52" s="98"/>
      <c r="GH52" s="98"/>
      <c r="GI52" s="98"/>
      <c r="GJ52" s="98"/>
      <c r="GK52" s="98"/>
      <c r="GL52" s="98"/>
      <c r="GM52" s="98"/>
      <c r="GN52" s="98"/>
      <c r="GO52" s="98"/>
      <c r="GP52" s="98"/>
      <c r="GQ52" s="98"/>
      <c r="GR52" s="98"/>
      <c r="GS52" s="98"/>
      <c r="GT52" s="98"/>
      <c r="GU52" s="98"/>
      <c r="GV52" s="98"/>
      <c r="GW52" s="98"/>
      <c r="GX52" s="98"/>
      <c r="GY52" s="98"/>
      <c r="GZ52" s="98"/>
      <c r="HA52" s="98"/>
      <c r="HB52" s="98"/>
      <c r="HC52" s="98"/>
      <c r="HD52" s="98"/>
      <c r="HE52" s="98"/>
      <c r="HF52" s="98"/>
      <c r="HG52" s="98"/>
      <c r="HH52" s="98"/>
      <c r="HI52" s="98"/>
      <c r="HJ52" s="98"/>
      <c r="HK52" s="98"/>
      <c r="HL52" s="98"/>
      <c r="HM52" s="98"/>
      <c r="HN52" s="98"/>
      <c r="HO52" s="98"/>
      <c r="HP52" s="98"/>
      <c r="HQ52" s="98"/>
      <c r="HR52" s="98"/>
      <c r="HS52" s="98"/>
      <c r="HT52" s="98"/>
      <c r="HU52" s="98"/>
      <c r="HV52" s="98"/>
      <c r="HW52" s="98"/>
      <c r="HX52" s="98"/>
      <c r="HY52" s="98"/>
      <c r="HZ52" s="98"/>
      <c r="IA52" s="98"/>
      <c r="IB52" s="98"/>
      <c r="IC52" s="98"/>
      <c r="ID52" s="98"/>
      <c r="IE52" s="98"/>
      <c r="IF52" s="98"/>
      <c r="IG52" s="98"/>
      <c r="IH52" s="98"/>
      <c r="II52" s="98"/>
      <c r="IJ52" s="98"/>
      <c r="IK52" s="98"/>
      <c r="IL52" s="98"/>
      <c r="IM52" s="98"/>
      <c r="IN52" s="98"/>
      <c r="IO52" s="98"/>
      <c r="IP52" s="98"/>
      <c r="IQ52" s="98"/>
      <c r="IR52" s="98"/>
      <c r="IS52" s="98"/>
      <c r="IT52" s="98"/>
    </row>
    <row r="53" spans="1:254" x14ac:dyDescent="0.25">
      <c r="A53" s="102" t="s">
        <v>145</v>
      </c>
      <c r="B53" s="110" t="s">
        <v>27</v>
      </c>
      <c r="C53" s="110" t="s">
        <v>27</v>
      </c>
      <c r="D53" s="110" t="s">
        <v>27</v>
      </c>
      <c r="E53" s="110" t="s">
        <v>27</v>
      </c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8"/>
      <c r="AT53" s="98"/>
      <c r="AU53" s="98"/>
      <c r="AV53" s="98"/>
      <c r="AW53" s="98"/>
      <c r="AX53" s="98"/>
      <c r="AY53" s="98"/>
      <c r="AZ53" s="98"/>
      <c r="BA53" s="98"/>
      <c r="BB53" s="98"/>
      <c r="BC53" s="98"/>
      <c r="BD53" s="98"/>
      <c r="BE53" s="98"/>
      <c r="BF53" s="98"/>
      <c r="BG53" s="98"/>
      <c r="BH53" s="98"/>
      <c r="BI53" s="98"/>
      <c r="BJ53" s="98"/>
      <c r="BK53" s="98"/>
      <c r="BL53" s="98"/>
      <c r="BM53" s="98"/>
      <c r="BN53" s="98"/>
      <c r="BO53" s="98"/>
      <c r="BP53" s="98"/>
      <c r="BQ53" s="98"/>
      <c r="BR53" s="98"/>
      <c r="BS53" s="98"/>
      <c r="BT53" s="98"/>
      <c r="BU53" s="98"/>
      <c r="BV53" s="98"/>
      <c r="BW53" s="98"/>
      <c r="BX53" s="98"/>
      <c r="BY53" s="98"/>
      <c r="BZ53" s="98"/>
      <c r="CA53" s="98"/>
      <c r="CB53" s="98"/>
      <c r="CC53" s="98"/>
      <c r="CD53" s="98"/>
      <c r="CE53" s="98"/>
      <c r="CF53" s="98"/>
      <c r="CG53" s="98"/>
      <c r="CH53" s="98"/>
      <c r="CI53" s="98"/>
      <c r="CJ53" s="98"/>
      <c r="CK53" s="98"/>
      <c r="CL53" s="98"/>
      <c r="CM53" s="98"/>
      <c r="CN53" s="98"/>
      <c r="CO53" s="98"/>
      <c r="CP53" s="98"/>
      <c r="CQ53" s="98"/>
      <c r="CR53" s="98"/>
      <c r="CS53" s="98"/>
      <c r="CT53" s="98"/>
      <c r="CU53" s="98"/>
      <c r="CV53" s="98"/>
      <c r="CW53" s="98"/>
      <c r="CX53" s="98"/>
      <c r="CY53" s="98"/>
      <c r="CZ53" s="98"/>
      <c r="DA53" s="98"/>
      <c r="DB53" s="98"/>
      <c r="DC53" s="98"/>
      <c r="DD53" s="98"/>
      <c r="DE53" s="98"/>
      <c r="DF53" s="98"/>
      <c r="DG53" s="98"/>
      <c r="DH53" s="98"/>
      <c r="DI53" s="98"/>
      <c r="DJ53" s="98"/>
      <c r="DK53" s="98"/>
      <c r="DL53" s="98"/>
      <c r="DM53" s="98"/>
      <c r="DN53" s="98"/>
      <c r="DO53" s="98"/>
      <c r="DP53" s="98"/>
      <c r="DQ53" s="98"/>
      <c r="DR53" s="98"/>
      <c r="DS53" s="98"/>
      <c r="DT53" s="98"/>
      <c r="DU53" s="98"/>
      <c r="DV53" s="98"/>
      <c r="DW53" s="98"/>
      <c r="DX53" s="98"/>
      <c r="DY53" s="98"/>
      <c r="DZ53" s="98"/>
      <c r="EA53" s="98"/>
      <c r="EB53" s="98"/>
      <c r="EC53" s="98"/>
      <c r="ED53" s="98"/>
      <c r="EE53" s="98"/>
      <c r="EF53" s="98"/>
      <c r="EG53" s="98"/>
      <c r="EH53" s="98"/>
      <c r="EI53" s="98"/>
      <c r="EJ53" s="98"/>
      <c r="EK53" s="98"/>
      <c r="EL53" s="98"/>
      <c r="EM53" s="98"/>
      <c r="EN53" s="98"/>
      <c r="EO53" s="98"/>
      <c r="EP53" s="98"/>
      <c r="EQ53" s="98"/>
      <c r="ER53" s="98"/>
      <c r="ES53" s="98"/>
      <c r="ET53" s="98"/>
      <c r="EU53" s="98"/>
      <c r="EV53" s="98"/>
      <c r="EW53" s="98"/>
      <c r="EX53" s="98"/>
      <c r="EY53" s="98"/>
      <c r="EZ53" s="98"/>
      <c r="FA53" s="98"/>
      <c r="FB53" s="98"/>
      <c r="FC53" s="98"/>
      <c r="FD53" s="98"/>
      <c r="FE53" s="98"/>
      <c r="FF53" s="98"/>
      <c r="FG53" s="98"/>
      <c r="FH53" s="98"/>
      <c r="FI53" s="98"/>
      <c r="FJ53" s="98"/>
      <c r="FK53" s="98"/>
      <c r="FL53" s="98"/>
      <c r="FM53" s="98"/>
      <c r="FN53" s="98"/>
      <c r="FO53" s="98"/>
      <c r="FP53" s="98"/>
      <c r="FQ53" s="98"/>
      <c r="FR53" s="98"/>
      <c r="FS53" s="98"/>
      <c r="FT53" s="98"/>
      <c r="FU53" s="98"/>
      <c r="FV53" s="98"/>
      <c r="FW53" s="98"/>
      <c r="FX53" s="98"/>
      <c r="FY53" s="98"/>
      <c r="FZ53" s="98"/>
      <c r="GA53" s="98"/>
      <c r="GB53" s="98"/>
      <c r="GC53" s="98"/>
      <c r="GD53" s="98"/>
      <c r="GE53" s="98"/>
      <c r="GF53" s="98"/>
      <c r="GG53" s="98"/>
      <c r="GH53" s="98"/>
      <c r="GI53" s="98"/>
      <c r="GJ53" s="98"/>
      <c r="GK53" s="98"/>
      <c r="GL53" s="98"/>
      <c r="GM53" s="98"/>
      <c r="GN53" s="98"/>
      <c r="GO53" s="98"/>
      <c r="GP53" s="98"/>
      <c r="GQ53" s="98"/>
      <c r="GR53" s="98"/>
      <c r="GS53" s="98"/>
      <c r="GT53" s="98"/>
      <c r="GU53" s="98"/>
      <c r="GV53" s="98"/>
      <c r="GW53" s="98"/>
      <c r="GX53" s="98"/>
      <c r="GY53" s="98"/>
      <c r="GZ53" s="98"/>
      <c r="HA53" s="98"/>
      <c r="HB53" s="98"/>
      <c r="HC53" s="98"/>
      <c r="HD53" s="98"/>
      <c r="HE53" s="98"/>
      <c r="HF53" s="98"/>
      <c r="HG53" s="98"/>
      <c r="HH53" s="98"/>
      <c r="HI53" s="98"/>
      <c r="HJ53" s="98"/>
      <c r="HK53" s="98"/>
      <c r="HL53" s="98"/>
      <c r="HM53" s="98"/>
      <c r="HN53" s="98"/>
      <c r="HO53" s="98"/>
      <c r="HP53" s="98"/>
      <c r="HQ53" s="98"/>
      <c r="HR53" s="98"/>
      <c r="HS53" s="98"/>
      <c r="HT53" s="98"/>
      <c r="HU53" s="98"/>
      <c r="HV53" s="98"/>
      <c r="HW53" s="98"/>
      <c r="HX53" s="98"/>
      <c r="HY53" s="98"/>
      <c r="HZ53" s="98"/>
      <c r="IA53" s="98"/>
      <c r="IB53" s="98"/>
      <c r="IC53" s="98"/>
      <c r="ID53" s="98"/>
      <c r="IE53" s="98"/>
      <c r="IF53" s="98"/>
      <c r="IG53" s="98"/>
      <c r="IH53" s="98"/>
      <c r="II53" s="98"/>
      <c r="IJ53" s="98"/>
      <c r="IK53" s="98"/>
      <c r="IL53" s="98"/>
      <c r="IM53" s="98"/>
      <c r="IN53" s="98"/>
      <c r="IO53" s="98"/>
      <c r="IP53" s="98"/>
      <c r="IQ53" s="98"/>
      <c r="IR53" s="98"/>
      <c r="IS53" s="98"/>
      <c r="IT53" s="98"/>
    </row>
    <row r="54" spans="1:254" x14ac:dyDescent="0.25">
      <c r="A54" s="102" t="s">
        <v>146</v>
      </c>
      <c r="B54" s="109">
        <v>-2830</v>
      </c>
      <c r="C54" s="109">
        <v>-2652</v>
      </c>
      <c r="D54" s="109">
        <v>-2588</v>
      </c>
      <c r="E54" s="109">
        <v>-2578</v>
      </c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  <c r="AN54" s="98"/>
      <c r="AO54" s="98"/>
      <c r="AP54" s="98"/>
      <c r="AQ54" s="98"/>
      <c r="AR54" s="98"/>
      <c r="AS54" s="98"/>
      <c r="AT54" s="98"/>
      <c r="AU54" s="98"/>
      <c r="AV54" s="98"/>
      <c r="AW54" s="98"/>
      <c r="AX54" s="98"/>
      <c r="AY54" s="98"/>
      <c r="AZ54" s="98"/>
      <c r="BA54" s="98"/>
      <c r="BB54" s="98"/>
      <c r="BC54" s="98"/>
      <c r="BD54" s="98"/>
      <c r="BE54" s="98"/>
      <c r="BF54" s="98"/>
      <c r="BG54" s="98"/>
      <c r="BH54" s="98"/>
      <c r="BI54" s="98"/>
      <c r="BJ54" s="98"/>
      <c r="BK54" s="98"/>
      <c r="BL54" s="98"/>
      <c r="BM54" s="98"/>
      <c r="BN54" s="98"/>
      <c r="BO54" s="98"/>
      <c r="BP54" s="98"/>
      <c r="BQ54" s="98"/>
      <c r="BR54" s="98"/>
      <c r="BS54" s="98"/>
      <c r="BT54" s="98"/>
      <c r="BU54" s="98"/>
      <c r="BV54" s="98"/>
      <c r="BW54" s="98"/>
      <c r="BX54" s="98"/>
      <c r="BY54" s="98"/>
      <c r="BZ54" s="98"/>
      <c r="CA54" s="98"/>
      <c r="CB54" s="98"/>
      <c r="CC54" s="98"/>
      <c r="CD54" s="98"/>
      <c r="CE54" s="98"/>
      <c r="CF54" s="98"/>
      <c r="CG54" s="98"/>
      <c r="CH54" s="98"/>
      <c r="CI54" s="98"/>
      <c r="CJ54" s="98"/>
      <c r="CK54" s="98"/>
      <c r="CL54" s="98"/>
      <c r="CM54" s="98"/>
      <c r="CN54" s="98"/>
      <c r="CO54" s="98"/>
      <c r="CP54" s="98"/>
      <c r="CQ54" s="98"/>
      <c r="CR54" s="98"/>
      <c r="CS54" s="98"/>
      <c r="CT54" s="98"/>
      <c r="CU54" s="98"/>
      <c r="CV54" s="98"/>
      <c r="CW54" s="98"/>
      <c r="CX54" s="98"/>
      <c r="CY54" s="98"/>
      <c r="CZ54" s="98"/>
      <c r="DA54" s="98"/>
      <c r="DB54" s="98"/>
      <c r="DC54" s="98"/>
      <c r="DD54" s="98"/>
      <c r="DE54" s="98"/>
      <c r="DF54" s="98"/>
      <c r="DG54" s="98"/>
      <c r="DH54" s="98"/>
      <c r="DI54" s="98"/>
      <c r="DJ54" s="98"/>
      <c r="DK54" s="98"/>
      <c r="DL54" s="98"/>
      <c r="DM54" s="98"/>
      <c r="DN54" s="98"/>
      <c r="DO54" s="98"/>
      <c r="DP54" s="98"/>
      <c r="DQ54" s="98"/>
      <c r="DR54" s="98"/>
      <c r="DS54" s="98"/>
      <c r="DT54" s="98"/>
      <c r="DU54" s="98"/>
      <c r="DV54" s="98"/>
      <c r="DW54" s="98"/>
      <c r="DX54" s="98"/>
      <c r="DY54" s="98"/>
      <c r="DZ54" s="98"/>
      <c r="EA54" s="98"/>
      <c r="EB54" s="98"/>
      <c r="EC54" s="98"/>
      <c r="ED54" s="98"/>
      <c r="EE54" s="98"/>
      <c r="EF54" s="98"/>
      <c r="EG54" s="98"/>
      <c r="EH54" s="98"/>
      <c r="EI54" s="98"/>
      <c r="EJ54" s="98"/>
      <c r="EK54" s="98"/>
      <c r="EL54" s="98"/>
      <c r="EM54" s="98"/>
      <c r="EN54" s="98"/>
      <c r="EO54" s="98"/>
      <c r="EP54" s="98"/>
      <c r="EQ54" s="98"/>
      <c r="ER54" s="98"/>
      <c r="ES54" s="98"/>
      <c r="ET54" s="98"/>
      <c r="EU54" s="98"/>
      <c r="EV54" s="98"/>
      <c r="EW54" s="98"/>
      <c r="EX54" s="98"/>
      <c r="EY54" s="98"/>
      <c r="EZ54" s="98"/>
      <c r="FA54" s="98"/>
      <c r="FB54" s="98"/>
      <c r="FC54" s="98"/>
      <c r="FD54" s="98"/>
      <c r="FE54" s="98"/>
      <c r="FF54" s="98"/>
      <c r="FG54" s="98"/>
      <c r="FH54" s="98"/>
      <c r="FI54" s="98"/>
      <c r="FJ54" s="98"/>
      <c r="FK54" s="98"/>
      <c r="FL54" s="98"/>
      <c r="FM54" s="98"/>
      <c r="FN54" s="98"/>
      <c r="FO54" s="98"/>
      <c r="FP54" s="98"/>
      <c r="FQ54" s="98"/>
      <c r="FR54" s="98"/>
      <c r="FS54" s="98"/>
      <c r="FT54" s="98"/>
      <c r="FU54" s="98"/>
      <c r="FV54" s="98"/>
      <c r="FW54" s="98"/>
      <c r="FX54" s="98"/>
      <c r="FY54" s="98"/>
      <c r="FZ54" s="98"/>
      <c r="GA54" s="98"/>
      <c r="GB54" s="98"/>
      <c r="GC54" s="98"/>
      <c r="GD54" s="98"/>
      <c r="GE54" s="98"/>
      <c r="GF54" s="98"/>
      <c r="GG54" s="98"/>
      <c r="GH54" s="98"/>
      <c r="GI54" s="98"/>
      <c r="GJ54" s="98"/>
      <c r="GK54" s="98"/>
      <c r="GL54" s="98"/>
      <c r="GM54" s="98"/>
      <c r="GN54" s="98"/>
      <c r="GO54" s="98"/>
      <c r="GP54" s="98"/>
      <c r="GQ54" s="98"/>
      <c r="GR54" s="98"/>
      <c r="GS54" s="98"/>
      <c r="GT54" s="98"/>
      <c r="GU54" s="98"/>
      <c r="GV54" s="98"/>
      <c r="GW54" s="98"/>
      <c r="GX54" s="98"/>
      <c r="GY54" s="98"/>
      <c r="GZ54" s="98"/>
      <c r="HA54" s="98"/>
      <c r="HB54" s="98"/>
      <c r="HC54" s="98"/>
      <c r="HD54" s="98"/>
      <c r="HE54" s="98"/>
      <c r="HF54" s="98"/>
      <c r="HG54" s="98"/>
      <c r="HH54" s="98"/>
      <c r="HI54" s="98"/>
      <c r="HJ54" s="98"/>
      <c r="HK54" s="98"/>
      <c r="HL54" s="98"/>
      <c r="HM54" s="98"/>
      <c r="HN54" s="98"/>
      <c r="HO54" s="98"/>
      <c r="HP54" s="98"/>
      <c r="HQ54" s="98"/>
      <c r="HR54" s="98"/>
      <c r="HS54" s="98"/>
      <c r="HT54" s="98"/>
      <c r="HU54" s="98"/>
      <c r="HV54" s="98"/>
      <c r="HW54" s="98"/>
      <c r="HX54" s="98"/>
      <c r="HY54" s="98"/>
      <c r="HZ54" s="98"/>
      <c r="IA54" s="98"/>
      <c r="IB54" s="98"/>
      <c r="IC54" s="98"/>
      <c r="ID54" s="98"/>
      <c r="IE54" s="98"/>
      <c r="IF54" s="98"/>
      <c r="IG54" s="98"/>
      <c r="IH54" s="98"/>
      <c r="II54" s="98"/>
      <c r="IJ54" s="98"/>
      <c r="IK54" s="98"/>
      <c r="IL54" s="98"/>
      <c r="IM54" s="98"/>
      <c r="IN54" s="98"/>
      <c r="IO54" s="98"/>
      <c r="IP54" s="98"/>
      <c r="IQ54" s="98"/>
      <c r="IR54" s="98"/>
      <c r="IS54" s="98"/>
      <c r="IT54" s="98"/>
    </row>
    <row r="55" spans="1:254" x14ac:dyDescent="0.25">
      <c r="A55" s="102" t="s">
        <v>147</v>
      </c>
      <c r="B55" s="110" t="s">
        <v>27</v>
      </c>
      <c r="C55" s="110" t="s">
        <v>27</v>
      </c>
      <c r="D55" s="110" t="s">
        <v>27</v>
      </c>
      <c r="E55" s="110" t="s">
        <v>27</v>
      </c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  <c r="AN55" s="98"/>
      <c r="AO55" s="98"/>
      <c r="AP55" s="98"/>
      <c r="AQ55" s="98"/>
      <c r="AR55" s="98"/>
      <c r="AS55" s="98"/>
      <c r="AT55" s="98"/>
      <c r="AU55" s="98"/>
      <c r="AV55" s="98"/>
      <c r="AW55" s="98"/>
      <c r="AX55" s="98"/>
      <c r="AY55" s="98"/>
      <c r="AZ55" s="98"/>
      <c r="BA55" s="98"/>
      <c r="BB55" s="98"/>
      <c r="BC55" s="98"/>
      <c r="BD55" s="98"/>
      <c r="BE55" s="98"/>
      <c r="BF55" s="98"/>
      <c r="BG55" s="98"/>
      <c r="BH55" s="98"/>
      <c r="BI55" s="98"/>
      <c r="BJ55" s="98"/>
      <c r="BK55" s="98"/>
      <c r="BL55" s="98"/>
      <c r="BM55" s="98"/>
      <c r="BN55" s="98"/>
      <c r="BO55" s="98"/>
      <c r="BP55" s="98"/>
      <c r="BQ55" s="98"/>
      <c r="BR55" s="98"/>
      <c r="BS55" s="98"/>
      <c r="BT55" s="98"/>
      <c r="BU55" s="98"/>
      <c r="BV55" s="98"/>
      <c r="BW55" s="98"/>
      <c r="BX55" s="98"/>
      <c r="BY55" s="98"/>
      <c r="BZ55" s="98"/>
      <c r="CA55" s="98"/>
      <c r="CB55" s="98"/>
      <c r="CC55" s="98"/>
      <c r="CD55" s="98"/>
      <c r="CE55" s="98"/>
      <c r="CF55" s="98"/>
      <c r="CG55" s="98"/>
      <c r="CH55" s="98"/>
      <c r="CI55" s="98"/>
      <c r="CJ55" s="98"/>
      <c r="CK55" s="98"/>
      <c r="CL55" s="98"/>
      <c r="CM55" s="98"/>
      <c r="CN55" s="98"/>
      <c r="CO55" s="98"/>
      <c r="CP55" s="98"/>
      <c r="CQ55" s="98"/>
      <c r="CR55" s="98"/>
      <c r="CS55" s="98"/>
      <c r="CT55" s="98"/>
      <c r="CU55" s="98"/>
      <c r="CV55" s="98"/>
      <c r="CW55" s="98"/>
      <c r="CX55" s="98"/>
      <c r="CY55" s="98"/>
      <c r="CZ55" s="98"/>
      <c r="DA55" s="98"/>
      <c r="DB55" s="98"/>
      <c r="DC55" s="98"/>
      <c r="DD55" s="98"/>
      <c r="DE55" s="98"/>
      <c r="DF55" s="98"/>
      <c r="DG55" s="98"/>
      <c r="DH55" s="98"/>
      <c r="DI55" s="98"/>
      <c r="DJ55" s="98"/>
      <c r="DK55" s="98"/>
      <c r="DL55" s="98"/>
      <c r="DM55" s="98"/>
      <c r="DN55" s="98"/>
      <c r="DO55" s="98"/>
      <c r="DP55" s="98"/>
      <c r="DQ55" s="98"/>
      <c r="DR55" s="98"/>
      <c r="DS55" s="98"/>
      <c r="DT55" s="98"/>
      <c r="DU55" s="98"/>
      <c r="DV55" s="98"/>
      <c r="DW55" s="98"/>
      <c r="DX55" s="98"/>
      <c r="DY55" s="98"/>
      <c r="DZ55" s="98"/>
      <c r="EA55" s="98"/>
      <c r="EB55" s="98"/>
      <c r="EC55" s="98"/>
      <c r="ED55" s="98"/>
      <c r="EE55" s="98"/>
      <c r="EF55" s="98"/>
      <c r="EG55" s="98"/>
      <c r="EH55" s="98"/>
      <c r="EI55" s="98"/>
      <c r="EJ55" s="98"/>
      <c r="EK55" s="98"/>
      <c r="EL55" s="98"/>
      <c r="EM55" s="98"/>
      <c r="EN55" s="98"/>
      <c r="EO55" s="98"/>
      <c r="EP55" s="98"/>
      <c r="EQ55" s="98"/>
      <c r="ER55" s="98"/>
      <c r="ES55" s="98"/>
      <c r="ET55" s="98"/>
      <c r="EU55" s="98"/>
      <c r="EV55" s="98"/>
      <c r="EW55" s="98"/>
      <c r="EX55" s="98"/>
      <c r="EY55" s="98"/>
      <c r="EZ55" s="98"/>
      <c r="FA55" s="98"/>
      <c r="FB55" s="98"/>
      <c r="FC55" s="98"/>
      <c r="FD55" s="98"/>
      <c r="FE55" s="98"/>
      <c r="FF55" s="98"/>
      <c r="FG55" s="98"/>
      <c r="FH55" s="98"/>
      <c r="FI55" s="98"/>
      <c r="FJ55" s="98"/>
      <c r="FK55" s="98"/>
      <c r="FL55" s="98"/>
      <c r="FM55" s="98"/>
      <c r="FN55" s="98"/>
      <c r="FO55" s="98"/>
      <c r="FP55" s="98"/>
      <c r="FQ55" s="98"/>
      <c r="FR55" s="98"/>
      <c r="FS55" s="98"/>
      <c r="FT55" s="98"/>
      <c r="FU55" s="98"/>
      <c r="FV55" s="98"/>
      <c r="FW55" s="98"/>
      <c r="FX55" s="98"/>
      <c r="FY55" s="98"/>
      <c r="FZ55" s="98"/>
      <c r="GA55" s="98"/>
      <c r="GB55" s="98"/>
      <c r="GC55" s="98"/>
      <c r="GD55" s="98"/>
      <c r="GE55" s="98"/>
      <c r="GF55" s="98"/>
      <c r="GG55" s="98"/>
      <c r="GH55" s="98"/>
      <c r="GI55" s="98"/>
      <c r="GJ55" s="98"/>
      <c r="GK55" s="98"/>
      <c r="GL55" s="98"/>
      <c r="GM55" s="98"/>
      <c r="GN55" s="98"/>
      <c r="GO55" s="98"/>
      <c r="GP55" s="98"/>
      <c r="GQ55" s="98"/>
      <c r="GR55" s="98"/>
      <c r="GS55" s="98"/>
      <c r="GT55" s="98"/>
      <c r="GU55" s="98"/>
      <c r="GV55" s="98"/>
      <c r="GW55" s="98"/>
      <c r="GX55" s="98"/>
      <c r="GY55" s="98"/>
      <c r="GZ55" s="98"/>
      <c r="HA55" s="98"/>
      <c r="HB55" s="98"/>
      <c r="HC55" s="98"/>
      <c r="HD55" s="98"/>
      <c r="HE55" s="98"/>
      <c r="HF55" s="98"/>
      <c r="HG55" s="98"/>
      <c r="HH55" s="98"/>
      <c r="HI55" s="98"/>
      <c r="HJ55" s="98"/>
      <c r="HK55" s="98"/>
      <c r="HL55" s="98"/>
      <c r="HM55" s="98"/>
      <c r="HN55" s="98"/>
      <c r="HO55" s="98"/>
      <c r="HP55" s="98"/>
      <c r="HQ55" s="98"/>
      <c r="HR55" s="98"/>
      <c r="HS55" s="98"/>
      <c r="HT55" s="98"/>
      <c r="HU55" s="98"/>
      <c r="HV55" s="98"/>
      <c r="HW55" s="98"/>
      <c r="HX55" s="98"/>
      <c r="HY55" s="98"/>
      <c r="HZ55" s="98"/>
      <c r="IA55" s="98"/>
      <c r="IB55" s="98"/>
      <c r="IC55" s="98"/>
      <c r="ID55" s="98"/>
      <c r="IE55" s="98"/>
      <c r="IF55" s="98"/>
      <c r="IG55" s="98"/>
      <c r="IH55" s="98"/>
      <c r="II55" s="98"/>
      <c r="IJ55" s="98"/>
      <c r="IK55" s="98"/>
      <c r="IL55" s="98"/>
      <c r="IM55" s="98"/>
      <c r="IN55" s="98"/>
      <c r="IO55" s="98"/>
      <c r="IP55" s="98"/>
      <c r="IQ55" s="98"/>
      <c r="IR55" s="98"/>
      <c r="IS55" s="98"/>
      <c r="IT55" s="98"/>
    </row>
    <row r="56" spans="1:254" x14ac:dyDescent="0.25">
      <c r="A56" s="102" t="s">
        <v>148</v>
      </c>
      <c r="B56" s="108">
        <v>-70</v>
      </c>
      <c r="C56" s="108">
        <v>-50</v>
      </c>
      <c r="D56" s="108">
        <v>-26</v>
      </c>
      <c r="E56" s="108">
        <v>8</v>
      </c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8"/>
      <c r="AT56" s="98"/>
      <c r="AU56" s="98"/>
      <c r="AV56" s="98"/>
      <c r="AW56" s="98"/>
      <c r="AX56" s="98"/>
      <c r="AY56" s="98"/>
      <c r="AZ56" s="98"/>
      <c r="BA56" s="98"/>
      <c r="BB56" s="98"/>
      <c r="BC56" s="98"/>
      <c r="BD56" s="98"/>
      <c r="BE56" s="98"/>
      <c r="BF56" s="98"/>
      <c r="BG56" s="98"/>
      <c r="BH56" s="98"/>
      <c r="BI56" s="98"/>
      <c r="BJ56" s="98"/>
      <c r="BK56" s="98"/>
      <c r="BL56" s="98"/>
      <c r="BM56" s="98"/>
      <c r="BN56" s="98"/>
      <c r="BO56" s="98"/>
      <c r="BP56" s="98"/>
      <c r="BQ56" s="98"/>
      <c r="BR56" s="98"/>
      <c r="BS56" s="98"/>
      <c r="BT56" s="98"/>
      <c r="BU56" s="98"/>
      <c r="BV56" s="98"/>
      <c r="BW56" s="98"/>
      <c r="BX56" s="98"/>
      <c r="BY56" s="98"/>
      <c r="BZ56" s="98"/>
      <c r="CA56" s="98"/>
      <c r="CB56" s="98"/>
      <c r="CC56" s="98"/>
      <c r="CD56" s="98"/>
      <c r="CE56" s="98"/>
      <c r="CF56" s="98"/>
      <c r="CG56" s="98"/>
      <c r="CH56" s="98"/>
      <c r="CI56" s="98"/>
      <c r="CJ56" s="98"/>
      <c r="CK56" s="98"/>
      <c r="CL56" s="98"/>
      <c r="CM56" s="98"/>
      <c r="CN56" s="98"/>
      <c r="CO56" s="98"/>
      <c r="CP56" s="98"/>
      <c r="CQ56" s="98"/>
      <c r="CR56" s="98"/>
      <c r="CS56" s="98"/>
      <c r="CT56" s="98"/>
      <c r="CU56" s="98"/>
      <c r="CV56" s="98"/>
      <c r="CW56" s="98"/>
      <c r="CX56" s="98"/>
      <c r="CY56" s="98"/>
      <c r="CZ56" s="98"/>
      <c r="DA56" s="98"/>
      <c r="DB56" s="98"/>
      <c r="DC56" s="98"/>
      <c r="DD56" s="98"/>
      <c r="DE56" s="98"/>
      <c r="DF56" s="98"/>
      <c r="DG56" s="98"/>
      <c r="DH56" s="98"/>
      <c r="DI56" s="98"/>
      <c r="DJ56" s="98"/>
      <c r="DK56" s="98"/>
      <c r="DL56" s="98"/>
      <c r="DM56" s="98"/>
      <c r="DN56" s="98"/>
      <c r="DO56" s="98"/>
      <c r="DP56" s="98"/>
      <c r="DQ56" s="98"/>
      <c r="DR56" s="98"/>
      <c r="DS56" s="98"/>
      <c r="DT56" s="98"/>
      <c r="DU56" s="98"/>
      <c r="DV56" s="98"/>
      <c r="DW56" s="98"/>
      <c r="DX56" s="98"/>
      <c r="DY56" s="98"/>
      <c r="DZ56" s="98"/>
      <c r="EA56" s="98"/>
      <c r="EB56" s="98"/>
      <c r="EC56" s="98"/>
      <c r="ED56" s="98"/>
      <c r="EE56" s="98"/>
      <c r="EF56" s="98"/>
      <c r="EG56" s="98"/>
      <c r="EH56" s="98"/>
      <c r="EI56" s="98"/>
      <c r="EJ56" s="98"/>
      <c r="EK56" s="98"/>
      <c r="EL56" s="98"/>
      <c r="EM56" s="98"/>
      <c r="EN56" s="98"/>
      <c r="EO56" s="98"/>
      <c r="EP56" s="98"/>
      <c r="EQ56" s="98"/>
      <c r="ER56" s="98"/>
      <c r="ES56" s="98"/>
      <c r="ET56" s="98"/>
      <c r="EU56" s="98"/>
      <c r="EV56" s="98"/>
      <c r="EW56" s="98"/>
      <c r="EX56" s="98"/>
      <c r="EY56" s="98"/>
      <c r="EZ56" s="98"/>
      <c r="FA56" s="98"/>
      <c r="FB56" s="98"/>
      <c r="FC56" s="98"/>
      <c r="FD56" s="98"/>
      <c r="FE56" s="98"/>
      <c r="FF56" s="98"/>
      <c r="FG56" s="98"/>
      <c r="FH56" s="98"/>
      <c r="FI56" s="98"/>
      <c r="FJ56" s="98"/>
      <c r="FK56" s="98"/>
      <c r="FL56" s="98"/>
      <c r="FM56" s="98"/>
      <c r="FN56" s="98"/>
      <c r="FO56" s="98"/>
      <c r="FP56" s="98"/>
      <c r="FQ56" s="98"/>
      <c r="FR56" s="98"/>
      <c r="FS56" s="98"/>
      <c r="FT56" s="98"/>
      <c r="FU56" s="98"/>
      <c r="FV56" s="98"/>
      <c r="FW56" s="98"/>
      <c r="FX56" s="98"/>
      <c r="FY56" s="98"/>
      <c r="FZ56" s="98"/>
      <c r="GA56" s="98"/>
      <c r="GB56" s="98"/>
      <c r="GC56" s="98"/>
      <c r="GD56" s="98"/>
      <c r="GE56" s="98"/>
      <c r="GF56" s="98"/>
      <c r="GG56" s="98"/>
      <c r="GH56" s="98"/>
      <c r="GI56" s="98"/>
      <c r="GJ56" s="98"/>
      <c r="GK56" s="98"/>
      <c r="GL56" s="98"/>
      <c r="GM56" s="98"/>
      <c r="GN56" s="98"/>
      <c r="GO56" s="98"/>
      <c r="GP56" s="98"/>
      <c r="GQ56" s="98"/>
      <c r="GR56" s="98"/>
      <c r="GS56" s="98"/>
      <c r="GT56" s="98"/>
      <c r="GU56" s="98"/>
      <c r="GV56" s="98"/>
      <c r="GW56" s="98"/>
      <c r="GX56" s="98"/>
      <c r="GY56" s="98"/>
      <c r="GZ56" s="98"/>
      <c r="HA56" s="98"/>
      <c r="HB56" s="98"/>
      <c r="HC56" s="98"/>
      <c r="HD56" s="98"/>
      <c r="HE56" s="98"/>
      <c r="HF56" s="98"/>
      <c r="HG56" s="98"/>
      <c r="HH56" s="98"/>
      <c r="HI56" s="98"/>
      <c r="HJ56" s="98"/>
      <c r="HK56" s="98"/>
      <c r="HL56" s="98"/>
      <c r="HM56" s="98"/>
      <c r="HN56" s="98"/>
      <c r="HO56" s="98"/>
      <c r="HP56" s="98"/>
      <c r="HQ56" s="98"/>
      <c r="HR56" s="98"/>
      <c r="HS56" s="98"/>
      <c r="HT56" s="98"/>
      <c r="HU56" s="98"/>
      <c r="HV56" s="98"/>
      <c r="HW56" s="98"/>
      <c r="HX56" s="98"/>
      <c r="HY56" s="98"/>
      <c r="HZ56" s="98"/>
      <c r="IA56" s="98"/>
      <c r="IB56" s="98"/>
      <c r="IC56" s="98"/>
      <c r="ID56" s="98"/>
      <c r="IE56" s="98"/>
      <c r="IF56" s="98"/>
      <c r="IG56" s="98"/>
      <c r="IH56" s="98"/>
      <c r="II56" s="98"/>
      <c r="IJ56" s="98"/>
      <c r="IK56" s="98"/>
      <c r="IL56" s="98"/>
      <c r="IM56" s="98"/>
      <c r="IN56" s="98"/>
      <c r="IO56" s="98"/>
      <c r="IP56" s="98"/>
      <c r="IQ56" s="98"/>
      <c r="IR56" s="98"/>
      <c r="IS56" s="98"/>
      <c r="IT56" s="98"/>
    </row>
    <row r="57" spans="1:254" x14ac:dyDescent="0.25">
      <c r="A57" s="107" t="s">
        <v>149</v>
      </c>
      <c r="B57" s="111">
        <v>305</v>
      </c>
      <c r="C57" s="111">
        <v>581</v>
      </c>
      <c r="D57" s="111">
        <v>739</v>
      </c>
      <c r="E57" s="111">
        <v>848</v>
      </c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  <c r="AN57" s="98"/>
      <c r="AO57" s="98"/>
      <c r="AP57" s="98"/>
      <c r="AQ57" s="98"/>
      <c r="AR57" s="98"/>
      <c r="AS57" s="98"/>
      <c r="AT57" s="98"/>
      <c r="AU57" s="98"/>
      <c r="AV57" s="98"/>
      <c r="AW57" s="98"/>
      <c r="AX57" s="98"/>
      <c r="AY57" s="98"/>
      <c r="AZ57" s="98"/>
      <c r="BA57" s="98"/>
      <c r="BB57" s="98"/>
      <c r="BC57" s="98"/>
      <c r="BD57" s="98"/>
      <c r="BE57" s="98"/>
      <c r="BF57" s="98"/>
      <c r="BG57" s="98"/>
      <c r="BH57" s="98"/>
      <c r="BI57" s="98"/>
      <c r="BJ57" s="98"/>
      <c r="BK57" s="98"/>
      <c r="BL57" s="98"/>
      <c r="BM57" s="98"/>
      <c r="BN57" s="98"/>
      <c r="BO57" s="98"/>
      <c r="BP57" s="98"/>
      <c r="BQ57" s="98"/>
      <c r="BR57" s="98"/>
      <c r="BS57" s="98"/>
      <c r="BT57" s="98"/>
      <c r="BU57" s="98"/>
      <c r="BV57" s="98"/>
      <c r="BW57" s="98"/>
      <c r="BX57" s="98"/>
      <c r="BY57" s="98"/>
      <c r="BZ57" s="98"/>
      <c r="CA57" s="98"/>
      <c r="CB57" s="98"/>
      <c r="CC57" s="98"/>
      <c r="CD57" s="98"/>
      <c r="CE57" s="98"/>
      <c r="CF57" s="98"/>
      <c r="CG57" s="98"/>
      <c r="CH57" s="98"/>
      <c r="CI57" s="98"/>
      <c r="CJ57" s="98"/>
      <c r="CK57" s="98"/>
      <c r="CL57" s="98"/>
      <c r="CM57" s="98"/>
      <c r="CN57" s="98"/>
      <c r="CO57" s="98"/>
      <c r="CP57" s="98"/>
      <c r="CQ57" s="98"/>
      <c r="CR57" s="98"/>
      <c r="CS57" s="98"/>
      <c r="CT57" s="98"/>
      <c r="CU57" s="98"/>
      <c r="CV57" s="98"/>
      <c r="CW57" s="98"/>
      <c r="CX57" s="98"/>
      <c r="CY57" s="98"/>
      <c r="CZ57" s="98"/>
      <c r="DA57" s="98"/>
      <c r="DB57" s="98"/>
      <c r="DC57" s="98"/>
      <c r="DD57" s="98"/>
      <c r="DE57" s="98"/>
      <c r="DF57" s="98"/>
      <c r="DG57" s="98"/>
      <c r="DH57" s="98"/>
      <c r="DI57" s="98"/>
      <c r="DJ57" s="98"/>
      <c r="DK57" s="98"/>
      <c r="DL57" s="98"/>
      <c r="DM57" s="98"/>
      <c r="DN57" s="98"/>
      <c r="DO57" s="98"/>
      <c r="DP57" s="98"/>
      <c r="DQ57" s="98"/>
      <c r="DR57" s="98"/>
      <c r="DS57" s="98"/>
      <c r="DT57" s="98"/>
      <c r="DU57" s="98"/>
      <c r="DV57" s="98"/>
      <c r="DW57" s="98"/>
      <c r="DX57" s="98"/>
      <c r="DY57" s="98"/>
      <c r="DZ57" s="98"/>
      <c r="EA57" s="98"/>
      <c r="EB57" s="98"/>
      <c r="EC57" s="98"/>
      <c r="ED57" s="98"/>
      <c r="EE57" s="98"/>
      <c r="EF57" s="98"/>
      <c r="EG57" s="98"/>
      <c r="EH57" s="98"/>
      <c r="EI57" s="98"/>
      <c r="EJ57" s="98"/>
      <c r="EK57" s="98"/>
      <c r="EL57" s="98"/>
      <c r="EM57" s="98"/>
      <c r="EN57" s="98"/>
      <c r="EO57" s="98"/>
      <c r="EP57" s="98"/>
      <c r="EQ57" s="98"/>
      <c r="ER57" s="98"/>
      <c r="ES57" s="98"/>
      <c r="ET57" s="98"/>
      <c r="EU57" s="98"/>
      <c r="EV57" s="98"/>
      <c r="EW57" s="98"/>
      <c r="EX57" s="98"/>
      <c r="EY57" s="98"/>
      <c r="EZ57" s="98"/>
      <c r="FA57" s="98"/>
      <c r="FB57" s="98"/>
      <c r="FC57" s="98"/>
      <c r="FD57" s="98"/>
      <c r="FE57" s="98"/>
      <c r="FF57" s="98"/>
      <c r="FG57" s="98"/>
      <c r="FH57" s="98"/>
      <c r="FI57" s="98"/>
      <c r="FJ57" s="98"/>
      <c r="FK57" s="98"/>
      <c r="FL57" s="98"/>
      <c r="FM57" s="98"/>
      <c r="FN57" s="98"/>
      <c r="FO57" s="98"/>
      <c r="FP57" s="98"/>
      <c r="FQ57" s="98"/>
      <c r="FR57" s="98"/>
      <c r="FS57" s="98"/>
      <c r="FT57" s="98"/>
      <c r="FU57" s="98"/>
      <c r="FV57" s="98"/>
      <c r="FW57" s="98"/>
      <c r="FX57" s="98"/>
      <c r="FY57" s="98"/>
      <c r="FZ57" s="98"/>
      <c r="GA57" s="98"/>
      <c r="GB57" s="98"/>
      <c r="GC57" s="98"/>
      <c r="GD57" s="98"/>
      <c r="GE57" s="98"/>
      <c r="GF57" s="98"/>
      <c r="GG57" s="98"/>
      <c r="GH57" s="98"/>
      <c r="GI57" s="98"/>
      <c r="GJ57" s="98"/>
      <c r="GK57" s="98"/>
      <c r="GL57" s="98"/>
      <c r="GM57" s="98"/>
      <c r="GN57" s="98"/>
      <c r="GO57" s="98"/>
      <c r="GP57" s="98"/>
      <c r="GQ57" s="98"/>
      <c r="GR57" s="98"/>
      <c r="GS57" s="98"/>
      <c r="GT57" s="98"/>
      <c r="GU57" s="98"/>
      <c r="GV57" s="98"/>
      <c r="GW57" s="98"/>
      <c r="GX57" s="98"/>
      <c r="GY57" s="98"/>
      <c r="GZ57" s="98"/>
      <c r="HA57" s="98"/>
      <c r="HB57" s="98"/>
      <c r="HC57" s="98"/>
      <c r="HD57" s="98"/>
      <c r="HE57" s="98"/>
      <c r="HF57" s="98"/>
      <c r="HG57" s="98"/>
      <c r="HH57" s="98"/>
      <c r="HI57" s="98"/>
      <c r="HJ57" s="98"/>
      <c r="HK57" s="98"/>
      <c r="HL57" s="98"/>
      <c r="HM57" s="98"/>
      <c r="HN57" s="98"/>
      <c r="HO57" s="98"/>
      <c r="HP57" s="98"/>
      <c r="HQ57" s="98"/>
      <c r="HR57" s="98"/>
      <c r="HS57" s="98"/>
      <c r="HT57" s="98"/>
      <c r="HU57" s="98"/>
      <c r="HV57" s="98"/>
      <c r="HW57" s="98"/>
      <c r="HX57" s="98"/>
      <c r="HY57" s="98"/>
      <c r="HZ57" s="98"/>
      <c r="IA57" s="98"/>
      <c r="IB57" s="98"/>
      <c r="IC57" s="98"/>
      <c r="ID57" s="98"/>
      <c r="IE57" s="98"/>
      <c r="IF57" s="98"/>
      <c r="IG57" s="98"/>
      <c r="IH57" s="98"/>
      <c r="II57" s="98"/>
      <c r="IJ57" s="98"/>
      <c r="IK57" s="98"/>
      <c r="IL57" s="98"/>
      <c r="IM57" s="98"/>
      <c r="IN57" s="98"/>
      <c r="IO57" s="98"/>
      <c r="IP57" s="98"/>
      <c r="IQ57" s="98"/>
      <c r="IR57" s="98"/>
      <c r="IS57" s="98"/>
      <c r="IT57" s="98"/>
    </row>
    <row r="58" spans="1:254" x14ac:dyDescent="0.25">
      <c r="A58" s="102"/>
      <c r="B58" s="102"/>
      <c r="C58" s="102"/>
      <c r="D58" s="102"/>
      <c r="E58" s="102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  <c r="AN58" s="98"/>
      <c r="AO58" s="98"/>
      <c r="AP58" s="98"/>
      <c r="AQ58" s="98"/>
      <c r="AR58" s="98"/>
      <c r="AS58" s="98"/>
      <c r="AT58" s="98"/>
      <c r="AU58" s="98"/>
      <c r="AV58" s="98"/>
      <c r="AW58" s="98"/>
      <c r="AX58" s="98"/>
      <c r="AY58" s="98"/>
      <c r="AZ58" s="98"/>
      <c r="BA58" s="98"/>
      <c r="BB58" s="98"/>
      <c r="BC58" s="98"/>
      <c r="BD58" s="98"/>
      <c r="BE58" s="98"/>
      <c r="BF58" s="98"/>
      <c r="BG58" s="98"/>
      <c r="BH58" s="98"/>
      <c r="BI58" s="98"/>
      <c r="BJ58" s="98"/>
      <c r="BK58" s="98"/>
      <c r="BL58" s="98"/>
      <c r="BM58" s="98"/>
      <c r="BN58" s="98"/>
      <c r="BO58" s="98"/>
      <c r="BP58" s="98"/>
      <c r="BQ58" s="98"/>
      <c r="BR58" s="98"/>
      <c r="BS58" s="98"/>
      <c r="BT58" s="98"/>
      <c r="BU58" s="98"/>
      <c r="BV58" s="98"/>
      <c r="BW58" s="98"/>
      <c r="BX58" s="98"/>
      <c r="BY58" s="98"/>
      <c r="BZ58" s="98"/>
      <c r="CA58" s="98"/>
      <c r="CB58" s="98"/>
      <c r="CC58" s="98"/>
      <c r="CD58" s="98"/>
      <c r="CE58" s="98"/>
      <c r="CF58" s="98"/>
      <c r="CG58" s="98"/>
      <c r="CH58" s="98"/>
      <c r="CI58" s="98"/>
      <c r="CJ58" s="98"/>
      <c r="CK58" s="98"/>
      <c r="CL58" s="98"/>
      <c r="CM58" s="98"/>
      <c r="CN58" s="98"/>
      <c r="CO58" s="98"/>
      <c r="CP58" s="98"/>
      <c r="CQ58" s="98"/>
      <c r="CR58" s="98"/>
      <c r="CS58" s="98"/>
      <c r="CT58" s="98"/>
      <c r="CU58" s="98"/>
      <c r="CV58" s="98"/>
      <c r="CW58" s="98"/>
      <c r="CX58" s="98"/>
      <c r="CY58" s="98"/>
      <c r="CZ58" s="98"/>
      <c r="DA58" s="98"/>
      <c r="DB58" s="98"/>
      <c r="DC58" s="98"/>
      <c r="DD58" s="98"/>
      <c r="DE58" s="98"/>
      <c r="DF58" s="98"/>
      <c r="DG58" s="98"/>
      <c r="DH58" s="98"/>
      <c r="DI58" s="98"/>
      <c r="DJ58" s="98"/>
      <c r="DK58" s="98"/>
      <c r="DL58" s="98"/>
      <c r="DM58" s="98"/>
      <c r="DN58" s="98"/>
      <c r="DO58" s="98"/>
      <c r="DP58" s="98"/>
      <c r="DQ58" s="98"/>
      <c r="DR58" s="98"/>
      <c r="DS58" s="98"/>
      <c r="DT58" s="98"/>
      <c r="DU58" s="98"/>
      <c r="DV58" s="98"/>
      <c r="DW58" s="98"/>
      <c r="DX58" s="98"/>
      <c r="DY58" s="98"/>
      <c r="DZ58" s="98"/>
      <c r="EA58" s="98"/>
      <c r="EB58" s="98"/>
      <c r="EC58" s="98"/>
      <c r="ED58" s="98"/>
      <c r="EE58" s="98"/>
      <c r="EF58" s="98"/>
      <c r="EG58" s="98"/>
      <c r="EH58" s="98"/>
      <c r="EI58" s="98"/>
      <c r="EJ58" s="98"/>
      <c r="EK58" s="98"/>
      <c r="EL58" s="98"/>
      <c r="EM58" s="98"/>
      <c r="EN58" s="98"/>
      <c r="EO58" s="98"/>
      <c r="EP58" s="98"/>
      <c r="EQ58" s="98"/>
      <c r="ER58" s="98"/>
      <c r="ES58" s="98"/>
      <c r="ET58" s="98"/>
      <c r="EU58" s="98"/>
      <c r="EV58" s="98"/>
      <c r="EW58" s="98"/>
      <c r="EX58" s="98"/>
      <c r="EY58" s="98"/>
      <c r="EZ58" s="98"/>
      <c r="FA58" s="98"/>
      <c r="FB58" s="98"/>
      <c r="FC58" s="98"/>
      <c r="FD58" s="98"/>
      <c r="FE58" s="98"/>
      <c r="FF58" s="98"/>
      <c r="FG58" s="98"/>
      <c r="FH58" s="98"/>
      <c r="FI58" s="98"/>
      <c r="FJ58" s="98"/>
      <c r="FK58" s="98"/>
      <c r="FL58" s="98"/>
      <c r="FM58" s="98"/>
      <c r="FN58" s="98"/>
      <c r="FO58" s="98"/>
      <c r="FP58" s="98"/>
      <c r="FQ58" s="98"/>
      <c r="FR58" s="98"/>
      <c r="FS58" s="98"/>
      <c r="FT58" s="98"/>
      <c r="FU58" s="98"/>
      <c r="FV58" s="98"/>
      <c r="FW58" s="98"/>
      <c r="FX58" s="98"/>
      <c r="FY58" s="98"/>
      <c r="FZ58" s="98"/>
      <c r="GA58" s="98"/>
      <c r="GB58" s="98"/>
      <c r="GC58" s="98"/>
      <c r="GD58" s="98"/>
      <c r="GE58" s="98"/>
      <c r="GF58" s="98"/>
      <c r="GG58" s="98"/>
      <c r="GH58" s="98"/>
      <c r="GI58" s="98"/>
      <c r="GJ58" s="98"/>
      <c r="GK58" s="98"/>
      <c r="GL58" s="98"/>
      <c r="GM58" s="98"/>
      <c r="GN58" s="98"/>
      <c r="GO58" s="98"/>
      <c r="GP58" s="98"/>
      <c r="GQ58" s="98"/>
      <c r="GR58" s="98"/>
      <c r="GS58" s="98"/>
      <c r="GT58" s="98"/>
      <c r="GU58" s="98"/>
      <c r="GV58" s="98"/>
      <c r="GW58" s="98"/>
      <c r="GX58" s="98"/>
      <c r="GY58" s="98"/>
      <c r="GZ58" s="98"/>
      <c r="HA58" s="98"/>
      <c r="HB58" s="98"/>
      <c r="HC58" s="98"/>
      <c r="HD58" s="98"/>
      <c r="HE58" s="98"/>
      <c r="HF58" s="98"/>
      <c r="HG58" s="98"/>
      <c r="HH58" s="98"/>
      <c r="HI58" s="98"/>
      <c r="HJ58" s="98"/>
      <c r="HK58" s="98"/>
      <c r="HL58" s="98"/>
      <c r="HM58" s="98"/>
      <c r="HN58" s="98"/>
      <c r="HO58" s="98"/>
      <c r="HP58" s="98"/>
      <c r="HQ58" s="98"/>
      <c r="HR58" s="98"/>
      <c r="HS58" s="98"/>
      <c r="HT58" s="98"/>
      <c r="HU58" s="98"/>
      <c r="HV58" s="98"/>
      <c r="HW58" s="98"/>
      <c r="HX58" s="98"/>
      <c r="HY58" s="98"/>
      <c r="HZ58" s="98"/>
      <c r="IA58" s="98"/>
      <c r="IB58" s="98"/>
      <c r="IC58" s="98"/>
      <c r="ID58" s="98"/>
      <c r="IE58" s="98"/>
      <c r="IF58" s="98"/>
      <c r="IG58" s="98"/>
      <c r="IH58" s="98"/>
      <c r="II58" s="98"/>
      <c r="IJ58" s="98"/>
      <c r="IK58" s="98"/>
      <c r="IL58" s="98"/>
      <c r="IM58" s="98"/>
      <c r="IN58" s="98"/>
      <c r="IO58" s="98"/>
      <c r="IP58" s="98"/>
      <c r="IQ58" s="98"/>
      <c r="IR58" s="98"/>
      <c r="IS58" s="98"/>
      <c r="IT58" s="98"/>
    </row>
    <row r="59" spans="1:254" x14ac:dyDescent="0.25">
      <c r="A59" s="107" t="s">
        <v>150</v>
      </c>
      <c r="B59" s="118">
        <v>305</v>
      </c>
      <c r="C59" s="118">
        <v>581</v>
      </c>
      <c r="D59" s="118">
        <v>739</v>
      </c>
      <c r="E59" s="118">
        <v>848</v>
      </c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8"/>
      <c r="AT59" s="98"/>
      <c r="AU59" s="98"/>
      <c r="AV59" s="98"/>
      <c r="AW59" s="98"/>
      <c r="AX59" s="98"/>
      <c r="AY59" s="98"/>
      <c r="AZ59" s="98"/>
      <c r="BA59" s="98"/>
      <c r="BB59" s="98"/>
      <c r="BC59" s="98"/>
      <c r="BD59" s="98"/>
      <c r="BE59" s="98"/>
      <c r="BF59" s="98"/>
      <c r="BG59" s="98"/>
      <c r="BH59" s="98"/>
      <c r="BI59" s="98"/>
      <c r="BJ59" s="98"/>
      <c r="BK59" s="98"/>
      <c r="BL59" s="98"/>
      <c r="BM59" s="98"/>
      <c r="BN59" s="98"/>
      <c r="BO59" s="98"/>
      <c r="BP59" s="98"/>
      <c r="BQ59" s="98"/>
      <c r="BR59" s="98"/>
      <c r="BS59" s="98"/>
      <c r="BT59" s="98"/>
      <c r="BU59" s="98"/>
      <c r="BV59" s="98"/>
      <c r="BW59" s="98"/>
      <c r="BX59" s="98"/>
      <c r="BY59" s="98"/>
      <c r="BZ59" s="98"/>
      <c r="CA59" s="98"/>
      <c r="CB59" s="98"/>
      <c r="CC59" s="98"/>
      <c r="CD59" s="98"/>
      <c r="CE59" s="98"/>
      <c r="CF59" s="98"/>
      <c r="CG59" s="98"/>
      <c r="CH59" s="98"/>
      <c r="CI59" s="98"/>
      <c r="CJ59" s="98"/>
      <c r="CK59" s="98"/>
      <c r="CL59" s="98"/>
      <c r="CM59" s="98"/>
      <c r="CN59" s="98"/>
      <c r="CO59" s="98"/>
      <c r="CP59" s="98"/>
      <c r="CQ59" s="98"/>
      <c r="CR59" s="98"/>
      <c r="CS59" s="98"/>
      <c r="CT59" s="98"/>
      <c r="CU59" s="98"/>
      <c r="CV59" s="98"/>
      <c r="CW59" s="98"/>
      <c r="CX59" s="98"/>
      <c r="CY59" s="98"/>
      <c r="CZ59" s="98"/>
      <c r="DA59" s="98"/>
      <c r="DB59" s="98"/>
      <c r="DC59" s="98"/>
      <c r="DD59" s="98"/>
      <c r="DE59" s="98"/>
      <c r="DF59" s="98"/>
      <c r="DG59" s="98"/>
      <c r="DH59" s="98"/>
      <c r="DI59" s="98"/>
      <c r="DJ59" s="98"/>
      <c r="DK59" s="98"/>
      <c r="DL59" s="98"/>
      <c r="DM59" s="98"/>
      <c r="DN59" s="98"/>
      <c r="DO59" s="98"/>
      <c r="DP59" s="98"/>
      <c r="DQ59" s="98"/>
      <c r="DR59" s="98"/>
      <c r="DS59" s="98"/>
      <c r="DT59" s="98"/>
      <c r="DU59" s="98"/>
      <c r="DV59" s="98"/>
      <c r="DW59" s="98"/>
      <c r="DX59" s="98"/>
      <c r="DY59" s="98"/>
      <c r="DZ59" s="98"/>
      <c r="EA59" s="98"/>
      <c r="EB59" s="98"/>
      <c r="EC59" s="98"/>
      <c r="ED59" s="98"/>
      <c r="EE59" s="98"/>
      <c r="EF59" s="98"/>
      <c r="EG59" s="98"/>
      <c r="EH59" s="98"/>
      <c r="EI59" s="98"/>
      <c r="EJ59" s="98"/>
      <c r="EK59" s="98"/>
      <c r="EL59" s="98"/>
      <c r="EM59" s="98"/>
      <c r="EN59" s="98"/>
      <c r="EO59" s="98"/>
      <c r="EP59" s="98"/>
      <c r="EQ59" s="98"/>
      <c r="ER59" s="98"/>
      <c r="ES59" s="98"/>
      <c r="ET59" s="98"/>
      <c r="EU59" s="98"/>
      <c r="EV59" s="98"/>
      <c r="EW59" s="98"/>
      <c r="EX59" s="98"/>
      <c r="EY59" s="98"/>
      <c r="EZ59" s="98"/>
      <c r="FA59" s="98"/>
      <c r="FB59" s="98"/>
      <c r="FC59" s="98"/>
      <c r="FD59" s="98"/>
      <c r="FE59" s="98"/>
      <c r="FF59" s="98"/>
      <c r="FG59" s="98"/>
      <c r="FH59" s="98"/>
      <c r="FI59" s="98"/>
      <c r="FJ59" s="98"/>
      <c r="FK59" s="98"/>
      <c r="FL59" s="98"/>
      <c r="FM59" s="98"/>
      <c r="FN59" s="98"/>
      <c r="FO59" s="98"/>
      <c r="FP59" s="98"/>
      <c r="FQ59" s="98"/>
      <c r="FR59" s="98"/>
      <c r="FS59" s="98"/>
      <c r="FT59" s="98"/>
      <c r="FU59" s="98"/>
      <c r="FV59" s="98"/>
      <c r="FW59" s="98"/>
      <c r="FX59" s="98"/>
      <c r="FY59" s="98"/>
      <c r="FZ59" s="98"/>
      <c r="GA59" s="98"/>
      <c r="GB59" s="98"/>
      <c r="GC59" s="98"/>
      <c r="GD59" s="98"/>
      <c r="GE59" s="98"/>
      <c r="GF59" s="98"/>
      <c r="GG59" s="98"/>
      <c r="GH59" s="98"/>
      <c r="GI59" s="98"/>
      <c r="GJ59" s="98"/>
      <c r="GK59" s="98"/>
      <c r="GL59" s="98"/>
      <c r="GM59" s="98"/>
      <c r="GN59" s="98"/>
      <c r="GO59" s="98"/>
      <c r="GP59" s="98"/>
      <c r="GQ59" s="98"/>
      <c r="GR59" s="98"/>
      <c r="GS59" s="98"/>
      <c r="GT59" s="98"/>
      <c r="GU59" s="98"/>
      <c r="GV59" s="98"/>
      <c r="GW59" s="98"/>
      <c r="GX59" s="98"/>
      <c r="GY59" s="98"/>
      <c r="GZ59" s="98"/>
      <c r="HA59" s="98"/>
      <c r="HB59" s="98"/>
      <c r="HC59" s="98"/>
      <c r="HD59" s="98"/>
      <c r="HE59" s="98"/>
      <c r="HF59" s="98"/>
      <c r="HG59" s="98"/>
      <c r="HH59" s="98"/>
      <c r="HI59" s="98"/>
      <c r="HJ59" s="98"/>
      <c r="HK59" s="98"/>
      <c r="HL59" s="98"/>
      <c r="HM59" s="98"/>
      <c r="HN59" s="98"/>
      <c r="HO59" s="98"/>
      <c r="HP59" s="98"/>
      <c r="HQ59" s="98"/>
      <c r="HR59" s="98"/>
      <c r="HS59" s="98"/>
      <c r="HT59" s="98"/>
      <c r="HU59" s="98"/>
      <c r="HV59" s="98"/>
      <c r="HW59" s="98"/>
      <c r="HX59" s="98"/>
      <c r="HY59" s="98"/>
      <c r="HZ59" s="98"/>
      <c r="IA59" s="98"/>
      <c r="IB59" s="98"/>
      <c r="IC59" s="98"/>
      <c r="ID59" s="98"/>
      <c r="IE59" s="98"/>
      <c r="IF59" s="98"/>
      <c r="IG59" s="98"/>
      <c r="IH59" s="98"/>
      <c r="II59" s="98"/>
      <c r="IJ59" s="98"/>
      <c r="IK59" s="98"/>
      <c r="IL59" s="98"/>
      <c r="IM59" s="98"/>
      <c r="IN59" s="98"/>
      <c r="IO59" s="98"/>
      <c r="IP59" s="98"/>
      <c r="IQ59" s="98"/>
      <c r="IR59" s="98"/>
      <c r="IS59" s="98"/>
      <c r="IT59" s="98"/>
    </row>
    <row r="60" spans="1:254" x14ac:dyDescent="0.25">
      <c r="A60" s="102"/>
      <c r="B60" s="102"/>
      <c r="C60" s="102"/>
      <c r="D60" s="102"/>
      <c r="E60" s="102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  <c r="AN60" s="98"/>
      <c r="AO60" s="98"/>
      <c r="AP60" s="98"/>
      <c r="AQ60" s="98"/>
      <c r="AR60" s="98"/>
      <c r="AS60" s="98"/>
      <c r="AT60" s="98"/>
      <c r="AU60" s="98"/>
      <c r="AV60" s="98"/>
      <c r="AW60" s="98"/>
      <c r="AX60" s="98"/>
      <c r="AY60" s="98"/>
      <c r="AZ60" s="98"/>
      <c r="BA60" s="98"/>
      <c r="BB60" s="98"/>
      <c r="BC60" s="98"/>
      <c r="BD60" s="98"/>
      <c r="BE60" s="98"/>
      <c r="BF60" s="98"/>
      <c r="BG60" s="98"/>
      <c r="BH60" s="98"/>
      <c r="BI60" s="98"/>
      <c r="BJ60" s="98"/>
      <c r="BK60" s="98"/>
      <c r="BL60" s="98"/>
      <c r="BM60" s="98"/>
      <c r="BN60" s="98"/>
      <c r="BO60" s="98"/>
      <c r="BP60" s="98"/>
      <c r="BQ60" s="98"/>
      <c r="BR60" s="98"/>
      <c r="BS60" s="98"/>
      <c r="BT60" s="98"/>
      <c r="BU60" s="98"/>
      <c r="BV60" s="98"/>
      <c r="BW60" s="98"/>
      <c r="BX60" s="98"/>
      <c r="BY60" s="98"/>
      <c r="BZ60" s="98"/>
      <c r="CA60" s="98"/>
      <c r="CB60" s="98"/>
      <c r="CC60" s="98"/>
      <c r="CD60" s="98"/>
      <c r="CE60" s="98"/>
      <c r="CF60" s="98"/>
      <c r="CG60" s="98"/>
      <c r="CH60" s="98"/>
      <c r="CI60" s="98"/>
      <c r="CJ60" s="98"/>
      <c r="CK60" s="98"/>
      <c r="CL60" s="98"/>
      <c r="CM60" s="98"/>
      <c r="CN60" s="98"/>
      <c r="CO60" s="98"/>
      <c r="CP60" s="98"/>
      <c r="CQ60" s="98"/>
      <c r="CR60" s="98"/>
      <c r="CS60" s="98"/>
      <c r="CT60" s="98"/>
      <c r="CU60" s="98"/>
      <c r="CV60" s="98"/>
      <c r="CW60" s="98"/>
      <c r="CX60" s="98"/>
      <c r="CY60" s="98"/>
      <c r="CZ60" s="98"/>
      <c r="DA60" s="98"/>
      <c r="DB60" s="98"/>
      <c r="DC60" s="98"/>
      <c r="DD60" s="98"/>
      <c r="DE60" s="98"/>
      <c r="DF60" s="98"/>
      <c r="DG60" s="98"/>
      <c r="DH60" s="98"/>
      <c r="DI60" s="98"/>
      <c r="DJ60" s="98"/>
      <c r="DK60" s="98"/>
      <c r="DL60" s="98"/>
      <c r="DM60" s="98"/>
      <c r="DN60" s="98"/>
      <c r="DO60" s="98"/>
      <c r="DP60" s="98"/>
      <c r="DQ60" s="98"/>
      <c r="DR60" s="98"/>
      <c r="DS60" s="98"/>
      <c r="DT60" s="98"/>
      <c r="DU60" s="98"/>
      <c r="DV60" s="98"/>
      <c r="DW60" s="98"/>
      <c r="DX60" s="98"/>
      <c r="DY60" s="98"/>
      <c r="DZ60" s="98"/>
      <c r="EA60" s="98"/>
      <c r="EB60" s="98"/>
      <c r="EC60" s="98"/>
      <c r="ED60" s="98"/>
      <c r="EE60" s="98"/>
      <c r="EF60" s="98"/>
      <c r="EG60" s="98"/>
      <c r="EH60" s="98"/>
      <c r="EI60" s="98"/>
      <c r="EJ60" s="98"/>
      <c r="EK60" s="98"/>
      <c r="EL60" s="98"/>
      <c r="EM60" s="98"/>
      <c r="EN60" s="98"/>
      <c r="EO60" s="98"/>
      <c r="EP60" s="98"/>
      <c r="EQ60" s="98"/>
      <c r="ER60" s="98"/>
      <c r="ES60" s="98"/>
      <c r="ET60" s="98"/>
      <c r="EU60" s="98"/>
      <c r="EV60" s="98"/>
      <c r="EW60" s="98"/>
      <c r="EX60" s="98"/>
      <c r="EY60" s="98"/>
      <c r="EZ60" s="98"/>
      <c r="FA60" s="98"/>
      <c r="FB60" s="98"/>
      <c r="FC60" s="98"/>
      <c r="FD60" s="98"/>
      <c r="FE60" s="98"/>
      <c r="FF60" s="98"/>
      <c r="FG60" s="98"/>
      <c r="FH60" s="98"/>
      <c r="FI60" s="98"/>
      <c r="FJ60" s="98"/>
      <c r="FK60" s="98"/>
      <c r="FL60" s="98"/>
      <c r="FM60" s="98"/>
      <c r="FN60" s="98"/>
      <c r="FO60" s="98"/>
      <c r="FP60" s="98"/>
      <c r="FQ60" s="98"/>
      <c r="FR60" s="98"/>
      <c r="FS60" s="98"/>
      <c r="FT60" s="98"/>
      <c r="FU60" s="98"/>
      <c r="FV60" s="98"/>
      <c r="FW60" s="98"/>
      <c r="FX60" s="98"/>
      <c r="FY60" s="98"/>
      <c r="FZ60" s="98"/>
      <c r="GA60" s="98"/>
      <c r="GB60" s="98"/>
      <c r="GC60" s="98"/>
      <c r="GD60" s="98"/>
      <c r="GE60" s="98"/>
      <c r="GF60" s="98"/>
      <c r="GG60" s="98"/>
      <c r="GH60" s="98"/>
      <c r="GI60" s="98"/>
      <c r="GJ60" s="98"/>
      <c r="GK60" s="98"/>
      <c r="GL60" s="98"/>
      <c r="GM60" s="98"/>
      <c r="GN60" s="98"/>
      <c r="GO60" s="98"/>
      <c r="GP60" s="98"/>
      <c r="GQ60" s="98"/>
      <c r="GR60" s="98"/>
      <c r="GS60" s="98"/>
      <c r="GT60" s="98"/>
      <c r="GU60" s="98"/>
      <c r="GV60" s="98"/>
      <c r="GW60" s="98"/>
      <c r="GX60" s="98"/>
      <c r="GY60" s="98"/>
      <c r="GZ60" s="98"/>
      <c r="HA60" s="98"/>
      <c r="HB60" s="98"/>
      <c r="HC60" s="98"/>
      <c r="HD60" s="98"/>
      <c r="HE60" s="98"/>
      <c r="HF60" s="98"/>
      <c r="HG60" s="98"/>
      <c r="HH60" s="98"/>
      <c r="HI60" s="98"/>
      <c r="HJ60" s="98"/>
      <c r="HK60" s="98"/>
      <c r="HL60" s="98"/>
      <c r="HM60" s="98"/>
      <c r="HN60" s="98"/>
      <c r="HO60" s="98"/>
      <c r="HP60" s="98"/>
      <c r="HQ60" s="98"/>
      <c r="HR60" s="98"/>
      <c r="HS60" s="98"/>
      <c r="HT60" s="98"/>
      <c r="HU60" s="98"/>
      <c r="HV60" s="98"/>
      <c r="HW60" s="98"/>
      <c r="HX60" s="98"/>
      <c r="HY60" s="98"/>
      <c r="HZ60" s="98"/>
      <c r="IA60" s="98"/>
      <c r="IB60" s="98"/>
      <c r="IC60" s="98"/>
      <c r="ID60" s="98"/>
      <c r="IE60" s="98"/>
      <c r="IF60" s="98"/>
      <c r="IG60" s="98"/>
      <c r="IH60" s="98"/>
      <c r="II60" s="98"/>
      <c r="IJ60" s="98"/>
      <c r="IK60" s="98"/>
      <c r="IL60" s="98"/>
      <c r="IM60" s="98"/>
      <c r="IN60" s="98"/>
      <c r="IO60" s="98"/>
      <c r="IP60" s="98"/>
      <c r="IQ60" s="98"/>
      <c r="IR60" s="98"/>
      <c r="IS60" s="98"/>
      <c r="IT60" s="98"/>
    </row>
    <row r="61" spans="1:254" x14ac:dyDescent="0.25">
      <c r="A61" s="107" t="s">
        <v>151</v>
      </c>
      <c r="B61" s="119">
        <v>9538</v>
      </c>
      <c r="C61" s="119">
        <v>8869</v>
      </c>
      <c r="D61" s="119">
        <v>8745</v>
      </c>
      <c r="E61" s="119">
        <v>8444</v>
      </c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8"/>
      <c r="AO61" s="98"/>
      <c r="AP61" s="98"/>
      <c r="AQ61" s="98"/>
      <c r="AR61" s="98"/>
      <c r="AS61" s="98"/>
      <c r="AT61" s="98"/>
      <c r="AU61" s="98"/>
      <c r="AV61" s="98"/>
      <c r="AW61" s="98"/>
      <c r="AX61" s="98"/>
      <c r="AY61" s="98"/>
      <c r="AZ61" s="98"/>
      <c r="BA61" s="98"/>
      <c r="BB61" s="98"/>
      <c r="BC61" s="98"/>
      <c r="BD61" s="98"/>
      <c r="BE61" s="98"/>
      <c r="BF61" s="98"/>
      <c r="BG61" s="98"/>
      <c r="BH61" s="98"/>
      <c r="BI61" s="98"/>
      <c r="BJ61" s="98"/>
      <c r="BK61" s="98"/>
      <c r="BL61" s="98"/>
      <c r="BM61" s="98"/>
      <c r="BN61" s="98"/>
      <c r="BO61" s="98"/>
      <c r="BP61" s="98"/>
      <c r="BQ61" s="98"/>
      <c r="BR61" s="98"/>
      <c r="BS61" s="98"/>
      <c r="BT61" s="98"/>
      <c r="BU61" s="98"/>
      <c r="BV61" s="98"/>
      <c r="BW61" s="98"/>
      <c r="BX61" s="98"/>
      <c r="BY61" s="98"/>
      <c r="BZ61" s="98"/>
      <c r="CA61" s="98"/>
      <c r="CB61" s="98"/>
      <c r="CC61" s="98"/>
      <c r="CD61" s="98"/>
      <c r="CE61" s="98"/>
      <c r="CF61" s="98"/>
      <c r="CG61" s="98"/>
      <c r="CH61" s="98"/>
      <c r="CI61" s="98"/>
      <c r="CJ61" s="98"/>
      <c r="CK61" s="98"/>
      <c r="CL61" s="98"/>
      <c r="CM61" s="98"/>
      <c r="CN61" s="98"/>
      <c r="CO61" s="98"/>
      <c r="CP61" s="98"/>
      <c r="CQ61" s="98"/>
      <c r="CR61" s="98"/>
      <c r="CS61" s="98"/>
      <c r="CT61" s="98"/>
      <c r="CU61" s="98"/>
      <c r="CV61" s="98"/>
      <c r="CW61" s="98"/>
      <c r="CX61" s="98"/>
      <c r="CY61" s="98"/>
      <c r="CZ61" s="98"/>
      <c r="DA61" s="98"/>
      <c r="DB61" s="98"/>
      <c r="DC61" s="98"/>
      <c r="DD61" s="98"/>
      <c r="DE61" s="98"/>
      <c r="DF61" s="98"/>
      <c r="DG61" s="98"/>
      <c r="DH61" s="98"/>
      <c r="DI61" s="98"/>
      <c r="DJ61" s="98"/>
      <c r="DK61" s="98"/>
      <c r="DL61" s="98"/>
      <c r="DM61" s="98"/>
      <c r="DN61" s="98"/>
      <c r="DO61" s="98"/>
      <c r="DP61" s="98"/>
      <c r="DQ61" s="98"/>
      <c r="DR61" s="98"/>
      <c r="DS61" s="98"/>
      <c r="DT61" s="98"/>
      <c r="DU61" s="98"/>
      <c r="DV61" s="98"/>
      <c r="DW61" s="98"/>
      <c r="DX61" s="98"/>
      <c r="DY61" s="98"/>
      <c r="DZ61" s="98"/>
      <c r="EA61" s="98"/>
      <c r="EB61" s="98"/>
      <c r="EC61" s="98"/>
      <c r="ED61" s="98"/>
      <c r="EE61" s="98"/>
      <c r="EF61" s="98"/>
      <c r="EG61" s="98"/>
      <c r="EH61" s="98"/>
      <c r="EI61" s="98"/>
      <c r="EJ61" s="98"/>
      <c r="EK61" s="98"/>
      <c r="EL61" s="98"/>
      <c r="EM61" s="98"/>
      <c r="EN61" s="98"/>
      <c r="EO61" s="98"/>
      <c r="EP61" s="98"/>
      <c r="EQ61" s="98"/>
      <c r="ER61" s="98"/>
      <c r="ES61" s="98"/>
      <c r="ET61" s="98"/>
      <c r="EU61" s="98"/>
      <c r="EV61" s="98"/>
      <c r="EW61" s="98"/>
      <c r="EX61" s="98"/>
      <c r="EY61" s="98"/>
      <c r="EZ61" s="98"/>
      <c r="FA61" s="98"/>
      <c r="FB61" s="98"/>
      <c r="FC61" s="98"/>
      <c r="FD61" s="98"/>
      <c r="FE61" s="98"/>
      <c r="FF61" s="98"/>
      <c r="FG61" s="98"/>
      <c r="FH61" s="98"/>
      <c r="FI61" s="98"/>
      <c r="FJ61" s="98"/>
      <c r="FK61" s="98"/>
      <c r="FL61" s="98"/>
      <c r="FM61" s="98"/>
      <c r="FN61" s="98"/>
      <c r="FO61" s="98"/>
      <c r="FP61" s="98"/>
      <c r="FQ61" s="98"/>
      <c r="FR61" s="98"/>
      <c r="FS61" s="98"/>
      <c r="FT61" s="98"/>
      <c r="FU61" s="98"/>
      <c r="FV61" s="98"/>
      <c r="FW61" s="98"/>
      <c r="FX61" s="98"/>
      <c r="FY61" s="98"/>
      <c r="FZ61" s="98"/>
      <c r="GA61" s="98"/>
      <c r="GB61" s="98"/>
      <c r="GC61" s="98"/>
      <c r="GD61" s="98"/>
      <c r="GE61" s="98"/>
      <c r="GF61" s="98"/>
      <c r="GG61" s="98"/>
      <c r="GH61" s="98"/>
      <c r="GI61" s="98"/>
      <c r="GJ61" s="98"/>
      <c r="GK61" s="98"/>
      <c r="GL61" s="98"/>
      <c r="GM61" s="98"/>
      <c r="GN61" s="98"/>
      <c r="GO61" s="98"/>
      <c r="GP61" s="98"/>
      <c r="GQ61" s="98"/>
      <c r="GR61" s="98"/>
      <c r="GS61" s="98"/>
      <c r="GT61" s="98"/>
      <c r="GU61" s="98"/>
      <c r="GV61" s="98"/>
      <c r="GW61" s="98"/>
      <c r="GX61" s="98"/>
      <c r="GY61" s="98"/>
      <c r="GZ61" s="98"/>
      <c r="HA61" s="98"/>
      <c r="HB61" s="98"/>
      <c r="HC61" s="98"/>
      <c r="HD61" s="98"/>
      <c r="HE61" s="98"/>
      <c r="HF61" s="98"/>
      <c r="HG61" s="98"/>
      <c r="HH61" s="98"/>
      <c r="HI61" s="98"/>
      <c r="HJ61" s="98"/>
      <c r="HK61" s="98"/>
      <c r="HL61" s="98"/>
      <c r="HM61" s="98"/>
      <c r="HN61" s="98"/>
      <c r="HO61" s="98"/>
      <c r="HP61" s="98"/>
      <c r="HQ61" s="98"/>
      <c r="HR61" s="98"/>
      <c r="HS61" s="98"/>
      <c r="HT61" s="98"/>
      <c r="HU61" s="98"/>
      <c r="HV61" s="98"/>
      <c r="HW61" s="98"/>
      <c r="HX61" s="98"/>
      <c r="HY61" s="98"/>
      <c r="HZ61" s="98"/>
      <c r="IA61" s="98"/>
      <c r="IB61" s="98"/>
      <c r="IC61" s="98"/>
      <c r="ID61" s="98"/>
      <c r="IE61" s="98"/>
      <c r="IF61" s="98"/>
      <c r="IG61" s="98"/>
      <c r="IH61" s="98"/>
      <c r="II61" s="98"/>
      <c r="IJ61" s="98"/>
      <c r="IK61" s="98"/>
      <c r="IL61" s="98"/>
      <c r="IM61" s="98"/>
      <c r="IN61" s="98"/>
      <c r="IO61" s="98"/>
      <c r="IP61" s="98"/>
      <c r="IQ61" s="98"/>
      <c r="IR61" s="98"/>
      <c r="IS61" s="98"/>
      <c r="IT61" s="98"/>
    </row>
    <row r="62" spans="1:254" x14ac:dyDescent="0.25">
      <c r="A62" s="102"/>
      <c r="B62" s="102"/>
      <c r="C62" s="102"/>
      <c r="D62" s="102"/>
      <c r="E62" s="102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8"/>
      <c r="AT62" s="98"/>
      <c r="AU62" s="98"/>
      <c r="AV62" s="98"/>
      <c r="AW62" s="98"/>
      <c r="AX62" s="98"/>
      <c r="AY62" s="98"/>
      <c r="AZ62" s="98"/>
      <c r="BA62" s="98"/>
      <c r="BB62" s="98"/>
      <c r="BC62" s="98"/>
      <c r="BD62" s="98"/>
      <c r="BE62" s="98"/>
      <c r="BF62" s="98"/>
      <c r="BG62" s="98"/>
      <c r="BH62" s="98"/>
      <c r="BI62" s="98"/>
      <c r="BJ62" s="98"/>
      <c r="BK62" s="98"/>
      <c r="BL62" s="98"/>
      <c r="BM62" s="98"/>
      <c r="BN62" s="98"/>
      <c r="BO62" s="98"/>
      <c r="BP62" s="98"/>
      <c r="BQ62" s="98"/>
      <c r="BR62" s="98"/>
      <c r="BS62" s="98"/>
      <c r="BT62" s="98"/>
      <c r="BU62" s="98"/>
      <c r="BV62" s="98"/>
      <c r="BW62" s="98"/>
      <c r="BX62" s="98"/>
      <c r="BY62" s="98"/>
      <c r="BZ62" s="98"/>
      <c r="CA62" s="98"/>
      <c r="CB62" s="98"/>
      <c r="CC62" s="98"/>
      <c r="CD62" s="98"/>
      <c r="CE62" s="98"/>
      <c r="CF62" s="98"/>
      <c r="CG62" s="98"/>
      <c r="CH62" s="98"/>
      <c r="CI62" s="98"/>
      <c r="CJ62" s="98"/>
      <c r="CK62" s="98"/>
      <c r="CL62" s="98"/>
      <c r="CM62" s="98"/>
      <c r="CN62" s="98"/>
      <c r="CO62" s="98"/>
      <c r="CP62" s="98"/>
      <c r="CQ62" s="98"/>
      <c r="CR62" s="98"/>
      <c r="CS62" s="98"/>
      <c r="CT62" s="98"/>
      <c r="CU62" s="98"/>
      <c r="CV62" s="98"/>
      <c r="CW62" s="98"/>
      <c r="CX62" s="98"/>
      <c r="CY62" s="98"/>
      <c r="CZ62" s="98"/>
      <c r="DA62" s="98"/>
      <c r="DB62" s="98"/>
      <c r="DC62" s="98"/>
      <c r="DD62" s="98"/>
      <c r="DE62" s="98"/>
      <c r="DF62" s="98"/>
      <c r="DG62" s="98"/>
      <c r="DH62" s="98"/>
      <c r="DI62" s="98"/>
      <c r="DJ62" s="98"/>
      <c r="DK62" s="98"/>
      <c r="DL62" s="98"/>
      <c r="DM62" s="98"/>
      <c r="DN62" s="98"/>
      <c r="DO62" s="98"/>
      <c r="DP62" s="98"/>
      <c r="DQ62" s="98"/>
      <c r="DR62" s="98"/>
      <c r="DS62" s="98"/>
      <c r="DT62" s="98"/>
      <c r="DU62" s="98"/>
      <c r="DV62" s="98"/>
      <c r="DW62" s="98"/>
      <c r="DX62" s="98"/>
      <c r="DY62" s="98"/>
      <c r="DZ62" s="98"/>
      <c r="EA62" s="98"/>
      <c r="EB62" s="98"/>
      <c r="EC62" s="98"/>
      <c r="ED62" s="98"/>
      <c r="EE62" s="98"/>
      <c r="EF62" s="98"/>
      <c r="EG62" s="98"/>
      <c r="EH62" s="98"/>
      <c r="EI62" s="98"/>
      <c r="EJ62" s="98"/>
      <c r="EK62" s="98"/>
      <c r="EL62" s="98"/>
      <c r="EM62" s="98"/>
      <c r="EN62" s="98"/>
      <c r="EO62" s="98"/>
      <c r="EP62" s="98"/>
      <c r="EQ62" s="98"/>
      <c r="ER62" s="98"/>
      <c r="ES62" s="98"/>
      <c r="ET62" s="98"/>
      <c r="EU62" s="98"/>
      <c r="EV62" s="98"/>
      <c r="EW62" s="98"/>
      <c r="EX62" s="98"/>
      <c r="EY62" s="98"/>
      <c r="EZ62" s="98"/>
      <c r="FA62" s="98"/>
      <c r="FB62" s="98"/>
      <c r="FC62" s="98"/>
      <c r="FD62" s="98"/>
      <c r="FE62" s="98"/>
      <c r="FF62" s="98"/>
      <c r="FG62" s="98"/>
      <c r="FH62" s="98"/>
      <c r="FI62" s="98"/>
      <c r="FJ62" s="98"/>
      <c r="FK62" s="98"/>
      <c r="FL62" s="98"/>
      <c r="FM62" s="98"/>
      <c r="FN62" s="98"/>
      <c r="FO62" s="98"/>
      <c r="FP62" s="98"/>
      <c r="FQ62" s="98"/>
      <c r="FR62" s="98"/>
      <c r="FS62" s="98"/>
      <c r="FT62" s="98"/>
      <c r="FU62" s="98"/>
      <c r="FV62" s="98"/>
      <c r="FW62" s="98"/>
      <c r="FX62" s="98"/>
      <c r="FY62" s="98"/>
      <c r="FZ62" s="98"/>
      <c r="GA62" s="98"/>
      <c r="GB62" s="98"/>
      <c r="GC62" s="98"/>
      <c r="GD62" s="98"/>
      <c r="GE62" s="98"/>
      <c r="GF62" s="98"/>
      <c r="GG62" s="98"/>
      <c r="GH62" s="98"/>
      <c r="GI62" s="98"/>
      <c r="GJ62" s="98"/>
      <c r="GK62" s="98"/>
      <c r="GL62" s="98"/>
      <c r="GM62" s="98"/>
      <c r="GN62" s="98"/>
      <c r="GO62" s="98"/>
      <c r="GP62" s="98"/>
      <c r="GQ62" s="98"/>
      <c r="GR62" s="98"/>
      <c r="GS62" s="98"/>
      <c r="GT62" s="98"/>
      <c r="GU62" s="98"/>
      <c r="GV62" s="98"/>
      <c r="GW62" s="98"/>
      <c r="GX62" s="98"/>
      <c r="GY62" s="98"/>
      <c r="GZ62" s="98"/>
      <c r="HA62" s="98"/>
      <c r="HB62" s="98"/>
      <c r="HC62" s="98"/>
      <c r="HD62" s="98"/>
      <c r="HE62" s="98"/>
      <c r="HF62" s="98"/>
      <c r="HG62" s="98"/>
      <c r="HH62" s="98"/>
      <c r="HI62" s="98"/>
      <c r="HJ62" s="98"/>
      <c r="HK62" s="98"/>
      <c r="HL62" s="98"/>
      <c r="HM62" s="98"/>
      <c r="HN62" s="98"/>
      <c r="HO62" s="98"/>
      <c r="HP62" s="98"/>
      <c r="HQ62" s="98"/>
      <c r="HR62" s="98"/>
      <c r="HS62" s="98"/>
      <c r="HT62" s="98"/>
      <c r="HU62" s="98"/>
      <c r="HV62" s="98"/>
      <c r="HW62" s="98"/>
      <c r="HX62" s="98"/>
      <c r="HY62" s="98"/>
      <c r="HZ62" s="98"/>
      <c r="IA62" s="98"/>
      <c r="IB62" s="98"/>
      <c r="IC62" s="98"/>
      <c r="ID62" s="98"/>
      <c r="IE62" s="98"/>
      <c r="IF62" s="98"/>
      <c r="IG62" s="98"/>
      <c r="IH62" s="98"/>
      <c r="II62" s="98"/>
      <c r="IJ62" s="98"/>
      <c r="IK62" s="98"/>
      <c r="IL62" s="98"/>
      <c r="IM62" s="98"/>
      <c r="IN62" s="98"/>
      <c r="IO62" s="98"/>
      <c r="IP62" s="98"/>
      <c r="IQ62" s="98"/>
      <c r="IR62" s="98"/>
      <c r="IS62" s="98"/>
      <c r="IT62" s="98"/>
    </row>
    <row r="63" spans="1:254" x14ac:dyDescent="0.25">
      <c r="A63" s="107" t="s">
        <v>71</v>
      </c>
      <c r="B63" s="102"/>
      <c r="C63" s="102"/>
      <c r="D63" s="102"/>
      <c r="E63" s="102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  <c r="AN63" s="98"/>
      <c r="AO63" s="98"/>
      <c r="AP63" s="98"/>
      <c r="AQ63" s="98"/>
      <c r="AR63" s="98"/>
      <c r="AS63" s="98"/>
      <c r="AT63" s="98"/>
      <c r="AU63" s="98"/>
      <c r="AV63" s="98"/>
      <c r="AW63" s="98"/>
      <c r="AX63" s="98"/>
      <c r="AY63" s="98"/>
      <c r="AZ63" s="98"/>
      <c r="BA63" s="98"/>
      <c r="BB63" s="98"/>
      <c r="BC63" s="98"/>
      <c r="BD63" s="98"/>
      <c r="BE63" s="98"/>
      <c r="BF63" s="98"/>
      <c r="BG63" s="98"/>
      <c r="BH63" s="98"/>
      <c r="BI63" s="98"/>
      <c r="BJ63" s="98"/>
      <c r="BK63" s="98"/>
      <c r="BL63" s="98"/>
      <c r="BM63" s="98"/>
      <c r="BN63" s="98"/>
      <c r="BO63" s="98"/>
      <c r="BP63" s="98"/>
      <c r="BQ63" s="98"/>
      <c r="BR63" s="98"/>
      <c r="BS63" s="98"/>
      <c r="BT63" s="98"/>
      <c r="BU63" s="98"/>
      <c r="BV63" s="98"/>
      <c r="BW63" s="98"/>
      <c r="BX63" s="98"/>
      <c r="BY63" s="98"/>
      <c r="BZ63" s="98"/>
      <c r="CA63" s="98"/>
      <c r="CB63" s="98"/>
      <c r="CC63" s="98"/>
      <c r="CD63" s="98"/>
      <c r="CE63" s="98"/>
      <c r="CF63" s="98"/>
      <c r="CG63" s="98"/>
      <c r="CH63" s="98"/>
      <c r="CI63" s="98"/>
      <c r="CJ63" s="98"/>
      <c r="CK63" s="98"/>
      <c r="CL63" s="98"/>
      <c r="CM63" s="98"/>
      <c r="CN63" s="98"/>
      <c r="CO63" s="98"/>
      <c r="CP63" s="98"/>
      <c r="CQ63" s="98"/>
      <c r="CR63" s="98"/>
      <c r="CS63" s="98"/>
      <c r="CT63" s="98"/>
      <c r="CU63" s="98"/>
      <c r="CV63" s="98"/>
      <c r="CW63" s="98"/>
      <c r="CX63" s="98"/>
      <c r="CY63" s="98"/>
      <c r="CZ63" s="98"/>
      <c r="DA63" s="98"/>
      <c r="DB63" s="98"/>
      <c r="DC63" s="98"/>
      <c r="DD63" s="98"/>
      <c r="DE63" s="98"/>
      <c r="DF63" s="98"/>
      <c r="DG63" s="98"/>
      <c r="DH63" s="98"/>
      <c r="DI63" s="98"/>
      <c r="DJ63" s="98"/>
      <c r="DK63" s="98"/>
      <c r="DL63" s="98"/>
      <c r="DM63" s="98"/>
      <c r="DN63" s="98"/>
      <c r="DO63" s="98"/>
      <c r="DP63" s="98"/>
      <c r="DQ63" s="98"/>
      <c r="DR63" s="98"/>
      <c r="DS63" s="98"/>
      <c r="DT63" s="98"/>
      <c r="DU63" s="98"/>
      <c r="DV63" s="98"/>
      <c r="DW63" s="98"/>
      <c r="DX63" s="98"/>
      <c r="DY63" s="98"/>
      <c r="DZ63" s="98"/>
      <c r="EA63" s="98"/>
      <c r="EB63" s="98"/>
      <c r="EC63" s="98"/>
      <c r="ED63" s="98"/>
      <c r="EE63" s="98"/>
      <c r="EF63" s="98"/>
      <c r="EG63" s="98"/>
      <c r="EH63" s="98"/>
      <c r="EI63" s="98"/>
      <c r="EJ63" s="98"/>
      <c r="EK63" s="98"/>
      <c r="EL63" s="98"/>
      <c r="EM63" s="98"/>
      <c r="EN63" s="98"/>
      <c r="EO63" s="98"/>
      <c r="EP63" s="98"/>
      <c r="EQ63" s="98"/>
      <c r="ER63" s="98"/>
      <c r="ES63" s="98"/>
      <c r="ET63" s="98"/>
      <c r="EU63" s="98"/>
      <c r="EV63" s="98"/>
      <c r="EW63" s="98"/>
      <c r="EX63" s="98"/>
      <c r="EY63" s="98"/>
      <c r="EZ63" s="98"/>
      <c r="FA63" s="98"/>
      <c r="FB63" s="98"/>
      <c r="FC63" s="98"/>
      <c r="FD63" s="98"/>
      <c r="FE63" s="98"/>
      <c r="FF63" s="98"/>
      <c r="FG63" s="98"/>
      <c r="FH63" s="98"/>
      <c r="FI63" s="98"/>
      <c r="FJ63" s="98"/>
      <c r="FK63" s="98"/>
      <c r="FL63" s="98"/>
      <c r="FM63" s="98"/>
      <c r="FN63" s="98"/>
      <c r="FO63" s="98"/>
      <c r="FP63" s="98"/>
      <c r="FQ63" s="98"/>
      <c r="FR63" s="98"/>
      <c r="FS63" s="98"/>
      <c r="FT63" s="98"/>
      <c r="FU63" s="98"/>
      <c r="FV63" s="98"/>
      <c r="FW63" s="98"/>
      <c r="FX63" s="98"/>
      <c r="FY63" s="98"/>
      <c r="FZ63" s="98"/>
      <c r="GA63" s="98"/>
      <c r="GB63" s="98"/>
      <c r="GC63" s="98"/>
      <c r="GD63" s="98"/>
      <c r="GE63" s="98"/>
      <c r="GF63" s="98"/>
      <c r="GG63" s="98"/>
      <c r="GH63" s="98"/>
      <c r="GI63" s="98"/>
      <c r="GJ63" s="98"/>
      <c r="GK63" s="98"/>
      <c r="GL63" s="98"/>
      <c r="GM63" s="98"/>
      <c r="GN63" s="98"/>
      <c r="GO63" s="98"/>
      <c r="GP63" s="98"/>
      <c r="GQ63" s="98"/>
      <c r="GR63" s="98"/>
      <c r="GS63" s="98"/>
      <c r="GT63" s="98"/>
      <c r="GU63" s="98"/>
      <c r="GV63" s="98"/>
      <c r="GW63" s="98"/>
      <c r="GX63" s="98"/>
      <c r="GY63" s="98"/>
      <c r="GZ63" s="98"/>
      <c r="HA63" s="98"/>
      <c r="HB63" s="98"/>
      <c r="HC63" s="98"/>
      <c r="HD63" s="98"/>
      <c r="HE63" s="98"/>
      <c r="HF63" s="98"/>
      <c r="HG63" s="98"/>
      <c r="HH63" s="98"/>
      <c r="HI63" s="98"/>
      <c r="HJ63" s="98"/>
      <c r="HK63" s="98"/>
      <c r="HL63" s="98"/>
      <c r="HM63" s="98"/>
      <c r="HN63" s="98"/>
      <c r="HO63" s="98"/>
      <c r="HP63" s="98"/>
      <c r="HQ63" s="98"/>
      <c r="HR63" s="98"/>
      <c r="HS63" s="98"/>
      <c r="HT63" s="98"/>
      <c r="HU63" s="98"/>
      <c r="HV63" s="98"/>
      <c r="HW63" s="98"/>
      <c r="HX63" s="98"/>
      <c r="HY63" s="98"/>
      <c r="HZ63" s="98"/>
      <c r="IA63" s="98"/>
      <c r="IB63" s="98"/>
      <c r="IC63" s="98"/>
      <c r="ID63" s="98"/>
      <c r="IE63" s="98"/>
      <c r="IF63" s="98"/>
      <c r="IG63" s="98"/>
      <c r="IH63" s="98"/>
      <c r="II63" s="98"/>
      <c r="IJ63" s="98"/>
      <c r="IK63" s="98"/>
      <c r="IL63" s="98"/>
      <c r="IM63" s="98"/>
      <c r="IN63" s="98"/>
      <c r="IO63" s="98"/>
      <c r="IP63" s="98"/>
      <c r="IQ63" s="98"/>
      <c r="IR63" s="98"/>
      <c r="IS63" s="98"/>
      <c r="IT63" s="98"/>
    </row>
    <row r="64" spans="1:254" x14ac:dyDescent="0.25">
      <c r="A64" s="102" t="s">
        <v>152</v>
      </c>
      <c r="B64" s="108">
        <v>157.80000000000001</v>
      </c>
      <c r="C64" s="108">
        <v>159.4</v>
      </c>
      <c r="D64" s="108">
        <v>160.19999999999999</v>
      </c>
      <c r="E64" s="108">
        <v>163.30000000000001</v>
      </c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  <c r="AN64" s="98"/>
      <c r="AO64" s="98"/>
      <c r="AP64" s="98"/>
      <c r="AQ64" s="98"/>
      <c r="AR64" s="98"/>
      <c r="AS64" s="98"/>
      <c r="AT64" s="98"/>
      <c r="AU64" s="98"/>
      <c r="AV64" s="98"/>
      <c r="AW64" s="98"/>
      <c r="AX64" s="98"/>
      <c r="AY64" s="98"/>
      <c r="AZ64" s="98"/>
      <c r="BA64" s="98"/>
      <c r="BB64" s="98"/>
      <c r="BC64" s="98"/>
      <c r="BD64" s="98"/>
      <c r="BE64" s="98"/>
      <c r="BF64" s="98"/>
      <c r="BG64" s="98"/>
      <c r="BH64" s="98"/>
      <c r="BI64" s="98"/>
      <c r="BJ64" s="98"/>
      <c r="BK64" s="98"/>
      <c r="BL64" s="98"/>
      <c r="BM64" s="98"/>
      <c r="BN64" s="98"/>
      <c r="BO64" s="98"/>
      <c r="BP64" s="98"/>
      <c r="BQ64" s="98"/>
      <c r="BR64" s="98"/>
      <c r="BS64" s="98"/>
      <c r="BT64" s="98"/>
      <c r="BU64" s="98"/>
      <c r="BV64" s="98"/>
      <c r="BW64" s="98"/>
      <c r="BX64" s="98"/>
      <c r="BY64" s="98"/>
      <c r="BZ64" s="98"/>
      <c r="CA64" s="98"/>
      <c r="CB64" s="98"/>
      <c r="CC64" s="98"/>
      <c r="CD64" s="98"/>
      <c r="CE64" s="98"/>
      <c r="CF64" s="98"/>
      <c r="CG64" s="98"/>
      <c r="CH64" s="98"/>
      <c r="CI64" s="98"/>
      <c r="CJ64" s="98"/>
      <c r="CK64" s="98"/>
      <c r="CL64" s="98"/>
      <c r="CM64" s="98"/>
      <c r="CN64" s="98"/>
      <c r="CO64" s="98"/>
      <c r="CP64" s="98"/>
      <c r="CQ64" s="98"/>
      <c r="CR64" s="98"/>
      <c r="CS64" s="98"/>
      <c r="CT64" s="98"/>
      <c r="CU64" s="98"/>
      <c r="CV64" s="98"/>
      <c r="CW64" s="98"/>
      <c r="CX64" s="98"/>
      <c r="CY64" s="98"/>
      <c r="CZ64" s="98"/>
      <c r="DA64" s="98"/>
      <c r="DB64" s="98"/>
      <c r="DC64" s="98"/>
      <c r="DD64" s="98"/>
      <c r="DE64" s="98"/>
      <c r="DF64" s="98"/>
      <c r="DG64" s="98"/>
      <c r="DH64" s="98"/>
      <c r="DI64" s="98"/>
      <c r="DJ64" s="98"/>
      <c r="DK64" s="98"/>
      <c r="DL64" s="98"/>
      <c r="DM64" s="98"/>
      <c r="DN64" s="98"/>
      <c r="DO64" s="98"/>
      <c r="DP64" s="98"/>
      <c r="DQ64" s="98"/>
      <c r="DR64" s="98"/>
      <c r="DS64" s="98"/>
      <c r="DT64" s="98"/>
      <c r="DU64" s="98"/>
      <c r="DV64" s="98"/>
      <c r="DW64" s="98"/>
      <c r="DX64" s="98"/>
      <c r="DY64" s="98"/>
      <c r="DZ64" s="98"/>
      <c r="EA64" s="98"/>
      <c r="EB64" s="98"/>
      <c r="EC64" s="98"/>
      <c r="ED64" s="98"/>
      <c r="EE64" s="98"/>
      <c r="EF64" s="98"/>
      <c r="EG64" s="98"/>
      <c r="EH64" s="98"/>
      <c r="EI64" s="98"/>
      <c r="EJ64" s="98"/>
      <c r="EK64" s="98"/>
      <c r="EL64" s="98"/>
      <c r="EM64" s="98"/>
      <c r="EN64" s="98"/>
      <c r="EO64" s="98"/>
      <c r="EP64" s="98"/>
      <c r="EQ64" s="98"/>
      <c r="ER64" s="98"/>
      <c r="ES64" s="98"/>
      <c r="ET64" s="98"/>
      <c r="EU64" s="98"/>
      <c r="EV64" s="98"/>
      <c r="EW64" s="98"/>
      <c r="EX64" s="98"/>
      <c r="EY64" s="98"/>
      <c r="EZ64" s="98"/>
      <c r="FA64" s="98"/>
      <c r="FB64" s="98"/>
      <c r="FC64" s="98"/>
      <c r="FD64" s="98"/>
      <c r="FE64" s="98"/>
      <c r="FF64" s="98"/>
      <c r="FG64" s="98"/>
      <c r="FH64" s="98"/>
      <c r="FI64" s="98"/>
      <c r="FJ64" s="98"/>
      <c r="FK64" s="98"/>
      <c r="FL64" s="98"/>
      <c r="FM64" s="98"/>
      <c r="FN64" s="98"/>
      <c r="FO64" s="98"/>
      <c r="FP64" s="98"/>
      <c r="FQ64" s="98"/>
      <c r="FR64" s="98"/>
      <c r="FS64" s="98"/>
      <c r="FT64" s="98"/>
      <c r="FU64" s="98"/>
      <c r="FV64" s="98"/>
      <c r="FW64" s="98"/>
      <c r="FX64" s="98"/>
      <c r="FY64" s="98"/>
      <c r="FZ64" s="98"/>
      <c r="GA64" s="98"/>
      <c r="GB64" s="98"/>
      <c r="GC64" s="98"/>
      <c r="GD64" s="98"/>
      <c r="GE64" s="98"/>
      <c r="GF64" s="98"/>
      <c r="GG64" s="98"/>
      <c r="GH64" s="98"/>
      <c r="GI64" s="98"/>
      <c r="GJ64" s="98"/>
      <c r="GK64" s="98"/>
      <c r="GL64" s="98"/>
      <c r="GM64" s="98"/>
      <c r="GN64" s="98"/>
      <c r="GO64" s="98"/>
      <c r="GP64" s="98"/>
      <c r="GQ64" s="98"/>
      <c r="GR64" s="98"/>
      <c r="GS64" s="98"/>
      <c r="GT64" s="98"/>
      <c r="GU64" s="98"/>
      <c r="GV64" s="98"/>
      <c r="GW64" s="98"/>
      <c r="GX64" s="98"/>
      <c r="GY64" s="98"/>
      <c r="GZ64" s="98"/>
      <c r="HA64" s="98"/>
      <c r="HB64" s="98"/>
      <c r="HC64" s="98"/>
      <c r="HD64" s="98"/>
      <c r="HE64" s="98"/>
      <c r="HF64" s="98"/>
      <c r="HG64" s="98"/>
      <c r="HH64" s="98"/>
      <c r="HI64" s="98"/>
      <c r="HJ64" s="98"/>
      <c r="HK64" s="98"/>
      <c r="HL64" s="98"/>
      <c r="HM64" s="98"/>
      <c r="HN64" s="98"/>
      <c r="HO64" s="98"/>
      <c r="HP64" s="98"/>
      <c r="HQ64" s="98"/>
      <c r="HR64" s="98"/>
      <c r="HS64" s="98"/>
      <c r="HT64" s="98"/>
      <c r="HU64" s="98"/>
      <c r="HV64" s="98"/>
      <c r="HW64" s="98"/>
      <c r="HX64" s="98"/>
      <c r="HY64" s="98"/>
      <c r="HZ64" s="98"/>
      <c r="IA64" s="98"/>
      <c r="IB64" s="98"/>
      <c r="IC64" s="98"/>
      <c r="ID64" s="98"/>
      <c r="IE64" s="98"/>
      <c r="IF64" s="98"/>
      <c r="IG64" s="98"/>
      <c r="IH64" s="98"/>
      <c r="II64" s="98"/>
      <c r="IJ64" s="98"/>
      <c r="IK64" s="98"/>
      <c r="IL64" s="98"/>
      <c r="IM64" s="98"/>
      <c r="IN64" s="98"/>
      <c r="IO64" s="98"/>
      <c r="IP64" s="98"/>
      <c r="IQ64" s="98"/>
      <c r="IR64" s="98"/>
      <c r="IS64" s="98"/>
      <c r="IT64" s="98"/>
    </row>
    <row r="65" spans="1:254" x14ac:dyDescent="0.25">
      <c r="A65" s="102" t="s">
        <v>153</v>
      </c>
      <c r="B65" s="108">
        <v>157.80000000000001</v>
      </c>
      <c r="C65" s="108">
        <v>159.4</v>
      </c>
      <c r="D65" s="108">
        <v>160.1</v>
      </c>
      <c r="E65" s="108">
        <v>162.4</v>
      </c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8"/>
      <c r="AT65" s="98"/>
      <c r="AU65" s="98"/>
      <c r="AV65" s="98"/>
      <c r="AW65" s="98"/>
      <c r="AX65" s="98"/>
      <c r="AY65" s="98"/>
      <c r="AZ65" s="98"/>
      <c r="BA65" s="98"/>
      <c r="BB65" s="98"/>
      <c r="BC65" s="98"/>
      <c r="BD65" s="98"/>
      <c r="BE65" s="98"/>
      <c r="BF65" s="98"/>
      <c r="BG65" s="98"/>
      <c r="BH65" s="98"/>
      <c r="BI65" s="98"/>
      <c r="BJ65" s="98"/>
      <c r="BK65" s="98"/>
      <c r="BL65" s="98"/>
      <c r="BM65" s="98"/>
      <c r="BN65" s="98"/>
      <c r="BO65" s="98"/>
      <c r="BP65" s="98"/>
      <c r="BQ65" s="98"/>
      <c r="BR65" s="98"/>
      <c r="BS65" s="98"/>
      <c r="BT65" s="98"/>
      <c r="BU65" s="98"/>
      <c r="BV65" s="98"/>
      <c r="BW65" s="98"/>
      <c r="BX65" s="98"/>
      <c r="BY65" s="98"/>
      <c r="BZ65" s="98"/>
      <c r="CA65" s="98"/>
      <c r="CB65" s="98"/>
      <c r="CC65" s="98"/>
      <c r="CD65" s="98"/>
      <c r="CE65" s="98"/>
      <c r="CF65" s="98"/>
      <c r="CG65" s="98"/>
      <c r="CH65" s="98"/>
      <c r="CI65" s="98"/>
      <c r="CJ65" s="98"/>
      <c r="CK65" s="98"/>
      <c r="CL65" s="98"/>
      <c r="CM65" s="98"/>
      <c r="CN65" s="98"/>
      <c r="CO65" s="98"/>
      <c r="CP65" s="98"/>
      <c r="CQ65" s="98"/>
      <c r="CR65" s="98"/>
      <c r="CS65" s="98"/>
      <c r="CT65" s="98"/>
      <c r="CU65" s="98"/>
      <c r="CV65" s="98"/>
      <c r="CW65" s="98"/>
      <c r="CX65" s="98"/>
      <c r="CY65" s="98"/>
      <c r="CZ65" s="98"/>
      <c r="DA65" s="98"/>
      <c r="DB65" s="98"/>
      <c r="DC65" s="98"/>
      <c r="DD65" s="98"/>
      <c r="DE65" s="98"/>
      <c r="DF65" s="98"/>
      <c r="DG65" s="98"/>
      <c r="DH65" s="98"/>
      <c r="DI65" s="98"/>
      <c r="DJ65" s="98"/>
      <c r="DK65" s="98"/>
      <c r="DL65" s="98"/>
      <c r="DM65" s="98"/>
      <c r="DN65" s="98"/>
      <c r="DO65" s="98"/>
      <c r="DP65" s="98"/>
      <c r="DQ65" s="98"/>
      <c r="DR65" s="98"/>
      <c r="DS65" s="98"/>
      <c r="DT65" s="98"/>
      <c r="DU65" s="98"/>
      <c r="DV65" s="98"/>
      <c r="DW65" s="98"/>
      <c r="DX65" s="98"/>
      <c r="DY65" s="98"/>
      <c r="DZ65" s="98"/>
      <c r="EA65" s="98"/>
      <c r="EB65" s="98"/>
      <c r="EC65" s="98"/>
      <c r="ED65" s="98"/>
      <c r="EE65" s="98"/>
      <c r="EF65" s="98"/>
      <c r="EG65" s="98"/>
      <c r="EH65" s="98"/>
      <c r="EI65" s="98"/>
      <c r="EJ65" s="98"/>
      <c r="EK65" s="98"/>
      <c r="EL65" s="98"/>
      <c r="EM65" s="98"/>
      <c r="EN65" s="98"/>
      <c r="EO65" s="98"/>
      <c r="EP65" s="98"/>
      <c r="EQ65" s="98"/>
      <c r="ER65" s="98"/>
      <c r="ES65" s="98"/>
      <c r="ET65" s="98"/>
      <c r="EU65" s="98"/>
      <c r="EV65" s="98"/>
      <c r="EW65" s="98"/>
      <c r="EX65" s="98"/>
      <c r="EY65" s="98"/>
      <c r="EZ65" s="98"/>
      <c r="FA65" s="98"/>
      <c r="FB65" s="98"/>
      <c r="FC65" s="98"/>
      <c r="FD65" s="98"/>
      <c r="FE65" s="98"/>
      <c r="FF65" s="98"/>
      <c r="FG65" s="98"/>
      <c r="FH65" s="98"/>
      <c r="FI65" s="98"/>
      <c r="FJ65" s="98"/>
      <c r="FK65" s="98"/>
      <c r="FL65" s="98"/>
      <c r="FM65" s="98"/>
      <c r="FN65" s="98"/>
      <c r="FO65" s="98"/>
      <c r="FP65" s="98"/>
      <c r="FQ65" s="98"/>
      <c r="FR65" s="98"/>
      <c r="FS65" s="98"/>
      <c r="FT65" s="98"/>
      <c r="FU65" s="98"/>
      <c r="FV65" s="98"/>
      <c r="FW65" s="98"/>
      <c r="FX65" s="98"/>
      <c r="FY65" s="98"/>
      <c r="FZ65" s="98"/>
      <c r="GA65" s="98"/>
      <c r="GB65" s="98"/>
      <c r="GC65" s="98"/>
      <c r="GD65" s="98"/>
      <c r="GE65" s="98"/>
      <c r="GF65" s="98"/>
      <c r="GG65" s="98"/>
      <c r="GH65" s="98"/>
      <c r="GI65" s="98"/>
      <c r="GJ65" s="98"/>
      <c r="GK65" s="98"/>
      <c r="GL65" s="98"/>
      <c r="GM65" s="98"/>
      <c r="GN65" s="98"/>
      <c r="GO65" s="98"/>
      <c r="GP65" s="98"/>
      <c r="GQ65" s="98"/>
      <c r="GR65" s="98"/>
      <c r="GS65" s="98"/>
      <c r="GT65" s="98"/>
      <c r="GU65" s="98"/>
      <c r="GV65" s="98"/>
      <c r="GW65" s="98"/>
      <c r="GX65" s="98"/>
      <c r="GY65" s="98"/>
      <c r="GZ65" s="98"/>
      <c r="HA65" s="98"/>
      <c r="HB65" s="98"/>
      <c r="HC65" s="98"/>
      <c r="HD65" s="98"/>
      <c r="HE65" s="98"/>
      <c r="HF65" s="98"/>
      <c r="HG65" s="98"/>
      <c r="HH65" s="98"/>
      <c r="HI65" s="98"/>
      <c r="HJ65" s="98"/>
      <c r="HK65" s="98"/>
      <c r="HL65" s="98"/>
      <c r="HM65" s="98"/>
      <c r="HN65" s="98"/>
      <c r="HO65" s="98"/>
      <c r="HP65" s="98"/>
      <c r="HQ65" s="98"/>
      <c r="HR65" s="98"/>
      <c r="HS65" s="98"/>
      <c r="HT65" s="98"/>
      <c r="HU65" s="98"/>
      <c r="HV65" s="98"/>
      <c r="HW65" s="98"/>
      <c r="HX65" s="98"/>
      <c r="HY65" s="98"/>
      <c r="HZ65" s="98"/>
      <c r="IA65" s="98"/>
      <c r="IB65" s="98"/>
      <c r="IC65" s="98"/>
      <c r="ID65" s="98"/>
      <c r="IE65" s="98"/>
      <c r="IF65" s="98"/>
      <c r="IG65" s="98"/>
      <c r="IH65" s="98"/>
      <c r="II65" s="98"/>
      <c r="IJ65" s="98"/>
      <c r="IK65" s="98"/>
      <c r="IL65" s="98"/>
      <c r="IM65" s="98"/>
      <c r="IN65" s="98"/>
      <c r="IO65" s="98"/>
      <c r="IP65" s="98"/>
      <c r="IQ65" s="98"/>
      <c r="IR65" s="98"/>
      <c r="IS65" s="98"/>
      <c r="IT65" s="98"/>
    </row>
    <row r="66" spans="1:254" x14ac:dyDescent="0.25">
      <c r="A66" s="102" t="s">
        <v>154</v>
      </c>
      <c r="B66" s="115">
        <v>1.93</v>
      </c>
      <c r="C66" s="115">
        <v>3.64</v>
      </c>
      <c r="D66" s="115">
        <v>4.62</v>
      </c>
      <c r="E66" s="115">
        <v>5.22</v>
      </c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8"/>
      <c r="AO66" s="98"/>
      <c r="AP66" s="98"/>
      <c r="AQ66" s="98"/>
      <c r="AR66" s="98"/>
      <c r="AS66" s="98"/>
      <c r="AT66" s="98"/>
      <c r="AU66" s="98"/>
      <c r="AV66" s="98"/>
      <c r="AW66" s="98"/>
      <c r="AX66" s="98"/>
      <c r="AY66" s="98"/>
      <c r="AZ66" s="98"/>
      <c r="BA66" s="98"/>
      <c r="BB66" s="98"/>
      <c r="BC66" s="98"/>
      <c r="BD66" s="98"/>
      <c r="BE66" s="98"/>
      <c r="BF66" s="98"/>
      <c r="BG66" s="98"/>
      <c r="BH66" s="98"/>
      <c r="BI66" s="98"/>
      <c r="BJ66" s="98"/>
      <c r="BK66" s="98"/>
      <c r="BL66" s="98"/>
      <c r="BM66" s="98"/>
      <c r="BN66" s="98"/>
      <c r="BO66" s="98"/>
      <c r="BP66" s="98"/>
      <c r="BQ66" s="98"/>
      <c r="BR66" s="98"/>
      <c r="BS66" s="98"/>
      <c r="BT66" s="98"/>
      <c r="BU66" s="98"/>
      <c r="BV66" s="98"/>
      <c r="BW66" s="98"/>
      <c r="BX66" s="98"/>
      <c r="BY66" s="98"/>
      <c r="BZ66" s="98"/>
      <c r="CA66" s="98"/>
      <c r="CB66" s="98"/>
      <c r="CC66" s="98"/>
      <c r="CD66" s="98"/>
      <c r="CE66" s="98"/>
      <c r="CF66" s="98"/>
      <c r="CG66" s="98"/>
      <c r="CH66" s="98"/>
      <c r="CI66" s="98"/>
      <c r="CJ66" s="98"/>
      <c r="CK66" s="98"/>
      <c r="CL66" s="98"/>
      <c r="CM66" s="98"/>
      <c r="CN66" s="98"/>
      <c r="CO66" s="98"/>
      <c r="CP66" s="98"/>
      <c r="CQ66" s="98"/>
      <c r="CR66" s="98"/>
      <c r="CS66" s="98"/>
      <c r="CT66" s="98"/>
      <c r="CU66" s="98"/>
      <c r="CV66" s="98"/>
      <c r="CW66" s="98"/>
      <c r="CX66" s="98"/>
      <c r="CY66" s="98"/>
      <c r="CZ66" s="98"/>
      <c r="DA66" s="98"/>
      <c r="DB66" s="98"/>
      <c r="DC66" s="98"/>
      <c r="DD66" s="98"/>
      <c r="DE66" s="98"/>
      <c r="DF66" s="98"/>
      <c r="DG66" s="98"/>
      <c r="DH66" s="98"/>
      <c r="DI66" s="98"/>
      <c r="DJ66" s="98"/>
      <c r="DK66" s="98"/>
      <c r="DL66" s="98"/>
      <c r="DM66" s="98"/>
      <c r="DN66" s="98"/>
      <c r="DO66" s="98"/>
      <c r="DP66" s="98"/>
      <c r="DQ66" s="98"/>
      <c r="DR66" s="98"/>
      <c r="DS66" s="98"/>
      <c r="DT66" s="98"/>
      <c r="DU66" s="98"/>
      <c r="DV66" s="98"/>
      <c r="DW66" s="98"/>
      <c r="DX66" s="98"/>
      <c r="DY66" s="98"/>
      <c r="DZ66" s="98"/>
      <c r="EA66" s="98"/>
      <c r="EB66" s="98"/>
      <c r="EC66" s="98"/>
      <c r="ED66" s="98"/>
      <c r="EE66" s="98"/>
      <c r="EF66" s="98"/>
      <c r="EG66" s="98"/>
      <c r="EH66" s="98"/>
      <c r="EI66" s="98"/>
      <c r="EJ66" s="98"/>
      <c r="EK66" s="98"/>
      <c r="EL66" s="98"/>
      <c r="EM66" s="98"/>
      <c r="EN66" s="98"/>
      <c r="EO66" s="98"/>
      <c r="EP66" s="98"/>
      <c r="EQ66" s="98"/>
      <c r="ER66" s="98"/>
      <c r="ES66" s="98"/>
      <c r="ET66" s="98"/>
      <c r="EU66" s="98"/>
      <c r="EV66" s="98"/>
      <c r="EW66" s="98"/>
      <c r="EX66" s="98"/>
      <c r="EY66" s="98"/>
      <c r="EZ66" s="98"/>
      <c r="FA66" s="98"/>
      <c r="FB66" s="98"/>
      <c r="FC66" s="98"/>
      <c r="FD66" s="98"/>
      <c r="FE66" s="98"/>
      <c r="FF66" s="98"/>
      <c r="FG66" s="98"/>
      <c r="FH66" s="98"/>
      <c r="FI66" s="98"/>
      <c r="FJ66" s="98"/>
      <c r="FK66" s="98"/>
      <c r="FL66" s="98"/>
      <c r="FM66" s="98"/>
      <c r="FN66" s="98"/>
      <c r="FO66" s="98"/>
      <c r="FP66" s="98"/>
      <c r="FQ66" s="98"/>
      <c r="FR66" s="98"/>
      <c r="FS66" s="98"/>
      <c r="FT66" s="98"/>
      <c r="FU66" s="98"/>
      <c r="FV66" s="98"/>
      <c r="FW66" s="98"/>
      <c r="FX66" s="98"/>
      <c r="FY66" s="98"/>
      <c r="FZ66" s="98"/>
      <c r="GA66" s="98"/>
      <c r="GB66" s="98"/>
      <c r="GC66" s="98"/>
      <c r="GD66" s="98"/>
      <c r="GE66" s="98"/>
      <c r="GF66" s="98"/>
      <c r="GG66" s="98"/>
      <c r="GH66" s="98"/>
      <c r="GI66" s="98"/>
      <c r="GJ66" s="98"/>
      <c r="GK66" s="98"/>
      <c r="GL66" s="98"/>
      <c r="GM66" s="98"/>
      <c r="GN66" s="98"/>
      <c r="GO66" s="98"/>
      <c r="GP66" s="98"/>
      <c r="GQ66" s="98"/>
      <c r="GR66" s="98"/>
      <c r="GS66" s="98"/>
      <c r="GT66" s="98"/>
      <c r="GU66" s="98"/>
      <c r="GV66" s="98"/>
      <c r="GW66" s="98"/>
      <c r="GX66" s="98"/>
      <c r="GY66" s="98"/>
      <c r="GZ66" s="98"/>
      <c r="HA66" s="98"/>
      <c r="HB66" s="98"/>
      <c r="HC66" s="98"/>
      <c r="HD66" s="98"/>
      <c r="HE66" s="98"/>
      <c r="HF66" s="98"/>
      <c r="HG66" s="98"/>
      <c r="HH66" s="98"/>
      <c r="HI66" s="98"/>
      <c r="HJ66" s="98"/>
      <c r="HK66" s="98"/>
      <c r="HL66" s="98"/>
      <c r="HM66" s="98"/>
      <c r="HN66" s="98"/>
      <c r="HO66" s="98"/>
      <c r="HP66" s="98"/>
      <c r="HQ66" s="98"/>
      <c r="HR66" s="98"/>
      <c r="HS66" s="98"/>
      <c r="HT66" s="98"/>
      <c r="HU66" s="98"/>
      <c r="HV66" s="98"/>
      <c r="HW66" s="98"/>
      <c r="HX66" s="98"/>
      <c r="HY66" s="98"/>
      <c r="HZ66" s="98"/>
      <c r="IA66" s="98"/>
      <c r="IB66" s="98"/>
      <c r="IC66" s="98"/>
      <c r="ID66" s="98"/>
      <c r="IE66" s="98"/>
      <c r="IF66" s="98"/>
      <c r="IG66" s="98"/>
      <c r="IH66" s="98"/>
      <c r="II66" s="98"/>
      <c r="IJ66" s="98"/>
      <c r="IK66" s="98"/>
      <c r="IL66" s="98"/>
      <c r="IM66" s="98"/>
      <c r="IN66" s="98"/>
      <c r="IO66" s="98"/>
      <c r="IP66" s="98"/>
      <c r="IQ66" s="98"/>
      <c r="IR66" s="98"/>
      <c r="IS66" s="98"/>
      <c r="IT66" s="98"/>
    </row>
    <row r="67" spans="1:254" x14ac:dyDescent="0.25">
      <c r="A67" s="102" t="s">
        <v>155</v>
      </c>
      <c r="B67" s="108">
        <v>56</v>
      </c>
      <c r="C67" s="108">
        <v>332</v>
      </c>
      <c r="D67" s="108">
        <v>490</v>
      </c>
      <c r="E67" s="108">
        <v>599</v>
      </c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98"/>
      <c r="AF67" s="98"/>
      <c r="AG67" s="98"/>
      <c r="AH67" s="98"/>
      <c r="AI67" s="98"/>
      <c r="AJ67" s="98"/>
      <c r="AK67" s="98"/>
      <c r="AL67" s="98"/>
      <c r="AM67" s="98"/>
      <c r="AN67" s="98"/>
      <c r="AO67" s="98"/>
      <c r="AP67" s="98"/>
      <c r="AQ67" s="98"/>
      <c r="AR67" s="98"/>
      <c r="AS67" s="98"/>
      <c r="AT67" s="98"/>
      <c r="AU67" s="98"/>
      <c r="AV67" s="98"/>
      <c r="AW67" s="98"/>
      <c r="AX67" s="98"/>
      <c r="AY67" s="98"/>
      <c r="AZ67" s="98"/>
      <c r="BA67" s="98"/>
      <c r="BB67" s="98"/>
      <c r="BC67" s="98"/>
      <c r="BD67" s="98"/>
      <c r="BE67" s="98"/>
      <c r="BF67" s="98"/>
      <c r="BG67" s="98"/>
      <c r="BH67" s="98"/>
      <c r="BI67" s="98"/>
      <c r="BJ67" s="98"/>
      <c r="BK67" s="98"/>
      <c r="BL67" s="98"/>
      <c r="BM67" s="98"/>
      <c r="BN67" s="98"/>
      <c r="BO67" s="98"/>
      <c r="BP67" s="98"/>
      <c r="BQ67" s="98"/>
      <c r="BR67" s="98"/>
      <c r="BS67" s="98"/>
      <c r="BT67" s="98"/>
      <c r="BU67" s="98"/>
      <c r="BV67" s="98"/>
      <c r="BW67" s="98"/>
      <c r="BX67" s="98"/>
      <c r="BY67" s="98"/>
      <c r="BZ67" s="98"/>
      <c r="CA67" s="98"/>
      <c r="CB67" s="98"/>
      <c r="CC67" s="98"/>
      <c r="CD67" s="98"/>
      <c r="CE67" s="98"/>
      <c r="CF67" s="98"/>
      <c r="CG67" s="98"/>
      <c r="CH67" s="98"/>
      <c r="CI67" s="98"/>
      <c r="CJ67" s="98"/>
      <c r="CK67" s="98"/>
      <c r="CL67" s="98"/>
      <c r="CM67" s="98"/>
      <c r="CN67" s="98"/>
      <c r="CO67" s="98"/>
      <c r="CP67" s="98"/>
      <c r="CQ67" s="98"/>
      <c r="CR67" s="98"/>
      <c r="CS67" s="98"/>
      <c r="CT67" s="98"/>
      <c r="CU67" s="98"/>
      <c r="CV67" s="98"/>
      <c r="CW67" s="98"/>
      <c r="CX67" s="98"/>
      <c r="CY67" s="98"/>
      <c r="CZ67" s="98"/>
      <c r="DA67" s="98"/>
      <c r="DB67" s="98"/>
      <c r="DC67" s="98"/>
      <c r="DD67" s="98"/>
      <c r="DE67" s="98"/>
      <c r="DF67" s="98"/>
      <c r="DG67" s="98"/>
      <c r="DH67" s="98"/>
      <c r="DI67" s="98"/>
      <c r="DJ67" s="98"/>
      <c r="DK67" s="98"/>
      <c r="DL67" s="98"/>
      <c r="DM67" s="98"/>
      <c r="DN67" s="98"/>
      <c r="DO67" s="98"/>
      <c r="DP67" s="98"/>
      <c r="DQ67" s="98"/>
      <c r="DR67" s="98"/>
      <c r="DS67" s="98"/>
      <c r="DT67" s="98"/>
      <c r="DU67" s="98"/>
      <c r="DV67" s="98"/>
      <c r="DW67" s="98"/>
      <c r="DX67" s="98"/>
      <c r="DY67" s="98"/>
      <c r="DZ67" s="98"/>
      <c r="EA67" s="98"/>
      <c r="EB67" s="98"/>
      <c r="EC67" s="98"/>
      <c r="ED67" s="98"/>
      <c r="EE67" s="98"/>
      <c r="EF67" s="98"/>
      <c r="EG67" s="98"/>
      <c r="EH67" s="98"/>
      <c r="EI67" s="98"/>
      <c r="EJ67" s="98"/>
      <c r="EK67" s="98"/>
      <c r="EL67" s="98"/>
      <c r="EM67" s="98"/>
      <c r="EN67" s="98"/>
      <c r="EO67" s="98"/>
      <c r="EP67" s="98"/>
      <c r="EQ67" s="98"/>
      <c r="ER67" s="98"/>
      <c r="ES67" s="98"/>
      <c r="ET67" s="98"/>
      <c r="EU67" s="98"/>
      <c r="EV67" s="98"/>
      <c r="EW67" s="98"/>
      <c r="EX67" s="98"/>
      <c r="EY67" s="98"/>
      <c r="EZ67" s="98"/>
      <c r="FA67" s="98"/>
      <c r="FB67" s="98"/>
      <c r="FC67" s="98"/>
      <c r="FD67" s="98"/>
      <c r="FE67" s="98"/>
      <c r="FF67" s="98"/>
      <c r="FG67" s="98"/>
      <c r="FH67" s="98"/>
      <c r="FI67" s="98"/>
      <c r="FJ67" s="98"/>
      <c r="FK67" s="98"/>
      <c r="FL67" s="98"/>
      <c r="FM67" s="98"/>
      <c r="FN67" s="98"/>
      <c r="FO67" s="98"/>
      <c r="FP67" s="98"/>
      <c r="FQ67" s="98"/>
      <c r="FR67" s="98"/>
      <c r="FS67" s="98"/>
      <c r="FT67" s="98"/>
      <c r="FU67" s="98"/>
      <c r="FV67" s="98"/>
      <c r="FW67" s="98"/>
      <c r="FX67" s="98"/>
      <c r="FY67" s="98"/>
      <c r="FZ67" s="98"/>
      <c r="GA67" s="98"/>
      <c r="GB67" s="98"/>
      <c r="GC67" s="98"/>
      <c r="GD67" s="98"/>
      <c r="GE67" s="98"/>
      <c r="GF67" s="98"/>
      <c r="GG67" s="98"/>
      <c r="GH67" s="98"/>
      <c r="GI67" s="98"/>
      <c r="GJ67" s="98"/>
      <c r="GK67" s="98"/>
      <c r="GL67" s="98"/>
      <c r="GM67" s="98"/>
      <c r="GN67" s="98"/>
      <c r="GO67" s="98"/>
      <c r="GP67" s="98"/>
      <c r="GQ67" s="98"/>
      <c r="GR67" s="98"/>
      <c r="GS67" s="98"/>
      <c r="GT67" s="98"/>
      <c r="GU67" s="98"/>
      <c r="GV67" s="98"/>
      <c r="GW67" s="98"/>
      <c r="GX67" s="98"/>
      <c r="GY67" s="98"/>
      <c r="GZ67" s="98"/>
      <c r="HA67" s="98"/>
      <c r="HB67" s="98"/>
      <c r="HC67" s="98"/>
      <c r="HD67" s="98"/>
      <c r="HE67" s="98"/>
      <c r="HF67" s="98"/>
      <c r="HG67" s="98"/>
      <c r="HH67" s="98"/>
      <c r="HI67" s="98"/>
      <c r="HJ67" s="98"/>
      <c r="HK67" s="98"/>
      <c r="HL67" s="98"/>
      <c r="HM67" s="98"/>
      <c r="HN67" s="98"/>
      <c r="HO67" s="98"/>
      <c r="HP67" s="98"/>
      <c r="HQ67" s="98"/>
      <c r="HR67" s="98"/>
      <c r="HS67" s="98"/>
      <c r="HT67" s="98"/>
      <c r="HU67" s="98"/>
      <c r="HV67" s="98"/>
      <c r="HW67" s="98"/>
      <c r="HX67" s="98"/>
      <c r="HY67" s="98"/>
      <c r="HZ67" s="98"/>
      <c r="IA67" s="98"/>
      <c r="IB67" s="98"/>
      <c r="IC67" s="98"/>
      <c r="ID67" s="98"/>
      <c r="IE67" s="98"/>
      <c r="IF67" s="98"/>
      <c r="IG67" s="98"/>
      <c r="IH67" s="98"/>
      <c r="II67" s="98"/>
      <c r="IJ67" s="98"/>
      <c r="IK67" s="98"/>
      <c r="IL67" s="98"/>
      <c r="IM67" s="98"/>
      <c r="IN67" s="98"/>
      <c r="IO67" s="98"/>
      <c r="IP67" s="98"/>
      <c r="IQ67" s="98"/>
      <c r="IR67" s="98"/>
      <c r="IS67" s="98"/>
      <c r="IT67" s="98"/>
    </row>
    <row r="68" spans="1:254" x14ac:dyDescent="0.25">
      <c r="A68" s="102" t="s">
        <v>156</v>
      </c>
      <c r="B68" s="115">
        <v>0.35</v>
      </c>
      <c r="C68" s="115">
        <v>2.08</v>
      </c>
      <c r="D68" s="115">
        <v>3.06</v>
      </c>
      <c r="E68" s="115">
        <v>3.69</v>
      </c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8"/>
      <c r="AT68" s="98"/>
      <c r="AU68" s="98"/>
      <c r="AV68" s="98"/>
      <c r="AW68" s="98"/>
      <c r="AX68" s="98"/>
      <c r="AY68" s="98"/>
      <c r="AZ68" s="98"/>
      <c r="BA68" s="98"/>
      <c r="BB68" s="98"/>
      <c r="BC68" s="98"/>
      <c r="BD68" s="98"/>
      <c r="BE68" s="98"/>
      <c r="BF68" s="98"/>
      <c r="BG68" s="98"/>
      <c r="BH68" s="98"/>
      <c r="BI68" s="98"/>
      <c r="BJ68" s="98"/>
      <c r="BK68" s="98"/>
      <c r="BL68" s="98"/>
      <c r="BM68" s="98"/>
      <c r="BN68" s="98"/>
      <c r="BO68" s="98"/>
      <c r="BP68" s="98"/>
      <c r="BQ68" s="98"/>
      <c r="BR68" s="98"/>
      <c r="BS68" s="98"/>
      <c r="BT68" s="98"/>
      <c r="BU68" s="98"/>
      <c r="BV68" s="98"/>
      <c r="BW68" s="98"/>
      <c r="BX68" s="98"/>
      <c r="BY68" s="98"/>
      <c r="BZ68" s="98"/>
      <c r="CA68" s="98"/>
      <c r="CB68" s="98"/>
      <c r="CC68" s="98"/>
      <c r="CD68" s="98"/>
      <c r="CE68" s="98"/>
      <c r="CF68" s="98"/>
      <c r="CG68" s="98"/>
      <c r="CH68" s="98"/>
      <c r="CI68" s="98"/>
      <c r="CJ68" s="98"/>
      <c r="CK68" s="98"/>
      <c r="CL68" s="98"/>
      <c r="CM68" s="98"/>
      <c r="CN68" s="98"/>
      <c r="CO68" s="98"/>
      <c r="CP68" s="98"/>
      <c r="CQ68" s="98"/>
      <c r="CR68" s="98"/>
      <c r="CS68" s="98"/>
      <c r="CT68" s="98"/>
      <c r="CU68" s="98"/>
      <c r="CV68" s="98"/>
      <c r="CW68" s="98"/>
      <c r="CX68" s="98"/>
      <c r="CY68" s="98"/>
      <c r="CZ68" s="98"/>
      <c r="DA68" s="98"/>
      <c r="DB68" s="98"/>
      <c r="DC68" s="98"/>
      <c r="DD68" s="98"/>
      <c r="DE68" s="98"/>
      <c r="DF68" s="98"/>
      <c r="DG68" s="98"/>
      <c r="DH68" s="98"/>
      <c r="DI68" s="98"/>
      <c r="DJ68" s="98"/>
      <c r="DK68" s="98"/>
      <c r="DL68" s="98"/>
      <c r="DM68" s="98"/>
      <c r="DN68" s="98"/>
      <c r="DO68" s="98"/>
      <c r="DP68" s="98"/>
      <c r="DQ68" s="98"/>
      <c r="DR68" s="98"/>
      <c r="DS68" s="98"/>
      <c r="DT68" s="98"/>
      <c r="DU68" s="98"/>
      <c r="DV68" s="98"/>
      <c r="DW68" s="98"/>
      <c r="DX68" s="98"/>
      <c r="DY68" s="98"/>
      <c r="DZ68" s="98"/>
      <c r="EA68" s="98"/>
      <c r="EB68" s="98"/>
      <c r="EC68" s="98"/>
      <c r="ED68" s="98"/>
      <c r="EE68" s="98"/>
      <c r="EF68" s="98"/>
      <c r="EG68" s="98"/>
      <c r="EH68" s="98"/>
      <c r="EI68" s="98"/>
      <c r="EJ68" s="98"/>
      <c r="EK68" s="98"/>
      <c r="EL68" s="98"/>
      <c r="EM68" s="98"/>
      <c r="EN68" s="98"/>
      <c r="EO68" s="98"/>
      <c r="EP68" s="98"/>
      <c r="EQ68" s="98"/>
      <c r="ER68" s="98"/>
      <c r="ES68" s="98"/>
      <c r="ET68" s="98"/>
      <c r="EU68" s="98"/>
      <c r="EV68" s="98"/>
      <c r="EW68" s="98"/>
      <c r="EX68" s="98"/>
      <c r="EY68" s="98"/>
      <c r="EZ68" s="98"/>
      <c r="FA68" s="98"/>
      <c r="FB68" s="98"/>
      <c r="FC68" s="98"/>
      <c r="FD68" s="98"/>
      <c r="FE68" s="98"/>
      <c r="FF68" s="98"/>
      <c r="FG68" s="98"/>
      <c r="FH68" s="98"/>
      <c r="FI68" s="98"/>
      <c r="FJ68" s="98"/>
      <c r="FK68" s="98"/>
      <c r="FL68" s="98"/>
      <c r="FM68" s="98"/>
      <c r="FN68" s="98"/>
      <c r="FO68" s="98"/>
      <c r="FP68" s="98"/>
      <c r="FQ68" s="98"/>
      <c r="FR68" s="98"/>
      <c r="FS68" s="98"/>
      <c r="FT68" s="98"/>
      <c r="FU68" s="98"/>
      <c r="FV68" s="98"/>
      <c r="FW68" s="98"/>
      <c r="FX68" s="98"/>
      <c r="FY68" s="98"/>
      <c r="FZ68" s="98"/>
      <c r="GA68" s="98"/>
      <c r="GB68" s="98"/>
      <c r="GC68" s="98"/>
      <c r="GD68" s="98"/>
      <c r="GE68" s="98"/>
      <c r="GF68" s="98"/>
      <c r="GG68" s="98"/>
      <c r="GH68" s="98"/>
      <c r="GI68" s="98"/>
      <c r="GJ68" s="98"/>
      <c r="GK68" s="98"/>
      <c r="GL68" s="98"/>
      <c r="GM68" s="98"/>
      <c r="GN68" s="98"/>
      <c r="GO68" s="98"/>
      <c r="GP68" s="98"/>
      <c r="GQ68" s="98"/>
      <c r="GR68" s="98"/>
      <c r="GS68" s="98"/>
      <c r="GT68" s="98"/>
      <c r="GU68" s="98"/>
      <c r="GV68" s="98"/>
      <c r="GW68" s="98"/>
      <c r="GX68" s="98"/>
      <c r="GY68" s="98"/>
      <c r="GZ68" s="98"/>
      <c r="HA68" s="98"/>
      <c r="HB68" s="98"/>
      <c r="HC68" s="98"/>
      <c r="HD68" s="98"/>
      <c r="HE68" s="98"/>
      <c r="HF68" s="98"/>
      <c r="HG68" s="98"/>
      <c r="HH68" s="98"/>
      <c r="HI68" s="98"/>
      <c r="HJ68" s="98"/>
      <c r="HK68" s="98"/>
      <c r="HL68" s="98"/>
      <c r="HM68" s="98"/>
      <c r="HN68" s="98"/>
      <c r="HO68" s="98"/>
      <c r="HP68" s="98"/>
      <c r="HQ68" s="98"/>
      <c r="HR68" s="98"/>
      <c r="HS68" s="98"/>
      <c r="HT68" s="98"/>
      <c r="HU68" s="98"/>
      <c r="HV68" s="98"/>
      <c r="HW68" s="98"/>
      <c r="HX68" s="98"/>
      <c r="HY68" s="98"/>
      <c r="HZ68" s="98"/>
      <c r="IA68" s="98"/>
      <c r="IB68" s="98"/>
      <c r="IC68" s="98"/>
      <c r="ID68" s="98"/>
      <c r="IE68" s="98"/>
      <c r="IF68" s="98"/>
      <c r="IG68" s="98"/>
      <c r="IH68" s="98"/>
      <c r="II68" s="98"/>
      <c r="IJ68" s="98"/>
      <c r="IK68" s="98"/>
      <c r="IL68" s="98"/>
      <c r="IM68" s="98"/>
      <c r="IN68" s="98"/>
      <c r="IO68" s="98"/>
      <c r="IP68" s="98"/>
      <c r="IQ68" s="98"/>
      <c r="IR68" s="98"/>
      <c r="IS68" s="98"/>
      <c r="IT68" s="98"/>
    </row>
    <row r="69" spans="1:254" x14ac:dyDescent="0.25">
      <c r="A69" s="102" t="s">
        <v>157</v>
      </c>
      <c r="B69" s="109">
        <v>5216</v>
      </c>
      <c r="C69" s="109">
        <v>4651</v>
      </c>
      <c r="D69" s="109">
        <v>4640</v>
      </c>
      <c r="E69" s="109">
        <v>4479</v>
      </c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  <c r="AH69" s="98"/>
      <c r="AI69" s="98"/>
      <c r="AJ69" s="98"/>
      <c r="AK69" s="98"/>
      <c r="AL69" s="98"/>
      <c r="AM69" s="98"/>
      <c r="AN69" s="98"/>
      <c r="AO69" s="98"/>
      <c r="AP69" s="98"/>
      <c r="AQ69" s="98"/>
      <c r="AR69" s="98"/>
      <c r="AS69" s="98"/>
      <c r="AT69" s="98"/>
      <c r="AU69" s="98"/>
      <c r="AV69" s="98"/>
      <c r="AW69" s="98"/>
      <c r="AX69" s="98"/>
      <c r="AY69" s="98"/>
      <c r="AZ69" s="98"/>
      <c r="BA69" s="98"/>
      <c r="BB69" s="98"/>
      <c r="BC69" s="98"/>
      <c r="BD69" s="98"/>
      <c r="BE69" s="98"/>
      <c r="BF69" s="98"/>
      <c r="BG69" s="98"/>
      <c r="BH69" s="98"/>
      <c r="BI69" s="98"/>
      <c r="BJ69" s="98"/>
      <c r="BK69" s="98"/>
      <c r="BL69" s="98"/>
      <c r="BM69" s="98"/>
      <c r="BN69" s="98"/>
      <c r="BO69" s="98"/>
      <c r="BP69" s="98"/>
      <c r="BQ69" s="98"/>
      <c r="BR69" s="98"/>
      <c r="BS69" s="98"/>
      <c r="BT69" s="98"/>
      <c r="BU69" s="98"/>
      <c r="BV69" s="98"/>
      <c r="BW69" s="98"/>
      <c r="BX69" s="98"/>
      <c r="BY69" s="98"/>
      <c r="BZ69" s="98"/>
      <c r="CA69" s="98"/>
      <c r="CB69" s="98"/>
      <c r="CC69" s="98"/>
      <c r="CD69" s="98"/>
      <c r="CE69" s="98"/>
      <c r="CF69" s="98"/>
      <c r="CG69" s="98"/>
      <c r="CH69" s="98"/>
      <c r="CI69" s="98"/>
      <c r="CJ69" s="98"/>
      <c r="CK69" s="98"/>
      <c r="CL69" s="98"/>
      <c r="CM69" s="98"/>
      <c r="CN69" s="98"/>
      <c r="CO69" s="98"/>
      <c r="CP69" s="98"/>
      <c r="CQ69" s="98"/>
      <c r="CR69" s="98"/>
      <c r="CS69" s="98"/>
      <c r="CT69" s="98"/>
      <c r="CU69" s="98"/>
      <c r="CV69" s="98"/>
      <c r="CW69" s="98"/>
      <c r="CX69" s="98"/>
      <c r="CY69" s="98"/>
      <c r="CZ69" s="98"/>
      <c r="DA69" s="98"/>
      <c r="DB69" s="98"/>
      <c r="DC69" s="98"/>
      <c r="DD69" s="98"/>
      <c r="DE69" s="98"/>
      <c r="DF69" s="98"/>
      <c r="DG69" s="98"/>
      <c r="DH69" s="98"/>
      <c r="DI69" s="98"/>
      <c r="DJ69" s="98"/>
      <c r="DK69" s="98"/>
      <c r="DL69" s="98"/>
      <c r="DM69" s="98"/>
      <c r="DN69" s="98"/>
      <c r="DO69" s="98"/>
      <c r="DP69" s="98"/>
      <c r="DQ69" s="98"/>
      <c r="DR69" s="98"/>
      <c r="DS69" s="98"/>
      <c r="DT69" s="98"/>
      <c r="DU69" s="98"/>
      <c r="DV69" s="98"/>
      <c r="DW69" s="98"/>
      <c r="DX69" s="98"/>
      <c r="DY69" s="98"/>
      <c r="DZ69" s="98"/>
      <c r="EA69" s="98"/>
      <c r="EB69" s="98"/>
      <c r="EC69" s="98"/>
      <c r="ED69" s="98"/>
      <c r="EE69" s="98"/>
      <c r="EF69" s="98"/>
      <c r="EG69" s="98"/>
      <c r="EH69" s="98"/>
      <c r="EI69" s="98"/>
      <c r="EJ69" s="98"/>
      <c r="EK69" s="98"/>
      <c r="EL69" s="98"/>
      <c r="EM69" s="98"/>
      <c r="EN69" s="98"/>
      <c r="EO69" s="98"/>
      <c r="EP69" s="98"/>
      <c r="EQ69" s="98"/>
      <c r="ER69" s="98"/>
      <c r="ES69" s="98"/>
      <c r="ET69" s="98"/>
      <c r="EU69" s="98"/>
      <c r="EV69" s="98"/>
      <c r="EW69" s="98"/>
      <c r="EX69" s="98"/>
      <c r="EY69" s="98"/>
      <c r="EZ69" s="98"/>
      <c r="FA69" s="98"/>
      <c r="FB69" s="98"/>
      <c r="FC69" s="98"/>
      <c r="FD69" s="98"/>
      <c r="FE69" s="98"/>
      <c r="FF69" s="98"/>
      <c r="FG69" s="98"/>
      <c r="FH69" s="98"/>
      <c r="FI69" s="98"/>
      <c r="FJ69" s="98"/>
      <c r="FK69" s="98"/>
      <c r="FL69" s="98"/>
      <c r="FM69" s="98"/>
      <c r="FN69" s="98"/>
      <c r="FO69" s="98"/>
      <c r="FP69" s="98"/>
      <c r="FQ69" s="98"/>
      <c r="FR69" s="98"/>
      <c r="FS69" s="98"/>
      <c r="FT69" s="98"/>
      <c r="FU69" s="98"/>
      <c r="FV69" s="98"/>
      <c r="FW69" s="98"/>
      <c r="FX69" s="98"/>
      <c r="FY69" s="98"/>
      <c r="FZ69" s="98"/>
      <c r="GA69" s="98"/>
      <c r="GB69" s="98"/>
      <c r="GC69" s="98"/>
      <c r="GD69" s="98"/>
      <c r="GE69" s="98"/>
      <c r="GF69" s="98"/>
      <c r="GG69" s="98"/>
      <c r="GH69" s="98"/>
      <c r="GI69" s="98"/>
      <c r="GJ69" s="98"/>
      <c r="GK69" s="98"/>
      <c r="GL69" s="98"/>
      <c r="GM69" s="98"/>
      <c r="GN69" s="98"/>
      <c r="GO69" s="98"/>
      <c r="GP69" s="98"/>
      <c r="GQ69" s="98"/>
      <c r="GR69" s="98"/>
      <c r="GS69" s="98"/>
      <c r="GT69" s="98"/>
      <c r="GU69" s="98"/>
      <c r="GV69" s="98"/>
      <c r="GW69" s="98"/>
      <c r="GX69" s="98"/>
      <c r="GY69" s="98"/>
      <c r="GZ69" s="98"/>
      <c r="HA69" s="98"/>
      <c r="HB69" s="98"/>
      <c r="HC69" s="98"/>
      <c r="HD69" s="98"/>
      <c r="HE69" s="98"/>
      <c r="HF69" s="98"/>
      <c r="HG69" s="98"/>
      <c r="HH69" s="98"/>
      <c r="HI69" s="98"/>
      <c r="HJ69" s="98"/>
      <c r="HK69" s="98"/>
      <c r="HL69" s="98"/>
      <c r="HM69" s="98"/>
      <c r="HN69" s="98"/>
      <c r="HO69" s="98"/>
      <c r="HP69" s="98"/>
      <c r="HQ69" s="98"/>
      <c r="HR69" s="98"/>
      <c r="HS69" s="98"/>
      <c r="HT69" s="98"/>
      <c r="HU69" s="98"/>
      <c r="HV69" s="98"/>
      <c r="HW69" s="98"/>
      <c r="HX69" s="98"/>
      <c r="HY69" s="98"/>
      <c r="HZ69" s="98"/>
      <c r="IA69" s="98"/>
      <c r="IB69" s="98"/>
      <c r="IC69" s="98"/>
      <c r="ID69" s="98"/>
      <c r="IE69" s="98"/>
      <c r="IF69" s="98"/>
      <c r="IG69" s="98"/>
      <c r="IH69" s="98"/>
      <c r="II69" s="98"/>
      <c r="IJ69" s="98"/>
      <c r="IK69" s="98"/>
      <c r="IL69" s="98"/>
      <c r="IM69" s="98"/>
      <c r="IN69" s="98"/>
      <c r="IO69" s="98"/>
      <c r="IP69" s="98"/>
      <c r="IQ69" s="98"/>
      <c r="IR69" s="98"/>
      <c r="IS69" s="98"/>
      <c r="IT69" s="98"/>
    </row>
    <row r="70" spans="1:254" x14ac:dyDescent="0.25">
      <c r="A70" s="102" t="s">
        <v>158</v>
      </c>
      <c r="B70" s="109">
        <v>4535</v>
      </c>
      <c r="C70" s="109">
        <v>4329</v>
      </c>
      <c r="D70" s="109">
        <v>3953</v>
      </c>
      <c r="E70" s="109">
        <v>3851</v>
      </c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  <c r="AA70" s="98"/>
      <c r="AB70" s="98"/>
      <c r="AC70" s="98"/>
      <c r="AD70" s="98"/>
      <c r="AE70" s="98"/>
      <c r="AF70" s="98"/>
      <c r="AG70" s="98"/>
      <c r="AH70" s="98"/>
      <c r="AI70" s="98"/>
      <c r="AJ70" s="98"/>
      <c r="AK70" s="98"/>
      <c r="AL70" s="98"/>
      <c r="AM70" s="98"/>
      <c r="AN70" s="98"/>
      <c r="AO70" s="98"/>
      <c r="AP70" s="98"/>
      <c r="AQ70" s="98"/>
      <c r="AR70" s="98"/>
      <c r="AS70" s="98"/>
      <c r="AT70" s="98"/>
      <c r="AU70" s="98"/>
      <c r="AV70" s="98"/>
      <c r="AW70" s="98"/>
      <c r="AX70" s="98"/>
      <c r="AY70" s="98"/>
      <c r="AZ70" s="98"/>
      <c r="BA70" s="98"/>
      <c r="BB70" s="98"/>
      <c r="BC70" s="98"/>
      <c r="BD70" s="98"/>
      <c r="BE70" s="98"/>
      <c r="BF70" s="98"/>
      <c r="BG70" s="98"/>
      <c r="BH70" s="98"/>
      <c r="BI70" s="98"/>
      <c r="BJ70" s="98"/>
      <c r="BK70" s="98"/>
      <c r="BL70" s="98"/>
      <c r="BM70" s="98"/>
      <c r="BN70" s="98"/>
      <c r="BO70" s="98"/>
      <c r="BP70" s="98"/>
      <c r="BQ70" s="98"/>
      <c r="BR70" s="98"/>
      <c r="BS70" s="98"/>
      <c r="BT70" s="98"/>
      <c r="BU70" s="98"/>
      <c r="BV70" s="98"/>
      <c r="BW70" s="98"/>
      <c r="BX70" s="98"/>
      <c r="BY70" s="98"/>
      <c r="BZ70" s="98"/>
      <c r="CA70" s="98"/>
      <c r="CB70" s="98"/>
      <c r="CC70" s="98"/>
      <c r="CD70" s="98"/>
      <c r="CE70" s="98"/>
      <c r="CF70" s="98"/>
      <c r="CG70" s="98"/>
      <c r="CH70" s="98"/>
      <c r="CI70" s="98"/>
      <c r="CJ70" s="98"/>
      <c r="CK70" s="98"/>
      <c r="CL70" s="98"/>
      <c r="CM70" s="98"/>
      <c r="CN70" s="98"/>
      <c r="CO70" s="98"/>
      <c r="CP70" s="98"/>
      <c r="CQ70" s="98"/>
      <c r="CR70" s="98"/>
      <c r="CS70" s="98"/>
      <c r="CT70" s="98"/>
      <c r="CU70" s="98"/>
      <c r="CV70" s="98"/>
      <c r="CW70" s="98"/>
      <c r="CX70" s="98"/>
      <c r="CY70" s="98"/>
      <c r="CZ70" s="98"/>
      <c r="DA70" s="98"/>
      <c r="DB70" s="98"/>
      <c r="DC70" s="98"/>
      <c r="DD70" s="98"/>
      <c r="DE70" s="98"/>
      <c r="DF70" s="98"/>
      <c r="DG70" s="98"/>
      <c r="DH70" s="98"/>
      <c r="DI70" s="98"/>
      <c r="DJ70" s="98"/>
      <c r="DK70" s="98"/>
      <c r="DL70" s="98"/>
      <c r="DM70" s="98"/>
      <c r="DN70" s="98"/>
      <c r="DO70" s="98"/>
      <c r="DP70" s="98"/>
      <c r="DQ70" s="98"/>
      <c r="DR70" s="98"/>
      <c r="DS70" s="98"/>
      <c r="DT70" s="98"/>
      <c r="DU70" s="98"/>
      <c r="DV70" s="98"/>
      <c r="DW70" s="98"/>
      <c r="DX70" s="98"/>
      <c r="DY70" s="98"/>
      <c r="DZ70" s="98"/>
      <c r="EA70" s="98"/>
      <c r="EB70" s="98"/>
      <c r="EC70" s="98"/>
      <c r="ED70" s="98"/>
      <c r="EE70" s="98"/>
      <c r="EF70" s="98"/>
      <c r="EG70" s="98"/>
      <c r="EH70" s="98"/>
      <c r="EI70" s="98"/>
      <c r="EJ70" s="98"/>
      <c r="EK70" s="98"/>
      <c r="EL70" s="98"/>
      <c r="EM70" s="98"/>
      <c r="EN70" s="98"/>
      <c r="EO70" s="98"/>
      <c r="EP70" s="98"/>
      <c r="EQ70" s="98"/>
      <c r="ER70" s="98"/>
      <c r="ES70" s="98"/>
      <c r="ET70" s="98"/>
      <c r="EU70" s="98"/>
      <c r="EV70" s="98"/>
      <c r="EW70" s="98"/>
      <c r="EX70" s="98"/>
      <c r="EY70" s="98"/>
      <c r="EZ70" s="98"/>
      <c r="FA70" s="98"/>
      <c r="FB70" s="98"/>
      <c r="FC70" s="98"/>
      <c r="FD70" s="98"/>
      <c r="FE70" s="98"/>
      <c r="FF70" s="98"/>
      <c r="FG70" s="98"/>
      <c r="FH70" s="98"/>
      <c r="FI70" s="98"/>
      <c r="FJ70" s="98"/>
      <c r="FK70" s="98"/>
      <c r="FL70" s="98"/>
      <c r="FM70" s="98"/>
      <c r="FN70" s="98"/>
      <c r="FO70" s="98"/>
      <c r="FP70" s="98"/>
      <c r="FQ70" s="98"/>
      <c r="FR70" s="98"/>
      <c r="FS70" s="98"/>
      <c r="FT70" s="98"/>
      <c r="FU70" s="98"/>
      <c r="FV70" s="98"/>
      <c r="FW70" s="98"/>
      <c r="FX70" s="98"/>
      <c r="FY70" s="98"/>
      <c r="FZ70" s="98"/>
      <c r="GA70" s="98"/>
      <c r="GB70" s="98"/>
      <c r="GC70" s="98"/>
      <c r="GD70" s="98"/>
      <c r="GE70" s="98"/>
      <c r="GF70" s="98"/>
      <c r="GG70" s="98"/>
      <c r="GH70" s="98"/>
      <c r="GI70" s="98"/>
      <c r="GJ70" s="98"/>
      <c r="GK70" s="98"/>
      <c r="GL70" s="98"/>
      <c r="GM70" s="98"/>
      <c r="GN70" s="98"/>
      <c r="GO70" s="98"/>
      <c r="GP70" s="98"/>
      <c r="GQ70" s="98"/>
      <c r="GR70" s="98"/>
      <c r="GS70" s="98"/>
      <c r="GT70" s="98"/>
      <c r="GU70" s="98"/>
      <c r="GV70" s="98"/>
      <c r="GW70" s="98"/>
      <c r="GX70" s="98"/>
      <c r="GY70" s="98"/>
      <c r="GZ70" s="98"/>
      <c r="HA70" s="98"/>
      <c r="HB70" s="98"/>
      <c r="HC70" s="98"/>
      <c r="HD70" s="98"/>
      <c r="HE70" s="98"/>
      <c r="HF70" s="98"/>
      <c r="HG70" s="98"/>
      <c r="HH70" s="98"/>
      <c r="HI70" s="98"/>
      <c r="HJ70" s="98"/>
      <c r="HK70" s="98"/>
      <c r="HL70" s="98"/>
      <c r="HM70" s="98"/>
      <c r="HN70" s="98"/>
      <c r="HO70" s="98"/>
      <c r="HP70" s="98"/>
      <c r="HQ70" s="98"/>
      <c r="HR70" s="98"/>
      <c r="HS70" s="98"/>
      <c r="HT70" s="98"/>
      <c r="HU70" s="98"/>
      <c r="HV70" s="98"/>
      <c r="HW70" s="98"/>
      <c r="HX70" s="98"/>
      <c r="HY70" s="98"/>
      <c r="HZ70" s="98"/>
      <c r="IA70" s="98"/>
      <c r="IB70" s="98"/>
      <c r="IC70" s="98"/>
      <c r="ID70" s="98"/>
      <c r="IE70" s="98"/>
      <c r="IF70" s="98"/>
      <c r="IG70" s="98"/>
      <c r="IH70" s="98"/>
      <c r="II70" s="98"/>
      <c r="IJ70" s="98"/>
      <c r="IK70" s="98"/>
      <c r="IL70" s="98"/>
      <c r="IM70" s="98"/>
      <c r="IN70" s="98"/>
      <c r="IO70" s="98"/>
      <c r="IP70" s="98"/>
      <c r="IQ70" s="98"/>
      <c r="IR70" s="98"/>
      <c r="IS70" s="98"/>
      <c r="IT70" s="98"/>
    </row>
    <row r="71" spans="1:254" x14ac:dyDescent="0.25">
      <c r="A71" s="102" t="s">
        <v>159</v>
      </c>
      <c r="B71" s="108">
        <v>229</v>
      </c>
      <c r="C71" s="108">
        <v>212</v>
      </c>
      <c r="D71" s="108">
        <v>176</v>
      </c>
      <c r="E71" s="108">
        <v>168</v>
      </c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  <c r="AH71" s="98"/>
      <c r="AI71" s="98"/>
      <c r="AJ71" s="98"/>
      <c r="AK71" s="98"/>
      <c r="AL71" s="98"/>
      <c r="AM71" s="98"/>
      <c r="AN71" s="98"/>
      <c r="AO71" s="98"/>
      <c r="AP71" s="98"/>
      <c r="AQ71" s="98"/>
      <c r="AR71" s="98"/>
      <c r="AS71" s="98"/>
      <c r="AT71" s="98"/>
      <c r="AU71" s="98"/>
      <c r="AV71" s="98"/>
      <c r="AW71" s="98"/>
      <c r="AX71" s="98"/>
      <c r="AY71" s="98"/>
      <c r="AZ71" s="98"/>
      <c r="BA71" s="98"/>
      <c r="BB71" s="98"/>
      <c r="BC71" s="98"/>
      <c r="BD71" s="98"/>
      <c r="BE71" s="98"/>
      <c r="BF71" s="98"/>
      <c r="BG71" s="98"/>
      <c r="BH71" s="98"/>
      <c r="BI71" s="98"/>
      <c r="BJ71" s="98"/>
      <c r="BK71" s="98"/>
      <c r="BL71" s="98"/>
      <c r="BM71" s="98"/>
      <c r="BN71" s="98"/>
      <c r="BO71" s="98"/>
      <c r="BP71" s="98"/>
      <c r="BQ71" s="98"/>
      <c r="BR71" s="98"/>
      <c r="BS71" s="98"/>
      <c r="BT71" s="98"/>
      <c r="BU71" s="98"/>
      <c r="BV71" s="98"/>
      <c r="BW71" s="98"/>
      <c r="BX71" s="98"/>
      <c r="BY71" s="98"/>
      <c r="BZ71" s="98"/>
      <c r="CA71" s="98"/>
      <c r="CB71" s="98"/>
      <c r="CC71" s="98"/>
      <c r="CD71" s="98"/>
      <c r="CE71" s="98"/>
      <c r="CF71" s="98"/>
      <c r="CG71" s="98"/>
      <c r="CH71" s="98"/>
      <c r="CI71" s="98"/>
      <c r="CJ71" s="98"/>
      <c r="CK71" s="98"/>
      <c r="CL71" s="98"/>
      <c r="CM71" s="98"/>
      <c r="CN71" s="98"/>
      <c r="CO71" s="98"/>
      <c r="CP71" s="98"/>
      <c r="CQ71" s="98"/>
      <c r="CR71" s="98"/>
      <c r="CS71" s="98"/>
      <c r="CT71" s="98"/>
      <c r="CU71" s="98"/>
      <c r="CV71" s="98"/>
      <c r="CW71" s="98"/>
      <c r="CX71" s="98"/>
      <c r="CY71" s="98"/>
      <c r="CZ71" s="98"/>
      <c r="DA71" s="98"/>
      <c r="DB71" s="98"/>
      <c r="DC71" s="98"/>
      <c r="DD71" s="98"/>
      <c r="DE71" s="98"/>
      <c r="DF71" s="98"/>
      <c r="DG71" s="98"/>
      <c r="DH71" s="98"/>
      <c r="DI71" s="98"/>
      <c r="DJ71" s="98"/>
      <c r="DK71" s="98"/>
      <c r="DL71" s="98"/>
      <c r="DM71" s="98"/>
      <c r="DN71" s="98"/>
      <c r="DO71" s="98"/>
      <c r="DP71" s="98"/>
      <c r="DQ71" s="98"/>
      <c r="DR71" s="98"/>
      <c r="DS71" s="98"/>
      <c r="DT71" s="98"/>
      <c r="DU71" s="98"/>
      <c r="DV71" s="98"/>
      <c r="DW71" s="98"/>
      <c r="DX71" s="98"/>
      <c r="DY71" s="98"/>
      <c r="DZ71" s="98"/>
      <c r="EA71" s="98"/>
      <c r="EB71" s="98"/>
      <c r="EC71" s="98"/>
      <c r="ED71" s="98"/>
      <c r="EE71" s="98"/>
      <c r="EF71" s="98"/>
      <c r="EG71" s="98"/>
      <c r="EH71" s="98"/>
      <c r="EI71" s="98"/>
      <c r="EJ71" s="98"/>
      <c r="EK71" s="98"/>
      <c r="EL71" s="98"/>
      <c r="EM71" s="98"/>
      <c r="EN71" s="98"/>
      <c r="EO71" s="98"/>
      <c r="EP71" s="98"/>
      <c r="EQ71" s="98"/>
      <c r="ER71" s="98"/>
      <c r="ES71" s="98"/>
      <c r="ET71" s="98"/>
      <c r="EU71" s="98"/>
      <c r="EV71" s="98"/>
      <c r="EW71" s="98"/>
      <c r="EX71" s="98"/>
      <c r="EY71" s="98"/>
      <c r="EZ71" s="98"/>
      <c r="FA71" s="98"/>
      <c r="FB71" s="98"/>
      <c r="FC71" s="98"/>
      <c r="FD71" s="98"/>
      <c r="FE71" s="98"/>
      <c r="FF71" s="98"/>
      <c r="FG71" s="98"/>
      <c r="FH71" s="98"/>
      <c r="FI71" s="98"/>
      <c r="FJ71" s="98"/>
      <c r="FK71" s="98"/>
      <c r="FL71" s="98"/>
      <c r="FM71" s="98"/>
      <c r="FN71" s="98"/>
      <c r="FO71" s="98"/>
      <c r="FP71" s="98"/>
      <c r="FQ71" s="98"/>
      <c r="FR71" s="98"/>
      <c r="FS71" s="98"/>
      <c r="FT71" s="98"/>
      <c r="FU71" s="98"/>
      <c r="FV71" s="98"/>
      <c r="FW71" s="98"/>
      <c r="FX71" s="98"/>
      <c r="FY71" s="98"/>
      <c r="FZ71" s="98"/>
      <c r="GA71" s="98"/>
      <c r="GB71" s="98"/>
      <c r="GC71" s="98"/>
      <c r="GD71" s="98"/>
      <c r="GE71" s="98"/>
      <c r="GF71" s="98"/>
      <c r="GG71" s="98"/>
      <c r="GH71" s="98"/>
      <c r="GI71" s="98"/>
      <c r="GJ71" s="98"/>
      <c r="GK71" s="98"/>
      <c r="GL71" s="98"/>
      <c r="GM71" s="98"/>
      <c r="GN71" s="98"/>
      <c r="GO71" s="98"/>
      <c r="GP71" s="98"/>
      <c r="GQ71" s="98"/>
      <c r="GR71" s="98"/>
      <c r="GS71" s="98"/>
      <c r="GT71" s="98"/>
      <c r="GU71" s="98"/>
      <c r="GV71" s="98"/>
      <c r="GW71" s="98"/>
      <c r="GX71" s="98"/>
      <c r="GY71" s="98"/>
      <c r="GZ71" s="98"/>
      <c r="HA71" s="98"/>
      <c r="HB71" s="98"/>
      <c r="HC71" s="98"/>
      <c r="HD71" s="98"/>
      <c r="HE71" s="98"/>
      <c r="HF71" s="98"/>
      <c r="HG71" s="98"/>
      <c r="HH71" s="98"/>
      <c r="HI71" s="98"/>
      <c r="HJ71" s="98"/>
      <c r="HK71" s="98"/>
      <c r="HL71" s="98"/>
      <c r="HM71" s="98"/>
      <c r="HN71" s="98"/>
      <c r="HO71" s="98"/>
      <c r="HP71" s="98"/>
      <c r="HQ71" s="98"/>
      <c r="HR71" s="98"/>
      <c r="HS71" s="98"/>
      <c r="HT71" s="98"/>
      <c r="HU71" s="98"/>
      <c r="HV71" s="98"/>
      <c r="HW71" s="98"/>
      <c r="HX71" s="98"/>
      <c r="HY71" s="98"/>
      <c r="HZ71" s="98"/>
      <c r="IA71" s="98"/>
      <c r="IB71" s="98"/>
      <c r="IC71" s="98"/>
      <c r="ID71" s="98"/>
      <c r="IE71" s="98"/>
      <c r="IF71" s="98"/>
      <c r="IG71" s="98"/>
      <c r="IH71" s="98"/>
      <c r="II71" s="98"/>
      <c r="IJ71" s="98"/>
      <c r="IK71" s="98"/>
      <c r="IL71" s="98"/>
      <c r="IM71" s="98"/>
      <c r="IN71" s="98"/>
      <c r="IO71" s="98"/>
      <c r="IP71" s="98"/>
      <c r="IQ71" s="98"/>
      <c r="IR71" s="98"/>
      <c r="IS71" s="98"/>
      <c r="IT71" s="98"/>
    </row>
    <row r="72" spans="1:254" x14ac:dyDescent="0.25">
      <c r="A72" s="102" t="s">
        <v>160</v>
      </c>
      <c r="B72" s="109">
        <v>2752</v>
      </c>
      <c r="C72" s="109">
        <v>2760</v>
      </c>
      <c r="D72" s="109">
        <v>2864</v>
      </c>
      <c r="E72" s="109">
        <v>2768</v>
      </c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  <c r="AH72" s="98"/>
      <c r="AI72" s="98"/>
      <c r="AJ72" s="98"/>
      <c r="AK72" s="98"/>
      <c r="AL72" s="98"/>
      <c r="AM72" s="98"/>
      <c r="AN72" s="98"/>
      <c r="AO72" s="98"/>
      <c r="AP72" s="98"/>
      <c r="AQ72" s="98"/>
      <c r="AR72" s="98"/>
      <c r="AS72" s="98"/>
      <c r="AT72" s="98"/>
      <c r="AU72" s="98"/>
      <c r="AV72" s="98"/>
      <c r="AW72" s="98"/>
      <c r="AX72" s="98"/>
      <c r="AY72" s="98"/>
      <c r="AZ72" s="98"/>
      <c r="BA72" s="98"/>
      <c r="BB72" s="98"/>
      <c r="BC72" s="98"/>
      <c r="BD72" s="98"/>
      <c r="BE72" s="98"/>
      <c r="BF72" s="98"/>
      <c r="BG72" s="98"/>
      <c r="BH72" s="98"/>
      <c r="BI72" s="98"/>
      <c r="BJ72" s="98"/>
      <c r="BK72" s="98"/>
      <c r="BL72" s="98"/>
      <c r="BM72" s="98"/>
      <c r="BN72" s="98"/>
      <c r="BO72" s="98"/>
      <c r="BP72" s="98"/>
      <c r="BQ72" s="98"/>
      <c r="BR72" s="98"/>
      <c r="BS72" s="98"/>
      <c r="BT72" s="98"/>
      <c r="BU72" s="98"/>
      <c r="BV72" s="98"/>
      <c r="BW72" s="98"/>
      <c r="BX72" s="98"/>
      <c r="BY72" s="98"/>
      <c r="BZ72" s="98"/>
      <c r="CA72" s="98"/>
      <c r="CB72" s="98"/>
      <c r="CC72" s="98"/>
      <c r="CD72" s="98"/>
      <c r="CE72" s="98"/>
      <c r="CF72" s="98"/>
      <c r="CG72" s="98"/>
      <c r="CH72" s="98"/>
      <c r="CI72" s="98"/>
      <c r="CJ72" s="98"/>
      <c r="CK72" s="98"/>
      <c r="CL72" s="98"/>
      <c r="CM72" s="98"/>
      <c r="CN72" s="98"/>
      <c r="CO72" s="98"/>
      <c r="CP72" s="98"/>
      <c r="CQ72" s="98"/>
      <c r="CR72" s="98"/>
      <c r="CS72" s="98"/>
      <c r="CT72" s="98"/>
      <c r="CU72" s="98"/>
      <c r="CV72" s="98"/>
      <c r="CW72" s="98"/>
      <c r="CX72" s="98"/>
      <c r="CY72" s="98"/>
      <c r="CZ72" s="98"/>
      <c r="DA72" s="98"/>
      <c r="DB72" s="98"/>
      <c r="DC72" s="98"/>
      <c r="DD72" s="98"/>
      <c r="DE72" s="98"/>
      <c r="DF72" s="98"/>
      <c r="DG72" s="98"/>
      <c r="DH72" s="98"/>
      <c r="DI72" s="98"/>
      <c r="DJ72" s="98"/>
      <c r="DK72" s="98"/>
      <c r="DL72" s="98"/>
      <c r="DM72" s="98"/>
      <c r="DN72" s="98"/>
      <c r="DO72" s="98"/>
      <c r="DP72" s="98"/>
      <c r="DQ72" s="98"/>
      <c r="DR72" s="98"/>
      <c r="DS72" s="98"/>
      <c r="DT72" s="98"/>
      <c r="DU72" s="98"/>
      <c r="DV72" s="98"/>
      <c r="DW72" s="98"/>
      <c r="DX72" s="98"/>
      <c r="DY72" s="98"/>
      <c r="DZ72" s="98"/>
      <c r="EA72" s="98"/>
      <c r="EB72" s="98"/>
      <c r="EC72" s="98"/>
      <c r="ED72" s="98"/>
      <c r="EE72" s="98"/>
      <c r="EF72" s="98"/>
      <c r="EG72" s="98"/>
      <c r="EH72" s="98"/>
      <c r="EI72" s="98"/>
      <c r="EJ72" s="98"/>
      <c r="EK72" s="98"/>
      <c r="EL72" s="98"/>
      <c r="EM72" s="98"/>
      <c r="EN72" s="98"/>
      <c r="EO72" s="98"/>
      <c r="EP72" s="98"/>
      <c r="EQ72" s="98"/>
      <c r="ER72" s="98"/>
      <c r="ES72" s="98"/>
      <c r="ET72" s="98"/>
      <c r="EU72" s="98"/>
      <c r="EV72" s="98"/>
      <c r="EW72" s="98"/>
      <c r="EX72" s="98"/>
      <c r="EY72" s="98"/>
      <c r="EZ72" s="98"/>
      <c r="FA72" s="98"/>
      <c r="FB72" s="98"/>
      <c r="FC72" s="98"/>
      <c r="FD72" s="98"/>
      <c r="FE72" s="98"/>
      <c r="FF72" s="98"/>
      <c r="FG72" s="98"/>
      <c r="FH72" s="98"/>
      <c r="FI72" s="98"/>
      <c r="FJ72" s="98"/>
      <c r="FK72" s="98"/>
      <c r="FL72" s="98"/>
      <c r="FM72" s="98"/>
      <c r="FN72" s="98"/>
      <c r="FO72" s="98"/>
      <c r="FP72" s="98"/>
      <c r="FQ72" s="98"/>
      <c r="FR72" s="98"/>
      <c r="FS72" s="98"/>
      <c r="FT72" s="98"/>
      <c r="FU72" s="98"/>
      <c r="FV72" s="98"/>
      <c r="FW72" s="98"/>
      <c r="FX72" s="98"/>
      <c r="FY72" s="98"/>
      <c r="FZ72" s="98"/>
      <c r="GA72" s="98"/>
      <c r="GB72" s="98"/>
      <c r="GC72" s="98"/>
      <c r="GD72" s="98"/>
      <c r="GE72" s="98"/>
      <c r="GF72" s="98"/>
      <c r="GG72" s="98"/>
      <c r="GH72" s="98"/>
      <c r="GI72" s="98"/>
      <c r="GJ72" s="98"/>
      <c r="GK72" s="98"/>
      <c r="GL72" s="98"/>
      <c r="GM72" s="98"/>
      <c r="GN72" s="98"/>
      <c r="GO72" s="98"/>
      <c r="GP72" s="98"/>
      <c r="GQ72" s="98"/>
      <c r="GR72" s="98"/>
      <c r="GS72" s="98"/>
      <c r="GT72" s="98"/>
      <c r="GU72" s="98"/>
      <c r="GV72" s="98"/>
      <c r="GW72" s="98"/>
      <c r="GX72" s="98"/>
      <c r="GY72" s="98"/>
      <c r="GZ72" s="98"/>
      <c r="HA72" s="98"/>
      <c r="HB72" s="98"/>
      <c r="HC72" s="98"/>
      <c r="HD72" s="98"/>
      <c r="HE72" s="98"/>
      <c r="HF72" s="98"/>
      <c r="HG72" s="98"/>
      <c r="HH72" s="98"/>
      <c r="HI72" s="98"/>
      <c r="HJ72" s="98"/>
      <c r="HK72" s="98"/>
      <c r="HL72" s="98"/>
      <c r="HM72" s="98"/>
      <c r="HN72" s="98"/>
      <c r="HO72" s="98"/>
      <c r="HP72" s="98"/>
      <c r="HQ72" s="98"/>
      <c r="HR72" s="98"/>
      <c r="HS72" s="98"/>
      <c r="HT72" s="98"/>
      <c r="HU72" s="98"/>
      <c r="HV72" s="98"/>
      <c r="HW72" s="98"/>
      <c r="HX72" s="98"/>
      <c r="HY72" s="98"/>
      <c r="HZ72" s="98"/>
      <c r="IA72" s="98"/>
      <c r="IB72" s="98"/>
      <c r="IC72" s="98"/>
      <c r="ID72" s="98"/>
      <c r="IE72" s="98"/>
      <c r="IF72" s="98"/>
      <c r="IG72" s="98"/>
      <c r="IH72" s="98"/>
      <c r="II72" s="98"/>
      <c r="IJ72" s="98"/>
      <c r="IK72" s="98"/>
      <c r="IL72" s="98"/>
      <c r="IM72" s="98"/>
      <c r="IN72" s="98"/>
      <c r="IO72" s="98"/>
      <c r="IP72" s="98"/>
      <c r="IQ72" s="98"/>
      <c r="IR72" s="98"/>
      <c r="IS72" s="98"/>
      <c r="IT72" s="98"/>
    </row>
    <row r="73" spans="1:254" x14ac:dyDescent="0.25">
      <c r="A73" s="102" t="s">
        <v>161</v>
      </c>
      <c r="B73" s="108" t="s">
        <v>67</v>
      </c>
      <c r="C73" s="108" t="s">
        <v>67</v>
      </c>
      <c r="D73" s="108" t="s">
        <v>67</v>
      </c>
      <c r="E73" s="108" t="s">
        <v>67</v>
      </c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  <c r="AA73" s="98"/>
      <c r="AB73" s="98"/>
      <c r="AC73" s="98"/>
      <c r="AD73" s="98"/>
      <c r="AE73" s="98"/>
      <c r="AF73" s="98"/>
      <c r="AG73" s="98"/>
      <c r="AH73" s="98"/>
      <c r="AI73" s="98"/>
      <c r="AJ73" s="98"/>
      <c r="AK73" s="98"/>
      <c r="AL73" s="98"/>
      <c r="AM73" s="98"/>
      <c r="AN73" s="98"/>
      <c r="AO73" s="98"/>
      <c r="AP73" s="98"/>
      <c r="AQ73" s="98"/>
      <c r="AR73" s="98"/>
      <c r="AS73" s="98"/>
      <c r="AT73" s="98"/>
      <c r="AU73" s="98"/>
      <c r="AV73" s="98"/>
      <c r="AW73" s="98"/>
      <c r="AX73" s="98"/>
      <c r="AY73" s="98"/>
      <c r="AZ73" s="98"/>
      <c r="BA73" s="98"/>
      <c r="BB73" s="98"/>
      <c r="BC73" s="98"/>
      <c r="BD73" s="98"/>
      <c r="BE73" s="98"/>
      <c r="BF73" s="98"/>
      <c r="BG73" s="98"/>
      <c r="BH73" s="98"/>
      <c r="BI73" s="98"/>
      <c r="BJ73" s="98"/>
      <c r="BK73" s="98"/>
      <c r="BL73" s="98"/>
      <c r="BM73" s="98"/>
      <c r="BN73" s="98"/>
      <c r="BO73" s="98"/>
      <c r="BP73" s="98"/>
      <c r="BQ73" s="98"/>
      <c r="BR73" s="98"/>
      <c r="BS73" s="98"/>
      <c r="BT73" s="98"/>
      <c r="BU73" s="98"/>
      <c r="BV73" s="98"/>
      <c r="BW73" s="98"/>
      <c r="BX73" s="98"/>
      <c r="BY73" s="98"/>
      <c r="BZ73" s="98"/>
      <c r="CA73" s="98"/>
      <c r="CB73" s="98"/>
      <c r="CC73" s="98"/>
      <c r="CD73" s="98"/>
      <c r="CE73" s="98"/>
      <c r="CF73" s="98"/>
      <c r="CG73" s="98"/>
      <c r="CH73" s="98"/>
      <c r="CI73" s="98"/>
      <c r="CJ73" s="98"/>
      <c r="CK73" s="98"/>
      <c r="CL73" s="98"/>
      <c r="CM73" s="98"/>
      <c r="CN73" s="98"/>
      <c r="CO73" s="98"/>
      <c r="CP73" s="98"/>
      <c r="CQ73" s="98"/>
      <c r="CR73" s="98"/>
      <c r="CS73" s="98"/>
      <c r="CT73" s="98"/>
      <c r="CU73" s="98"/>
      <c r="CV73" s="98"/>
      <c r="CW73" s="98"/>
      <c r="CX73" s="98"/>
      <c r="CY73" s="98"/>
      <c r="CZ73" s="98"/>
      <c r="DA73" s="98"/>
      <c r="DB73" s="98"/>
      <c r="DC73" s="98"/>
      <c r="DD73" s="98"/>
      <c r="DE73" s="98"/>
      <c r="DF73" s="98"/>
      <c r="DG73" s="98"/>
      <c r="DH73" s="98"/>
      <c r="DI73" s="98"/>
      <c r="DJ73" s="98"/>
      <c r="DK73" s="98"/>
      <c r="DL73" s="98"/>
      <c r="DM73" s="98"/>
      <c r="DN73" s="98"/>
      <c r="DO73" s="98"/>
      <c r="DP73" s="98"/>
      <c r="DQ73" s="98"/>
      <c r="DR73" s="98"/>
      <c r="DS73" s="98"/>
      <c r="DT73" s="98"/>
      <c r="DU73" s="98"/>
      <c r="DV73" s="98"/>
      <c r="DW73" s="98"/>
      <c r="DX73" s="98"/>
      <c r="DY73" s="98"/>
      <c r="DZ73" s="98"/>
      <c r="EA73" s="98"/>
      <c r="EB73" s="98"/>
      <c r="EC73" s="98"/>
      <c r="ED73" s="98"/>
      <c r="EE73" s="98"/>
      <c r="EF73" s="98"/>
      <c r="EG73" s="98"/>
      <c r="EH73" s="98"/>
      <c r="EI73" s="98"/>
      <c r="EJ73" s="98"/>
      <c r="EK73" s="98"/>
      <c r="EL73" s="98"/>
      <c r="EM73" s="98"/>
      <c r="EN73" s="98"/>
      <c r="EO73" s="98"/>
      <c r="EP73" s="98"/>
      <c r="EQ73" s="98"/>
      <c r="ER73" s="98"/>
      <c r="ES73" s="98"/>
      <c r="ET73" s="98"/>
      <c r="EU73" s="98"/>
      <c r="EV73" s="98"/>
      <c r="EW73" s="98"/>
      <c r="EX73" s="98"/>
      <c r="EY73" s="98"/>
      <c r="EZ73" s="98"/>
      <c r="FA73" s="98"/>
      <c r="FB73" s="98"/>
      <c r="FC73" s="98"/>
      <c r="FD73" s="98"/>
      <c r="FE73" s="98"/>
      <c r="FF73" s="98"/>
      <c r="FG73" s="98"/>
      <c r="FH73" s="98"/>
      <c r="FI73" s="98"/>
      <c r="FJ73" s="98"/>
      <c r="FK73" s="98"/>
      <c r="FL73" s="98"/>
      <c r="FM73" s="98"/>
      <c r="FN73" s="98"/>
      <c r="FO73" s="98"/>
      <c r="FP73" s="98"/>
      <c r="FQ73" s="98"/>
      <c r="FR73" s="98"/>
      <c r="FS73" s="98"/>
      <c r="FT73" s="98"/>
      <c r="FU73" s="98"/>
      <c r="FV73" s="98"/>
      <c r="FW73" s="98"/>
      <c r="FX73" s="98"/>
      <c r="FY73" s="98"/>
      <c r="FZ73" s="98"/>
      <c r="GA73" s="98"/>
      <c r="GB73" s="98"/>
      <c r="GC73" s="98"/>
      <c r="GD73" s="98"/>
      <c r="GE73" s="98"/>
      <c r="GF73" s="98"/>
      <c r="GG73" s="98"/>
      <c r="GH73" s="98"/>
      <c r="GI73" s="98"/>
      <c r="GJ73" s="98"/>
      <c r="GK73" s="98"/>
      <c r="GL73" s="98"/>
      <c r="GM73" s="98"/>
      <c r="GN73" s="98"/>
      <c r="GO73" s="98"/>
      <c r="GP73" s="98"/>
      <c r="GQ73" s="98"/>
      <c r="GR73" s="98"/>
      <c r="GS73" s="98"/>
      <c r="GT73" s="98"/>
      <c r="GU73" s="98"/>
      <c r="GV73" s="98"/>
      <c r="GW73" s="98"/>
      <c r="GX73" s="98"/>
      <c r="GY73" s="98"/>
      <c r="GZ73" s="98"/>
      <c r="HA73" s="98"/>
      <c r="HB73" s="98"/>
      <c r="HC73" s="98"/>
      <c r="HD73" s="98"/>
      <c r="HE73" s="98"/>
      <c r="HF73" s="98"/>
      <c r="HG73" s="98"/>
      <c r="HH73" s="98"/>
      <c r="HI73" s="98"/>
      <c r="HJ73" s="98"/>
      <c r="HK73" s="98"/>
      <c r="HL73" s="98"/>
      <c r="HM73" s="98"/>
      <c r="HN73" s="98"/>
      <c r="HO73" s="98"/>
      <c r="HP73" s="98"/>
      <c r="HQ73" s="98"/>
      <c r="HR73" s="98"/>
      <c r="HS73" s="98"/>
      <c r="HT73" s="98"/>
      <c r="HU73" s="98"/>
      <c r="HV73" s="98"/>
      <c r="HW73" s="98"/>
      <c r="HX73" s="98"/>
      <c r="HY73" s="98"/>
      <c r="HZ73" s="98"/>
      <c r="IA73" s="98"/>
      <c r="IB73" s="98"/>
      <c r="IC73" s="98"/>
      <c r="ID73" s="98"/>
      <c r="IE73" s="98"/>
      <c r="IF73" s="98"/>
      <c r="IG73" s="98"/>
      <c r="IH73" s="98"/>
      <c r="II73" s="98"/>
      <c r="IJ73" s="98"/>
      <c r="IK73" s="98"/>
      <c r="IL73" s="98"/>
      <c r="IM73" s="98"/>
      <c r="IN73" s="98"/>
      <c r="IO73" s="98"/>
      <c r="IP73" s="98"/>
      <c r="IQ73" s="98"/>
      <c r="IR73" s="98"/>
      <c r="IS73" s="98"/>
      <c r="IT73" s="98"/>
    </row>
    <row r="74" spans="1:254" x14ac:dyDescent="0.25">
      <c r="A74" s="102" t="s">
        <v>162</v>
      </c>
      <c r="B74" s="109">
        <v>1863</v>
      </c>
      <c r="C74" s="109">
        <v>2289</v>
      </c>
      <c r="D74" s="109">
        <v>1941</v>
      </c>
      <c r="E74" s="109">
        <v>1888</v>
      </c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  <c r="AA74" s="98"/>
      <c r="AB74" s="98"/>
      <c r="AC74" s="98"/>
      <c r="AD74" s="98"/>
      <c r="AE74" s="98"/>
      <c r="AF74" s="98"/>
      <c r="AG74" s="98"/>
      <c r="AH74" s="98"/>
      <c r="AI74" s="98"/>
      <c r="AJ74" s="98"/>
      <c r="AK74" s="98"/>
      <c r="AL74" s="98"/>
      <c r="AM74" s="98"/>
      <c r="AN74" s="98"/>
      <c r="AO74" s="98"/>
      <c r="AP74" s="98"/>
      <c r="AQ74" s="98"/>
      <c r="AR74" s="98"/>
      <c r="AS74" s="98"/>
      <c r="AT74" s="98"/>
      <c r="AU74" s="98"/>
      <c r="AV74" s="98"/>
      <c r="AW74" s="98"/>
      <c r="AX74" s="98"/>
      <c r="AY74" s="98"/>
      <c r="AZ74" s="98"/>
      <c r="BA74" s="98"/>
      <c r="BB74" s="98"/>
      <c r="BC74" s="98"/>
      <c r="BD74" s="98"/>
      <c r="BE74" s="98"/>
      <c r="BF74" s="98"/>
      <c r="BG74" s="98"/>
      <c r="BH74" s="98"/>
      <c r="BI74" s="98"/>
      <c r="BJ74" s="98"/>
      <c r="BK74" s="98"/>
      <c r="BL74" s="98"/>
      <c r="BM74" s="98"/>
      <c r="BN74" s="98"/>
      <c r="BO74" s="98"/>
      <c r="BP74" s="98"/>
      <c r="BQ74" s="98"/>
      <c r="BR74" s="98"/>
      <c r="BS74" s="98"/>
      <c r="BT74" s="98"/>
      <c r="BU74" s="98"/>
      <c r="BV74" s="98"/>
      <c r="BW74" s="98"/>
      <c r="BX74" s="98"/>
      <c r="BY74" s="98"/>
      <c r="BZ74" s="98"/>
      <c r="CA74" s="98"/>
      <c r="CB74" s="98"/>
      <c r="CC74" s="98"/>
      <c r="CD74" s="98"/>
      <c r="CE74" s="98"/>
      <c r="CF74" s="98"/>
      <c r="CG74" s="98"/>
      <c r="CH74" s="98"/>
      <c r="CI74" s="98"/>
      <c r="CJ74" s="98"/>
      <c r="CK74" s="98"/>
      <c r="CL74" s="98"/>
      <c r="CM74" s="98"/>
      <c r="CN74" s="98"/>
      <c r="CO74" s="98"/>
      <c r="CP74" s="98"/>
      <c r="CQ74" s="98"/>
      <c r="CR74" s="98"/>
      <c r="CS74" s="98"/>
      <c r="CT74" s="98"/>
      <c r="CU74" s="98"/>
      <c r="CV74" s="98"/>
      <c r="CW74" s="98"/>
      <c r="CX74" s="98"/>
      <c r="CY74" s="98"/>
      <c r="CZ74" s="98"/>
      <c r="DA74" s="98"/>
      <c r="DB74" s="98"/>
      <c r="DC74" s="98"/>
      <c r="DD74" s="98"/>
      <c r="DE74" s="98"/>
      <c r="DF74" s="98"/>
      <c r="DG74" s="98"/>
      <c r="DH74" s="98"/>
      <c r="DI74" s="98"/>
      <c r="DJ74" s="98"/>
      <c r="DK74" s="98"/>
      <c r="DL74" s="98"/>
      <c r="DM74" s="98"/>
      <c r="DN74" s="98"/>
      <c r="DO74" s="98"/>
      <c r="DP74" s="98"/>
      <c r="DQ74" s="98"/>
      <c r="DR74" s="98"/>
      <c r="DS74" s="98"/>
      <c r="DT74" s="98"/>
      <c r="DU74" s="98"/>
      <c r="DV74" s="98"/>
      <c r="DW74" s="98"/>
      <c r="DX74" s="98"/>
      <c r="DY74" s="98"/>
      <c r="DZ74" s="98"/>
      <c r="EA74" s="98"/>
      <c r="EB74" s="98"/>
      <c r="EC74" s="98"/>
      <c r="ED74" s="98"/>
      <c r="EE74" s="98"/>
      <c r="EF74" s="98"/>
      <c r="EG74" s="98"/>
      <c r="EH74" s="98"/>
      <c r="EI74" s="98"/>
      <c r="EJ74" s="98"/>
      <c r="EK74" s="98"/>
      <c r="EL74" s="98"/>
      <c r="EM74" s="98"/>
      <c r="EN74" s="98"/>
      <c r="EO74" s="98"/>
      <c r="EP74" s="98"/>
      <c r="EQ74" s="98"/>
      <c r="ER74" s="98"/>
      <c r="ES74" s="98"/>
      <c r="ET74" s="98"/>
      <c r="EU74" s="98"/>
      <c r="EV74" s="98"/>
      <c r="EW74" s="98"/>
      <c r="EX74" s="98"/>
      <c r="EY74" s="98"/>
      <c r="EZ74" s="98"/>
      <c r="FA74" s="98"/>
      <c r="FB74" s="98"/>
      <c r="FC74" s="98"/>
      <c r="FD74" s="98"/>
      <c r="FE74" s="98"/>
      <c r="FF74" s="98"/>
      <c r="FG74" s="98"/>
      <c r="FH74" s="98"/>
      <c r="FI74" s="98"/>
      <c r="FJ74" s="98"/>
      <c r="FK74" s="98"/>
      <c r="FL74" s="98"/>
      <c r="FM74" s="98"/>
      <c r="FN74" s="98"/>
      <c r="FO74" s="98"/>
      <c r="FP74" s="98"/>
      <c r="FQ74" s="98"/>
      <c r="FR74" s="98"/>
      <c r="FS74" s="98"/>
      <c r="FT74" s="98"/>
      <c r="FU74" s="98"/>
      <c r="FV74" s="98"/>
      <c r="FW74" s="98"/>
      <c r="FX74" s="98"/>
      <c r="FY74" s="98"/>
      <c r="FZ74" s="98"/>
      <c r="GA74" s="98"/>
      <c r="GB74" s="98"/>
      <c r="GC74" s="98"/>
      <c r="GD74" s="98"/>
      <c r="GE74" s="98"/>
      <c r="GF74" s="98"/>
      <c r="GG74" s="98"/>
      <c r="GH74" s="98"/>
      <c r="GI74" s="98"/>
      <c r="GJ74" s="98"/>
      <c r="GK74" s="98"/>
      <c r="GL74" s="98"/>
      <c r="GM74" s="98"/>
      <c r="GN74" s="98"/>
      <c r="GO74" s="98"/>
      <c r="GP74" s="98"/>
      <c r="GQ74" s="98"/>
      <c r="GR74" s="98"/>
      <c r="GS74" s="98"/>
      <c r="GT74" s="98"/>
      <c r="GU74" s="98"/>
      <c r="GV74" s="98"/>
      <c r="GW74" s="98"/>
      <c r="GX74" s="98"/>
      <c r="GY74" s="98"/>
      <c r="GZ74" s="98"/>
      <c r="HA74" s="98"/>
      <c r="HB74" s="98"/>
      <c r="HC74" s="98"/>
      <c r="HD74" s="98"/>
      <c r="HE74" s="98"/>
      <c r="HF74" s="98"/>
      <c r="HG74" s="98"/>
      <c r="HH74" s="98"/>
      <c r="HI74" s="98"/>
      <c r="HJ74" s="98"/>
      <c r="HK74" s="98"/>
      <c r="HL74" s="98"/>
      <c r="HM74" s="98"/>
      <c r="HN74" s="98"/>
      <c r="HO74" s="98"/>
      <c r="HP74" s="98"/>
      <c r="HQ74" s="98"/>
      <c r="HR74" s="98"/>
      <c r="HS74" s="98"/>
      <c r="HT74" s="98"/>
      <c r="HU74" s="98"/>
      <c r="HV74" s="98"/>
      <c r="HW74" s="98"/>
      <c r="HX74" s="98"/>
      <c r="HY74" s="98"/>
      <c r="HZ74" s="98"/>
      <c r="IA74" s="98"/>
      <c r="IB74" s="98"/>
      <c r="IC74" s="98"/>
      <c r="ID74" s="98"/>
      <c r="IE74" s="98"/>
      <c r="IF74" s="98"/>
      <c r="IG74" s="98"/>
      <c r="IH74" s="98"/>
      <c r="II74" s="98"/>
      <c r="IJ74" s="98"/>
      <c r="IK74" s="98"/>
      <c r="IL74" s="98"/>
      <c r="IM74" s="98"/>
      <c r="IN74" s="98"/>
      <c r="IO74" s="98"/>
      <c r="IP74" s="98"/>
      <c r="IQ74" s="98"/>
      <c r="IR74" s="98"/>
      <c r="IS74" s="98"/>
      <c r="IT74" s="98"/>
    </row>
    <row r="75" spans="1:254" x14ac:dyDescent="0.25">
      <c r="A75" s="102" t="s">
        <v>163</v>
      </c>
      <c r="B75" s="108">
        <v>285</v>
      </c>
      <c r="C75" s="108">
        <v>285</v>
      </c>
      <c r="D75" s="108">
        <v>288</v>
      </c>
      <c r="E75" s="108">
        <v>283</v>
      </c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Q75" s="98"/>
      <c r="AR75" s="98"/>
      <c r="AS75" s="98"/>
      <c r="AT75" s="98"/>
      <c r="AU75" s="98"/>
      <c r="AV75" s="98"/>
      <c r="AW75" s="98"/>
      <c r="AX75" s="98"/>
      <c r="AY75" s="98"/>
      <c r="AZ75" s="98"/>
      <c r="BA75" s="98"/>
      <c r="BB75" s="98"/>
      <c r="BC75" s="98"/>
      <c r="BD75" s="98"/>
      <c r="BE75" s="98"/>
      <c r="BF75" s="98"/>
      <c r="BG75" s="98"/>
      <c r="BH75" s="98"/>
      <c r="BI75" s="98"/>
      <c r="BJ75" s="98"/>
      <c r="BK75" s="98"/>
      <c r="BL75" s="98"/>
      <c r="BM75" s="98"/>
      <c r="BN75" s="98"/>
      <c r="BO75" s="98"/>
      <c r="BP75" s="98"/>
      <c r="BQ75" s="98"/>
      <c r="BR75" s="98"/>
      <c r="BS75" s="98"/>
      <c r="BT75" s="98"/>
      <c r="BU75" s="98"/>
      <c r="BV75" s="98"/>
      <c r="BW75" s="98"/>
      <c r="BX75" s="98"/>
      <c r="BY75" s="98"/>
      <c r="BZ75" s="98"/>
      <c r="CA75" s="98"/>
      <c r="CB75" s="98"/>
      <c r="CC75" s="98"/>
      <c r="CD75" s="98"/>
      <c r="CE75" s="98"/>
      <c r="CF75" s="98"/>
      <c r="CG75" s="98"/>
      <c r="CH75" s="98"/>
      <c r="CI75" s="98"/>
      <c r="CJ75" s="98"/>
      <c r="CK75" s="98"/>
      <c r="CL75" s="98"/>
      <c r="CM75" s="98"/>
      <c r="CN75" s="98"/>
      <c r="CO75" s="98"/>
      <c r="CP75" s="98"/>
      <c r="CQ75" s="98"/>
      <c r="CR75" s="98"/>
      <c r="CS75" s="98"/>
      <c r="CT75" s="98"/>
      <c r="CU75" s="98"/>
      <c r="CV75" s="98"/>
      <c r="CW75" s="98"/>
      <c r="CX75" s="98"/>
      <c r="CY75" s="98"/>
      <c r="CZ75" s="98"/>
      <c r="DA75" s="98"/>
      <c r="DB75" s="98"/>
      <c r="DC75" s="98"/>
      <c r="DD75" s="98"/>
      <c r="DE75" s="98"/>
      <c r="DF75" s="98"/>
      <c r="DG75" s="98"/>
      <c r="DH75" s="98"/>
      <c r="DI75" s="98"/>
      <c r="DJ75" s="98"/>
      <c r="DK75" s="98"/>
      <c r="DL75" s="98"/>
      <c r="DM75" s="98"/>
      <c r="DN75" s="98"/>
      <c r="DO75" s="98"/>
      <c r="DP75" s="98"/>
      <c r="DQ75" s="98"/>
      <c r="DR75" s="98"/>
      <c r="DS75" s="98"/>
      <c r="DT75" s="98"/>
      <c r="DU75" s="98"/>
      <c r="DV75" s="98"/>
      <c r="DW75" s="98"/>
      <c r="DX75" s="98"/>
      <c r="DY75" s="98"/>
      <c r="DZ75" s="98"/>
      <c r="EA75" s="98"/>
      <c r="EB75" s="98"/>
      <c r="EC75" s="98"/>
      <c r="ED75" s="98"/>
      <c r="EE75" s="98"/>
      <c r="EF75" s="98"/>
      <c r="EG75" s="98"/>
      <c r="EH75" s="98"/>
      <c r="EI75" s="98"/>
      <c r="EJ75" s="98"/>
      <c r="EK75" s="98"/>
      <c r="EL75" s="98"/>
      <c r="EM75" s="98"/>
      <c r="EN75" s="98"/>
      <c r="EO75" s="98"/>
      <c r="EP75" s="98"/>
      <c r="EQ75" s="98"/>
      <c r="ER75" s="98"/>
      <c r="ES75" s="98"/>
      <c r="ET75" s="98"/>
      <c r="EU75" s="98"/>
      <c r="EV75" s="98"/>
      <c r="EW75" s="98"/>
      <c r="EX75" s="98"/>
      <c r="EY75" s="98"/>
      <c r="EZ75" s="98"/>
      <c r="FA75" s="98"/>
      <c r="FB75" s="98"/>
      <c r="FC75" s="98"/>
      <c r="FD75" s="98"/>
      <c r="FE75" s="98"/>
      <c r="FF75" s="98"/>
      <c r="FG75" s="98"/>
      <c r="FH75" s="98"/>
      <c r="FI75" s="98"/>
      <c r="FJ75" s="98"/>
      <c r="FK75" s="98"/>
      <c r="FL75" s="98"/>
      <c r="FM75" s="98"/>
      <c r="FN75" s="98"/>
      <c r="FO75" s="98"/>
      <c r="FP75" s="98"/>
      <c r="FQ75" s="98"/>
      <c r="FR75" s="98"/>
      <c r="FS75" s="98"/>
      <c r="FT75" s="98"/>
      <c r="FU75" s="98"/>
      <c r="FV75" s="98"/>
      <c r="FW75" s="98"/>
      <c r="FX75" s="98"/>
      <c r="FY75" s="98"/>
      <c r="FZ75" s="98"/>
      <c r="GA75" s="98"/>
      <c r="GB75" s="98"/>
      <c r="GC75" s="98"/>
      <c r="GD75" s="98"/>
      <c r="GE75" s="98"/>
      <c r="GF75" s="98"/>
      <c r="GG75" s="98"/>
      <c r="GH75" s="98"/>
      <c r="GI75" s="98"/>
      <c r="GJ75" s="98"/>
      <c r="GK75" s="98"/>
      <c r="GL75" s="98"/>
      <c r="GM75" s="98"/>
      <c r="GN75" s="98"/>
      <c r="GO75" s="98"/>
      <c r="GP75" s="98"/>
      <c r="GQ75" s="98"/>
      <c r="GR75" s="98"/>
      <c r="GS75" s="98"/>
      <c r="GT75" s="98"/>
      <c r="GU75" s="98"/>
      <c r="GV75" s="98"/>
      <c r="GW75" s="98"/>
      <c r="GX75" s="98"/>
      <c r="GY75" s="98"/>
      <c r="GZ75" s="98"/>
      <c r="HA75" s="98"/>
      <c r="HB75" s="98"/>
      <c r="HC75" s="98"/>
      <c r="HD75" s="98"/>
      <c r="HE75" s="98"/>
      <c r="HF75" s="98"/>
      <c r="HG75" s="98"/>
      <c r="HH75" s="98"/>
      <c r="HI75" s="98"/>
      <c r="HJ75" s="98"/>
      <c r="HK75" s="98"/>
      <c r="HL75" s="98"/>
      <c r="HM75" s="98"/>
      <c r="HN75" s="98"/>
      <c r="HO75" s="98"/>
      <c r="HP75" s="98"/>
      <c r="HQ75" s="98"/>
      <c r="HR75" s="98"/>
      <c r="HS75" s="98"/>
      <c r="HT75" s="98"/>
      <c r="HU75" s="98"/>
      <c r="HV75" s="98"/>
      <c r="HW75" s="98"/>
      <c r="HX75" s="98"/>
      <c r="HY75" s="98"/>
      <c r="HZ75" s="98"/>
      <c r="IA75" s="98"/>
      <c r="IB75" s="98"/>
      <c r="IC75" s="98"/>
      <c r="ID75" s="98"/>
      <c r="IE75" s="98"/>
      <c r="IF75" s="98"/>
      <c r="IG75" s="98"/>
      <c r="IH75" s="98"/>
      <c r="II75" s="98"/>
      <c r="IJ75" s="98"/>
      <c r="IK75" s="98"/>
      <c r="IL75" s="98"/>
      <c r="IM75" s="98"/>
      <c r="IN75" s="98"/>
      <c r="IO75" s="98"/>
      <c r="IP75" s="98"/>
      <c r="IQ75" s="98"/>
      <c r="IR75" s="98"/>
      <c r="IS75" s="98"/>
      <c r="IT75" s="98"/>
    </row>
    <row r="76" spans="1:254" x14ac:dyDescent="0.25">
      <c r="A76" s="102" t="s">
        <v>164</v>
      </c>
      <c r="B76" s="109">
        <v>1446</v>
      </c>
      <c r="C76" s="109">
        <v>1338</v>
      </c>
      <c r="D76" s="109">
        <v>1352</v>
      </c>
      <c r="E76" s="109">
        <v>1365</v>
      </c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  <c r="AH76" s="98"/>
      <c r="AI76" s="98"/>
      <c r="AJ76" s="98"/>
      <c r="AK76" s="98"/>
      <c r="AL76" s="98"/>
      <c r="AM76" s="98"/>
      <c r="AN76" s="98"/>
      <c r="AO76" s="98"/>
      <c r="AP76" s="98"/>
      <c r="AQ76" s="98"/>
      <c r="AR76" s="98"/>
      <c r="AS76" s="98"/>
      <c r="AT76" s="98"/>
      <c r="AU76" s="98"/>
      <c r="AV76" s="98"/>
      <c r="AW76" s="98"/>
      <c r="AX76" s="98"/>
      <c r="AY76" s="98"/>
      <c r="AZ76" s="98"/>
      <c r="BA76" s="98"/>
      <c r="BB76" s="98"/>
      <c r="BC76" s="98"/>
      <c r="BD76" s="98"/>
      <c r="BE76" s="98"/>
      <c r="BF76" s="98"/>
      <c r="BG76" s="98"/>
      <c r="BH76" s="98"/>
      <c r="BI76" s="98"/>
      <c r="BJ76" s="98"/>
      <c r="BK76" s="98"/>
      <c r="BL76" s="98"/>
      <c r="BM76" s="98"/>
      <c r="BN76" s="98"/>
      <c r="BO76" s="98"/>
      <c r="BP76" s="98"/>
      <c r="BQ76" s="98"/>
      <c r="BR76" s="98"/>
      <c r="BS76" s="98"/>
      <c r="BT76" s="98"/>
      <c r="BU76" s="98"/>
      <c r="BV76" s="98"/>
      <c r="BW76" s="98"/>
      <c r="BX76" s="98"/>
      <c r="BY76" s="98"/>
      <c r="BZ76" s="98"/>
      <c r="CA76" s="98"/>
      <c r="CB76" s="98"/>
      <c r="CC76" s="98"/>
      <c r="CD76" s="98"/>
      <c r="CE76" s="98"/>
      <c r="CF76" s="98"/>
      <c r="CG76" s="98"/>
      <c r="CH76" s="98"/>
      <c r="CI76" s="98"/>
      <c r="CJ76" s="98"/>
      <c r="CK76" s="98"/>
      <c r="CL76" s="98"/>
      <c r="CM76" s="98"/>
      <c r="CN76" s="98"/>
      <c r="CO76" s="98"/>
      <c r="CP76" s="98"/>
      <c r="CQ76" s="98"/>
      <c r="CR76" s="98"/>
      <c r="CS76" s="98"/>
      <c r="CT76" s="98"/>
      <c r="CU76" s="98"/>
      <c r="CV76" s="98"/>
      <c r="CW76" s="98"/>
      <c r="CX76" s="98"/>
      <c r="CY76" s="98"/>
      <c r="CZ76" s="98"/>
      <c r="DA76" s="98"/>
      <c r="DB76" s="98"/>
      <c r="DC76" s="98"/>
      <c r="DD76" s="98"/>
      <c r="DE76" s="98"/>
      <c r="DF76" s="98"/>
      <c r="DG76" s="98"/>
      <c r="DH76" s="98"/>
      <c r="DI76" s="98"/>
      <c r="DJ76" s="98"/>
      <c r="DK76" s="98"/>
      <c r="DL76" s="98"/>
      <c r="DM76" s="98"/>
      <c r="DN76" s="98"/>
      <c r="DO76" s="98"/>
      <c r="DP76" s="98"/>
      <c r="DQ76" s="98"/>
      <c r="DR76" s="98"/>
      <c r="DS76" s="98"/>
      <c r="DT76" s="98"/>
      <c r="DU76" s="98"/>
      <c r="DV76" s="98"/>
      <c r="DW76" s="98"/>
      <c r="DX76" s="98"/>
      <c r="DY76" s="98"/>
      <c r="DZ76" s="98"/>
      <c r="EA76" s="98"/>
      <c r="EB76" s="98"/>
      <c r="EC76" s="98"/>
      <c r="ED76" s="98"/>
      <c r="EE76" s="98"/>
      <c r="EF76" s="98"/>
      <c r="EG76" s="98"/>
      <c r="EH76" s="98"/>
      <c r="EI76" s="98"/>
      <c r="EJ76" s="98"/>
      <c r="EK76" s="98"/>
      <c r="EL76" s="98"/>
      <c r="EM76" s="98"/>
      <c r="EN76" s="98"/>
      <c r="EO76" s="98"/>
      <c r="EP76" s="98"/>
      <c r="EQ76" s="98"/>
      <c r="ER76" s="98"/>
      <c r="ES76" s="98"/>
      <c r="ET76" s="98"/>
      <c r="EU76" s="98"/>
      <c r="EV76" s="98"/>
      <c r="EW76" s="98"/>
      <c r="EX76" s="98"/>
      <c r="EY76" s="98"/>
      <c r="EZ76" s="98"/>
      <c r="FA76" s="98"/>
      <c r="FB76" s="98"/>
      <c r="FC76" s="98"/>
      <c r="FD76" s="98"/>
      <c r="FE76" s="98"/>
      <c r="FF76" s="98"/>
      <c r="FG76" s="98"/>
      <c r="FH76" s="98"/>
      <c r="FI76" s="98"/>
      <c r="FJ76" s="98"/>
      <c r="FK76" s="98"/>
      <c r="FL76" s="98"/>
      <c r="FM76" s="98"/>
      <c r="FN76" s="98"/>
      <c r="FO76" s="98"/>
      <c r="FP76" s="98"/>
      <c r="FQ76" s="98"/>
      <c r="FR76" s="98"/>
      <c r="FS76" s="98"/>
      <c r="FT76" s="98"/>
      <c r="FU76" s="98"/>
      <c r="FV76" s="98"/>
      <c r="FW76" s="98"/>
      <c r="FX76" s="98"/>
      <c r="FY76" s="98"/>
      <c r="FZ76" s="98"/>
      <c r="GA76" s="98"/>
      <c r="GB76" s="98"/>
      <c r="GC76" s="98"/>
      <c r="GD76" s="98"/>
      <c r="GE76" s="98"/>
      <c r="GF76" s="98"/>
      <c r="GG76" s="98"/>
      <c r="GH76" s="98"/>
      <c r="GI76" s="98"/>
      <c r="GJ76" s="98"/>
      <c r="GK76" s="98"/>
      <c r="GL76" s="98"/>
      <c r="GM76" s="98"/>
      <c r="GN76" s="98"/>
      <c r="GO76" s="98"/>
      <c r="GP76" s="98"/>
      <c r="GQ76" s="98"/>
      <c r="GR76" s="98"/>
      <c r="GS76" s="98"/>
      <c r="GT76" s="98"/>
      <c r="GU76" s="98"/>
      <c r="GV76" s="98"/>
      <c r="GW76" s="98"/>
      <c r="GX76" s="98"/>
      <c r="GY76" s="98"/>
      <c r="GZ76" s="98"/>
      <c r="HA76" s="98"/>
      <c r="HB76" s="98"/>
      <c r="HC76" s="98"/>
      <c r="HD76" s="98"/>
      <c r="HE76" s="98"/>
      <c r="HF76" s="98"/>
      <c r="HG76" s="98"/>
      <c r="HH76" s="98"/>
      <c r="HI76" s="98"/>
      <c r="HJ76" s="98"/>
      <c r="HK76" s="98"/>
      <c r="HL76" s="98"/>
      <c r="HM76" s="98"/>
      <c r="HN76" s="98"/>
      <c r="HO76" s="98"/>
      <c r="HP76" s="98"/>
      <c r="HQ76" s="98"/>
      <c r="HR76" s="98"/>
      <c r="HS76" s="98"/>
      <c r="HT76" s="98"/>
      <c r="HU76" s="98"/>
      <c r="HV76" s="98"/>
      <c r="HW76" s="98"/>
      <c r="HX76" s="98"/>
      <c r="HY76" s="98"/>
      <c r="HZ76" s="98"/>
      <c r="IA76" s="98"/>
      <c r="IB76" s="98"/>
      <c r="IC76" s="98"/>
      <c r="ID76" s="98"/>
      <c r="IE76" s="98"/>
      <c r="IF76" s="98"/>
      <c r="IG76" s="98"/>
      <c r="IH76" s="98"/>
      <c r="II76" s="98"/>
      <c r="IJ76" s="98"/>
      <c r="IK76" s="98"/>
      <c r="IL76" s="98"/>
      <c r="IM76" s="98"/>
      <c r="IN76" s="98"/>
      <c r="IO76" s="98"/>
      <c r="IP76" s="98"/>
      <c r="IQ76" s="98"/>
      <c r="IR76" s="98"/>
      <c r="IS76" s="98"/>
      <c r="IT76" s="98"/>
    </row>
    <row r="77" spans="1:254" x14ac:dyDescent="0.25">
      <c r="A77" s="102" t="s">
        <v>165</v>
      </c>
      <c r="B77" s="109">
        <v>3993</v>
      </c>
      <c r="C77" s="109">
        <v>4038</v>
      </c>
      <c r="D77" s="109">
        <v>4138</v>
      </c>
      <c r="E77" s="109">
        <v>3873</v>
      </c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  <c r="AA77" s="98"/>
      <c r="AB77" s="98"/>
      <c r="AC77" s="98"/>
      <c r="AD77" s="98"/>
      <c r="AE77" s="98"/>
      <c r="AF77" s="98"/>
      <c r="AG77" s="98"/>
      <c r="AH77" s="98"/>
      <c r="AI77" s="98"/>
      <c r="AJ77" s="98"/>
      <c r="AK77" s="98"/>
      <c r="AL77" s="98"/>
      <c r="AM77" s="98"/>
      <c r="AN77" s="98"/>
      <c r="AO77" s="98"/>
      <c r="AP77" s="98"/>
      <c r="AQ77" s="98"/>
      <c r="AR77" s="98"/>
      <c r="AS77" s="98"/>
      <c r="AT77" s="98"/>
      <c r="AU77" s="98"/>
      <c r="AV77" s="98"/>
      <c r="AW77" s="98"/>
      <c r="AX77" s="98"/>
      <c r="AY77" s="98"/>
      <c r="AZ77" s="98"/>
      <c r="BA77" s="98"/>
      <c r="BB77" s="98"/>
      <c r="BC77" s="98"/>
      <c r="BD77" s="98"/>
      <c r="BE77" s="98"/>
      <c r="BF77" s="98"/>
      <c r="BG77" s="98"/>
      <c r="BH77" s="98"/>
      <c r="BI77" s="98"/>
      <c r="BJ77" s="98"/>
      <c r="BK77" s="98"/>
      <c r="BL77" s="98"/>
      <c r="BM77" s="98"/>
      <c r="BN77" s="98"/>
      <c r="BO77" s="98"/>
      <c r="BP77" s="98"/>
      <c r="BQ77" s="98"/>
      <c r="BR77" s="98"/>
      <c r="BS77" s="98"/>
      <c r="BT77" s="98"/>
      <c r="BU77" s="98"/>
      <c r="BV77" s="98"/>
      <c r="BW77" s="98"/>
      <c r="BX77" s="98"/>
      <c r="BY77" s="98"/>
      <c r="BZ77" s="98"/>
      <c r="CA77" s="98"/>
      <c r="CB77" s="98"/>
      <c r="CC77" s="98"/>
      <c r="CD77" s="98"/>
      <c r="CE77" s="98"/>
      <c r="CF77" s="98"/>
      <c r="CG77" s="98"/>
      <c r="CH77" s="98"/>
      <c r="CI77" s="98"/>
      <c r="CJ77" s="98"/>
      <c r="CK77" s="98"/>
      <c r="CL77" s="98"/>
      <c r="CM77" s="98"/>
      <c r="CN77" s="98"/>
      <c r="CO77" s="98"/>
      <c r="CP77" s="98"/>
      <c r="CQ77" s="98"/>
      <c r="CR77" s="98"/>
      <c r="CS77" s="98"/>
      <c r="CT77" s="98"/>
      <c r="CU77" s="98"/>
      <c r="CV77" s="98"/>
      <c r="CW77" s="98"/>
      <c r="CX77" s="98"/>
      <c r="CY77" s="98"/>
      <c r="CZ77" s="98"/>
      <c r="DA77" s="98"/>
      <c r="DB77" s="98"/>
      <c r="DC77" s="98"/>
      <c r="DD77" s="98"/>
      <c r="DE77" s="98"/>
      <c r="DF77" s="98"/>
      <c r="DG77" s="98"/>
      <c r="DH77" s="98"/>
      <c r="DI77" s="98"/>
      <c r="DJ77" s="98"/>
      <c r="DK77" s="98"/>
      <c r="DL77" s="98"/>
      <c r="DM77" s="98"/>
      <c r="DN77" s="98"/>
      <c r="DO77" s="98"/>
      <c r="DP77" s="98"/>
      <c r="DQ77" s="98"/>
      <c r="DR77" s="98"/>
      <c r="DS77" s="98"/>
      <c r="DT77" s="98"/>
      <c r="DU77" s="98"/>
      <c r="DV77" s="98"/>
      <c r="DW77" s="98"/>
      <c r="DX77" s="98"/>
      <c r="DY77" s="98"/>
      <c r="DZ77" s="98"/>
      <c r="EA77" s="98"/>
      <c r="EB77" s="98"/>
      <c r="EC77" s="98"/>
      <c r="ED77" s="98"/>
      <c r="EE77" s="98"/>
      <c r="EF77" s="98"/>
      <c r="EG77" s="98"/>
      <c r="EH77" s="98"/>
      <c r="EI77" s="98"/>
      <c r="EJ77" s="98"/>
      <c r="EK77" s="98"/>
      <c r="EL77" s="98"/>
      <c r="EM77" s="98"/>
      <c r="EN77" s="98"/>
      <c r="EO77" s="98"/>
      <c r="EP77" s="98"/>
      <c r="EQ77" s="98"/>
      <c r="ER77" s="98"/>
      <c r="ES77" s="98"/>
      <c r="ET77" s="98"/>
      <c r="EU77" s="98"/>
      <c r="EV77" s="98"/>
      <c r="EW77" s="98"/>
      <c r="EX77" s="98"/>
      <c r="EY77" s="98"/>
      <c r="EZ77" s="98"/>
      <c r="FA77" s="98"/>
      <c r="FB77" s="98"/>
      <c r="FC77" s="98"/>
      <c r="FD77" s="98"/>
      <c r="FE77" s="98"/>
      <c r="FF77" s="98"/>
      <c r="FG77" s="98"/>
      <c r="FH77" s="98"/>
      <c r="FI77" s="98"/>
      <c r="FJ77" s="98"/>
      <c r="FK77" s="98"/>
      <c r="FL77" s="98"/>
      <c r="FM77" s="98"/>
      <c r="FN77" s="98"/>
      <c r="FO77" s="98"/>
      <c r="FP77" s="98"/>
      <c r="FQ77" s="98"/>
      <c r="FR77" s="98"/>
      <c r="FS77" s="98"/>
      <c r="FT77" s="98"/>
      <c r="FU77" s="98"/>
      <c r="FV77" s="98"/>
      <c r="FW77" s="98"/>
      <c r="FX77" s="98"/>
      <c r="FY77" s="98"/>
      <c r="FZ77" s="98"/>
      <c r="GA77" s="98"/>
      <c r="GB77" s="98"/>
      <c r="GC77" s="98"/>
      <c r="GD77" s="98"/>
      <c r="GE77" s="98"/>
      <c r="GF77" s="98"/>
      <c r="GG77" s="98"/>
      <c r="GH77" s="98"/>
      <c r="GI77" s="98"/>
      <c r="GJ77" s="98"/>
      <c r="GK77" s="98"/>
      <c r="GL77" s="98"/>
      <c r="GM77" s="98"/>
      <c r="GN77" s="98"/>
      <c r="GO77" s="98"/>
      <c r="GP77" s="98"/>
      <c r="GQ77" s="98"/>
      <c r="GR77" s="98"/>
      <c r="GS77" s="98"/>
      <c r="GT77" s="98"/>
      <c r="GU77" s="98"/>
      <c r="GV77" s="98"/>
      <c r="GW77" s="98"/>
      <c r="GX77" s="98"/>
      <c r="GY77" s="98"/>
      <c r="GZ77" s="98"/>
      <c r="HA77" s="98"/>
      <c r="HB77" s="98"/>
      <c r="HC77" s="98"/>
      <c r="HD77" s="98"/>
      <c r="HE77" s="98"/>
      <c r="HF77" s="98"/>
      <c r="HG77" s="98"/>
      <c r="HH77" s="98"/>
      <c r="HI77" s="98"/>
      <c r="HJ77" s="98"/>
      <c r="HK77" s="98"/>
      <c r="HL77" s="98"/>
      <c r="HM77" s="98"/>
      <c r="HN77" s="98"/>
      <c r="HO77" s="98"/>
      <c r="HP77" s="98"/>
      <c r="HQ77" s="98"/>
      <c r="HR77" s="98"/>
      <c r="HS77" s="98"/>
      <c r="HT77" s="98"/>
      <c r="HU77" s="98"/>
      <c r="HV77" s="98"/>
      <c r="HW77" s="98"/>
      <c r="HX77" s="98"/>
      <c r="HY77" s="98"/>
      <c r="HZ77" s="98"/>
      <c r="IA77" s="98"/>
      <c r="IB77" s="98"/>
      <c r="IC77" s="98"/>
      <c r="ID77" s="98"/>
      <c r="IE77" s="98"/>
      <c r="IF77" s="98"/>
      <c r="IG77" s="98"/>
      <c r="IH77" s="98"/>
      <c r="II77" s="98"/>
      <c r="IJ77" s="98"/>
      <c r="IK77" s="98"/>
      <c r="IL77" s="98"/>
      <c r="IM77" s="98"/>
      <c r="IN77" s="98"/>
      <c r="IO77" s="98"/>
      <c r="IP77" s="98"/>
      <c r="IQ77" s="98"/>
      <c r="IR77" s="98"/>
      <c r="IS77" s="98"/>
      <c r="IT77" s="98"/>
    </row>
    <row r="78" spans="1:254" x14ac:dyDescent="0.25">
      <c r="A78" s="102" t="s">
        <v>166</v>
      </c>
      <c r="B78" s="108">
        <v>231</v>
      </c>
      <c r="C78" s="108">
        <v>373</v>
      </c>
      <c r="D78" s="108">
        <v>322</v>
      </c>
      <c r="E78" s="108">
        <v>365</v>
      </c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  <c r="AA78" s="98"/>
      <c r="AB78" s="98"/>
      <c r="AC78" s="98"/>
      <c r="AD78" s="98"/>
      <c r="AE78" s="98"/>
      <c r="AF78" s="98"/>
      <c r="AG78" s="98"/>
      <c r="AH78" s="98"/>
      <c r="AI78" s="98"/>
      <c r="AJ78" s="98"/>
      <c r="AK78" s="98"/>
      <c r="AL78" s="98"/>
      <c r="AM78" s="98"/>
      <c r="AN78" s="98"/>
      <c r="AO78" s="98"/>
      <c r="AP78" s="98"/>
      <c r="AQ78" s="98"/>
      <c r="AR78" s="98"/>
      <c r="AS78" s="98"/>
      <c r="AT78" s="98"/>
      <c r="AU78" s="98"/>
      <c r="AV78" s="98"/>
      <c r="AW78" s="98"/>
      <c r="AX78" s="98"/>
      <c r="AY78" s="98"/>
      <c r="AZ78" s="98"/>
      <c r="BA78" s="98"/>
      <c r="BB78" s="98"/>
      <c r="BC78" s="98"/>
      <c r="BD78" s="98"/>
      <c r="BE78" s="98"/>
      <c r="BF78" s="98"/>
      <c r="BG78" s="98"/>
      <c r="BH78" s="98"/>
      <c r="BI78" s="98"/>
      <c r="BJ78" s="98"/>
      <c r="BK78" s="98"/>
      <c r="BL78" s="98"/>
      <c r="BM78" s="98"/>
      <c r="BN78" s="98"/>
      <c r="BO78" s="98"/>
      <c r="BP78" s="98"/>
      <c r="BQ78" s="98"/>
      <c r="BR78" s="98"/>
      <c r="BS78" s="98"/>
      <c r="BT78" s="98"/>
      <c r="BU78" s="98"/>
      <c r="BV78" s="98"/>
      <c r="BW78" s="98"/>
      <c r="BX78" s="98"/>
      <c r="BY78" s="98"/>
      <c r="BZ78" s="98"/>
      <c r="CA78" s="98"/>
      <c r="CB78" s="98"/>
      <c r="CC78" s="98"/>
      <c r="CD78" s="98"/>
      <c r="CE78" s="98"/>
      <c r="CF78" s="98"/>
      <c r="CG78" s="98"/>
      <c r="CH78" s="98"/>
      <c r="CI78" s="98"/>
      <c r="CJ78" s="98"/>
      <c r="CK78" s="98"/>
      <c r="CL78" s="98"/>
      <c r="CM78" s="98"/>
      <c r="CN78" s="98"/>
      <c r="CO78" s="98"/>
      <c r="CP78" s="98"/>
      <c r="CQ78" s="98"/>
      <c r="CR78" s="98"/>
      <c r="CS78" s="98"/>
      <c r="CT78" s="98"/>
      <c r="CU78" s="98"/>
      <c r="CV78" s="98"/>
      <c r="CW78" s="98"/>
      <c r="CX78" s="98"/>
      <c r="CY78" s="98"/>
      <c r="CZ78" s="98"/>
      <c r="DA78" s="98"/>
      <c r="DB78" s="98"/>
      <c r="DC78" s="98"/>
      <c r="DD78" s="98"/>
      <c r="DE78" s="98"/>
      <c r="DF78" s="98"/>
      <c r="DG78" s="98"/>
      <c r="DH78" s="98"/>
      <c r="DI78" s="98"/>
      <c r="DJ78" s="98"/>
      <c r="DK78" s="98"/>
      <c r="DL78" s="98"/>
      <c r="DM78" s="98"/>
      <c r="DN78" s="98"/>
      <c r="DO78" s="98"/>
      <c r="DP78" s="98"/>
      <c r="DQ78" s="98"/>
      <c r="DR78" s="98"/>
      <c r="DS78" s="98"/>
      <c r="DT78" s="98"/>
      <c r="DU78" s="98"/>
      <c r="DV78" s="98"/>
      <c r="DW78" s="98"/>
      <c r="DX78" s="98"/>
      <c r="DY78" s="98"/>
      <c r="DZ78" s="98"/>
      <c r="EA78" s="98"/>
      <c r="EB78" s="98"/>
      <c r="EC78" s="98"/>
      <c r="ED78" s="98"/>
      <c r="EE78" s="98"/>
      <c r="EF78" s="98"/>
      <c r="EG78" s="98"/>
      <c r="EH78" s="98"/>
      <c r="EI78" s="98"/>
      <c r="EJ78" s="98"/>
      <c r="EK78" s="98"/>
      <c r="EL78" s="98"/>
      <c r="EM78" s="98"/>
      <c r="EN78" s="98"/>
      <c r="EO78" s="98"/>
      <c r="EP78" s="98"/>
      <c r="EQ78" s="98"/>
      <c r="ER78" s="98"/>
      <c r="ES78" s="98"/>
      <c r="ET78" s="98"/>
      <c r="EU78" s="98"/>
      <c r="EV78" s="98"/>
      <c r="EW78" s="98"/>
      <c r="EX78" s="98"/>
      <c r="EY78" s="98"/>
      <c r="EZ78" s="98"/>
      <c r="FA78" s="98"/>
      <c r="FB78" s="98"/>
      <c r="FC78" s="98"/>
      <c r="FD78" s="98"/>
      <c r="FE78" s="98"/>
      <c r="FF78" s="98"/>
      <c r="FG78" s="98"/>
      <c r="FH78" s="98"/>
      <c r="FI78" s="98"/>
      <c r="FJ78" s="98"/>
      <c r="FK78" s="98"/>
      <c r="FL78" s="98"/>
      <c r="FM78" s="98"/>
      <c r="FN78" s="98"/>
      <c r="FO78" s="98"/>
      <c r="FP78" s="98"/>
      <c r="FQ78" s="98"/>
      <c r="FR78" s="98"/>
      <c r="FS78" s="98"/>
      <c r="FT78" s="98"/>
      <c r="FU78" s="98"/>
      <c r="FV78" s="98"/>
      <c r="FW78" s="98"/>
      <c r="FX78" s="98"/>
      <c r="FY78" s="98"/>
      <c r="FZ78" s="98"/>
      <c r="GA78" s="98"/>
      <c r="GB78" s="98"/>
      <c r="GC78" s="98"/>
      <c r="GD78" s="98"/>
      <c r="GE78" s="98"/>
      <c r="GF78" s="98"/>
      <c r="GG78" s="98"/>
      <c r="GH78" s="98"/>
      <c r="GI78" s="98"/>
      <c r="GJ78" s="98"/>
      <c r="GK78" s="98"/>
      <c r="GL78" s="98"/>
      <c r="GM78" s="98"/>
      <c r="GN78" s="98"/>
      <c r="GO78" s="98"/>
      <c r="GP78" s="98"/>
      <c r="GQ78" s="98"/>
      <c r="GR78" s="98"/>
      <c r="GS78" s="98"/>
      <c r="GT78" s="98"/>
      <c r="GU78" s="98"/>
      <c r="GV78" s="98"/>
      <c r="GW78" s="98"/>
      <c r="GX78" s="98"/>
      <c r="GY78" s="98"/>
      <c r="GZ78" s="98"/>
      <c r="HA78" s="98"/>
      <c r="HB78" s="98"/>
      <c r="HC78" s="98"/>
      <c r="HD78" s="98"/>
      <c r="HE78" s="98"/>
      <c r="HF78" s="98"/>
      <c r="HG78" s="98"/>
      <c r="HH78" s="98"/>
      <c r="HI78" s="98"/>
      <c r="HJ78" s="98"/>
      <c r="HK78" s="98"/>
      <c r="HL78" s="98"/>
      <c r="HM78" s="98"/>
      <c r="HN78" s="98"/>
      <c r="HO78" s="98"/>
      <c r="HP78" s="98"/>
      <c r="HQ78" s="98"/>
      <c r="HR78" s="98"/>
      <c r="HS78" s="98"/>
      <c r="HT78" s="98"/>
      <c r="HU78" s="98"/>
      <c r="HV78" s="98"/>
      <c r="HW78" s="98"/>
      <c r="HX78" s="98"/>
      <c r="HY78" s="98"/>
      <c r="HZ78" s="98"/>
      <c r="IA78" s="98"/>
      <c r="IB78" s="98"/>
      <c r="IC78" s="98"/>
      <c r="ID78" s="98"/>
      <c r="IE78" s="98"/>
      <c r="IF78" s="98"/>
      <c r="IG78" s="98"/>
      <c r="IH78" s="98"/>
      <c r="II78" s="98"/>
      <c r="IJ78" s="98"/>
      <c r="IK78" s="98"/>
      <c r="IL78" s="98"/>
      <c r="IM78" s="98"/>
      <c r="IN78" s="98"/>
      <c r="IO78" s="98"/>
      <c r="IP78" s="98"/>
      <c r="IQ78" s="98"/>
      <c r="IR78" s="98"/>
      <c r="IS78" s="98"/>
      <c r="IT78" s="98"/>
    </row>
    <row r="79" spans="1:254" x14ac:dyDescent="0.25">
      <c r="A79" s="102" t="s">
        <v>167</v>
      </c>
      <c r="B79" s="109">
        <v>3212</v>
      </c>
      <c r="C79" s="109">
        <v>3350</v>
      </c>
      <c r="D79" s="109">
        <v>3389</v>
      </c>
      <c r="E79" s="109">
        <v>3103</v>
      </c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  <c r="AA79" s="98"/>
      <c r="AB79" s="98"/>
      <c r="AC79" s="98"/>
      <c r="AD79" s="98"/>
      <c r="AE79" s="98"/>
      <c r="AF79" s="98"/>
      <c r="AG79" s="98"/>
      <c r="AH79" s="98"/>
      <c r="AI79" s="98"/>
      <c r="AJ79" s="98"/>
      <c r="AK79" s="98"/>
      <c r="AL79" s="98"/>
      <c r="AM79" s="98"/>
      <c r="AN79" s="98"/>
      <c r="AO79" s="98"/>
      <c r="AP79" s="98"/>
      <c r="AQ79" s="98"/>
      <c r="AR79" s="98"/>
      <c r="AS79" s="98"/>
      <c r="AT79" s="98"/>
      <c r="AU79" s="98"/>
      <c r="AV79" s="98"/>
      <c r="AW79" s="98"/>
      <c r="AX79" s="98"/>
      <c r="AY79" s="98"/>
      <c r="AZ79" s="98"/>
      <c r="BA79" s="98"/>
      <c r="BB79" s="98"/>
      <c r="BC79" s="98"/>
      <c r="BD79" s="98"/>
      <c r="BE79" s="98"/>
      <c r="BF79" s="98"/>
      <c r="BG79" s="98"/>
      <c r="BH79" s="98"/>
      <c r="BI79" s="98"/>
      <c r="BJ79" s="98"/>
      <c r="BK79" s="98"/>
      <c r="BL79" s="98"/>
      <c r="BM79" s="98"/>
      <c r="BN79" s="98"/>
      <c r="BO79" s="98"/>
      <c r="BP79" s="98"/>
      <c r="BQ79" s="98"/>
      <c r="BR79" s="98"/>
      <c r="BS79" s="98"/>
      <c r="BT79" s="98"/>
      <c r="BU79" s="98"/>
      <c r="BV79" s="98"/>
      <c r="BW79" s="98"/>
      <c r="BX79" s="98"/>
      <c r="BY79" s="98"/>
      <c r="BZ79" s="98"/>
      <c r="CA79" s="98"/>
      <c r="CB79" s="98"/>
      <c r="CC79" s="98"/>
      <c r="CD79" s="98"/>
      <c r="CE79" s="98"/>
      <c r="CF79" s="98"/>
      <c r="CG79" s="98"/>
      <c r="CH79" s="98"/>
      <c r="CI79" s="98"/>
      <c r="CJ79" s="98"/>
      <c r="CK79" s="98"/>
      <c r="CL79" s="98"/>
      <c r="CM79" s="98"/>
      <c r="CN79" s="98"/>
      <c r="CO79" s="98"/>
      <c r="CP79" s="98"/>
      <c r="CQ79" s="98"/>
      <c r="CR79" s="98"/>
      <c r="CS79" s="98"/>
      <c r="CT79" s="98"/>
      <c r="CU79" s="98"/>
      <c r="CV79" s="98"/>
      <c r="CW79" s="98"/>
      <c r="CX79" s="98"/>
      <c r="CY79" s="98"/>
      <c r="CZ79" s="98"/>
      <c r="DA79" s="98"/>
      <c r="DB79" s="98"/>
      <c r="DC79" s="98"/>
      <c r="DD79" s="98"/>
      <c r="DE79" s="98"/>
      <c r="DF79" s="98"/>
      <c r="DG79" s="98"/>
      <c r="DH79" s="98"/>
      <c r="DI79" s="98"/>
      <c r="DJ79" s="98"/>
      <c r="DK79" s="98"/>
      <c r="DL79" s="98"/>
      <c r="DM79" s="98"/>
      <c r="DN79" s="98"/>
      <c r="DO79" s="98"/>
      <c r="DP79" s="98"/>
      <c r="DQ79" s="98"/>
      <c r="DR79" s="98"/>
      <c r="DS79" s="98"/>
      <c r="DT79" s="98"/>
      <c r="DU79" s="98"/>
      <c r="DV79" s="98"/>
      <c r="DW79" s="98"/>
      <c r="DX79" s="98"/>
      <c r="DY79" s="98"/>
      <c r="DZ79" s="98"/>
      <c r="EA79" s="98"/>
      <c r="EB79" s="98"/>
      <c r="EC79" s="98"/>
      <c r="ED79" s="98"/>
      <c r="EE79" s="98"/>
      <c r="EF79" s="98"/>
      <c r="EG79" s="98"/>
      <c r="EH79" s="98"/>
      <c r="EI79" s="98"/>
      <c r="EJ79" s="98"/>
      <c r="EK79" s="98"/>
      <c r="EL79" s="98"/>
      <c r="EM79" s="98"/>
      <c r="EN79" s="98"/>
      <c r="EO79" s="98"/>
      <c r="EP79" s="98"/>
      <c r="EQ79" s="98"/>
      <c r="ER79" s="98"/>
      <c r="ES79" s="98"/>
      <c r="ET79" s="98"/>
      <c r="EU79" s="98"/>
      <c r="EV79" s="98"/>
      <c r="EW79" s="98"/>
      <c r="EX79" s="98"/>
      <c r="EY79" s="98"/>
      <c r="EZ79" s="98"/>
      <c r="FA79" s="98"/>
      <c r="FB79" s="98"/>
      <c r="FC79" s="98"/>
      <c r="FD79" s="98"/>
      <c r="FE79" s="98"/>
      <c r="FF79" s="98"/>
      <c r="FG79" s="98"/>
      <c r="FH79" s="98"/>
      <c r="FI79" s="98"/>
      <c r="FJ79" s="98"/>
      <c r="FK79" s="98"/>
      <c r="FL79" s="98"/>
      <c r="FM79" s="98"/>
      <c r="FN79" s="98"/>
      <c r="FO79" s="98"/>
      <c r="FP79" s="98"/>
      <c r="FQ79" s="98"/>
      <c r="FR79" s="98"/>
      <c r="FS79" s="98"/>
      <c r="FT79" s="98"/>
      <c r="FU79" s="98"/>
      <c r="FV79" s="98"/>
      <c r="FW79" s="98"/>
      <c r="FX79" s="98"/>
      <c r="FY79" s="98"/>
      <c r="FZ79" s="98"/>
      <c r="GA79" s="98"/>
      <c r="GB79" s="98"/>
      <c r="GC79" s="98"/>
      <c r="GD79" s="98"/>
      <c r="GE79" s="98"/>
      <c r="GF79" s="98"/>
      <c r="GG79" s="98"/>
      <c r="GH79" s="98"/>
      <c r="GI79" s="98"/>
      <c r="GJ79" s="98"/>
      <c r="GK79" s="98"/>
      <c r="GL79" s="98"/>
      <c r="GM79" s="98"/>
      <c r="GN79" s="98"/>
      <c r="GO79" s="98"/>
      <c r="GP79" s="98"/>
      <c r="GQ79" s="98"/>
      <c r="GR79" s="98"/>
      <c r="GS79" s="98"/>
      <c r="GT79" s="98"/>
      <c r="GU79" s="98"/>
      <c r="GV79" s="98"/>
      <c r="GW79" s="98"/>
      <c r="GX79" s="98"/>
      <c r="GY79" s="98"/>
      <c r="GZ79" s="98"/>
      <c r="HA79" s="98"/>
      <c r="HB79" s="98"/>
      <c r="HC79" s="98"/>
      <c r="HD79" s="98"/>
      <c r="HE79" s="98"/>
      <c r="HF79" s="98"/>
      <c r="HG79" s="98"/>
      <c r="HH79" s="98"/>
      <c r="HI79" s="98"/>
      <c r="HJ79" s="98"/>
      <c r="HK79" s="98"/>
      <c r="HL79" s="98"/>
      <c r="HM79" s="98"/>
      <c r="HN79" s="98"/>
      <c r="HO79" s="98"/>
      <c r="HP79" s="98"/>
      <c r="HQ79" s="98"/>
      <c r="HR79" s="98"/>
      <c r="HS79" s="98"/>
      <c r="HT79" s="98"/>
      <c r="HU79" s="98"/>
      <c r="HV79" s="98"/>
      <c r="HW79" s="98"/>
      <c r="HX79" s="98"/>
      <c r="HY79" s="98"/>
      <c r="HZ79" s="98"/>
      <c r="IA79" s="98"/>
      <c r="IB79" s="98"/>
      <c r="IC79" s="98"/>
      <c r="ID79" s="98"/>
      <c r="IE79" s="98"/>
      <c r="IF79" s="98"/>
      <c r="IG79" s="98"/>
      <c r="IH79" s="98"/>
      <c r="II79" s="98"/>
      <c r="IJ79" s="98"/>
      <c r="IK79" s="98"/>
      <c r="IL79" s="98"/>
      <c r="IM79" s="98"/>
      <c r="IN79" s="98"/>
      <c r="IO79" s="98"/>
      <c r="IP79" s="98"/>
      <c r="IQ79" s="98"/>
      <c r="IR79" s="98"/>
      <c r="IS79" s="98"/>
      <c r="IT79" s="98"/>
    </row>
    <row r="80" spans="1:254" x14ac:dyDescent="0.25">
      <c r="A80" s="102" t="s">
        <v>168</v>
      </c>
      <c r="B80" s="120">
        <v>62000</v>
      </c>
      <c r="C80" s="120">
        <v>72000</v>
      </c>
      <c r="D80" s="120">
        <v>60000</v>
      </c>
      <c r="E80" s="120">
        <v>54000</v>
      </c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  <c r="AH80" s="98"/>
      <c r="AI80" s="98"/>
      <c r="AJ80" s="98"/>
      <c r="AK80" s="98"/>
      <c r="AL80" s="98"/>
      <c r="AM80" s="98"/>
      <c r="AN80" s="98"/>
      <c r="AO80" s="98"/>
      <c r="AP80" s="98"/>
      <c r="AQ80" s="98"/>
      <c r="AR80" s="98"/>
      <c r="AS80" s="98"/>
      <c r="AT80" s="98"/>
      <c r="AU80" s="98"/>
      <c r="AV80" s="98"/>
      <c r="AW80" s="98"/>
      <c r="AX80" s="98"/>
      <c r="AY80" s="98"/>
      <c r="AZ80" s="98"/>
      <c r="BA80" s="98"/>
      <c r="BB80" s="98"/>
      <c r="BC80" s="98"/>
      <c r="BD80" s="98"/>
      <c r="BE80" s="98"/>
      <c r="BF80" s="98"/>
      <c r="BG80" s="98"/>
      <c r="BH80" s="98"/>
      <c r="BI80" s="98"/>
      <c r="BJ80" s="98"/>
      <c r="BK80" s="98"/>
      <c r="BL80" s="98"/>
      <c r="BM80" s="98"/>
      <c r="BN80" s="98"/>
      <c r="BO80" s="98"/>
      <c r="BP80" s="98"/>
      <c r="BQ80" s="98"/>
      <c r="BR80" s="98"/>
      <c r="BS80" s="98"/>
      <c r="BT80" s="98"/>
      <c r="BU80" s="98"/>
      <c r="BV80" s="98"/>
      <c r="BW80" s="98"/>
      <c r="BX80" s="98"/>
      <c r="BY80" s="98"/>
      <c r="BZ80" s="98"/>
      <c r="CA80" s="98"/>
      <c r="CB80" s="98"/>
      <c r="CC80" s="98"/>
      <c r="CD80" s="98"/>
      <c r="CE80" s="98"/>
      <c r="CF80" s="98"/>
      <c r="CG80" s="98"/>
      <c r="CH80" s="98"/>
      <c r="CI80" s="98"/>
      <c r="CJ80" s="98"/>
      <c r="CK80" s="98"/>
      <c r="CL80" s="98"/>
      <c r="CM80" s="98"/>
      <c r="CN80" s="98"/>
      <c r="CO80" s="98"/>
      <c r="CP80" s="98"/>
      <c r="CQ80" s="98"/>
      <c r="CR80" s="98"/>
      <c r="CS80" s="98"/>
      <c r="CT80" s="98"/>
      <c r="CU80" s="98"/>
      <c r="CV80" s="98"/>
      <c r="CW80" s="98"/>
      <c r="CX80" s="98"/>
      <c r="CY80" s="98"/>
      <c r="CZ80" s="98"/>
      <c r="DA80" s="98"/>
      <c r="DB80" s="98"/>
      <c r="DC80" s="98"/>
      <c r="DD80" s="98"/>
      <c r="DE80" s="98"/>
      <c r="DF80" s="98"/>
      <c r="DG80" s="98"/>
      <c r="DH80" s="98"/>
      <c r="DI80" s="98"/>
      <c r="DJ80" s="98"/>
      <c r="DK80" s="98"/>
      <c r="DL80" s="98"/>
      <c r="DM80" s="98"/>
      <c r="DN80" s="98"/>
      <c r="DO80" s="98"/>
      <c r="DP80" s="98"/>
      <c r="DQ80" s="98"/>
      <c r="DR80" s="98"/>
      <c r="DS80" s="98"/>
      <c r="DT80" s="98"/>
      <c r="DU80" s="98"/>
      <c r="DV80" s="98"/>
      <c r="DW80" s="98"/>
      <c r="DX80" s="98"/>
      <c r="DY80" s="98"/>
      <c r="DZ80" s="98"/>
      <c r="EA80" s="98"/>
      <c r="EB80" s="98"/>
      <c r="EC80" s="98"/>
      <c r="ED80" s="98"/>
      <c r="EE80" s="98"/>
      <c r="EF80" s="98"/>
      <c r="EG80" s="98"/>
      <c r="EH80" s="98"/>
      <c r="EI80" s="98"/>
      <c r="EJ80" s="98"/>
      <c r="EK80" s="98"/>
      <c r="EL80" s="98"/>
      <c r="EM80" s="98"/>
      <c r="EN80" s="98"/>
      <c r="EO80" s="98"/>
      <c r="EP80" s="98"/>
      <c r="EQ80" s="98"/>
      <c r="ER80" s="98"/>
      <c r="ES80" s="98"/>
      <c r="ET80" s="98"/>
      <c r="EU80" s="98"/>
      <c r="EV80" s="98"/>
      <c r="EW80" s="98"/>
      <c r="EX80" s="98"/>
      <c r="EY80" s="98"/>
      <c r="EZ80" s="98"/>
      <c r="FA80" s="98"/>
      <c r="FB80" s="98"/>
      <c r="FC80" s="98"/>
      <c r="FD80" s="98"/>
      <c r="FE80" s="98"/>
      <c r="FF80" s="98"/>
      <c r="FG80" s="98"/>
      <c r="FH80" s="98"/>
      <c r="FI80" s="98"/>
      <c r="FJ80" s="98"/>
      <c r="FK80" s="98"/>
      <c r="FL80" s="98"/>
      <c r="FM80" s="98"/>
      <c r="FN80" s="98"/>
      <c r="FO80" s="98"/>
      <c r="FP80" s="98"/>
      <c r="FQ80" s="98"/>
      <c r="FR80" s="98"/>
      <c r="FS80" s="98"/>
      <c r="FT80" s="98"/>
      <c r="FU80" s="98"/>
      <c r="FV80" s="98"/>
      <c r="FW80" s="98"/>
      <c r="FX80" s="98"/>
      <c r="FY80" s="98"/>
      <c r="FZ80" s="98"/>
      <c r="GA80" s="98"/>
      <c r="GB80" s="98"/>
      <c r="GC80" s="98"/>
      <c r="GD80" s="98"/>
      <c r="GE80" s="98"/>
      <c r="GF80" s="98"/>
      <c r="GG80" s="98"/>
      <c r="GH80" s="98"/>
      <c r="GI80" s="98"/>
      <c r="GJ80" s="98"/>
      <c r="GK80" s="98"/>
      <c r="GL80" s="98"/>
      <c r="GM80" s="98"/>
      <c r="GN80" s="98"/>
      <c r="GO80" s="98"/>
      <c r="GP80" s="98"/>
      <c r="GQ80" s="98"/>
      <c r="GR80" s="98"/>
      <c r="GS80" s="98"/>
      <c r="GT80" s="98"/>
      <c r="GU80" s="98"/>
      <c r="GV80" s="98"/>
      <c r="GW80" s="98"/>
      <c r="GX80" s="98"/>
      <c r="GY80" s="98"/>
      <c r="GZ80" s="98"/>
      <c r="HA80" s="98"/>
      <c r="HB80" s="98"/>
      <c r="HC80" s="98"/>
      <c r="HD80" s="98"/>
      <c r="HE80" s="98"/>
      <c r="HF80" s="98"/>
      <c r="HG80" s="98"/>
      <c r="HH80" s="98"/>
      <c r="HI80" s="98"/>
      <c r="HJ80" s="98"/>
      <c r="HK80" s="98"/>
      <c r="HL80" s="98"/>
      <c r="HM80" s="98"/>
      <c r="HN80" s="98"/>
      <c r="HO80" s="98"/>
      <c r="HP80" s="98"/>
      <c r="HQ80" s="98"/>
      <c r="HR80" s="98"/>
      <c r="HS80" s="98"/>
      <c r="HT80" s="98"/>
      <c r="HU80" s="98"/>
      <c r="HV80" s="98"/>
      <c r="HW80" s="98"/>
      <c r="HX80" s="98"/>
      <c r="HY80" s="98"/>
      <c r="HZ80" s="98"/>
      <c r="IA80" s="98"/>
      <c r="IB80" s="98"/>
      <c r="IC80" s="98"/>
      <c r="ID80" s="98"/>
      <c r="IE80" s="98"/>
      <c r="IF80" s="98"/>
      <c r="IG80" s="98"/>
      <c r="IH80" s="98"/>
      <c r="II80" s="98"/>
      <c r="IJ80" s="98"/>
      <c r="IK80" s="98"/>
      <c r="IL80" s="98"/>
      <c r="IM80" s="98"/>
      <c r="IN80" s="98"/>
      <c r="IO80" s="98"/>
      <c r="IP80" s="98"/>
      <c r="IQ80" s="98"/>
      <c r="IR80" s="98"/>
      <c r="IS80" s="98"/>
      <c r="IT80" s="98"/>
    </row>
    <row r="81" spans="1:254" x14ac:dyDescent="0.25">
      <c r="A81" s="102" t="s">
        <v>87</v>
      </c>
      <c r="B81" s="108" t="s">
        <v>88</v>
      </c>
      <c r="C81" s="108" t="s">
        <v>89</v>
      </c>
      <c r="D81" s="108" t="s">
        <v>89</v>
      </c>
      <c r="E81" s="108" t="s">
        <v>89</v>
      </c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  <c r="AA81" s="98"/>
      <c r="AB81" s="98"/>
      <c r="AC81" s="98"/>
      <c r="AD81" s="98"/>
      <c r="AE81" s="98"/>
      <c r="AF81" s="98"/>
      <c r="AG81" s="98"/>
      <c r="AH81" s="98"/>
      <c r="AI81" s="98"/>
      <c r="AJ81" s="98"/>
      <c r="AK81" s="98"/>
      <c r="AL81" s="98"/>
      <c r="AM81" s="98"/>
      <c r="AN81" s="98"/>
      <c r="AO81" s="98"/>
      <c r="AP81" s="98"/>
      <c r="AQ81" s="98"/>
      <c r="AR81" s="98"/>
      <c r="AS81" s="98"/>
      <c r="AT81" s="98"/>
      <c r="AU81" s="98"/>
      <c r="AV81" s="98"/>
      <c r="AW81" s="98"/>
      <c r="AX81" s="98"/>
      <c r="AY81" s="98"/>
      <c r="AZ81" s="98"/>
      <c r="BA81" s="98"/>
      <c r="BB81" s="98"/>
      <c r="BC81" s="98"/>
      <c r="BD81" s="98"/>
      <c r="BE81" s="98"/>
      <c r="BF81" s="98"/>
      <c r="BG81" s="98"/>
      <c r="BH81" s="98"/>
      <c r="BI81" s="98"/>
      <c r="BJ81" s="98"/>
      <c r="BK81" s="98"/>
      <c r="BL81" s="98"/>
      <c r="BM81" s="98"/>
      <c r="BN81" s="98"/>
      <c r="BO81" s="98"/>
      <c r="BP81" s="98"/>
      <c r="BQ81" s="98"/>
      <c r="BR81" s="98"/>
      <c r="BS81" s="98"/>
      <c r="BT81" s="98"/>
      <c r="BU81" s="98"/>
      <c r="BV81" s="98"/>
      <c r="BW81" s="98"/>
      <c r="BX81" s="98"/>
      <c r="BY81" s="98"/>
      <c r="BZ81" s="98"/>
      <c r="CA81" s="98"/>
      <c r="CB81" s="98"/>
      <c r="CC81" s="98"/>
      <c r="CD81" s="98"/>
      <c r="CE81" s="98"/>
      <c r="CF81" s="98"/>
      <c r="CG81" s="98"/>
      <c r="CH81" s="98"/>
      <c r="CI81" s="98"/>
      <c r="CJ81" s="98"/>
      <c r="CK81" s="98"/>
      <c r="CL81" s="98"/>
      <c r="CM81" s="98"/>
      <c r="CN81" s="98"/>
      <c r="CO81" s="98"/>
      <c r="CP81" s="98"/>
      <c r="CQ81" s="98"/>
      <c r="CR81" s="98"/>
      <c r="CS81" s="98"/>
      <c r="CT81" s="98"/>
      <c r="CU81" s="98"/>
      <c r="CV81" s="98"/>
      <c r="CW81" s="98"/>
      <c r="CX81" s="98"/>
      <c r="CY81" s="98"/>
      <c r="CZ81" s="98"/>
      <c r="DA81" s="98"/>
      <c r="DB81" s="98"/>
      <c r="DC81" s="98"/>
      <c r="DD81" s="98"/>
      <c r="DE81" s="98"/>
      <c r="DF81" s="98"/>
      <c r="DG81" s="98"/>
      <c r="DH81" s="98"/>
      <c r="DI81" s="98"/>
      <c r="DJ81" s="98"/>
      <c r="DK81" s="98"/>
      <c r="DL81" s="98"/>
      <c r="DM81" s="98"/>
      <c r="DN81" s="98"/>
      <c r="DO81" s="98"/>
      <c r="DP81" s="98"/>
      <c r="DQ81" s="98"/>
      <c r="DR81" s="98"/>
      <c r="DS81" s="98"/>
      <c r="DT81" s="98"/>
      <c r="DU81" s="98"/>
      <c r="DV81" s="98"/>
      <c r="DW81" s="98"/>
      <c r="DX81" s="98"/>
      <c r="DY81" s="98"/>
      <c r="DZ81" s="98"/>
      <c r="EA81" s="98"/>
      <c r="EB81" s="98"/>
      <c r="EC81" s="98"/>
      <c r="ED81" s="98"/>
      <c r="EE81" s="98"/>
      <c r="EF81" s="98"/>
      <c r="EG81" s="98"/>
      <c r="EH81" s="98"/>
      <c r="EI81" s="98"/>
      <c r="EJ81" s="98"/>
      <c r="EK81" s="98"/>
      <c r="EL81" s="98"/>
      <c r="EM81" s="98"/>
      <c r="EN81" s="98"/>
      <c r="EO81" s="98"/>
      <c r="EP81" s="98"/>
      <c r="EQ81" s="98"/>
      <c r="ER81" s="98"/>
      <c r="ES81" s="98"/>
      <c r="ET81" s="98"/>
      <c r="EU81" s="98"/>
      <c r="EV81" s="98"/>
      <c r="EW81" s="98"/>
      <c r="EX81" s="98"/>
      <c r="EY81" s="98"/>
      <c r="EZ81" s="98"/>
      <c r="FA81" s="98"/>
      <c r="FB81" s="98"/>
      <c r="FC81" s="98"/>
      <c r="FD81" s="98"/>
      <c r="FE81" s="98"/>
      <c r="FF81" s="98"/>
      <c r="FG81" s="98"/>
      <c r="FH81" s="98"/>
      <c r="FI81" s="98"/>
      <c r="FJ81" s="98"/>
      <c r="FK81" s="98"/>
      <c r="FL81" s="98"/>
      <c r="FM81" s="98"/>
      <c r="FN81" s="98"/>
      <c r="FO81" s="98"/>
      <c r="FP81" s="98"/>
      <c r="FQ81" s="98"/>
      <c r="FR81" s="98"/>
      <c r="FS81" s="98"/>
      <c r="FT81" s="98"/>
      <c r="FU81" s="98"/>
      <c r="FV81" s="98"/>
      <c r="FW81" s="98"/>
      <c r="FX81" s="98"/>
      <c r="FY81" s="98"/>
      <c r="FZ81" s="98"/>
      <c r="GA81" s="98"/>
      <c r="GB81" s="98"/>
      <c r="GC81" s="98"/>
      <c r="GD81" s="98"/>
      <c r="GE81" s="98"/>
      <c r="GF81" s="98"/>
      <c r="GG81" s="98"/>
      <c r="GH81" s="98"/>
      <c r="GI81" s="98"/>
      <c r="GJ81" s="98"/>
      <c r="GK81" s="98"/>
      <c r="GL81" s="98"/>
      <c r="GM81" s="98"/>
      <c r="GN81" s="98"/>
      <c r="GO81" s="98"/>
      <c r="GP81" s="98"/>
      <c r="GQ81" s="98"/>
      <c r="GR81" s="98"/>
      <c r="GS81" s="98"/>
      <c r="GT81" s="98"/>
      <c r="GU81" s="98"/>
      <c r="GV81" s="98"/>
      <c r="GW81" s="98"/>
      <c r="GX81" s="98"/>
      <c r="GY81" s="98"/>
      <c r="GZ81" s="98"/>
      <c r="HA81" s="98"/>
      <c r="HB81" s="98"/>
      <c r="HC81" s="98"/>
      <c r="HD81" s="98"/>
      <c r="HE81" s="98"/>
      <c r="HF81" s="98"/>
      <c r="HG81" s="98"/>
      <c r="HH81" s="98"/>
      <c r="HI81" s="98"/>
      <c r="HJ81" s="98"/>
      <c r="HK81" s="98"/>
      <c r="HL81" s="98"/>
      <c r="HM81" s="98"/>
      <c r="HN81" s="98"/>
      <c r="HO81" s="98"/>
      <c r="HP81" s="98"/>
      <c r="HQ81" s="98"/>
      <c r="HR81" s="98"/>
      <c r="HS81" s="98"/>
      <c r="HT81" s="98"/>
      <c r="HU81" s="98"/>
      <c r="HV81" s="98"/>
      <c r="HW81" s="98"/>
      <c r="HX81" s="98"/>
      <c r="HY81" s="98"/>
      <c r="HZ81" s="98"/>
      <c r="IA81" s="98"/>
      <c r="IB81" s="98"/>
      <c r="IC81" s="98"/>
      <c r="ID81" s="98"/>
      <c r="IE81" s="98"/>
      <c r="IF81" s="98"/>
      <c r="IG81" s="98"/>
      <c r="IH81" s="98"/>
      <c r="II81" s="98"/>
      <c r="IJ81" s="98"/>
      <c r="IK81" s="98"/>
      <c r="IL81" s="98"/>
      <c r="IM81" s="98"/>
      <c r="IN81" s="98"/>
      <c r="IO81" s="98"/>
      <c r="IP81" s="98"/>
      <c r="IQ81" s="98"/>
      <c r="IR81" s="98"/>
      <c r="IS81" s="98"/>
      <c r="IT81" s="98"/>
    </row>
    <row r="82" spans="1:254" x14ac:dyDescent="0.25">
      <c r="A82" s="102" t="s">
        <v>90</v>
      </c>
      <c r="B82" s="108" t="s">
        <v>92</v>
      </c>
      <c r="C82" s="108" t="s">
        <v>92</v>
      </c>
      <c r="D82" s="108" t="s">
        <v>92</v>
      </c>
      <c r="E82" s="108" t="s">
        <v>93</v>
      </c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  <c r="AH82" s="98"/>
      <c r="AI82" s="98"/>
      <c r="AJ82" s="98"/>
      <c r="AK82" s="98"/>
      <c r="AL82" s="98"/>
      <c r="AM82" s="98"/>
      <c r="AN82" s="98"/>
      <c r="AO82" s="98"/>
      <c r="AP82" s="98"/>
      <c r="AQ82" s="98"/>
      <c r="AR82" s="98"/>
      <c r="AS82" s="98"/>
      <c r="AT82" s="98"/>
      <c r="AU82" s="98"/>
      <c r="AV82" s="98"/>
      <c r="AW82" s="98"/>
      <c r="AX82" s="98"/>
      <c r="AY82" s="98"/>
      <c r="AZ82" s="98"/>
      <c r="BA82" s="98"/>
      <c r="BB82" s="98"/>
      <c r="BC82" s="98"/>
      <c r="BD82" s="98"/>
      <c r="BE82" s="98"/>
      <c r="BF82" s="98"/>
      <c r="BG82" s="98"/>
      <c r="BH82" s="98"/>
      <c r="BI82" s="98"/>
      <c r="BJ82" s="98"/>
      <c r="BK82" s="98"/>
      <c r="BL82" s="98"/>
      <c r="BM82" s="98"/>
      <c r="BN82" s="98"/>
      <c r="BO82" s="98"/>
      <c r="BP82" s="98"/>
      <c r="BQ82" s="98"/>
      <c r="BR82" s="98"/>
      <c r="BS82" s="98"/>
      <c r="BT82" s="98"/>
      <c r="BU82" s="98"/>
      <c r="BV82" s="98"/>
      <c r="BW82" s="98"/>
      <c r="BX82" s="98"/>
      <c r="BY82" s="98"/>
      <c r="BZ82" s="98"/>
      <c r="CA82" s="98"/>
      <c r="CB82" s="98"/>
      <c r="CC82" s="98"/>
      <c r="CD82" s="98"/>
      <c r="CE82" s="98"/>
      <c r="CF82" s="98"/>
      <c r="CG82" s="98"/>
      <c r="CH82" s="98"/>
      <c r="CI82" s="98"/>
      <c r="CJ82" s="98"/>
      <c r="CK82" s="98"/>
      <c r="CL82" s="98"/>
      <c r="CM82" s="98"/>
      <c r="CN82" s="98"/>
      <c r="CO82" s="98"/>
      <c r="CP82" s="98"/>
      <c r="CQ82" s="98"/>
      <c r="CR82" s="98"/>
      <c r="CS82" s="98"/>
      <c r="CT82" s="98"/>
      <c r="CU82" s="98"/>
      <c r="CV82" s="98"/>
      <c r="CW82" s="98"/>
      <c r="CX82" s="98"/>
      <c r="CY82" s="98"/>
      <c r="CZ82" s="98"/>
      <c r="DA82" s="98"/>
      <c r="DB82" s="98"/>
      <c r="DC82" s="98"/>
      <c r="DD82" s="98"/>
      <c r="DE82" s="98"/>
      <c r="DF82" s="98"/>
      <c r="DG82" s="98"/>
      <c r="DH82" s="98"/>
      <c r="DI82" s="98"/>
      <c r="DJ82" s="98"/>
      <c r="DK82" s="98"/>
      <c r="DL82" s="98"/>
      <c r="DM82" s="98"/>
      <c r="DN82" s="98"/>
      <c r="DO82" s="98"/>
      <c r="DP82" s="98"/>
      <c r="DQ82" s="98"/>
      <c r="DR82" s="98"/>
      <c r="DS82" s="98"/>
      <c r="DT82" s="98"/>
      <c r="DU82" s="98"/>
      <c r="DV82" s="98"/>
      <c r="DW82" s="98"/>
      <c r="DX82" s="98"/>
      <c r="DY82" s="98"/>
      <c r="DZ82" s="98"/>
      <c r="EA82" s="98"/>
      <c r="EB82" s="98"/>
      <c r="EC82" s="98"/>
      <c r="ED82" s="98"/>
      <c r="EE82" s="98"/>
      <c r="EF82" s="98"/>
      <c r="EG82" s="98"/>
      <c r="EH82" s="98"/>
      <c r="EI82" s="98"/>
      <c r="EJ82" s="98"/>
      <c r="EK82" s="98"/>
      <c r="EL82" s="98"/>
      <c r="EM82" s="98"/>
      <c r="EN82" s="98"/>
      <c r="EO82" s="98"/>
      <c r="EP82" s="98"/>
      <c r="EQ82" s="98"/>
      <c r="ER82" s="98"/>
      <c r="ES82" s="98"/>
      <c r="ET82" s="98"/>
      <c r="EU82" s="98"/>
      <c r="EV82" s="98"/>
      <c r="EW82" s="98"/>
      <c r="EX82" s="98"/>
      <c r="EY82" s="98"/>
      <c r="EZ82" s="98"/>
      <c r="FA82" s="98"/>
      <c r="FB82" s="98"/>
      <c r="FC82" s="98"/>
      <c r="FD82" s="98"/>
      <c r="FE82" s="98"/>
      <c r="FF82" s="98"/>
      <c r="FG82" s="98"/>
      <c r="FH82" s="98"/>
      <c r="FI82" s="98"/>
      <c r="FJ82" s="98"/>
      <c r="FK82" s="98"/>
      <c r="FL82" s="98"/>
      <c r="FM82" s="98"/>
      <c r="FN82" s="98"/>
      <c r="FO82" s="98"/>
      <c r="FP82" s="98"/>
      <c r="FQ82" s="98"/>
      <c r="FR82" s="98"/>
      <c r="FS82" s="98"/>
      <c r="FT82" s="98"/>
      <c r="FU82" s="98"/>
      <c r="FV82" s="98"/>
      <c r="FW82" s="98"/>
      <c r="FX82" s="98"/>
      <c r="FY82" s="98"/>
      <c r="FZ82" s="98"/>
      <c r="GA82" s="98"/>
      <c r="GB82" s="98"/>
      <c r="GC82" s="98"/>
      <c r="GD82" s="98"/>
      <c r="GE82" s="98"/>
      <c r="GF82" s="98"/>
      <c r="GG82" s="98"/>
      <c r="GH82" s="98"/>
      <c r="GI82" s="98"/>
      <c r="GJ82" s="98"/>
      <c r="GK82" s="98"/>
      <c r="GL82" s="98"/>
      <c r="GM82" s="98"/>
      <c r="GN82" s="98"/>
      <c r="GO82" s="98"/>
      <c r="GP82" s="98"/>
      <c r="GQ82" s="98"/>
      <c r="GR82" s="98"/>
      <c r="GS82" s="98"/>
      <c r="GT82" s="98"/>
      <c r="GU82" s="98"/>
      <c r="GV82" s="98"/>
      <c r="GW82" s="98"/>
      <c r="GX82" s="98"/>
      <c r="GY82" s="98"/>
      <c r="GZ82" s="98"/>
      <c r="HA82" s="98"/>
      <c r="HB82" s="98"/>
      <c r="HC82" s="98"/>
      <c r="HD82" s="98"/>
      <c r="HE82" s="98"/>
      <c r="HF82" s="98"/>
      <c r="HG82" s="98"/>
      <c r="HH82" s="98"/>
      <c r="HI82" s="98"/>
      <c r="HJ82" s="98"/>
      <c r="HK82" s="98"/>
      <c r="HL82" s="98"/>
      <c r="HM82" s="98"/>
      <c r="HN82" s="98"/>
      <c r="HO82" s="98"/>
      <c r="HP82" s="98"/>
      <c r="HQ82" s="98"/>
      <c r="HR82" s="98"/>
      <c r="HS82" s="98"/>
      <c r="HT82" s="98"/>
      <c r="HU82" s="98"/>
      <c r="HV82" s="98"/>
      <c r="HW82" s="98"/>
      <c r="HX82" s="98"/>
      <c r="HY82" s="98"/>
      <c r="HZ82" s="98"/>
      <c r="IA82" s="98"/>
      <c r="IB82" s="98"/>
      <c r="IC82" s="98"/>
      <c r="ID82" s="98"/>
      <c r="IE82" s="98"/>
      <c r="IF82" s="98"/>
      <c r="IG82" s="98"/>
      <c r="IH82" s="98"/>
      <c r="II82" s="98"/>
      <c r="IJ82" s="98"/>
      <c r="IK82" s="98"/>
      <c r="IL82" s="98"/>
      <c r="IM82" s="98"/>
      <c r="IN82" s="98"/>
      <c r="IO82" s="98"/>
      <c r="IP82" s="98"/>
      <c r="IQ82" s="98"/>
      <c r="IR82" s="98"/>
      <c r="IS82" s="98"/>
      <c r="IT82" s="98"/>
    </row>
    <row r="83" spans="1:254" x14ac:dyDescent="0.25">
      <c r="A83" s="102" t="s">
        <v>94</v>
      </c>
      <c r="B83" s="108" t="s">
        <v>169</v>
      </c>
      <c r="C83" s="108" t="s">
        <v>169</v>
      </c>
      <c r="D83" s="108" t="s">
        <v>95</v>
      </c>
      <c r="E83" s="108" t="s">
        <v>95</v>
      </c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  <c r="AH83" s="98"/>
      <c r="AI83" s="98"/>
      <c r="AJ83" s="98"/>
      <c r="AK83" s="98"/>
      <c r="AL83" s="98"/>
      <c r="AM83" s="98"/>
      <c r="AN83" s="98"/>
      <c r="AO83" s="98"/>
      <c r="AP83" s="98"/>
      <c r="AQ83" s="98"/>
      <c r="AR83" s="98"/>
      <c r="AS83" s="98"/>
      <c r="AT83" s="98"/>
      <c r="AU83" s="98"/>
      <c r="AV83" s="98"/>
      <c r="AW83" s="98"/>
      <c r="AX83" s="98"/>
      <c r="AY83" s="98"/>
      <c r="AZ83" s="98"/>
      <c r="BA83" s="98"/>
      <c r="BB83" s="98"/>
      <c r="BC83" s="98"/>
      <c r="BD83" s="98"/>
      <c r="BE83" s="98"/>
      <c r="BF83" s="98"/>
      <c r="BG83" s="98"/>
      <c r="BH83" s="98"/>
      <c r="BI83" s="98"/>
      <c r="BJ83" s="98"/>
      <c r="BK83" s="98"/>
      <c r="BL83" s="98"/>
      <c r="BM83" s="98"/>
      <c r="BN83" s="98"/>
      <c r="BO83" s="98"/>
      <c r="BP83" s="98"/>
      <c r="BQ83" s="98"/>
      <c r="BR83" s="98"/>
      <c r="BS83" s="98"/>
      <c r="BT83" s="98"/>
      <c r="BU83" s="98"/>
      <c r="BV83" s="98"/>
      <c r="BW83" s="98"/>
      <c r="BX83" s="98"/>
      <c r="BY83" s="98"/>
      <c r="BZ83" s="98"/>
      <c r="CA83" s="98"/>
      <c r="CB83" s="98"/>
      <c r="CC83" s="98"/>
      <c r="CD83" s="98"/>
      <c r="CE83" s="98"/>
      <c r="CF83" s="98"/>
      <c r="CG83" s="98"/>
      <c r="CH83" s="98"/>
      <c r="CI83" s="98"/>
      <c r="CJ83" s="98"/>
      <c r="CK83" s="98"/>
      <c r="CL83" s="98"/>
      <c r="CM83" s="98"/>
      <c r="CN83" s="98"/>
      <c r="CO83" s="98"/>
      <c r="CP83" s="98"/>
      <c r="CQ83" s="98"/>
      <c r="CR83" s="98"/>
      <c r="CS83" s="98"/>
      <c r="CT83" s="98"/>
      <c r="CU83" s="98"/>
      <c r="CV83" s="98"/>
      <c r="CW83" s="98"/>
      <c r="CX83" s="98"/>
      <c r="CY83" s="98"/>
      <c r="CZ83" s="98"/>
      <c r="DA83" s="98"/>
      <c r="DB83" s="98"/>
      <c r="DC83" s="98"/>
      <c r="DD83" s="98"/>
      <c r="DE83" s="98"/>
      <c r="DF83" s="98"/>
      <c r="DG83" s="98"/>
      <c r="DH83" s="98"/>
      <c r="DI83" s="98"/>
      <c r="DJ83" s="98"/>
      <c r="DK83" s="98"/>
      <c r="DL83" s="98"/>
      <c r="DM83" s="98"/>
      <c r="DN83" s="98"/>
      <c r="DO83" s="98"/>
      <c r="DP83" s="98"/>
      <c r="DQ83" s="98"/>
      <c r="DR83" s="98"/>
      <c r="DS83" s="98"/>
      <c r="DT83" s="98"/>
      <c r="DU83" s="98"/>
      <c r="DV83" s="98"/>
      <c r="DW83" s="98"/>
      <c r="DX83" s="98"/>
      <c r="DY83" s="98"/>
      <c r="DZ83" s="98"/>
      <c r="EA83" s="98"/>
      <c r="EB83" s="98"/>
      <c r="EC83" s="98"/>
      <c r="ED83" s="98"/>
      <c r="EE83" s="98"/>
      <c r="EF83" s="98"/>
      <c r="EG83" s="98"/>
      <c r="EH83" s="98"/>
      <c r="EI83" s="98"/>
      <c r="EJ83" s="98"/>
      <c r="EK83" s="98"/>
      <c r="EL83" s="98"/>
      <c r="EM83" s="98"/>
      <c r="EN83" s="98"/>
      <c r="EO83" s="98"/>
      <c r="EP83" s="98"/>
      <c r="EQ83" s="98"/>
      <c r="ER83" s="98"/>
      <c r="ES83" s="98"/>
      <c r="ET83" s="98"/>
      <c r="EU83" s="98"/>
      <c r="EV83" s="98"/>
      <c r="EW83" s="98"/>
      <c r="EX83" s="98"/>
      <c r="EY83" s="98"/>
      <c r="EZ83" s="98"/>
      <c r="FA83" s="98"/>
      <c r="FB83" s="98"/>
      <c r="FC83" s="98"/>
      <c r="FD83" s="98"/>
      <c r="FE83" s="98"/>
      <c r="FF83" s="98"/>
      <c r="FG83" s="98"/>
      <c r="FH83" s="98"/>
      <c r="FI83" s="98"/>
      <c r="FJ83" s="98"/>
      <c r="FK83" s="98"/>
      <c r="FL83" s="98"/>
      <c r="FM83" s="98"/>
      <c r="FN83" s="98"/>
      <c r="FO83" s="98"/>
      <c r="FP83" s="98"/>
      <c r="FQ83" s="98"/>
      <c r="FR83" s="98"/>
      <c r="FS83" s="98"/>
      <c r="FT83" s="98"/>
      <c r="FU83" s="98"/>
      <c r="FV83" s="98"/>
      <c r="FW83" s="98"/>
      <c r="FX83" s="98"/>
      <c r="FY83" s="98"/>
      <c r="FZ83" s="98"/>
      <c r="GA83" s="98"/>
      <c r="GB83" s="98"/>
      <c r="GC83" s="98"/>
      <c r="GD83" s="98"/>
      <c r="GE83" s="98"/>
      <c r="GF83" s="98"/>
      <c r="GG83" s="98"/>
      <c r="GH83" s="98"/>
      <c r="GI83" s="98"/>
      <c r="GJ83" s="98"/>
      <c r="GK83" s="98"/>
      <c r="GL83" s="98"/>
      <c r="GM83" s="98"/>
      <c r="GN83" s="98"/>
      <c r="GO83" s="98"/>
      <c r="GP83" s="98"/>
      <c r="GQ83" s="98"/>
      <c r="GR83" s="98"/>
      <c r="GS83" s="98"/>
      <c r="GT83" s="98"/>
      <c r="GU83" s="98"/>
      <c r="GV83" s="98"/>
      <c r="GW83" s="98"/>
      <c r="GX83" s="98"/>
      <c r="GY83" s="98"/>
      <c r="GZ83" s="98"/>
      <c r="HA83" s="98"/>
      <c r="HB83" s="98"/>
      <c r="HC83" s="98"/>
      <c r="HD83" s="98"/>
      <c r="HE83" s="98"/>
      <c r="HF83" s="98"/>
      <c r="HG83" s="98"/>
      <c r="HH83" s="98"/>
      <c r="HI83" s="98"/>
      <c r="HJ83" s="98"/>
      <c r="HK83" s="98"/>
      <c r="HL83" s="98"/>
      <c r="HM83" s="98"/>
      <c r="HN83" s="98"/>
      <c r="HO83" s="98"/>
      <c r="HP83" s="98"/>
      <c r="HQ83" s="98"/>
      <c r="HR83" s="98"/>
      <c r="HS83" s="98"/>
      <c r="HT83" s="98"/>
      <c r="HU83" s="98"/>
      <c r="HV83" s="98"/>
      <c r="HW83" s="98"/>
      <c r="HX83" s="98"/>
      <c r="HY83" s="98"/>
      <c r="HZ83" s="98"/>
      <c r="IA83" s="98"/>
      <c r="IB83" s="98"/>
      <c r="IC83" s="98"/>
      <c r="ID83" s="98"/>
      <c r="IE83" s="98"/>
      <c r="IF83" s="98"/>
      <c r="IG83" s="98"/>
      <c r="IH83" s="98"/>
      <c r="II83" s="98"/>
      <c r="IJ83" s="98"/>
      <c r="IK83" s="98"/>
      <c r="IL83" s="98"/>
      <c r="IM83" s="98"/>
      <c r="IN83" s="98"/>
      <c r="IO83" s="98"/>
      <c r="IP83" s="98"/>
      <c r="IQ83" s="98"/>
      <c r="IR83" s="98"/>
      <c r="IS83" s="98"/>
      <c r="IT83" s="98"/>
    </row>
    <row r="84" spans="1:254" x14ac:dyDescent="0.25">
      <c r="A84" s="102"/>
      <c r="B84" s="102"/>
      <c r="C84" s="102"/>
      <c r="D84" s="102"/>
      <c r="E84" s="102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  <c r="AH84" s="98"/>
      <c r="AI84" s="98"/>
      <c r="AJ84" s="98"/>
      <c r="AK84" s="98"/>
      <c r="AL84" s="98"/>
      <c r="AM84" s="98"/>
      <c r="AN84" s="98"/>
      <c r="AO84" s="98"/>
      <c r="AP84" s="98"/>
      <c r="AQ84" s="98"/>
      <c r="AR84" s="98"/>
      <c r="AS84" s="98"/>
      <c r="AT84" s="98"/>
      <c r="AU84" s="98"/>
      <c r="AV84" s="98"/>
      <c r="AW84" s="98"/>
      <c r="AX84" s="98"/>
      <c r="AY84" s="98"/>
      <c r="AZ84" s="98"/>
      <c r="BA84" s="98"/>
      <c r="BB84" s="98"/>
      <c r="BC84" s="98"/>
      <c r="BD84" s="98"/>
      <c r="BE84" s="98"/>
      <c r="BF84" s="98"/>
      <c r="BG84" s="98"/>
      <c r="BH84" s="98"/>
      <c r="BI84" s="98"/>
      <c r="BJ84" s="98"/>
      <c r="BK84" s="98"/>
      <c r="BL84" s="98"/>
      <c r="BM84" s="98"/>
      <c r="BN84" s="98"/>
      <c r="BO84" s="98"/>
      <c r="BP84" s="98"/>
      <c r="BQ84" s="98"/>
      <c r="BR84" s="98"/>
      <c r="BS84" s="98"/>
      <c r="BT84" s="98"/>
      <c r="BU84" s="98"/>
      <c r="BV84" s="98"/>
      <c r="BW84" s="98"/>
      <c r="BX84" s="98"/>
      <c r="BY84" s="98"/>
      <c r="BZ84" s="98"/>
      <c r="CA84" s="98"/>
      <c r="CB84" s="98"/>
      <c r="CC84" s="98"/>
      <c r="CD84" s="98"/>
      <c r="CE84" s="98"/>
      <c r="CF84" s="98"/>
      <c r="CG84" s="98"/>
      <c r="CH84" s="98"/>
      <c r="CI84" s="98"/>
      <c r="CJ84" s="98"/>
      <c r="CK84" s="98"/>
      <c r="CL84" s="98"/>
      <c r="CM84" s="98"/>
      <c r="CN84" s="98"/>
      <c r="CO84" s="98"/>
      <c r="CP84" s="98"/>
      <c r="CQ84" s="98"/>
      <c r="CR84" s="98"/>
      <c r="CS84" s="98"/>
      <c r="CT84" s="98"/>
      <c r="CU84" s="98"/>
      <c r="CV84" s="98"/>
      <c r="CW84" s="98"/>
      <c r="CX84" s="98"/>
      <c r="CY84" s="98"/>
      <c r="CZ84" s="98"/>
      <c r="DA84" s="98"/>
      <c r="DB84" s="98"/>
      <c r="DC84" s="98"/>
      <c r="DD84" s="98"/>
      <c r="DE84" s="98"/>
      <c r="DF84" s="98"/>
      <c r="DG84" s="98"/>
      <c r="DH84" s="98"/>
      <c r="DI84" s="98"/>
      <c r="DJ84" s="98"/>
      <c r="DK84" s="98"/>
      <c r="DL84" s="98"/>
      <c r="DM84" s="98"/>
      <c r="DN84" s="98"/>
      <c r="DO84" s="98"/>
      <c r="DP84" s="98"/>
      <c r="DQ84" s="98"/>
      <c r="DR84" s="98"/>
      <c r="DS84" s="98"/>
      <c r="DT84" s="98"/>
      <c r="DU84" s="98"/>
      <c r="DV84" s="98"/>
      <c r="DW84" s="98"/>
      <c r="DX84" s="98"/>
      <c r="DY84" s="98"/>
      <c r="DZ84" s="98"/>
      <c r="EA84" s="98"/>
      <c r="EB84" s="98"/>
      <c r="EC84" s="98"/>
      <c r="ED84" s="98"/>
      <c r="EE84" s="98"/>
      <c r="EF84" s="98"/>
      <c r="EG84" s="98"/>
      <c r="EH84" s="98"/>
      <c r="EI84" s="98"/>
      <c r="EJ84" s="98"/>
      <c r="EK84" s="98"/>
      <c r="EL84" s="98"/>
      <c r="EM84" s="98"/>
      <c r="EN84" s="98"/>
      <c r="EO84" s="98"/>
      <c r="EP84" s="98"/>
      <c r="EQ84" s="98"/>
      <c r="ER84" s="98"/>
      <c r="ES84" s="98"/>
      <c r="ET84" s="98"/>
      <c r="EU84" s="98"/>
      <c r="EV84" s="98"/>
      <c r="EW84" s="98"/>
      <c r="EX84" s="98"/>
      <c r="EY84" s="98"/>
      <c r="EZ84" s="98"/>
      <c r="FA84" s="98"/>
      <c r="FB84" s="98"/>
      <c r="FC84" s="98"/>
      <c r="FD84" s="98"/>
      <c r="FE84" s="98"/>
      <c r="FF84" s="98"/>
      <c r="FG84" s="98"/>
      <c r="FH84" s="98"/>
      <c r="FI84" s="98"/>
      <c r="FJ84" s="98"/>
      <c r="FK84" s="98"/>
      <c r="FL84" s="98"/>
      <c r="FM84" s="98"/>
      <c r="FN84" s="98"/>
      <c r="FO84" s="98"/>
      <c r="FP84" s="98"/>
      <c r="FQ84" s="98"/>
      <c r="FR84" s="98"/>
      <c r="FS84" s="98"/>
      <c r="FT84" s="98"/>
      <c r="FU84" s="98"/>
      <c r="FV84" s="98"/>
      <c r="FW84" s="98"/>
      <c r="FX84" s="98"/>
      <c r="FY84" s="98"/>
      <c r="FZ84" s="98"/>
      <c r="GA84" s="98"/>
      <c r="GB84" s="98"/>
      <c r="GC84" s="98"/>
      <c r="GD84" s="98"/>
      <c r="GE84" s="98"/>
      <c r="GF84" s="98"/>
      <c r="GG84" s="98"/>
      <c r="GH84" s="98"/>
      <c r="GI84" s="98"/>
      <c r="GJ84" s="98"/>
      <c r="GK84" s="98"/>
      <c r="GL84" s="98"/>
      <c r="GM84" s="98"/>
      <c r="GN84" s="98"/>
      <c r="GO84" s="98"/>
      <c r="GP84" s="98"/>
      <c r="GQ84" s="98"/>
      <c r="GR84" s="98"/>
      <c r="GS84" s="98"/>
      <c r="GT84" s="98"/>
      <c r="GU84" s="98"/>
      <c r="GV84" s="98"/>
      <c r="GW84" s="98"/>
      <c r="GX84" s="98"/>
      <c r="GY84" s="98"/>
      <c r="GZ84" s="98"/>
      <c r="HA84" s="98"/>
      <c r="HB84" s="98"/>
      <c r="HC84" s="98"/>
      <c r="HD84" s="98"/>
      <c r="HE84" s="98"/>
      <c r="HF84" s="98"/>
      <c r="HG84" s="98"/>
      <c r="HH84" s="98"/>
      <c r="HI84" s="98"/>
      <c r="HJ84" s="98"/>
      <c r="HK84" s="98"/>
      <c r="HL84" s="98"/>
      <c r="HM84" s="98"/>
      <c r="HN84" s="98"/>
      <c r="HO84" s="98"/>
      <c r="HP84" s="98"/>
      <c r="HQ84" s="98"/>
      <c r="HR84" s="98"/>
      <c r="HS84" s="98"/>
      <c r="HT84" s="98"/>
      <c r="HU84" s="98"/>
      <c r="HV84" s="98"/>
      <c r="HW84" s="98"/>
      <c r="HX84" s="98"/>
      <c r="HY84" s="98"/>
      <c r="HZ84" s="98"/>
      <c r="IA84" s="98"/>
      <c r="IB84" s="98"/>
      <c r="IC84" s="98"/>
      <c r="ID84" s="98"/>
      <c r="IE84" s="98"/>
      <c r="IF84" s="98"/>
      <c r="IG84" s="98"/>
      <c r="IH84" s="98"/>
      <c r="II84" s="98"/>
      <c r="IJ84" s="98"/>
      <c r="IK84" s="98"/>
      <c r="IL84" s="98"/>
      <c r="IM84" s="98"/>
      <c r="IN84" s="98"/>
      <c r="IO84" s="98"/>
      <c r="IP84" s="98"/>
      <c r="IQ84" s="98"/>
      <c r="IR84" s="98"/>
      <c r="IS84" s="98"/>
      <c r="IT84" s="98"/>
    </row>
    <row r="85" spans="1:254" x14ac:dyDescent="0.25">
      <c r="A85" s="121"/>
      <c r="B85" s="121"/>
      <c r="C85" s="121"/>
      <c r="D85" s="121"/>
      <c r="E85" s="121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  <c r="AH85" s="98"/>
      <c r="AI85" s="98"/>
      <c r="AJ85" s="98"/>
      <c r="AK85" s="98"/>
      <c r="AL85" s="98"/>
      <c r="AM85" s="98"/>
      <c r="AN85" s="98"/>
      <c r="AO85" s="98"/>
      <c r="AP85" s="98"/>
      <c r="AQ85" s="98"/>
      <c r="AR85" s="98"/>
      <c r="AS85" s="98"/>
      <c r="AT85" s="98"/>
      <c r="AU85" s="98"/>
      <c r="AV85" s="98"/>
      <c r="AW85" s="98"/>
      <c r="AX85" s="98"/>
      <c r="AY85" s="98"/>
      <c r="AZ85" s="98"/>
      <c r="BA85" s="98"/>
      <c r="BB85" s="98"/>
      <c r="BC85" s="98"/>
      <c r="BD85" s="98"/>
      <c r="BE85" s="98"/>
      <c r="BF85" s="98"/>
      <c r="BG85" s="98"/>
      <c r="BH85" s="98"/>
      <c r="BI85" s="98"/>
      <c r="BJ85" s="98"/>
      <c r="BK85" s="98"/>
      <c r="BL85" s="98"/>
      <c r="BM85" s="98"/>
      <c r="BN85" s="98"/>
      <c r="BO85" s="98"/>
      <c r="BP85" s="98"/>
      <c r="BQ85" s="98"/>
      <c r="BR85" s="98"/>
      <c r="BS85" s="98"/>
      <c r="BT85" s="98"/>
      <c r="BU85" s="98"/>
      <c r="BV85" s="98"/>
      <c r="BW85" s="98"/>
      <c r="BX85" s="98"/>
      <c r="BY85" s="98"/>
      <c r="BZ85" s="98"/>
      <c r="CA85" s="98"/>
      <c r="CB85" s="98"/>
      <c r="CC85" s="98"/>
      <c r="CD85" s="98"/>
      <c r="CE85" s="98"/>
      <c r="CF85" s="98"/>
      <c r="CG85" s="98"/>
      <c r="CH85" s="98"/>
      <c r="CI85" s="98"/>
      <c r="CJ85" s="98"/>
      <c r="CK85" s="98"/>
      <c r="CL85" s="98"/>
      <c r="CM85" s="98"/>
      <c r="CN85" s="98"/>
      <c r="CO85" s="98"/>
      <c r="CP85" s="98"/>
      <c r="CQ85" s="98"/>
      <c r="CR85" s="98"/>
      <c r="CS85" s="98"/>
      <c r="CT85" s="98"/>
      <c r="CU85" s="98"/>
      <c r="CV85" s="98"/>
      <c r="CW85" s="98"/>
      <c r="CX85" s="98"/>
      <c r="CY85" s="98"/>
      <c r="CZ85" s="98"/>
      <c r="DA85" s="98"/>
      <c r="DB85" s="98"/>
      <c r="DC85" s="98"/>
      <c r="DD85" s="98"/>
      <c r="DE85" s="98"/>
      <c r="DF85" s="98"/>
      <c r="DG85" s="98"/>
      <c r="DH85" s="98"/>
      <c r="DI85" s="98"/>
      <c r="DJ85" s="98"/>
      <c r="DK85" s="98"/>
      <c r="DL85" s="98"/>
      <c r="DM85" s="98"/>
      <c r="DN85" s="98"/>
      <c r="DO85" s="98"/>
      <c r="DP85" s="98"/>
      <c r="DQ85" s="98"/>
      <c r="DR85" s="98"/>
      <c r="DS85" s="98"/>
      <c r="DT85" s="98"/>
      <c r="DU85" s="98"/>
      <c r="DV85" s="98"/>
      <c r="DW85" s="98"/>
      <c r="DX85" s="98"/>
      <c r="DY85" s="98"/>
      <c r="DZ85" s="98"/>
      <c r="EA85" s="98"/>
      <c r="EB85" s="98"/>
      <c r="EC85" s="98"/>
      <c r="ED85" s="98"/>
      <c r="EE85" s="98"/>
      <c r="EF85" s="98"/>
      <c r="EG85" s="98"/>
      <c r="EH85" s="98"/>
      <c r="EI85" s="98"/>
      <c r="EJ85" s="98"/>
      <c r="EK85" s="98"/>
      <c r="EL85" s="98"/>
      <c r="EM85" s="98"/>
      <c r="EN85" s="98"/>
      <c r="EO85" s="98"/>
      <c r="EP85" s="98"/>
      <c r="EQ85" s="98"/>
      <c r="ER85" s="98"/>
      <c r="ES85" s="98"/>
      <c r="ET85" s="98"/>
      <c r="EU85" s="98"/>
      <c r="EV85" s="98"/>
      <c r="EW85" s="98"/>
      <c r="EX85" s="98"/>
      <c r="EY85" s="98"/>
      <c r="EZ85" s="98"/>
      <c r="FA85" s="98"/>
      <c r="FB85" s="98"/>
      <c r="FC85" s="98"/>
      <c r="FD85" s="98"/>
      <c r="FE85" s="98"/>
      <c r="FF85" s="98"/>
      <c r="FG85" s="98"/>
      <c r="FH85" s="98"/>
      <c r="FI85" s="98"/>
      <c r="FJ85" s="98"/>
      <c r="FK85" s="98"/>
      <c r="FL85" s="98"/>
      <c r="FM85" s="98"/>
      <c r="FN85" s="98"/>
      <c r="FO85" s="98"/>
      <c r="FP85" s="98"/>
      <c r="FQ85" s="98"/>
      <c r="FR85" s="98"/>
      <c r="FS85" s="98"/>
      <c r="FT85" s="98"/>
      <c r="FU85" s="98"/>
      <c r="FV85" s="98"/>
      <c r="FW85" s="98"/>
      <c r="FX85" s="98"/>
      <c r="FY85" s="98"/>
      <c r="FZ85" s="98"/>
      <c r="GA85" s="98"/>
      <c r="GB85" s="98"/>
      <c r="GC85" s="98"/>
      <c r="GD85" s="98"/>
      <c r="GE85" s="98"/>
      <c r="GF85" s="98"/>
      <c r="GG85" s="98"/>
      <c r="GH85" s="98"/>
      <c r="GI85" s="98"/>
      <c r="GJ85" s="98"/>
      <c r="GK85" s="98"/>
      <c r="GL85" s="98"/>
      <c r="GM85" s="98"/>
      <c r="GN85" s="98"/>
      <c r="GO85" s="98"/>
      <c r="GP85" s="98"/>
      <c r="GQ85" s="98"/>
      <c r="GR85" s="98"/>
      <c r="GS85" s="98"/>
      <c r="GT85" s="98"/>
      <c r="GU85" s="98"/>
      <c r="GV85" s="98"/>
      <c r="GW85" s="98"/>
      <c r="GX85" s="98"/>
      <c r="GY85" s="98"/>
      <c r="GZ85" s="98"/>
      <c r="HA85" s="98"/>
      <c r="HB85" s="98"/>
      <c r="HC85" s="98"/>
      <c r="HD85" s="98"/>
      <c r="HE85" s="98"/>
      <c r="HF85" s="98"/>
      <c r="HG85" s="98"/>
      <c r="HH85" s="98"/>
      <c r="HI85" s="98"/>
      <c r="HJ85" s="98"/>
      <c r="HK85" s="98"/>
      <c r="HL85" s="98"/>
      <c r="HM85" s="98"/>
      <c r="HN85" s="98"/>
      <c r="HO85" s="98"/>
      <c r="HP85" s="98"/>
      <c r="HQ85" s="98"/>
      <c r="HR85" s="98"/>
      <c r="HS85" s="98"/>
      <c r="HT85" s="98"/>
      <c r="HU85" s="98"/>
      <c r="HV85" s="98"/>
      <c r="HW85" s="98"/>
      <c r="HX85" s="98"/>
      <c r="HY85" s="98"/>
      <c r="HZ85" s="98"/>
      <c r="IA85" s="98"/>
      <c r="IB85" s="98"/>
      <c r="IC85" s="98"/>
      <c r="ID85" s="98"/>
      <c r="IE85" s="98"/>
      <c r="IF85" s="98"/>
      <c r="IG85" s="98"/>
      <c r="IH85" s="98"/>
      <c r="II85" s="98"/>
      <c r="IJ85" s="98"/>
      <c r="IK85" s="98"/>
      <c r="IL85" s="98"/>
      <c r="IM85" s="98"/>
      <c r="IN85" s="98"/>
      <c r="IO85" s="98"/>
      <c r="IP85" s="98"/>
      <c r="IQ85" s="98"/>
      <c r="IR85" s="98"/>
      <c r="IS85" s="98"/>
      <c r="IT85" s="98"/>
    </row>
    <row r="86" spans="1:254" x14ac:dyDescent="0.25">
      <c r="A86" s="98" t="s">
        <v>170</v>
      </c>
      <c r="B86" s="98"/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  <c r="AH86" s="98"/>
      <c r="AI86" s="98"/>
      <c r="AJ86" s="98"/>
      <c r="AK86" s="98"/>
      <c r="AL86" s="98"/>
      <c r="AM86" s="98"/>
      <c r="AN86" s="98"/>
      <c r="AO86" s="98"/>
      <c r="AP86" s="98"/>
      <c r="AQ86" s="98"/>
      <c r="AR86" s="98"/>
      <c r="AS86" s="98"/>
      <c r="AT86" s="98"/>
      <c r="AU86" s="98"/>
      <c r="AV86" s="98"/>
      <c r="AW86" s="98"/>
      <c r="AX86" s="98"/>
      <c r="AY86" s="98"/>
      <c r="AZ86" s="98"/>
      <c r="BA86" s="98"/>
      <c r="BB86" s="98"/>
      <c r="BC86" s="98"/>
      <c r="BD86" s="98"/>
      <c r="BE86" s="98"/>
      <c r="BF86" s="98"/>
      <c r="BG86" s="98"/>
      <c r="BH86" s="98"/>
      <c r="BI86" s="98"/>
      <c r="BJ86" s="98"/>
      <c r="BK86" s="98"/>
      <c r="BL86" s="98"/>
      <c r="BM86" s="98"/>
      <c r="BN86" s="98"/>
      <c r="BO86" s="98"/>
      <c r="BP86" s="98"/>
      <c r="BQ86" s="98"/>
      <c r="BR86" s="98"/>
      <c r="BS86" s="98"/>
      <c r="BT86" s="98"/>
      <c r="BU86" s="98"/>
      <c r="BV86" s="98"/>
      <c r="BW86" s="98"/>
      <c r="BX86" s="98"/>
      <c r="BY86" s="98"/>
      <c r="BZ86" s="98"/>
      <c r="CA86" s="98"/>
      <c r="CB86" s="98"/>
      <c r="CC86" s="98"/>
      <c r="CD86" s="98"/>
      <c r="CE86" s="98"/>
      <c r="CF86" s="98"/>
      <c r="CG86" s="98"/>
      <c r="CH86" s="98"/>
      <c r="CI86" s="98"/>
      <c r="CJ86" s="98"/>
      <c r="CK86" s="98"/>
      <c r="CL86" s="98"/>
      <c r="CM86" s="98"/>
      <c r="CN86" s="98"/>
      <c r="CO86" s="98"/>
      <c r="CP86" s="98"/>
      <c r="CQ86" s="98"/>
      <c r="CR86" s="98"/>
      <c r="CS86" s="98"/>
      <c r="CT86" s="98"/>
      <c r="CU86" s="98"/>
      <c r="CV86" s="98"/>
      <c r="CW86" s="98"/>
      <c r="CX86" s="98"/>
      <c r="CY86" s="98"/>
      <c r="CZ86" s="98"/>
      <c r="DA86" s="98"/>
      <c r="DB86" s="98"/>
      <c r="DC86" s="98"/>
      <c r="DD86" s="98"/>
      <c r="DE86" s="98"/>
      <c r="DF86" s="98"/>
      <c r="DG86" s="98"/>
      <c r="DH86" s="98"/>
      <c r="DI86" s="98"/>
      <c r="DJ86" s="98"/>
      <c r="DK86" s="98"/>
      <c r="DL86" s="98"/>
      <c r="DM86" s="98"/>
      <c r="DN86" s="98"/>
      <c r="DO86" s="98"/>
      <c r="DP86" s="98"/>
      <c r="DQ86" s="98"/>
      <c r="DR86" s="98"/>
      <c r="DS86" s="98"/>
      <c r="DT86" s="98"/>
      <c r="DU86" s="98"/>
      <c r="DV86" s="98"/>
      <c r="DW86" s="98"/>
      <c r="DX86" s="98"/>
      <c r="DY86" s="98"/>
      <c r="DZ86" s="98"/>
      <c r="EA86" s="98"/>
      <c r="EB86" s="98"/>
      <c r="EC86" s="98"/>
      <c r="ED86" s="98"/>
      <c r="EE86" s="98"/>
      <c r="EF86" s="98"/>
      <c r="EG86" s="98"/>
      <c r="EH86" s="98"/>
      <c r="EI86" s="98"/>
      <c r="EJ86" s="98"/>
      <c r="EK86" s="98"/>
      <c r="EL86" s="98"/>
      <c r="EM86" s="98"/>
      <c r="EN86" s="98"/>
      <c r="EO86" s="98"/>
      <c r="EP86" s="98"/>
      <c r="EQ86" s="98"/>
      <c r="ER86" s="98"/>
      <c r="ES86" s="98"/>
      <c r="ET86" s="98"/>
      <c r="EU86" s="98"/>
      <c r="EV86" s="98"/>
      <c r="EW86" s="98"/>
      <c r="EX86" s="98"/>
      <c r="EY86" s="98"/>
      <c r="EZ86" s="98"/>
      <c r="FA86" s="98"/>
      <c r="FB86" s="98"/>
      <c r="FC86" s="98"/>
      <c r="FD86" s="98"/>
      <c r="FE86" s="98"/>
      <c r="FF86" s="98"/>
      <c r="FG86" s="98"/>
      <c r="FH86" s="98"/>
      <c r="FI86" s="98"/>
      <c r="FJ86" s="98"/>
      <c r="FK86" s="98"/>
      <c r="FL86" s="98"/>
      <c r="FM86" s="98"/>
      <c r="FN86" s="98"/>
      <c r="FO86" s="98"/>
      <c r="FP86" s="98"/>
      <c r="FQ86" s="98"/>
      <c r="FR86" s="98"/>
      <c r="FS86" s="98"/>
      <c r="FT86" s="98"/>
      <c r="FU86" s="98"/>
      <c r="FV86" s="98"/>
      <c r="FW86" s="98"/>
      <c r="FX86" s="98"/>
      <c r="FY86" s="98"/>
      <c r="FZ86" s="98"/>
      <c r="GA86" s="98"/>
      <c r="GB86" s="98"/>
      <c r="GC86" s="98"/>
      <c r="GD86" s="98"/>
      <c r="GE86" s="98"/>
      <c r="GF86" s="98"/>
      <c r="GG86" s="98"/>
      <c r="GH86" s="98"/>
      <c r="GI86" s="98"/>
      <c r="GJ86" s="98"/>
      <c r="GK86" s="98"/>
      <c r="GL86" s="98"/>
      <c r="GM86" s="98"/>
      <c r="GN86" s="98"/>
      <c r="GO86" s="98"/>
      <c r="GP86" s="98"/>
      <c r="GQ86" s="98"/>
      <c r="GR86" s="98"/>
      <c r="GS86" s="98"/>
      <c r="GT86" s="98"/>
      <c r="GU86" s="98"/>
      <c r="GV86" s="98"/>
      <c r="GW86" s="98"/>
      <c r="GX86" s="98"/>
      <c r="GY86" s="98"/>
      <c r="GZ86" s="98"/>
      <c r="HA86" s="98"/>
      <c r="HB86" s="98"/>
      <c r="HC86" s="98"/>
      <c r="HD86" s="98"/>
      <c r="HE86" s="98"/>
      <c r="HF86" s="98"/>
      <c r="HG86" s="98"/>
      <c r="HH86" s="98"/>
      <c r="HI86" s="98"/>
      <c r="HJ86" s="98"/>
      <c r="HK86" s="98"/>
      <c r="HL86" s="98"/>
      <c r="HM86" s="98"/>
      <c r="HN86" s="98"/>
      <c r="HO86" s="98"/>
      <c r="HP86" s="98"/>
      <c r="HQ86" s="98"/>
      <c r="HR86" s="98"/>
      <c r="HS86" s="98"/>
      <c r="HT86" s="98"/>
      <c r="HU86" s="98"/>
      <c r="HV86" s="98"/>
      <c r="HW86" s="98"/>
      <c r="HX86" s="98"/>
      <c r="HY86" s="98"/>
      <c r="HZ86" s="98"/>
      <c r="IA86" s="98"/>
      <c r="IB86" s="98"/>
      <c r="IC86" s="98"/>
      <c r="ID86" s="98"/>
      <c r="IE86" s="98"/>
      <c r="IF86" s="98"/>
      <c r="IG86" s="98"/>
      <c r="IH86" s="98"/>
      <c r="II86" s="98"/>
      <c r="IJ86" s="98"/>
      <c r="IK86" s="98"/>
      <c r="IL86" s="98"/>
      <c r="IM86" s="98"/>
      <c r="IN86" s="98"/>
      <c r="IO86" s="98"/>
      <c r="IP86" s="98"/>
      <c r="IQ86" s="98"/>
      <c r="IR86" s="98"/>
      <c r="IS86" s="98"/>
      <c r="IT86" s="98"/>
    </row>
    <row r="87" spans="1:254" ht="90.75" x14ac:dyDescent="0.25">
      <c r="A87" s="108" t="s">
        <v>107</v>
      </c>
      <c r="B87" s="98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  <c r="AH87" s="98"/>
      <c r="AI87" s="98"/>
      <c r="AJ87" s="98"/>
      <c r="AK87" s="98"/>
      <c r="AL87" s="98"/>
      <c r="AM87" s="98"/>
      <c r="AN87" s="98"/>
      <c r="AO87" s="98"/>
      <c r="AP87" s="98"/>
      <c r="AQ87" s="98"/>
      <c r="AR87" s="98"/>
      <c r="AS87" s="98"/>
      <c r="AT87" s="98"/>
      <c r="AU87" s="98"/>
      <c r="AV87" s="98"/>
      <c r="AW87" s="98"/>
      <c r="AX87" s="98"/>
      <c r="AY87" s="98"/>
      <c r="AZ87" s="98"/>
      <c r="BA87" s="98"/>
      <c r="BB87" s="98"/>
      <c r="BC87" s="98"/>
      <c r="BD87" s="98"/>
      <c r="BE87" s="98"/>
      <c r="BF87" s="98"/>
      <c r="BG87" s="98"/>
      <c r="BH87" s="98"/>
      <c r="BI87" s="98"/>
      <c r="BJ87" s="98"/>
      <c r="BK87" s="98"/>
      <c r="BL87" s="98"/>
      <c r="BM87" s="98"/>
      <c r="BN87" s="98"/>
      <c r="BO87" s="98"/>
      <c r="BP87" s="98"/>
      <c r="BQ87" s="98"/>
      <c r="BR87" s="98"/>
      <c r="BS87" s="98"/>
      <c r="BT87" s="98"/>
      <c r="BU87" s="98"/>
      <c r="BV87" s="98"/>
      <c r="BW87" s="98"/>
      <c r="BX87" s="98"/>
      <c r="BY87" s="98"/>
      <c r="BZ87" s="98"/>
      <c r="CA87" s="98"/>
      <c r="CB87" s="98"/>
      <c r="CC87" s="98"/>
      <c r="CD87" s="98"/>
      <c r="CE87" s="98"/>
      <c r="CF87" s="98"/>
      <c r="CG87" s="98"/>
      <c r="CH87" s="98"/>
      <c r="CI87" s="98"/>
      <c r="CJ87" s="98"/>
      <c r="CK87" s="98"/>
      <c r="CL87" s="98"/>
      <c r="CM87" s="98"/>
      <c r="CN87" s="98"/>
      <c r="CO87" s="98"/>
      <c r="CP87" s="98"/>
      <c r="CQ87" s="98"/>
      <c r="CR87" s="98"/>
      <c r="CS87" s="98"/>
      <c r="CT87" s="98"/>
      <c r="CU87" s="98"/>
      <c r="CV87" s="98"/>
      <c r="CW87" s="98"/>
      <c r="CX87" s="98"/>
      <c r="CY87" s="98"/>
      <c r="CZ87" s="98"/>
      <c r="DA87" s="98"/>
      <c r="DB87" s="98"/>
      <c r="DC87" s="98"/>
      <c r="DD87" s="98"/>
      <c r="DE87" s="98"/>
      <c r="DF87" s="98"/>
      <c r="DG87" s="98"/>
      <c r="DH87" s="98"/>
      <c r="DI87" s="98"/>
      <c r="DJ87" s="98"/>
      <c r="DK87" s="98"/>
      <c r="DL87" s="98"/>
      <c r="DM87" s="98"/>
      <c r="DN87" s="98"/>
      <c r="DO87" s="98"/>
      <c r="DP87" s="98"/>
      <c r="DQ87" s="98"/>
      <c r="DR87" s="98"/>
      <c r="DS87" s="98"/>
      <c r="DT87" s="98"/>
      <c r="DU87" s="98"/>
      <c r="DV87" s="98"/>
      <c r="DW87" s="98"/>
      <c r="DX87" s="98"/>
      <c r="DY87" s="98"/>
      <c r="DZ87" s="98"/>
      <c r="EA87" s="98"/>
      <c r="EB87" s="98"/>
      <c r="EC87" s="98"/>
      <c r="ED87" s="98"/>
      <c r="EE87" s="98"/>
      <c r="EF87" s="98"/>
      <c r="EG87" s="98"/>
      <c r="EH87" s="98"/>
      <c r="EI87" s="98"/>
      <c r="EJ87" s="98"/>
      <c r="EK87" s="98"/>
      <c r="EL87" s="98"/>
      <c r="EM87" s="98"/>
      <c r="EN87" s="98"/>
      <c r="EO87" s="98"/>
      <c r="EP87" s="98"/>
      <c r="EQ87" s="98"/>
      <c r="ER87" s="98"/>
      <c r="ES87" s="98"/>
      <c r="ET87" s="98"/>
      <c r="EU87" s="98"/>
      <c r="EV87" s="98"/>
      <c r="EW87" s="98"/>
      <c r="EX87" s="98"/>
      <c r="EY87" s="98"/>
      <c r="EZ87" s="98"/>
      <c r="FA87" s="98"/>
      <c r="FB87" s="98"/>
      <c r="FC87" s="98"/>
      <c r="FD87" s="98"/>
      <c r="FE87" s="98"/>
      <c r="FF87" s="98"/>
      <c r="FG87" s="98"/>
      <c r="FH87" s="98"/>
      <c r="FI87" s="98"/>
      <c r="FJ87" s="98"/>
      <c r="FK87" s="98"/>
      <c r="FL87" s="98"/>
      <c r="FM87" s="98"/>
      <c r="FN87" s="98"/>
      <c r="FO87" s="98"/>
      <c r="FP87" s="98"/>
      <c r="FQ87" s="98"/>
      <c r="FR87" s="98"/>
      <c r="FS87" s="98"/>
      <c r="FT87" s="98"/>
      <c r="FU87" s="98"/>
      <c r="FV87" s="98"/>
      <c r="FW87" s="98"/>
      <c r="FX87" s="98"/>
      <c r="FY87" s="98"/>
      <c r="FZ87" s="98"/>
      <c r="GA87" s="98"/>
      <c r="GB87" s="98"/>
      <c r="GC87" s="98"/>
      <c r="GD87" s="98"/>
      <c r="GE87" s="98"/>
      <c r="GF87" s="98"/>
      <c r="GG87" s="98"/>
      <c r="GH87" s="98"/>
      <c r="GI87" s="98"/>
      <c r="GJ87" s="98"/>
      <c r="GK87" s="98"/>
      <c r="GL87" s="98"/>
      <c r="GM87" s="98"/>
      <c r="GN87" s="98"/>
      <c r="GO87" s="98"/>
      <c r="GP87" s="98"/>
      <c r="GQ87" s="98"/>
      <c r="GR87" s="98"/>
      <c r="GS87" s="98"/>
      <c r="GT87" s="98"/>
      <c r="GU87" s="98"/>
      <c r="GV87" s="98"/>
      <c r="GW87" s="98"/>
      <c r="GX87" s="98"/>
      <c r="GY87" s="98"/>
      <c r="GZ87" s="98"/>
      <c r="HA87" s="98"/>
      <c r="HB87" s="98"/>
      <c r="HC87" s="98"/>
      <c r="HD87" s="98"/>
      <c r="HE87" s="98"/>
      <c r="HF87" s="98"/>
      <c r="HG87" s="98"/>
      <c r="HH87" s="98"/>
      <c r="HI87" s="98"/>
      <c r="HJ87" s="98"/>
      <c r="HK87" s="98"/>
      <c r="HL87" s="98"/>
      <c r="HM87" s="98"/>
      <c r="HN87" s="98"/>
      <c r="HO87" s="98"/>
      <c r="HP87" s="98"/>
      <c r="HQ87" s="98"/>
      <c r="HR87" s="98"/>
      <c r="HS87" s="98"/>
      <c r="HT87" s="98"/>
      <c r="HU87" s="98"/>
      <c r="HV87" s="98"/>
      <c r="HW87" s="98"/>
      <c r="HX87" s="98"/>
      <c r="HY87" s="98"/>
      <c r="HZ87" s="98"/>
      <c r="IA87" s="98"/>
      <c r="IB87" s="98"/>
      <c r="IC87" s="98"/>
      <c r="ID87" s="98"/>
      <c r="IE87" s="98"/>
      <c r="IF87" s="98"/>
      <c r="IG87" s="98"/>
      <c r="IH87" s="98"/>
      <c r="II87" s="98"/>
      <c r="IJ87" s="98"/>
      <c r="IK87" s="98"/>
      <c r="IL87" s="98"/>
      <c r="IM87" s="98"/>
      <c r="IN87" s="98"/>
      <c r="IO87" s="98"/>
      <c r="IP87" s="98"/>
      <c r="IQ87" s="98"/>
      <c r="IR87" s="98"/>
      <c r="IS87" s="98"/>
      <c r="IT87" s="98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T70"/>
  <sheetViews>
    <sheetView zoomScale="120" zoomScaleNormal="120" workbookViewId="0">
      <selection activeCell="F3" sqref="F3"/>
    </sheetView>
  </sheetViews>
  <sheetFormatPr defaultColWidth="9.140625" defaultRowHeight="15.75" customHeight="1" x14ac:dyDescent="0.25"/>
  <cols>
    <col min="1" max="1" width="45.7109375" style="19" customWidth="1"/>
    <col min="2" max="5" width="14.7109375" style="19" customWidth="1"/>
    <col min="6" max="16384" width="9.140625" style="19"/>
  </cols>
  <sheetData>
    <row r="1" spans="1:254" x14ac:dyDescent="0.25">
      <c r="A1" s="97"/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  <c r="AO1" s="98"/>
      <c r="AP1" s="98"/>
      <c r="AQ1" s="98"/>
      <c r="AR1" s="98"/>
      <c r="AS1" s="98"/>
      <c r="AT1" s="98"/>
      <c r="AU1" s="98"/>
      <c r="AV1" s="98"/>
      <c r="AW1" s="98"/>
      <c r="AX1" s="98"/>
      <c r="AY1" s="98"/>
      <c r="AZ1" s="98"/>
      <c r="BA1" s="98"/>
      <c r="BB1" s="98"/>
      <c r="BC1" s="98"/>
      <c r="BD1" s="98"/>
      <c r="BE1" s="98"/>
      <c r="BF1" s="98"/>
      <c r="BG1" s="98"/>
      <c r="BH1" s="98"/>
      <c r="BI1" s="98"/>
      <c r="BJ1" s="98"/>
      <c r="BK1" s="98"/>
      <c r="BL1" s="98"/>
      <c r="BM1" s="98"/>
      <c r="BN1" s="98"/>
      <c r="BO1" s="98"/>
      <c r="BP1" s="98"/>
      <c r="BQ1" s="98"/>
      <c r="BR1" s="98"/>
      <c r="BS1" s="98"/>
      <c r="BT1" s="98"/>
      <c r="BU1" s="98"/>
      <c r="BV1" s="98"/>
      <c r="BW1" s="98"/>
      <c r="BX1" s="98"/>
      <c r="BY1" s="98"/>
      <c r="BZ1" s="98"/>
      <c r="CA1" s="98"/>
      <c r="CB1" s="98"/>
      <c r="CC1" s="98"/>
      <c r="CD1" s="98"/>
      <c r="CE1" s="98"/>
      <c r="CF1" s="98"/>
      <c r="CG1" s="98"/>
      <c r="CH1" s="98"/>
      <c r="CI1" s="98"/>
      <c r="CJ1" s="98"/>
      <c r="CK1" s="98"/>
      <c r="CL1" s="98"/>
      <c r="CM1" s="98"/>
      <c r="CN1" s="98"/>
      <c r="CO1" s="98"/>
      <c r="CP1" s="98"/>
      <c r="CQ1" s="98"/>
      <c r="CR1" s="98"/>
      <c r="CS1" s="98"/>
      <c r="CT1" s="98"/>
      <c r="CU1" s="98"/>
      <c r="CV1" s="98"/>
      <c r="CW1" s="98"/>
      <c r="CX1" s="98"/>
      <c r="CY1" s="98"/>
      <c r="CZ1" s="98"/>
      <c r="DA1" s="98"/>
      <c r="DB1" s="98"/>
      <c r="DC1" s="98"/>
      <c r="DD1" s="98"/>
      <c r="DE1" s="98"/>
      <c r="DF1" s="98"/>
      <c r="DG1" s="98"/>
      <c r="DH1" s="98"/>
      <c r="DI1" s="98"/>
      <c r="DJ1" s="98"/>
      <c r="DK1" s="98"/>
      <c r="DL1" s="98"/>
      <c r="DM1" s="98"/>
      <c r="DN1" s="98"/>
      <c r="DO1" s="98"/>
      <c r="DP1" s="98"/>
      <c r="DQ1" s="98"/>
      <c r="DR1" s="98"/>
      <c r="DS1" s="98"/>
      <c r="DT1" s="98"/>
      <c r="DU1" s="98"/>
      <c r="DV1" s="98"/>
      <c r="DW1" s="98"/>
      <c r="DX1" s="98"/>
      <c r="DY1" s="98"/>
      <c r="DZ1" s="98"/>
      <c r="EA1" s="98"/>
      <c r="EB1" s="98"/>
      <c r="EC1" s="98"/>
      <c r="ED1" s="98"/>
      <c r="EE1" s="98"/>
      <c r="EF1" s="98"/>
      <c r="EG1" s="98"/>
      <c r="EH1" s="98"/>
      <c r="EI1" s="98"/>
      <c r="EJ1" s="98"/>
      <c r="EK1" s="98"/>
      <c r="EL1" s="98"/>
      <c r="EM1" s="98"/>
      <c r="EN1" s="98"/>
      <c r="EO1" s="98"/>
      <c r="EP1" s="98"/>
      <c r="EQ1" s="98"/>
      <c r="ER1" s="98"/>
      <c r="ES1" s="98"/>
      <c r="ET1" s="98"/>
      <c r="EU1" s="98"/>
      <c r="EV1" s="98"/>
      <c r="EW1" s="98"/>
      <c r="EX1" s="98"/>
      <c r="EY1" s="98"/>
      <c r="EZ1" s="98"/>
      <c r="FA1" s="98"/>
      <c r="FB1" s="98"/>
      <c r="FC1" s="98"/>
      <c r="FD1" s="98"/>
      <c r="FE1" s="98"/>
      <c r="FF1" s="98"/>
      <c r="FG1" s="98"/>
      <c r="FH1" s="98"/>
      <c r="FI1" s="98"/>
      <c r="FJ1" s="98"/>
      <c r="FK1" s="98"/>
      <c r="FL1" s="98"/>
      <c r="FM1" s="98"/>
      <c r="FN1" s="98"/>
      <c r="FO1" s="98"/>
      <c r="FP1" s="98"/>
      <c r="FQ1" s="98"/>
      <c r="FR1" s="98"/>
      <c r="FS1" s="98"/>
      <c r="FT1" s="98"/>
      <c r="FU1" s="98"/>
      <c r="FV1" s="98"/>
      <c r="FW1" s="98"/>
      <c r="FX1" s="98"/>
      <c r="FY1" s="98"/>
      <c r="FZ1" s="98"/>
      <c r="GA1" s="98"/>
      <c r="GB1" s="98"/>
      <c r="GC1" s="98"/>
      <c r="GD1" s="98"/>
      <c r="GE1" s="98"/>
      <c r="GF1" s="98"/>
      <c r="GG1" s="98"/>
      <c r="GH1" s="98"/>
      <c r="GI1" s="98"/>
      <c r="GJ1" s="98"/>
      <c r="GK1" s="98"/>
      <c r="GL1" s="98"/>
      <c r="GM1" s="98"/>
      <c r="GN1" s="98"/>
      <c r="GO1" s="98"/>
      <c r="GP1" s="98"/>
      <c r="GQ1" s="98"/>
      <c r="GR1" s="98"/>
      <c r="GS1" s="98"/>
      <c r="GT1" s="98"/>
      <c r="GU1" s="98"/>
      <c r="GV1" s="98"/>
      <c r="GW1" s="98"/>
      <c r="GX1" s="98"/>
      <c r="GY1" s="98"/>
      <c r="GZ1" s="98"/>
      <c r="HA1" s="98"/>
      <c r="HB1" s="98"/>
      <c r="HC1" s="98"/>
      <c r="HD1" s="98"/>
      <c r="HE1" s="98"/>
      <c r="HF1" s="98"/>
      <c r="HG1" s="98"/>
      <c r="HH1" s="98"/>
      <c r="HI1" s="98"/>
      <c r="HJ1" s="98"/>
      <c r="HK1" s="98"/>
      <c r="HL1" s="98"/>
      <c r="HM1" s="98"/>
      <c r="HN1" s="98"/>
      <c r="HO1" s="98"/>
      <c r="HP1" s="98"/>
      <c r="HQ1" s="98"/>
      <c r="HR1" s="98"/>
      <c r="HS1" s="98"/>
      <c r="HT1" s="98"/>
      <c r="HU1" s="98"/>
      <c r="HV1" s="98"/>
      <c r="HW1" s="98"/>
      <c r="HX1" s="98"/>
      <c r="HY1" s="98"/>
      <c r="HZ1" s="98"/>
      <c r="IA1" s="98"/>
      <c r="IB1" s="98"/>
      <c r="IC1" s="98"/>
      <c r="ID1" s="98"/>
      <c r="IE1" s="98"/>
      <c r="IF1" s="98"/>
      <c r="IG1" s="98"/>
      <c r="IH1" s="98"/>
      <c r="II1" s="98"/>
      <c r="IJ1" s="98"/>
      <c r="IK1" s="98"/>
      <c r="IL1" s="98"/>
      <c r="IM1" s="98"/>
      <c r="IN1" s="98"/>
      <c r="IO1" s="98"/>
      <c r="IP1" s="98"/>
      <c r="IQ1" s="98"/>
      <c r="IR1" s="98"/>
      <c r="IS1" s="98"/>
      <c r="IT1" s="98"/>
    </row>
    <row r="2" spans="1:254" x14ac:dyDescent="0.25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8"/>
      <c r="BK2" s="98"/>
      <c r="BL2" s="98"/>
      <c r="BM2" s="98"/>
      <c r="BN2" s="98"/>
      <c r="BO2" s="98"/>
      <c r="BP2" s="98"/>
      <c r="BQ2" s="98"/>
      <c r="BR2" s="98"/>
      <c r="BS2" s="98"/>
      <c r="BT2" s="98"/>
      <c r="BU2" s="98"/>
      <c r="BV2" s="98"/>
      <c r="BW2" s="98"/>
      <c r="BX2" s="98"/>
      <c r="BY2" s="98"/>
      <c r="BZ2" s="98"/>
      <c r="CA2" s="98"/>
      <c r="CB2" s="98"/>
      <c r="CC2" s="98"/>
      <c r="CD2" s="98"/>
      <c r="CE2" s="98"/>
      <c r="CF2" s="98"/>
      <c r="CG2" s="98"/>
      <c r="CH2" s="98"/>
      <c r="CI2" s="98"/>
      <c r="CJ2" s="98"/>
      <c r="CK2" s="98"/>
      <c r="CL2" s="98"/>
      <c r="CM2" s="98"/>
      <c r="CN2" s="98"/>
      <c r="CO2" s="98"/>
      <c r="CP2" s="98"/>
      <c r="CQ2" s="98"/>
      <c r="CR2" s="98"/>
      <c r="CS2" s="98"/>
      <c r="CT2" s="98"/>
      <c r="CU2" s="98"/>
      <c r="CV2" s="98"/>
      <c r="CW2" s="98"/>
      <c r="CX2" s="98"/>
      <c r="CY2" s="98"/>
      <c r="CZ2" s="98"/>
      <c r="DA2" s="98"/>
      <c r="DB2" s="98"/>
      <c r="DC2" s="98"/>
      <c r="DD2" s="98"/>
      <c r="DE2" s="98"/>
      <c r="DF2" s="98"/>
      <c r="DG2" s="98"/>
      <c r="DH2" s="98"/>
      <c r="DI2" s="98"/>
      <c r="DJ2" s="98"/>
      <c r="DK2" s="98"/>
      <c r="DL2" s="98"/>
      <c r="DM2" s="98"/>
      <c r="DN2" s="98"/>
      <c r="DO2" s="98"/>
      <c r="DP2" s="98"/>
      <c r="DQ2" s="98"/>
      <c r="DR2" s="98"/>
      <c r="DS2" s="98"/>
      <c r="DT2" s="98"/>
      <c r="DU2" s="98"/>
      <c r="DV2" s="98"/>
      <c r="DW2" s="98"/>
      <c r="DX2" s="98"/>
      <c r="DY2" s="98"/>
      <c r="DZ2" s="98"/>
      <c r="EA2" s="98"/>
      <c r="EB2" s="98"/>
      <c r="EC2" s="98"/>
      <c r="ED2" s="98"/>
      <c r="EE2" s="98"/>
      <c r="EF2" s="98"/>
      <c r="EG2" s="98"/>
      <c r="EH2" s="98"/>
      <c r="EI2" s="98"/>
      <c r="EJ2" s="98"/>
      <c r="EK2" s="98"/>
      <c r="EL2" s="98"/>
      <c r="EM2" s="98"/>
      <c r="EN2" s="98"/>
      <c r="EO2" s="98"/>
      <c r="EP2" s="98"/>
      <c r="EQ2" s="98"/>
      <c r="ER2" s="98"/>
      <c r="ES2" s="98"/>
      <c r="ET2" s="98"/>
      <c r="EU2" s="98"/>
      <c r="EV2" s="98"/>
      <c r="EW2" s="98"/>
      <c r="EX2" s="98"/>
      <c r="EY2" s="98"/>
      <c r="EZ2" s="98"/>
      <c r="FA2" s="98"/>
      <c r="FB2" s="98"/>
      <c r="FC2" s="98"/>
      <c r="FD2" s="98"/>
      <c r="FE2" s="98"/>
      <c r="FF2" s="98"/>
      <c r="FG2" s="98"/>
      <c r="FH2" s="98"/>
      <c r="FI2" s="98"/>
      <c r="FJ2" s="98"/>
      <c r="FK2" s="98"/>
      <c r="FL2" s="98"/>
      <c r="FM2" s="98"/>
      <c r="FN2" s="98"/>
      <c r="FO2" s="98"/>
      <c r="FP2" s="98"/>
      <c r="FQ2" s="98"/>
      <c r="FR2" s="98"/>
      <c r="FS2" s="98"/>
      <c r="FT2" s="98"/>
      <c r="FU2" s="98"/>
      <c r="FV2" s="98"/>
      <c r="FW2" s="98"/>
      <c r="FX2" s="98"/>
      <c r="FY2" s="98"/>
      <c r="FZ2" s="98"/>
      <c r="GA2" s="98"/>
      <c r="GB2" s="98"/>
      <c r="GC2" s="98"/>
      <c r="GD2" s="98"/>
      <c r="GE2" s="98"/>
      <c r="GF2" s="98"/>
      <c r="GG2" s="98"/>
      <c r="GH2" s="98"/>
      <c r="GI2" s="98"/>
      <c r="GJ2" s="98"/>
      <c r="GK2" s="98"/>
      <c r="GL2" s="98"/>
      <c r="GM2" s="98"/>
      <c r="GN2" s="98"/>
      <c r="GO2" s="98"/>
      <c r="GP2" s="98"/>
      <c r="GQ2" s="98"/>
      <c r="GR2" s="98"/>
      <c r="GS2" s="98"/>
      <c r="GT2" s="98"/>
      <c r="GU2" s="98"/>
      <c r="GV2" s="98"/>
      <c r="GW2" s="98"/>
      <c r="GX2" s="98"/>
      <c r="GY2" s="98"/>
      <c r="GZ2" s="98"/>
      <c r="HA2" s="98"/>
      <c r="HB2" s="98"/>
      <c r="HC2" s="98"/>
      <c r="HD2" s="98"/>
      <c r="HE2" s="98"/>
      <c r="HF2" s="98"/>
      <c r="HG2" s="98"/>
      <c r="HH2" s="98"/>
      <c r="HI2" s="98"/>
      <c r="HJ2" s="98"/>
      <c r="HK2" s="98"/>
      <c r="HL2" s="98"/>
      <c r="HM2" s="98"/>
      <c r="HN2" s="98"/>
      <c r="HO2" s="98"/>
      <c r="HP2" s="98"/>
      <c r="HQ2" s="98"/>
      <c r="HR2" s="98"/>
      <c r="HS2" s="98"/>
      <c r="HT2" s="98"/>
      <c r="HU2" s="98"/>
      <c r="HV2" s="98"/>
      <c r="HW2" s="98"/>
      <c r="HX2" s="98"/>
      <c r="HY2" s="98"/>
      <c r="HZ2" s="98"/>
      <c r="IA2" s="98"/>
      <c r="IB2" s="98"/>
      <c r="IC2" s="98"/>
      <c r="ID2" s="98"/>
      <c r="IE2" s="98"/>
      <c r="IF2" s="98"/>
      <c r="IG2" s="98"/>
      <c r="IH2" s="98"/>
      <c r="II2" s="98"/>
      <c r="IJ2" s="98"/>
      <c r="IK2" s="98"/>
      <c r="IL2" s="98"/>
      <c r="IM2" s="98"/>
      <c r="IN2" s="98"/>
      <c r="IO2" s="98"/>
      <c r="IP2" s="98"/>
      <c r="IQ2" s="98"/>
      <c r="IR2" s="98"/>
      <c r="IS2" s="98"/>
      <c r="IT2" s="98"/>
    </row>
    <row r="3" spans="1:254" x14ac:dyDescent="0.25">
      <c r="A3" s="98"/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8"/>
      <c r="AO3" s="98"/>
      <c r="AP3" s="98"/>
      <c r="AQ3" s="98"/>
      <c r="AR3" s="98"/>
      <c r="AS3" s="98"/>
      <c r="AT3" s="98"/>
      <c r="AU3" s="98"/>
      <c r="AV3" s="98"/>
      <c r="AW3" s="98"/>
      <c r="AX3" s="98"/>
      <c r="AY3" s="98"/>
      <c r="AZ3" s="98"/>
      <c r="BA3" s="98"/>
      <c r="BB3" s="98"/>
      <c r="BC3" s="98"/>
      <c r="BD3" s="98"/>
      <c r="BE3" s="98"/>
      <c r="BF3" s="98"/>
      <c r="BG3" s="98"/>
      <c r="BH3" s="98"/>
      <c r="BI3" s="98"/>
      <c r="BJ3" s="98"/>
      <c r="BK3" s="98"/>
      <c r="BL3" s="98"/>
      <c r="BM3" s="98"/>
      <c r="BN3" s="98"/>
      <c r="BO3" s="98"/>
      <c r="BP3" s="98"/>
      <c r="BQ3" s="98"/>
      <c r="BR3" s="98"/>
      <c r="BS3" s="98"/>
      <c r="BT3" s="98"/>
      <c r="BU3" s="98"/>
      <c r="BV3" s="98"/>
      <c r="BW3" s="98"/>
      <c r="BX3" s="98"/>
      <c r="BY3" s="98"/>
      <c r="BZ3" s="98"/>
      <c r="CA3" s="98"/>
      <c r="CB3" s="98"/>
      <c r="CC3" s="98"/>
      <c r="CD3" s="98"/>
      <c r="CE3" s="98"/>
      <c r="CF3" s="98"/>
      <c r="CG3" s="98"/>
      <c r="CH3" s="98"/>
      <c r="CI3" s="98"/>
      <c r="CJ3" s="98"/>
      <c r="CK3" s="98"/>
      <c r="CL3" s="98"/>
      <c r="CM3" s="98"/>
      <c r="CN3" s="98"/>
      <c r="CO3" s="98"/>
      <c r="CP3" s="98"/>
      <c r="CQ3" s="98"/>
      <c r="CR3" s="98"/>
      <c r="CS3" s="98"/>
      <c r="CT3" s="98"/>
      <c r="CU3" s="98"/>
      <c r="CV3" s="98"/>
      <c r="CW3" s="98"/>
      <c r="CX3" s="98"/>
      <c r="CY3" s="98"/>
      <c r="CZ3" s="98"/>
      <c r="DA3" s="98"/>
      <c r="DB3" s="98"/>
      <c r="DC3" s="98"/>
      <c r="DD3" s="98"/>
      <c r="DE3" s="98"/>
      <c r="DF3" s="98"/>
      <c r="DG3" s="98"/>
      <c r="DH3" s="98"/>
      <c r="DI3" s="98"/>
      <c r="DJ3" s="98"/>
      <c r="DK3" s="98"/>
      <c r="DL3" s="98"/>
      <c r="DM3" s="98"/>
      <c r="DN3" s="98"/>
      <c r="DO3" s="98"/>
      <c r="DP3" s="98"/>
      <c r="DQ3" s="98"/>
      <c r="DR3" s="98"/>
      <c r="DS3" s="98"/>
      <c r="DT3" s="98"/>
      <c r="DU3" s="98"/>
      <c r="DV3" s="98"/>
      <c r="DW3" s="98"/>
      <c r="DX3" s="98"/>
      <c r="DY3" s="98"/>
      <c r="DZ3" s="98"/>
      <c r="EA3" s="98"/>
      <c r="EB3" s="98"/>
      <c r="EC3" s="98"/>
      <c r="ED3" s="98"/>
      <c r="EE3" s="98"/>
      <c r="EF3" s="98"/>
      <c r="EG3" s="98"/>
      <c r="EH3" s="98"/>
      <c r="EI3" s="98"/>
      <c r="EJ3" s="98"/>
      <c r="EK3" s="98"/>
      <c r="EL3" s="98"/>
      <c r="EM3" s="98"/>
      <c r="EN3" s="98"/>
      <c r="EO3" s="98"/>
      <c r="EP3" s="98"/>
      <c r="EQ3" s="98"/>
      <c r="ER3" s="98"/>
      <c r="ES3" s="98"/>
      <c r="ET3" s="98"/>
      <c r="EU3" s="98"/>
      <c r="EV3" s="98"/>
      <c r="EW3" s="98"/>
      <c r="EX3" s="98"/>
      <c r="EY3" s="98"/>
      <c r="EZ3" s="98"/>
      <c r="FA3" s="98"/>
      <c r="FB3" s="98"/>
      <c r="FC3" s="98"/>
      <c r="FD3" s="98"/>
      <c r="FE3" s="98"/>
      <c r="FF3" s="98"/>
      <c r="FG3" s="98"/>
      <c r="FH3" s="98"/>
      <c r="FI3" s="98"/>
      <c r="FJ3" s="98"/>
      <c r="FK3" s="98"/>
      <c r="FL3" s="98"/>
      <c r="FM3" s="98"/>
      <c r="FN3" s="98"/>
      <c r="FO3" s="98"/>
      <c r="FP3" s="98"/>
      <c r="FQ3" s="98"/>
      <c r="FR3" s="98"/>
      <c r="FS3" s="98"/>
      <c r="FT3" s="98"/>
      <c r="FU3" s="98"/>
      <c r="FV3" s="98"/>
      <c r="FW3" s="98"/>
      <c r="FX3" s="98"/>
      <c r="FY3" s="98"/>
      <c r="FZ3" s="98"/>
      <c r="GA3" s="98"/>
      <c r="GB3" s="98"/>
      <c r="GC3" s="98"/>
      <c r="GD3" s="98"/>
      <c r="GE3" s="98"/>
      <c r="GF3" s="98"/>
      <c r="GG3" s="98"/>
      <c r="GH3" s="98"/>
      <c r="GI3" s="98"/>
      <c r="GJ3" s="98"/>
      <c r="GK3" s="98"/>
      <c r="GL3" s="98"/>
      <c r="GM3" s="98"/>
      <c r="GN3" s="98"/>
      <c r="GO3" s="98"/>
      <c r="GP3" s="98"/>
      <c r="GQ3" s="98"/>
      <c r="GR3" s="98"/>
      <c r="GS3" s="98"/>
      <c r="GT3" s="98"/>
      <c r="GU3" s="98"/>
      <c r="GV3" s="98"/>
      <c r="GW3" s="98"/>
      <c r="GX3" s="98"/>
      <c r="GY3" s="98"/>
      <c r="GZ3" s="98"/>
      <c r="HA3" s="98"/>
      <c r="HB3" s="98"/>
      <c r="HC3" s="98"/>
      <c r="HD3" s="98"/>
      <c r="HE3" s="98"/>
      <c r="HF3" s="98"/>
      <c r="HG3" s="98"/>
      <c r="HH3" s="98"/>
      <c r="HI3" s="98"/>
      <c r="HJ3" s="98"/>
      <c r="HK3" s="98"/>
      <c r="HL3" s="98"/>
      <c r="HM3" s="98"/>
      <c r="HN3" s="98"/>
      <c r="HO3" s="98"/>
      <c r="HP3" s="98"/>
      <c r="HQ3" s="98"/>
      <c r="HR3" s="98"/>
      <c r="HS3" s="98"/>
      <c r="HT3" s="98"/>
      <c r="HU3" s="98"/>
      <c r="HV3" s="98"/>
      <c r="HW3" s="98"/>
      <c r="HX3" s="98"/>
      <c r="HY3" s="98"/>
      <c r="HZ3" s="98"/>
      <c r="IA3" s="98"/>
      <c r="IB3" s="98"/>
      <c r="IC3" s="98"/>
      <c r="ID3" s="98"/>
      <c r="IE3" s="98"/>
      <c r="IF3" s="98"/>
      <c r="IG3" s="98"/>
      <c r="IH3" s="98"/>
      <c r="II3" s="98"/>
      <c r="IJ3" s="98"/>
      <c r="IK3" s="98"/>
      <c r="IL3" s="98"/>
      <c r="IM3" s="98"/>
      <c r="IN3" s="98"/>
      <c r="IO3" s="98"/>
      <c r="IP3" s="98"/>
      <c r="IQ3" s="98"/>
      <c r="IR3" s="98"/>
      <c r="IS3" s="98"/>
      <c r="IT3" s="98"/>
    </row>
    <row r="4" spans="1:254" x14ac:dyDescent="0.25">
      <c r="A4" s="98"/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  <c r="AI4" s="98"/>
      <c r="AJ4" s="98"/>
      <c r="AK4" s="98"/>
      <c r="AL4" s="98"/>
      <c r="AM4" s="98"/>
      <c r="AN4" s="98"/>
      <c r="AO4" s="98"/>
      <c r="AP4" s="98"/>
      <c r="AQ4" s="98"/>
      <c r="AR4" s="98"/>
      <c r="AS4" s="98"/>
      <c r="AT4" s="98"/>
      <c r="AU4" s="98"/>
      <c r="AV4" s="98"/>
      <c r="AW4" s="98"/>
      <c r="AX4" s="98"/>
      <c r="AY4" s="98"/>
      <c r="AZ4" s="98"/>
      <c r="BA4" s="98"/>
      <c r="BB4" s="98"/>
      <c r="BC4" s="98"/>
      <c r="BD4" s="98"/>
      <c r="BE4" s="98"/>
      <c r="BF4" s="98"/>
      <c r="BG4" s="98"/>
      <c r="BH4" s="98"/>
      <c r="BI4" s="98"/>
      <c r="BJ4" s="98"/>
      <c r="BK4" s="98"/>
      <c r="BL4" s="98"/>
      <c r="BM4" s="98"/>
      <c r="BN4" s="98"/>
      <c r="BO4" s="98"/>
      <c r="BP4" s="98"/>
      <c r="BQ4" s="98"/>
      <c r="BR4" s="98"/>
      <c r="BS4" s="98"/>
      <c r="BT4" s="98"/>
      <c r="BU4" s="98"/>
      <c r="BV4" s="98"/>
      <c r="BW4" s="98"/>
      <c r="BX4" s="98"/>
      <c r="BY4" s="98"/>
      <c r="BZ4" s="98"/>
      <c r="CA4" s="98"/>
      <c r="CB4" s="98"/>
      <c r="CC4" s="98"/>
      <c r="CD4" s="98"/>
      <c r="CE4" s="98"/>
      <c r="CF4" s="98"/>
      <c r="CG4" s="98"/>
      <c r="CH4" s="98"/>
      <c r="CI4" s="98"/>
      <c r="CJ4" s="98"/>
      <c r="CK4" s="98"/>
      <c r="CL4" s="98"/>
      <c r="CM4" s="98"/>
      <c r="CN4" s="98"/>
      <c r="CO4" s="98"/>
      <c r="CP4" s="98"/>
      <c r="CQ4" s="98"/>
      <c r="CR4" s="98"/>
      <c r="CS4" s="98"/>
      <c r="CT4" s="98"/>
      <c r="CU4" s="98"/>
      <c r="CV4" s="98"/>
      <c r="CW4" s="98"/>
      <c r="CX4" s="98"/>
      <c r="CY4" s="98"/>
      <c r="CZ4" s="98"/>
      <c r="DA4" s="98"/>
      <c r="DB4" s="98"/>
      <c r="DC4" s="98"/>
      <c r="DD4" s="98"/>
      <c r="DE4" s="98"/>
      <c r="DF4" s="98"/>
      <c r="DG4" s="98"/>
      <c r="DH4" s="98"/>
      <c r="DI4" s="98"/>
      <c r="DJ4" s="98"/>
      <c r="DK4" s="98"/>
      <c r="DL4" s="98"/>
      <c r="DM4" s="98"/>
      <c r="DN4" s="98"/>
      <c r="DO4" s="98"/>
      <c r="DP4" s="98"/>
      <c r="DQ4" s="98"/>
      <c r="DR4" s="98"/>
      <c r="DS4" s="98"/>
      <c r="DT4" s="98"/>
      <c r="DU4" s="98"/>
      <c r="DV4" s="98"/>
      <c r="DW4" s="98"/>
      <c r="DX4" s="98"/>
      <c r="DY4" s="98"/>
      <c r="DZ4" s="98"/>
      <c r="EA4" s="98"/>
      <c r="EB4" s="98"/>
      <c r="EC4" s="98"/>
      <c r="ED4" s="98"/>
      <c r="EE4" s="98"/>
      <c r="EF4" s="98"/>
      <c r="EG4" s="98"/>
      <c r="EH4" s="98"/>
      <c r="EI4" s="98"/>
      <c r="EJ4" s="98"/>
      <c r="EK4" s="98"/>
      <c r="EL4" s="98"/>
      <c r="EM4" s="98"/>
      <c r="EN4" s="98"/>
      <c r="EO4" s="98"/>
      <c r="EP4" s="98"/>
      <c r="EQ4" s="98"/>
      <c r="ER4" s="98"/>
      <c r="ES4" s="98"/>
      <c r="ET4" s="98"/>
      <c r="EU4" s="98"/>
      <c r="EV4" s="98"/>
      <c r="EW4" s="98"/>
      <c r="EX4" s="98"/>
      <c r="EY4" s="98"/>
      <c r="EZ4" s="98"/>
      <c r="FA4" s="98"/>
      <c r="FB4" s="98"/>
      <c r="FC4" s="98"/>
      <c r="FD4" s="98"/>
      <c r="FE4" s="98"/>
      <c r="FF4" s="98"/>
      <c r="FG4" s="98"/>
      <c r="FH4" s="98"/>
      <c r="FI4" s="98"/>
      <c r="FJ4" s="98"/>
      <c r="FK4" s="98"/>
      <c r="FL4" s="98"/>
      <c r="FM4" s="98"/>
      <c r="FN4" s="98"/>
      <c r="FO4" s="98"/>
      <c r="FP4" s="98"/>
      <c r="FQ4" s="98"/>
      <c r="FR4" s="98"/>
      <c r="FS4" s="98"/>
      <c r="FT4" s="98"/>
      <c r="FU4" s="98"/>
      <c r="FV4" s="98"/>
      <c r="FW4" s="98"/>
      <c r="FX4" s="98"/>
      <c r="FY4" s="98"/>
      <c r="FZ4" s="98"/>
      <c r="GA4" s="98"/>
      <c r="GB4" s="98"/>
      <c r="GC4" s="98"/>
      <c r="GD4" s="98"/>
      <c r="GE4" s="98"/>
      <c r="GF4" s="98"/>
      <c r="GG4" s="98"/>
      <c r="GH4" s="98"/>
      <c r="GI4" s="98"/>
      <c r="GJ4" s="98"/>
      <c r="GK4" s="98"/>
      <c r="GL4" s="98"/>
      <c r="GM4" s="98"/>
      <c r="GN4" s="98"/>
      <c r="GO4" s="98"/>
      <c r="GP4" s="98"/>
      <c r="GQ4" s="98"/>
      <c r="GR4" s="98"/>
      <c r="GS4" s="98"/>
      <c r="GT4" s="98"/>
      <c r="GU4" s="98"/>
      <c r="GV4" s="98"/>
      <c r="GW4" s="98"/>
      <c r="GX4" s="98"/>
      <c r="GY4" s="98"/>
      <c r="GZ4" s="98"/>
      <c r="HA4" s="98"/>
      <c r="HB4" s="98"/>
      <c r="HC4" s="98"/>
      <c r="HD4" s="98"/>
      <c r="HE4" s="98"/>
      <c r="HF4" s="98"/>
      <c r="HG4" s="98"/>
      <c r="HH4" s="98"/>
      <c r="HI4" s="98"/>
      <c r="HJ4" s="98"/>
      <c r="HK4" s="98"/>
      <c r="HL4" s="98"/>
      <c r="HM4" s="98"/>
      <c r="HN4" s="98"/>
      <c r="HO4" s="98"/>
      <c r="HP4" s="98"/>
      <c r="HQ4" s="98"/>
      <c r="HR4" s="98"/>
      <c r="HS4" s="98"/>
      <c r="HT4" s="98"/>
      <c r="HU4" s="98"/>
      <c r="HV4" s="98"/>
      <c r="HW4" s="98"/>
      <c r="HX4" s="98"/>
      <c r="HY4" s="98"/>
      <c r="HZ4" s="98"/>
      <c r="IA4" s="98"/>
      <c r="IB4" s="98"/>
      <c r="IC4" s="98"/>
      <c r="ID4" s="98"/>
      <c r="IE4" s="98"/>
      <c r="IF4" s="98"/>
      <c r="IG4" s="98"/>
      <c r="IH4" s="98"/>
      <c r="II4" s="98"/>
      <c r="IJ4" s="98"/>
      <c r="IK4" s="98"/>
      <c r="IL4" s="98"/>
      <c r="IM4" s="98"/>
      <c r="IN4" s="98"/>
      <c r="IO4" s="98"/>
      <c r="IP4" s="98"/>
      <c r="IQ4" s="98"/>
      <c r="IR4" s="98"/>
      <c r="IS4" s="98"/>
      <c r="IT4" s="98"/>
    </row>
    <row r="5" spans="1:254" x14ac:dyDescent="0.25">
      <c r="A5" s="99" t="s">
        <v>171</v>
      </c>
      <c r="B5" s="99"/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8"/>
      <c r="AH5" s="98"/>
      <c r="AI5" s="98"/>
      <c r="AJ5" s="98"/>
      <c r="AK5" s="98"/>
      <c r="AL5" s="98"/>
      <c r="AM5" s="98"/>
      <c r="AN5" s="98"/>
      <c r="AO5" s="98"/>
      <c r="AP5" s="98"/>
      <c r="AQ5" s="98"/>
      <c r="AR5" s="98"/>
      <c r="AS5" s="98"/>
      <c r="AT5" s="98"/>
      <c r="AU5" s="98"/>
      <c r="AV5" s="98"/>
      <c r="AW5" s="98"/>
      <c r="AX5" s="98"/>
      <c r="AY5" s="98"/>
      <c r="AZ5" s="98"/>
      <c r="BA5" s="98"/>
      <c r="BB5" s="98"/>
      <c r="BC5" s="98"/>
      <c r="BD5" s="98"/>
      <c r="BE5" s="98"/>
      <c r="BF5" s="98"/>
      <c r="BG5" s="98"/>
      <c r="BH5" s="98"/>
      <c r="BI5" s="98"/>
      <c r="BJ5" s="98"/>
      <c r="BK5" s="98"/>
      <c r="BL5" s="98"/>
      <c r="BM5" s="98"/>
      <c r="BN5" s="98"/>
      <c r="BO5" s="98"/>
      <c r="BP5" s="98"/>
      <c r="BQ5" s="98"/>
      <c r="BR5" s="98"/>
      <c r="BS5" s="98"/>
      <c r="BT5" s="98"/>
      <c r="BU5" s="98"/>
      <c r="BV5" s="98"/>
      <c r="BW5" s="98"/>
      <c r="BX5" s="98"/>
      <c r="BY5" s="98"/>
      <c r="BZ5" s="98"/>
      <c r="CA5" s="98"/>
      <c r="CB5" s="98"/>
      <c r="CC5" s="98"/>
      <c r="CD5" s="98"/>
      <c r="CE5" s="98"/>
      <c r="CF5" s="98"/>
      <c r="CG5" s="98"/>
      <c r="CH5" s="98"/>
      <c r="CI5" s="98"/>
      <c r="CJ5" s="98"/>
      <c r="CK5" s="98"/>
      <c r="CL5" s="98"/>
      <c r="CM5" s="98"/>
      <c r="CN5" s="98"/>
      <c r="CO5" s="98"/>
      <c r="CP5" s="98"/>
      <c r="CQ5" s="98"/>
      <c r="CR5" s="98"/>
      <c r="CS5" s="98"/>
      <c r="CT5" s="98"/>
      <c r="CU5" s="98"/>
      <c r="CV5" s="98"/>
      <c r="CW5" s="98"/>
      <c r="CX5" s="98"/>
      <c r="CY5" s="98"/>
      <c r="CZ5" s="98"/>
      <c r="DA5" s="98"/>
      <c r="DB5" s="98"/>
      <c r="DC5" s="98"/>
      <c r="DD5" s="98"/>
      <c r="DE5" s="98"/>
      <c r="DF5" s="98"/>
      <c r="DG5" s="98"/>
      <c r="DH5" s="98"/>
      <c r="DI5" s="98"/>
      <c r="DJ5" s="98"/>
      <c r="DK5" s="98"/>
      <c r="DL5" s="98"/>
      <c r="DM5" s="98"/>
      <c r="DN5" s="98"/>
      <c r="DO5" s="98"/>
      <c r="DP5" s="98"/>
      <c r="DQ5" s="98"/>
      <c r="DR5" s="98"/>
      <c r="DS5" s="98"/>
      <c r="DT5" s="98"/>
      <c r="DU5" s="98"/>
      <c r="DV5" s="98"/>
      <c r="DW5" s="98"/>
      <c r="DX5" s="98"/>
      <c r="DY5" s="98"/>
      <c r="DZ5" s="98"/>
      <c r="EA5" s="98"/>
      <c r="EB5" s="98"/>
      <c r="EC5" s="98"/>
      <c r="ED5" s="98"/>
      <c r="EE5" s="98"/>
      <c r="EF5" s="98"/>
      <c r="EG5" s="98"/>
      <c r="EH5" s="98"/>
      <c r="EI5" s="98"/>
      <c r="EJ5" s="98"/>
      <c r="EK5" s="98"/>
      <c r="EL5" s="98"/>
      <c r="EM5" s="98"/>
      <c r="EN5" s="98"/>
      <c r="EO5" s="98"/>
      <c r="EP5" s="98"/>
      <c r="EQ5" s="98"/>
      <c r="ER5" s="98"/>
      <c r="ES5" s="98"/>
      <c r="ET5" s="98"/>
      <c r="EU5" s="98"/>
      <c r="EV5" s="98"/>
      <c r="EW5" s="98"/>
      <c r="EX5" s="98"/>
      <c r="EY5" s="98"/>
      <c r="EZ5" s="98"/>
      <c r="FA5" s="98"/>
      <c r="FB5" s="98"/>
      <c r="FC5" s="98"/>
      <c r="FD5" s="98"/>
      <c r="FE5" s="98"/>
      <c r="FF5" s="98"/>
      <c r="FG5" s="98"/>
      <c r="FH5" s="98"/>
      <c r="FI5" s="98"/>
      <c r="FJ5" s="98"/>
      <c r="FK5" s="98"/>
      <c r="FL5" s="98"/>
      <c r="FM5" s="98"/>
      <c r="FN5" s="98"/>
      <c r="FO5" s="98"/>
      <c r="FP5" s="98"/>
      <c r="FQ5" s="98"/>
      <c r="FR5" s="98"/>
      <c r="FS5" s="98"/>
      <c r="FT5" s="98"/>
      <c r="FU5" s="98"/>
      <c r="FV5" s="98"/>
      <c r="FW5" s="98"/>
      <c r="FX5" s="98"/>
      <c r="FY5" s="98"/>
      <c r="FZ5" s="98"/>
      <c r="GA5" s="98"/>
      <c r="GB5" s="98"/>
      <c r="GC5" s="98"/>
      <c r="GD5" s="98"/>
      <c r="GE5" s="98"/>
      <c r="GF5" s="98"/>
      <c r="GG5" s="98"/>
      <c r="GH5" s="98"/>
      <c r="GI5" s="98"/>
      <c r="GJ5" s="98"/>
      <c r="GK5" s="98"/>
      <c r="GL5" s="98"/>
      <c r="GM5" s="98"/>
      <c r="GN5" s="98"/>
      <c r="GO5" s="98"/>
      <c r="GP5" s="98"/>
      <c r="GQ5" s="98"/>
      <c r="GR5" s="98"/>
      <c r="GS5" s="98"/>
      <c r="GT5" s="98"/>
      <c r="GU5" s="98"/>
      <c r="GV5" s="98"/>
      <c r="GW5" s="98"/>
      <c r="GX5" s="98"/>
      <c r="GY5" s="98"/>
      <c r="GZ5" s="98"/>
      <c r="HA5" s="98"/>
      <c r="HB5" s="98"/>
      <c r="HC5" s="98"/>
      <c r="HD5" s="98"/>
      <c r="HE5" s="98"/>
      <c r="HF5" s="98"/>
      <c r="HG5" s="98"/>
      <c r="HH5" s="98"/>
      <c r="HI5" s="98"/>
      <c r="HJ5" s="98"/>
      <c r="HK5" s="98"/>
      <c r="HL5" s="98"/>
      <c r="HM5" s="98"/>
      <c r="HN5" s="98"/>
      <c r="HO5" s="98"/>
      <c r="HP5" s="98"/>
      <c r="HQ5" s="98"/>
      <c r="HR5" s="98"/>
      <c r="HS5" s="98"/>
      <c r="HT5" s="98"/>
      <c r="HU5" s="98"/>
      <c r="HV5" s="98"/>
      <c r="HW5" s="98"/>
      <c r="HX5" s="98"/>
      <c r="HY5" s="98"/>
      <c r="HZ5" s="98"/>
      <c r="IA5" s="98"/>
      <c r="IB5" s="98"/>
      <c r="IC5" s="98"/>
      <c r="ID5" s="98"/>
      <c r="IE5" s="98"/>
      <c r="IF5" s="98"/>
      <c r="IG5" s="98"/>
      <c r="IH5" s="98"/>
      <c r="II5" s="98"/>
      <c r="IJ5" s="98"/>
      <c r="IK5" s="98"/>
      <c r="IL5" s="98"/>
      <c r="IM5" s="98"/>
      <c r="IN5" s="98"/>
      <c r="IO5" s="98"/>
      <c r="IP5" s="98"/>
      <c r="IQ5" s="98"/>
      <c r="IR5" s="98"/>
      <c r="IS5" s="98"/>
      <c r="IT5" s="98"/>
    </row>
    <row r="6" spans="1:254" x14ac:dyDescent="0.25">
      <c r="A6" s="98"/>
      <c r="B6" s="98"/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8"/>
      <c r="AO6" s="98"/>
      <c r="AP6" s="98"/>
      <c r="AQ6" s="98"/>
      <c r="AR6" s="98"/>
      <c r="AS6" s="98"/>
      <c r="AT6" s="98"/>
      <c r="AU6" s="98"/>
      <c r="AV6" s="98"/>
      <c r="AW6" s="98"/>
      <c r="AX6" s="98"/>
      <c r="AY6" s="98"/>
      <c r="AZ6" s="98"/>
      <c r="BA6" s="98"/>
      <c r="BB6" s="98"/>
      <c r="BC6" s="98"/>
      <c r="BD6" s="98"/>
      <c r="BE6" s="98"/>
      <c r="BF6" s="98"/>
      <c r="BG6" s="98"/>
      <c r="BH6" s="98"/>
      <c r="BI6" s="98"/>
      <c r="BJ6" s="98"/>
      <c r="BK6" s="98"/>
      <c r="BL6" s="98"/>
      <c r="BM6" s="98"/>
      <c r="BN6" s="98"/>
      <c r="BO6" s="98"/>
      <c r="BP6" s="98"/>
      <c r="BQ6" s="98"/>
      <c r="BR6" s="98"/>
      <c r="BS6" s="98"/>
      <c r="BT6" s="98"/>
      <c r="BU6" s="98"/>
      <c r="BV6" s="98"/>
      <c r="BW6" s="98"/>
      <c r="BX6" s="98"/>
      <c r="BY6" s="98"/>
      <c r="BZ6" s="98"/>
      <c r="CA6" s="98"/>
      <c r="CB6" s="98"/>
      <c r="CC6" s="98"/>
      <c r="CD6" s="98"/>
      <c r="CE6" s="98"/>
      <c r="CF6" s="98"/>
      <c r="CG6" s="98"/>
      <c r="CH6" s="98"/>
      <c r="CI6" s="98"/>
      <c r="CJ6" s="98"/>
      <c r="CK6" s="98"/>
      <c r="CL6" s="98"/>
      <c r="CM6" s="98"/>
      <c r="CN6" s="98"/>
      <c r="CO6" s="98"/>
      <c r="CP6" s="98"/>
      <c r="CQ6" s="98"/>
      <c r="CR6" s="98"/>
      <c r="CS6" s="98"/>
      <c r="CT6" s="98"/>
      <c r="CU6" s="98"/>
      <c r="CV6" s="98"/>
      <c r="CW6" s="98"/>
      <c r="CX6" s="98"/>
      <c r="CY6" s="98"/>
      <c r="CZ6" s="98"/>
      <c r="DA6" s="98"/>
      <c r="DB6" s="98"/>
      <c r="DC6" s="98"/>
      <c r="DD6" s="98"/>
      <c r="DE6" s="98"/>
      <c r="DF6" s="98"/>
      <c r="DG6" s="98"/>
      <c r="DH6" s="98"/>
      <c r="DI6" s="98"/>
      <c r="DJ6" s="98"/>
      <c r="DK6" s="98"/>
      <c r="DL6" s="98"/>
      <c r="DM6" s="98"/>
      <c r="DN6" s="98"/>
      <c r="DO6" s="98"/>
      <c r="DP6" s="98"/>
      <c r="DQ6" s="98"/>
      <c r="DR6" s="98"/>
      <c r="DS6" s="98"/>
      <c r="DT6" s="98"/>
      <c r="DU6" s="98"/>
      <c r="DV6" s="98"/>
      <c r="DW6" s="98"/>
      <c r="DX6" s="98"/>
      <c r="DY6" s="98"/>
      <c r="DZ6" s="98"/>
      <c r="EA6" s="98"/>
      <c r="EB6" s="98"/>
      <c r="EC6" s="98"/>
      <c r="ED6" s="98"/>
      <c r="EE6" s="98"/>
      <c r="EF6" s="98"/>
      <c r="EG6" s="98"/>
      <c r="EH6" s="98"/>
      <c r="EI6" s="98"/>
      <c r="EJ6" s="98"/>
      <c r="EK6" s="98"/>
      <c r="EL6" s="98"/>
      <c r="EM6" s="98"/>
      <c r="EN6" s="98"/>
      <c r="EO6" s="98"/>
      <c r="EP6" s="98"/>
      <c r="EQ6" s="98"/>
      <c r="ER6" s="98"/>
      <c r="ES6" s="98"/>
      <c r="ET6" s="98"/>
      <c r="EU6" s="98"/>
      <c r="EV6" s="98"/>
      <c r="EW6" s="98"/>
      <c r="EX6" s="98"/>
      <c r="EY6" s="98"/>
      <c r="EZ6" s="98"/>
      <c r="FA6" s="98"/>
      <c r="FB6" s="98"/>
      <c r="FC6" s="98"/>
      <c r="FD6" s="98"/>
      <c r="FE6" s="98"/>
      <c r="FF6" s="98"/>
      <c r="FG6" s="98"/>
      <c r="FH6" s="98"/>
      <c r="FI6" s="98"/>
      <c r="FJ6" s="98"/>
      <c r="FK6" s="98"/>
      <c r="FL6" s="98"/>
      <c r="FM6" s="98"/>
      <c r="FN6" s="98"/>
      <c r="FO6" s="98"/>
      <c r="FP6" s="98"/>
      <c r="FQ6" s="98"/>
      <c r="FR6" s="98"/>
      <c r="FS6" s="98"/>
      <c r="FT6" s="98"/>
      <c r="FU6" s="98"/>
      <c r="FV6" s="98"/>
      <c r="FW6" s="98"/>
      <c r="FX6" s="98"/>
      <c r="FY6" s="98"/>
      <c r="FZ6" s="98"/>
      <c r="GA6" s="98"/>
      <c r="GB6" s="98"/>
      <c r="GC6" s="98"/>
      <c r="GD6" s="98"/>
      <c r="GE6" s="98"/>
      <c r="GF6" s="98"/>
      <c r="GG6" s="98"/>
      <c r="GH6" s="98"/>
      <c r="GI6" s="98"/>
      <c r="GJ6" s="98"/>
      <c r="GK6" s="98"/>
      <c r="GL6" s="98"/>
      <c r="GM6" s="98"/>
      <c r="GN6" s="98"/>
      <c r="GO6" s="98"/>
      <c r="GP6" s="98"/>
      <c r="GQ6" s="98"/>
      <c r="GR6" s="98"/>
      <c r="GS6" s="98"/>
      <c r="GT6" s="98"/>
      <c r="GU6" s="98"/>
      <c r="GV6" s="98"/>
      <c r="GW6" s="98"/>
      <c r="GX6" s="98"/>
      <c r="GY6" s="98"/>
      <c r="GZ6" s="98"/>
      <c r="HA6" s="98"/>
      <c r="HB6" s="98"/>
      <c r="HC6" s="98"/>
      <c r="HD6" s="98"/>
      <c r="HE6" s="98"/>
      <c r="HF6" s="98"/>
      <c r="HG6" s="98"/>
      <c r="HH6" s="98"/>
      <c r="HI6" s="98"/>
      <c r="HJ6" s="98"/>
      <c r="HK6" s="98"/>
      <c r="HL6" s="98"/>
      <c r="HM6" s="98"/>
      <c r="HN6" s="98"/>
      <c r="HO6" s="98"/>
      <c r="HP6" s="98"/>
      <c r="HQ6" s="98"/>
      <c r="HR6" s="98"/>
      <c r="HS6" s="98"/>
      <c r="HT6" s="98"/>
      <c r="HU6" s="98"/>
      <c r="HV6" s="98"/>
      <c r="HW6" s="98"/>
      <c r="HX6" s="98"/>
      <c r="HY6" s="98"/>
      <c r="HZ6" s="98"/>
      <c r="IA6" s="98"/>
      <c r="IB6" s="98"/>
      <c r="IC6" s="98"/>
      <c r="ID6" s="98"/>
      <c r="IE6" s="98"/>
      <c r="IF6" s="98"/>
      <c r="IG6" s="98"/>
      <c r="IH6" s="98"/>
      <c r="II6" s="98"/>
      <c r="IJ6" s="98"/>
      <c r="IK6" s="98"/>
      <c r="IL6" s="98"/>
      <c r="IM6" s="98"/>
      <c r="IN6" s="98"/>
      <c r="IO6" s="98"/>
      <c r="IP6" s="98"/>
      <c r="IQ6" s="98"/>
      <c r="IR6" s="98"/>
      <c r="IS6" s="98"/>
      <c r="IT6" s="98"/>
    </row>
    <row r="7" spans="1:254" ht="30.75" x14ac:dyDescent="0.25">
      <c r="A7" s="100" t="s">
        <v>1</v>
      </c>
      <c r="B7" s="98" t="s">
        <v>2</v>
      </c>
      <c r="C7" s="102" t="s">
        <v>3</v>
      </c>
      <c r="D7" s="101" t="s">
        <v>4</v>
      </c>
      <c r="E7" s="98" t="s">
        <v>5</v>
      </c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8"/>
      <c r="AO7" s="98"/>
      <c r="AP7" s="98"/>
      <c r="AQ7" s="98"/>
      <c r="AR7" s="98"/>
      <c r="AS7" s="98"/>
      <c r="AT7" s="98"/>
      <c r="AU7" s="98"/>
      <c r="AV7" s="98"/>
      <c r="AW7" s="98"/>
      <c r="AX7" s="98"/>
      <c r="AY7" s="98"/>
      <c r="AZ7" s="98"/>
      <c r="BA7" s="98"/>
      <c r="BB7" s="98"/>
      <c r="BC7" s="98"/>
      <c r="BD7" s="98"/>
      <c r="BE7" s="98"/>
      <c r="BF7" s="98"/>
      <c r="BG7" s="98"/>
      <c r="BH7" s="98"/>
      <c r="BI7" s="98"/>
      <c r="BJ7" s="98"/>
      <c r="BK7" s="98"/>
      <c r="BL7" s="98"/>
      <c r="BM7" s="98"/>
      <c r="BN7" s="98"/>
      <c r="BO7" s="98"/>
      <c r="BP7" s="98"/>
      <c r="BQ7" s="98"/>
      <c r="BR7" s="98"/>
      <c r="BS7" s="98"/>
      <c r="BT7" s="98"/>
      <c r="BU7" s="98"/>
      <c r="BV7" s="98"/>
      <c r="BW7" s="98"/>
      <c r="BX7" s="98"/>
      <c r="BY7" s="98"/>
      <c r="BZ7" s="98"/>
      <c r="CA7" s="98"/>
      <c r="CB7" s="98"/>
      <c r="CC7" s="98"/>
      <c r="CD7" s="98"/>
      <c r="CE7" s="98"/>
      <c r="CF7" s="98"/>
      <c r="CG7" s="98"/>
      <c r="CH7" s="98"/>
      <c r="CI7" s="98"/>
      <c r="CJ7" s="98"/>
      <c r="CK7" s="98"/>
      <c r="CL7" s="98"/>
      <c r="CM7" s="98"/>
      <c r="CN7" s="98"/>
      <c r="CO7" s="98"/>
      <c r="CP7" s="98"/>
      <c r="CQ7" s="98"/>
      <c r="CR7" s="98"/>
      <c r="CS7" s="98"/>
      <c r="CT7" s="98"/>
      <c r="CU7" s="98"/>
      <c r="CV7" s="98"/>
      <c r="CW7" s="98"/>
      <c r="CX7" s="98"/>
      <c r="CY7" s="98"/>
      <c r="CZ7" s="98"/>
      <c r="DA7" s="98"/>
      <c r="DB7" s="98"/>
      <c r="DC7" s="98"/>
      <c r="DD7" s="98"/>
      <c r="DE7" s="98"/>
      <c r="DF7" s="98"/>
      <c r="DG7" s="98"/>
      <c r="DH7" s="98"/>
      <c r="DI7" s="98"/>
      <c r="DJ7" s="98"/>
      <c r="DK7" s="98"/>
      <c r="DL7" s="98"/>
      <c r="DM7" s="98"/>
      <c r="DN7" s="98"/>
      <c r="DO7" s="98"/>
      <c r="DP7" s="98"/>
      <c r="DQ7" s="98"/>
      <c r="DR7" s="98"/>
      <c r="DS7" s="98"/>
      <c r="DT7" s="98"/>
      <c r="DU7" s="98"/>
      <c r="DV7" s="98"/>
      <c r="DW7" s="98"/>
      <c r="DX7" s="98"/>
      <c r="DY7" s="98"/>
      <c r="DZ7" s="98"/>
      <c r="EA7" s="98"/>
      <c r="EB7" s="98"/>
      <c r="EC7" s="98"/>
      <c r="ED7" s="98"/>
      <c r="EE7" s="98"/>
      <c r="EF7" s="98"/>
      <c r="EG7" s="98"/>
      <c r="EH7" s="98"/>
      <c r="EI7" s="98"/>
      <c r="EJ7" s="98"/>
      <c r="EK7" s="98"/>
      <c r="EL7" s="98"/>
      <c r="EM7" s="98"/>
      <c r="EN7" s="98"/>
      <c r="EO7" s="98"/>
      <c r="EP7" s="98"/>
      <c r="EQ7" s="98"/>
      <c r="ER7" s="98"/>
      <c r="ES7" s="98"/>
      <c r="ET7" s="98"/>
      <c r="EU7" s="98"/>
      <c r="EV7" s="98"/>
      <c r="EW7" s="98"/>
      <c r="EX7" s="98"/>
      <c r="EY7" s="98"/>
      <c r="EZ7" s="98"/>
      <c r="FA7" s="98"/>
      <c r="FB7" s="98"/>
      <c r="FC7" s="98"/>
      <c r="FD7" s="98"/>
      <c r="FE7" s="98"/>
      <c r="FF7" s="98"/>
      <c r="FG7" s="98"/>
      <c r="FH7" s="98"/>
      <c r="FI7" s="98"/>
      <c r="FJ7" s="98"/>
      <c r="FK7" s="98"/>
      <c r="FL7" s="98"/>
      <c r="FM7" s="98"/>
      <c r="FN7" s="98"/>
      <c r="FO7" s="98"/>
      <c r="FP7" s="98"/>
      <c r="FQ7" s="98"/>
      <c r="FR7" s="98"/>
      <c r="FS7" s="98"/>
      <c r="FT7" s="98"/>
      <c r="FU7" s="98"/>
      <c r="FV7" s="98"/>
      <c r="FW7" s="98"/>
      <c r="FX7" s="98"/>
      <c r="FY7" s="98"/>
      <c r="FZ7" s="98"/>
      <c r="GA7" s="98"/>
      <c r="GB7" s="98"/>
      <c r="GC7" s="98"/>
      <c r="GD7" s="98"/>
      <c r="GE7" s="98"/>
      <c r="GF7" s="98"/>
      <c r="GG7" s="98"/>
      <c r="GH7" s="98"/>
      <c r="GI7" s="98"/>
      <c r="GJ7" s="98"/>
      <c r="GK7" s="98"/>
      <c r="GL7" s="98"/>
      <c r="GM7" s="98"/>
      <c r="GN7" s="98"/>
      <c r="GO7" s="98"/>
      <c r="GP7" s="98"/>
      <c r="GQ7" s="98"/>
      <c r="GR7" s="98"/>
      <c r="GS7" s="98"/>
      <c r="GT7" s="98"/>
      <c r="GU7" s="98"/>
      <c r="GV7" s="98"/>
      <c r="GW7" s="98"/>
      <c r="GX7" s="98"/>
      <c r="GY7" s="98"/>
      <c r="GZ7" s="98"/>
      <c r="HA7" s="98"/>
      <c r="HB7" s="98"/>
      <c r="HC7" s="98"/>
      <c r="HD7" s="98"/>
      <c r="HE7" s="98"/>
      <c r="HF7" s="98"/>
      <c r="HG7" s="98"/>
      <c r="HH7" s="98"/>
      <c r="HI7" s="98"/>
      <c r="HJ7" s="98"/>
      <c r="HK7" s="98"/>
      <c r="HL7" s="98"/>
      <c r="HM7" s="98"/>
      <c r="HN7" s="98"/>
      <c r="HO7" s="98"/>
      <c r="HP7" s="98"/>
      <c r="HQ7" s="98"/>
      <c r="HR7" s="98"/>
      <c r="HS7" s="98"/>
      <c r="HT7" s="98"/>
      <c r="HU7" s="98"/>
      <c r="HV7" s="98"/>
      <c r="HW7" s="98"/>
      <c r="HX7" s="98"/>
      <c r="HY7" s="98"/>
      <c r="HZ7" s="98"/>
      <c r="IA7" s="98"/>
      <c r="IB7" s="98"/>
      <c r="IC7" s="98"/>
      <c r="ID7" s="98"/>
      <c r="IE7" s="98"/>
      <c r="IF7" s="98"/>
      <c r="IG7" s="98"/>
      <c r="IH7" s="98"/>
      <c r="II7" s="98"/>
      <c r="IJ7" s="98"/>
      <c r="IK7" s="98"/>
      <c r="IL7" s="98"/>
      <c r="IM7" s="98"/>
      <c r="IN7" s="98"/>
      <c r="IO7" s="98"/>
      <c r="IP7" s="98"/>
      <c r="IQ7" s="98"/>
      <c r="IR7" s="98"/>
      <c r="IS7" s="98"/>
      <c r="IT7" s="98"/>
    </row>
    <row r="8" spans="1:254" x14ac:dyDescent="0.25">
      <c r="A8" s="102"/>
      <c r="B8" s="98" t="s">
        <v>6</v>
      </c>
      <c r="C8" s="102" t="s">
        <v>3</v>
      </c>
      <c r="D8" s="101" t="s">
        <v>7</v>
      </c>
      <c r="E8" s="98" t="s">
        <v>8</v>
      </c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  <c r="AN8" s="98"/>
      <c r="AO8" s="98"/>
      <c r="AP8" s="98"/>
      <c r="AQ8" s="98"/>
      <c r="AR8" s="98"/>
      <c r="AS8" s="98"/>
      <c r="AT8" s="98"/>
      <c r="AU8" s="98"/>
      <c r="AV8" s="98"/>
      <c r="AW8" s="98"/>
      <c r="AX8" s="98"/>
      <c r="AY8" s="98"/>
      <c r="AZ8" s="98"/>
      <c r="BA8" s="98"/>
      <c r="BB8" s="98"/>
      <c r="BC8" s="98"/>
      <c r="BD8" s="98"/>
      <c r="BE8" s="98"/>
      <c r="BF8" s="98"/>
      <c r="BG8" s="98"/>
      <c r="BH8" s="98"/>
      <c r="BI8" s="98"/>
      <c r="BJ8" s="98"/>
      <c r="BK8" s="98"/>
      <c r="BL8" s="98"/>
      <c r="BM8" s="98"/>
      <c r="BN8" s="98"/>
      <c r="BO8" s="98"/>
      <c r="BP8" s="98"/>
      <c r="BQ8" s="98"/>
      <c r="BR8" s="98"/>
      <c r="BS8" s="98"/>
      <c r="BT8" s="98"/>
      <c r="BU8" s="98"/>
      <c r="BV8" s="98"/>
      <c r="BW8" s="98"/>
      <c r="BX8" s="98"/>
      <c r="BY8" s="98"/>
      <c r="BZ8" s="98"/>
      <c r="CA8" s="98"/>
      <c r="CB8" s="98"/>
      <c r="CC8" s="98"/>
      <c r="CD8" s="98"/>
      <c r="CE8" s="98"/>
      <c r="CF8" s="98"/>
      <c r="CG8" s="98"/>
      <c r="CH8" s="98"/>
      <c r="CI8" s="98"/>
      <c r="CJ8" s="98"/>
      <c r="CK8" s="98"/>
      <c r="CL8" s="98"/>
      <c r="CM8" s="98"/>
      <c r="CN8" s="98"/>
      <c r="CO8" s="98"/>
      <c r="CP8" s="98"/>
      <c r="CQ8" s="98"/>
      <c r="CR8" s="98"/>
      <c r="CS8" s="98"/>
      <c r="CT8" s="98"/>
      <c r="CU8" s="98"/>
      <c r="CV8" s="98"/>
      <c r="CW8" s="98"/>
      <c r="CX8" s="98"/>
      <c r="CY8" s="98"/>
      <c r="CZ8" s="98"/>
      <c r="DA8" s="98"/>
      <c r="DB8" s="98"/>
      <c r="DC8" s="98"/>
      <c r="DD8" s="98"/>
      <c r="DE8" s="98"/>
      <c r="DF8" s="98"/>
      <c r="DG8" s="98"/>
      <c r="DH8" s="98"/>
      <c r="DI8" s="98"/>
      <c r="DJ8" s="98"/>
      <c r="DK8" s="98"/>
      <c r="DL8" s="98"/>
      <c r="DM8" s="98"/>
      <c r="DN8" s="98"/>
      <c r="DO8" s="98"/>
      <c r="DP8" s="98"/>
      <c r="DQ8" s="98"/>
      <c r="DR8" s="98"/>
      <c r="DS8" s="98"/>
      <c r="DT8" s="98"/>
      <c r="DU8" s="98"/>
      <c r="DV8" s="98"/>
      <c r="DW8" s="98"/>
      <c r="DX8" s="98"/>
      <c r="DY8" s="98"/>
      <c r="DZ8" s="98"/>
      <c r="EA8" s="98"/>
      <c r="EB8" s="98"/>
      <c r="EC8" s="98"/>
      <c r="ED8" s="98"/>
      <c r="EE8" s="98"/>
      <c r="EF8" s="98"/>
      <c r="EG8" s="98"/>
      <c r="EH8" s="98"/>
      <c r="EI8" s="98"/>
      <c r="EJ8" s="98"/>
      <c r="EK8" s="98"/>
      <c r="EL8" s="98"/>
      <c r="EM8" s="98"/>
      <c r="EN8" s="98"/>
      <c r="EO8" s="98"/>
      <c r="EP8" s="98"/>
      <c r="EQ8" s="98"/>
      <c r="ER8" s="98"/>
      <c r="ES8" s="98"/>
      <c r="ET8" s="98"/>
      <c r="EU8" s="98"/>
      <c r="EV8" s="98"/>
      <c r="EW8" s="98"/>
      <c r="EX8" s="98"/>
      <c r="EY8" s="98"/>
      <c r="EZ8" s="98"/>
      <c r="FA8" s="98"/>
      <c r="FB8" s="98"/>
      <c r="FC8" s="98"/>
      <c r="FD8" s="98"/>
      <c r="FE8" s="98"/>
      <c r="FF8" s="98"/>
      <c r="FG8" s="98"/>
      <c r="FH8" s="98"/>
      <c r="FI8" s="98"/>
      <c r="FJ8" s="98"/>
      <c r="FK8" s="98"/>
      <c r="FL8" s="98"/>
      <c r="FM8" s="98"/>
      <c r="FN8" s="98"/>
      <c r="FO8" s="98"/>
      <c r="FP8" s="98"/>
      <c r="FQ8" s="98"/>
      <c r="FR8" s="98"/>
      <c r="FS8" s="98"/>
      <c r="FT8" s="98"/>
      <c r="FU8" s="98"/>
      <c r="FV8" s="98"/>
      <c r="FW8" s="98"/>
      <c r="FX8" s="98"/>
      <c r="FY8" s="98"/>
      <c r="FZ8" s="98"/>
      <c r="GA8" s="98"/>
      <c r="GB8" s="98"/>
      <c r="GC8" s="98"/>
      <c r="GD8" s="98"/>
      <c r="GE8" s="98"/>
      <c r="GF8" s="98"/>
      <c r="GG8" s="98"/>
      <c r="GH8" s="98"/>
      <c r="GI8" s="98"/>
      <c r="GJ8" s="98"/>
      <c r="GK8" s="98"/>
      <c r="GL8" s="98"/>
      <c r="GM8" s="98"/>
      <c r="GN8" s="98"/>
      <c r="GO8" s="98"/>
      <c r="GP8" s="98"/>
      <c r="GQ8" s="98"/>
      <c r="GR8" s="98"/>
      <c r="GS8" s="98"/>
      <c r="GT8" s="98"/>
      <c r="GU8" s="98"/>
      <c r="GV8" s="98"/>
      <c r="GW8" s="98"/>
      <c r="GX8" s="98"/>
      <c r="GY8" s="98"/>
      <c r="GZ8" s="98"/>
      <c r="HA8" s="98"/>
      <c r="HB8" s="98"/>
      <c r="HC8" s="98"/>
      <c r="HD8" s="98"/>
      <c r="HE8" s="98"/>
      <c r="HF8" s="98"/>
      <c r="HG8" s="98"/>
      <c r="HH8" s="98"/>
      <c r="HI8" s="98"/>
      <c r="HJ8" s="98"/>
      <c r="HK8" s="98"/>
      <c r="HL8" s="98"/>
      <c r="HM8" s="98"/>
      <c r="HN8" s="98"/>
      <c r="HO8" s="98"/>
      <c r="HP8" s="98"/>
      <c r="HQ8" s="98"/>
      <c r="HR8" s="98"/>
      <c r="HS8" s="98"/>
      <c r="HT8" s="98"/>
      <c r="HU8" s="98"/>
      <c r="HV8" s="98"/>
      <c r="HW8" s="98"/>
      <c r="HX8" s="98"/>
      <c r="HY8" s="98"/>
      <c r="HZ8" s="98"/>
      <c r="IA8" s="98"/>
      <c r="IB8" s="98"/>
      <c r="IC8" s="98"/>
      <c r="ID8" s="98"/>
      <c r="IE8" s="98"/>
      <c r="IF8" s="98"/>
      <c r="IG8" s="98"/>
      <c r="IH8" s="98"/>
      <c r="II8" s="98"/>
      <c r="IJ8" s="98"/>
      <c r="IK8" s="98"/>
      <c r="IL8" s="98"/>
      <c r="IM8" s="98"/>
      <c r="IN8" s="98"/>
      <c r="IO8" s="98"/>
      <c r="IP8" s="98"/>
      <c r="IQ8" s="98"/>
      <c r="IR8" s="98"/>
      <c r="IS8" s="98"/>
      <c r="IT8" s="98"/>
    </row>
    <row r="9" spans="1:254" x14ac:dyDescent="0.25">
      <c r="A9" s="102"/>
      <c r="B9" s="98" t="s">
        <v>9</v>
      </c>
      <c r="C9" s="102" t="s">
        <v>3</v>
      </c>
      <c r="D9" s="101" t="s">
        <v>10</v>
      </c>
      <c r="E9" s="98" t="s">
        <v>11</v>
      </c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8"/>
      <c r="AO9" s="98"/>
      <c r="AP9" s="98"/>
      <c r="AQ9" s="98"/>
      <c r="AR9" s="98"/>
      <c r="AS9" s="98"/>
      <c r="AT9" s="98"/>
      <c r="AU9" s="98"/>
      <c r="AV9" s="98"/>
      <c r="AW9" s="98"/>
      <c r="AX9" s="98"/>
      <c r="AY9" s="98"/>
      <c r="AZ9" s="98"/>
      <c r="BA9" s="98"/>
      <c r="BB9" s="98"/>
      <c r="BC9" s="98"/>
      <c r="BD9" s="98"/>
      <c r="BE9" s="98"/>
      <c r="BF9" s="98"/>
      <c r="BG9" s="98"/>
      <c r="BH9" s="98"/>
      <c r="BI9" s="98"/>
      <c r="BJ9" s="98"/>
      <c r="BK9" s="98"/>
      <c r="BL9" s="98"/>
      <c r="BM9" s="98"/>
      <c r="BN9" s="98"/>
      <c r="BO9" s="98"/>
      <c r="BP9" s="98"/>
      <c r="BQ9" s="98"/>
      <c r="BR9" s="98"/>
      <c r="BS9" s="98"/>
      <c r="BT9" s="98"/>
      <c r="BU9" s="98"/>
      <c r="BV9" s="98"/>
      <c r="BW9" s="98"/>
      <c r="BX9" s="98"/>
      <c r="BY9" s="98"/>
      <c r="BZ9" s="98"/>
      <c r="CA9" s="98"/>
      <c r="CB9" s="98"/>
      <c r="CC9" s="98"/>
      <c r="CD9" s="98"/>
      <c r="CE9" s="98"/>
      <c r="CF9" s="98"/>
      <c r="CG9" s="98"/>
      <c r="CH9" s="98"/>
      <c r="CI9" s="98"/>
      <c r="CJ9" s="98"/>
      <c r="CK9" s="98"/>
      <c r="CL9" s="98"/>
      <c r="CM9" s="98"/>
      <c r="CN9" s="98"/>
      <c r="CO9" s="98"/>
      <c r="CP9" s="98"/>
      <c r="CQ9" s="98"/>
      <c r="CR9" s="98"/>
      <c r="CS9" s="98"/>
      <c r="CT9" s="98"/>
      <c r="CU9" s="98"/>
      <c r="CV9" s="98"/>
      <c r="CW9" s="98"/>
      <c r="CX9" s="98"/>
      <c r="CY9" s="98"/>
      <c r="CZ9" s="98"/>
      <c r="DA9" s="98"/>
      <c r="DB9" s="98"/>
      <c r="DC9" s="98"/>
      <c r="DD9" s="98"/>
      <c r="DE9" s="98"/>
      <c r="DF9" s="98"/>
      <c r="DG9" s="98"/>
      <c r="DH9" s="98"/>
      <c r="DI9" s="98"/>
      <c r="DJ9" s="98"/>
      <c r="DK9" s="98"/>
      <c r="DL9" s="98"/>
      <c r="DM9" s="98"/>
      <c r="DN9" s="98"/>
      <c r="DO9" s="98"/>
      <c r="DP9" s="98"/>
      <c r="DQ9" s="98"/>
      <c r="DR9" s="98"/>
      <c r="DS9" s="98"/>
      <c r="DT9" s="98"/>
      <c r="DU9" s="98"/>
      <c r="DV9" s="98"/>
      <c r="DW9" s="98"/>
      <c r="DX9" s="98"/>
      <c r="DY9" s="98"/>
      <c r="DZ9" s="98"/>
      <c r="EA9" s="98"/>
      <c r="EB9" s="98"/>
      <c r="EC9" s="98"/>
      <c r="ED9" s="98"/>
      <c r="EE9" s="98"/>
      <c r="EF9" s="98"/>
      <c r="EG9" s="98"/>
      <c r="EH9" s="98"/>
      <c r="EI9" s="98"/>
      <c r="EJ9" s="98"/>
      <c r="EK9" s="98"/>
      <c r="EL9" s="98"/>
      <c r="EM9" s="98"/>
      <c r="EN9" s="98"/>
      <c r="EO9" s="98"/>
      <c r="EP9" s="98"/>
      <c r="EQ9" s="98"/>
      <c r="ER9" s="98"/>
      <c r="ES9" s="98"/>
      <c r="ET9" s="98"/>
      <c r="EU9" s="98"/>
      <c r="EV9" s="98"/>
      <c r="EW9" s="98"/>
      <c r="EX9" s="98"/>
      <c r="EY9" s="98"/>
      <c r="EZ9" s="98"/>
      <c r="FA9" s="98"/>
      <c r="FB9" s="98"/>
      <c r="FC9" s="98"/>
      <c r="FD9" s="98"/>
      <c r="FE9" s="98"/>
      <c r="FF9" s="98"/>
      <c r="FG9" s="98"/>
      <c r="FH9" s="98"/>
      <c r="FI9" s="98"/>
      <c r="FJ9" s="98"/>
      <c r="FK9" s="98"/>
      <c r="FL9" s="98"/>
      <c r="FM9" s="98"/>
      <c r="FN9" s="98"/>
      <c r="FO9" s="98"/>
      <c r="FP9" s="98"/>
      <c r="FQ9" s="98"/>
      <c r="FR9" s="98"/>
      <c r="FS9" s="98"/>
      <c r="FT9" s="98"/>
      <c r="FU9" s="98"/>
      <c r="FV9" s="98"/>
      <c r="FW9" s="98"/>
      <c r="FX9" s="98"/>
      <c r="FY9" s="98"/>
      <c r="FZ9" s="98"/>
      <c r="GA9" s="98"/>
      <c r="GB9" s="98"/>
      <c r="GC9" s="98"/>
      <c r="GD9" s="98"/>
      <c r="GE9" s="98"/>
      <c r="GF9" s="98"/>
      <c r="GG9" s="98"/>
      <c r="GH9" s="98"/>
      <c r="GI9" s="98"/>
      <c r="GJ9" s="98"/>
      <c r="GK9" s="98"/>
      <c r="GL9" s="98"/>
      <c r="GM9" s="98"/>
      <c r="GN9" s="98"/>
      <c r="GO9" s="98"/>
      <c r="GP9" s="98"/>
      <c r="GQ9" s="98"/>
      <c r="GR9" s="98"/>
      <c r="GS9" s="98"/>
      <c r="GT9" s="98"/>
      <c r="GU9" s="98"/>
      <c r="GV9" s="98"/>
      <c r="GW9" s="98"/>
      <c r="GX9" s="98"/>
      <c r="GY9" s="98"/>
      <c r="GZ9" s="98"/>
      <c r="HA9" s="98"/>
      <c r="HB9" s="98"/>
      <c r="HC9" s="98"/>
      <c r="HD9" s="98"/>
      <c r="HE9" s="98"/>
      <c r="HF9" s="98"/>
      <c r="HG9" s="98"/>
      <c r="HH9" s="98"/>
      <c r="HI9" s="98"/>
      <c r="HJ9" s="98"/>
      <c r="HK9" s="98"/>
      <c r="HL9" s="98"/>
      <c r="HM9" s="98"/>
      <c r="HN9" s="98"/>
      <c r="HO9" s="98"/>
      <c r="HP9" s="98"/>
      <c r="HQ9" s="98"/>
      <c r="HR9" s="98"/>
      <c r="HS9" s="98"/>
      <c r="HT9" s="98"/>
      <c r="HU9" s="98"/>
      <c r="HV9" s="98"/>
      <c r="HW9" s="98"/>
      <c r="HX9" s="98"/>
      <c r="HY9" s="98"/>
      <c r="HZ9" s="98"/>
      <c r="IA9" s="98"/>
      <c r="IB9" s="98"/>
      <c r="IC9" s="98"/>
      <c r="ID9" s="98"/>
      <c r="IE9" s="98"/>
      <c r="IF9" s="98"/>
      <c r="IG9" s="98"/>
      <c r="IH9" s="98"/>
      <c r="II9" s="98"/>
      <c r="IJ9" s="98"/>
      <c r="IK9" s="98"/>
      <c r="IL9" s="98"/>
      <c r="IM9" s="98"/>
      <c r="IN9" s="98"/>
      <c r="IO9" s="98"/>
      <c r="IP9" s="98"/>
      <c r="IQ9" s="98"/>
      <c r="IR9" s="98"/>
      <c r="IS9" s="98"/>
      <c r="IT9" s="98"/>
    </row>
    <row r="10" spans="1:254" x14ac:dyDescent="0.25">
      <c r="A10" s="102"/>
      <c r="B10" s="98" t="s">
        <v>12</v>
      </c>
      <c r="C10" s="102" t="s">
        <v>3</v>
      </c>
      <c r="D10" s="101" t="s">
        <v>13</v>
      </c>
      <c r="E10" s="98" t="s">
        <v>14</v>
      </c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  <c r="AN10" s="98"/>
      <c r="AO10" s="98"/>
      <c r="AP10" s="98"/>
      <c r="AQ10" s="98"/>
      <c r="AR10" s="98"/>
      <c r="AS10" s="98"/>
      <c r="AT10" s="98"/>
      <c r="AU10" s="98"/>
      <c r="AV10" s="98"/>
      <c r="AW10" s="98"/>
      <c r="AX10" s="98"/>
      <c r="AY10" s="98"/>
      <c r="AZ10" s="98"/>
      <c r="BA10" s="98"/>
      <c r="BB10" s="98"/>
      <c r="BC10" s="98"/>
      <c r="BD10" s="98"/>
      <c r="BE10" s="98"/>
      <c r="BF10" s="98"/>
      <c r="BG10" s="98"/>
      <c r="BH10" s="98"/>
      <c r="BI10" s="98"/>
      <c r="BJ10" s="98"/>
      <c r="BK10" s="98"/>
      <c r="BL10" s="98"/>
      <c r="BM10" s="98"/>
      <c r="BN10" s="98"/>
      <c r="BO10" s="98"/>
      <c r="BP10" s="98"/>
      <c r="BQ10" s="98"/>
      <c r="BR10" s="98"/>
      <c r="BS10" s="98"/>
      <c r="BT10" s="98"/>
      <c r="BU10" s="98"/>
      <c r="BV10" s="98"/>
      <c r="BW10" s="98"/>
      <c r="BX10" s="98"/>
      <c r="BY10" s="98"/>
      <c r="BZ10" s="98"/>
      <c r="CA10" s="98"/>
      <c r="CB10" s="98"/>
      <c r="CC10" s="98"/>
      <c r="CD10" s="98"/>
      <c r="CE10" s="98"/>
      <c r="CF10" s="98"/>
      <c r="CG10" s="98"/>
      <c r="CH10" s="98"/>
      <c r="CI10" s="98"/>
      <c r="CJ10" s="98"/>
      <c r="CK10" s="98"/>
      <c r="CL10" s="98"/>
      <c r="CM10" s="98"/>
      <c r="CN10" s="98"/>
      <c r="CO10" s="98"/>
      <c r="CP10" s="98"/>
      <c r="CQ10" s="98"/>
      <c r="CR10" s="98"/>
      <c r="CS10" s="98"/>
      <c r="CT10" s="98"/>
      <c r="CU10" s="98"/>
      <c r="CV10" s="98"/>
      <c r="CW10" s="98"/>
      <c r="CX10" s="98"/>
      <c r="CY10" s="98"/>
      <c r="CZ10" s="98"/>
      <c r="DA10" s="98"/>
      <c r="DB10" s="98"/>
      <c r="DC10" s="98"/>
      <c r="DD10" s="98"/>
      <c r="DE10" s="98"/>
      <c r="DF10" s="98"/>
      <c r="DG10" s="98"/>
      <c r="DH10" s="98"/>
      <c r="DI10" s="98"/>
      <c r="DJ10" s="98"/>
      <c r="DK10" s="98"/>
      <c r="DL10" s="98"/>
      <c r="DM10" s="98"/>
      <c r="DN10" s="98"/>
      <c r="DO10" s="98"/>
      <c r="DP10" s="98"/>
      <c r="DQ10" s="98"/>
      <c r="DR10" s="98"/>
      <c r="DS10" s="98"/>
      <c r="DT10" s="98"/>
      <c r="DU10" s="98"/>
      <c r="DV10" s="98"/>
      <c r="DW10" s="98"/>
      <c r="DX10" s="98"/>
      <c r="DY10" s="98"/>
      <c r="DZ10" s="98"/>
      <c r="EA10" s="98"/>
      <c r="EB10" s="98"/>
      <c r="EC10" s="98"/>
      <c r="ED10" s="98"/>
      <c r="EE10" s="98"/>
      <c r="EF10" s="98"/>
      <c r="EG10" s="98"/>
      <c r="EH10" s="98"/>
      <c r="EI10" s="98"/>
      <c r="EJ10" s="98"/>
      <c r="EK10" s="98"/>
      <c r="EL10" s="98"/>
      <c r="EM10" s="98"/>
      <c r="EN10" s="98"/>
      <c r="EO10" s="98"/>
      <c r="EP10" s="98"/>
      <c r="EQ10" s="98"/>
      <c r="ER10" s="98"/>
      <c r="ES10" s="98"/>
      <c r="ET10" s="98"/>
      <c r="EU10" s="98"/>
      <c r="EV10" s="98"/>
      <c r="EW10" s="98"/>
      <c r="EX10" s="98"/>
      <c r="EY10" s="98"/>
      <c r="EZ10" s="98"/>
      <c r="FA10" s="98"/>
      <c r="FB10" s="98"/>
      <c r="FC10" s="98"/>
      <c r="FD10" s="98"/>
      <c r="FE10" s="98"/>
      <c r="FF10" s="98"/>
      <c r="FG10" s="98"/>
      <c r="FH10" s="98"/>
      <c r="FI10" s="98"/>
      <c r="FJ10" s="98"/>
      <c r="FK10" s="98"/>
      <c r="FL10" s="98"/>
      <c r="FM10" s="98"/>
      <c r="FN10" s="98"/>
      <c r="FO10" s="98"/>
      <c r="FP10" s="98"/>
      <c r="FQ10" s="98"/>
      <c r="FR10" s="98"/>
      <c r="FS10" s="98"/>
      <c r="FT10" s="98"/>
      <c r="FU10" s="98"/>
      <c r="FV10" s="98"/>
      <c r="FW10" s="98"/>
      <c r="FX10" s="98"/>
      <c r="FY10" s="98"/>
      <c r="FZ10" s="98"/>
      <c r="GA10" s="98"/>
      <c r="GB10" s="98"/>
      <c r="GC10" s="98"/>
      <c r="GD10" s="98"/>
      <c r="GE10" s="98"/>
      <c r="GF10" s="98"/>
      <c r="GG10" s="98"/>
      <c r="GH10" s="98"/>
      <c r="GI10" s="98"/>
      <c r="GJ10" s="98"/>
      <c r="GK10" s="98"/>
      <c r="GL10" s="98"/>
      <c r="GM10" s="98"/>
      <c r="GN10" s="98"/>
      <c r="GO10" s="98"/>
      <c r="GP10" s="98"/>
      <c r="GQ10" s="98"/>
      <c r="GR10" s="98"/>
      <c r="GS10" s="98"/>
      <c r="GT10" s="98"/>
      <c r="GU10" s="98"/>
      <c r="GV10" s="98"/>
      <c r="GW10" s="98"/>
      <c r="GX10" s="98"/>
      <c r="GY10" s="98"/>
      <c r="GZ10" s="98"/>
      <c r="HA10" s="98"/>
      <c r="HB10" s="98"/>
      <c r="HC10" s="98"/>
      <c r="HD10" s="98"/>
      <c r="HE10" s="98"/>
      <c r="HF10" s="98"/>
      <c r="HG10" s="98"/>
      <c r="HH10" s="98"/>
      <c r="HI10" s="98"/>
      <c r="HJ10" s="98"/>
      <c r="HK10" s="98"/>
      <c r="HL10" s="98"/>
      <c r="HM10" s="98"/>
      <c r="HN10" s="98"/>
      <c r="HO10" s="98"/>
      <c r="HP10" s="98"/>
      <c r="HQ10" s="98"/>
      <c r="HR10" s="98"/>
      <c r="HS10" s="98"/>
      <c r="HT10" s="98"/>
      <c r="HU10" s="98"/>
      <c r="HV10" s="98"/>
      <c r="HW10" s="98"/>
      <c r="HX10" s="98"/>
      <c r="HY10" s="98"/>
      <c r="HZ10" s="98"/>
      <c r="IA10" s="98"/>
      <c r="IB10" s="98"/>
      <c r="IC10" s="98"/>
      <c r="ID10" s="98"/>
      <c r="IE10" s="98"/>
      <c r="IF10" s="98"/>
      <c r="IG10" s="98"/>
      <c r="IH10" s="98"/>
      <c r="II10" s="98"/>
      <c r="IJ10" s="98"/>
      <c r="IK10" s="98"/>
      <c r="IL10" s="98"/>
      <c r="IM10" s="98"/>
      <c r="IN10" s="98"/>
      <c r="IO10" s="98"/>
      <c r="IP10" s="98"/>
      <c r="IQ10" s="98"/>
      <c r="IR10" s="98"/>
      <c r="IS10" s="98"/>
      <c r="IT10" s="98"/>
    </row>
    <row r="11" spans="1:254" x14ac:dyDescent="0.25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8"/>
      <c r="AO11" s="98"/>
      <c r="AP11" s="98"/>
      <c r="AQ11" s="98"/>
      <c r="AR11" s="98"/>
      <c r="AS11" s="98"/>
      <c r="AT11" s="98"/>
      <c r="AU11" s="98"/>
      <c r="AV11" s="98"/>
      <c r="AW11" s="98"/>
      <c r="AX11" s="98"/>
      <c r="AY11" s="98"/>
      <c r="AZ11" s="98"/>
      <c r="BA11" s="98"/>
      <c r="BB11" s="98"/>
      <c r="BC11" s="98"/>
      <c r="BD11" s="98"/>
      <c r="BE11" s="98"/>
      <c r="BF11" s="98"/>
      <c r="BG11" s="98"/>
      <c r="BH11" s="98"/>
      <c r="BI11" s="98"/>
      <c r="BJ11" s="98"/>
      <c r="BK11" s="98"/>
      <c r="BL11" s="98"/>
      <c r="BM11" s="98"/>
      <c r="BN11" s="98"/>
      <c r="BO11" s="98"/>
      <c r="BP11" s="98"/>
      <c r="BQ11" s="98"/>
      <c r="BR11" s="98"/>
      <c r="BS11" s="98"/>
      <c r="BT11" s="98"/>
      <c r="BU11" s="98"/>
      <c r="BV11" s="98"/>
      <c r="BW11" s="98"/>
      <c r="BX11" s="98"/>
      <c r="BY11" s="98"/>
      <c r="BZ11" s="98"/>
      <c r="CA11" s="98"/>
      <c r="CB11" s="98"/>
      <c r="CC11" s="98"/>
      <c r="CD11" s="98"/>
      <c r="CE11" s="98"/>
      <c r="CF11" s="98"/>
      <c r="CG11" s="98"/>
      <c r="CH11" s="98"/>
      <c r="CI11" s="98"/>
      <c r="CJ11" s="98"/>
      <c r="CK11" s="98"/>
      <c r="CL11" s="98"/>
      <c r="CM11" s="98"/>
      <c r="CN11" s="98"/>
      <c r="CO11" s="98"/>
      <c r="CP11" s="98"/>
      <c r="CQ11" s="98"/>
      <c r="CR11" s="98"/>
      <c r="CS11" s="98"/>
      <c r="CT11" s="98"/>
      <c r="CU11" s="98"/>
      <c r="CV11" s="98"/>
      <c r="CW11" s="98"/>
      <c r="CX11" s="98"/>
      <c r="CY11" s="98"/>
      <c r="CZ11" s="98"/>
      <c r="DA11" s="98"/>
      <c r="DB11" s="98"/>
      <c r="DC11" s="98"/>
      <c r="DD11" s="98"/>
      <c r="DE11" s="98"/>
      <c r="DF11" s="98"/>
      <c r="DG11" s="98"/>
      <c r="DH11" s="98"/>
      <c r="DI11" s="98"/>
      <c r="DJ11" s="98"/>
      <c r="DK11" s="98"/>
      <c r="DL11" s="98"/>
      <c r="DM11" s="98"/>
      <c r="DN11" s="98"/>
      <c r="DO11" s="98"/>
      <c r="DP11" s="98"/>
      <c r="DQ11" s="98"/>
      <c r="DR11" s="98"/>
      <c r="DS11" s="98"/>
      <c r="DT11" s="98"/>
      <c r="DU11" s="98"/>
      <c r="DV11" s="98"/>
      <c r="DW11" s="98"/>
      <c r="DX11" s="98"/>
      <c r="DY11" s="98"/>
      <c r="DZ11" s="98"/>
      <c r="EA11" s="98"/>
      <c r="EB11" s="98"/>
      <c r="EC11" s="98"/>
      <c r="ED11" s="98"/>
      <c r="EE11" s="98"/>
      <c r="EF11" s="98"/>
      <c r="EG11" s="98"/>
      <c r="EH11" s="98"/>
      <c r="EI11" s="98"/>
      <c r="EJ11" s="98"/>
      <c r="EK11" s="98"/>
      <c r="EL11" s="98"/>
      <c r="EM11" s="98"/>
      <c r="EN11" s="98"/>
      <c r="EO11" s="98"/>
      <c r="EP11" s="98"/>
      <c r="EQ11" s="98"/>
      <c r="ER11" s="98"/>
      <c r="ES11" s="98"/>
      <c r="ET11" s="98"/>
      <c r="EU11" s="98"/>
      <c r="EV11" s="98"/>
      <c r="EW11" s="98"/>
      <c r="EX11" s="98"/>
      <c r="EY11" s="98"/>
      <c r="EZ11" s="98"/>
      <c r="FA11" s="98"/>
      <c r="FB11" s="98"/>
      <c r="FC11" s="98"/>
      <c r="FD11" s="98"/>
      <c r="FE11" s="98"/>
      <c r="FF11" s="98"/>
      <c r="FG11" s="98"/>
      <c r="FH11" s="98"/>
      <c r="FI11" s="98"/>
      <c r="FJ11" s="98"/>
      <c r="FK11" s="98"/>
      <c r="FL11" s="98"/>
      <c r="FM11" s="98"/>
      <c r="FN11" s="98"/>
      <c r="FO11" s="98"/>
      <c r="FP11" s="98"/>
      <c r="FQ11" s="98"/>
      <c r="FR11" s="98"/>
      <c r="FS11" s="98"/>
      <c r="FT11" s="98"/>
      <c r="FU11" s="98"/>
      <c r="FV11" s="98"/>
      <c r="FW11" s="98"/>
      <c r="FX11" s="98"/>
      <c r="FY11" s="98"/>
      <c r="FZ11" s="98"/>
      <c r="GA11" s="98"/>
      <c r="GB11" s="98"/>
      <c r="GC11" s="98"/>
      <c r="GD11" s="98"/>
      <c r="GE11" s="98"/>
      <c r="GF11" s="98"/>
      <c r="GG11" s="98"/>
      <c r="GH11" s="98"/>
      <c r="GI11" s="98"/>
      <c r="GJ11" s="98"/>
      <c r="GK11" s="98"/>
      <c r="GL11" s="98"/>
      <c r="GM11" s="98"/>
      <c r="GN11" s="98"/>
      <c r="GO11" s="98"/>
      <c r="GP11" s="98"/>
      <c r="GQ11" s="98"/>
      <c r="GR11" s="98"/>
      <c r="GS11" s="98"/>
      <c r="GT11" s="98"/>
      <c r="GU11" s="98"/>
      <c r="GV11" s="98"/>
      <c r="GW11" s="98"/>
      <c r="GX11" s="98"/>
      <c r="GY11" s="98"/>
      <c r="GZ11" s="98"/>
      <c r="HA11" s="98"/>
      <c r="HB11" s="98"/>
      <c r="HC11" s="98"/>
      <c r="HD11" s="98"/>
      <c r="HE11" s="98"/>
      <c r="HF11" s="98"/>
      <c r="HG11" s="98"/>
      <c r="HH11" s="98"/>
      <c r="HI11" s="98"/>
      <c r="HJ11" s="98"/>
      <c r="HK11" s="98"/>
      <c r="HL11" s="98"/>
      <c r="HM11" s="98"/>
      <c r="HN11" s="98"/>
      <c r="HO11" s="98"/>
      <c r="HP11" s="98"/>
      <c r="HQ11" s="98"/>
      <c r="HR11" s="98"/>
      <c r="HS11" s="98"/>
      <c r="HT11" s="98"/>
      <c r="HU11" s="98"/>
      <c r="HV11" s="98"/>
      <c r="HW11" s="98"/>
      <c r="HX11" s="98"/>
      <c r="HY11" s="98"/>
      <c r="HZ11" s="98"/>
      <c r="IA11" s="98"/>
      <c r="IB11" s="98"/>
      <c r="IC11" s="98"/>
      <c r="ID11" s="98"/>
      <c r="IE11" s="98"/>
      <c r="IF11" s="98"/>
      <c r="IG11" s="98"/>
      <c r="IH11" s="98"/>
      <c r="II11" s="98"/>
      <c r="IJ11" s="98"/>
      <c r="IK11" s="98"/>
      <c r="IL11" s="98"/>
      <c r="IM11" s="98"/>
      <c r="IN11" s="98"/>
      <c r="IO11" s="98"/>
      <c r="IP11" s="98"/>
      <c r="IQ11" s="98"/>
      <c r="IR11" s="98"/>
      <c r="IS11" s="98"/>
      <c r="IT11" s="98"/>
    </row>
    <row r="12" spans="1:254" x14ac:dyDescent="0.25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  <c r="AN12" s="98"/>
      <c r="AO12" s="98"/>
      <c r="AP12" s="98"/>
      <c r="AQ12" s="98"/>
      <c r="AR12" s="98"/>
      <c r="AS12" s="98"/>
      <c r="AT12" s="98"/>
      <c r="AU12" s="98"/>
      <c r="AV12" s="98"/>
      <c r="AW12" s="98"/>
      <c r="AX12" s="98"/>
      <c r="AY12" s="98"/>
      <c r="AZ12" s="98"/>
      <c r="BA12" s="98"/>
      <c r="BB12" s="98"/>
      <c r="BC12" s="98"/>
      <c r="BD12" s="98"/>
      <c r="BE12" s="98"/>
      <c r="BF12" s="98"/>
      <c r="BG12" s="98"/>
      <c r="BH12" s="98"/>
      <c r="BI12" s="98"/>
      <c r="BJ12" s="98"/>
      <c r="BK12" s="98"/>
      <c r="BL12" s="98"/>
      <c r="BM12" s="98"/>
      <c r="BN12" s="98"/>
      <c r="BO12" s="98"/>
      <c r="BP12" s="98"/>
      <c r="BQ12" s="98"/>
      <c r="BR12" s="98"/>
      <c r="BS12" s="98"/>
      <c r="BT12" s="98"/>
      <c r="BU12" s="98"/>
      <c r="BV12" s="98"/>
      <c r="BW12" s="98"/>
      <c r="BX12" s="98"/>
      <c r="BY12" s="98"/>
      <c r="BZ12" s="98"/>
      <c r="CA12" s="98"/>
      <c r="CB12" s="98"/>
      <c r="CC12" s="98"/>
      <c r="CD12" s="98"/>
      <c r="CE12" s="98"/>
      <c r="CF12" s="98"/>
      <c r="CG12" s="98"/>
      <c r="CH12" s="98"/>
      <c r="CI12" s="98"/>
      <c r="CJ12" s="98"/>
      <c r="CK12" s="98"/>
      <c r="CL12" s="98"/>
      <c r="CM12" s="98"/>
      <c r="CN12" s="98"/>
      <c r="CO12" s="98"/>
      <c r="CP12" s="98"/>
      <c r="CQ12" s="98"/>
      <c r="CR12" s="98"/>
      <c r="CS12" s="98"/>
      <c r="CT12" s="98"/>
      <c r="CU12" s="98"/>
      <c r="CV12" s="98"/>
      <c r="CW12" s="98"/>
      <c r="CX12" s="98"/>
      <c r="CY12" s="98"/>
      <c r="CZ12" s="98"/>
      <c r="DA12" s="98"/>
      <c r="DB12" s="98"/>
      <c r="DC12" s="98"/>
      <c r="DD12" s="98"/>
      <c r="DE12" s="98"/>
      <c r="DF12" s="98"/>
      <c r="DG12" s="98"/>
      <c r="DH12" s="98"/>
      <c r="DI12" s="98"/>
      <c r="DJ12" s="98"/>
      <c r="DK12" s="98"/>
      <c r="DL12" s="98"/>
      <c r="DM12" s="98"/>
      <c r="DN12" s="98"/>
      <c r="DO12" s="98"/>
      <c r="DP12" s="98"/>
      <c r="DQ12" s="98"/>
      <c r="DR12" s="98"/>
      <c r="DS12" s="98"/>
      <c r="DT12" s="98"/>
      <c r="DU12" s="98"/>
      <c r="DV12" s="98"/>
      <c r="DW12" s="98"/>
      <c r="DX12" s="98"/>
      <c r="DY12" s="98"/>
      <c r="DZ12" s="98"/>
      <c r="EA12" s="98"/>
      <c r="EB12" s="98"/>
      <c r="EC12" s="98"/>
      <c r="ED12" s="98"/>
      <c r="EE12" s="98"/>
      <c r="EF12" s="98"/>
      <c r="EG12" s="98"/>
      <c r="EH12" s="98"/>
      <c r="EI12" s="98"/>
      <c r="EJ12" s="98"/>
      <c r="EK12" s="98"/>
      <c r="EL12" s="98"/>
      <c r="EM12" s="98"/>
      <c r="EN12" s="98"/>
      <c r="EO12" s="98"/>
      <c r="EP12" s="98"/>
      <c r="EQ12" s="98"/>
      <c r="ER12" s="98"/>
      <c r="ES12" s="98"/>
      <c r="ET12" s="98"/>
      <c r="EU12" s="98"/>
      <c r="EV12" s="98"/>
      <c r="EW12" s="98"/>
      <c r="EX12" s="98"/>
      <c r="EY12" s="98"/>
      <c r="EZ12" s="98"/>
      <c r="FA12" s="98"/>
      <c r="FB12" s="98"/>
      <c r="FC12" s="98"/>
      <c r="FD12" s="98"/>
      <c r="FE12" s="98"/>
      <c r="FF12" s="98"/>
      <c r="FG12" s="98"/>
      <c r="FH12" s="98"/>
      <c r="FI12" s="98"/>
      <c r="FJ12" s="98"/>
      <c r="FK12" s="98"/>
      <c r="FL12" s="98"/>
      <c r="FM12" s="98"/>
      <c r="FN12" s="98"/>
      <c r="FO12" s="98"/>
      <c r="FP12" s="98"/>
      <c r="FQ12" s="98"/>
      <c r="FR12" s="98"/>
      <c r="FS12" s="98"/>
      <c r="FT12" s="98"/>
      <c r="FU12" s="98"/>
      <c r="FV12" s="98"/>
      <c r="FW12" s="98"/>
      <c r="FX12" s="98"/>
      <c r="FY12" s="98"/>
      <c r="FZ12" s="98"/>
      <c r="GA12" s="98"/>
      <c r="GB12" s="98"/>
      <c r="GC12" s="98"/>
      <c r="GD12" s="98"/>
      <c r="GE12" s="98"/>
      <c r="GF12" s="98"/>
      <c r="GG12" s="98"/>
      <c r="GH12" s="98"/>
      <c r="GI12" s="98"/>
      <c r="GJ12" s="98"/>
      <c r="GK12" s="98"/>
      <c r="GL12" s="98"/>
      <c r="GM12" s="98"/>
      <c r="GN12" s="98"/>
      <c r="GO12" s="98"/>
      <c r="GP12" s="98"/>
      <c r="GQ12" s="98"/>
      <c r="GR12" s="98"/>
      <c r="GS12" s="98"/>
      <c r="GT12" s="98"/>
      <c r="GU12" s="98"/>
      <c r="GV12" s="98"/>
      <c r="GW12" s="98"/>
      <c r="GX12" s="98"/>
      <c r="GY12" s="98"/>
      <c r="GZ12" s="98"/>
      <c r="HA12" s="98"/>
      <c r="HB12" s="98"/>
      <c r="HC12" s="98"/>
      <c r="HD12" s="98"/>
      <c r="HE12" s="98"/>
      <c r="HF12" s="98"/>
      <c r="HG12" s="98"/>
      <c r="HH12" s="98"/>
      <c r="HI12" s="98"/>
      <c r="HJ12" s="98"/>
      <c r="HK12" s="98"/>
      <c r="HL12" s="98"/>
      <c r="HM12" s="98"/>
      <c r="HN12" s="98"/>
      <c r="HO12" s="98"/>
      <c r="HP12" s="98"/>
      <c r="HQ12" s="98"/>
      <c r="HR12" s="98"/>
      <c r="HS12" s="98"/>
      <c r="HT12" s="98"/>
      <c r="HU12" s="98"/>
      <c r="HV12" s="98"/>
      <c r="HW12" s="98"/>
      <c r="HX12" s="98"/>
      <c r="HY12" s="98"/>
      <c r="HZ12" s="98"/>
      <c r="IA12" s="98"/>
      <c r="IB12" s="98"/>
      <c r="IC12" s="98"/>
      <c r="ID12" s="98"/>
      <c r="IE12" s="98"/>
      <c r="IF12" s="98"/>
      <c r="IG12" s="98"/>
      <c r="IH12" s="98"/>
      <c r="II12" s="98"/>
      <c r="IJ12" s="98"/>
      <c r="IK12" s="98"/>
      <c r="IL12" s="98"/>
      <c r="IM12" s="98"/>
      <c r="IN12" s="98"/>
      <c r="IO12" s="98"/>
      <c r="IP12" s="98"/>
      <c r="IQ12" s="98"/>
      <c r="IR12" s="98"/>
      <c r="IS12" s="98"/>
      <c r="IT12" s="98"/>
    </row>
    <row r="13" spans="1:254" x14ac:dyDescent="0.25">
      <c r="A13" s="103" t="s">
        <v>172</v>
      </c>
      <c r="B13" s="103" t="s">
        <v>3</v>
      </c>
      <c r="C13" s="103" t="s">
        <v>3</v>
      </c>
      <c r="D13" s="103" t="s">
        <v>3</v>
      </c>
      <c r="E13" s="103" t="s">
        <v>3</v>
      </c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  <c r="AA13" s="104"/>
      <c r="AB13" s="104"/>
      <c r="AC13" s="104"/>
      <c r="AD13" s="104"/>
      <c r="AE13" s="104"/>
      <c r="AF13" s="104"/>
      <c r="AG13" s="104"/>
      <c r="AH13" s="104"/>
      <c r="AI13" s="104"/>
      <c r="AJ13" s="104"/>
      <c r="AK13" s="104"/>
      <c r="AL13" s="104"/>
      <c r="AM13" s="104"/>
      <c r="AN13" s="104"/>
      <c r="AO13" s="104"/>
      <c r="AP13" s="104"/>
      <c r="AQ13" s="104"/>
      <c r="AR13" s="104"/>
      <c r="AS13" s="104"/>
      <c r="AT13" s="104"/>
      <c r="AU13" s="104"/>
      <c r="AV13" s="104"/>
      <c r="AW13" s="104"/>
      <c r="AX13" s="104"/>
      <c r="AY13" s="104"/>
      <c r="AZ13" s="104"/>
      <c r="BA13" s="104"/>
      <c r="BB13" s="104"/>
      <c r="BC13" s="104"/>
      <c r="BD13" s="104"/>
      <c r="BE13" s="104"/>
      <c r="BF13" s="104"/>
      <c r="BG13" s="104"/>
      <c r="BH13" s="104"/>
      <c r="BI13" s="104"/>
      <c r="BJ13" s="104"/>
      <c r="BK13" s="104"/>
      <c r="BL13" s="104"/>
      <c r="BM13" s="104"/>
      <c r="BN13" s="104"/>
      <c r="BO13" s="104"/>
      <c r="BP13" s="104"/>
      <c r="BQ13" s="104"/>
      <c r="BR13" s="104"/>
      <c r="BS13" s="104"/>
      <c r="BT13" s="104"/>
      <c r="BU13" s="104"/>
      <c r="BV13" s="104"/>
      <c r="BW13" s="104"/>
      <c r="BX13" s="104"/>
      <c r="BY13" s="104"/>
      <c r="BZ13" s="104"/>
      <c r="CA13" s="104"/>
      <c r="CB13" s="104"/>
      <c r="CC13" s="104"/>
      <c r="CD13" s="104"/>
      <c r="CE13" s="104"/>
      <c r="CF13" s="104"/>
      <c r="CG13" s="104"/>
      <c r="CH13" s="104"/>
      <c r="CI13" s="104"/>
      <c r="CJ13" s="104"/>
      <c r="CK13" s="104"/>
      <c r="CL13" s="104"/>
      <c r="CM13" s="104"/>
      <c r="CN13" s="104"/>
      <c r="CO13" s="104"/>
      <c r="CP13" s="104"/>
      <c r="CQ13" s="104"/>
      <c r="CR13" s="104"/>
      <c r="CS13" s="104"/>
      <c r="CT13" s="104"/>
      <c r="CU13" s="104"/>
      <c r="CV13" s="104"/>
      <c r="CW13" s="104"/>
      <c r="CX13" s="104"/>
      <c r="CY13" s="104"/>
      <c r="CZ13" s="104"/>
      <c r="DA13" s="104"/>
      <c r="DB13" s="104"/>
      <c r="DC13" s="104"/>
      <c r="DD13" s="104"/>
      <c r="DE13" s="104"/>
      <c r="DF13" s="104"/>
      <c r="DG13" s="104"/>
      <c r="DH13" s="104"/>
      <c r="DI13" s="104"/>
      <c r="DJ13" s="104"/>
      <c r="DK13" s="104"/>
      <c r="DL13" s="104"/>
      <c r="DM13" s="104"/>
      <c r="DN13" s="104"/>
      <c r="DO13" s="104"/>
      <c r="DP13" s="104"/>
      <c r="DQ13" s="104"/>
      <c r="DR13" s="104"/>
      <c r="DS13" s="104"/>
      <c r="DT13" s="104"/>
      <c r="DU13" s="104"/>
      <c r="DV13" s="104"/>
      <c r="DW13" s="104"/>
      <c r="DX13" s="104"/>
      <c r="DY13" s="104"/>
      <c r="DZ13" s="104"/>
      <c r="EA13" s="104"/>
      <c r="EB13" s="104"/>
      <c r="EC13" s="104"/>
      <c r="ED13" s="104"/>
      <c r="EE13" s="104"/>
      <c r="EF13" s="104"/>
      <c r="EG13" s="104"/>
      <c r="EH13" s="104"/>
      <c r="EI13" s="104"/>
      <c r="EJ13" s="104"/>
      <c r="EK13" s="104"/>
      <c r="EL13" s="104"/>
      <c r="EM13" s="104"/>
      <c r="EN13" s="104"/>
      <c r="EO13" s="104"/>
      <c r="EP13" s="104"/>
      <c r="EQ13" s="104"/>
      <c r="ER13" s="104"/>
      <c r="ES13" s="104"/>
      <c r="ET13" s="104"/>
      <c r="EU13" s="104"/>
      <c r="EV13" s="104"/>
      <c r="EW13" s="104"/>
      <c r="EX13" s="104"/>
      <c r="EY13" s="104"/>
      <c r="EZ13" s="104"/>
      <c r="FA13" s="104"/>
      <c r="FB13" s="104"/>
      <c r="FC13" s="104"/>
      <c r="FD13" s="104"/>
      <c r="FE13" s="104"/>
      <c r="FF13" s="104"/>
      <c r="FG13" s="104"/>
      <c r="FH13" s="104"/>
      <c r="FI13" s="104"/>
      <c r="FJ13" s="104"/>
      <c r="FK13" s="104"/>
      <c r="FL13" s="104"/>
      <c r="FM13" s="104"/>
      <c r="FN13" s="104"/>
      <c r="FO13" s="104"/>
      <c r="FP13" s="104"/>
      <c r="FQ13" s="104"/>
      <c r="FR13" s="104"/>
      <c r="FS13" s="104"/>
      <c r="FT13" s="104"/>
      <c r="FU13" s="104"/>
      <c r="FV13" s="104"/>
      <c r="FW13" s="104"/>
      <c r="FX13" s="104"/>
      <c r="FY13" s="104"/>
      <c r="FZ13" s="104"/>
      <c r="GA13" s="104"/>
      <c r="GB13" s="104"/>
      <c r="GC13" s="104"/>
      <c r="GD13" s="104"/>
      <c r="GE13" s="104"/>
      <c r="GF13" s="104"/>
      <c r="GG13" s="104"/>
      <c r="GH13" s="104"/>
      <c r="GI13" s="104"/>
      <c r="GJ13" s="104"/>
      <c r="GK13" s="104"/>
      <c r="GL13" s="104"/>
      <c r="GM13" s="104"/>
      <c r="GN13" s="104"/>
      <c r="GO13" s="104"/>
      <c r="GP13" s="104"/>
      <c r="GQ13" s="104"/>
      <c r="GR13" s="104"/>
      <c r="GS13" s="104"/>
      <c r="GT13" s="104"/>
      <c r="GU13" s="104"/>
      <c r="GV13" s="104"/>
      <c r="GW13" s="104"/>
      <c r="GX13" s="104"/>
      <c r="GY13" s="104"/>
      <c r="GZ13" s="104"/>
      <c r="HA13" s="104"/>
      <c r="HB13" s="104"/>
      <c r="HC13" s="104"/>
      <c r="HD13" s="104"/>
      <c r="HE13" s="104"/>
      <c r="HF13" s="104"/>
      <c r="HG13" s="104"/>
      <c r="HH13" s="104"/>
      <c r="HI13" s="104"/>
      <c r="HJ13" s="104"/>
      <c r="HK13" s="104"/>
      <c r="HL13" s="104"/>
      <c r="HM13" s="104"/>
      <c r="HN13" s="104"/>
      <c r="HO13" s="104"/>
      <c r="HP13" s="104"/>
      <c r="HQ13" s="104"/>
      <c r="HR13" s="104"/>
      <c r="HS13" s="104"/>
      <c r="HT13" s="104"/>
      <c r="HU13" s="104"/>
      <c r="HV13" s="104"/>
      <c r="HW13" s="104"/>
      <c r="HX13" s="104"/>
      <c r="HY13" s="104"/>
      <c r="HZ13" s="104"/>
      <c r="IA13" s="104"/>
      <c r="IB13" s="104"/>
      <c r="IC13" s="104"/>
      <c r="ID13" s="104"/>
      <c r="IE13" s="104"/>
      <c r="IF13" s="104"/>
      <c r="IG13" s="104"/>
      <c r="IH13" s="104"/>
      <c r="II13" s="104"/>
      <c r="IJ13" s="104"/>
      <c r="IK13" s="104"/>
      <c r="IL13" s="104"/>
      <c r="IM13" s="104"/>
      <c r="IN13" s="104"/>
      <c r="IO13" s="104"/>
      <c r="IP13" s="104"/>
      <c r="IQ13" s="104"/>
      <c r="IR13" s="104"/>
      <c r="IS13" s="104"/>
      <c r="IT13" s="104"/>
    </row>
    <row r="14" spans="1:254" ht="31.5" x14ac:dyDescent="0.25">
      <c r="A14" s="105" t="s">
        <v>16</v>
      </c>
      <c r="B14" s="105" t="s">
        <v>173</v>
      </c>
      <c r="C14" s="105" t="s">
        <v>18</v>
      </c>
      <c r="D14" s="105" t="s">
        <v>174</v>
      </c>
      <c r="E14" s="105" t="s">
        <v>20</v>
      </c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  <c r="AN14" s="98"/>
      <c r="AO14" s="98"/>
      <c r="AP14" s="98"/>
      <c r="AQ14" s="98"/>
      <c r="AR14" s="98"/>
      <c r="AS14" s="98"/>
      <c r="AT14" s="98"/>
      <c r="AU14" s="98"/>
      <c r="AV14" s="98"/>
      <c r="AW14" s="98"/>
      <c r="AX14" s="98"/>
      <c r="AY14" s="98"/>
      <c r="AZ14" s="98"/>
      <c r="BA14" s="98"/>
      <c r="BB14" s="98"/>
      <c r="BC14" s="98"/>
      <c r="BD14" s="98"/>
      <c r="BE14" s="98"/>
      <c r="BF14" s="98"/>
      <c r="BG14" s="98"/>
      <c r="BH14" s="98"/>
      <c r="BI14" s="98"/>
      <c r="BJ14" s="98"/>
      <c r="BK14" s="98"/>
      <c r="BL14" s="98"/>
      <c r="BM14" s="98"/>
      <c r="BN14" s="98"/>
      <c r="BO14" s="98"/>
      <c r="BP14" s="98"/>
      <c r="BQ14" s="98"/>
      <c r="BR14" s="98"/>
      <c r="BS14" s="98"/>
      <c r="BT14" s="98"/>
      <c r="BU14" s="98"/>
      <c r="BV14" s="98"/>
      <c r="BW14" s="98"/>
      <c r="BX14" s="98"/>
      <c r="BY14" s="98"/>
      <c r="BZ14" s="98"/>
      <c r="CA14" s="98"/>
      <c r="CB14" s="98"/>
      <c r="CC14" s="98"/>
      <c r="CD14" s="98"/>
      <c r="CE14" s="98"/>
      <c r="CF14" s="98"/>
      <c r="CG14" s="98"/>
      <c r="CH14" s="98"/>
      <c r="CI14" s="98"/>
      <c r="CJ14" s="98"/>
      <c r="CK14" s="98"/>
      <c r="CL14" s="98"/>
      <c r="CM14" s="98"/>
      <c r="CN14" s="98"/>
      <c r="CO14" s="98"/>
      <c r="CP14" s="98"/>
      <c r="CQ14" s="98"/>
      <c r="CR14" s="98"/>
      <c r="CS14" s="98"/>
      <c r="CT14" s="98"/>
      <c r="CU14" s="98"/>
      <c r="CV14" s="98"/>
      <c r="CW14" s="98"/>
      <c r="CX14" s="98"/>
      <c r="CY14" s="98"/>
      <c r="CZ14" s="98"/>
      <c r="DA14" s="98"/>
      <c r="DB14" s="98"/>
      <c r="DC14" s="98"/>
      <c r="DD14" s="98"/>
      <c r="DE14" s="98"/>
      <c r="DF14" s="98"/>
      <c r="DG14" s="98"/>
      <c r="DH14" s="98"/>
      <c r="DI14" s="98"/>
      <c r="DJ14" s="98"/>
      <c r="DK14" s="98"/>
      <c r="DL14" s="98"/>
      <c r="DM14" s="98"/>
      <c r="DN14" s="98"/>
      <c r="DO14" s="98"/>
      <c r="DP14" s="98"/>
      <c r="DQ14" s="98"/>
      <c r="DR14" s="98"/>
      <c r="DS14" s="98"/>
      <c r="DT14" s="98"/>
      <c r="DU14" s="98"/>
      <c r="DV14" s="98"/>
      <c r="DW14" s="98"/>
      <c r="DX14" s="98"/>
      <c r="DY14" s="98"/>
      <c r="DZ14" s="98"/>
      <c r="EA14" s="98"/>
      <c r="EB14" s="98"/>
      <c r="EC14" s="98"/>
      <c r="ED14" s="98"/>
      <c r="EE14" s="98"/>
      <c r="EF14" s="98"/>
      <c r="EG14" s="98"/>
      <c r="EH14" s="98"/>
      <c r="EI14" s="98"/>
      <c r="EJ14" s="98"/>
      <c r="EK14" s="98"/>
      <c r="EL14" s="98"/>
      <c r="EM14" s="98"/>
      <c r="EN14" s="98"/>
      <c r="EO14" s="98"/>
      <c r="EP14" s="98"/>
      <c r="EQ14" s="98"/>
      <c r="ER14" s="98"/>
      <c r="ES14" s="98"/>
      <c r="ET14" s="98"/>
      <c r="EU14" s="98"/>
      <c r="EV14" s="98"/>
      <c r="EW14" s="98"/>
      <c r="EX14" s="98"/>
      <c r="EY14" s="98"/>
      <c r="EZ14" s="98"/>
      <c r="FA14" s="98"/>
      <c r="FB14" s="98"/>
      <c r="FC14" s="98"/>
      <c r="FD14" s="98"/>
      <c r="FE14" s="98"/>
      <c r="FF14" s="98"/>
      <c r="FG14" s="98"/>
      <c r="FH14" s="98"/>
      <c r="FI14" s="98"/>
      <c r="FJ14" s="98"/>
      <c r="FK14" s="98"/>
      <c r="FL14" s="98"/>
      <c r="FM14" s="98"/>
      <c r="FN14" s="98"/>
      <c r="FO14" s="98"/>
      <c r="FP14" s="98"/>
      <c r="FQ14" s="98"/>
      <c r="FR14" s="98"/>
      <c r="FS14" s="98"/>
      <c r="FT14" s="98"/>
      <c r="FU14" s="98"/>
      <c r="FV14" s="98"/>
      <c r="FW14" s="98"/>
      <c r="FX14" s="98"/>
      <c r="FY14" s="98"/>
      <c r="FZ14" s="98"/>
      <c r="GA14" s="98"/>
      <c r="GB14" s="98"/>
      <c r="GC14" s="98"/>
      <c r="GD14" s="98"/>
      <c r="GE14" s="98"/>
      <c r="GF14" s="98"/>
      <c r="GG14" s="98"/>
      <c r="GH14" s="98"/>
      <c r="GI14" s="98"/>
      <c r="GJ14" s="98"/>
      <c r="GK14" s="98"/>
      <c r="GL14" s="98"/>
      <c r="GM14" s="98"/>
      <c r="GN14" s="98"/>
      <c r="GO14" s="98"/>
      <c r="GP14" s="98"/>
      <c r="GQ14" s="98"/>
      <c r="GR14" s="98"/>
      <c r="GS14" s="98"/>
      <c r="GT14" s="98"/>
      <c r="GU14" s="98"/>
      <c r="GV14" s="98"/>
      <c r="GW14" s="98"/>
      <c r="GX14" s="98"/>
      <c r="GY14" s="98"/>
      <c r="GZ14" s="98"/>
      <c r="HA14" s="98"/>
      <c r="HB14" s="98"/>
      <c r="HC14" s="98"/>
      <c r="HD14" s="98"/>
      <c r="HE14" s="98"/>
      <c r="HF14" s="98"/>
      <c r="HG14" s="98"/>
      <c r="HH14" s="98"/>
      <c r="HI14" s="98"/>
      <c r="HJ14" s="98"/>
      <c r="HK14" s="98"/>
      <c r="HL14" s="98"/>
      <c r="HM14" s="98"/>
      <c r="HN14" s="98"/>
      <c r="HO14" s="98"/>
      <c r="HP14" s="98"/>
      <c r="HQ14" s="98"/>
      <c r="HR14" s="98"/>
      <c r="HS14" s="98"/>
      <c r="HT14" s="98"/>
      <c r="HU14" s="98"/>
      <c r="HV14" s="98"/>
      <c r="HW14" s="98"/>
      <c r="HX14" s="98"/>
      <c r="HY14" s="98"/>
      <c r="HZ14" s="98"/>
      <c r="IA14" s="98"/>
      <c r="IB14" s="98"/>
      <c r="IC14" s="98"/>
      <c r="ID14" s="98"/>
      <c r="IE14" s="98"/>
      <c r="IF14" s="98"/>
      <c r="IG14" s="98"/>
      <c r="IH14" s="98"/>
      <c r="II14" s="98"/>
      <c r="IJ14" s="98"/>
      <c r="IK14" s="98"/>
      <c r="IL14" s="98"/>
      <c r="IM14" s="98"/>
      <c r="IN14" s="98"/>
      <c r="IO14" s="98"/>
      <c r="IP14" s="98"/>
      <c r="IQ14" s="98"/>
      <c r="IR14" s="98"/>
      <c r="IS14" s="98"/>
      <c r="IT14" s="98"/>
    </row>
    <row r="15" spans="1:254" x14ac:dyDescent="0.25">
      <c r="A15" s="106" t="s">
        <v>21</v>
      </c>
      <c r="B15" s="106" t="s">
        <v>22</v>
      </c>
      <c r="C15" s="106" t="s">
        <v>22</v>
      </c>
      <c r="D15" s="106" t="s">
        <v>22</v>
      </c>
      <c r="E15" s="106" t="s">
        <v>22</v>
      </c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  <c r="AN15" s="98"/>
      <c r="AO15" s="98"/>
      <c r="AP15" s="98"/>
      <c r="AQ15" s="98"/>
      <c r="AR15" s="98"/>
      <c r="AS15" s="98"/>
      <c r="AT15" s="98"/>
      <c r="AU15" s="98"/>
      <c r="AV15" s="98"/>
      <c r="AW15" s="98"/>
      <c r="AX15" s="98"/>
      <c r="AY15" s="98"/>
      <c r="AZ15" s="98"/>
      <c r="BA15" s="98"/>
      <c r="BB15" s="98"/>
      <c r="BC15" s="98"/>
      <c r="BD15" s="98"/>
      <c r="BE15" s="98"/>
      <c r="BF15" s="98"/>
      <c r="BG15" s="98"/>
      <c r="BH15" s="98"/>
      <c r="BI15" s="98"/>
      <c r="BJ15" s="98"/>
      <c r="BK15" s="98"/>
      <c r="BL15" s="98"/>
      <c r="BM15" s="98"/>
      <c r="BN15" s="98"/>
      <c r="BO15" s="98"/>
      <c r="BP15" s="98"/>
      <c r="BQ15" s="98"/>
      <c r="BR15" s="98"/>
      <c r="BS15" s="98"/>
      <c r="BT15" s="98"/>
      <c r="BU15" s="98"/>
      <c r="BV15" s="98"/>
      <c r="BW15" s="98"/>
      <c r="BX15" s="98"/>
      <c r="BY15" s="98"/>
      <c r="BZ15" s="98"/>
      <c r="CA15" s="98"/>
      <c r="CB15" s="98"/>
      <c r="CC15" s="98"/>
      <c r="CD15" s="98"/>
      <c r="CE15" s="98"/>
      <c r="CF15" s="98"/>
      <c r="CG15" s="98"/>
      <c r="CH15" s="98"/>
      <c r="CI15" s="98"/>
      <c r="CJ15" s="98"/>
      <c r="CK15" s="98"/>
      <c r="CL15" s="98"/>
      <c r="CM15" s="98"/>
      <c r="CN15" s="98"/>
      <c r="CO15" s="98"/>
      <c r="CP15" s="98"/>
      <c r="CQ15" s="98"/>
      <c r="CR15" s="98"/>
      <c r="CS15" s="98"/>
      <c r="CT15" s="98"/>
      <c r="CU15" s="98"/>
      <c r="CV15" s="98"/>
      <c r="CW15" s="98"/>
      <c r="CX15" s="98"/>
      <c r="CY15" s="98"/>
      <c r="CZ15" s="98"/>
      <c r="DA15" s="98"/>
      <c r="DB15" s="98"/>
      <c r="DC15" s="98"/>
      <c r="DD15" s="98"/>
      <c r="DE15" s="98"/>
      <c r="DF15" s="98"/>
      <c r="DG15" s="98"/>
      <c r="DH15" s="98"/>
      <c r="DI15" s="98"/>
      <c r="DJ15" s="98"/>
      <c r="DK15" s="98"/>
      <c r="DL15" s="98"/>
      <c r="DM15" s="98"/>
      <c r="DN15" s="98"/>
      <c r="DO15" s="98"/>
      <c r="DP15" s="98"/>
      <c r="DQ15" s="98"/>
      <c r="DR15" s="98"/>
      <c r="DS15" s="98"/>
      <c r="DT15" s="98"/>
      <c r="DU15" s="98"/>
      <c r="DV15" s="98"/>
      <c r="DW15" s="98"/>
      <c r="DX15" s="98"/>
      <c r="DY15" s="98"/>
      <c r="DZ15" s="98"/>
      <c r="EA15" s="98"/>
      <c r="EB15" s="98"/>
      <c r="EC15" s="98"/>
      <c r="ED15" s="98"/>
      <c r="EE15" s="98"/>
      <c r="EF15" s="98"/>
      <c r="EG15" s="98"/>
      <c r="EH15" s="98"/>
      <c r="EI15" s="98"/>
      <c r="EJ15" s="98"/>
      <c r="EK15" s="98"/>
      <c r="EL15" s="98"/>
      <c r="EM15" s="98"/>
      <c r="EN15" s="98"/>
      <c r="EO15" s="98"/>
      <c r="EP15" s="98"/>
      <c r="EQ15" s="98"/>
      <c r="ER15" s="98"/>
      <c r="ES15" s="98"/>
      <c r="ET15" s="98"/>
      <c r="EU15" s="98"/>
      <c r="EV15" s="98"/>
      <c r="EW15" s="98"/>
      <c r="EX15" s="98"/>
      <c r="EY15" s="98"/>
      <c r="EZ15" s="98"/>
      <c r="FA15" s="98"/>
      <c r="FB15" s="98"/>
      <c r="FC15" s="98"/>
      <c r="FD15" s="98"/>
      <c r="FE15" s="98"/>
      <c r="FF15" s="98"/>
      <c r="FG15" s="98"/>
      <c r="FH15" s="98"/>
      <c r="FI15" s="98"/>
      <c r="FJ15" s="98"/>
      <c r="FK15" s="98"/>
      <c r="FL15" s="98"/>
      <c r="FM15" s="98"/>
      <c r="FN15" s="98"/>
      <c r="FO15" s="98"/>
      <c r="FP15" s="98"/>
      <c r="FQ15" s="98"/>
      <c r="FR15" s="98"/>
      <c r="FS15" s="98"/>
      <c r="FT15" s="98"/>
      <c r="FU15" s="98"/>
      <c r="FV15" s="98"/>
      <c r="FW15" s="98"/>
      <c r="FX15" s="98"/>
      <c r="FY15" s="98"/>
      <c r="FZ15" s="98"/>
      <c r="GA15" s="98"/>
      <c r="GB15" s="98"/>
      <c r="GC15" s="98"/>
      <c r="GD15" s="98"/>
      <c r="GE15" s="98"/>
      <c r="GF15" s="98"/>
      <c r="GG15" s="98"/>
      <c r="GH15" s="98"/>
      <c r="GI15" s="98"/>
      <c r="GJ15" s="98"/>
      <c r="GK15" s="98"/>
      <c r="GL15" s="98"/>
      <c r="GM15" s="98"/>
      <c r="GN15" s="98"/>
      <c r="GO15" s="98"/>
      <c r="GP15" s="98"/>
      <c r="GQ15" s="98"/>
      <c r="GR15" s="98"/>
      <c r="GS15" s="98"/>
      <c r="GT15" s="98"/>
      <c r="GU15" s="98"/>
      <c r="GV15" s="98"/>
      <c r="GW15" s="98"/>
      <c r="GX15" s="98"/>
      <c r="GY15" s="98"/>
      <c r="GZ15" s="98"/>
      <c r="HA15" s="98"/>
      <c r="HB15" s="98"/>
      <c r="HC15" s="98"/>
      <c r="HD15" s="98"/>
      <c r="HE15" s="98"/>
      <c r="HF15" s="98"/>
      <c r="HG15" s="98"/>
      <c r="HH15" s="98"/>
      <c r="HI15" s="98"/>
      <c r="HJ15" s="98"/>
      <c r="HK15" s="98"/>
      <c r="HL15" s="98"/>
      <c r="HM15" s="98"/>
      <c r="HN15" s="98"/>
      <c r="HO15" s="98"/>
      <c r="HP15" s="98"/>
      <c r="HQ15" s="98"/>
      <c r="HR15" s="98"/>
      <c r="HS15" s="98"/>
      <c r="HT15" s="98"/>
      <c r="HU15" s="98"/>
      <c r="HV15" s="98"/>
      <c r="HW15" s="98"/>
      <c r="HX15" s="98"/>
      <c r="HY15" s="98"/>
      <c r="HZ15" s="98"/>
      <c r="IA15" s="98"/>
      <c r="IB15" s="98"/>
      <c r="IC15" s="98"/>
      <c r="ID15" s="98"/>
      <c r="IE15" s="98"/>
      <c r="IF15" s="98"/>
      <c r="IG15" s="98"/>
      <c r="IH15" s="98"/>
      <c r="II15" s="98"/>
      <c r="IJ15" s="98"/>
      <c r="IK15" s="98"/>
      <c r="IL15" s="98"/>
      <c r="IM15" s="98"/>
      <c r="IN15" s="98"/>
      <c r="IO15" s="98"/>
      <c r="IP15" s="98"/>
      <c r="IQ15" s="98"/>
      <c r="IR15" s="98"/>
      <c r="IS15" s="98"/>
      <c r="IT15" s="98"/>
    </row>
    <row r="16" spans="1:254" x14ac:dyDescent="0.25">
      <c r="A16" s="107" t="s">
        <v>23</v>
      </c>
      <c r="B16" s="102"/>
      <c r="C16" s="102"/>
      <c r="D16" s="102"/>
      <c r="E16" s="102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  <c r="AN16" s="98"/>
      <c r="AO16" s="98"/>
      <c r="AP16" s="98"/>
      <c r="AQ16" s="98"/>
      <c r="AR16" s="98"/>
      <c r="AS16" s="98"/>
      <c r="AT16" s="98"/>
      <c r="AU16" s="98"/>
      <c r="AV16" s="98"/>
      <c r="AW16" s="98"/>
      <c r="AX16" s="98"/>
      <c r="AY16" s="98"/>
      <c r="AZ16" s="98"/>
      <c r="BA16" s="98"/>
      <c r="BB16" s="98"/>
      <c r="BC16" s="98"/>
      <c r="BD16" s="98"/>
      <c r="BE16" s="98"/>
      <c r="BF16" s="98"/>
      <c r="BG16" s="98"/>
      <c r="BH16" s="98"/>
      <c r="BI16" s="98"/>
      <c r="BJ16" s="98"/>
      <c r="BK16" s="98"/>
      <c r="BL16" s="98"/>
      <c r="BM16" s="98"/>
      <c r="BN16" s="98"/>
      <c r="BO16" s="98"/>
      <c r="BP16" s="98"/>
      <c r="BQ16" s="98"/>
      <c r="BR16" s="98"/>
      <c r="BS16" s="98"/>
      <c r="BT16" s="98"/>
      <c r="BU16" s="98"/>
      <c r="BV16" s="98"/>
      <c r="BW16" s="98"/>
      <c r="BX16" s="98"/>
      <c r="BY16" s="98"/>
      <c r="BZ16" s="98"/>
      <c r="CA16" s="98"/>
      <c r="CB16" s="98"/>
      <c r="CC16" s="98"/>
      <c r="CD16" s="98"/>
      <c r="CE16" s="98"/>
      <c r="CF16" s="98"/>
      <c r="CG16" s="98"/>
      <c r="CH16" s="98"/>
      <c r="CI16" s="98"/>
      <c r="CJ16" s="98"/>
      <c r="CK16" s="98"/>
      <c r="CL16" s="98"/>
      <c r="CM16" s="98"/>
      <c r="CN16" s="98"/>
      <c r="CO16" s="98"/>
      <c r="CP16" s="98"/>
      <c r="CQ16" s="98"/>
      <c r="CR16" s="98"/>
      <c r="CS16" s="98"/>
      <c r="CT16" s="98"/>
      <c r="CU16" s="98"/>
      <c r="CV16" s="98"/>
      <c r="CW16" s="98"/>
      <c r="CX16" s="98"/>
      <c r="CY16" s="98"/>
      <c r="CZ16" s="98"/>
      <c r="DA16" s="98"/>
      <c r="DB16" s="98"/>
      <c r="DC16" s="98"/>
      <c r="DD16" s="98"/>
      <c r="DE16" s="98"/>
      <c r="DF16" s="98"/>
      <c r="DG16" s="98"/>
      <c r="DH16" s="98"/>
      <c r="DI16" s="98"/>
      <c r="DJ16" s="98"/>
      <c r="DK16" s="98"/>
      <c r="DL16" s="98"/>
      <c r="DM16" s="98"/>
      <c r="DN16" s="98"/>
      <c r="DO16" s="98"/>
      <c r="DP16" s="98"/>
      <c r="DQ16" s="98"/>
      <c r="DR16" s="98"/>
      <c r="DS16" s="98"/>
      <c r="DT16" s="98"/>
      <c r="DU16" s="98"/>
      <c r="DV16" s="98"/>
      <c r="DW16" s="98"/>
      <c r="DX16" s="98"/>
      <c r="DY16" s="98"/>
      <c r="DZ16" s="98"/>
      <c r="EA16" s="98"/>
      <c r="EB16" s="98"/>
      <c r="EC16" s="98"/>
      <c r="ED16" s="98"/>
      <c r="EE16" s="98"/>
      <c r="EF16" s="98"/>
      <c r="EG16" s="98"/>
      <c r="EH16" s="98"/>
      <c r="EI16" s="98"/>
      <c r="EJ16" s="98"/>
      <c r="EK16" s="98"/>
      <c r="EL16" s="98"/>
      <c r="EM16" s="98"/>
      <c r="EN16" s="98"/>
      <c r="EO16" s="98"/>
      <c r="EP16" s="98"/>
      <c r="EQ16" s="98"/>
      <c r="ER16" s="98"/>
      <c r="ES16" s="98"/>
      <c r="ET16" s="98"/>
      <c r="EU16" s="98"/>
      <c r="EV16" s="98"/>
      <c r="EW16" s="98"/>
      <c r="EX16" s="98"/>
      <c r="EY16" s="98"/>
      <c r="EZ16" s="98"/>
      <c r="FA16" s="98"/>
      <c r="FB16" s="98"/>
      <c r="FC16" s="98"/>
      <c r="FD16" s="98"/>
      <c r="FE16" s="98"/>
      <c r="FF16" s="98"/>
      <c r="FG16" s="98"/>
      <c r="FH16" s="98"/>
      <c r="FI16" s="98"/>
      <c r="FJ16" s="98"/>
      <c r="FK16" s="98"/>
      <c r="FL16" s="98"/>
      <c r="FM16" s="98"/>
      <c r="FN16" s="98"/>
      <c r="FO16" s="98"/>
      <c r="FP16" s="98"/>
      <c r="FQ16" s="98"/>
      <c r="FR16" s="98"/>
      <c r="FS16" s="98"/>
      <c r="FT16" s="98"/>
      <c r="FU16" s="98"/>
      <c r="FV16" s="98"/>
      <c r="FW16" s="98"/>
      <c r="FX16" s="98"/>
      <c r="FY16" s="98"/>
      <c r="FZ16" s="98"/>
      <c r="GA16" s="98"/>
      <c r="GB16" s="98"/>
      <c r="GC16" s="98"/>
      <c r="GD16" s="98"/>
      <c r="GE16" s="98"/>
      <c r="GF16" s="98"/>
      <c r="GG16" s="98"/>
      <c r="GH16" s="98"/>
      <c r="GI16" s="98"/>
      <c r="GJ16" s="98"/>
      <c r="GK16" s="98"/>
      <c r="GL16" s="98"/>
      <c r="GM16" s="98"/>
      <c r="GN16" s="98"/>
      <c r="GO16" s="98"/>
      <c r="GP16" s="98"/>
      <c r="GQ16" s="98"/>
      <c r="GR16" s="98"/>
      <c r="GS16" s="98"/>
      <c r="GT16" s="98"/>
      <c r="GU16" s="98"/>
      <c r="GV16" s="98"/>
      <c r="GW16" s="98"/>
      <c r="GX16" s="98"/>
      <c r="GY16" s="98"/>
      <c r="GZ16" s="98"/>
      <c r="HA16" s="98"/>
      <c r="HB16" s="98"/>
      <c r="HC16" s="98"/>
      <c r="HD16" s="98"/>
      <c r="HE16" s="98"/>
      <c r="HF16" s="98"/>
      <c r="HG16" s="98"/>
      <c r="HH16" s="98"/>
      <c r="HI16" s="98"/>
      <c r="HJ16" s="98"/>
      <c r="HK16" s="98"/>
      <c r="HL16" s="98"/>
      <c r="HM16" s="98"/>
      <c r="HN16" s="98"/>
      <c r="HO16" s="98"/>
      <c r="HP16" s="98"/>
      <c r="HQ16" s="98"/>
      <c r="HR16" s="98"/>
      <c r="HS16" s="98"/>
      <c r="HT16" s="98"/>
      <c r="HU16" s="98"/>
      <c r="HV16" s="98"/>
      <c r="HW16" s="98"/>
      <c r="HX16" s="98"/>
      <c r="HY16" s="98"/>
      <c r="HZ16" s="98"/>
      <c r="IA16" s="98"/>
      <c r="IB16" s="98"/>
      <c r="IC16" s="98"/>
      <c r="ID16" s="98"/>
      <c r="IE16" s="98"/>
      <c r="IF16" s="98"/>
      <c r="IG16" s="98"/>
      <c r="IH16" s="98"/>
      <c r="II16" s="98"/>
      <c r="IJ16" s="98"/>
      <c r="IK16" s="98"/>
      <c r="IL16" s="98"/>
      <c r="IM16" s="98"/>
      <c r="IN16" s="98"/>
      <c r="IO16" s="98"/>
      <c r="IP16" s="98"/>
      <c r="IQ16" s="98"/>
      <c r="IR16" s="98"/>
      <c r="IS16" s="98"/>
      <c r="IT16" s="98"/>
    </row>
    <row r="17" spans="1:254" x14ac:dyDescent="0.25">
      <c r="A17" s="107" t="s">
        <v>175</v>
      </c>
      <c r="B17" s="113">
        <v>-690</v>
      </c>
      <c r="C17" s="113">
        <v>178</v>
      </c>
      <c r="D17" s="113">
        <v>245</v>
      </c>
      <c r="E17" s="113">
        <v>134</v>
      </c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8"/>
      <c r="AO17" s="98"/>
      <c r="AP17" s="98"/>
      <c r="AQ17" s="98"/>
      <c r="AR17" s="98"/>
      <c r="AS17" s="98"/>
      <c r="AT17" s="98"/>
      <c r="AU17" s="98"/>
      <c r="AV17" s="98"/>
      <c r="AW17" s="98"/>
      <c r="AX17" s="98"/>
      <c r="AY17" s="98"/>
      <c r="AZ17" s="98"/>
      <c r="BA17" s="98"/>
      <c r="BB17" s="98"/>
      <c r="BC17" s="98"/>
      <c r="BD17" s="98"/>
      <c r="BE17" s="98"/>
      <c r="BF17" s="98"/>
      <c r="BG17" s="98"/>
      <c r="BH17" s="98"/>
      <c r="BI17" s="98"/>
      <c r="BJ17" s="98"/>
      <c r="BK17" s="98"/>
      <c r="BL17" s="98"/>
      <c r="BM17" s="98"/>
      <c r="BN17" s="98"/>
      <c r="BO17" s="98"/>
      <c r="BP17" s="98"/>
      <c r="BQ17" s="98"/>
      <c r="BR17" s="98"/>
      <c r="BS17" s="98"/>
      <c r="BT17" s="98"/>
      <c r="BU17" s="98"/>
      <c r="BV17" s="98"/>
      <c r="BW17" s="98"/>
      <c r="BX17" s="98"/>
      <c r="BY17" s="98"/>
      <c r="BZ17" s="98"/>
      <c r="CA17" s="98"/>
      <c r="CB17" s="98"/>
      <c r="CC17" s="98"/>
      <c r="CD17" s="98"/>
      <c r="CE17" s="98"/>
      <c r="CF17" s="98"/>
      <c r="CG17" s="98"/>
      <c r="CH17" s="98"/>
      <c r="CI17" s="98"/>
      <c r="CJ17" s="98"/>
      <c r="CK17" s="98"/>
      <c r="CL17" s="98"/>
      <c r="CM17" s="98"/>
      <c r="CN17" s="98"/>
      <c r="CO17" s="98"/>
      <c r="CP17" s="98"/>
      <c r="CQ17" s="98"/>
      <c r="CR17" s="98"/>
      <c r="CS17" s="98"/>
      <c r="CT17" s="98"/>
      <c r="CU17" s="98"/>
      <c r="CV17" s="98"/>
      <c r="CW17" s="98"/>
      <c r="CX17" s="98"/>
      <c r="CY17" s="98"/>
      <c r="CZ17" s="98"/>
      <c r="DA17" s="98"/>
      <c r="DB17" s="98"/>
      <c r="DC17" s="98"/>
      <c r="DD17" s="98"/>
      <c r="DE17" s="98"/>
      <c r="DF17" s="98"/>
      <c r="DG17" s="98"/>
      <c r="DH17" s="98"/>
      <c r="DI17" s="98"/>
      <c r="DJ17" s="98"/>
      <c r="DK17" s="98"/>
      <c r="DL17" s="98"/>
      <c r="DM17" s="98"/>
      <c r="DN17" s="98"/>
      <c r="DO17" s="98"/>
      <c r="DP17" s="98"/>
      <c r="DQ17" s="98"/>
      <c r="DR17" s="98"/>
      <c r="DS17" s="98"/>
      <c r="DT17" s="98"/>
      <c r="DU17" s="98"/>
      <c r="DV17" s="98"/>
      <c r="DW17" s="98"/>
      <c r="DX17" s="98"/>
      <c r="DY17" s="98"/>
      <c r="DZ17" s="98"/>
      <c r="EA17" s="98"/>
      <c r="EB17" s="98"/>
      <c r="EC17" s="98"/>
      <c r="ED17" s="98"/>
      <c r="EE17" s="98"/>
      <c r="EF17" s="98"/>
      <c r="EG17" s="98"/>
      <c r="EH17" s="98"/>
      <c r="EI17" s="98"/>
      <c r="EJ17" s="98"/>
      <c r="EK17" s="98"/>
      <c r="EL17" s="98"/>
      <c r="EM17" s="98"/>
      <c r="EN17" s="98"/>
      <c r="EO17" s="98"/>
      <c r="EP17" s="98"/>
      <c r="EQ17" s="98"/>
      <c r="ER17" s="98"/>
      <c r="ES17" s="98"/>
      <c r="ET17" s="98"/>
      <c r="EU17" s="98"/>
      <c r="EV17" s="98"/>
      <c r="EW17" s="98"/>
      <c r="EX17" s="98"/>
      <c r="EY17" s="98"/>
      <c r="EZ17" s="98"/>
      <c r="FA17" s="98"/>
      <c r="FB17" s="98"/>
      <c r="FC17" s="98"/>
      <c r="FD17" s="98"/>
      <c r="FE17" s="98"/>
      <c r="FF17" s="98"/>
      <c r="FG17" s="98"/>
      <c r="FH17" s="98"/>
      <c r="FI17" s="98"/>
      <c r="FJ17" s="98"/>
      <c r="FK17" s="98"/>
      <c r="FL17" s="98"/>
      <c r="FM17" s="98"/>
      <c r="FN17" s="98"/>
      <c r="FO17" s="98"/>
      <c r="FP17" s="98"/>
      <c r="FQ17" s="98"/>
      <c r="FR17" s="98"/>
      <c r="FS17" s="98"/>
      <c r="FT17" s="98"/>
      <c r="FU17" s="98"/>
      <c r="FV17" s="98"/>
      <c r="FW17" s="98"/>
      <c r="FX17" s="98"/>
      <c r="FY17" s="98"/>
      <c r="FZ17" s="98"/>
      <c r="GA17" s="98"/>
      <c r="GB17" s="98"/>
      <c r="GC17" s="98"/>
      <c r="GD17" s="98"/>
      <c r="GE17" s="98"/>
      <c r="GF17" s="98"/>
      <c r="GG17" s="98"/>
      <c r="GH17" s="98"/>
      <c r="GI17" s="98"/>
      <c r="GJ17" s="98"/>
      <c r="GK17" s="98"/>
      <c r="GL17" s="98"/>
      <c r="GM17" s="98"/>
      <c r="GN17" s="98"/>
      <c r="GO17" s="98"/>
      <c r="GP17" s="98"/>
      <c r="GQ17" s="98"/>
      <c r="GR17" s="98"/>
      <c r="GS17" s="98"/>
      <c r="GT17" s="98"/>
      <c r="GU17" s="98"/>
      <c r="GV17" s="98"/>
      <c r="GW17" s="98"/>
      <c r="GX17" s="98"/>
      <c r="GY17" s="98"/>
      <c r="GZ17" s="98"/>
      <c r="HA17" s="98"/>
      <c r="HB17" s="98"/>
      <c r="HC17" s="98"/>
      <c r="HD17" s="98"/>
      <c r="HE17" s="98"/>
      <c r="HF17" s="98"/>
      <c r="HG17" s="98"/>
      <c r="HH17" s="98"/>
      <c r="HI17" s="98"/>
      <c r="HJ17" s="98"/>
      <c r="HK17" s="98"/>
      <c r="HL17" s="98"/>
      <c r="HM17" s="98"/>
      <c r="HN17" s="98"/>
      <c r="HO17" s="98"/>
      <c r="HP17" s="98"/>
      <c r="HQ17" s="98"/>
      <c r="HR17" s="98"/>
      <c r="HS17" s="98"/>
      <c r="HT17" s="98"/>
      <c r="HU17" s="98"/>
      <c r="HV17" s="98"/>
      <c r="HW17" s="98"/>
      <c r="HX17" s="98"/>
      <c r="HY17" s="98"/>
      <c r="HZ17" s="98"/>
      <c r="IA17" s="98"/>
      <c r="IB17" s="98"/>
      <c r="IC17" s="98"/>
      <c r="ID17" s="98"/>
      <c r="IE17" s="98"/>
      <c r="IF17" s="98"/>
      <c r="IG17" s="98"/>
      <c r="IH17" s="98"/>
      <c r="II17" s="98"/>
      <c r="IJ17" s="98"/>
      <c r="IK17" s="98"/>
      <c r="IL17" s="98"/>
      <c r="IM17" s="98"/>
      <c r="IN17" s="98"/>
      <c r="IO17" s="98"/>
      <c r="IP17" s="98"/>
      <c r="IQ17" s="98"/>
      <c r="IR17" s="98"/>
      <c r="IS17" s="98"/>
      <c r="IT17" s="98"/>
    </row>
    <row r="18" spans="1:254" x14ac:dyDescent="0.25">
      <c r="A18" s="102" t="s">
        <v>33</v>
      </c>
      <c r="B18" s="108">
        <v>839</v>
      </c>
      <c r="C18" s="108">
        <v>790</v>
      </c>
      <c r="D18" s="108">
        <v>789</v>
      </c>
      <c r="E18" s="108">
        <v>770</v>
      </c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8"/>
      <c r="AO18" s="98"/>
      <c r="AP18" s="98"/>
      <c r="AQ18" s="98"/>
      <c r="AR18" s="98"/>
      <c r="AS18" s="98"/>
      <c r="AT18" s="98"/>
      <c r="AU18" s="98"/>
      <c r="AV18" s="98"/>
      <c r="AW18" s="98"/>
      <c r="AX18" s="98"/>
      <c r="AY18" s="98"/>
      <c r="AZ18" s="98"/>
      <c r="BA18" s="98"/>
      <c r="BB18" s="98"/>
      <c r="BC18" s="98"/>
      <c r="BD18" s="98"/>
      <c r="BE18" s="98"/>
      <c r="BF18" s="98"/>
      <c r="BG18" s="98"/>
      <c r="BH18" s="98"/>
      <c r="BI18" s="98"/>
      <c r="BJ18" s="98"/>
      <c r="BK18" s="98"/>
      <c r="BL18" s="98"/>
      <c r="BM18" s="98"/>
      <c r="BN18" s="98"/>
      <c r="BO18" s="98"/>
      <c r="BP18" s="98"/>
      <c r="BQ18" s="98"/>
      <c r="BR18" s="98"/>
      <c r="BS18" s="98"/>
      <c r="BT18" s="98"/>
      <c r="BU18" s="98"/>
      <c r="BV18" s="98"/>
      <c r="BW18" s="98"/>
      <c r="BX18" s="98"/>
      <c r="BY18" s="98"/>
      <c r="BZ18" s="98"/>
      <c r="CA18" s="98"/>
      <c r="CB18" s="98"/>
      <c r="CC18" s="98"/>
      <c r="CD18" s="98"/>
      <c r="CE18" s="98"/>
      <c r="CF18" s="98"/>
      <c r="CG18" s="98"/>
      <c r="CH18" s="98"/>
      <c r="CI18" s="98"/>
      <c r="CJ18" s="98"/>
      <c r="CK18" s="98"/>
      <c r="CL18" s="98"/>
      <c r="CM18" s="98"/>
      <c r="CN18" s="98"/>
      <c r="CO18" s="98"/>
      <c r="CP18" s="98"/>
      <c r="CQ18" s="98"/>
      <c r="CR18" s="98"/>
      <c r="CS18" s="98"/>
      <c r="CT18" s="98"/>
      <c r="CU18" s="98"/>
      <c r="CV18" s="98"/>
      <c r="CW18" s="98"/>
      <c r="CX18" s="98"/>
      <c r="CY18" s="98"/>
      <c r="CZ18" s="98"/>
      <c r="DA18" s="98"/>
      <c r="DB18" s="98"/>
      <c r="DC18" s="98"/>
      <c r="DD18" s="98"/>
      <c r="DE18" s="98"/>
      <c r="DF18" s="98"/>
      <c r="DG18" s="98"/>
      <c r="DH18" s="98"/>
      <c r="DI18" s="98"/>
      <c r="DJ18" s="98"/>
      <c r="DK18" s="98"/>
      <c r="DL18" s="98"/>
      <c r="DM18" s="98"/>
      <c r="DN18" s="98"/>
      <c r="DO18" s="98"/>
      <c r="DP18" s="98"/>
      <c r="DQ18" s="98"/>
      <c r="DR18" s="98"/>
      <c r="DS18" s="98"/>
      <c r="DT18" s="98"/>
      <c r="DU18" s="98"/>
      <c r="DV18" s="98"/>
      <c r="DW18" s="98"/>
      <c r="DX18" s="98"/>
      <c r="DY18" s="98"/>
      <c r="DZ18" s="98"/>
      <c r="EA18" s="98"/>
      <c r="EB18" s="98"/>
      <c r="EC18" s="98"/>
      <c r="ED18" s="98"/>
      <c r="EE18" s="98"/>
      <c r="EF18" s="98"/>
      <c r="EG18" s="98"/>
      <c r="EH18" s="98"/>
      <c r="EI18" s="98"/>
      <c r="EJ18" s="98"/>
      <c r="EK18" s="98"/>
      <c r="EL18" s="98"/>
      <c r="EM18" s="98"/>
      <c r="EN18" s="98"/>
      <c r="EO18" s="98"/>
      <c r="EP18" s="98"/>
      <c r="EQ18" s="98"/>
      <c r="ER18" s="98"/>
      <c r="ES18" s="98"/>
      <c r="ET18" s="98"/>
      <c r="EU18" s="98"/>
      <c r="EV18" s="98"/>
      <c r="EW18" s="98"/>
      <c r="EX18" s="98"/>
      <c r="EY18" s="98"/>
      <c r="EZ18" s="98"/>
      <c r="FA18" s="98"/>
      <c r="FB18" s="98"/>
      <c r="FC18" s="98"/>
      <c r="FD18" s="98"/>
      <c r="FE18" s="98"/>
      <c r="FF18" s="98"/>
      <c r="FG18" s="98"/>
      <c r="FH18" s="98"/>
      <c r="FI18" s="98"/>
      <c r="FJ18" s="98"/>
      <c r="FK18" s="98"/>
      <c r="FL18" s="98"/>
      <c r="FM18" s="98"/>
      <c r="FN18" s="98"/>
      <c r="FO18" s="98"/>
      <c r="FP18" s="98"/>
      <c r="FQ18" s="98"/>
      <c r="FR18" s="98"/>
      <c r="FS18" s="98"/>
      <c r="FT18" s="98"/>
      <c r="FU18" s="98"/>
      <c r="FV18" s="98"/>
      <c r="FW18" s="98"/>
      <c r="FX18" s="98"/>
      <c r="FY18" s="98"/>
      <c r="FZ18" s="98"/>
      <c r="GA18" s="98"/>
      <c r="GB18" s="98"/>
      <c r="GC18" s="98"/>
      <c r="GD18" s="98"/>
      <c r="GE18" s="98"/>
      <c r="GF18" s="98"/>
      <c r="GG18" s="98"/>
      <c r="GH18" s="98"/>
      <c r="GI18" s="98"/>
      <c r="GJ18" s="98"/>
      <c r="GK18" s="98"/>
      <c r="GL18" s="98"/>
      <c r="GM18" s="98"/>
      <c r="GN18" s="98"/>
      <c r="GO18" s="98"/>
      <c r="GP18" s="98"/>
      <c r="GQ18" s="98"/>
      <c r="GR18" s="98"/>
      <c r="GS18" s="98"/>
      <c r="GT18" s="98"/>
      <c r="GU18" s="98"/>
      <c r="GV18" s="98"/>
      <c r="GW18" s="98"/>
      <c r="GX18" s="98"/>
      <c r="GY18" s="98"/>
      <c r="GZ18" s="98"/>
      <c r="HA18" s="98"/>
      <c r="HB18" s="98"/>
      <c r="HC18" s="98"/>
      <c r="HD18" s="98"/>
      <c r="HE18" s="98"/>
      <c r="HF18" s="98"/>
      <c r="HG18" s="98"/>
      <c r="HH18" s="98"/>
      <c r="HI18" s="98"/>
      <c r="HJ18" s="98"/>
      <c r="HK18" s="98"/>
      <c r="HL18" s="98"/>
      <c r="HM18" s="98"/>
      <c r="HN18" s="98"/>
      <c r="HO18" s="98"/>
      <c r="HP18" s="98"/>
      <c r="HQ18" s="98"/>
      <c r="HR18" s="98"/>
      <c r="HS18" s="98"/>
      <c r="HT18" s="98"/>
      <c r="HU18" s="98"/>
      <c r="HV18" s="98"/>
      <c r="HW18" s="98"/>
      <c r="HX18" s="98"/>
      <c r="HY18" s="98"/>
      <c r="HZ18" s="98"/>
      <c r="IA18" s="98"/>
      <c r="IB18" s="98"/>
      <c r="IC18" s="98"/>
      <c r="ID18" s="98"/>
      <c r="IE18" s="98"/>
      <c r="IF18" s="98"/>
      <c r="IG18" s="98"/>
      <c r="IH18" s="98"/>
      <c r="II18" s="98"/>
      <c r="IJ18" s="98"/>
      <c r="IK18" s="98"/>
      <c r="IL18" s="98"/>
      <c r="IM18" s="98"/>
      <c r="IN18" s="98"/>
      <c r="IO18" s="98"/>
      <c r="IP18" s="98"/>
      <c r="IQ18" s="98"/>
      <c r="IR18" s="98"/>
      <c r="IS18" s="98"/>
      <c r="IT18" s="98"/>
    </row>
    <row r="19" spans="1:254" x14ac:dyDescent="0.25">
      <c r="A19" s="107" t="s">
        <v>176</v>
      </c>
      <c r="B19" s="111">
        <v>839</v>
      </c>
      <c r="C19" s="111">
        <v>790</v>
      </c>
      <c r="D19" s="111">
        <v>789</v>
      </c>
      <c r="E19" s="111">
        <v>770</v>
      </c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  <c r="AN19" s="98"/>
      <c r="AO19" s="98"/>
      <c r="AP19" s="98"/>
      <c r="AQ19" s="98"/>
      <c r="AR19" s="98"/>
      <c r="AS19" s="98"/>
      <c r="AT19" s="98"/>
      <c r="AU19" s="98"/>
      <c r="AV19" s="98"/>
      <c r="AW19" s="98"/>
      <c r="AX19" s="98"/>
      <c r="AY19" s="98"/>
      <c r="AZ19" s="98"/>
      <c r="BA19" s="98"/>
      <c r="BB19" s="98"/>
      <c r="BC19" s="98"/>
      <c r="BD19" s="98"/>
      <c r="BE19" s="98"/>
      <c r="BF19" s="98"/>
      <c r="BG19" s="98"/>
      <c r="BH19" s="98"/>
      <c r="BI19" s="98"/>
      <c r="BJ19" s="98"/>
      <c r="BK19" s="98"/>
      <c r="BL19" s="98"/>
      <c r="BM19" s="98"/>
      <c r="BN19" s="98"/>
      <c r="BO19" s="98"/>
      <c r="BP19" s="98"/>
      <c r="BQ19" s="98"/>
      <c r="BR19" s="98"/>
      <c r="BS19" s="98"/>
      <c r="BT19" s="98"/>
      <c r="BU19" s="98"/>
      <c r="BV19" s="98"/>
      <c r="BW19" s="98"/>
      <c r="BX19" s="98"/>
      <c r="BY19" s="98"/>
      <c r="BZ19" s="98"/>
      <c r="CA19" s="98"/>
      <c r="CB19" s="98"/>
      <c r="CC19" s="98"/>
      <c r="CD19" s="98"/>
      <c r="CE19" s="98"/>
      <c r="CF19" s="98"/>
      <c r="CG19" s="98"/>
      <c r="CH19" s="98"/>
      <c r="CI19" s="98"/>
      <c r="CJ19" s="98"/>
      <c r="CK19" s="98"/>
      <c r="CL19" s="98"/>
      <c r="CM19" s="98"/>
      <c r="CN19" s="98"/>
      <c r="CO19" s="98"/>
      <c r="CP19" s="98"/>
      <c r="CQ19" s="98"/>
      <c r="CR19" s="98"/>
      <c r="CS19" s="98"/>
      <c r="CT19" s="98"/>
      <c r="CU19" s="98"/>
      <c r="CV19" s="98"/>
      <c r="CW19" s="98"/>
      <c r="CX19" s="98"/>
      <c r="CY19" s="98"/>
      <c r="CZ19" s="98"/>
      <c r="DA19" s="98"/>
      <c r="DB19" s="98"/>
      <c r="DC19" s="98"/>
      <c r="DD19" s="98"/>
      <c r="DE19" s="98"/>
      <c r="DF19" s="98"/>
      <c r="DG19" s="98"/>
      <c r="DH19" s="98"/>
      <c r="DI19" s="98"/>
      <c r="DJ19" s="98"/>
      <c r="DK19" s="98"/>
      <c r="DL19" s="98"/>
      <c r="DM19" s="98"/>
      <c r="DN19" s="98"/>
      <c r="DO19" s="98"/>
      <c r="DP19" s="98"/>
      <c r="DQ19" s="98"/>
      <c r="DR19" s="98"/>
      <c r="DS19" s="98"/>
      <c r="DT19" s="98"/>
      <c r="DU19" s="98"/>
      <c r="DV19" s="98"/>
      <c r="DW19" s="98"/>
      <c r="DX19" s="98"/>
      <c r="DY19" s="98"/>
      <c r="DZ19" s="98"/>
      <c r="EA19" s="98"/>
      <c r="EB19" s="98"/>
      <c r="EC19" s="98"/>
      <c r="ED19" s="98"/>
      <c r="EE19" s="98"/>
      <c r="EF19" s="98"/>
      <c r="EG19" s="98"/>
      <c r="EH19" s="98"/>
      <c r="EI19" s="98"/>
      <c r="EJ19" s="98"/>
      <c r="EK19" s="98"/>
      <c r="EL19" s="98"/>
      <c r="EM19" s="98"/>
      <c r="EN19" s="98"/>
      <c r="EO19" s="98"/>
      <c r="EP19" s="98"/>
      <c r="EQ19" s="98"/>
      <c r="ER19" s="98"/>
      <c r="ES19" s="98"/>
      <c r="ET19" s="98"/>
      <c r="EU19" s="98"/>
      <c r="EV19" s="98"/>
      <c r="EW19" s="98"/>
      <c r="EX19" s="98"/>
      <c r="EY19" s="98"/>
      <c r="EZ19" s="98"/>
      <c r="FA19" s="98"/>
      <c r="FB19" s="98"/>
      <c r="FC19" s="98"/>
      <c r="FD19" s="98"/>
      <c r="FE19" s="98"/>
      <c r="FF19" s="98"/>
      <c r="FG19" s="98"/>
      <c r="FH19" s="98"/>
      <c r="FI19" s="98"/>
      <c r="FJ19" s="98"/>
      <c r="FK19" s="98"/>
      <c r="FL19" s="98"/>
      <c r="FM19" s="98"/>
      <c r="FN19" s="98"/>
      <c r="FO19" s="98"/>
      <c r="FP19" s="98"/>
      <c r="FQ19" s="98"/>
      <c r="FR19" s="98"/>
      <c r="FS19" s="98"/>
      <c r="FT19" s="98"/>
      <c r="FU19" s="98"/>
      <c r="FV19" s="98"/>
      <c r="FW19" s="98"/>
      <c r="FX19" s="98"/>
      <c r="FY19" s="98"/>
      <c r="FZ19" s="98"/>
      <c r="GA19" s="98"/>
      <c r="GB19" s="98"/>
      <c r="GC19" s="98"/>
      <c r="GD19" s="98"/>
      <c r="GE19" s="98"/>
      <c r="GF19" s="98"/>
      <c r="GG19" s="98"/>
      <c r="GH19" s="98"/>
      <c r="GI19" s="98"/>
      <c r="GJ19" s="98"/>
      <c r="GK19" s="98"/>
      <c r="GL19" s="98"/>
      <c r="GM19" s="98"/>
      <c r="GN19" s="98"/>
      <c r="GO19" s="98"/>
      <c r="GP19" s="98"/>
      <c r="GQ19" s="98"/>
      <c r="GR19" s="98"/>
      <c r="GS19" s="98"/>
      <c r="GT19" s="98"/>
      <c r="GU19" s="98"/>
      <c r="GV19" s="98"/>
      <c r="GW19" s="98"/>
      <c r="GX19" s="98"/>
      <c r="GY19" s="98"/>
      <c r="GZ19" s="98"/>
      <c r="HA19" s="98"/>
      <c r="HB19" s="98"/>
      <c r="HC19" s="98"/>
      <c r="HD19" s="98"/>
      <c r="HE19" s="98"/>
      <c r="HF19" s="98"/>
      <c r="HG19" s="98"/>
      <c r="HH19" s="98"/>
      <c r="HI19" s="98"/>
      <c r="HJ19" s="98"/>
      <c r="HK19" s="98"/>
      <c r="HL19" s="98"/>
      <c r="HM19" s="98"/>
      <c r="HN19" s="98"/>
      <c r="HO19" s="98"/>
      <c r="HP19" s="98"/>
      <c r="HQ19" s="98"/>
      <c r="HR19" s="98"/>
      <c r="HS19" s="98"/>
      <c r="HT19" s="98"/>
      <c r="HU19" s="98"/>
      <c r="HV19" s="98"/>
      <c r="HW19" s="98"/>
      <c r="HX19" s="98"/>
      <c r="HY19" s="98"/>
      <c r="HZ19" s="98"/>
      <c r="IA19" s="98"/>
      <c r="IB19" s="98"/>
      <c r="IC19" s="98"/>
      <c r="ID19" s="98"/>
      <c r="IE19" s="98"/>
      <c r="IF19" s="98"/>
      <c r="IG19" s="98"/>
      <c r="IH19" s="98"/>
      <c r="II19" s="98"/>
      <c r="IJ19" s="98"/>
      <c r="IK19" s="98"/>
      <c r="IL19" s="98"/>
      <c r="IM19" s="98"/>
      <c r="IN19" s="98"/>
      <c r="IO19" s="98"/>
      <c r="IP19" s="98"/>
      <c r="IQ19" s="98"/>
      <c r="IR19" s="98"/>
      <c r="IS19" s="98"/>
      <c r="IT19" s="98"/>
    </row>
    <row r="20" spans="1:254" x14ac:dyDescent="0.25">
      <c r="A20" s="102"/>
      <c r="B20" s="102"/>
      <c r="C20" s="102"/>
      <c r="D20" s="102"/>
      <c r="E20" s="102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  <c r="AN20" s="98"/>
      <c r="AO20" s="98"/>
      <c r="AP20" s="98"/>
      <c r="AQ20" s="98"/>
      <c r="AR20" s="98"/>
      <c r="AS20" s="98"/>
      <c r="AT20" s="98"/>
      <c r="AU20" s="98"/>
      <c r="AV20" s="98"/>
      <c r="AW20" s="98"/>
      <c r="AX20" s="98"/>
      <c r="AY20" s="98"/>
      <c r="AZ20" s="98"/>
      <c r="BA20" s="98"/>
      <c r="BB20" s="98"/>
      <c r="BC20" s="98"/>
      <c r="BD20" s="98"/>
      <c r="BE20" s="98"/>
      <c r="BF20" s="98"/>
      <c r="BG20" s="98"/>
      <c r="BH20" s="98"/>
      <c r="BI20" s="98"/>
      <c r="BJ20" s="98"/>
      <c r="BK20" s="98"/>
      <c r="BL20" s="98"/>
      <c r="BM20" s="98"/>
      <c r="BN20" s="98"/>
      <c r="BO20" s="98"/>
      <c r="BP20" s="98"/>
      <c r="BQ20" s="98"/>
      <c r="BR20" s="98"/>
      <c r="BS20" s="98"/>
      <c r="BT20" s="98"/>
      <c r="BU20" s="98"/>
      <c r="BV20" s="98"/>
      <c r="BW20" s="98"/>
      <c r="BX20" s="98"/>
      <c r="BY20" s="98"/>
      <c r="BZ20" s="98"/>
      <c r="CA20" s="98"/>
      <c r="CB20" s="98"/>
      <c r="CC20" s="98"/>
      <c r="CD20" s="98"/>
      <c r="CE20" s="98"/>
      <c r="CF20" s="98"/>
      <c r="CG20" s="98"/>
      <c r="CH20" s="98"/>
      <c r="CI20" s="98"/>
      <c r="CJ20" s="98"/>
      <c r="CK20" s="98"/>
      <c r="CL20" s="98"/>
      <c r="CM20" s="98"/>
      <c r="CN20" s="98"/>
      <c r="CO20" s="98"/>
      <c r="CP20" s="98"/>
      <c r="CQ20" s="98"/>
      <c r="CR20" s="98"/>
      <c r="CS20" s="98"/>
      <c r="CT20" s="98"/>
      <c r="CU20" s="98"/>
      <c r="CV20" s="98"/>
      <c r="CW20" s="98"/>
      <c r="CX20" s="98"/>
      <c r="CY20" s="98"/>
      <c r="CZ20" s="98"/>
      <c r="DA20" s="98"/>
      <c r="DB20" s="98"/>
      <c r="DC20" s="98"/>
      <c r="DD20" s="98"/>
      <c r="DE20" s="98"/>
      <c r="DF20" s="98"/>
      <c r="DG20" s="98"/>
      <c r="DH20" s="98"/>
      <c r="DI20" s="98"/>
      <c r="DJ20" s="98"/>
      <c r="DK20" s="98"/>
      <c r="DL20" s="98"/>
      <c r="DM20" s="98"/>
      <c r="DN20" s="98"/>
      <c r="DO20" s="98"/>
      <c r="DP20" s="98"/>
      <c r="DQ20" s="98"/>
      <c r="DR20" s="98"/>
      <c r="DS20" s="98"/>
      <c r="DT20" s="98"/>
      <c r="DU20" s="98"/>
      <c r="DV20" s="98"/>
      <c r="DW20" s="98"/>
      <c r="DX20" s="98"/>
      <c r="DY20" s="98"/>
      <c r="DZ20" s="98"/>
      <c r="EA20" s="98"/>
      <c r="EB20" s="98"/>
      <c r="EC20" s="98"/>
      <c r="ED20" s="98"/>
      <c r="EE20" s="98"/>
      <c r="EF20" s="98"/>
      <c r="EG20" s="98"/>
      <c r="EH20" s="98"/>
      <c r="EI20" s="98"/>
      <c r="EJ20" s="98"/>
      <c r="EK20" s="98"/>
      <c r="EL20" s="98"/>
      <c r="EM20" s="98"/>
      <c r="EN20" s="98"/>
      <c r="EO20" s="98"/>
      <c r="EP20" s="98"/>
      <c r="EQ20" s="98"/>
      <c r="ER20" s="98"/>
      <c r="ES20" s="98"/>
      <c r="ET20" s="98"/>
      <c r="EU20" s="98"/>
      <c r="EV20" s="98"/>
      <c r="EW20" s="98"/>
      <c r="EX20" s="98"/>
      <c r="EY20" s="98"/>
      <c r="EZ20" s="98"/>
      <c r="FA20" s="98"/>
      <c r="FB20" s="98"/>
      <c r="FC20" s="98"/>
      <c r="FD20" s="98"/>
      <c r="FE20" s="98"/>
      <c r="FF20" s="98"/>
      <c r="FG20" s="98"/>
      <c r="FH20" s="98"/>
      <c r="FI20" s="98"/>
      <c r="FJ20" s="98"/>
      <c r="FK20" s="98"/>
      <c r="FL20" s="98"/>
      <c r="FM20" s="98"/>
      <c r="FN20" s="98"/>
      <c r="FO20" s="98"/>
      <c r="FP20" s="98"/>
      <c r="FQ20" s="98"/>
      <c r="FR20" s="98"/>
      <c r="FS20" s="98"/>
      <c r="FT20" s="98"/>
      <c r="FU20" s="98"/>
      <c r="FV20" s="98"/>
      <c r="FW20" s="98"/>
      <c r="FX20" s="98"/>
      <c r="FY20" s="98"/>
      <c r="FZ20" s="98"/>
      <c r="GA20" s="98"/>
      <c r="GB20" s="98"/>
      <c r="GC20" s="98"/>
      <c r="GD20" s="98"/>
      <c r="GE20" s="98"/>
      <c r="GF20" s="98"/>
      <c r="GG20" s="98"/>
      <c r="GH20" s="98"/>
      <c r="GI20" s="98"/>
      <c r="GJ20" s="98"/>
      <c r="GK20" s="98"/>
      <c r="GL20" s="98"/>
      <c r="GM20" s="98"/>
      <c r="GN20" s="98"/>
      <c r="GO20" s="98"/>
      <c r="GP20" s="98"/>
      <c r="GQ20" s="98"/>
      <c r="GR20" s="98"/>
      <c r="GS20" s="98"/>
      <c r="GT20" s="98"/>
      <c r="GU20" s="98"/>
      <c r="GV20" s="98"/>
      <c r="GW20" s="98"/>
      <c r="GX20" s="98"/>
      <c r="GY20" s="98"/>
      <c r="GZ20" s="98"/>
      <c r="HA20" s="98"/>
      <c r="HB20" s="98"/>
      <c r="HC20" s="98"/>
      <c r="HD20" s="98"/>
      <c r="HE20" s="98"/>
      <c r="HF20" s="98"/>
      <c r="HG20" s="98"/>
      <c r="HH20" s="98"/>
      <c r="HI20" s="98"/>
      <c r="HJ20" s="98"/>
      <c r="HK20" s="98"/>
      <c r="HL20" s="98"/>
      <c r="HM20" s="98"/>
      <c r="HN20" s="98"/>
      <c r="HO20" s="98"/>
      <c r="HP20" s="98"/>
      <c r="HQ20" s="98"/>
      <c r="HR20" s="98"/>
      <c r="HS20" s="98"/>
      <c r="HT20" s="98"/>
      <c r="HU20" s="98"/>
      <c r="HV20" s="98"/>
      <c r="HW20" s="98"/>
      <c r="HX20" s="98"/>
      <c r="HY20" s="98"/>
      <c r="HZ20" s="98"/>
      <c r="IA20" s="98"/>
      <c r="IB20" s="98"/>
      <c r="IC20" s="98"/>
      <c r="ID20" s="98"/>
      <c r="IE20" s="98"/>
      <c r="IF20" s="98"/>
      <c r="IG20" s="98"/>
      <c r="IH20" s="98"/>
      <c r="II20" s="98"/>
      <c r="IJ20" s="98"/>
      <c r="IK20" s="98"/>
      <c r="IL20" s="98"/>
      <c r="IM20" s="98"/>
      <c r="IN20" s="98"/>
      <c r="IO20" s="98"/>
      <c r="IP20" s="98"/>
      <c r="IQ20" s="98"/>
      <c r="IR20" s="98"/>
      <c r="IS20" s="98"/>
      <c r="IT20" s="98"/>
    </row>
    <row r="21" spans="1:254" x14ac:dyDescent="0.25">
      <c r="A21" s="102" t="s">
        <v>177</v>
      </c>
      <c r="B21" s="108">
        <v>137</v>
      </c>
      <c r="C21" s="110" t="s">
        <v>27</v>
      </c>
      <c r="D21" s="108">
        <v>80</v>
      </c>
      <c r="E21" s="108">
        <v>237</v>
      </c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  <c r="AN21" s="98"/>
      <c r="AO21" s="98"/>
      <c r="AP21" s="98"/>
      <c r="AQ21" s="98"/>
      <c r="AR21" s="98"/>
      <c r="AS21" s="98"/>
      <c r="AT21" s="98"/>
      <c r="AU21" s="98"/>
      <c r="AV21" s="98"/>
      <c r="AW21" s="98"/>
      <c r="AX21" s="98"/>
      <c r="AY21" s="98"/>
      <c r="AZ21" s="98"/>
      <c r="BA21" s="98"/>
      <c r="BB21" s="98"/>
      <c r="BC21" s="98"/>
      <c r="BD21" s="98"/>
      <c r="BE21" s="98"/>
      <c r="BF21" s="98"/>
      <c r="BG21" s="98"/>
      <c r="BH21" s="98"/>
      <c r="BI21" s="98"/>
      <c r="BJ21" s="98"/>
      <c r="BK21" s="98"/>
      <c r="BL21" s="98"/>
      <c r="BM21" s="98"/>
      <c r="BN21" s="98"/>
      <c r="BO21" s="98"/>
      <c r="BP21" s="98"/>
      <c r="BQ21" s="98"/>
      <c r="BR21" s="98"/>
      <c r="BS21" s="98"/>
      <c r="BT21" s="98"/>
      <c r="BU21" s="98"/>
      <c r="BV21" s="98"/>
      <c r="BW21" s="98"/>
      <c r="BX21" s="98"/>
      <c r="BY21" s="98"/>
      <c r="BZ21" s="98"/>
      <c r="CA21" s="98"/>
      <c r="CB21" s="98"/>
      <c r="CC21" s="98"/>
      <c r="CD21" s="98"/>
      <c r="CE21" s="98"/>
      <c r="CF21" s="98"/>
      <c r="CG21" s="98"/>
      <c r="CH21" s="98"/>
      <c r="CI21" s="98"/>
      <c r="CJ21" s="98"/>
      <c r="CK21" s="98"/>
      <c r="CL21" s="98"/>
      <c r="CM21" s="98"/>
      <c r="CN21" s="98"/>
      <c r="CO21" s="98"/>
      <c r="CP21" s="98"/>
      <c r="CQ21" s="98"/>
      <c r="CR21" s="98"/>
      <c r="CS21" s="98"/>
      <c r="CT21" s="98"/>
      <c r="CU21" s="98"/>
      <c r="CV21" s="98"/>
      <c r="CW21" s="98"/>
      <c r="CX21" s="98"/>
      <c r="CY21" s="98"/>
      <c r="CZ21" s="98"/>
      <c r="DA21" s="98"/>
      <c r="DB21" s="98"/>
      <c r="DC21" s="98"/>
      <c r="DD21" s="98"/>
      <c r="DE21" s="98"/>
      <c r="DF21" s="98"/>
      <c r="DG21" s="98"/>
      <c r="DH21" s="98"/>
      <c r="DI21" s="98"/>
      <c r="DJ21" s="98"/>
      <c r="DK21" s="98"/>
      <c r="DL21" s="98"/>
      <c r="DM21" s="98"/>
      <c r="DN21" s="98"/>
      <c r="DO21" s="98"/>
      <c r="DP21" s="98"/>
      <c r="DQ21" s="98"/>
      <c r="DR21" s="98"/>
      <c r="DS21" s="98"/>
      <c r="DT21" s="98"/>
      <c r="DU21" s="98"/>
      <c r="DV21" s="98"/>
      <c r="DW21" s="98"/>
      <c r="DX21" s="98"/>
      <c r="DY21" s="98"/>
      <c r="DZ21" s="98"/>
      <c r="EA21" s="98"/>
      <c r="EB21" s="98"/>
      <c r="EC21" s="98"/>
      <c r="ED21" s="98"/>
      <c r="EE21" s="98"/>
      <c r="EF21" s="98"/>
      <c r="EG21" s="98"/>
      <c r="EH21" s="98"/>
      <c r="EI21" s="98"/>
      <c r="EJ21" s="98"/>
      <c r="EK21" s="98"/>
      <c r="EL21" s="98"/>
      <c r="EM21" s="98"/>
      <c r="EN21" s="98"/>
      <c r="EO21" s="98"/>
      <c r="EP21" s="98"/>
      <c r="EQ21" s="98"/>
      <c r="ER21" s="98"/>
      <c r="ES21" s="98"/>
      <c r="ET21" s="98"/>
      <c r="EU21" s="98"/>
      <c r="EV21" s="98"/>
      <c r="EW21" s="98"/>
      <c r="EX21" s="98"/>
      <c r="EY21" s="98"/>
      <c r="EZ21" s="98"/>
      <c r="FA21" s="98"/>
      <c r="FB21" s="98"/>
      <c r="FC21" s="98"/>
      <c r="FD21" s="98"/>
      <c r="FE21" s="98"/>
      <c r="FF21" s="98"/>
      <c r="FG21" s="98"/>
      <c r="FH21" s="98"/>
      <c r="FI21" s="98"/>
      <c r="FJ21" s="98"/>
      <c r="FK21" s="98"/>
      <c r="FL21" s="98"/>
      <c r="FM21" s="98"/>
      <c r="FN21" s="98"/>
      <c r="FO21" s="98"/>
      <c r="FP21" s="98"/>
      <c r="FQ21" s="98"/>
      <c r="FR21" s="98"/>
      <c r="FS21" s="98"/>
      <c r="FT21" s="98"/>
      <c r="FU21" s="98"/>
      <c r="FV21" s="98"/>
      <c r="FW21" s="98"/>
      <c r="FX21" s="98"/>
      <c r="FY21" s="98"/>
      <c r="FZ21" s="98"/>
      <c r="GA21" s="98"/>
      <c r="GB21" s="98"/>
      <c r="GC21" s="98"/>
      <c r="GD21" s="98"/>
      <c r="GE21" s="98"/>
      <c r="GF21" s="98"/>
      <c r="GG21" s="98"/>
      <c r="GH21" s="98"/>
      <c r="GI21" s="98"/>
      <c r="GJ21" s="98"/>
      <c r="GK21" s="98"/>
      <c r="GL21" s="98"/>
      <c r="GM21" s="98"/>
      <c r="GN21" s="98"/>
      <c r="GO21" s="98"/>
      <c r="GP21" s="98"/>
      <c r="GQ21" s="98"/>
      <c r="GR21" s="98"/>
      <c r="GS21" s="98"/>
      <c r="GT21" s="98"/>
      <c r="GU21" s="98"/>
      <c r="GV21" s="98"/>
      <c r="GW21" s="98"/>
      <c r="GX21" s="98"/>
      <c r="GY21" s="98"/>
      <c r="GZ21" s="98"/>
      <c r="HA21" s="98"/>
      <c r="HB21" s="98"/>
      <c r="HC21" s="98"/>
      <c r="HD21" s="98"/>
      <c r="HE21" s="98"/>
      <c r="HF21" s="98"/>
      <c r="HG21" s="98"/>
      <c r="HH21" s="98"/>
      <c r="HI21" s="98"/>
      <c r="HJ21" s="98"/>
      <c r="HK21" s="98"/>
      <c r="HL21" s="98"/>
      <c r="HM21" s="98"/>
      <c r="HN21" s="98"/>
      <c r="HO21" s="98"/>
      <c r="HP21" s="98"/>
      <c r="HQ21" s="98"/>
      <c r="HR21" s="98"/>
      <c r="HS21" s="98"/>
      <c r="HT21" s="98"/>
      <c r="HU21" s="98"/>
      <c r="HV21" s="98"/>
      <c r="HW21" s="98"/>
      <c r="HX21" s="98"/>
      <c r="HY21" s="98"/>
      <c r="HZ21" s="98"/>
      <c r="IA21" s="98"/>
      <c r="IB21" s="98"/>
      <c r="IC21" s="98"/>
      <c r="ID21" s="98"/>
      <c r="IE21" s="98"/>
      <c r="IF21" s="98"/>
      <c r="IG21" s="98"/>
      <c r="IH21" s="98"/>
      <c r="II21" s="98"/>
      <c r="IJ21" s="98"/>
      <c r="IK21" s="98"/>
      <c r="IL21" s="98"/>
      <c r="IM21" s="98"/>
      <c r="IN21" s="98"/>
      <c r="IO21" s="98"/>
      <c r="IP21" s="98"/>
      <c r="IQ21" s="98"/>
      <c r="IR21" s="98"/>
      <c r="IS21" s="98"/>
      <c r="IT21" s="98"/>
    </row>
    <row r="22" spans="1:254" x14ac:dyDescent="0.25">
      <c r="A22" s="102" t="s">
        <v>178</v>
      </c>
      <c r="B22" s="108">
        <v>67</v>
      </c>
      <c r="C22" s="108">
        <v>79</v>
      </c>
      <c r="D22" s="108">
        <v>59</v>
      </c>
      <c r="E22" s="108">
        <v>52</v>
      </c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  <c r="AO22" s="98"/>
      <c r="AP22" s="98"/>
      <c r="AQ22" s="98"/>
      <c r="AR22" s="98"/>
      <c r="AS22" s="98"/>
      <c r="AT22" s="98"/>
      <c r="AU22" s="98"/>
      <c r="AV22" s="98"/>
      <c r="AW22" s="98"/>
      <c r="AX22" s="98"/>
      <c r="AY22" s="98"/>
      <c r="AZ22" s="98"/>
      <c r="BA22" s="98"/>
      <c r="BB22" s="98"/>
      <c r="BC22" s="98"/>
      <c r="BD22" s="98"/>
      <c r="BE22" s="98"/>
      <c r="BF22" s="98"/>
      <c r="BG22" s="98"/>
      <c r="BH22" s="98"/>
      <c r="BI22" s="98"/>
      <c r="BJ22" s="98"/>
      <c r="BK22" s="98"/>
      <c r="BL22" s="98"/>
      <c r="BM22" s="98"/>
      <c r="BN22" s="98"/>
      <c r="BO22" s="98"/>
      <c r="BP22" s="98"/>
      <c r="BQ22" s="98"/>
      <c r="BR22" s="98"/>
      <c r="BS22" s="98"/>
      <c r="BT22" s="98"/>
      <c r="BU22" s="98"/>
      <c r="BV22" s="98"/>
      <c r="BW22" s="98"/>
      <c r="BX22" s="98"/>
      <c r="BY22" s="98"/>
      <c r="BZ22" s="98"/>
      <c r="CA22" s="98"/>
      <c r="CB22" s="98"/>
      <c r="CC22" s="98"/>
      <c r="CD22" s="98"/>
      <c r="CE22" s="98"/>
      <c r="CF22" s="98"/>
      <c r="CG22" s="98"/>
      <c r="CH22" s="98"/>
      <c r="CI22" s="98"/>
      <c r="CJ22" s="98"/>
      <c r="CK22" s="98"/>
      <c r="CL22" s="98"/>
      <c r="CM22" s="98"/>
      <c r="CN22" s="98"/>
      <c r="CO22" s="98"/>
      <c r="CP22" s="98"/>
      <c r="CQ22" s="98"/>
      <c r="CR22" s="98"/>
      <c r="CS22" s="98"/>
      <c r="CT22" s="98"/>
      <c r="CU22" s="98"/>
      <c r="CV22" s="98"/>
      <c r="CW22" s="98"/>
      <c r="CX22" s="98"/>
      <c r="CY22" s="98"/>
      <c r="CZ22" s="98"/>
      <c r="DA22" s="98"/>
      <c r="DB22" s="98"/>
      <c r="DC22" s="98"/>
      <c r="DD22" s="98"/>
      <c r="DE22" s="98"/>
      <c r="DF22" s="98"/>
      <c r="DG22" s="98"/>
      <c r="DH22" s="98"/>
      <c r="DI22" s="98"/>
      <c r="DJ22" s="98"/>
      <c r="DK22" s="98"/>
      <c r="DL22" s="98"/>
      <c r="DM22" s="98"/>
      <c r="DN22" s="98"/>
      <c r="DO22" s="98"/>
      <c r="DP22" s="98"/>
      <c r="DQ22" s="98"/>
      <c r="DR22" s="98"/>
      <c r="DS22" s="98"/>
      <c r="DT22" s="98"/>
      <c r="DU22" s="98"/>
      <c r="DV22" s="98"/>
      <c r="DW22" s="98"/>
      <c r="DX22" s="98"/>
      <c r="DY22" s="98"/>
      <c r="DZ22" s="98"/>
      <c r="EA22" s="98"/>
      <c r="EB22" s="98"/>
      <c r="EC22" s="98"/>
      <c r="ED22" s="98"/>
      <c r="EE22" s="98"/>
      <c r="EF22" s="98"/>
      <c r="EG22" s="98"/>
      <c r="EH22" s="98"/>
      <c r="EI22" s="98"/>
      <c r="EJ22" s="98"/>
      <c r="EK22" s="98"/>
      <c r="EL22" s="98"/>
      <c r="EM22" s="98"/>
      <c r="EN22" s="98"/>
      <c r="EO22" s="98"/>
      <c r="EP22" s="98"/>
      <c r="EQ22" s="98"/>
      <c r="ER22" s="98"/>
      <c r="ES22" s="98"/>
      <c r="ET22" s="98"/>
      <c r="EU22" s="98"/>
      <c r="EV22" s="98"/>
      <c r="EW22" s="98"/>
      <c r="EX22" s="98"/>
      <c r="EY22" s="98"/>
      <c r="EZ22" s="98"/>
      <c r="FA22" s="98"/>
      <c r="FB22" s="98"/>
      <c r="FC22" s="98"/>
      <c r="FD22" s="98"/>
      <c r="FE22" s="98"/>
      <c r="FF22" s="98"/>
      <c r="FG22" s="98"/>
      <c r="FH22" s="98"/>
      <c r="FI22" s="98"/>
      <c r="FJ22" s="98"/>
      <c r="FK22" s="98"/>
      <c r="FL22" s="98"/>
      <c r="FM22" s="98"/>
      <c r="FN22" s="98"/>
      <c r="FO22" s="98"/>
      <c r="FP22" s="98"/>
      <c r="FQ22" s="98"/>
      <c r="FR22" s="98"/>
      <c r="FS22" s="98"/>
      <c r="FT22" s="98"/>
      <c r="FU22" s="98"/>
      <c r="FV22" s="98"/>
      <c r="FW22" s="98"/>
      <c r="FX22" s="98"/>
      <c r="FY22" s="98"/>
      <c r="FZ22" s="98"/>
      <c r="GA22" s="98"/>
      <c r="GB22" s="98"/>
      <c r="GC22" s="98"/>
      <c r="GD22" s="98"/>
      <c r="GE22" s="98"/>
      <c r="GF22" s="98"/>
      <c r="GG22" s="98"/>
      <c r="GH22" s="98"/>
      <c r="GI22" s="98"/>
      <c r="GJ22" s="98"/>
      <c r="GK22" s="98"/>
      <c r="GL22" s="98"/>
      <c r="GM22" s="98"/>
      <c r="GN22" s="98"/>
      <c r="GO22" s="98"/>
      <c r="GP22" s="98"/>
      <c r="GQ22" s="98"/>
      <c r="GR22" s="98"/>
      <c r="GS22" s="98"/>
      <c r="GT22" s="98"/>
      <c r="GU22" s="98"/>
      <c r="GV22" s="98"/>
      <c r="GW22" s="98"/>
      <c r="GX22" s="98"/>
      <c r="GY22" s="98"/>
      <c r="GZ22" s="98"/>
      <c r="HA22" s="98"/>
      <c r="HB22" s="98"/>
      <c r="HC22" s="98"/>
      <c r="HD22" s="98"/>
      <c r="HE22" s="98"/>
      <c r="HF22" s="98"/>
      <c r="HG22" s="98"/>
      <c r="HH22" s="98"/>
      <c r="HI22" s="98"/>
      <c r="HJ22" s="98"/>
      <c r="HK22" s="98"/>
      <c r="HL22" s="98"/>
      <c r="HM22" s="98"/>
      <c r="HN22" s="98"/>
      <c r="HO22" s="98"/>
      <c r="HP22" s="98"/>
      <c r="HQ22" s="98"/>
      <c r="HR22" s="98"/>
      <c r="HS22" s="98"/>
      <c r="HT22" s="98"/>
      <c r="HU22" s="98"/>
      <c r="HV22" s="98"/>
      <c r="HW22" s="98"/>
      <c r="HX22" s="98"/>
      <c r="HY22" s="98"/>
      <c r="HZ22" s="98"/>
      <c r="IA22" s="98"/>
      <c r="IB22" s="98"/>
      <c r="IC22" s="98"/>
      <c r="ID22" s="98"/>
      <c r="IE22" s="98"/>
      <c r="IF22" s="98"/>
      <c r="IG22" s="98"/>
      <c r="IH22" s="98"/>
      <c r="II22" s="98"/>
      <c r="IJ22" s="98"/>
      <c r="IK22" s="98"/>
      <c r="IL22" s="98"/>
      <c r="IM22" s="98"/>
      <c r="IN22" s="98"/>
      <c r="IO22" s="98"/>
      <c r="IP22" s="98"/>
      <c r="IQ22" s="98"/>
      <c r="IR22" s="98"/>
      <c r="IS22" s="98"/>
      <c r="IT22" s="98"/>
    </row>
    <row r="23" spans="1:254" x14ac:dyDescent="0.25">
      <c r="A23" s="102" t="s">
        <v>179</v>
      </c>
      <c r="B23" s="108">
        <v>-3</v>
      </c>
      <c r="C23" s="108">
        <v>70</v>
      </c>
      <c r="D23" s="108">
        <v>-129</v>
      </c>
      <c r="E23" s="108">
        <v>-131</v>
      </c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8"/>
      <c r="AP23" s="98"/>
      <c r="AQ23" s="98"/>
      <c r="AR23" s="98"/>
      <c r="AS23" s="98"/>
      <c r="AT23" s="98"/>
      <c r="AU23" s="98"/>
      <c r="AV23" s="98"/>
      <c r="AW23" s="98"/>
      <c r="AX23" s="98"/>
      <c r="AY23" s="98"/>
      <c r="AZ23" s="98"/>
      <c r="BA23" s="98"/>
      <c r="BB23" s="98"/>
      <c r="BC23" s="98"/>
      <c r="BD23" s="98"/>
      <c r="BE23" s="98"/>
      <c r="BF23" s="98"/>
      <c r="BG23" s="98"/>
      <c r="BH23" s="98"/>
      <c r="BI23" s="98"/>
      <c r="BJ23" s="98"/>
      <c r="BK23" s="98"/>
      <c r="BL23" s="98"/>
      <c r="BM23" s="98"/>
      <c r="BN23" s="98"/>
      <c r="BO23" s="98"/>
      <c r="BP23" s="98"/>
      <c r="BQ23" s="98"/>
      <c r="BR23" s="98"/>
      <c r="BS23" s="98"/>
      <c r="BT23" s="98"/>
      <c r="BU23" s="98"/>
      <c r="BV23" s="98"/>
      <c r="BW23" s="98"/>
      <c r="BX23" s="98"/>
      <c r="BY23" s="98"/>
      <c r="BZ23" s="98"/>
      <c r="CA23" s="98"/>
      <c r="CB23" s="98"/>
      <c r="CC23" s="98"/>
      <c r="CD23" s="98"/>
      <c r="CE23" s="98"/>
      <c r="CF23" s="98"/>
      <c r="CG23" s="98"/>
      <c r="CH23" s="98"/>
      <c r="CI23" s="98"/>
      <c r="CJ23" s="98"/>
      <c r="CK23" s="98"/>
      <c r="CL23" s="98"/>
      <c r="CM23" s="98"/>
      <c r="CN23" s="98"/>
      <c r="CO23" s="98"/>
      <c r="CP23" s="98"/>
      <c r="CQ23" s="98"/>
      <c r="CR23" s="98"/>
      <c r="CS23" s="98"/>
      <c r="CT23" s="98"/>
      <c r="CU23" s="98"/>
      <c r="CV23" s="98"/>
      <c r="CW23" s="98"/>
      <c r="CX23" s="98"/>
      <c r="CY23" s="98"/>
      <c r="CZ23" s="98"/>
      <c r="DA23" s="98"/>
      <c r="DB23" s="98"/>
      <c r="DC23" s="98"/>
      <c r="DD23" s="98"/>
      <c r="DE23" s="98"/>
      <c r="DF23" s="98"/>
      <c r="DG23" s="98"/>
      <c r="DH23" s="98"/>
      <c r="DI23" s="98"/>
      <c r="DJ23" s="98"/>
      <c r="DK23" s="98"/>
      <c r="DL23" s="98"/>
      <c r="DM23" s="98"/>
      <c r="DN23" s="98"/>
      <c r="DO23" s="98"/>
      <c r="DP23" s="98"/>
      <c r="DQ23" s="98"/>
      <c r="DR23" s="98"/>
      <c r="DS23" s="98"/>
      <c r="DT23" s="98"/>
      <c r="DU23" s="98"/>
      <c r="DV23" s="98"/>
      <c r="DW23" s="98"/>
      <c r="DX23" s="98"/>
      <c r="DY23" s="98"/>
      <c r="DZ23" s="98"/>
      <c r="EA23" s="98"/>
      <c r="EB23" s="98"/>
      <c r="EC23" s="98"/>
      <c r="ED23" s="98"/>
      <c r="EE23" s="98"/>
      <c r="EF23" s="98"/>
      <c r="EG23" s="98"/>
      <c r="EH23" s="98"/>
      <c r="EI23" s="98"/>
      <c r="EJ23" s="98"/>
      <c r="EK23" s="98"/>
      <c r="EL23" s="98"/>
      <c r="EM23" s="98"/>
      <c r="EN23" s="98"/>
      <c r="EO23" s="98"/>
      <c r="EP23" s="98"/>
      <c r="EQ23" s="98"/>
      <c r="ER23" s="98"/>
      <c r="ES23" s="98"/>
      <c r="ET23" s="98"/>
      <c r="EU23" s="98"/>
      <c r="EV23" s="98"/>
      <c r="EW23" s="98"/>
      <c r="EX23" s="98"/>
      <c r="EY23" s="98"/>
      <c r="EZ23" s="98"/>
      <c r="FA23" s="98"/>
      <c r="FB23" s="98"/>
      <c r="FC23" s="98"/>
      <c r="FD23" s="98"/>
      <c r="FE23" s="98"/>
      <c r="FF23" s="98"/>
      <c r="FG23" s="98"/>
      <c r="FH23" s="98"/>
      <c r="FI23" s="98"/>
      <c r="FJ23" s="98"/>
      <c r="FK23" s="98"/>
      <c r="FL23" s="98"/>
      <c r="FM23" s="98"/>
      <c r="FN23" s="98"/>
      <c r="FO23" s="98"/>
      <c r="FP23" s="98"/>
      <c r="FQ23" s="98"/>
      <c r="FR23" s="98"/>
      <c r="FS23" s="98"/>
      <c r="FT23" s="98"/>
      <c r="FU23" s="98"/>
      <c r="FV23" s="98"/>
      <c r="FW23" s="98"/>
      <c r="FX23" s="98"/>
      <c r="FY23" s="98"/>
      <c r="FZ23" s="98"/>
      <c r="GA23" s="98"/>
      <c r="GB23" s="98"/>
      <c r="GC23" s="98"/>
      <c r="GD23" s="98"/>
      <c r="GE23" s="98"/>
      <c r="GF23" s="98"/>
      <c r="GG23" s="98"/>
      <c r="GH23" s="98"/>
      <c r="GI23" s="98"/>
      <c r="GJ23" s="98"/>
      <c r="GK23" s="98"/>
      <c r="GL23" s="98"/>
      <c r="GM23" s="98"/>
      <c r="GN23" s="98"/>
      <c r="GO23" s="98"/>
      <c r="GP23" s="98"/>
      <c r="GQ23" s="98"/>
      <c r="GR23" s="98"/>
      <c r="GS23" s="98"/>
      <c r="GT23" s="98"/>
      <c r="GU23" s="98"/>
      <c r="GV23" s="98"/>
      <c r="GW23" s="98"/>
      <c r="GX23" s="98"/>
      <c r="GY23" s="98"/>
      <c r="GZ23" s="98"/>
      <c r="HA23" s="98"/>
      <c r="HB23" s="98"/>
      <c r="HC23" s="98"/>
      <c r="HD23" s="98"/>
      <c r="HE23" s="98"/>
      <c r="HF23" s="98"/>
      <c r="HG23" s="98"/>
      <c r="HH23" s="98"/>
      <c r="HI23" s="98"/>
      <c r="HJ23" s="98"/>
      <c r="HK23" s="98"/>
      <c r="HL23" s="98"/>
      <c r="HM23" s="98"/>
      <c r="HN23" s="98"/>
      <c r="HO23" s="98"/>
      <c r="HP23" s="98"/>
      <c r="HQ23" s="98"/>
      <c r="HR23" s="98"/>
      <c r="HS23" s="98"/>
      <c r="HT23" s="98"/>
      <c r="HU23" s="98"/>
      <c r="HV23" s="98"/>
      <c r="HW23" s="98"/>
      <c r="HX23" s="98"/>
      <c r="HY23" s="98"/>
      <c r="HZ23" s="98"/>
      <c r="IA23" s="98"/>
      <c r="IB23" s="98"/>
      <c r="IC23" s="98"/>
      <c r="ID23" s="98"/>
      <c r="IE23" s="98"/>
      <c r="IF23" s="98"/>
      <c r="IG23" s="98"/>
      <c r="IH23" s="98"/>
      <c r="II23" s="98"/>
      <c r="IJ23" s="98"/>
      <c r="IK23" s="98"/>
      <c r="IL23" s="98"/>
      <c r="IM23" s="98"/>
      <c r="IN23" s="98"/>
      <c r="IO23" s="98"/>
      <c r="IP23" s="98"/>
      <c r="IQ23" s="98"/>
      <c r="IR23" s="98"/>
      <c r="IS23" s="98"/>
      <c r="IT23" s="98"/>
    </row>
    <row r="24" spans="1:254" x14ac:dyDescent="0.25">
      <c r="A24" s="102" t="s">
        <v>180</v>
      </c>
      <c r="B24" s="108">
        <v>-46</v>
      </c>
      <c r="C24" s="110" t="s">
        <v>27</v>
      </c>
      <c r="D24" s="110" t="s">
        <v>27</v>
      </c>
      <c r="E24" s="110" t="s">
        <v>27</v>
      </c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  <c r="AO24" s="98"/>
      <c r="AP24" s="98"/>
      <c r="AQ24" s="98"/>
      <c r="AR24" s="98"/>
      <c r="AS24" s="98"/>
      <c r="AT24" s="98"/>
      <c r="AU24" s="98"/>
      <c r="AV24" s="98"/>
      <c r="AW24" s="98"/>
      <c r="AX24" s="98"/>
      <c r="AY24" s="98"/>
      <c r="AZ24" s="98"/>
      <c r="BA24" s="98"/>
      <c r="BB24" s="98"/>
      <c r="BC24" s="98"/>
      <c r="BD24" s="98"/>
      <c r="BE24" s="98"/>
      <c r="BF24" s="98"/>
      <c r="BG24" s="98"/>
      <c r="BH24" s="98"/>
      <c r="BI24" s="98"/>
      <c r="BJ24" s="98"/>
      <c r="BK24" s="98"/>
      <c r="BL24" s="98"/>
      <c r="BM24" s="98"/>
      <c r="BN24" s="98"/>
      <c r="BO24" s="98"/>
      <c r="BP24" s="98"/>
      <c r="BQ24" s="98"/>
      <c r="BR24" s="98"/>
      <c r="BS24" s="98"/>
      <c r="BT24" s="98"/>
      <c r="BU24" s="98"/>
      <c r="BV24" s="98"/>
      <c r="BW24" s="98"/>
      <c r="BX24" s="98"/>
      <c r="BY24" s="98"/>
      <c r="BZ24" s="98"/>
      <c r="CA24" s="98"/>
      <c r="CB24" s="98"/>
      <c r="CC24" s="98"/>
      <c r="CD24" s="98"/>
      <c r="CE24" s="98"/>
      <c r="CF24" s="98"/>
      <c r="CG24" s="98"/>
      <c r="CH24" s="98"/>
      <c r="CI24" s="98"/>
      <c r="CJ24" s="98"/>
      <c r="CK24" s="98"/>
      <c r="CL24" s="98"/>
      <c r="CM24" s="98"/>
      <c r="CN24" s="98"/>
      <c r="CO24" s="98"/>
      <c r="CP24" s="98"/>
      <c r="CQ24" s="98"/>
      <c r="CR24" s="98"/>
      <c r="CS24" s="98"/>
      <c r="CT24" s="98"/>
      <c r="CU24" s="98"/>
      <c r="CV24" s="98"/>
      <c r="CW24" s="98"/>
      <c r="CX24" s="98"/>
      <c r="CY24" s="98"/>
      <c r="CZ24" s="98"/>
      <c r="DA24" s="98"/>
      <c r="DB24" s="98"/>
      <c r="DC24" s="98"/>
      <c r="DD24" s="98"/>
      <c r="DE24" s="98"/>
      <c r="DF24" s="98"/>
      <c r="DG24" s="98"/>
      <c r="DH24" s="98"/>
      <c r="DI24" s="98"/>
      <c r="DJ24" s="98"/>
      <c r="DK24" s="98"/>
      <c r="DL24" s="98"/>
      <c r="DM24" s="98"/>
      <c r="DN24" s="98"/>
      <c r="DO24" s="98"/>
      <c r="DP24" s="98"/>
      <c r="DQ24" s="98"/>
      <c r="DR24" s="98"/>
      <c r="DS24" s="98"/>
      <c r="DT24" s="98"/>
      <c r="DU24" s="98"/>
      <c r="DV24" s="98"/>
      <c r="DW24" s="98"/>
      <c r="DX24" s="98"/>
      <c r="DY24" s="98"/>
      <c r="DZ24" s="98"/>
      <c r="EA24" s="98"/>
      <c r="EB24" s="98"/>
      <c r="EC24" s="98"/>
      <c r="ED24" s="98"/>
      <c r="EE24" s="98"/>
      <c r="EF24" s="98"/>
      <c r="EG24" s="98"/>
      <c r="EH24" s="98"/>
      <c r="EI24" s="98"/>
      <c r="EJ24" s="98"/>
      <c r="EK24" s="98"/>
      <c r="EL24" s="98"/>
      <c r="EM24" s="98"/>
      <c r="EN24" s="98"/>
      <c r="EO24" s="98"/>
      <c r="EP24" s="98"/>
      <c r="EQ24" s="98"/>
      <c r="ER24" s="98"/>
      <c r="ES24" s="98"/>
      <c r="ET24" s="98"/>
      <c r="EU24" s="98"/>
      <c r="EV24" s="98"/>
      <c r="EW24" s="98"/>
      <c r="EX24" s="98"/>
      <c r="EY24" s="98"/>
      <c r="EZ24" s="98"/>
      <c r="FA24" s="98"/>
      <c r="FB24" s="98"/>
      <c r="FC24" s="98"/>
      <c r="FD24" s="98"/>
      <c r="FE24" s="98"/>
      <c r="FF24" s="98"/>
      <c r="FG24" s="98"/>
      <c r="FH24" s="98"/>
      <c r="FI24" s="98"/>
      <c r="FJ24" s="98"/>
      <c r="FK24" s="98"/>
      <c r="FL24" s="98"/>
      <c r="FM24" s="98"/>
      <c r="FN24" s="98"/>
      <c r="FO24" s="98"/>
      <c r="FP24" s="98"/>
      <c r="FQ24" s="98"/>
      <c r="FR24" s="98"/>
      <c r="FS24" s="98"/>
      <c r="FT24" s="98"/>
      <c r="FU24" s="98"/>
      <c r="FV24" s="98"/>
      <c r="FW24" s="98"/>
      <c r="FX24" s="98"/>
      <c r="FY24" s="98"/>
      <c r="FZ24" s="98"/>
      <c r="GA24" s="98"/>
      <c r="GB24" s="98"/>
      <c r="GC24" s="98"/>
      <c r="GD24" s="98"/>
      <c r="GE24" s="98"/>
      <c r="GF24" s="98"/>
      <c r="GG24" s="98"/>
      <c r="GH24" s="98"/>
      <c r="GI24" s="98"/>
      <c r="GJ24" s="98"/>
      <c r="GK24" s="98"/>
      <c r="GL24" s="98"/>
      <c r="GM24" s="98"/>
      <c r="GN24" s="98"/>
      <c r="GO24" s="98"/>
      <c r="GP24" s="98"/>
      <c r="GQ24" s="98"/>
      <c r="GR24" s="98"/>
      <c r="GS24" s="98"/>
      <c r="GT24" s="98"/>
      <c r="GU24" s="98"/>
      <c r="GV24" s="98"/>
      <c r="GW24" s="98"/>
      <c r="GX24" s="98"/>
      <c r="GY24" s="98"/>
      <c r="GZ24" s="98"/>
      <c r="HA24" s="98"/>
      <c r="HB24" s="98"/>
      <c r="HC24" s="98"/>
      <c r="HD24" s="98"/>
      <c r="HE24" s="98"/>
      <c r="HF24" s="98"/>
      <c r="HG24" s="98"/>
      <c r="HH24" s="98"/>
      <c r="HI24" s="98"/>
      <c r="HJ24" s="98"/>
      <c r="HK24" s="98"/>
      <c r="HL24" s="98"/>
      <c r="HM24" s="98"/>
      <c r="HN24" s="98"/>
      <c r="HO24" s="98"/>
      <c r="HP24" s="98"/>
      <c r="HQ24" s="98"/>
      <c r="HR24" s="98"/>
      <c r="HS24" s="98"/>
      <c r="HT24" s="98"/>
      <c r="HU24" s="98"/>
      <c r="HV24" s="98"/>
      <c r="HW24" s="98"/>
      <c r="HX24" s="98"/>
      <c r="HY24" s="98"/>
      <c r="HZ24" s="98"/>
      <c r="IA24" s="98"/>
      <c r="IB24" s="98"/>
      <c r="IC24" s="98"/>
      <c r="ID24" s="98"/>
      <c r="IE24" s="98"/>
      <c r="IF24" s="98"/>
      <c r="IG24" s="98"/>
      <c r="IH24" s="98"/>
      <c r="II24" s="98"/>
      <c r="IJ24" s="98"/>
      <c r="IK24" s="98"/>
      <c r="IL24" s="98"/>
      <c r="IM24" s="98"/>
      <c r="IN24" s="98"/>
      <c r="IO24" s="98"/>
      <c r="IP24" s="98"/>
      <c r="IQ24" s="98"/>
      <c r="IR24" s="98"/>
      <c r="IS24" s="98"/>
      <c r="IT24" s="98"/>
    </row>
    <row r="25" spans="1:254" x14ac:dyDescent="0.25">
      <c r="A25" s="102" t="s">
        <v>181</v>
      </c>
      <c r="B25" s="108">
        <v>53</v>
      </c>
      <c r="C25" s="108">
        <v>-383</v>
      </c>
      <c r="D25" s="108">
        <v>265</v>
      </c>
      <c r="E25" s="108">
        <v>-61</v>
      </c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98"/>
      <c r="BI25" s="98"/>
      <c r="BJ25" s="98"/>
      <c r="BK25" s="98"/>
      <c r="BL25" s="98"/>
      <c r="BM25" s="98"/>
      <c r="BN25" s="98"/>
      <c r="BO25" s="98"/>
      <c r="BP25" s="98"/>
      <c r="BQ25" s="98"/>
      <c r="BR25" s="98"/>
      <c r="BS25" s="98"/>
      <c r="BT25" s="98"/>
      <c r="BU25" s="98"/>
      <c r="BV25" s="98"/>
      <c r="BW25" s="98"/>
      <c r="BX25" s="98"/>
      <c r="BY25" s="98"/>
      <c r="BZ25" s="98"/>
      <c r="CA25" s="98"/>
      <c r="CB25" s="98"/>
      <c r="CC25" s="98"/>
      <c r="CD25" s="98"/>
      <c r="CE25" s="98"/>
      <c r="CF25" s="98"/>
      <c r="CG25" s="98"/>
      <c r="CH25" s="98"/>
      <c r="CI25" s="98"/>
      <c r="CJ25" s="98"/>
      <c r="CK25" s="98"/>
      <c r="CL25" s="98"/>
      <c r="CM25" s="98"/>
      <c r="CN25" s="98"/>
      <c r="CO25" s="98"/>
      <c r="CP25" s="98"/>
      <c r="CQ25" s="98"/>
      <c r="CR25" s="98"/>
      <c r="CS25" s="98"/>
      <c r="CT25" s="98"/>
      <c r="CU25" s="98"/>
      <c r="CV25" s="98"/>
      <c r="CW25" s="98"/>
      <c r="CX25" s="98"/>
      <c r="CY25" s="98"/>
      <c r="CZ25" s="98"/>
      <c r="DA25" s="98"/>
      <c r="DB25" s="98"/>
      <c r="DC25" s="98"/>
      <c r="DD25" s="98"/>
      <c r="DE25" s="98"/>
      <c r="DF25" s="98"/>
      <c r="DG25" s="98"/>
      <c r="DH25" s="98"/>
      <c r="DI25" s="98"/>
      <c r="DJ25" s="98"/>
      <c r="DK25" s="98"/>
      <c r="DL25" s="98"/>
      <c r="DM25" s="98"/>
      <c r="DN25" s="98"/>
      <c r="DO25" s="98"/>
      <c r="DP25" s="98"/>
      <c r="DQ25" s="98"/>
      <c r="DR25" s="98"/>
      <c r="DS25" s="98"/>
      <c r="DT25" s="98"/>
      <c r="DU25" s="98"/>
      <c r="DV25" s="98"/>
      <c r="DW25" s="98"/>
      <c r="DX25" s="98"/>
      <c r="DY25" s="98"/>
      <c r="DZ25" s="98"/>
      <c r="EA25" s="98"/>
      <c r="EB25" s="98"/>
      <c r="EC25" s="98"/>
      <c r="ED25" s="98"/>
      <c r="EE25" s="98"/>
      <c r="EF25" s="98"/>
      <c r="EG25" s="98"/>
      <c r="EH25" s="98"/>
      <c r="EI25" s="98"/>
      <c r="EJ25" s="98"/>
      <c r="EK25" s="98"/>
      <c r="EL25" s="98"/>
      <c r="EM25" s="98"/>
      <c r="EN25" s="98"/>
      <c r="EO25" s="98"/>
      <c r="EP25" s="98"/>
      <c r="EQ25" s="98"/>
      <c r="ER25" s="98"/>
      <c r="ES25" s="98"/>
      <c r="ET25" s="98"/>
      <c r="EU25" s="98"/>
      <c r="EV25" s="98"/>
      <c r="EW25" s="98"/>
      <c r="EX25" s="98"/>
      <c r="EY25" s="98"/>
      <c r="EZ25" s="98"/>
      <c r="FA25" s="98"/>
      <c r="FB25" s="98"/>
      <c r="FC25" s="98"/>
      <c r="FD25" s="98"/>
      <c r="FE25" s="98"/>
      <c r="FF25" s="98"/>
      <c r="FG25" s="98"/>
      <c r="FH25" s="98"/>
      <c r="FI25" s="98"/>
      <c r="FJ25" s="98"/>
      <c r="FK25" s="98"/>
      <c r="FL25" s="98"/>
      <c r="FM25" s="98"/>
      <c r="FN25" s="98"/>
      <c r="FO25" s="98"/>
      <c r="FP25" s="98"/>
      <c r="FQ25" s="98"/>
      <c r="FR25" s="98"/>
      <c r="FS25" s="98"/>
      <c r="FT25" s="98"/>
      <c r="FU25" s="98"/>
      <c r="FV25" s="98"/>
      <c r="FW25" s="98"/>
      <c r="FX25" s="98"/>
      <c r="FY25" s="98"/>
      <c r="FZ25" s="98"/>
      <c r="GA25" s="98"/>
      <c r="GB25" s="98"/>
      <c r="GC25" s="98"/>
      <c r="GD25" s="98"/>
      <c r="GE25" s="98"/>
      <c r="GF25" s="98"/>
      <c r="GG25" s="98"/>
      <c r="GH25" s="98"/>
      <c r="GI25" s="98"/>
      <c r="GJ25" s="98"/>
      <c r="GK25" s="98"/>
      <c r="GL25" s="98"/>
      <c r="GM25" s="98"/>
      <c r="GN25" s="98"/>
      <c r="GO25" s="98"/>
      <c r="GP25" s="98"/>
      <c r="GQ25" s="98"/>
      <c r="GR25" s="98"/>
      <c r="GS25" s="98"/>
      <c r="GT25" s="98"/>
      <c r="GU25" s="98"/>
      <c r="GV25" s="98"/>
      <c r="GW25" s="98"/>
      <c r="GX25" s="98"/>
      <c r="GY25" s="98"/>
      <c r="GZ25" s="98"/>
      <c r="HA25" s="98"/>
      <c r="HB25" s="98"/>
      <c r="HC25" s="98"/>
      <c r="HD25" s="98"/>
      <c r="HE25" s="98"/>
      <c r="HF25" s="98"/>
      <c r="HG25" s="98"/>
      <c r="HH25" s="98"/>
      <c r="HI25" s="98"/>
      <c r="HJ25" s="98"/>
      <c r="HK25" s="98"/>
      <c r="HL25" s="98"/>
      <c r="HM25" s="98"/>
      <c r="HN25" s="98"/>
      <c r="HO25" s="98"/>
      <c r="HP25" s="98"/>
      <c r="HQ25" s="98"/>
      <c r="HR25" s="98"/>
      <c r="HS25" s="98"/>
      <c r="HT25" s="98"/>
      <c r="HU25" s="98"/>
      <c r="HV25" s="98"/>
      <c r="HW25" s="98"/>
      <c r="HX25" s="98"/>
      <c r="HY25" s="98"/>
      <c r="HZ25" s="98"/>
      <c r="IA25" s="98"/>
      <c r="IB25" s="98"/>
      <c r="IC25" s="98"/>
      <c r="ID25" s="98"/>
      <c r="IE25" s="98"/>
      <c r="IF25" s="98"/>
      <c r="IG25" s="98"/>
      <c r="IH25" s="98"/>
      <c r="II25" s="98"/>
      <c r="IJ25" s="98"/>
      <c r="IK25" s="98"/>
      <c r="IL25" s="98"/>
      <c r="IM25" s="98"/>
      <c r="IN25" s="98"/>
      <c r="IO25" s="98"/>
      <c r="IP25" s="98"/>
      <c r="IQ25" s="98"/>
      <c r="IR25" s="98"/>
      <c r="IS25" s="98"/>
      <c r="IT25" s="98"/>
    </row>
    <row r="26" spans="1:254" x14ac:dyDescent="0.25">
      <c r="A26" s="102" t="s">
        <v>182</v>
      </c>
      <c r="B26" s="108">
        <v>432</v>
      </c>
      <c r="C26" s="108">
        <v>-400</v>
      </c>
      <c r="D26" s="108">
        <v>-190</v>
      </c>
      <c r="E26" s="108">
        <v>40</v>
      </c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8"/>
      <c r="CC26" s="98"/>
      <c r="CD26" s="98"/>
      <c r="CE26" s="98"/>
      <c r="CF26" s="98"/>
      <c r="CG26" s="98"/>
      <c r="CH26" s="98"/>
      <c r="CI26" s="98"/>
      <c r="CJ26" s="98"/>
      <c r="CK26" s="98"/>
      <c r="CL26" s="98"/>
      <c r="CM26" s="98"/>
      <c r="CN26" s="98"/>
      <c r="CO26" s="98"/>
      <c r="CP26" s="98"/>
      <c r="CQ26" s="98"/>
      <c r="CR26" s="98"/>
      <c r="CS26" s="98"/>
      <c r="CT26" s="98"/>
      <c r="CU26" s="98"/>
      <c r="CV26" s="98"/>
      <c r="CW26" s="98"/>
      <c r="CX26" s="98"/>
      <c r="CY26" s="98"/>
      <c r="CZ26" s="98"/>
      <c r="DA26" s="98"/>
      <c r="DB26" s="98"/>
      <c r="DC26" s="98"/>
      <c r="DD26" s="98"/>
      <c r="DE26" s="98"/>
      <c r="DF26" s="98"/>
      <c r="DG26" s="98"/>
      <c r="DH26" s="98"/>
      <c r="DI26" s="98"/>
      <c r="DJ26" s="98"/>
      <c r="DK26" s="98"/>
      <c r="DL26" s="98"/>
      <c r="DM26" s="98"/>
      <c r="DN26" s="98"/>
      <c r="DO26" s="98"/>
      <c r="DP26" s="98"/>
      <c r="DQ26" s="98"/>
      <c r="DR26" s="98"/>
      <c r="DS26" s="98"/>
      <c r="DT26" s="98"/>
      <c r="DU26" s="98"/>
      <c r="DV26" s="98"/>
      <c r="DW26" s="98"/>
      <c r="DX26" s="98"/>
      <c r="DY26" s="98"/>
      <c r="DZ26" s="98"/>
      <c r="EA26" s="98"/>
      <c r="EB26" s="98"/>
      <c r="EC26" s="98"/>
      <c r="ED26" s="98"/>
      <c r="EE26" s="98"/>
      <c r="EF26" s="98"/>
      <c r="EG26" s="98"/>
      <c r="EH26" s="98"/>
      <c r="EI26" s="98"/>
      <c r="EJ26" s="98"/>
      <c r="EK26" s="98"/>
      <c r="EL26" s="98"/>
      <c r="EM26" s="98"/>
      <c r="EN26" s="98"/>
      <c r="EO26" s="98"/>
      <c r="EP26" s="98"/>
      <c r="EQ26" s="98"/>
      <c r="ER26" s="98"/>
      <c r="ES26" s="98"/>
      <c r="ET26" s="98"/>
      <c r="EU26" s="98"/>
      <c r="EV26" s="98"/>
      <c r="EW26" s="98"/>
      <c r="EX26" s="98"/>
      <c r="EY26" s="98"/>
      <c r="EZ26" s="98"/>
      <c r="FA26" s="98"/>
      <c r="FB26" s="98"/>
      <c r="FC26" s="98"/>
      <c r="FD26" s="98"/>
      <c r="FE26" s="98"/>
      <c r="FF26" s="98"/>
      <c r="FG26" s="98"/>
      <c r="FH26" s="98"/>
      <c r="FI26" s="98"/>
      <c r="FJ26" s="98"/>
      <c r="FK26" s="98"/>
      <c r="FL26" s="98"/>
      <c r="FM26" s="98"/>
      <c r="FN26" s="98"/>
      <c r="FO26" s="98"/>
      <c r="FP26" s="98"/>
      <c r="FQ26" s="98"/>
      <c r="FR26" s="98"/>
      <c r="FS26" s="98"/>
      <c r="FT26" s="98"/>
      <c r="FU26" s="98"/>
      <c r="FV26" s="98"/>
      <c r="FW26" s="98"/>
      <c r="FX26" s="98"/>
      <c r="FY26" s="98"/>
      <c r="FZ26" s="98"/>
      <c r="GA26" s="98"/>
      <c r="GB26" s="98"/>
      <c r="GC26" s="98"/>
      <c r="GD26" s="98"/>
      <c r="GE26" s="98"/>
      <c r="GF26" s="98"/>
      <c r="GG26" s="98"/>
      <c r="GH26" s="98"/>
      <c r="GI26" s="98"/>
      <c r="GJ26" s="98"/>
      <c r="GK26" s="98"/>
      <c r="GL26" s="98"/>
      <c r="GM26" s="98"/>
      <c r="GN26" s="98"/>
      <c r="GO26" s="98"/>
      <c r="GP26" s="98"/>
      <c r="GQ26" s="98"/>
      <c r="GR26" s="98"/>
      <c r="GS26" s="98"/>
      <c r="GT26" s="98"/>
      <c r="GU26" s="98"/>
      <c r="GV26" s="98"/>
      <c r="GW26" s="98"/>
      <c r="GX26" s="98"/>
      <c r="GY26" s="98"/>
      <c r="GZ26" s="98"/>
      <c r="HA26" s="98"/>
      <c r="HB26" s="98"/>
      <c r="HC26" s="98"/>
      <c r="HD26" s="98"/>
      <c r="HE26" s="98"/>
      <c r="HF26" s="98"/>
      <c r="HG26" s="98"/>
      <c r="HH26" s="98"/>
      <c r="HI26" s="98"/>
      <c r="HJ26" s="98"/>
      <c r="HK26" s="98"/>
      <c r="HL26" s="98"/>
      <c r="HM26" s="98"/>
      <c r="HN26" s="98"/>
      <c r="HO26" s="98"/>
      <c r="HP26" s="98"/>
      <c r="HQ26" s="98"/>
      <c r="HR26" s="98"/>
      <c r="HS26" s="98"/>
      <c r="HT26" s="98"/>
      <c r="HU26" s="98"/>
      <c r="HV26" s="98"/>
      <c r="HW26" s="98"/>
      <c r="HX26" s="98"/>
      <c r="HY26" s="98"/>
      <c r="HZ26" s="98"/>
      <c r="IA26" s="98"/>
      <c r="IB26" s="98"/>
      <c r="IC26" s="98"/>
      <c r="ID26" s="98"/>
      <c r="IE26" s="98"/>
      <c r="IF26" s="98"/>
      <c r="IG26" s="98"/>
      <c r="IH26" s="98"/>
      <c r="II26" s="98"/>
      <c r="IJ26" s="98"/>
      <c r="IK26" s="98"/>
      <c r="IL26" s="98"/>
      <c r="IM26" s="98"/>
      <c r="IN26" s="98"/>
      <c r="IO26" s="98"/>
      <c r="IP26" s="98"/>
      <c r="IQ26" s="98"/>
      <c r="IR26" s="98"/>
      <c r="IS26" s="98"/>
      <c r="IT26" s="98"/>
    </row>
    <row r="27" spans="1:254" x14ac:dyDescent="0.25">
      <c r="A27" s="102" t="s">
        <v>183</v>
      </c>
      <c r="B27" s="109">
        <v>-1137</v>
      </c>
      <c r="C27" s="108">
        <v>371</v>
      </c>
      <c r="D27" s="108">
        <v>-173</v>
      </c>
      <c r="E27" s="108">
        <v>-420</v>
      </c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8"/>
      <c r="CL27" s="98"/>
      <c r="CM27" s="98"/>
      <c r="CN27" s="98"/>
      <c r="CO27" s="98"/>
      <c r="CP27" s="98"/>
      <c r="CQ27" s="98"/>
      <c r="CR27" s="98"/>
      <c r="CS27" s="98"/>
      <c r="CT27" s="98"/>
      <c r="CU27" s="98"/>
      <c r="CV27" s="98"/>
      <c r="CW27" s="98"/>
      <c r="CX27" s="98"/>
      <c r="CY27" s="98"/>
      <c r="CZ27" s="98"/>
      <c r="DA27" s="98"/>
      <c r="DB27" s="98"/>
      <c r="DC27" s="98"/>
      <c r="DD27" s="98"/>
      <c r="DE27" s="98"/>
      <c r="DF27" s="98"/>
      <c r="DG27" s="98"/>
      <c r="DH27" s="98"/>
      <c r="DI27" s="98"/>
      <c r="DJ27" s="98"/>
      <c r="DK27" s="98"/>
      <c r="DL27" s="98"/>
      <c r="DM27" s="98"/>
      <c r="DN27" s="98"/>
      <c r="DO27" s="98"/>
      <c r="DP27" s="98"/>
      <c r="DQ27" s="98"/>
      <c r="DR27" s="98"/>
      <c r="DS27" s="98"/>
      <c r="DT27" s="98"/>
      <c r="DU27" s="98"/>
      <c r="DV27" s="98"/>
      <c r="DW27" s="98"/>
      <c r="DX27" s="98"/>
      <c r="DY27" s="98"/>
      <c r="DZ27" s="98"/>
      <c r="EA27" s="98"/>
      <c r="EB27" s="98"/>
      <c r="EC27" s="98"/>
      <c r="ED27" s="98"/>
      <c r="EE27" s="98"/>
      <c r="EF27" s="98"/>
      <c r="EG27" s="98"/>
      <c r="EH27" s="98"/>
      <c r="EI27" s="98"/>
      <c r="EJ27" s="98"/>
      <c r="EK27" s="98"/>
      <c r="EL27" s="98"/>
      <c r="EM27" s="98"/>
      <c r="EN27" s="98"/>
      <c r="EO27" s="98"/>
      <c r="EP27" s="98"/>
      <c r="EQ27" s="98"/>
      <c r="ER27" s="98"/>
      <c r="ES27" s="98"/>
      <c r="ET27" s="98"/>
      <c r="EU27" s="98"/>
      <c r="EV27" s="98"/>
      <c r="EW27" s="98"/>
      <c r="EX27" s="98"/>
      <c r="EY27" s="98"/>
      <c r="EZ27" s="98"/>
      <c r="FA27" s="98"/>
      <c r="FB27" s="98"/>
      <c r="FC27" s="98"/>
      <c r="FD27" s="98"/>
      <c r="FE27" s="98"/>
      <c r="FF27" s="98"/>
      <c r="FG27" s="98"/>
      <c r="FH27" s="98"/>
      <c r="FI27" s="98"/>
      <c r="FJ27" s="98"/>
      <c r="FK27" s="98"/>
      <c r="FL27" s="98"/>
      <c r="FM27" s="98"/>
      <c r="FN27" s="98"/>
      <c r="FO27" s="98"/>
      <c r="FP27" s="98"/>
      <c r="FQ27" s="98"/>
      <c r="FR27" s="98"/>
      <c r="FS27" s="98"/>
      <c r="FT27" s="98"/>
      <c r="FU27" s="98"/>
      <c r="FV27" s="98"/>
      <c r="FW27" s="98"/>
      <c r="FX27" s="98"/>
      <c r="FY27" s="98"/>
      <c r="FZ27" s="98"/>
      <c r="GA27" s="98"/>
      <c r="GB27" s="98"/>
      <c r="GC27" s="98"/>
      <c r="GD27" s="98"/>
      <c r="GE27" s="98"/>
      <c r="GF27" s="98"/>
      <c r="GG27" s="98"/>
      <c r="GH27" s="98"/>
      <c r="GI27" s="98"/>
      <c r="GJ27" s="98"/>
      <c r="GK27" s="98"/>
      <c r="GL27" s="98"/>
      <c r="GM27" s="98"/>
      <c r="GN27" s="98"/>
      <c r="GO27" s="98"/>
      <c r="GP27" s="98"/>
      <c r="GQ27" s="98"/>
      <c r="GR27" s="98"/>
      <c r="GS27" s="98"/>
      <c r="GT27" s="98"/>
      <c r="GU27" s="98"/>
      <c r="GV27" s="98"/>
      <c r="GW27" s="98"/>
      <c r="GX27" s="98"/>
      <c r="GY27" s="98"/>
      <c r="GZ27" s="98"/>
      <c r="HA27" s="98"/>
      <c r="HB27" s="98"/>
      <c r="HC27" s="98"/>
      <c r="HD27" s="98"/>
      <c r="HE27" s="98"/>
      <c r="HF27" s="98"/>
      <c r="HG27" s="98"/>
      <c r="HH27" s="98"/>
      <c r="HI27" s="98"/>
      <c r="HJ27" s="98"/>
      <c r="HK27" s="98"/>
      <c r="HL27" s="98"/>
      <c r="HM27" s="98"/>
      <c r="HN27" s="98"/>
      <c r="HO27" s="98"/>
      <c r="HP27" s="98"/>
      <c r="HQ27" s="98"/>
      <c r="HR27" s="98"/>
      <c r="HS27" s="98"/>
      <c r="HT27" s="98"/>
      <c r="HU27" s="98"/>
      <c r="HV27" s="98"/>
      <c r="HW27" s="98"/>
      <c r="HX27" s="98"/>
      <c r="HY27" s="98"/>
      <c r="HZ27" s="98"/>
      <c r="IA27" s="98"/>
      <c r="IB27" s="98"/>
      <c r="IC27" s="98"/>
      <c r="ID27" s="98"/>
      <c r="IE27" s="98"/>
      <c r="IF27" s="98"/>
      <c r="IG27" s="98"/>
      <c r="IH27" s="98"/>
      <c r="II27" s="98"/>
      <c r="IJ27" s="98"/>
      <c r="IK27" s="98"/>
      <c r="IL27" s="98"/>
      <c r="IM27" s="98"/>
      <c r="IN27" s="98"/>
      <c r="IO27" s="98"/>
      <c r="IP27" s="98"/>
      <c r="IQ27" s="98"/>
      <c r="IR27" s="98"/>
      <c r="IS27" s="98"/>
      <c r="IT27" s="98"/>
    </row>
    <row r="28" spans="1:254" x14ac:dyDescent="0.25">
      <c r="A28" s="107" t="s">
        <v>184</v>
      </c>
      <c r="B28" s="111">
        <v>-348</v>
      </c>
      <c r="C28" s="111">
        <v>705</v>
      </c>
      <c r="D28" s="111">
        <v>946</v>
      </c>
      <c r="E28" s="111">
        <v>621</v>
      </c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8"/>
      <c r="CC28" s="98"/>
      <c r="CD28" s="98"/>
      <c r="CE28" s="98"/>
      <c r="CF28" s="98"/>
      <c r="CG28" s="98"/>
      <c r="CH28" s="98"/>
      <c r="CI28" s="98"/>
      <c r="CJ28" s="98"/>
      <c r="CK28" s="98"/>
      <c r="CL28" s="98"/>
      <c r="CM28" s="98"/>
      <c r="CN28" s="98"/>
      <c r="CO28" s="98"/>
      <c r="CP28" s="98"/>
      <c r="CQ28" s="98"/>
      <c r="CR28" s="98"/>
      <c r="CS28" s="98"/>
      <c r="CT28" s="98"/>
      <c r="CU28" s="98"/>
      <c r="CV28" s="98"/>
      <c r="CW28" s="98"/>
      <c r="CX28" s="98"/>
      <c r="CY28" s="98"/>
      <c r="CZ28" s="98"/>
      <c r="DA28" s="98"/>
      <c r="DB28" s="98"/>
      <c r="DC28" s="98"/>
      <c r="DD28" s="98"/>
      <c r="DE28" s="98"/>
      <c r="DF28" s="98"/>
      <c r="DG28" s="98"/>
      <c r="DH28" s="98"/>
      <c r="DI28" s="98"/>
      <c r="DJ28" s="98"/>
      <c r="DK28" s="98"/>
      <c r="DL28" s="98"/>
      <c r="DM28" s="98"/>
      <c r="DN28" s="98"/>
      <c r="DO28" s="98"/>
      <c r="DP28" s="98"/>
      <c r="DQ28" s="98"/>
      <c r="DR28" s="98"/>
      <c r="DS28" s="98"/>
      <c r="DT28" s="98"/>
      <c r="DU28" s="98"/>
      <c r="DV28" s="98"/>
      <c r="DW28" s="98"/>
      <c r="DX28" s="98"/>
      <c r="DY28" s="98"/>
      <c r="DZ28" s="98"/>
      <c r="EA28" s="98"/>
      <c r="EB28" s="98"/>
      <c r="EC28" s="98"/>
      <c r="ED28" s="98"/>
      <c r="EE28" s="98"/>
      <c r="EF28" s="98"/>
      <c r="EG28" s="98"/>
      <c r="EH28" s="98"/>
      <c r="EI28" s="98"/>
      <c r="EJ28" s="98"/>
      <c r="EK28" s="98"/>
      <c r="EL28" s="98"/>
      <c r="EM28" s="98"/>
      <c r="EN28" s="98"/>
      <c r="EO28" s="98"/>
      <c r="EP28" s="98"/>
      <c r="EQ28" s="98"/>
      <c r="ER28" s="98"/>
      <c r="ES28" s="98"/>
      <c r="ET28" s="98"/>
      <c r="EU28" s="98"/>
      <c r="EV28" s="98"/>
      <c r="EW28" s="98"/>
      <c r="EX28" s="98"/>
      <c r="EY28" s="98"/>
      <c r="EZ28" s="98"/>
      <c r="FA28" s="98"/>
      <c r="FB28" s="98"/>
      <c r="FC28" s="98"/>
      <c r="FD28" s="98"/>
      <c r="FE28" s="98"/>
      <c r="FF28" s="98"/>
      <c r="FG28" s="98"/>
      <c r="FH28" s="98"/>
      <c r="FI28" s="98"/>
      <c r="FJ28" s="98"/>
      <c r="FK28" s="98"/>
      <c r="FL28" s="98"/>
      <c r="FM28" s="98"/>
      <c r="FN28" s="98"/>
      <c r="FO28" s="98"/>
      <c r="FP28" s="98"/>
      <c r="FQ28" s="98"/>
      <c r="FR28" s="98"/>
      <c r="FS28" s="98"/>
      <c r="FT28" s="98"/>
      <c r="FU28" s="98"/>
      <c r="FV28" s="98"/>
      <c r="FW28" s="98"/>
      <c r="FX28" s="98"/>
      <c r="FY28" s="98"/>
      <c r="FZ28" s="98"/>
      <c r="GA28" s="98"/>
      <c r="GB28" s="98"/>
      <c r="GC28" s="98"/>
      <c r="GD28" s="98"/>
      <c r="GE28" s="98"/>
      <c r="GF28" s="98"/>
      <c r="GG28" s="98"/>
      <c r="GH28" s="98"/>
      <c r="GI28" s="98"/>
      <c r="GJ28" s="98"/>
      <c r="GK28" s="98"/>
      <c r="GL28" s="98"/>
      <c r="GM28" s="98"/>
      <c r="GN28" s="98"/>
      <c r="GO28" s="98"/>
      <c r="GP28" s="98"/>
      <c r="GQ28" s="98"/>
      <c r="GR28" s="98"/>
      <c r="GS28" s="98"/>
      <c r="GT28" s="98"/>
      <c r="GU28" s="98"/>
      <c r="GV28" s="98"/>
      <c r="GW28" s="98"/>
      <c r="GX28" s="98"/>
      <c r="GY28" s="98"/>
      <c r="GZ28" s="98"/>
      <c r="HA28" s="98"/>
      <c r="HB28" s="98"/>
      <c r="HC28" s="98"/>
      <c r="HD28" s="98"/>
      <c r="HE28" s="98"/>
      <c r="HF28" s="98"/>
      <c r="HG28" s="98"/>
      <c r="HH28" s="98"/>
      <c r="HI28" s="98"/>
      <c r="HJ28" s="98"/>
      <c r="HK28" s="98"/>
      <c r="HL28" s="98"/>
      <c r="HM28" s="98"/>
      <c r="HN28" s="98"/>
      <c r="HO28" s="98"/>
      <c r="HP28" s="98"/>
      <c r="HQ28" s="98"/>
      <c r="HR28" s="98"/>
      <c r="HS28" s="98"/>
      <c r="HT28" s="98"/>
      <c r="HU28" s="98"/>
      <c r="HV28" s="98"/>
      <c r="HW28" s="98"/>
      <c r="HX28" s="98"/>
      <c r="HY28" s="98"/>
      <c r="HZ28" s="98"/>
      <c r="IA28" s="98"/>
      <c r="IB28" s="98"/>
      <c r="IC28" s="98"/>
      <c r="ID28" s="98"/>
      <c r="IE28" s="98"/>
      <c r="IF28" s="98"/>
      <c r="IG28" s="98"/>
      <c r="IH28" s="98"/>
      <c r="II28" s="98"/>
      <c r="IJ28" s="98"/>
      <c r="IK28" s="98"/>
      <c r="IL28" s="98"/>
      <c r="IM28" s="98"/>
      <c r="IN28" s="98"/>
      <c r="IO28" s="98"/>
      <c r="IP28" s="98"/>
      <c r="IQ28" s="98"/>
      <c r="IR28" s="98"/>
      <c r="IS28" s="98"/>
      <c r="IT28" s="98"/>
    </row>
    <row r="29" spans="1:254" x14ac:dyDescent="0.25">
      <c r="A29" s="102"/>
      <c r="B29" s="102"/>
      <c r="C29" s="102"/>
      <c r="D29" s="102"/>
      <c r="E29" s="102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8"/>
      <c r="CD29" s="98"/>
      <c r="CE29" s="98"/>
      <c r="CF29" s="98"/>
      <c r="CG29" s="98"/>
      <c r="CH29" s="98"/>
      <c r="CI29" s="98"/>
      <c r="CJ29" s="98"/>
      <c r="CK29" s="98"/>
      <c r="CL29" s="98"/>
      <c r="CM29" s="98"/>
      <c r="CN29" s="98"/>
      <c r="CO29" s="98"/>
      <c r="CP29" s="98"/>
      <c r="CQ29" s="98"/>
      <c r="CR29" s="98"/>
      <c r="CS29" s="98"/>
      <c r="CT29" s="98"/>
      <c r="CU29" s="98"/>
      <c r="CV29" s="98"/>
      <c r="CW29" s="98"/>
      <c r="CX29" s="98"/>
      <c r="CY29" s="98"/>
      <c r="CZ29" s="98"/>
      <c r="DA29" s="98"/>
      <c r="DB29" s="98"/>
      <c r="DC29" s="98"/>
      <c r="DD29" s="98"/>
      <c r="DE29" s="98"/>
      <c r="DF29" s="98"/>
      <c r="DG29" s="98"/>
      <c r="DH29" s="98"/>
      <c r="DI29" s="98"/>
      <c r="DJ29" s="98"/>
      <c r="DK29" s="98"/>
      <c r="DL29" s="98"/>
      <c r="DM29" s="98"/>
      <c r="DN29" s="98"/>
      <c r="DO29" s="98"/>
      <c r="DP29" s="98"/>
      <c r="DQ29" s="98"/>
      <c r="DR29" s="98"/>
      <c r="DS29" s="98"/>
      <c r="DT29" s="98"/>
      <c r="DU29" s="98"/>
      <c r="DV29" s="98"/>
      <c r="DW29" s="98"/>
      <c r="DX29" s="98"/>
      <c r="DY29" s="98"/>
      <c r="DZ29" s="98"/>
      <c r="EA29" s="98"/>
      <c r="EB29" s="98"/>
      <c r="EC29" s="98"/>
      <c r="ED29" s="98"/>
      <c r="EE29" s="98"/>
      <c r="EF29" s="98"/>
      <c r="EG29" s="98"/>
      <c r="EH29" s="98"/>
      <c r="EI29" s="98"/>
      <c r="EJ29" s="98"/>
      <c r="EK29" s="98"/>
      <c r="EL29" s="98"/>
      <c r="EM29" s="98"/>
      <c r="EN29" s="98"/>
      <c r="EO29" s="98"/>
      <c r="EP29" s="98"/>
      <c r="EQ29" s="98"/>
      <c r="ER29" s="98"/>
      <c r="ES29" s="98"/>
      <c r="ET29" s="98"/>
      <c r="EU29" s="98"/>
      <c r="EV29" s="98"/>
      <c r="EW29" s="98"/>
      <c r="EX29" s="98"/>
      <c r="EY29" s="98"/>
      <c r="EZ29" s="98"/>
      <c r="FA29" s="98"/>
      <c r="FB29" s="98"/>
      <c r="FC29" s="98"/>
      <c r="FD29" s="98"/>
      <c r="FE29" s="98"/>
      <c r="FF29" s="98"/>
      <c r="FG29" s="98"/>
      <c r="FH29" s="98"/>
      <c r="FI29" s="98"/>
      <c r="FJ29" s="98"/>
      <c r="FK29" s="98"/>
      <c r="FL29" s="98"/>
      <c r="FM29" s="98"/>
      <c r="FN29" s="98"/>
      <c r="FO29" s="98"/>
      <c r="FP29" s="98"/>
      <c r="FQ29" s="98"/>
      <c r="FR29" s="98"/>
      <c r="FS29" s="98"/>
      <c r="FT29" s="98"/>
      <c r="FU29" s="98"/>
      <c r="FV29" s="98"/>
      <c r="FW29" s="98"/>
      <c r="FX29" s="98"/>
      <c r="FY29" s="98"/>
      <c r="FZ29" s="98"/>
      <c r="GA29" s="98"/>
      <c r="GB29" s="98"/>
      <c r="GC29" s="98"/>
      <c r="GD29" s="98"/>
      <c r="GE29" s="98"/>
      <c r="GF29" s="98"/>
      <c r="GG29" s="98"/>
      <c r="GH29" s="98"/>
      <c r="GI29" s="98"/>
      <c r="GJ29" s="98"/>
      <c r="GK29" s="98"/>
      <c r="GL29" s="98"/>
      <c r="GM29" s="98"/>
      <c r="GN29" s="98"/>
      <c r="GO29" s="98"/>
      <c r="GP29" s="98"/>
      <c r="GQ29" s="98"/>
      <c r="GR29" s="98"/>
      <c r="GS29" s="98"/>
      <c r="GT29" s="98"/>
      <c r="GU29" s="98"/>
      <c r="GV29" s="98"/>
      <c r="GW29" s="98"/>
      <c r="GX29" s="98"/>
      <c r="GY29" s="98"/>
      <c r="GZ29" s="98"/>
      <c r="HA29" s="98"/>
      <c r="HB29" s="98"/>
      <c r="HC29" s="98"/>
      <c r="HD29" s="98"/>
      <c r="HE29" s="98"/>
      <c r="HF29" s="98"/>
      <c r="HG29" s="98"/>
      <c r="HH29" s="98"/>
      <c r="HI29" s="98"/>
      <c r="HJ29" s="98"/>
      <c r="HK29" s="98"/>
      <c r="HL29" s="98"/>
      <c r="HM29" s="98"/>
      <c r="HN29" s="98"/>
      <c r="HO29" s="98"/>
      <c r="HP29" s="98"/>
      <c r="HQ29" s="98"/>
      <c r="HR29" s="98"/>
      <c r="HS29" s="98"/>
      <c r="HT29" s="98"/>
      <c r="HU29" s="98"/>
      <c r="HV29" s="98"/>
      <c r="HW29" s="98"/>
      <c r="HX29" s="98"/>
      <c r="HY29" s="98"/>
      <c r="HZ29" s="98"/>
      <c r="IA29" s="98"/>
      <c r="IB29" s="98"/>
      <c r="IC29" s="98"/>
      <c r="ID29" s="98"/>
      <c r="IE29" s="98"/>
      <c r="IF29" s="98"/>
      <c r="IG29" s="98"/>
      <c r="IH29" s="98"/>
      <c r="II29" s="98"/>
      <c r="IJ29" s="98"/>
      <c r="IK29" s="98"/>
      <c r="IL29" s="98"/>
      <c r="IM29" s="98"/>
      <c r="IN29" s="98"/>
      <c r="IO29" s="98"/>
      <c r="IP29" s="98"/>
      <c r="IQ29" s="98"/>
      <c r="IR29" s="98"/>
      <c r="IS29" s="98"/>
      <c r="IT29" s="98"/>
    </row>
    <row r="30" spans="1:254" x14ac:dyDescent="0.25">
      <c r="A30" s="102" t="s">
        <v>185</v>
      </c>
      <c r="B30" s="108">
        <v>-385</v>
      </c>
      <c r="C30" s="108">
        <v>-521</v>
      </c>
      <c r="D30" s="108">
        <v>-473</v>
      </c>
      <c r="E30" s="108">
        <v>-569</v>
      </c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98"/>
      <c r="BQ30" s="98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8"/>
      <c r="CC30" s="98"/>
      <c r="CD30" s="98"/>
      <c r="CE30" s="98"/>
      <c r="CF30" s="98"/>
      <c r="CG30" s="98"/>
      <c r="CH30" s="98"/>
      <c r="CI30" s="98"/>
      <c r="CJ30" s="98"/>
      <c r="CK30" s="98"/>
      <c r="CL30" s="98"/>
      <c r="CM30" s="98"/>
      <c r="CN30" s="98"/>
      <c r="CO30" s="98"/>
      <c r="CP30" s="98"/>
      <c r="CQ30" s="98"/>
      <c r="CR30" s="98"/>
      <c r="CS30" s="98"/>
      <c r="CT30" s="98"/>
      <c r="CU30" s="98"/>
      <c r="CV30" s="98"/>
      <c r="CW30" s="98"/>
      <c r="CX30" s="98"/>
      <c r="CY30" s="98"/>
      <c r="CZ30" s="98"/>
      <c r="DA30" s="98"/>
      <c r="DB30" s="98"/>
      <c r="DC30" s="98"/>
      <c r="DD30" s="98"/>
      <c r="DE30" s="98"/>
      <c r="DF30" s="98"/>
      <c r="DG30" s="98"/>
      <c r="DH30" s="98"/>
      <c r="DI30" s="98"/>
      <c r="DJ30" s="98"/>
      <c r="DK30" s="98"/>
      <c r="DL30" s="98"/>
      <c r="DM30" s="98"/>
      <c r="DN30" s="98"/>
      <c r="DO30" s="98"/>
      <c r="DP30" s="98"/>
      <c r="DQ30" s="98"/>
      <c r="DR30" s="98"/>
      <c r="DS30" s="98"/>
      <c r="DT30" s="98"/>
      <c r="DU30" s="98"/>
      <c r="DV30" s="98"/>
      <c r="DW30" s="98"/>
      <c r="DX30" s="98"/>
      <c r="DY30" s="98"/>
      <c r="DZ30" s="98"/>
      <c r="EA30" s="98"/>
      <c r="EB30" s="98"/>
      <c r="EC30" s="98"/>
      <c r="ED30" s="98"/>
      <c r="EE30" s="98"/>
      <c r="EF30" s="98"/>
      <c r="EG30" s="98"/>
      <c r="EH30" s="98"/>
      <c r="EI30" s="98"/>
      <c r="EJ30" s="98"/>
      <c r="EK30" s="98"/>
      <c r="EL30" s="98"/>
      <c r="EM30" s="98"/>
      <c r="EN30" s="98"/>
      <c r="EO30" s="98"/>
      <c r="EP30" s="98"/>
      <c r="EQ30" s="98"/>
      <c r="ER30" s="98"/>
      <c r="ES30" s="98"/>
      <c r="ET30" s="98"/>
      <c r="EU30" s="98"/>
      <c r="EV30" s="98"/>
      <c r="EW30" s="98"/>
      <c r="EX30" s="98"/>
      <c r="EY30" s="98"/>
      <c r="EZ30" s="98"/>
      <c r="FA30" s="98"/>
      <c r="FB30" s="98"/>
      <c r="FC30" s="98"/>
      <c r="FD30" s="98"/>
      <c r="FE30" s="98"/>
      <c r="FF30" s="98"/>
      <c r="FG30" s="98"/>
      <c r="FH30" s="98"/>
      <c r="FI30" s="98"/>
      <c r="FJ30" s="98"/>
      <c r="FK30" s="98"/>
      <c r="FL30" s="98"/>
      <c r="FM30" s="98"/>
      <c r="FN30" s="98"/>
      <c r="FO30" s="98"/>
      <c r="FP30" s="98"/>
      <c r="FQ30" s="98"/>
      <c r="FR30" s="98"/>
      <c r="FS30" s="98"/>
      <c r="FT30" s="98"/>
      <c r="FU30" s="98"/>
      <c r="FV30" s="98"/>
      <c r="FW30" s="98"/>
      <c r="FX30" s="98"/>
      <c r="FY30" s="98"/>
      <c r="FZ30" s="98"/>
      <c r="GA30" s="98"/>
      <c r="GB30" s="98"/>
      <c r="GC30" s="98"/>
      <c r="GD30" s="98"/>
      <c r="GE30" s="98"/>
      <c r="GF30" s="98"/>
      <c r="GG30" s="98"/>
      <c r="GH30" s="98"/>
      <c r="GI30" s="98"/>
      <c r="GJ30" s="98"/>
      <c r="GK30" s="98"/>
      <c r="GL30" s="98"/>
      <c r="GM30" s="98"/>
      <c r="GN30" s="98"/>
      <c r="GO30" s="98"/>
      <c r="GP30" s="98"/>
      <c r="GQ30" s="98"/>
      <c r="GR30" s="98"/>
      <c r="GS30" s="98"/>
      <c r="GT30" s="98"/>
      <c r="GU30" s="98"/>
      <c r="GV30" s="98"/>
      <c r="GW30" s="98"/>
      <c r="GX30" s="98"/>
      <c r="GY30" s="98"/>
      <c r="GZ30" s="98"/>
      <c r="HA30" s="98"/>
      <c r="HB30" s="98"/>
      <c r="HC30" s="98"/>
      <c r="HD30" s="98"/>
      <c r="HE30" s="98"/>
      <c r="HF30" s="98"/>
      <c r="HG30" s="98"/>
      <c r="HH30" s="98"/>
      <c r="HI30" s="98"/>
      <c r="HJ30" s="98"/>
      <c r="HK30" s="98"/>
      <c r="HL30" s="98"/>
      <c r="HM30" s="98"/>
      <c r="HN30" s="98"/>
      <c r="HO30" s="98"/>
      <c r="HP30" s="98"/>
      <c r="HQ30" s="98"/>
      <c r="HR30" s="98"/>
      <c r="HS30" s="98"/>
      <c r="HT30" s="98"/>
      <c r="HU30" s="98"/>
      <c r="HV30" s="98"/>
      <c r="HW30" s="98"/>
      <c r="HX30" s="98"/>
      <c r="HY30" s="98"/>
      <c r="HZ30" s="98"/>
      <c r="IA30" s="98"/>
      <c r="IB30" s="98"/>
      <c r="IC30" s="98"/>
      <c r="ID30" s="98"/>
      <c r="IE30" s="98"/>
      <c r="IF30" s="98"/>
      <c r="IG30" s="98"/>
      <c r="IH30" s="98"/>
      <c r="II30" s="98"/>
      <c r="IJ30" s="98"/>
      <c r="IK30" s="98"/>
      <c r="IL30" s="98"/>
      <c r="IM30" s="98"/>
      <c r="IN30" s="98"/>
      <c r="IO30" s="98"/>
      <c r="IP30" s="98"/>
      <c r="IQ30" s="98"/>
      <c r="IR30" s="98"/>
      <c r="IS30" s="98"/>
      <c r="IT30" s="98"/>
    </row>
    <row r="31" spans="1:254" x14ac:dyDescent="0.25">
      <c r="A31" s="102" t="s">
        <v>186</v>
      </c>
      <c r="B31" s="108">
        <v>38</v>
      </c>
      <c r="C31" s="110" t="s">
        <v>27</v>
      </c>
      <c r="D31" s="108">
        <v>80</v>
      </c>
      <c r="E31" s="108">
        <v>31</v>
      </c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98"/>
      <c r="BQ31" s="98"/>
      <c r="BR31" s="98"/>
      <c r="BS31" s="98"/>
      <c r="BT31" s="98"/>
      <c r="BU31" s="98"/>
      <c r="BV31" s="98"/>
      <c r="BW31" s="98"/>
      <c r="BX31" s="98"/>
      <c r="BY31" s="98"/>
      <c r="BZ31" s="98"/>
      <c r="CA31" s="98"/>
      <c r="CB31" s="98"/>
      <c r="CC31" s="98"/>
      <c r="CD31" s="98"/>
      <c r="CE31" s="98"/>
      <c r="CF31" s="98"/>
      <c r="CG31" s="98"/>
      <c r="CH31" s="98"/>
      <c r="CI31" s="98"/>
      <c r="CJ31" s="98"/>
      <c r="CK31" s="98"/>
      <c r="CL31" s="98"/>
      <c r="CM31" s="98"/>
      <c r="CN31" s="98"/>
      <c r="CO31" s="98"/>
      <c r="CP31" s="98"/>
      <c r="CQ31" s="98"/>
      <c r="CR31" s="98"/>
      <c r="CS31" s="98"/>
      <c r="CT31" s="98"/>
      <c r="CU31" s="98"/>
      <c r="CV31" s="98"/>
      <c r="CW31" s="98"/>
      <c r="CX31" s="98"/>
      <c r="CY31" s="98"/>
      <c r="CZ31" s="98"/>
      <c r="DA31" s="98"/>
      <c r="DB31" s="98"/>
      <c r="DC31" s="98"/>
      <c r="DD31" s="98"/>
      <c r="DE31" s="98"/>
      <c r="DF31" s="98"/>
      <c r="DG31" s="98"/>
      <c r="DH31" s="98"/>
      <c r="DI31" s="98"/>
      <c r="DJ31" s="98"/>
      <c r="DK31" s="98"/>
      <c r="DL31" s="98"/>
      <c r="DM31" s="98"/>
      <c r="DN31" s="98"/>
      <c r="DO31" s="98"/>
      <c r="DP31" s="98"/>
      <c r="DQ31" s="98"/>
      <c r="DR31" s="98"/>
      <c r="DS31" s="98"/>
      <c r="DT31" s="98"/>
      <c r="DU31" s="98"/>
      <c r="DV31" s="98"/>
      <c r="DW31" s="98"/>
      <c r="DX31" s="98"/>
      <c r="DY31" s="98"/>
      <c r="DZ31" s="98"/>
      <c r="EA31" s="98"/>
      <c r="EB31" s="98"/>
      <c r="EC31" s="98"/>
      <c r="ED31" s="98"/>
      <c r="EE31" s="98"/>
      <c r="EF31" s="98"/>
      <c r="EG31" s="98"/>
      <c r="EH31" s="98"/>
      <c r="EI31" s="98"/>
      <c r="EJ31" s="98"/>
      <c r="EK31" s="98"/>
      <c r="EL31" s="98"/>
      <c r="EM31" s="98"/>
      <c r="EN31" s="98"/>
      <c r="EO31" s="98"/>
      <c r="EP31" s="98"/>
      <c r="EQ31" s="98"/>
      <c r="ER31" s="98"/>
      <c r="ES31" s="98"/>
      <c r="ET31" s="98"/>
      <c r="EU31" s="98"/>
      <c r="EV31" s="98"/>
      <c r="EW31" s="98"/>
      <c r="EX31" s="98"/>
      <c r="EY31" s="98"/>
      <c r="EZ31" s="98"/>
      <c r="FA31" s="98"/>
      <c r="FB31" s="98"/>
      <c r="FC31" s="98"/>
      <c r="FD31" s="98"/>
      <c r="FE31" s="98"/>
      <c r="FF31" s="98"/>
      <c r="FG31" s="98"/>
      <c r="FH31" s="98"/>
      <c r="FI31" s="98"/>
      <c r="FJ31" s="98"/>
      <c r="FK31" s="98"/>
      <c r="FL31" s="98"/>
      <c r="FM31" s="98"/>
      <c r="FN31" s="98"/>
      <c r="FO31" s="98"/>
      <c r="FP31" s="98"/>
      <c r="FQ31" s="98"/>
      <c r="FR31" s="98"/>
      <c r="FS31" s="98"/>
      <c r="FT31" s="98"/>
      <c r="FU31" s="98"/>
      <c r="FV31" s="98"/>
      <c r="FW31" s="98"/>
      <c r="FX31" s="98"/>
      <c r="FY31" s="98"/>
      <c r="FZ31" s="98"/>
      <c r="GA31" s="98"/>
      <c r="GB31" s="98"/>
      <c r="GC31" s="98"/>
      <c r="GD31" s="98"/>
      <c r="GE31" s="98"/>
      <c r="GF31" s="98"/>
      <c r="GG31" s="98"/>
      <c r="GH31" s="98"/>
      <c r="GI31" s="98"/>
      <c r="GJ31" s="98"/>
      <c r="GK31" s="98"/>
      <c r="GL31" s="98"/>
      <c r="GM31" s="98"/>
      <c r="GN31" s="98"/>
      <c r="GO31" s="98"/>
      <c r="GP31" s="98"/>
      <c r="GQ31" s="98"/>
      <c r="GR31" s="98"/>
      <c r="GS31" s="98"/>
      <c r="GT31" s="98"/>
      <c r="GU31" s="98"/>
      <c r="GV31" s="98"/>
      <c r="GW31" s="98"/>
      <c r="GX31" s="98"/>
      <c r="GY31" s="98"/>
      <c r="GZ31" s="98"/>
      <c r="HA31" s="98"/>
      <c r="HB31" s="98"/>
      <c r="HC31" s="98"/>
      <c r="HD31" s="98"/>
      <c r="HE31" s="98"/>
      <c r="HF31" s="98"/>
      <c r="HG31" s="98"/>
      <c r="HH31" s="98"/>
      <c r="HI31" s="98"/>
      <c r="HJ31" s="98"/>
      <c r="HK31" s="98"/>
      <c r="HL31" s="98"/>
      <c r="HM31" s="98"/>
      <c r="HN31" s="98"/>
      <c r="HO31" s="98"/>
      <c r="HP31" s="98"/>
      <c r="HQ31" s="98"/>
      <c r="HR31" s="98"/>
      <c r="HS31" s="98"/>
      <c r="HT31" s="98"/>
      <c r="HU31" s="98"/>
      <c r="HV31" s="98"/>
      <c r="HW31" s="98"/>
      <c r="HX31" s="98"/>
      <c r="HY31" s="98"/>
      <c r="HZ31" s="98"/>
      <c r="IA31" s="98"/>
      <c r="IB31" s="98"/>
      <c r="IC31" s="98"/>
      <c r="ID31" s="98"/>
      <c r="IE31" s="98"/>
      <c r="IF31" s="98"/>
      <c r="IG31" s="98"/>
      <c r="IH31" s="98"/>
      <c r="II31" s="98"/>
      <c r="IJ31" s="98"/>
      <c r="IK31" s="98"/>
      <c r="IL31" s="98"/>
      <c r="IM31" s="98"/>
      <c r="IN31" s="98"/>
      <c r="IO31" s="98"/>
      <c r="IP31" s="98"/>
      <c r="IQ31" s="98"/>
      <c r="IR31" s="98"/>
      <c r="IS31" s="98"/>
      <c r="IT31" s="98"/>
    </row>
    <row r="32" spans="1:254" x14ac:dyDescent="0.25">
      <c r="A32" s="102" t="s">
        <v>187</v>
      </c>
      <c r="B32" s="110" t="s">
        <v>27</v>
      </c>
      <c r="C32" s="110" t="s">
        <v>27</v>
      </c>
      <c r="D32" s="110" t="s">
        <v>27</v>
      </c>
      <c r="E32" s="110" t="s">
        <v>27</v>
      </c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8"/>
      <c r="CD32" s="98"/>
      <c r="CE32" s="98"/>
      <c r="CF32" s="98"/>
      <c r="CG32" s="98"/>
      <c r="CH32" s="98"/>
      <c r="CI32" s="98"/>
      <c r="CJ32" s="98"/>
      <c r="CK32" s="98"/>
      <c r="CL32" s="98"/>
      <c r="CM32" s="98"/>
      <c r="CN32" s="98"/>
      <c r="CO32" s="98"/>
      <c r="CP32" s="98"/>
      <c r="CQ32" s="98"/>
      <c r="CR32" s="98"/>
      <c r="CS32" s="98"/>
      <c r="CT32" s="98"/>
      <c r="CU32" s="98"/>
      <c r="CV32" s="98"/>
      <c r="CW32" s="98"/>
      <c r="CX32" s="98"/>
      <c r="CY32" s="98"/>
      <c r="CZ32" s="98"/>
      <c r="DA32" s="98"/>
      <c r="DB32" s="98"/>
      <c r="DC32" s="98"/>
      <c r="DD32" s="98"/>
      <c r="DE32" s="98"/>
      <c r="DF32" s="98"/>
      <c r="DG32" s="98"/>
      <c r="DH32" s="98"/>
      <c r="DI32" s="98"/>
      <c r="DJ32" s="98"/>
      <c r="DK32" s="98"/>
      <c r="DL32" s="98"/>
      <c r="DM32" s="98"/>
      <c r="DN32" s="98"/>
      <c r="DO32" s="98"/>
      <c r="DP32" s="98"/>
      <c r="DQ32" s="98"/>
      <c r="DR32" s="98"/>
      <c r="DS32" s="98"/>
      <c r="DT32" s="98"/>
      <c r="DU32" s="98"/>
      <c r="DV32" s="98"/>
      <c r="DW32" s="98"/>
      <c r="DX32" s="98"/>
      <c r="DY32" s="98"/>
      <c r="DZ32" s="98"/>
      <c r="EA32" s="98"/>
      <c r="EB32" s="98"/>
      <c r="EC32" s="98"/>
      <c r="ED32" s="98"/>
      <c r="EE32" s="98"/>
      <c r="EF32" s="98"/>
      <c r="EG32" s="98"/>
      <c r="EH32" s="98"/>
      <c r="EI32" s="98"/>
      <c r="EJ32" s="98"/>
      <c r="EK32" s="98"/>
      <c r="EL32" s="98"/>
      <c r="EM32" s="98"/>
      <c r="EN32" s="98"/>
      <c r="EO32" s="98"/>
      <c r="EP32" s="98"/>
      <c r="EQ32" s="98"/>
      <c r="ER32" s="98"/>
      <c r="ES32" s="98"/>
      <c r="ET32" s="98"/>
      <c r="EU32" s="98"/>
      <c r="EV32" s="98"/>
      <c r="EW32" s="98"/>
      <c r="EX32" s="98"/>
      <c r="EY32" s="98"/>
      <c r="EZ32" s="98"/>
      <c r="FA32" s="98"/>
      <c r="FB32" s="98"/>
      <c r="FC32" s="98"/>
      <c r="FD32" s="98"/>
      <c r="FE32" s="98"/>
      <c r="FF32" s="98"/>
      <c r="FG32" s="98"/>
      <c r="FH32" s="98"/>
      <c r="FI32" s="98"/>
      <c r="FJ32" s="98"/>
      <c r="FK32" s="98"/>
      <c r="FL32" s="98"/>
      <c r="FM32" s="98"/>
      <c r="FN32" s="98"/>
      <c r="FO32" s="98"/>
      <c r="FP32" s="98"/>
      <c r="FQ32" s="98"/>
      <c r="FR32" s="98"/>
      <c r="FS32" s="98"/>
      <c r="FT32" s="98"/>
      <c r="FU32" s="98"/>
      <c r="FV32" s="98"/>
      <c r="FW32" s="98"/>
      <c r="FX32" s="98"/>
      <c r="FY32" s="98"/>
      <c r="FZ32" s="98"/>
      <c r="GA32" s="98"/>
      <c r="GB32" s="98"/>
      <c r="GC32" s="98"/>
      <c r="GD32" s="98"/>
      <c r="GE32" s="98"/>
      <c r="GF32" s="98"/>
      <c r="GG32" s="98"/>
      <c r="GH32" s="98"/>
      <c r="GI32" s="98"/>
      <c r="GJ32" s="98"/>
      <c r="GK32" s="98"/>
      <c r="GL32" s="98"/>
      <c r="GM32" s="98"/>
      <c r="GN32" s="98"/>
      <c r="GO32" s="98"/>
      <c r="GP32" s="98"/>
      <c r="GQ32" s="98"/>
      <c r="GR32" s="98"/>
      <c r="GS32" s="98"/>
      <c r="GT32" s="98"/>
      <c r="GU32" s="98"/>
      <c r="GV32" s="98"/>
      <c r="GW32" s="98"/>
      <c r="GX32" s="98"/>
      <c r="GY32" s="98"/>
      <c r="GZ32" s="98"/>
      <c r="HA32" s="98"/>
      <c r="HB32" s="98"/>
      <c r="HC32" s="98"/>
      <c r="HD32" s="98"/>
      <c r="HE32" s="98"/>
      <c r="HF32" s="98"/>
      <c r="HG32" s="98"/>
      <c r="HH32" s="98"/>
      <c r="HI32" s="98"/>
      <c r="HJ32" s="98"/>
      <c r="HK32" s="98"/>
      <c r="HL32" s="98"/>
      <c r="HM32" s="98"/>
      <c r="HN32" s="98"/>
      <c r="HO32" s="98"/>
      <c r="HP32" s="98"/>
      <c r="HQ32" s="98"/>
      <c r="HR32" s="98"/>
      <c r="HS32" s="98"/>
      <c r="HT32" s="98"/>
      <c r="HU32" s="98"/>
      <c r="HV32" s="98"/>
      <c r="HW32" s="98"/>
      <c r="HX32" s="98"/>
      <c r="HY32" s="98"/>
      <c r="HZ32" s="98"/>
      <c r="IA32" s="98"/>
      <c r="IB32" s="98"/>
      <c r="IC32" s="98"/>
      <c r="ID32" s="98"/>
      <c r="IE32" s="98"/>
      <c r="IF32" s="98"/>
      <c r="IG32" s="98"/>
      <c r="IH32" s="98"/>
      <c r="II32" s="98"/>
      <c r="IJ32" s="98"/>
      <c r="IK32" s="98"/>
      <c r="IL32" s="98"/>
      <c r="IM32" s="98"/>
      <c r="IN32" s="98"/>
      <c r="IO32" s="98"/>
      <c r="IP32" s="98"/>
      <c r="IQ32" s="98"/>
      <c r="IR32" s="98"/>
      <c r="IS32" s="98"/>
      <c r="IT32" s="98"/>
    </row>
    <row r="33" spans="1:254" x14ac:dyDescent="0.25">
      <c r="A33" s="102" t="s">
        <v>188</v>
      </c>
      <c r="B33" s="110" t="s">
        <v>27</v>
      </c>
      <c r="C33" s="110" t="s">
        <v>27</v>
      </c>
      <c r="D33" s="110" t="s">
        <v>27</v>
      </c>
      <c r="E33" s="108">
        <v>-33</v>
      </c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/>
      <c r="BM33" s="98"/>
      <c r="BN33" s="98"/>
      <c r="BO33" s="98"/>
      <c r="BP33" s="98"/>
      <c r="BQ33" s="98"/>
      <c r="BR33" s="98"/>
      <c r="BS33" s="98"/>
      <c r="BT33" s="98"/>
      <c r="BU33" s="98"/>
      <c r="BV33" s="98"/>
      <c r="BW33" s="98"/>
      <c r="BX33" s="98"/>
      <c r="BY33" s="98"/>
      <c r="BZ33" s="98"/>
      <c r="CA33" s="98"/>
      <c r="CB33" s="98"/>
      <c r="CC33" s="98"/>
      <c r="CD33" s="98"/>
      <c r="CE33" s="98"/>
      <c r="CF33" s="98"/>
      <c r="CG33" s="98"/>
      <c r="CH33" s="98"/>
      <c r="CI33" s="98"/>
      <c r="CJ33" s="98"/>
      <c r="CK33" s="98"/>
      <c r="CL33" s="98"/>
      <c r="CM33" s="98"/>
      <c r="CN33" s="98"/>
      <c r="CO33" s="98"/>
      <c r="CP33" s="98"/>
      <c r="CQ33" s="98"/>
      <c r="CR33" s="98"/>
      <c r="CS33" s="98"/>
      <c r="CT33" s="98"/>
      <c r="CU33" s="98"/>
      <c r="CV33" s="98"/>
      <c r="CW33" s="98"/>
      <c r="CX33" s="98"/>
      <c r="CY33" s="98"/>
      <c r="CZ33" s="98"/>
      <c r="DA33" s="98"/>
      <c r="DB33" s="98"/>
      <c r="DC33" s="98"/>
      <c r="DD33" s="98"/>
      <c r="DE33" s="98"/>
      <c r="DF33" s="98"/>
      <c r="DG33" s="98"/>
      <c r="DH33" s="98"/>
      <c r="DI33" s="98"/>
      <c r="DJ33" s="98"/>
      <c r="DK33" s="98"/>
      <c r="DL33" s="98"/>
      <c r="DM33" s="98"/>
      <c r="DN33" s="98"/>
      <c r="DO33" s="98"/>
      <c r="DP33" s="98"/>
      <c r="DQ33" s="98"/>
      <c r="DR33" s="98"/>
      <c r="DS33" s="98"/>
      <c r="DT33" s="98"/>
      <c r="DU33" s="98"/>
      <c r="DV33" s="98"/>
      <c r="DW33" s="98"/>
      <c r="DX33" s="98"/>
      <c r="DY33" s="98"/>
      <c r="DZ33" s="98"/>
      <c r="EA33" s="98"/>
      <c r="EB33" s="98"/>
      <c r="EC33" s="98"/>
      <c r="ED33" s="98"/>
      <c r="EE33" s="98"/>
      <c r="EF33" s="98"/>
      <c r="EG33" s="98"/>
      <c r="EH33" s="98"/>
      <c r="EI33" s="98"/>
      <c r="EJ33" s="98"/>
      <c r="EK33" s="98"/>
      <c r="EL33" s="98"/>
      <c r="EM33" s="98"/>
      <c r="EN33" s="98"/>
      <c r="EO33" s="98"/>
      <c r="EP33" s="98"/>
      <c r="EQ33" s="98"/>
      <c r="ER33" s="98"/>
      <c r="ES33" s="98"/>
      <c r="ET33" s="98"/>
      <c r="EU33" s="98"/>
      <c r="EV33" s="98"/>
      <c r="EW33" s="98"/>
      <c r="EX33" s="98"/>
      <c r="EY33" s="98"/>
      <c r="EZ33" s="98"/>
      <c r="FA33" s="98"/>
      <c r="FB33" s="98"/>
      <c r="FC33" s="98"/>
      <c r="FD33" s="98"/>
      <c r="FE33" s="98"/>
      <c r="FF33" s="98"/>
      <c r="FG33" s="98"/>
      <c r="FH33" s="98"/>
      <c r="FI33" s="98"/>
      <c r="FJ33" s="98"/>
      <c r="FK33" s="98"/>
      <c r="FL33" s="98"/>
      <c r="FM33" s="98"/>
      <c r="FN33" s="98"/>
      <c r="FO33" s="98"/>
      <c r="FP33" s="98"/>
      <c r="FQ33" s="98"/>
      <c r="FR33" s="98"/>
      <c r="FS33" s="98"/>
      <c r="FT33" s="98"/>
      <c r="FU33" s="98"/>
      <c r="FV33" s="98"/>
      <c r="FW33" s="98"/>
      <c r="FX33" s="98"/>
      <c r="FY33" s="98"/>
      <c r="FZ33" s="98"/>
      <c r="GA33" s="98"/>
      <c r="GB33" s="98"/>
      <c r="GC33" s="98"/>
      <c r="GD33" s="98"/>
      <c r="GE33" s="98"/>
      <c r="GF33" s="98"/>
      <c r="GG33" s="98"/>
      <c r="GH33" s="98"/>
      <c r="GI33" s="98"/>
      <c r="GJ33" s="98"/>
      <c r="GK33" s="98"/>
      <c r="GL33" s="98"/>
      <c r="GM33" s="98"/>
      <c r="GN33" s="98"/>
      <c r="GO33" s="98"/>
      <c r="GP33" s="98"/>
      <c r="GQ33" s="98"/>
      <c r="GR33" s="98"/>
      <c r="GS33" s="98"/>
      <c r="GT33" s="98"/>
      <c r="GU33" s="98"/>
      <c r="GV33" s="98"/>
      <c r="GW33" s="98"/>
      <c r="GX33" s="98"/>
      <c r="GY33" s="98"/>
      <c r="GZ33" s="98"/>
      <c r="HA33" s="98"/>
      <c r="HB33" s="98"/>
      <c r="HC33" s="98"/>
      <c r="HD33" s="98"/>
      <c r="HE33" s="98"/>
      <c r="HF33" s="98"/>
      <c r="HG33" s="98"/>
      <c r="HH33" s="98"/>
      <c r="HI33" s="98"/>
      <c r="HJ33" s="98"/>
      <c r="HK33" s="98"/>
      <c r="HL33" s="98"/>
      <c r="HM33" s="98"/>
      <c r="HN33" s="98"/>
      <c r="HO33" s="98"/>
      <c r="HP33" s="98"/>
      <c r="HQ33" s="98"/>
      <c r="HR33" s="98"/>
      <c r="HS33" s="98"/>
      <c r="HT33" s="98"/>
      <c r="HU33" s="98"/>
      <c r="HV33" s="98"/>
      <c r="HW33" s="98"/>
      <c r="HX33" s="98"/>
      <c r="HY33" s="98"/>
      <c r="HZ33" s="98"/>
      <c r="IA33" s="98"/>
      <c r="IB33" s="98"/>
      <c r="IC33" s="98"/>
      <c r="ID33" s="98"/>
      <c r="IE33" s="98"/>
      <c r="IF33" s="98"/>
      <c r="IG33" s="98"/>
      <c r="IH33" s="98"/>
      <c r="II33" s="98"/>
      <c r="IJ33" s="98"/>
      <c r="IK33" s="98"/>
      <c r="IL33" s="98"/>
      <c r="IM33" s="98"/>
      <c r="IN33" s="98"/>
      <c r="IO33" s="98"/>
      <c r="IP33" s="98"/>
      <c r="IQ33" s="98"/>
      <c r="IR33" s="98"/>
      <c r="IS33" s="98"/>
      <c r="IT33" s="98"/>
    </row>
    <row r="34" spans="1:254" x14ac:dyDescent="0.25">
      <c r="A34" s="102" t="s">
        <v>189</v>
      </c>
      <c r="B34" s="110" t="s">
        <v>27</v>
      </c>
      <c r="C34" s="110" t="s">
        <v>27</v>
      </c>
      <c r="D34" s="110" t="s">
        <v>27</v>
      </c>
      <c r="E34" s="110" t="s">
        <v>27</v>
      </c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98"/>
      <c r="BQ34" s="98"/>
      <c r="BR34" s="98"/>
      <c r="BS34" s="98"/>
      <c r="BT34" s="98"/>
      <c r="BU34" s="98"/>
      <c r="BV34" s="98"/>
      <c r="BW34" s="98"/>
      <c r="BX34" s="98"/>
      <c r="BY34" s="98"/>
      <c r="BZ34" s="98"/>
      <c r="CA34" s="98"/>
      <c r="CB34" s="98"/>
      <c r="CC34" s="98"/>
      <c r="CD34" s="98"/>
      <c r="CE34" s="98"/>
      <c r="CF34" s="98"/>
      <c r="CG34" s="98"/>
      <c r="CH34" s="98"/>
      <c r="CI34" s="98"/>
      <c r="CJ34" s="98"/>
      <c r="CK34" s="98"/>
      <c r="CL34" s="98"/>
      <c r="CM34" s="98"/>
      <c r="CN34" s="98"/>
      <c r="CO34" s="98"/>
      <c r="CP34" s="98"/>
      <c r="CQ34" s="98"/>
      <c r="CR34" s="98"/>
      <c r="CS34" s="98"/>
      <c r="CT34" s="98"/>
      <c r="CU34" s="98"/>
      <c r="CV34" s="98"/>
      <c r="CW34" s="98"/>
      <c r="CX34" s="98"/>
      <c r="CY34" s="98"/>
      <c r="CZ34" s="98"/>
      <c r="DA34" s="98"/>
      <c r="DB34" s="98"/>
      <c r="DC34" s="98"/>
      <c r="DD34" s="98"/>
      <c r="DE34" s="98"/>
      <c r="DF34" s="98"/>
      <c r="DG34" s="98"/>
      <c r="DH34" s="98"/>
      <c r="DI34" s="98"/>
      <c r="DJ34" s="98"/>
      <c r="DK34" s="98"/>
      <c r="DL34" s="98"/>
      <c r="DM34" s="98"/>
      <c r="DN34" s="98"/>
      <c r="DO34" s="98"/>
      <c r="DP34" s="98"/>
      <c r="DQ34" s="98"/>
      <c r="DR34" s="98"/>
      <c r="DS34" s="98"/>
      <c r="DT34" s="98"/>
      <c r="DU34" s="98"/>
      <c r="DV34" s="98"/>
      <c r="DW34" s="98"/>
      <c r="DX34" s="98"/>
      <c r="DY34" s="98"/>
      <c r="DZ34" s="98"/>
      <c r="EA34" s="98"/>
      <c r="EB34" s="98"/>
      <c r="EC34" s="98"/>
      <c r="ED34" s="98"/>
      <c r="EE34" s="98"/>
      <c r="EF34" s="98"/>
      <c r="EG34" s="98"/>
      <c r="EH34" s="98"/>
      <c r="EI34" s="98"/>
      <c r="EJ34" s="98"/>
      <c r="EK34" s="98"/>
      <c r="EL34" s="98"/>
      <c r="EM34" s="98"/>
      <c r="EN34" s="98"/>
      <c r="EO34" s="98"/>
      <c r="EP34" s="98"/>
      <c r="EQ34" s="98"/>
      <c r="ER34" s="98"/>
      <c r="ES34" s="98"/>
      <c r="ET34" s="98"/>
      <c r="EU34" s="98"/>
      <c r="EV34" s="98"/>
      <c r="EW34" s="98"/>
      <c r="EX34" s="98"/>
      <c r="EY34" s="98"/>
      <c r="EZ34" s="98"/>
      <c r="FA34" s="98"/>
      <c r="FB34" s="98"/>
      <c r="FC34" s="98"/>
      <c r="FD34" s="98"/>
      <c r="FE34" s="98"/>
      <c r="FF34" s="98"/>
      <c r="FG34" s="98"/>
      <c r="FH34" s="98"/>
      <c r="FI34" s="98"/>
      <c r="FJ34" s="98"/>
      <c r="FK34" s="98"/>
      <c r="FL34" s="98"/>
      <c r="FM34" s="98"/>
      <c r="FN34" s="98"/>
      <c r="FO34" s="98"/>
      <c r="FP34" s="98"/>
      <c r="FQ34" s="98"/>
      <c r="FR34" s="98"/>
      <c r="FS34" s="98"/>
      <c r="FT34" s="98"/>
      <c r="FU34" s="98"/>
      <c r="FV34" s="98"/>
      <c r="FW34" s="98"/>
      <c r="FX34" s="98"/>
      <c r="FY34" s="98"/>
      <c r="FZ34" s="98"/>
      <c r="GA34" s="98"/>
      <c r="GB34" s="98"/>
      <c r="GC34" s="98"/>
      <c r="GD34" s="98"/>
      <c r="GE34" s="98"/>
      <c r="GF34" s="98"/>
      <c r="GG34" s="98"/>
      <c r="GH34" s="98"/>
      <c r="GI34" s="98"/>
      <c r="GJ34" s="98"/>
      <c r="GK34" s="98"/>
      <c r="GL34" s="98"/>
      <c r="GM34" s="98"/>
      <c r="GN34" s="98"/>
      <c r="GO34" s="98"/>
      <c r="GP34" s="98"/>
      <c r="GQ34" s="98"/>
      <c r="GR34" s="98"/>
      <c r="GS34" s="98"/>
      <c r="GT34" s="98"/>
      <c r="GU34" s="98"/>
      <c r="GV34" s="98"/>
      <c r="GW34" s="98"/>
      <c r="GX34" s="98"/>
      <c r="GY34" s="98"/>
      <c r="GZ34" s="98"/>
      <c r="HA34" s="98"/>
      <c r="HB34" s="98"/>
      <c r="HC34" s="98"/>
      <c r="HD34" s="98"/>
      <c r="HE34" s="98"/>
      <c r="HF34" s="98"/>
      <c r="HG34" s="98"/>
      <c r="HH34" s="98"/>
      <c r="HI34" s="98"/>
      <c r="HJ34" s="98"/>
      <c r="HK34" s="98"/>
      <c r="HL34" s="98"/>
      <c r="HM34" s="98"/>
      <c r="HN34" s="98"/>
      <c r="HO34" s="98"/>
      <c r="HP34" s="98"/>
      <c r="HQ34" s="98"/>
      <c r="HR34" s="98"/>
      <c r="HS34" s="98"/>
      <c r="HT34" s="98"/>
      <c r="HU34" s="98"/>
      <c r="HV34" s="98"/>
      <c r="HW34" s="98"/>
      <c r="HX34" s="98"/>
      <c r="HY34" s="98"/>
      <c r="HZ34" s="98"/>
      <c r="IA34" s="98"/>
      <c r="IB34" s="98"/>
      <c r="IC34" s="98"/>
      <c r="ID34" s="98"/>
      <c r="IE34" s="98"/>
      <c r="IF34" s="98"/>
      <c r="IG34" s="98"/>
      <c r="IH34" s="98"/>
      <c r="II34" s="98"/>
      <c r="IJ34" s="98"/>
      <c r="IK34" s="98"/>
      <c r="IL34" s="98"/>
      <c r="IM34" s="98"/>
      <c r="IN34" s="98"/>
      <c r="IO34" s="98"/>
      <c r="IP34" s="98"/>
      <c r="IQ34" s="98"/>
      <c r="IR34" s="98"/>
      <c r="IS34" s="98"/>
      <c r="IT34" s="98"/>
    </row>
    <row r="35" spans="1:254" x14ac:dyDescent="0.25">
      <c r="A35" s="102" t="s">
        <v>190</v>
      </c>
      <c r="B35" s="110" t="s">
        <v>27</v>
      </c>
      <c r="C35" s="110" t="s">
        <v>27</v>
      </c>
      <c r="D35" s="110" t="s">
        <v>27</v>
      </c>
      <c r="E35" s="110" t="s">
        <v>27</v>
      </c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98"/>
      <c r="BI35" s="98"/>
      <c r="BJ35" s="98"/>
      <c r="BK35" s="98"/>
      <c r="BL35" s="98"/>
      <c r="BM35" s="98"/>
      <c r="BN35" s="98"/>
      <c r="BO35" s="98"/>
      <c r="BP35" s="98"/>
      <c r="BQ35" s="98"/>
      <c r="BR35" s="98"/>
      <c r="BS35" s="98"/>
      <c r="BT35" s="98"/>
      <c r="BU35" s="98"/>
      <c r="BV35" s="98"/>
      <c r="BW35" s="98"/>
      <c r="BX35" s="98"/>
      <c r="BY35" s="98"/>
      <c r="BZ35" s="98"/>
      <c r="CA35" s="98"/>
      <c r="CB35" s="98"/>
      <c r="CC35" s="98"/>
      <c r="CD35" s="98"/>
      <c r="CE35" s="98"/>
      <c r="CF35" s="98"/>
      <c r="CG35" s="98"/>
      <c r="CH35" s="98"/>
      <c r="CI35" s="98"/>
      <c r="CJ35" s="98"/>
      <c r="CK35" s="98"/>
      <c r="CL35" s="98"/>
      <c r="CM35" s="98"/>
      <c r="CN35" s="98"/>
      <c r="CO35" s="98"/>
      <c r="CP35" s="98"/>
      <c r="CQ35" s="98"/>
      <c r="CR35" s="98"/>
      <c r="CS35" s="98"/>
      <c r="CT35" s="98"/>
      <c r="CU35" s="98"/>
      <c r="CV35" s="98"/>
      <c r="CW35" s="98"/>
      <c r="CX35" s="98"/>
      <c r="CY35" s="98"/>
      <c r="CZ35" s="98"/>
      <c r="DA35" s="98"/>
      <c r="DB35" s="98"/>
      <c r="DC35" s="98"/>
      <c r="DD35" s="98"/>
      <c r="DE35" s="98"/>
      <c r="DF35" s="98"/>
      <c r="DG35" s="98"/>
      <c r="DH35" s="98"/>
      <c r="DI35" s="98"/>
      <c r="DJ35" s="98"/>
      <c r="DK35" s="98"/>
      <c r="DL35" s="98"/>
      <c r="DM35" s="98"/>
      <c r="DN35" s="98"/>
      <c r="DO35" s="98"/>
      <c r="DP35" s="98"/>
      <c r="DQ35" s="98"/>
      <c r="DR35" s="98"/>
      <c r="DS35" s="98"/>
      <c r="DT35" s="98"/>
      <c r="DU35" s="98"/>
      <c r="DV35" s="98"/>
      <c r="DW35" s="98"/>
      <c r="DX35" s="98"/>
      <c r="DY35" s="98"/>
      <c r="DZ35" s="98"/>
      <c r="EA35" s="98"/>
      <c r="EB35" s="98"/>
      <c r="EC35" s="98"/>
      <c r="ED35" s="98"/>
      <c r="EE35" s="98"/>
      <c r="EF35" s="98"/>
      <c r="EG35" s="98"/>
      <c r="EH35" s="98"/>
      <c r="EI35" s="98"/>
      <c r="EJ35" s="98"/>
      <c r="EK35" s="98"/>
      <c r="EL35" s="98"/>
      <c r="EM35" s="98"/>
      <c r="EN35" s="98"/>
      <c r="EO35" s="98"/>
      <c r="EP35" s="98"/>
      <c r="EQ35" s="98"/>
      <c r="ER35" s="98"/>
      <c r="ES35" s="98"/>
      <c r="ET35" s="98"/>
      <c r="EU35" s="98"/>
      <c r="EV35" s="98"/>
      <c r="EW35" s="98"/>
      <c r="EX35" s="98"/>
      <c r="EY35" s="98"/>
      <c r="EZ35" s="98"/>
      <c r="FA35" s="98"/>
      <c r="FB35" s="98"/>
      <c r="FC35" s="98"/>
      <c r="FD35" s="98"/>
      <c r="FE35" s="98"/>
      <c r="FF35" s="98"/>
      <c r="FG35" s="98"/>
      <c r="FH35" s="98"/>
      <c r="FI35" s="98"/>
      <c r="FJ35" s="98"/>
      <c r="FK35" s="98"/>
      <c r="FL35" s="98"/>
      <c r="FM35" s="98"/>
      <c r="FN35" s="98"/>
      <c r="FO35" s="98"/>
      <c r="FP35" s="98"/>
      <c r="FQ35" s="98"/>
      <c r="FR35" s="98"/>
      <c r="FS35" s="98"/>
      <c r="FT35" s="98"/>
      <c r="FU35" s="98"/>
      <c r="FV35" s="98"/>
      <c r="FW35" s="98"/>
      <c r="FX35" s="98"/>
      <c r="FY35" s="98"/>
      <c r="FZ35" s="98"/>
      <c r="GA35" s="98"/>
      <c r="GB35" s="98"/>
      <c r="GC35" s="98"/>
      <c r="GD35" s="98"/>
      <c r="GE35" s="98"/>
      <c r="GF35" s="98"/>
      <c r="GG35" s="98"/>
      <c r="GH35" s="98"/>
      <c r="GI35" s="98"/>
      <c r="GJ35" s="98"/>
      <c r="GK35" s="98"/>
      <c r="GL35" s="98"/>
      <c r="GM35" s="98"/>
      <c r="GN35" s="98"/>
      <c r="GO35" s="98"/>
      <c r="GP35" s="98"/>
      <c r="GQ35" s="98"/>
      <c r="GR35" s="98"/>
      <c r="GS35" s="98"/>
      <c r="GT35" s="98"/>
      <c r="GU35" s="98"/>
      <c r="GV35" s="98"/>
      <c r="GW35" s="98"/>
      <c r="GX35" s="98"/>
      <c r="GY35" s="98"/>
      <c r="GZ35" s="98"/>
      <c r="HA35" s="98"/>
      <c r="HB35" s="98"/>
      <c r="HC35" s="98"/>
      <c r="HD35" s="98"/>
      <c r="HE35" s="98"/>
      <c r="HF35" s="98"/>
      <c r="HG35" s="98"/>
      <c r="HH35" s="98"/>
      <c r="HI35" s="98"/>
      <c r="HJ35" s="98"/>
      <c r="HK35" s="98"/>
      <c r="HL35" s="98"/>
      <c r="HM35" s="98"/>
      <c r="HN35" s="98"/>
      <c r="HO35" s="98"/>
      <c r="HP35" s="98"/>
      <c r="HQ35" s="98"/>
      <c r="HR35" s="98"/>
      <c r="HS35" s="98"/>
      <c r="HT35" s="98"/>
      <c r="HU35" s="98"/>
      <c r="HV35" s="98"/>
      <c r="HW35" s="98"/>
      <c r="HX35" s="98"/>
      <c r="HY35" s="98"/>
      <c r="HZ35" s="98"/>
      <c r="IA35" s="98"/>
      <c r="IB35" s="98"/>
      <c r="IC35" s="98"/>
      <c r="ID35" s="98"/>
      <c r="IE35" s="98"/>
      <c r="IF35" s="98"/>
      <c r="IG35" s="98"/>
      <c r="IH35" s="98"/>
      <c r="II35" s="98"/>
      <c r="IJ35" s="98"/>
      <c r="IK35" s="98"/>
      <c r="IL35" s="98"/>
      <c r="IM35" s="98"/>
      <c r="IN35" s="98"/>
      <c r="IO35" s="98"/>
      <c r="IP35" s="98"/>
      <c r="IQ35" s="98"/>
      <c r="IR35" s="98"/>
      <c r="IS35" s="98"/>
      <c r="IT35" s="98"/>
    </row>
    <row r="36" spans="1:254" x14ac:dyDescent="0.25">
      <c r="A36" s="102" t="s">
        <v>191</v>
      </c>
      <c r="B36" s="110" t="s">
        <v>27</v>
      </c>
      <c r="C36" s="110" t="s">
        <v>27</v>
      </c>
      <c r="D36" s="110" t="s">
        <v>27</v>
      </c>
      <c r="E36" s="110" t="s">
        <v>27</v>
      </c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8"/>
      <c r="BH36" s="98"/>
      <c r="BI36" s="98"/>
      <c r="BJ36" s="98"/>
      <c r="BK36" s="98"/>
      <c r="BL36" s="98"/>
      <c r="BM36" s="98"/>
      <c r="BN36" s="98"/>
      <c r="BO36" s="98"/>
      <c r="BP36" s="98"/>
      <c r="BQ36" s="98"/>
      <c r="BR36" s="98"/>
      <c r="BS36" s="98"/>
      <c r="BT36" s="98"/>
      <c r="BU36" s="98"/>
      <c r="BV36" s="98"/>
      <c r="BW36" s="98"/>
      <c r="BX36" s="98"/>
      <c r="BY36" s="98"/>
      <c r="BZ36" s="98"/>
      <c r="CA36" s="98"/>
      <c r="CB36" s="98"/>
      <c r="CC36" s="98"/>
      <c r="CD36" s="98"/>
      <c r="CE36" s="98"/>
      <c r="CF36" s="98"/>
      <c r="CG36" s="98"/>
      <c r="CH36" s="98"/>
      <c r="CI36" s="98"/>
      <c r="CJ36" s="98"/>
      <c r="CK36" s="98"/>
      <c r="CL36" s="98"/>
      <c r="CM36" s="98"/>
      <c r="CN36" s="98"/>
      <c r="CO36" s="98"/>
      <c r="CP36" s="98"/>
      <c r="CQ36" s="98"/>
      <c r="CR36" s="98"/>
      <c r="CS36" s="98"/>
      <c r="CT36" s="98"/>
      <c r="CU36" s="98"/>
      <c r="CV36" s="98"/>
      <c r="CW36" s="98"/>
      <c r="CX36" s="98"/>
      <c r="CY36" s="98"/>
      <c r="CZ36" s="98"/>
      <c r="DA36" s="98"/>
      <c r="DB36" s="98"/>
      <c r="DC36" s="98"/>
      <c r="DD36" s="98"/>
      <c r="DE36" s="98"/>
      <c r="DF36" s="98"/>
      <c r="DG36" s="98"/>
      <c r="DH36" s="98"/>
      <c r="DI36" s="98"/>
      <c r="DJ36" s="98"/>
      <c r="DK36" s="98"/>
      <c r="DL36" s="98"/>
      <c r="DM36" s="98"/>
      <c r="DN36" s="98"/>
      <c r="DO36" s="98"/>
      <c r="DP36" s="98"/>
      <c r="DQ36" s="98"/>
      <c r="DR36" s="98"/>
      <c r="DS36" s="98"/>
      <c r="DT36" s="98"/>
      <c r="DU36" s="98"/>
      <c r="DV36" s="98"/>
      <c r="DW36" s="98"/>
      <c r="DX36" s="98"/>
      <c r="DY36" s="98"/>
      <c r="DZ36" s="98"/>
      <c r="EA36" s="98"/>
      <c r="EB36" s="98"/>
      <c r="EC36" s="98"/>
      <c r="ED36" s="98"/>
      <c r="EE36" s="98"/>
      <c r="EF36" s="98"/>
      <c r="EG36" s="98"/>
      <c r="EH36" s="98"/>
      <c r="EI36" s="98"/>
      <c r="EJ36" s="98"/>
      <c r="EK36" s="98"/>
      <c r="EL36" s="98"/>
      <c r="EM36" s="98"/>
      <c r="EN36" s="98"/>
      <c r="EO36" s="98"/>
      <c r="EP36" s="98"/>
      <c r="EQ36" s="98"/>
      <c r="ER36" s="98"/>
      <c r="ES36" s="98"/>
      <c r="ET36" s="98"/>
      <c r="EU36" s="98"/>
      <c r="EV36" s="98"/>
      <c r="EW36" s="98"/>
      <c r="EX36" s="98"/>
      <c r="EY36" s="98"/>
      <c r="EZ36" s="98"/>
      <c r="FA36" s="98"/>
      <c r="FB36" s="98"/>
      <c r="FC36" s="98"/>
      <c r="FD36" s="98"/>
      <c r="FE36" s="98"/>
      <c r="FF36" s="98"/>
      <c r="FG36" s="98"/>
      <c r="FH36" s="98"/>
      <c r="FI36" s="98"/>
      <c r="FJ36" s="98"/>
      <c r="FK36" s="98"/>
      <c r="FL36" s="98"/>
      <c r="FM36" s="98"/>
      <c r="FN36" s="98"/>
      <c r="FO36" s="98"/>
      <c r="FP36" s="98"/>
      <c r="FQ36" s="98"/>
      <c r="FR36" s="98"/>
      <c r="FS36" s="98"/>
      <c r="FT36" s="98"/>
      <c r="FU36" s="98"/>
      <c r="FV36" s="98"/>
      <c r="FW36" s="98"/>
      <c r="FX36" s="98"/>
      <c r="FY36" s="98"/>
      <c r="FZ36" s="98"/>
      <c r="GA36" s="98"/>
      <c r="GB36" s="98"/>
      <c r="GC36" s="98"/>
      <c r="GD36" s="98"/>
      <c r="GE36" s="98"/>
      <c r="GF36" s="98"/>
      <c r="GG36" s="98"/>
      <c r="GH36" s="98"/>
      <c r="GI36" s="98"/>
      <c r="GJ36" s="98"/>
      <c r="GK36" s="98"/>
      <c r="GL36" s="98"/>
      <c r="GM36" s="98"/>
      <c r="GN36" s="98"/>
      <c r="GO36" s="98"/>
      <c r="GP36" s="98"/>
      <c r="GQ36" s="98"/>
      <c r="GR36" s="98"/>
      <c r="GS36" s="98"/>
      <c r="GT36" s="98"/>
      <c r="GU36" s="98"/>
      <c r="GV36" s="98"/>
      <c r="GW36" s="98"/>
      <c r="GX36" s="98"/>
      <c r="GY36" s="98"/>
      <c r="GZ36" s="98"/>
      <c r="HA36" s="98"/>
      <c r="HB36" s="98"/>
      <c r="HC36" s="98"/>
      <c r="HD36" s="98"/>
      <c r="HE36" s="98"/>
      <c r="HF36" s="98"/>
      <c r="HG36" s="98"/>
      <c r="HH36" s="98"/>
      <c r="HI36" s="98"/>
      <c r="HJ36" s="98"/>
      <c r="HK36" s="98"/>
      <c r="HL36" s="98"/>
      <c r="HM36" s="98"/>
      <c r="HN36" s="98"/>
      <c r="HO36" s="98"/>
      <c r="HP36" s="98"/>
      <c r="HQ36" s="98"/>
      <c r="HR36" s="98"/>
      <c r="HS36" s="98"/>
      <c r="HT36" s="98"/>
      <c r="HU36" s="98"/>
      <c r="HV36" s="98"/>
      <c r="HW36" s="98"/>
      <c r="HX36" s="98"/>
      <c r="HY36" s="98"/>
      <c r="HZ36" s="98"/>
      <c r="IA36" s="98"/>
      <c r="IB36" s="98"/>
      <c r="IC36" s="98"/>
      <c r="ID36" s="98"/>
      <c r="IE36" s="98"/>
      <c r="IF36" s="98"/>
      <c r="IG36" s="98"/>
      <c r="IH36" s="98"/>
      <c r="II36" s="98"/>
      <c r="IJ36" s="98"/>
      <c r="IK36" s="98"/>
      <c r="IL36" s="98"/>
      <c r="IM36" s="98"/>
      <c r="IN36" s="98"/>
      <c r="IO36" s="98"/>
      <c r="IP36" s="98"/>
      <c r="IQ36" s="98"/>
      <c r="IR36" s="98"/>
      <c r="IS36" s="98"/>
      <c r="IT36" s="98"/>
    </row>
    <row r="37" spans="1:254" x14ac:dyDescent="0.25">
      <c r="A37" s="107" t="s">
        <v>192</v>
      </c>
      <c r="B37" s="111">
        <v>-347</v>
      </c>
      <c r="C37" s="111">
        <v>-521</v>
      </c>
      <c r="D37" s="111">
        <v>-393</v>
      </c>
      <c r="E37" s="111">
        <v>-571</v>
      </c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  <c r="BL37" s="98"/>
      <c r="BM37" s="98"/>
      <c r="BN37" s="98"/>
      <c r="BO37" s="98"/>
      <c r="BP37" s="98"/>
      <c r="BQ37" s="98"/>
      <c r="BR37" s="98"/>
      <c r="BS37" s="98"/>
      <c r="BT37" s="98"/>
      <c r="BU37" s="98"/>
      <c r="BV37" s="98"/>
      <c r="BW37" s="98"/>
      <c r="BX37" s="98"/>
      <c r="BY37" s="98"/>
      <c r="BZ37" s="98"/>
      <c r="CA37" s="98"/>
      <c r="CB37" s="98"/>
      <c r="CC37" s="98"/>
      <c r="CD37" s="98"/>
      <c r="CE37" s="98"/>
      <c r="CF37" s="98"/>
      <c r="CG37" s="98"/>
      <c r="CH37" s="98"/>
      <c r="CI37" s="98"/>
      <c r="CJ37" s="98"/>
      <c r="CK37" s="98"/>
      <c r="CL37" s="98"/>
      <c r="CM37" s="98"/>
      <c r="CN37" s="98"/>
      <c r="CO37" s="98"/>
      <c r="CP37" s="98"/>
      <c r="CQ37" s="98"/>
      <c r="CR37" s="98"/>
      <c r="CS37" s="98"/>
      <c r="CT37" s="98"/>
      <c r="CU37" s="98"/>
      <c r="CV37" s="98"/>
      <c r="CW37" s="98"/>
      <c r="CX37" s="98"/>
      <c r="CY37" s="98"/>
      <c r="CZ37" s="98"/>
      <c r="DA37" s="98"/>
      <c r="DB37" s="98"/>
      <c r="DC37" s="98"/>
      <c r="DD37" s="98"/>
      <c r="DE37" s="98"/>
      <c r="DF37" s="98"/>
      <c r="DG37" s="98"/>
      <c r="DH37" s="98"/>
      <c r="DI37" s="98"/>
      <c r="DJ37" s="98"/>
      <c r="DK37" s="98"/>
      <c r="DL37" s="98"/>
      <c r="DM37" s="98"/>
      <c r="DN37" s="98"/>
      <c r="DO37" s="98"/>
      <c r="DP37" s="98"/>
      <c r="DQ37" s="98"/>
      <c r="DR37" s="98"/>
      <c r="DS37" s="98"/>
      <c r="DT37" s="98"/>
      <c r="DU37" s="98"/>
      <c r="DV37" s="98"/>
      <c r="DW37" s="98"/>
      <c r="DX37" s="98"/>
      <c r="DY37" s="98"/>
      <c r="DZ37" s="98"/>
      <c r="EA37" s="98"/>
      <c r="EB37" s="98"/>
      <c r="EC37" s="98"/>
      <c r="ED37" s="98"/>
      <c r="EE37" s="98"/>
      <c r="EF37" s="98"/>
      <c r="EG37" s="98"/>
      <c r="EH37" s="98"/>
      <c r="EI37" s="98"/>
      <c r="EJ37" s="98"/>
      <c r="EK37" s="98"/>
      <c r="EL37" s="98"/>
      <c r="EM37" s="98"/>
      <c r="EN37" s="98"/>
      <c r="EO37" s="98"/>
      <c r="EP37" s="98"/>
      <c r="EQ37" s="98"/>
      <c r="ER37" s="98"/>
      <c r="ES37" s="98"/>
      <c r="ET37" s="98"/>
      <c r="EU37" s="98"/>
      <c r="EV37" s="98"/>
      <c r="EW37" s="98"/>
      <c r="EX37" s="98"/>
      <c r="EY37" s="98"/>
      <c r="EZ37" s="98"/>
      <c r="FA37" s="98"/>
      <c r="FB37" s="98"/>
      <c r="FC37" s="98"/>
      <c r="FD37" s="98"/>
      <c r="FE37" s="98"/>
      <c r="FF37" s="98"/>
      <c r="FG37" s="98"/>
      <c r="FH37" s="98"/>
      <c r="FI37" s="98"/>
      <c r="FJ37" s="98"/>
      <c r="FK37" s="98"/>
      <c r="FL37" s="98"/>
      <c r="FM37" s="98"/>
      <c r="FN37" s="98"/>
      <c r="FO37" s="98"/>
      <c r="FP37" s="98"/>
      <c r="FQ37" s="98"/>
      <c r="FR37" s="98"/>
      <c r="FS37" s="98"/>
      <c r="FT37" s="98"/>
      <c r="FU37" s="98"/>
      <c r="FV37" s="98"/>
      <c r="FW37" s="98"/>
      <c r="FX37" s="98"/>
      <c r="FY37" s="98"/>
      <c r="FZ37" s="98"/>
      <c r="GA37" s="98"/>
      <c r="GB37" s="98"/>
      <c r="GC37" s="98"/>
      <c r="GD37" s="98"/>
      <c r="GE37" s="98"/>
      <c r="GF37" s="98"/>
      <c r="GG37" s="98"/>
      <c r="GH37" s="98"/>
      <c r="GI37" s="98"/>
      <c r="GJ37" s="98"/>
      <c r="GK37" s="98"/>
      <c r="GL37" s="98"/>
      <c r="GM37" s="98"/>
      <c r="GN37" s="98"/>
      <c r="GO37" s="98"/>
      <c r="GP37" s="98"/>
      <c r="GQ37" s="98"/>
      <c r="GR37" s="98"/>
      <c r="GS37" s="98"/>
      <c r="GT37" s="98"/>
      <c r="GU37" s="98"/>
      <c r="GV37" s="98"/>
      <c r="GW37" s="98"/>
      <c r="GX37" s="98"/>
      <c r="GY37" s="98"/>
      <c r="GZ37" s="98"/>
      <c r="HA37" s="98"/>
      <c r="HB37" s="98"/>
      <c r="HC37" s="98"/>
      <c r="HD37" s="98"/>
      <c r="HE37" s="98"/>
      <c r="HF37" s="98"/>
      <c r="HG37" s="98"/>
      <c r="HH37" s="98"/>
      <c r="HI37" s="98"/>
      <c r="HJ37" s="98"/>
      <c r="HK37" s="98"/>
      <c r="HL37" s="98"/>
      <c r="HM37" s="98"/>
      <c r="HN37" s="98"/>
      <c r="HO37" s="98"/>
      <c r="HP37" s="98"/>
      <c r="HQ37" s="98"/>
      <c r="HR37" s="98"/>
      <c r="HS37" s="98"/>
      <c r="HT37" s="98"/>
      <c r="HU37" s="98"/>
      <c r="HV37" s="98"/>
      <c r="HW37" s="98"/>
      <c r="HX37" s="98"/>
      <c r="HY37" s="98"/>
      <c r="HZ37" s="98"/>
      <c r="IA37" s="98"/>
      <c r="IB37" s="98"/>
      <c r="IC37" s="98"/>
      <c r="ID37" s="98"/>
      <c r="IE37" s="98"/>
      <c r="IF37" s="98"/>
      <c r="IG37" s="98"/>
      <c r="IH37" s="98"/>
      <c r="II37" s="98"/>
      <c r="IJ37" s="98"/>
      <c r="IK37" s="98"/>
      <c r="IL37" s="98"/>
      <c r="IM37" s="98"/>
      <c r="IN37" s="98"/>
      <c r="IO37" s="98"/>
      <c r="IP37" s="98"/>
      <c r="IQ37" s="98"/>
      <c r="IR37" s="98"/>
      <c r="IS37" s="98"/>
      <c r="IT37" s="98"/>
    </row>
    <row r="38" spans="1:254" x14ac:dyDescent="0.25">
      <c r="A38" s="102"/>
      <c r="B38" s="102"/>
      <c r="C38" s="102"/>
      <c r="D38" s="102"/>
      <c r="E38" s="102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8"/>
      <c r="CC38" s="98"/>
      <c r="CD38" s="98"/>
      <c r="CE38" s="98"/>
      <c r="CF38" s="98"/>
      <c r="CG38" s="98"/>
      <c r="CH38" s="98"/>
      <c r="CI38" s="98"/>
      <c r="CJ38" s="98"/>
      <c r="CK38" s="98"/>
      <c r="CL38" s="98"/>
      <c r="CM38" s="98"/>
      <c r="CN38" s="98"/>
      <c r="CO38" s="98"/>
      <c r="CP38" s="98"/>
      <c r="CQ38" s="98"/>
      <c r="CR38" s="98"/>
      <c r="CS38" s="98"/>
      <c r="CT38" s="98"/>
      <c r="CU38" s="98"/>
      <c r="CV38" s="98"/>
      <c r="CW38" s="98"/>
      <c r="CX38" s="98"/>
      <c r="CY38" s="98"/>
      <c r="CZ38" s="98"/>
      <c r="DA38" s="98"/>
      <c r="DB38" s="98"/>
      <c r="DC38" s="98"/>
      <c r="DD38" s="98"/>
      <c r="DE38" s="98"/>
      <c r="DF38" s="98"/>
      <c r="DG38" s="98"/>
      <c r="DH38" s="98"/>
      <c r="DI38" s="98"/>
      <c r="DJ38" s="98"/>
      <c r="DK38" s="98"/>
      <c r="DL38" s="98"/>
      <c r="DM38" s="98"/>
      <c r="DN38" s="98"/>
      <c r="DO38" s="98"/>
      <c r="DP38" s="98"/>
      <c r="DQ38" s="98"/>
      <c r="DR38" s="98"/>
      <c r="DS38" s="98"/>
      <c r="DT38" s="98"/>
      <c r="DU38" s="98"/>
      <c r="DV38" s="98"/>
      <c r="DW38" s="98"/>
      <c r="DX38" s="98"/>
      <c r="DY38" s="98"/>
      <c r="DZ38" s="98"/>
      <c r="EA38" s="98"/>
      <c r="EB38" s="98"/>
      <c r="EC38" s="98"/>
      <c r="ED38" s="98"/>
      <c r="EE38" s="98"/>
      <c r="EF38" s="98"/>
      <c r="EG38" s="98"/>
      <c r="EH38" s="98"/>
      <c r="EI38" s="98"/>
      <c r="EJ38" s="98"/>
      <c r="EK38" s="98"/>
      <c r="EL38" s="98"/>
      <c r="EM38" s="98"/>
      <c r="EN38" s="98"/>
      <c r="EO38" s="98"/>
      <c r="EP38" s="98"/>
      <c r="EQ38" s="98"/>
      <c r="ER38" s="98"/>
      <c r="ES38" s="98"/>
      <c r="ET38" s="98"/>
      <c r="EU38" s="98"/>
      <c r="EV38" s="98"/>
      <c r="EW38" s="98"/>
      <c r="EX38" s="98"/>
      <c r="EY38" s="98"/>
      <c r="EZ38" s="98"/>
      <c r="FA38" s="98"/>
      <c r="FB38" s="98"/>
      <c r="FC38" s="98"/>
      <c r="FD38" s="98"/>
      <c r="FE38" s="98"/>
      <c r="FF38" s="98"/>
      <c r="FG38" s="98"/>
      <c r="FH38" s="98"/>
      <c r="FI38" s="98"/>
      <c r="FJ38" s="98"/>
      <c r="FK38" s="98"/>
      <c r="FL38" s="98"/>
      <c r="FM38" s="98"/>
      <c r="FN38" s="98"/>
      <c r="FO38" s="98"/>
      <c r="FP38" s="98"/>
      <c r="FQ38" s="98"/>
      <c r="FR38" s="98"/>
      <c r="FS38" s="98"/>
      <c r="FT38" s="98"/>
      <c r="FU38" s="98"/>
      <c r="FV38" s="98"/>
      <c r="FW38" s="98"/>
      <c r="FX38" s="98"/>
      <c r="FY38" s="98"/>
      <c r="FZ38" s="98"/>
      <c r="GA38" s="98"/>
      <c r="GB38" s="98"/>
      <c r="GC38" s="98"/>
      <c r="GD38" s="98"/>
      <c r="GE38" s="98"/>
      <c r="GF38" s="98"/>
      <c r="GG38" s="98"/>
      <c r="GH38" s="98"/>
      <c r="GI38" s="98"/>
      <c r="GJ38" s="98"/>
      <c r="GK38" s="98"/>
      <c r="GL38" s="98"/>
      <c r="GM38" s="98"/>
      <c r="GN38" s="98"/>
      <c r="GO38" s="98"/>
      <c r="GP38" s="98"/>
      <c r="GQ38" s="98"/>
      <c r="GR38" s="98"/>
      <c r="GS38" s="98"/>
      <c r="GT38" s="98"/>
      <c r="GU38" s="98"/>
      <c r="GV38" s="98"/>
      <c r="GW38" s="98"/>
      <c r="GX38" s="98"/>
      <c r="GY38" s="98"/>
      <c r="GZ38" s="98"/>
      <c r="HA38" s="98"/>
      <c r="HB38" s="98"/>
      <c r="HC38" s="98"/>
      <c r="HD38" s="98"/>
      <c r="HE38" s="98"/>
      <c r="HF38" s="98"/>
      <c r="HG38" s="98"/>
      <c r="HH38" s="98"/>
      <c r="HI38" s="98"/>
      <c r="HJ38" s="98"/>
      <c r="HK38" s="98"/>
      <c r="HL38" s="98"/>
      <c r="HM38" s="98"/>
      <c r="HN38" s="98"/>
      <c r="HO38" s="98"/>
      <c r="HP38" s="98"/>
      <c r="HQ38" s="98"/>
      <c r="HR38" s="98"/>
      <c r="HS38" s="98"/>
      <c r="HT38" s="98"/>
      <c r="HU38" s="98"/>
      <c r="HV38" s="98"/>
      <c r="HW38" s="98"/>
      <c r="HX38" s="98"/>
      <c r="HY38" s="98"/>
      <c r="HZ38" s="98"/>
      <c r="IA38" s="98"/>
      <c r="IB38" s="98"/>
      <c r="IC38" s="98"/>
      <c r="ID38" s="98"/>
      <c r="IE38" s="98"/>
      <c r="IF38" s="98"/>
      <c r="IG38" s="98"/>
      <c r="IH38" s="98"/>
      <c r="II38" s="98"/>
      <c r="IJ38" s="98"/>
      <c r="IK38" s="98"/>
      <c r="IL38" s="98"/>
      <c r="IM38" s="98"/>
      <c r="IN38" s="98"/>
      <c r="IO38" s="98"/>
      <c r="IP38" s="98"/>
      <c r="IQ38" s="98"/>
      <c r="IR38" s="98"/>
      <c r="IS38" s="98"/>
      <c r="IT38" s="98"/>
    </row>
    <row r="39" spans="1:254" x14ac:dyDescent="0.25">
      <c r="A39" s="102" t="s">
        <v>193</v>
      </c>
      <c r="B39" s="108">
        <v>800</v>
      </c>
      <c r="C39" s="108">
        <v>400</v>
      </c>
      <c r="D39" s="108">
        <v>100</v>
      </c>
      <c r="E39" s="108">
        <v>2</v>
      </c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/>
      <c r="CI39" s="98"/>
      <c r="CJ39" s="98"/>
      <c r="CK39" s="98"/>
      <c r="CL39" s="98"/>
      <c r="CM39" s="98"/>
      <c r="CN39" s="98"/>
      <c r="CO39" s="98"/>
      <c r="CP39" s="98"/>
      <c r="CQ39" s="98"/>
      <c r="CR39" s="98"/>
      <c r="CS39" s="98"/>
      <c r="CT39" s="98"/>
      <c r="CU39" s="98"/>
      <c r="CV39" s="98"/>
      <c r="CW39" s="98"/>
      <c r="CX39" s="98"/>
      <c r="CY39" s="98"/>
      <c r="CZ39" s="98"/>
      <c r="DA39" s="98"/>
      <c r="DB39" s="98"/>
      <c r="DC39" s="98"/>
      <c r="DD39" s="98"/>
      <c r="DE39" s="98"/>
      <c r="DF39" s="98"/>
      <c r="DG39" s="98"/>
      <c r="DH39" s="98"/>
      <c r="DI39" s="98"/>
      <c r="DJ39" s="98"/>
      <c r="DK39" s="98"/>
      <c r="DL39" s="98"/>
      <c r="DM39" s="98"/>
      <c r="DN39" s="98"/>
      <c r="DO39" s="98"/>
      <c r="DP39" s="98"/>
      <c r="DQ39" s="98"/>
      <c r="DR39" s="98"/>
      <c r="DS39" s="98"/>
      <c r="DT39" s="98"/>
      <c r="DU39" s="98"/>
      <c r="DV39" s="98"/>
      <c r="DW39" s="98"/>
      <c r="DX39" s="98"/>
      <c r="DY39" s="98"/>
      <c r="DZ39" s="98"/>
      <c r="EA39" s="98"/>
      <c r="EB39" s="98"/>
      <c r="EC39" s="98"/>
      <c r="ED39" s="98"/>
      <c r="EE39" s="98"/>
      <c r="EF39" s="98"/>
      <c r="EG39" s="98"/>
      <c r="EH39" s="98"/>
      <c r="EI39" s="98"/>
      <c r="EJ39" s="98"/>
      <c r="EK39" s="98"/>
      <c r="EL39" s="98"/>
      <c r="EM39" s="98"/>
      <c r="EN39" s="98"/>
      <c r="EO39" s="98"/>
      <c r="EP39" s="98"/>
      <c r="EQ39" s="98"/>
      <c r="ER39" s="98"/>
      <c r="ES39" s="98"/>
      <c r="ET39" s="98"/>
      <c r="EU39" s="98"/>
      <c r="EV39" s="98"/>
      <c r="EW39" s="98"/>
      <c r="EX39" s="98"/>
      <c r="EY39" s="98"/>
      <c r="EZ39" s="98"/>
      <c r="FA39" s="98"/>
      <c r="FB39" s="98"/>
      <c r="FC39" s="98"/>
      <c r="FD39" s="98"/>
      <c r="FE39" s="98"/>
      <c r="FF39" s="98"/>
      <c r="FG39" s="98"/>
      <c r="FH39" s="98"/>
      <c r="FI39" s="98"/>
      <c r="FJ39" s="98"/>
      <c r="FK39" s="98"/>
      <c r="FL39" s="98"/>
      <c r="FM39" s="98"/>
      <c r="FN39" s="98"/>
      <c r="FO39" s="98"/>
      <c r="FP39" s="98"/>
      <c r="FQ39" s="98"/>
      <c r="FR39" s="98"/>
      <c r="FS39" s="98"/>
      <c r="FT39" s="98"/>
      <c r="FU39" s="98"/>
      <c r="FV39" s="98"/>
      <c r="FW39" s="98"/>
      <c r="FX39" s="98"/>
      <c r="FY39" s="98"/>
      <c r="FZ39" s="98"/>
      <c r="GA39" s="98"/>
      <c r="GB39" s="98"/>
      <c r="GC39" s="98"/>
      <c r="GD39" s="98"/>
      <c r="GE39" s="98"/>
      <c r="GF39" s="98"/>
      <c r="GG39" s="98"/>
      <c r="GH39" s="98"/>
      <c r="GI39" s="98"/>
      <c r="GJ39" s="98"/>
      <c r="GK39" s="98"/>
      <c r="GL39" s="98"/>
      <c r="GM39" s="98"/>
      <c r="GN39" s="98"/>
      <c r="GO39" s="98"/>
      <c r="GP39" s="98"/>
      <c r="GQ39" s="98"/>
      <c r="GR39" s="98"/>
      <c r="GS39" s="98"/>
      <c r="GT39" s="98"/>
      <c r="GU39" s="98"/>
      <c r="GV39" s="98"/>
      <c r="GW39" s="98"/>
      <c r="GX39" s="98"/>
      <c r="GY39" s="98"/>
      <c r="GZ39" s="98"/>
      <c r="HA39" s="98"/>
      <c r="HB39" s="98"/>
      <c r="HC39" s="98"/>
      <c r="HD39" s="98"/>
      <c r="HE39" s="98"/>
      <c r="HF39" s="98"/>
      <c r="HG39" s="98"/>
      <c r="HH39" s="98"/>
      <c r="HI39" s="98"/>
      <c r="HJ39" s="98"/>
      <c r="HK39" s="98"/>
      <c r="HL39" s="98"/>
      <c r="HM39" s="98"/>
      <c r="HN39" s="98"/>
      <c r="HO39" s="98"/>
      <c r="HP39" s="98"/>
      <c r="HQ39" s="98"/>
      <c r="HR39" s="98"/>
      <c r="HS39" s="98"/>
      <c r="HT39" s="98"/>
      <c r="HU39" s="98"/>
      <c r="HV39" s="98"/>
      <c r="HW39" s="98"/>
      <c r="HX39" s="98"/>
      <c r="HY39" s="98"/>
      <c r="HZ39" s="98"/>
      <c r="IA39" s="98"/>
      <c r="IB39" s="98"/>
      <c r="IC39" s="98"/>
      <c r="ID39" s="98"/>
      <c r="IE39" s="98"/>
      <c r="IF39" s="98"/>
      <c r="IG39" s="98"/>
      <c r="IH39" s="98"/>
      <c r="II39" s="98"/>
      <c r="IJ39" s="98"/>
      <c r="IK39" s="98"/>
      <c r="IL39" s="98"/>
      <c r="IM39" s="98"/>
      <c r="IN39" s="98"/>
      <c r="IO39" s="98"/>
      <c r="IP39" s="98"/>
      <c r="IQ39" s="98"/>
      <c r="IR39" s="98"/>
      <c r="IS39" s="98"/>
      <c r="IT39" s="98"/>
    </row>
    <row r="40" spans="1:254" x14ac:dyDescent="0.25">
      <c r="A40" s="102" t="s">
        <v>194</v>
      </c>
      <c r="B40" s="108">
        <v>600</v>
      </c>
      <c r="C40" s="108">
        <v>675</v>
      </c>
      <c r="D40" s="110" t="s">
        <v>27</v>
      </c>
      <c r="E40" s="110" t="s">
        <v>27</v>
      </c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98"/>
      <c r="BE40" s="98"/>
      <c r="BF40" s="98"/>
      <c r="BG40" s="98"/>
      <c r="BH40" s="98"/>
      <c r="BI40" s="98"/>
      <c r="BJ40" s="98"/>
      <c r="BK40" s="98"/>
      <c r="BL40" s="98"/>
      <c r="BM40" s="98"/>
      <c r="BN40" s="98"/>
      <c r="BO40" s="98"/>
      <c r="BP40" s="98"/>
      <c r="BQ40" s="98"/>
      <c r="BR40" s="98"/>
      <c r="BS40" s="98"/>
      <c r="BT40" s="98"/>
      <c r="BU40" s="98"/>
      <c r="BV40" s="98"/>
      <c r="BW40" s="98"/>
      <c r="BX40" s="98"/>
      <c r="BY40" s="98"/>
      <c r="BZ40" s="98"/>
      <c r="CA40" s="98"/>
      <c r="CB40" s="98"/>
      <c r="CC40" s="98"/>
      <c r="CD40" s="98"/>
      <c r="CE40" s="98"/>
      <c r="CF40" s="98"/>
      <c r="CG40" s="98"/>
      <c r="CH40" s="98"/>
      <c r="CI40" s="98"/>
      <c r="CJ40" s="98"/>
      <c r="CK40" s="98"/>
      <c r="CL40" s="98"/>
      <c r="CM40" s="98"/>
      <c r="CN40" s="98"/>
      <c r="CO40" s="98"/>
      <c r="CP40" s="98"/>
      <c r="CQ40" s="98"/>
      <c r="CR40" s="98"/>
      <c r="CS40" s="98"/>
      <c r="CT40" s="98"/>
      <c r="CU40" s="98"/>
      <c r="CV40" s="98"/>
      <c r="CW40" s="98"/>
      <c r="CX40" s="98"/>
      <c r="CY40" s="98"/>
      <c r="CZ40" s="98"/>
      <c r="DA40" s="98"/>
      <c r="DB40" s="98"/>
      <c r="DC40" s="98"/>
      <c r="DD40" s="98"/>
      <c r="DE40" s="98"/>
      <c r="DF40" s="98"/>
      <c r="DG40" s="98"/>
      <c r="DH40" s="98"/>
      <c r="DI40" s="98"/>
      <c r="DJ40" s="98"/>
      <c r="DK40" s="98"/>
      <c r="DL40" s="98"/>
      <c r="DM40" s="98"/>
      <c r="DN40" s="98"/>
      <c r="DO40" s="98"/>
      <c r="DP40" s="98"/>
      <c r="DQ40" s="98"/>
      <c r="DR40" s="98"/>
      <c r="DS40" s="98"/>
      <c r="DT40" s="98"/>
      <c r="DU40" s="98"/>
      <c r="DV40" s="98"/>
      <c r="DW40" s="98"/>
      <c r="DX40" s="98"/>
      <c r="DY40" s="98"/>
      <c r="DZ40" s="98"/>
      <c r="EA40" s="98"/>
      <c r="EB40" s="98"/>
      <c r="EC40" s="98"/>
      <c r="ED40" s="98"/>
      <c r="EE40" s="98"/>
      <c r="EF40" s="98"/>
      <c r="EG40" s="98"/>
      <c r="EH40" s="98"/>
      <c r="EI40" s="98"/>
      <c r="EJ40" s="98"/>
      <c r="EK40" s="98"/>
      <c r="EL40" s="98"/>
      <c r="EM40" s="98"/>
      <c r="EN40" s="98"/>
      <c r="EO40" s="98"/>
      <c r="EP40" s="98"/>
      <c r="EQ40" s="98"/>
      <c r="ER40" s="98"/>
      <c r="ES40" s="98"/>
      <c r="ET40" s="98"/>
      <c r="EU40" s="98"/>
      <c r="EV40" s="98"/>
      <c r="EW40" s="98"/>
      <c r="EX40" s="98"/>
      <c r="EY40" s="98"/>
      <c r="EZ40" s="98"/>
      <c r="FA40" s="98"/>
      <c r="FB40" s="98"/>
      <c r="FC40" s="98"/>
      <c r="FD40" s="98"/>
      <c r="FE40" s="98"/>
      <c r="FF40" s="98"/>
      <c r="FG40" s="98"/>
      <c r="FH40" s="98"/>
      <c r="FI40" s="98"/>
      <c r="FJ40" s="98"/>
      <c r="FK40" s="98"/>
      <c r="FL40" s="98"/>
      <c r="FM40" s="98"/>
      <c r="FN40" s="98"/>
      <c r="FO40" s="98"/>
      <c r="FP40" s="98"/>
      <c r="FQ40" s="98"/>
      <c r="FR40" s="98"/>
      <c r="FS40" s="98"/>
      <c r="FT40" s="98"/>
      <c r="FU40" s="98"/>
      <c r="FV40" s="98"/>
      <c r="FW40" s="98"/>
      <c r="FX40" s="98"/>
      <c r="FY40" s="98"/>
      <c r="FZ40" s="98"/>
      <c r="GA40" s="98"/>
      <c r="GB40" s="98"/>
      <c r="GC40" s="98"/>
      <c r="GD40" s="98"/>
      <c r="GE40" s="98"/>
      <c r="GF40" s="98"/>
      <c r="GG40" s="98"/>
      <c r="GH40" s="98"/>
      <c r="GI40" s="98"/>
      <c r="GJ40" s="98"/>
      <c r="GK40" s="98"/>
      <c r="GL40" s="98"/>
      <c r="GM40" s="98"/>
      <c r="GN40" s="98"/>
      <c r="GO40" s="98"/>
      <c r="GP40" s="98"/>
      <c r="GQ40" s="98"/>
      <c r="GR40" s="98"/>
      <c r="GS40" s="98"/>
      <c r="GT40" s="98"/>
      <c r="GU40" s="98"/>
      <c r="GV40" s="98"/>
      <c r="GW40" s="98"/>
      <c r="GX40" s="98"/>
      <c r="GY40" s="98"/>
      <c r="GZ40" s="98"/>
      <c r="HA40" s="98"/>
      <c r="HB40" s="98"/>
      <c r="HC40" s="98"/>
      <c r="HD40" s="98"/>
      <c r="HE40" s="98"/>
      <c r="HF40" s="98"/>
      <c r="HG40" s="98"/>
      <c r="HH40" s="98"/>
      <c r="HI40" s="98"/>
      <c r="HJ40" s="98"/>
      <c r="HK40" s="98"/>
      <c r="HL40" s="98"/>
      <c r="HM40" s="98"/>
      <c r="HN40" s="98"/>
      <c r="HO40" s="98"/>
      <c r="HP40" s="98"/>
      <c r="HQ40" s="98"/>
      <c r="HR40" s="98"/>
      <c r="HS40" s="98"/>
      <c r="HT40" s="98"/>
      <c r="HU40" s="98"/>
      <c r="HV40" s="98"/>
      <c r="HW40" s="98"/>
      <c r="HX40" s="98"/>
      <c r="HY40" s="98"/>
      <c r="HZ40" s="98"/>
      <c r="IA40" s="98"/>
      <c r="IB40" s="98"/>
      <c r="IC40" s="98"/>
      <c r="ID40" s="98"/>
      <c r="IE40" s="98"/>
      <c r="IF40" s="98"/>
      <c r="IG40" s="98"/>
      <c r="IH40" s="98"/>
      <c r="II40" s="98"/>
      <c r="IJ40" s="98"/>
      <c r="IK40" s="98"/>
      <c r="IL40" s="98"/>
      <c r="IM40" s="98"/>
      <c r="IN40" s="98"/>
      <c r="IO40" s="98"/>
      <c r="IP40" s="98"/>
      <c r="IQ40" s="98"/>
      <c r="IR40" s="98"/>
      <c r="IS40" s="98"/>
      <c r="IT40" s="98"/>
    </row>
    <row r="41" spans="1:254" x14ac:dyDescent="0.25">
      <c r="A41" s="107" t="s">
        <v>195</v>
      </c>
      <c r="B41" s="112">
        <v>1400</v>
      </c>
      <c r="C41" s="112">
        <v>1075</v>
      </c>
      <c r="D41" s="111">
        <v>100</v>
      </c>
      <c r="E41" s="111">
        <v>2</v>
      </c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98"/>
      <c r="AU41" s="98"/>
      <c r="AV41" s="98"/>
      <c r="AW41" s="98"/>
      <c r="AX41" s="98"/>
      <c r="AY41" s="98"/>
      <c r="AZ41" s="98"/>
      <c r="BA41" s="98"/>
      <c r="BB41" s="98"/>
      <c r="BC41" s="98"/>
      <c r="BD41" s="98"/>
      <c r="BE41" s="98"/>
      <c r="BF41" s="98"/>
      <c r="BG41" s="98"/>
      <c r="BH41" s="98"/>
      <c r="BI41" s="98"/>
      <c r="BJ41" s="98"/>
      <c r="BK41" s="98"/>
      <c r="BL41" s="98"/>
      <c r="BM41" s="98"/>
      <c r="BN41" s="98"/>
      <c r="BO41" s="98"/>
      <c r="BP41" s="98"/>
      <c r="BQ41" s="98"/>
      <c r="BR41" s="98"/>
      <c r="BS41" s="98"/>
      <c r="BT41" s="98"/>
      <c r="BU41" s="98"/>
      <c r="BV41" s="98"/>
      <c r="BW41" s="98"/>
      <c r="BX41" s="98"/>
      <c r="BY41" s="98"/>
      <c r="BZ41" s="98"/>
      <c r="CA41" s="98"/>
      <c r="CB41" s="98"/>
      <c r="CC41" s="98"/>
      <c r="CD41" s="98"/>
      <c r="CE41" s="98"/>
      <c r="CF41" s="98"/>
      <c r="CG41" s="98"/>
      <c r="CH41" s="98"/>
      <c r="CI41" s="98"/>
      <c r="CJ41" s="98"/>
      <c r="CK41" s="98"/>
      <c r="CL41" s="98"/>
      <c r="CM41" s="98"/>
      <c r="CN41" s="98"/>
      <c r="CO41" s="98"/>
      <c r="CP41" s="98"/>
      <c r="CQ41" s="98"/>
      <c r="CR41" s="98"/>
      <c r="CS41" s="98"/>
      <c r="CT41" s="98"/>
      <c r="CU41" s="98"/>
      <c r="CV41" s="98"/>
      <c r="CW41" s="98"/>
      <c r="CX41" s="98"/>
      <c r="CY41" s="98"/>
      <c r="CZ41" s="98"/>
      <c r="DA41" s="98"/>
      <c r="DB41" s="98"/>
      <c r="DC41" s="98"/>
      <c r="DD41" s="98"/>
      <c r="DE41" s="98"/>
      <c r="DF41" s="98"/>
      <c r="DG41" s="98"/>
      <c r="DH41" s="98"/>
      <c r="DI41" s="98"/>
      <c r="DJ41" s="98"/>
      <c r="DK41" s="98"/>
      <c r="DL41" s="98"/>
      <c r="DM41" s="98"/>
      <c r="DN41" s="98"/>
      <c r="DO41" s="98"/>
      <c r="DP41" s="98"/>
      <c r="DQ41" s="98"/>
      <c r="DR41" s="98"/>
      <c r="DS41" s="98"/>
      <c r="DT41" s="98"/>
      <c r="DU41" s="98"/>
      <c r="DV41" s="98"/>
      <c r="DW41" s="98"/>
      <c r="DX41" s="98"/>
      <c r="DY41" s="98"/>
      <c r="DZ41" s="98"/>
      <c r="EA41" s="98"/>
      <c r="EB41" s="98"/>
      <c r="EC41" s="98"/>
      <c r="ED41" s="98"/>
      <c r="EE41" s="98"/>
      <c r="EF41" s="98"/>
      <c r="EG41" s="98"/>
      <c r="EH41" s="98"/>
      <c r="EI41" s="98"/>
      <c r="EJ41" s="98"/>
      <c r="EK41" s="98"/>
      <c r="EL41" s="98"/>
      <c r="EM41" s="98"/>
      <c r="EN41" s="98"/>
      <c r="EO41" s="98"/>
      <c r="EP41" s="98"/>
      <c r="EQ41" s="98"/>
      <c r="ER41" s="98"/>
      <c r="ES41" s="98"/>
      <c r="ET41" s="98"/>
      <c r="EU41" s="98"/>
      <c r="EV41" s="98"/>
      <c r="EW41" s="98"/>
      <c r="EX41" s="98"/>
      <c r="EY41" s="98"/>
      <c r="EZ41" s="98"/>
      <c r="FA41" s="98"/>
      <c r="FB41" s="98"/>
      <c r="FC41" s="98"/>
      <c r="FD41" s="98"/>
      <c r="FE41" s="98"/>
      <c r="FF41" s="98"/>
      <c r="FG41" s="98"/>
      <c r="FH41" s="98"/>
      <c r="FI41" s="98"/>
      <c r="FJ41" s="98"/>
      <c r="FK41" s="98"/>
      <c r="FL41" s="98"/>
      <c r="FM41" s="98"/>
      <c r="FN41" s="98"/>
      <c r="FO41" s="98"/>
      <c r="FP41" s="98"/>
      <c r="FQ41" s="98"/>
      <c r="FR41" s="98"/>
      <c r="FS41" s="98"/>
      <c r="FT41" s="98"/>
      <c r="FU41" s="98"/>
      <c r="FV41" s="98"/>
      <c r="FW41" s="98"/>
      <c r="FX41" s="98"/>
      <c r="FY41" s="98"/>
      <c r="FZ41" s="98"/>
      <c r="GA41" s="98"/>
      <c r="GB41" s="98"/>
      <c r="GC41" s="98"/>
      <c r="GD41" s="98"/>
      <c r="GE41" s="98"/>
      <c r="GF41" s="98"/>
      <c r="GG41" s="98"/>
      <c r="GH41" s="98"/>
      <c r="GI41" s="98"/>
      <c r="GJ41" s="98"/>
      <c r="GK41" s="98"/>
      <c r="GL41" s="98"/>
      <c r="GM41" s="98"/>
      <c r="GN41" s="98"/>
      <c r="GO41" s="98"/>
      <c r="GP41" s="98"/>
      <c r="GQ41" s="98"/>
      <c r="GR41" s="98"/>
      <c r="GS41" s="98"/>
      <c r="GT41" s="98"/>
      <c r="GU41" s="98"/>
      <c r="GV41" s="98"/>
      <c r="GW41" s="98"/>
      <c r="GX41" s="98"/>
      <c r="GY41" s="98"/>
      <c r="GZ41" s="98"/>
      <c r="HA41" s="98"/>
      <c r="HB41" s="98"/>
      <c r="HC41" s="98"/>
      <c r="HD41" s="98"/>
      <c r="HE41" s="98"/>
      <c r="HF41" s="98"/>
      <c r="HG41" s="98"/>
      <c r="HH41" s="98"/>
      <c r="HI41" s="98"/>
      <c r="HJ41" s="98"/>
      <c r="HK41" s="98"/>
      <c r="HL41" s="98"/>
      <c r="HM41" s="98"/>
      <c r="HN41" s="98"/>
      <c r="HO41" s="98"/>
      <c r="HP41" s="98"/>
      <c r="HQ41" s="98"/>
      <c r="HR41" s="98"/>
      <c r="HS41" s="98"/>
      <c r="HT41" s="98"/>
      <c r="HU41" s="98"/>
      <c r="HV41" s="98"/>
      <c r="HW41" s="98"/>
      <c r="HX41" s="98"/>
      <c r="HY41" s="98"/>
      <c r="HZ41" s="98"/>
      <c r="IA41" s="98"/>
      <c r="IB41" s="98"/>
      <c r="IC41" s="98"/>
      <c r="ID41" s="98"/>
      <c r="IE41" s="98"/>
      <c r="IF41" s="98"/>
      <c r="IG41" s="98"/>
      <c r="IH41" s="98"/>
      <c r="II41" s="98"/>
      <c r="IJ41" s="98"/>
      <c r="IK41" s="98"/>
      <c r="IL41" s="98"/>
      <c r="IM41" s="98"/>
      <c r="IN41" s="98"/>
      <c r="IO41" s="98"/>
      <c r="IP41" s="98"/>
      <c r="IQ41" s="98"/>
      <c r="IR41" s="98"/>
      <c r="IS41" s="98"/>
      <c r="IT41" s="98"/>
    </row>
    <row r="42" spans="1:254" x14ac:dyDescent="0.25">
      <c r="A42" s="102" t="s">
        <v>196</v>
      </c>
      <c r="B42" s="108">
        <v>-804</v>
      </c>
      <c r="C42" s="108">
        <v>-432</v>
      </c>
      <c r="D42" s="108">
        <v>-114</v>
      </c>
      <c r="E42" s="110" t="s">
        <v>27</v>
      </c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/>
      <c r="BZ42" s="98"/>
      <c r="CA42" s="98"/>
      <c r="CB42" s="98"/>
      <c r="CC42" s="98"/>
      <c r="CD42" s="98"/>
      <c r="CE42" s="98"/>
      <c r="CF42" s="98"/>
      <c r="CG42" s="98"/>
      <c r="CH42" s="98"/>
      <c r="CI42" s="98"/>
      <c r="CJ42" s="98"/>
      <c r="CK42" s="98"/>
      <c r="CL42" s="98"/>
      <c r="CM42" s="98"/>
      <c r="CN42" s="98"/>
      <c r="CO42" s="98"/>
      <c r="CP42" s="98"/>
      <c r="CQ42" s="98"/>
      <c r="CR42" s="98"/>
      <c r="CS42" s="98"/>
      <c r="CT42" s="98"/>
      <c r="CU42" s="98"/>
      <c r="CV42" s="98"/>
      <c r="CW42" s="98"/>
      <c r="CX42" s="98"/>
      <c r="CY42" s="98"/>
      <c r="CZ42" s="98"/>
      <c r="DA42" s="98"/>
      <c r="DB42" s="98"/>
      <c r="DC42" s="98"/>
      <c r="DD42" s="98"/>
      <c r="DE42" s="98"/>
      <c r="DF42" s="98"/>
      <c r="DG42" s="98"/>
      <c r="DH42" s="98"/>
      <c r="DI42" s="98"/>
      <c r="DJ42" s="98"/>
      <c r="DK42" s="98"/>
      <c r="DL42" s="98"/>
      <c r="DM42" s="98"/>
      <c r="DN42" s="98"/>
      <c r="DO42" s="98"/>
      <c r="DP42" s="98"/>
      <c r="DQ42" s="98"/>
      <c r="DR42" s="98"/>
      <c r="DS42" s="98"/>
      <c r="DT42" s="98"/>
      <c r="DU42" s="98"/>
      <c r="DV42" s="98"/>
      <c r="DW42" s="98"/>
      <c r="DX42" s="98"/>
      <c r="DY42" s="98"/>
      <c r="DZ42" s="98"/>
      <c r="EA42" s="98"/>
      <c r="EB42" s="98"/>
      <c r="EC42" s="98"/>
      <c r="ED42" s="98"/>
      <c r="EE42" s="98"/>
      <c r="EF42" s="98"/>
      <c r="EG42" s="98"/>
      <c r="EH42" s="98"/>
      <c r="EI42" s="98"/>
      <c r="EJ42" s="98"/>
      <c r="EK42" s="98"/>
      <c r="EL42" s="98"/>
      <c r="EM42" s="98"/>
      <c r="EN42" s="98"/>
      <c r="EO42" s="98"/>
      <c r="EP42" s="98"/>
      <c r="EQ42" s="98"/>
      <c r="ER42" s="98"/>
      <c r="ES42" s="98"/>
      <c r="ET42" s="98"/>
      <c r="EU42" s="98"/>
      <c r="EV42" s="98"/>
      <c r="EW42" s="98"/>
      <c r="EX42" s="98"/>
      <c r="EY42" s="98"/>
      <c r="EZ42" s="98"/>
      <c r="FA42" s="98"/>
      <c r="FB42" s="98"/>
      <c r="FC42" s="98"/>
      <c r="FD42" s="98"/>
      <c r="FE42" s="98"/>
      <c r="FF42" s="98"/>
      <c r="FG42" s="98"/>
      <c r="FH42" s="98"/>
      <c r="FI42" s="98"/>
      <c r="FJ42" s="98"/>
      <c r="FK42" s="98"/>
      <c r="FL42" s="98"/>
      <c r="FM42" s="98"/>
      <c r="FN42" s="98"/>
      <c r="FO42" s="98"/>
      <c r="FP42" s="98"/>
      <c r="FQ42" s="98"/>
      <c r="FR42" s="98"/>
      <c r="FS42" s="98"/>
      <c r="FT42" s="98"/>
      <c r="FU42" s="98"/>
      <c r="FV42" s="98"/>
      <c r="FW42" s="98"/>
      <c r="FX42" s="98"/>
      <c r="FY42" s="98"/>
      <c r="FZ42" s="98"/>
      <c r="GA42" s="98"/>
      <c r="GB42" s="98"/>
      <c r="GC42" s="98"/>
      <c r="GD42" s="98"/>
      <c r="GE42" s="98"/>
      <c r="GF42" s="98"/>
      <c r="GG42" s="98"/>
      <c r="GH42" s="98"/>
      <c r="GI42" s="98"/>
      <c r="GJ42" s="98"/>
      <c r="GK42" s="98"/>
      <c r="GL42" s="98"/>
      <c r="GM42" s="98"/>
      <c r="GN42" s="98"/>
      <c r="GO42" s="98"/>
      <c r="GP42" s="98"/>
      <c r="GQ42" s="98"/>
      <c r="GR42" s="98"/>
      <c r="GS42" s="98"/>
      <c r="GT42" s="98"/>
      <c r="GU42" s="98"/>
      <c r="GV42" s="98"/>
      <c r="GW42" s="98"/>
      <c r="GX42" s="98"/>
      <c r="GY42" s="98"/>
      <c r="GZ42" s="98"/>
      <c r="HA42" s="98"/>
      <c r="HB42" s="98"/>
      <c r="HC42" s="98"/>
      <c r="HD42" s="98"/>
      <c r="HE42" s="98"/>
      <c r="HF42" s="98"/>
      <c r="HG42" s="98"/>
      <c r="HH42" s="98"/>
      <c r="HI42" s="98"/>
      <c r="HJ42" s="98"/>
      <c r="HK42" s="98"/>
      <c r="HL42" s="98"/>
      <c r="HM42" s="98"/>
      <c r="HN42" s="98"/>
      <c r="HO42" s="98"/>
      <c r="HP42" s="98"/>
      <c r="HQ42" s="98"/>
      <c r="HR42" s="98"/>
      <c r="HS42" s="98"/>
      <c r="HT42" s="98"/>
      <c r="HU42" s="98"/>
      <c r="HV42" s="98"/>
      <c r="HW42" s="98"/>
      <c r="HX42" s="98"/>
      <c r="HY42" s="98"/>
      <c r="HZ42" s="98"/>
      <c r="IA42" s="98"/>
      <c r="IB42" s="98"/>
      <c r="IC42" s="98"/>
      <c r="ID42" s="98"/>
      <c r="IE42" s="98"/>
      <c r="IF42" s="98"/>
      <c r="IG42" s="98"/>
      <c r="IH42" s="98"/>
      <c r="II42" s="98"/>
      <c r="IJ42" s="98"/>
      <c r="IK42" s="98"/>
      <c r="IL42" s="98"/>
      <c r="IM42" s="98"/>
      <c r="IN42" s="98"/>
      <c r="IO42" s="98"/>
      <c r="IP42" s="98"/>
      <c r="IQ42" s="98"/>
      <c r="IR42" s="98"/>
      <c r="IS42" s="98"/>
      <c r="IT42" s="98"/>
    </row>
    <row r="43" spans="1:254" x14ac:dyDescent="0.25">
      <c r="A43" s="102" t="s">
        <v>197</v>
      </c>
      <c r="B43" s="110" t="s">
        <v>27</v>
      </c>
      <c r="C43" s="109">
        <v>-1100</v>
      </c>
      <c r="D43" s="110" t="s">
        <v>27</v>
      </c>
      <c r="E43" s="110" t="s">
        <v>27</v>
      </c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8"/>
      <c r="BF43" s="98"/>
      <c r="BG43" s="98"/>
      <c r="BH43" s="98"/>
      <c r="BI43" s="98"/>
      <c r="BJ43" s="98"/>
      <c r="BK43" s="98"/>
      <c r="BL43" s="98"/>
      <c r="BM43" s="98"/>
      <c r="BN43" s="98"/>
      <c r="BO43" s="98"/>
      <c r="BP43" s="98"/>
      <c r="BQ43" s="98"/>
      <c r="BR43" s="98"/>
      <c r="BS43" s="98"/>
      <c r="BT43" s="98"/>
      <c r="BU43" s="98"/>
      <c r="BV43" s="98"/>
      <c r="BW43" s="98"/>
      <c r="BX43" s="98"/>
      <c r="BY43" s="98"/>
      <c r="BZ43" s="98"/>
      <c r="CA43" s="98"/>
      <c r="CB43" s="98"/>
      <c r="CC43" s="98"/>
      <c r="CD43" s="98"/>
      <c r="CE43" s="98"/>
      <c r="CF43" s="98"/>
      <c r="CG43" s="98"/>
      <c r="CH43" s="98"/>
      <c r="CI43" s="98"/>
      <c r="CJ43" s="98"/>
      <c r="CK43" s="98"/>
      <c r="CL43" s="98"/>
      <c r="CM43" s="98"/>
      <c r="CN43" s="98"/>
      <c r="CO43" s="98"/>
      <c r="CP43" s="98"/>
      <c r="CQ43" s="98"/>
      <c r="CR43" s="98"/>
      <c r="CS43" s="98"/>
      <c r="CT43" s="98"/>
      <c r="CU43" s="98"/>
      <c r="CV43" s="98"/>
      <c r="CW43" s="98"/>
      <c r="CX43" s="98"/>
      <c r="CY43" s="98"/>
      <c r="CZ43" s="98"/>
      <c r="DA43" s="98"/>
      <c r="DB43" s="98"/>
      <c r="DC43" s="98"/>
      <c r="DD43" s="98"/>
      <c r="DE43" s="98"/>
      <c r="DF43" s="98"/>
      <c r="DG43" s="98"/>
      <c r="DH43" s="98"/>
      <c r="DI43" s="98"/>
      <c r="DJ43" s="98"/>
      <c r="DK43" s="98"/>
      <c r="DL43" s="98"/>
      <c r="DM43" s="98"/>
      <c r="DN43" s="98"/>
      <c r="DO43" s="98"/>
      <c r="DP43" s="98"/>
      <c r="DQ43" s="98"/>
      <c r="DR43" s="98"/>
      <c r="DS43" s="98"/>
      <c r="DT43" s="98"/>
      <c r="DU43" s="98"/>
      <c r="DV43" s="98"/>
      <c r="DW43" s="98"/>
      <c r="DX43" s="98"/>
      <c r="DY43" s="98"/>
      <c r="DZ43" s="98"/>
      <c r="EA43" s="98"/>
      <c r="EB43" s="98"/>
      <c r="EC43" s="98"/>
      <c r="ED43" s="98"/>
      <c r="EE43" s="98"/>
      <c r="EF43" s="98"/>
      <c r="EG43" s="98"/>
      <c r="EH43" s="98"/>
      <c r="EI43" s="98"/>
      <c r="EJ43" s="98"/>
      <c r="EK43" s="98"/>
      <c r="EL43" s="98"/>
      <c r="EM43" s="98"/>
      <c r="EN43" s="98"/>
      <c r="EO43" s="98"/>
      <c r="EP43" s="98"/>
      <c r="EQ43" s="98"/>
      <c r="ER43" s="98"/>
      <c r="ES43" s="98"/>
      <c r="ET43" s="98"/>
      <c r="EU43" s="98"/>
      <c r="EV43" s="98"/>
      <c r="EW43" s="98"/>
      <c r="EX43" s="98"/>
      <c r="EY43" s="98"/>
      <c r="EZ43" s="98"/>
      <c r="FA43" s="98"/>
      <c r="FB43" s="98"/>
      <c r="FC43" s="98"/>
      <c r="FD43" s="98"/>
      <c r="FE43" s="98"/>
      <c r="FF43" s="98"/>
      <c r="FG43" s="98"/>
      <c r="FH43" s="98"/>
      <c r="FI43" s="98"/>
      <c r="FJ43" s="98"/>
      <c r="FK43" s="98"/>
      <c r="FL43" s="98"/>
      <c r="FM43" s="98"/>
      <c r="FN43" s="98"/>
      <c r="FO43" s="98"/>
      <c r="FP43" s="98"/>
      <c r="FQ43" s="98"/>
      <c r="FR43" s="98"/>
      <c r="FS43" s="98"/>
      <c r="FT43" s="98"/>
      <c r="FU43" s="98"/>
      <c r="FV43" s="98"/>
      <c r="FW43" s="98"/>
      <c r="FX43" s="98"/>
      <c r="FY43" s="98"/>
      <c r="FZ43" s="98"/>
      <c r="GA43" s="98"/>
      <c r="GB43" s="98"/>
      <c r="GC43" s="98"/>
      <c r="GD43" s="98"/>
      <c r="GE43" s="98"/>
      <c r="GF43" s="98"/>
      <c r="GG43" s="98"/>
      <c r="GH43" s="98"/>
      <c r="GI43" s="98"/>
      <c r="GJ43" s="98"/>
      <c r="GK43" s="98"/>
      <c r="GL43" s="98"/>
      <c r="GM43" s="98"/>
      <c r="GN43" s="98"/>
      <c r="GO43" s="98"/>
      <c r="GP43" s="98"/>
      <c r="GQ43" s="98"/>
      <c r="GR43" s="98"/>
      <c r="GS43" s="98"/>
      <c r="GT43" s="98"/>
      <c r="GU43" s="98"/>
      <c r="GV43" s="98"/>
      <c r="GW43" s="98"/>
      <c r="GX43" s="98"/>
      <c r="GY43" s="98"/>
      <c r="GZ43" s="98"/>
      <c r="HA43" s="98"/>
      <c r="HB43" s="98"/>
      <c r="HC43" s="98"/>
      <c r="HD43" s="98"/>
      <c r="HE43" s="98"/>
      <c r="HF43" s="98"/>
      <c r="HG43" s="98"/>
      <c r="HH43" s="98"/>
      <c r="HI43" s="98"/>
      <c r="HJ43" s="98"/>
      <c r="HK43" s="98"/>
      <c r="HL43" s="98"/>
      <c r="HM43" s="98"/>
      <c r="HN43" s="98"/>
      <c r="HO43" s="98"/>
      <c r="HP43" s="98"/>
      <c r="HQ43" s="98"/>
      <c r="HR43" s="98"/>
      <c r="HS43" s="98"/>
      <c r="HT43" s="98"/>
      <c r="HU43" s="98"/>
      <c r="HV43" s="98"/>
      <c r="HW43" s="98"/>
      <c r="HX43" s="98"/>
      <c r="HY43" s="98"/>
      <c r="HZ43" s="98"/>
      <c r="IA43" s="98"/>
      <c r="IB43" s="98"/>
      <c r="IC43" s="98"/>
      <c r="ID43" s="98"/>
      <c r="IE43" s="98"/>
      <c r="IF43" s="98"/>
      <c r="IG43" s="98"/>
      <c r="IH43" s="98"/>
      <c r="II43" s="98"/>
      <c r="IJ43" s="98"/>
      <c r="IK43" s="98"/>
      <c r="IL43" s="98"/>
      <c r="IM43" s="98"/>
      <c r="IN43" s="98"/>
      <c r="IO43" s="98"/>
      <c r="IP43" s="98"/>
      <c r="IQ43" s="98"/>
      <c r="IR43" s="98"/>
      <c r="IS43" s="98"/>
      <c r="IT43" s="98"/>
    </row>
    <row r="44" spans="1:254" x14ac:dyDescent="0.25">
      <c r="A44" s="107" t="s">
        <v>198</v>
      </c>
      <c r="B44" s="111">
        <v>-804</v>
      </c>
      <c r="C44" s="112">
        <v>-1532</v>
      </c>
      <c r="D44" s="111">
        <v>-114</v>
      </c>
      <c r="E44" s="122">
        <v>0</v>
      </c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A44" s="98"/>
      <c r="CB44" s="98"/>
      <c r="CC44" s="98"/>
      <c r="CD44" s="98"/>
      <c r="CE44" s="98"/>
      <c r="CF44" s="98"/>
      <c r="CG44" s="98"/>
      <c r="CH44" s="98"/>
      <c r="CI44" s="98"/>
      <c r="CJ44" s="98"/>
      <c r="CK44" s="98"/>
      <c r="CL44" s="98"/>
      <c r="CM44" s="98"/>
      <c r="CN44" s="98"/>
      <c r="CO44" s="98"/>
      <c r="CP44" s="98"/>
      <c r="CQ44" s="98"/>
      <c r="CR44" s="98"/>
      <c r="CS44" s="98"/>
      <c r="CT44" s="98"/>
      <c r="CU44" s="98"/>
      <c r="CV44" s="98"/>
      <c r="CW44" s="98"/>
      <c r="CX44" s="98"/>
      <c r="CY44" s="98"/>
      <c r="CZ44" s="98"/>
      <c r="DA44" s="98"/>
      <c r="DB44" s="98"/>
      <c r="DC44" s="98"/>
      <c r="DD44" s="98"/>
      <c r="DE44" s="98"/>
      <c r="DF44" s="98"/>
      <c r="DG44" s="98"/>
      <c r="DH44" s="98"/>
      <c r="DI44" s="98"/>
      <c r="DJ44" s="98"/>
      <c r="DK44" s="98"/>
      <c r="DL44" s="98"/>
      <c r="DM44" s="98"/>
      <c r="DN44" s="98"/>
      <c r="DO44" s="98"/>
      <c r="DP44" s="98"/>
      <c r="DQ44" s="98"/>
      <c r="DR44" s="98"/>
      <c r="DS44" s="98"/>
      <c r="DT44" s="98"/>
      <c r="DU44" s="98"/>
      <c r="DV44" s="98"/>
      <c r="DW44" s="98"/>
      <c r="DX44" s="98"/>
      <c r="DY44" s="98"/>
      <c r="DZ44" s="98"/>
      <c r="EA44" s="98"/>
      <c r="EB44" s="98"/>
      <c r="EC44" s="98"/>
      <c r="ED44" s="98"/>
      <c r="EE44" s="98"/>
      <c r="EF44" s="98"/>
      <c r="EG44" s="98"/>
      <c r="EH44" s="98"/>
      <c r="EI44" s="98"/>
      <c r="EJ44" s="98"/>
      <c r="EK44" s="98"/>
      <c r="EL44" s="98"/>
      <c r="EM44" s="98"/>
      <c r="EN44" s="98"/>
      <c r="EO44" s="98"/>
      <c r="EP44" s="98"/>
      <c r="EQ44" s="98"/>
      <c r="ER44" s="98"/>
      <c r="ES44" s="98"/>
      <c r="ET44" s="98"/>
      <c r="EU44" s="98"/>
      <c r="EV44" s="98"/>
      <c r="EW44" s="98"/>
      <c r="EX44" s="98"/>
      <c r="EY44" s="98"/>
      <c r="EZ44" s="98"/>
      <c r="FA44" s="98"/>
      <c r="FB44" s="98"/>
      <c r="FC44" s="98"/>
      <c r="FD44" s="98"/>
      <c r="FE44" s="98"/>
      <c r="FF44" s="98"/>
      <c r="FG44" s="98"/>
      <c r="FH44" s="98"/>
      <c r="FI44" s="98"/>
      <c r="FJ44" s="98"/>
      <c r="FK44" s="98"/>
      <c r="FL44" s="98"/>
      <c r="FM44" s="98"/>
      <c r="FN44" s="98"/>
      <c r="FO44" s="98"/>
      <c r="FP44" s="98"/>
      <c r="FQ44" s="98"/>
      <c r="FR44" s="98"/>
      <c r="FS44" s="98"/>
      <c r="FT44" s="98"/>
      <c r="FU44" s="98"/>
      <c r="FV44" s="98"/>
      <c r="FW44" s="98"/>
      <c r="FX44" s="98"/>
      <c r="FY44" s="98"/>
      <c r="FZ44" s="98"/>
      <c r="GA44" s="98"/>
      <c r="GB44" s="98"/>
      <c r="GC44" s="98"/>
      <c r="GD44" s="98"/>
      <c r="GE44" s="98"/>
      <c r="GF44" s="98"/>
      <c r="GG44" s="98"/>
      <c r="GH44" s="98"/>
      <c r="GI44" s="98"/>
      <c r="GJ44" s="98"/>
      <c r="GK44" s="98"/>
      <c r="GL44" s="98"/>
      <c r="GM44" s="98"/>
      <c r="GN44" s="98"/>
      <c r="GO44" s="98"/>
      <c r="GP44" s="98"/>
      <c r="GQ44" s="98"/>
      <c r="GR44" s="98"/>
      <c r="GS44" s="98"/>
      <c r="GT44" s="98"/>
      <c r="GU44" s="98"/>
      <c r="GV44" s="98"/>
      <c r="GW44" s="98"/>
      <c r="GX44" s="98"/>
      <c r="GY44" s="98"/>
      <c r="GZ44" s="98"/>
      <c r="HA44" s="98"/>
      <c r="HB44" s="98"/>
      <c r="HC44" s="98"/>
      <c r="HD44" s="98"/>
      <c r="HE44" s="98"/>
      <c r="HF44" s="98"/>
      <c r="HG44" s="98"/>
      <c r="HH44" s="98"/>
      <c r="HI44" s="98"/>
      <c r="HJ44" s="98"/>
      <c r="HK44" s="98"/>
      <c r="HL44" s="98"/>
      <c r="HM44" s="98"/>
      <c r="HN44" s="98"/>
      <c r="HO44" s="98"/>
      <c r="HP44" s="98"/>
      <c r="HQ44" s="98"/>
      <c r="HR44" s="98"/>
      <c r="HS44" s="98"/>
      <c r="HT44" s="98"/>
      <c r="HU44" s="98"/>
      <c r="HV44" s="98"/>
      <c r="HW44" s="98"/>
      <c r="HX44" s="98"/>
      <c r="HY44" s="98"/>
      <c r="HZ44" s="98"/>
      <c r="IA44" s="98"/>
      <c r="IB44" s="98"/>
      <c r="IC44" s="98"/>
      <c r="ID44" s="98"/>
      <c r="IE44" s="98"/>
      <c r="IF44" s="98"/>
      <c r="IG44" s="98"/>
      <c r="IH44" s="98"/>
      <c r="II44" s="98"/>
      <c r="IJ44" s="98"/>
      <c r="IK44" s="98"/>
      <c r="IL44" s="98"/>
      <c r="IM44" s="98"/>
      <c r="IN44" s="98"/>
      <c r="IO44" s="98"/>
      <c r="IP44" s="98"/>
      <c r="IQ44" s="98"/>
      <c r="IR44" s="98"/>
      <c r="IS44" s="98"/>
      <c r="IT44" s="98"/>
    </row>
    <row r="45" spans="1:254" x14ac:dyDescent="0.25">
      <c r="A45" s="102"/>
      <c r="B45" s="102"/>
      <c r="C45" s="102"/>
      <c r="D45" s="102"/>
      <c r="E45" s="102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98"/>
      <c r="BQ45" s="98"/>
      <c r="BR45" s="98"/>
      <c r="BS45" s="98"/>
      <c r="BT45" s="98"/>
      <c r="BU45" s="98"/>
      <c r="BV45" s="98"/>
      <c r="BW45" s="98"/>
      <c r="BX45" s="98"/>
      <c r="BY45" s="98"/>
      <c r="BZ45" s="98"/>
      <c r="CA45" s="98"/>
      <c r="CB45" s="98"/>
      <c r="CC45" s="98"/>
      <c r="CD45" s="98"/>
      <c r="CE45" s="98"/>
      <c r="CF45" s="98"/>
      <c r="CG45" s="98"/>
      <c r="CH45" s="98"/>
      <c r="CI45" s="98"/>
      <c r="CJ45" s="98"/>
      <c r="CK45" s="98"/>
      <c r="CL45" s="98"/>
      <c r="CM45" s="98"/>
      <c r="CN45" s="98"/>
      <c r="CO45" s="98"/>
      <c r="CP45" s="98"/>
      <c r="CQ45" s="98"/>
      <c r="CR45" s="98"/>
      <c r="CS45" s="98"/>
      <c r="CT45" s="98"/>
      <c r="CU45" s="98"/>
      <c r="CV45" s="98"/>
      <c r="CW45" s="98"/>
      <c r="CX45" s="98"/>
      <c r="CY45" s="98"/>
      <c r="CZ45" s="98"/>
      <c r="DA45" s="98"/>
      <c r="DB45" s="98"/>
      <c r="DC45" s="98"/>
      <c r="DD45" s="98"/>
      <c r="DE45" s="98"/>
      <c r="DF45" s="98"/>
      <c r="DG45" s="98"/>
      <c r="DH45" s="98"/>
      <c r="DI45" s="98"/>
      <c r="DJ45" s="98"/>
      <c r="DK45" s="98"/>
      <c r="DL45" s="98"/>
      <c r="DM45" s="98"/>
      <c r="DN45" s="98"/>
      <c r="DO45" s="98"/>
      <c r="DP45" s="98"/>
      <c r="DQ45" s="98"/>
      <c r="DR45" s="98"/>
      <c r="DS45" s="98"/>
      <c r="DT45" s="98"/>
      <c r="DU45" s="98"/>
      <c r="DV45" s="98"/>
      <c r="DW45" s="98"/>
      <c r="DX45" s="98"/>
      <c r="DY45" s="98"/>
      <c r="DZ45" s="98"/>
      <c r="EA45" s="98"/>
      <c r="EB45" s="98"/>
      <c r="EC45" s="98"/>
      <c r="ED45" s="98"/>
      <c r="EE45" s="98"/>
      <c r="EF45" s="98"/>
      <c r="EG45" s="98"/>
      <c r="EH45" s="98"/>
      <c r="EI45" s="98"/>
      <c r="EJ45" s="98"/>
      <c r="EK45" s="98"/>
      <c r="EL45" s="98"/>
      <c r="EM45" s="98"/>
      <c r="EN45" s="98"/>
      <c r="EO45" s="98"/>
      <c r="EP45" s="98"/>
      <c r="EQ45" s="98"/>
      <c r="ER45" s="98"/>
      <c r="ES45" s="98"/>
      <c r="ET45" s="98"/>
      <c r="EU45" s="98"/>
      <c r="EV45" s="98"/>
      <c r="EW45" s="98"/>
      <c r="EX45" s="98"/>
      <c r="EY45" s="98"/>
      <c r="EZ45" s="98"/>
      <c r="FA45" s="98"/>
      <c r="FB45" s="98"/>
      <c r="FC45" s="98"/>
      <c r="FD45" s="98"/>
      <c r="FE45" s="98"/>
      <c r="FF45" s="98"/>
      <c r="FG45" s="98"/>
      <c r="FH45" s="98"/>
      <c r="FI45" s="98"/>
      <c r="FJ45" s="98"/>
      <c r="FK45" s="98"/>
      <c r="FL45" s="98"/>
      <c r="FM45" s="98"/>
      <c r="FN45" s="98"/>
      <c r="FO45" s="98"/>
      <c r="FP45" s="98"/>
      <c r="FQ45" s="98"/>
      <c r="FR45" s="98"/>
      <c r="FS45" s="98"/>
      <c r="FT45" s="98"/>
      <c r="FU45" s="98"/>
      <c r="FV45" s="98"/>
      <c r="FW45" s="98"/>
      <c r="FX45" s="98"/>
      <c r="FY45" s="98"/>
      <c r="FZ45" s="98"/>
      <c r="GA45" s="98"/>
      <c r="GB45" s="98"/>
      <c r="GC45" s="98"/>
      <c r="GD45" s="98"/>
      <c r="GE45" s="98"/>
      <c r="GF45" s="98"/>
      <c r="GG45" s="98"/>
      <c r="GH45" s="98"/>
      <c r="GI45" s="98"/>
      <c r="GJ45" s="98"/>
      <c r="GK45" s="98"/>
      <c r="GL45" s="98"/>
      <c r="GM45" s="98"/>
      <c r="GN45" s="98"/>
      <c r="GO45" s="98"/>
      <c r="GP45" s="98"/>
      <c r="GQ45" s="98"/>
      <c r="GR45" s="98"/>
      <c r="GS45" s="98"/>
      <c r="GT45" s="98"/>
      <c r="GU45" s="98"/>
      <c r="GV45" s="98"/>
      <c r="GW45" s="98"/>
      <c r="GX45" s="98"/>
      <c r="GY45" s="98"/>
      <c r="GZ45" s="98"/>
      <c r="HA45" s="98"/>
      <c r="HB45" s="98"/>
      <c r="HC45" s="98"/>
      <c r="HD45" s="98"/>
      <c r="HE45" s="98"/>
      <c r="HF45" s="98"/>
      <c r="HG45" s="98"/>
      <c r="HH45" s="98"/>
      <c r="HI45" s="98"/>
      <c r="HJ45" s="98"/>
      <c r="HK45" s="98"/>
      <c r="HL45" s="98"/>
      <c r="HM45" s="98"/>
      <c r="HN45" s="98"/>
      <c r="HO45" s="98"/>
      <c r="HP45" s="98"/>
      <c r="HQ45" s="98"/>
      <c r="HR45" s="98"/>
      <c r="HS45" s="98"/>
      <c r="HT45" s="98"/>
      <c r="HU45" s="98"/>
      <c r="HV45" s="98"/>
      <c r="HW45" s="98"/>
      <c r="HX45" s="98"/>
      <c r="HY45" s="98"/>
      <c r="HZ45" s="98"/>
      <c r="IA45" s="98"/>
      <c r="IB45" s="98"/>
      <c r="IC45" s="98"/>
      <c r="ID45" s="98"/>
      <c r="IE45" s="98"/>
      <c r="IF45" s="98"/>
      <c r="IG45" s="98"/>
      <c r="IH45" s="98"/>
      <c r="II45" s="98"/>
      <c r="IJ45" s="98"/>
      <c r="IK45" s="98"/>
      <c r="IL45" s="98"/>
      <c r="IM45" s="98"/>
      <c r="IN45" s="98"/>
      <c r="IO45" s="98"/>
      <c r="IP45" s="98"/>
      <c r="IQ45" s="98"/>
      <c r="IR45" s="98"/>
      <c r="IS45" s="98"/>
      <c r="IT45" s="98"/>
    </row>
    <row r="46" spans="1:254" x14ac:dyDescent="0.25">
      <c r="A46" s="102" t="s">
        <v>199</v>
      </c>
      <c r="B46" s="108">
        <v>16</v>
      </c>
      <c r="C46" s="108">
        <v>14</v>
      </c>
      <c r="D46" s="108">
        <v>29</v>
      </c>
      <c r="E46" s="108">
        <v>20</v>
      </c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8"/>
      <c r="CC46" s="98"/>
      <c r="CD46" s="98"/>
      <c r="CE46" s="98"/>
      <c r="CF46" s="98"/>
      <c r="CG46" s="98"/>
      <c r="CH46" s="98"/>
      <c r="CI46" s="98"/>
      <c r="CJ46" s="98"/>
      <c r="CK46" s="98"/>
      <c r="CL46" s="98"/>
      <c r="CM46" s="98"/>
      <c r="CN46" s="98"/>
      <c r="CO46" s="98"/>
      <c r="CP46" s="98"/>
      <c r="CQ46" s="98"/>
      <c r="CR46" s="98"/>
      <c r="CS46" s="98"/>
      <c r="CT46" s="98"/>
      <c r="CU46" s="98"/>
      <c r="CV46" s="98"/>
      <c r="CW46" s="98"/>
      <c r="CX46" s="98"/>
      <c r="CY46" s="98"/>
      <c r="CZ46" s="98"/>
      <c r="DA46" s="98"/>
      <c r="DB46" s="98"/>
      <c r="DC46" s="98"/>
      <c r="DD46" s="98"/>
      <c r="DE46" s="98"/>
      <c r="DF46" s="98"/>
      <c r="DG46" s="98"/>
      <c r="DH46" s="98"/>
      <c r="DI46" s="98"/>
      <c r="DJ46" s="98"/>
      <c r="DK46" s="98"/>
      <c r="DL46" s="98"/>
      <c r="DM46" s="98"/>
      <c r="DN46" s="98"/>
      <c r="DO46" s="98"/>
      <c r="DP46" s="98"/>
      <c r="DQ46" s="98"/>
      <c r="DR46" s="98"/>
      <c r="DS46" s="98"/>
      <c r="DT46" s="98"/>
      <c r="DU46" s="98"/>
      <c r="DV46" s="98"/>
      <c r="DW46" s="98"/>
      <c r="DX46" s="98"/>
      <c r="DY46" s="98"/>
      <c r="DZ46" s="98"/>
      <c r="EA46" s="98"/>
      <c r="EB46" s="98"/>
      <c r="EC46" s="98"/>
      <c r="ED46" s="98"/>
      <c r="EE46" s="98"/>
      <c r="EF46" s="98"/>
      <c r="EG46" s="98"/>
      <c r="EH46" s="98"/>
      <c r="EI46" s="98"/>
      <c r="EJ46" s="98"/>
      <c r="EK46" s="98"/>
      <c r="EL46" s="98"/>
      <c r="EM46" s="98"/>
      <c r="EN46" s="98"/>
      <c r="EO46" s="98"/>
      <c r="EP46" s="98"/>
      <c r="EQ46" s="98"/>
      <c r="ER46" s="98"/>
      <c r="ES46" s="98"/>
      <c r="ET46" s="98"/>
      <c r="EU46" s="98"/>
      <c r="EV46" s="98"/>
      <c r="EW46" s="98"/>
      <c r="EX46" s="98"/>
      <c r="EY46" s="98"/>
      <c r="EZ46" s="98"/>
      <c r="FA46" s="98"/>
      <c r="FB46" s="98"/>
      <c r="FC46" s="98"/>
      <c r="FD46" s="98"/>
      <c r="FE46" s="98"/>
      <c r="FF46" s="98"/>
      <c r="FG46" s="98"/>
      <c r="FH46" s="98"/>
      <c r="FI46" s="98"/>
      <c r="FJ46" s="98"/>
      <c r="FK46" s="98"/>
      <c r="FL46" s="98"/>
      <c r="FM46" s="98"/>
      <c r="FN46" s="98"/>
      <c r="FO46" s="98"/>
      <c r="FP46" s="98"/>
      <c r="FQ46" s="98"/>
      <c r="FR46" s="98"/>
      <c r="FS46" s="98"/>
      <c r="FT46" s="98"/>
      <c r="FU46" s="98"/>
      <c r="FV46" s="98"/>
      <c r="FW46" s="98"/>
      <c r="FX46" s="98"/>
      <c r="FY46" s="98"/>
      <c r="FZ46" s="98"/>
      <c r="GA46" s="98"/>
      <c r="GB46" s="98"/>
      <c r="GC46" s="98"/>
      <c r="GD46" s="98"/>
      <c r="GE46" s="98"/>
      <c r="GF46" s="98"/>
      <c r="GG46" s="98"/>
      <c r="GH46" s="98"/>
      <c r="GI46" s="98"/>
      <c r="GJ46" s="98"/>
      <c r="GK46" s="98"/>
      <c r="GL46" s="98"/>
      <c r="GM46" s="98"/>
      <c r="GN46" s="98"/>
      <c r="GO46" s="98"/>
      <c r="GP46" s="98"/>
      <c r="GQ46" s="98"/>
      <c r="GR46" s="98"/>
      <c r="GS46" s="98"/>
      <c r="GT46" s="98"/>
      <c r="GU46" s="98"/>
      <c r="GV46" s="98"/>
      <c r="GW46" s="98"/>
      <c r="GX46" s="98"/>
      <c r="GY46" s="98"/>
      <c r="GZ46" s="98"/>
      <c r="HA46" s="98"/>
      <c r="HB46" s="98"/>
      <c r="HC46" s="98"/>
      <c r="HD46" s="98"/>
      <c r="HE46" s="98"/>
      <c r="HF46" s="98"/>
      <c r="HG46" s="98"/>
      <c r="HH46" s="98"/>
      <c r="HI46" s="98"/>
      <c r="HJ46" s="98"/>
      <c r="HK46" s="98"/>
      <c r="HL46" s="98"/>
      <c r="HM46" s="98"/>
      <c r="HN46" s="98"/>
      <c r="HO46" s="98"/>
      <c r="HP46" s="98"/>
      <c r="HQ46" s="98"/>
      <c r="HR46" s="98"/>
      <c r="HS46" s="98"/>
      <c r="HT46" s="98"/>
      <c r="HU46" s="98"/>
      <c r="HV46" s="98"/>
      <c r="HW46" s="98"/>
      <c r="HX46" s="98"/>
      <c r="HY46" s="98"/>
      <c r="HZ46" s="98"/>
      <c r="IA46" s="98"/>
      <c r="IB46" s="98"/>
      <c r="IC46" s="98"/>
      <c r="ID46" s="98"/>
      <c r="IE46" s="98"/>
      <c r="IF46" s="98"/>
      <c r="IG46" s="98"/>
      <c r="IH46" s="98"/>
      <c r="II46" s="98"/>
      <c r="IJ46" s="98"/>
      <c r="IK46" s="98"/>
      <c r="IL46" s="98"/>
      <c r="IM46" s="98"/>
      <c r="IN46" s="98"/>
      <c r="IO46" s="98"/>
      <c r="IP46" s="98"/>
      <c r="IQ46" s="98"/>
      <c r="IR46" s="98"/>
      <c r="IS46" s="98"/>
      <c r="IT46" s="98"/>
    </row>
    <row r="47" spans="1:254" x14ac:dyDescent="0.25">
      <c r="A47" s="102" t="s">
        <v>200</v>
      </c>
      <c r="B47" s="108">
        <v>-9</v>
      </c>
      <c r="C47" s="110">
        <v>0</v>
      </c>
      <c r="D47" s="108">
        <v>-62</v>
      </c>
      <c r="E47" s="108">
        <v>-1</v>
      </c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L47" s="98"/>
      <c r="BM47" s="98"/>
      <c r="BN47" s="98"/>
      <c r="BO47" s="98"/>
      <c r="BP47" s="98"/>
      <c r="BQ47" s="98"/>
      <c r="BR47" s="98"/>
      <c r="BS47" s="98"/>
      <c r="BT47" s="98"/>
      <c r="BU47" s="98"/>
      <c r="BV47" s="98"/>
      <c r="BW47" s="98"/>
      <c r="BX47" s="98"/>
      <c r="BY47" s="98"/>
      <c r="BZ47" s="98"/>
      <c r="CA47" s="98"/>
      <c r="CB47" s="98"/>
      <c r="CC47" s="98"/>
      <c r="CD47" s="98"/>
      <c r="CE47" s="98"/>
      <c r="CF47" s="98"/>
      <c r="CG47" s="98"/>
      <c r="CH47" s="98"/>
      <c r="CI47" s="98"/>
      <c r="CJ47" s="98"/>
      <c r="CK47" s="98"/>
      <c r="CL47" s="98"/>
      <c r="CM47" s="98"/>
      <c r="CN47" s="98"/>
      <c r="CO47" s="98"/>
      <c r="CP47" s="98"/>
      <c r="CQ47" s="98"/>
      <c r="CR47" s="98"/>
      <c r="CS47" s="98"/>
      <c r="CT47" s="98"/>
      <c r="CU47" s="98"/>
      <c r="CV47" s="98"/>
      <c r="CW47" s="98"/>
      <c r="CX47" s="98"/>
      <c r="CY47" s="98"/>
      <c r="CZ47" s="98"/>
      <c r="DA47" s="98"/>
      <c r="DB47" s="98"/>
      <c r="DC47" s="98"/>
      <c r="DD47" s="98"/>
      <c r="DE47" s="98"/>
      <c r="DF47" s="98"/>
      <c r="DG47" s="98"/>
      <c r="DH47" s="98"/>
      <c r="DI47" s="98"/>
      <c r="DJ47" s="98"/>
      <c r="DK47" s="98"/>
      <c r="DL47" s="98"/>
      <c r="DM47" s="98"/>
      <c r="DN47" s="98"/>
      <c r="DO47" s="98"/>
      <c r="DP47" s="98"/>
      <c r="DQ47" s="98"/>
      <c r="DR47" s="98"/>
      <c r="DS47" s="98"/>
      <c r="DT47" s="98"/>
      <c r="DU47" s="98"/>
      <c r="DV47" s="98"/>
      <c r="DW47" s="98"/>
      <c r="DX47" s="98"/>
      <c r="DY47" s="98"/>
      <c r="DZ47" s="98"/>
      <c r="EA47" s="98"/>
      <c r="EB47" s="98"/>
      <c r="EC47" s="98"/>
      <c r="ED47" s="98"/>
      <c r="EE47" s="98"/>
      <c r="EF47" s="98"/>
      <c r="EG47" s="98"/>
      <c r="EH47" s="98"/>
      <c r="EI47" s="98"/>
      <c r="EJ47" s="98"/>
      <c r="EK47" s="98"/>
      <c r="EL47" s="98"/>
      <c r="EM47" s="98"/>
      <c r="EN47" s="98"/>
      <c r="EO47" s="98"/>
      <c r="EP47" s="98"/>
      <c r="EQ47" s="98"/>
      <c r="ER47" s="98"/>
      <c r="ES47" s="98"/>
      <c r="ET47" s="98"/>
      <c r="EU47" s="98"/>
      <c r="EV47" s="98"/>
      <c r="EW47" s="98"/>
      <c r="EX47" s="98"/>
      <c r="EY47" s="98"/>
      <c r="EZ47" s="98"/>
      <c r="FA47" s="98"/>
      <c r="FB47" s="98"/>
      <c r="FC47" s="98"/>
      <c r="FD47" s="98"/>
      <c r="FE47" s="98"/>
      <c r="FF47" s="98"/>
      <c r="FG47" s="98"/>
      <c r="FH47" s="98"/>
      <c r="FI47" s="98"/>
      <c r="FJ47" s="98"/>
      <c r="FK47" s="98"/>
      <c r="FL47" s="98"/>
      <c r="FM47" s="98"/>
      <c r="FN47" s="98"/>
      <c r="FO47" s="98"/>
      <c r="FP47" s="98"/>
      <c r="FQ47" s="98"/>
      <c r="FR47" s="98"/>
      <c r="FS47" s="98"/>
      <c r="FT47" s="98"/>
      <c r="FU47" s="98"/>
      <c r="FV47" s="98"/>
      <c r="FW47" s="98"/>
      <c r="FX47" s="98"/>
      <c r="FY47" s="98"/>
      <c r="FZ47" s="98"/>
      <c r="GA47" s="98"/>
      <c r="GB47" s="98"/>
      <c r="GC47" s="98"/>
      <c r="GD47" s="98"/>
      <c r="GE47" s="98"/>
      <c r="GF47" s="98"/>
      <c r="GG47" s="98"/>
      <c r="GH47" s="98"/>
      <c r="GI47" s="98"/>
      <c r="GJ47" s="98"/>
      <c r="GK47" s="98"/>
      <c r="GL47" s="98"/>
      <c r="GM47" s="98"/>
      <c r="GN47" s="98"/>
      <c r="GO47" s="98"/>
      <c r="GP47" s="98"/>
      <c r="GQ47" s="98"/>
      <c r="GR47" s="98"/>
      <c r="GS47" s="98"/>
      <c r="GT47" s="98"/>
      <c r="GU47" s="98"/>
      <c r="GV47" s="98"/>
      <c r="GW47" s="98"/>
      <c r="GX47" s="98"/>
      <c r="GY47" s="98"/>
      <c r="GZ47" s="98"/>
      <c r="HA47" s="98"/>
      <c r="HB47" s="98"/>
      <c r="HC47" s="98"/>
      <c r="HD47" s="98"/>
      <c r="HE47" s="98"/>
      <c r="HF47" s="98"/>
      <c r="HG47" s="98"/>
      <c r="HH47" s="98"/>
      <c r="HI47" s="98"/>
      <c r="HJ47" s="98"/>
      <c r="HK47" s="98"/>
      <c r="HL47" s="98"/>
      <c r="HM47" s="98"/>
      <c r="HN47" s="98"/>
      <c r="HO47" s="98"/>
      <c r="HP47" s="98"/>
      <c r="HQ47" s="98"/>
      <c r="HR47" s="98"/>
      <c r="HS47" s="98"/>
      <c r="HT47" s="98"/>
      <c r="HU47" s="98"/>
      <c r="HV47" s="98"/>
      <c r="HW47" s="98"/>
      <c r="HX47" s="98"/>
      <c r="HY47" s="98"/>
      <c r="HZ47" s="98"/>
      <c r="IA47" s="98"/>
      <c r="IB47" s="98"/>
      <c r="IC47" s="98"/>
      <c r="ID47" s="98"/>
      <c r="IE47" s="98"/>
      <c r="IF47" s="98"/>
      <c r="IG47" s="98"/>
      <c r="IH47" s="98"/>
      <c r="II47" s="98"/>
      <c r="IJ47" s="98"/>
      <c r="IK47" s="98"/>
      <c r="IL47" s="98"/>
      <c r="IM47" s="98"/>
      <c r="IN47" s="98"/>
      <c r="IO47" s="98"/>
      <c r="IP47" s="98"/>
      <c r="IQ47" s="98"/>
      <c r="IR47" s="98"/>
      <c r="IS47" s="98"/>
      <c r="IT47" s="98"/>
    </row>
    <row r="48" spans="1:254" x14ac:dyDescent="0.25">
      <c r="A48" s="102"/>
      <c r="B48" s="102"/>
      <c r="C48" s="102"/>
      <c r="D48" s="102"/>
      <c r="E48" s="102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98"/>
      <c r="BR48" s="98"/>
      <c r="BS48" s="98"/>
      <c r="BT48" s="98"/>
      <c r="BU48" s="98"/>
      <c r="BV48" s="98"/>
      <c r="BW48" s="98"/>
      <c r="BX48" s="98"/>
      <c r="BY48" s="98"/>
      <c r="BZ48" s="98"/>
      <c r="CA48" s="98"/>
      <c r="CB48" s="98"/>
      <c r="CC48" s="98"/>
      <c r="CD48" s="98"/>
      <c r="CE48" s="98"/>
      <c r="CF48" s="98"/>
      <c r="CG48" s="98"/>
      <c r="CH48" s="98"/>
      <c r="CI48" s="98"/>
      <c r="CJ48" s="98"/>
      <c r="CK48" s="98"/>
      <c r="CL48" s="98"/>
      <c r="CM48" s="98"/>
      <c r="CN48" s="98"/>
      <c r="CO48" s="98"/>
      <c r="CP48" s="98"/>
      <c r="CQ48" s="98"/>
      <c r="CR48" s="98"/>
      <c r="CS48" s="98"/>
      <c r="CT48" s="98"/>
      <c r="CU48" s="98"/>
      <c r="CV48" s="98"/>
      <c r="CW48" s="98"/>
      <c r="CX48" s="98"/>
      <c r="CY48" s="98"/>
      <c r="CZ48" s="98"/>
      <c r="DA48" s="98"/>
      <c r="DB48" s="98"/>
      <c r="DC48" s="98"/>
      <c r="DD48" s="98"/>
      <c r="DE48" s="98"/>
      <c r="DF48" s="98"/>
      <c r="DG48" s="98"/>
      <c r="DH48" s="98"/>
      <c r="DI48" s="98"/>
      <c r="DJ48" s="98"/>
      <c r="DK48" s="98"/>
      <c r="DL48" s="98"/>
      <c r="DM48" s="98"/>
      <c r="DN48" s="98"/>
      <c r="DO48" s="98"/>
      <c r="DP48" s="98"/>
      <c r="DQ48" s="98"/>
      <c r="DR48" s="98"/>
      <c r="DS48" s="98"/>
      <c r="DT48" s="98"/>
      <c r="DU48" s="98"/>
      <c r="DV48" s="98"/>
      <c r="DW48" s="98"/>
      <c r="DX48" s="98"/>
      <c r="DY48" s="98"/>
      <c r="DZ48" s="98"/>
      <c r="EA48" s="98"/>
      <c r="EB48" s="98"/>
      <c r="EC48" s="98"/>
      <c r="ED48" s="98"/>
      <c r="EE48" s="98"/>
      <c r="EF48" s="98"/>
      <c r="EG48" s="98"/>
      <c r="EH48" s="98"/>
      <c r="EI48" s="98"/>
      <c r="EJ48" s="98"/>
      <c r="EK48" s="98"/>
      <c r="EL48" s="98"/>
      <c r="EM48" s="98"/>
      <c r="EN48" s="98"/>
      <c r="EO48" s="98"/>
      <c r="EP48" s="98"/>
      <c r="EQ48" s="98"/>
      <c r="ER48" s="98"/>
      <c r="ES48" s="98"/>
      <c r="ET48" s="98"/>
      <c r="EU48" s="98"/>
      <c r="EV48" s="98"/>
      <c r="EW48" s="98"/>
      <c r="EX48" s="98"/>
      <c r="EY48" s="98"/>
      <c r="EZ48" s="98"/>
      <c r="FA48" s="98"/>
      <c r="FB48" s="98"/>
      <c r="FC48" s="98"/>
      <c r="FD48" s="98"/>
      <c r="FE48" s="98"/>
      <c r="FF48" s="98"/>
      <c r="FG48" s="98"/>
      <c r="FH48" s="98"/>
      <c r="FI48" s="98"/>
      <c r="FJ48" s="98"/>
      <c r="FK48" s="98"/>
      <c r="FL48" s="98"/>
      <c r="FM48" s="98"/>
      <c r="FN48" s="98"/>
      <c r="FO48" s="98"/>
      <c r="FP48" s="98"/>
      <c r="FQ48" s="98"/>
      <c r="FR48" s="98"/>
      <c r="FS48" s="98"/>
      <c r="FT48" s="98"/>
      <c r="FU48" s="98"/>
      <c r="FV48" s="98"/>
      <c r="FW48" s="98"/>
      <c r="FX48" s="98"/>
      <c r="FY48" s="98"/>
      <c r="FZ48" s="98"/>
      <c r="GA48" s="98"/>
      <c r="GB48" s="98"/>
      <c r="GC48" s="98"/>
      <c r="GD48" s="98"/>
      <c r="GE48" s="98"/>
      <c r="GF48" s="98"/>
      <c r="GG48" s="98"/>
      <c r="GH48" s="98"/>
      <c r="GI48" s="98"/>
      <c r="GJ48" s="98"/>
      <c r="GK48" s="98"/>
      <c r="GL48" s="98"/>
      <c r="GM48" s="98"/>
      <c r="GN48" s="98"/>
      <c r="GO48" s="98"/>
      <c r="GP48" s="98"/>
      <c r="GQ48" s="98"/>
      <c r="GR48" s="98"/>
      <c r="GS48" s="98"/>
      <c r="GT48" s="98"/>
      <c r="GU48" s="98"/>
      <c r="GV48" s="98"/>
      <c r="GW48" s="98"/>
      <c r="GX48" s="98"/>
      <c r="GY48" s="98"/>
      <c r="GZ48" s="98"/>
      <c r="HA48" s="98"/>
      <c r="HB48" s="98"/>
      <c r="HC48" s="98"/>
      <c r="HD48" s="98"/>
      <c r="HE48" s="98"/>
      <c r="HF48" s="98"/>
      <c r="HG48" s="98"/>
      <c r="HH48" s="98"/>
      <c r="HI48" s="98"/>
      <c r="HJ48" s="98"/>
      <c r="HK48" s="98"/>
      <c r="HL48" s="98"/>
      <c r="HM48" s="98"/>
      <c r="HN48" s="98"/>
      <c r="HO48" s="98"/>
      <c r="HP48" s="98"/>
      <c r="HQ48" s="98"/>
      <c r="HR48" s="98"/>
      <c r="HS48" s="98"/>
      <c r="HT48" s="98"/>
      <c r="HU48" s="98"/>
      <c r="HV48" s="98"/>
      <c r="HW48" s="98"/>
      <c r="HX48" s="98"/>
      <c r="HY48" s="98"/>
      <c r="HZ48" s="98"/>
      <c r="IA48" s="98"/>
      <c r="IB48" s="98"/>
      <c r="IC48" s="98"/>
      <c r="ID48" s="98"/>
      <c r="IE48" s="98"/>
      <c r="IF48" s="98"/>
      <c r="IG48" s="98"/>
      <c r="IH48" s="98"/>
      <c r="II48" s="98"/>
      <c r="IJ48" s="98"/>
      <c r="IK48" s="98"/>
      <c r="IL48" s="98"/>
      <c r="IM48" s="98"/>
      <c r="IN48" s="98"/>
      <c r="IO48" s="98"/>
      <c r="IP48" s="98"/>
      <c r="IQ48" s="98"/>
      <c r="IR48" s="98"/>
      <c r="IS48" s="98"/>
      <c r="IT48" s="98"/>
    </row>
    <row r="49" spans="1:254" x14ac:dyDescent="0.25">
      <c r="A49" s="102" t="s">
        <v>201</v>
      </c>
      <c r="B49" s="108">
        <v>-58</v>
      </c>
      <c r="C49" s="110" t="s">
        <v>27</v>
      </c>
      <c r="D49" s="108">
        <v>-119</v>
      </c>
      <c r="E49" s="108">
        <v>-123</v>
      </c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  <c r="AN49" s="98"/>
      <c r="AO49" s="98"/>
      <c r="AP49" s="98"/>
      <c r="AQ49" s="98"/>
      <c r="AR49" s="98"/>
      <c r="AS49" s="98"/>
      <c r="AT49" s="98"/>
      <c r="AU49" s="98"/>
      <c r="AV49" s="98"/>
      <c r="AW49" s="98"/>
      <c r="AX49" s="98"/>
      <c r="AY49" s="98"/>
      <c r="AZ49" s="98"/>
      <c r="BA49" s="98"/>
      <c r="BB49" s="98"/>
      <c r="BC49" s="98"/>
      <c r="BD49" s="98"/>
      <c r="BE49" s="98"/>
      <c r="BF49" s="98"/>
      <c r="BG49" s="98"/>
      <c r="BH49" s="98"/>
      <c r="BI49" s="98"/>
      <c r="BJ49" s="98"/>
      <c r="BK49" s="98"/>
      <c r="BL49" s="98"/>
      <c r="BM49" s="98"/>
      <c r="BN49" s="98"/>
      <c r="BO49" s="98"/>
      <c r="BP49" s="98"/>
      <c r="BQ49" s="98"/>
      <c r="BR49" s="98"/>
      <c r="BS49" s="98"/>
      <c r="BT49" s="98"/>
      <c r="BU49" s="98"/>
      <c r="BV49" s="98"/>
      <c r="BW49" s="98"/>
      <c r="BX49" s="98"/>
      <c r="BY49" s="98"/>
      <c r="BZ49" s="98"/>
      <c r="CA49" s="98"/>
      <c r="CB49" s="98"/>
      <c r="CC49" s="98"/>
      <c r="CD49" s="98"/>
      <c r="CE49" s="98"/>
      <c r="CF49" s="98"/>
      <c r="CG49" s="98"/>
      <c r="CH49" s="98"/>
      <c r="CI49" s="98"/>
      <c r="CJ49" s="98"/>
      <c r="CK49" s="98"/>
      <c r="CL49" s="98"/>
      <c r="CM49" s="98"/>
      <c r="CN49" s="98"/>
      <c r="CO49" s="98"/>
      <c r="CP49" s="98"/>
      <c r="CQ49" s="98"/>
      <c r="CR49" s="98"/>
      <c r="CS49" s="98"/>
      <c r="CT49" s="98"/>
      <c r="CU49" s="98"/>
      <c r="CV49" s="98"/>
      <c r="CW49" s="98"/>
      <c r="CX49" s="98"/>
      <c r="CY49" s="98"/>
      <c r="CZ49" s="98"/>
      <c r="DA49" s="98"/>
      <c r="DB49" s="98"/>
      <c r="DC49" s="98"/>
      <c r="DD49" s="98"/>
      <c r="DE49" s="98"/>
      <c r="DF49" s="98"/>
      <c r="DG49" s="98"/>
      <c r="DH49" s="98"/>
      <c r="DI49" s="98"/>
      <c r="DJ49" s="98"/>
      <c r="DK49" s="98"/>
      <c r="DL49" s="98"/>
      <c r="DM49" s="98"/>
      <c r="DN49" s="98"/>
      <c r="DO49" s="98"/>
      <c r="DP49" s="98"/>
      <c r="DQ49" s="98"/>
      <c r="DR49" s="98"/>
      <c r="DS49" s="98"/>
      <c r="DT49" s="98"/>
      <c r="DU49" s="98"/>
      <c r="DV49" s="98"/>
      <c r="DW49" s="98"/>
      <c r="DX49" s="98"/>
      <c r="DY49" s="98"/>
      <c r="DZ49" s="98"/>
      <c r="EA49" s="98"/>
      <c r="EB49" s="98"/>
      <c r="EC49" s="98"/>
      <c r="ED49" s="98"/>
      <c r="EE49" s="98"/>
      <c r="EF49" s="98"/>
      <c r="EG49" s="98"/>
      <c r="EH49" s="98"/>
      <c r="EI49" s="98"/>
      <c r="EJ49" s="98"/>
      <c r="EK49" s="98"/>
      <c r="EL49" s="98"/>
      <c r="EM49" s="98"/>
      <c r="EN49" s="98"/>
      <c r="EO49" s="98"/>
      <c r="EP49" s="98"/>
      <c r="EQ49" s="98"/>
      <c r="ER49" s="98"/>
      <c r="ES49" s="98"/>
      <c r="ET49" s="98"/>
      <c r="EU49" s="98"/>
      <c r="EV49" s="98"/>
      <c r="EW49" s="98"/>
      <c r="EX49" s="98"/>
      <c r="EY49" s="98"/>
      <c r="EZ49" s="98"/>
      <c r="FA49" s="98"/>
      <c r="FB49" s="98"/>
      <c r="FC49" s="98"/>
      <c r="FD49" s="98"/>
      <c r="FE49" s="98"/>
      <c r="FF49" s="98"/>
      <c r="FG49" s="98"/>
      <c r="FH49" s="98"/>
      <c r="FI49" s="98"/>
      <c r="FJ49" s="98"/>
      <c r="FK49" s="98"/>
      <c r="FL49" s="98"/>
      <c r="FM49" s="98"/>
      <c r="FN49" s="98"/>
      <c r="FO49" s="98"/>
      <c r="FP49" s="98"/>
      <c r="FQ49" s="98"/>
      <c r="FR49" s="98"/>
      <c r="FS49" s="98"/>
      <c r="FT49" s="98"/>
      <c r="FU49" s="98"/>
      <c r="FV49" s="98"/>
      <c r="FW49" s="98"/>
      <c r="FX49" s="98"/>
      <c r="FY49" s="98"/>
      <c r="FZ49" s="98"/>
      <c r="GA49" s="98"/>
      <c r="GB49" s="98"/>
      <c r="GC49" s="98"/>
      <c r="GD49" s="98"/>
      <c r="GE49" s="98"/>
      <c r="GF49" s="98"/>
      <c r="GG49" s="98"/>
      <c r="GH49" s="98"/>
      <c r="GI49" s="98"/>
      <c r="GJ49" s="98"/>
      <c r="GK49" s="98"/>
      <c r="GL49" s="98"/>
      <c r="GM49" s="98"/>
      <c r="GN49" s="98"/>
      <c r="GO49" s="98"/>
      <c r="GP49" s="98"/>
      <c r="GQ49" s="98"/>
      <c r="GR49" s="98"/>
      <c r="GS49" s="98"/>
      <c r="GT49" s="98"/>
      <c r="GU49" s="98"/>
      <c r="GV49" s="98"/>
      <c r="GW49" s="98"/>
      <c r="GX49" s="98"/>
      <c r="GY49" s="98"/>
      <c r="GZ49" s="98"/>
      <c r="HA49" s="98"/>
      <c r="HB49" s="98"/>
      <c r="HC49" s="98"/>
      <c r="HD49" s="98"/>
      <c r="HE49" s="98"/>
      <c r="HF49" s="98"/>
      <c r="HG49" s="98"/>
      <c r="HH49" s="98"/>
      <c r="HI49" s="98"/>
      <c r="HJ49" s="98"/>
      <c r="HK49" s="98"/>
      <c r="HL49" s="98"/>
      <c r="HM49" s="98"/>
      <c r="HN49" s="98"/>
      <c r="HO49" s="98"/>
      <c r="HP49" s="98"/>
      <c r="HQ49" s="98"/>
      <c r="HR49" s="98"/>
      <c r="HS49" s="98"/>
      <c r="HT49" s="98"/>
      <c r="HU49" s="98"/>
      <c r="HV49" s="98"/>
      <c r="HW49" s="98"/>
      <c r="HX49" s="98"/>
      <c r="HY49" s="98"/>
      <c r="HZ49" s="98"/>
      <c r="IA49" s="98"/>
      <c r="IB49" s="98"/>
      <c r="IC49" s="98"/>
      <c r="ID49" s="98"/>
      <c r="IE49" s="98"/>
      <c r="IF49" s="98"/>
      <c r="IG49" s="98"/>
      <c r="IH49" s="98"/>
      <c r="II49" s="98"/>
      <c r="IJ49" s="98"/>
      <c r="IK49" s="98"/>
      <c r="IL49" s="98"/>
      <c r="IM49" s="98"/>
      <c r="IN49" s="98"/>
      <c r="IO49" s="98"/>
      <c r="IP49" s="98"/>
      <c r="IQ49" s="98"/>
      <c r="IR49" s="98"/>
      <c r="IS49" s="98"/>
      <c r="IT49" s="98"/>
    </row>
    <row r="50" spans="1:254" x14ac:dyDescent="0.25">
      <c r="A50" s="107" t="s">
        <v>202</v>
      </c>
      <c r="B50" s="111">
        <v>-58</v>
      </c>
      <c r="C50" s="122" t="s">
        <v>27</v>
      </c>
      <c r="D50" s="111">
        <v>-119</v>
      </c>
      <c r="E50" s="111">
        <v>-123</v>
      </c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8"/>
      <c r="AT50" s="98"/>
      <c r="AU50" s="98"/>
      <c r="AV50" s="98"/>
      <c r="AW50" s="98"/>
      <c r="AX50" s="98"/>
      <c r="AY50" s="98"/>
      <c r="AZ50" s="98"/>
      <c r="BA50" s="98"/>
      <c r="BB50" s="98"/>
      <c r="BC50" s="98"/>
      <c r="BD50" s="98"/>
      <c r="BE50" s="98"/>
      <c r="BF50" s="98"/>
      <c r="BG50" s="98"/>
      <c r="BH50" s="98"/>
      <c r="BI50" s="98"/>
      <c r="BJ50" s="98"/>
      <c r="BK50" s="98"/>
      <c r="BL50" s="98"/>
      <c r="BM50" s="98"/>
      <c r="BN50" s="98"/>
      <c r="BO50" s="98"/>
      <c r="BP50" s="98"/>
      <c r="BQ50" s="98"/>
      <c r="BR50" s="98"/>
      <c r="BS50" s="98"/>
      <c r="BT50" s="98"/>
      <c r="BU50" s="98"/>
      <c r="BV50" s="98"/>
      <c r="BW50" s="98"/>
      <c r="BX50" s="98"/>
      <c r="BY50" s="98"/>
      <c r="BZ50" s="98"/>
      <c r="CA50" s="98"/>
      <c r="CB50" s="98"/>
      <c r="CC50" s="98"/>
      <c r="CD50" s="98"/>
      <c r="CE50" s="98"/>
      <c r="CF50" s="98"/>
      <c r="CG50" s="98"/>
      <c r="CH50" s="98"/>
      <c r="CI50" s="98"/>
      <c r="CJ50" s="98"/>
      <c r="CK50" s="98"/>
      <c r="CL50" s="98"/>
      <c r="CM50" s="98"/>
      <c r="CN50" s="98"/>
      <c r="CO50" s="98"/>
      <c r="CP50" s="98"/>
      <c r="CQ50" s="98"/>
      <c r="CR50" s="98"/>
      <c r="CS50" s="98"/>
      <c r="CT50" s="98"/>
      <c r="CU50" s="98"/>
      <c r="CV50" s="98"/>
      <c r="CW50" s="98"/>
      <c r="CX50" s="98"/>
      <c r="CY50" s="98"/>
      <c r="CZ50" s="98"/>
      <c r="DA50" s="98"/>
      <c r="DB50" s="98"/>
      <c r="DC50" s="98"/>
      <c r="DD50" s="98"/>
      <c r="DE50" s="98"/>
      <c r="DF50" s="98"/>
      <c r="DG50" s="98"/>
      <c r="DH50" s="98"/>
      <c r="DI50" s="98"/>
      <c r="DJ50" s="98"/>
      <c r="DK50" s="98"/>
      <c r="DL50" s="98"/>
      <c r="DM50" s="98"/>
      <c r="DN50" s="98"/>
      <c r="DO50" s="98"/>
      <c r="DP50" s="98"/>
      <c r="DQ50" s="98"/>
      <c r="DR50" s="98"/>
      <c r="DS50" s="98"/>
      <c r="DT50" s="98"/>
      <c r="DU50" s="98"/>
      <c r="DV50" s="98"/>
      <c r="DW50" s="98"/>
      <c r="DX50" s="98"/>
      <c r="DY50" s="98"/>
      <c r="DZ50" s="98"/>
      <c r="EA50" s="98"/>
      <c r="EB50" s="98"/>
      <c r="EC50" s="98"/>
      <c r="ED50" s="98"/>
      <c r="EE50" s="98"/>
      <c r="EF50" s="98"/>
      <c r="EG50" s="98"/>
      <c r="EH50" s="98"/>
      <c r="EI50" s="98"/>
      <c r="EJ50" s="98"/>
      <c r="EK50" s="98"/>
      <c r="EL50" s="98"/>
      <c r="EM50" s="98"/>
      <c r="EN50" s="98"/>
      <c r="EO50" s="98"/>
      <c r="EP50" s="98"/>
      <c r="EQ50" s="98"/>
      <c r="ER50" s="98"/>
      <c r="ES50" s="98"/>
      <c r="ET50" s="98"/>
      <c r="EU50" s="98"/>
      <c r="EV50" s="98"/>
      <c r="EW50" s="98"/>
      <c r="EX50" s="98"/>
      <c r="EY50" s="98"/>
      <c r="EZ50" s="98"/>
      <c r="FA50" s="98"/>
      <c r="FB50" s="98"/>
      <c r="FC50" s="98"/>
      <c r="FD50" s="98"/>
      <c r="FE50" s="98"/>
      <c r="FF50" s="98"/>
      <c r="FG50" s="98"/>
      <c r="FH50" s="98"/>
      <c r="FI50" s="98"/>
      <c r="FJ50" s="98"/>
      <c r="FK50" s="98"/>
      <c r="FL50" s="98"/>
      <c r="FM50" s="98"/>
      <c r="FN50" s="98"/>
      <c r="FO50" s="98"/>
      <c r="FP50" s="98"/>
      <c r="FQ50" s="98"/>
      <c r="FR50" s="98"/>
      <c r="FS50" s="98"/>
      <c r="FT50" s="98"/>
      <c r="FU50" s="98"/>
      <c r="FV50" s="98"/>
      <c r="FW50" s="98"/>
      <c r="FX50" s="98"/>
      <c r="FY50" s="98"/>
      <c r="FZ50" s="98"/>
      <c r="GA50" s="98"/>
      <c r="GB50" s="98"/>
      <c r="GC50" s="98"/>
      <c r="GD50" s="98"/>
      <c r="GE50" s="98"/>
      <c r="GF50" s="98"/>
      <c r="GG50" s="98"/>
      <c r="GH50" s="98"/>
      <c r="GI50" s="98"/>
      <c r="GJ50" s="98"/>
      <c r="GK50" s="98"/>
      <c r="GL50" s="98"/>
      <c r="GM50" s="98"/>
      <c r="GN50" s="98"/>
      <c r="GO50" s="98"/>
      <c r="GP50" s="98"/>
      <c r="GQ50" s="98"/>
      <c r="GR50" s="98"/>
      <c r="GS50" s="98"/>
      <c r="GT50" s="98"/>
      <c r="GU50" s="98"/>
      <c r="GV50" s="98"/>
      <c r="GW50" s="98"/>
      <c r="GX50" s="98"/>
      <c r="GY50" s="98"/>
      <c r="GZ50" s="98"/>
      <c r="HA50" s="98"/>
      <c r="HB50" s="98"/>
      <c r="HC50" s="98"/>
      <c r="HD50" s="98"/>
      <c r="HE50" s="98"/>
      <c r="HF50" s="98"/>
      <c r="HG50" s="98"/>
      <c r="HH50" s="98"/>
      <c r="HI50" s="98"/>
      <c r="HJ50" s="98"/>
      <c r="HK50" s="98"/>
      <c r="HL50" s="98"/>
      <c r="HM50" s="98"/>
      <c r="HN50" s="98"/>
      <c r="HO50" s="98"/>
      <c r="HP50" s="98"/>
      <c r="HQ50" s="98"/>
      <c r="HR50" s="98"/>
      <c r="HS50" s="98"/>
      <c r="HT50" s="98"/>
      <c r="HU50" s="98"/>
      <c r="HV50" s="98"/>
      <c r="HW50" s="98"/>
      <c r="HX50" s="98"/>
      <c r="HY50" s="98"/>
      <c r="HZ50" s="98"/>
      <c r="IA50" s="98"/>
      <c r="IB50" s="98"/>
      <c r="IC50" s="98"/>
      <c r="ID50" s="98"/>
      <c r="IE50" s="98"/>
      <c r="IF50" s="98"/>
      <c r="IG50" s="98"/>
      <c r="IH50" s="98"/>
      <c r="II50" s="98"/>
      <c r="IJ50" s="98"/>
      <c r="IK50" s="98"/>
      <c r="IL50" s="98"/>
      <c r="IM50" s="98"/>
      <c r="IN50" s="98"/>
      <c r="IO50" s="98"/>
      <c r="IP50" s="98"/>
      <c r="IQ50" s="98"/>
      <c r="IR50" s="98"/>
      <c r="IS50" s="98"/>
      <c r="IT50" s="98"/>
    </row>
    <row r="51" spans="1:254" x14ac:dyDescent="0.25">
      <c r="A51" s="102"/>
      <c r="B51" s="102"/>
      <c r="C51" s="102"/>
      <c r="D51" s="102"/>
      <c r="E51" s="102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  <c r="AN51" s="98"/>
      <c r="AO51" s="98"/>
      <c r="AP51" s="98"/>
      <c r="AQ51" s="98"/>
      <c r="AR51" s="98"/>
      <c r="AS51" s="98"/>
      <c r="AT51" s="98"/>
      <c r="AU51" s="98"/>
      <c r="AV51" s="98"/>
      <c r="AW51" s="98"/>
      <c r="AX51" s="98"/>
      <c r="AY51" s="98"/>
      <c r="AZ51" s="98"/>
      <c r="BA51" s="98"/>
      <c r="BB51" s="98"/>
      <c r="BC51" s="98"/>
      <c r="BD51" s="98"/>
      <c r="BE51" s="98"/>
      <c r="BF51" s="98"/>
      <c r="BG51" s="98"/>
      <c r="BH51" s="98"/>
      <c r="BI51" s="98"/>
      <c r="BJ51" s="98"/>
      <c r="BK51" s="98"/>
      <c r="BL51" s="98"/>
      <c r="BM51" s="98"/>
      <c r="BN51" s="98"/>
      <c r="BO51" s="98"/>
      <c r="BP51" s="98"/>
      <c r="BQ51" s="98"/>
      <c r="BR51" s="98"/>
      <c r="BS51" s="98"/>
      <c r="BT51" s="98"/>
      <c r="BU51" s="98"/>
      <c r="BV51" s="98"/>
      <c r="BW51" s="98"/>
      <c r="BX51" s="98"/>
      <c r="BY51" s="98"/>
      <c r="BZ51" s="98"/>
      <c r="CA51" s="98"/>
      <c r="CB51" s="98"/>
      <c r="CC51" s="98"/>
      <c r="CD51" s="98"/>
      <c r="CE51" s="98"/>
      <c r="CF51" s="98"/>
      <c r="CG51" s="98"/>
      <c r="CH51" s="98"/>
      <c r="CI51" s="98"/>
      <c r="CJ51" s="98"/>
      <c r="CK51" s="98"/>
      <c r="CL51" s="98"/>
      <c r="CM51" s="98"/>
      <c r="CN51" s="98"/>
      <c r="CO51" s="98"/>
      <c r="CP51" s="98"/>
      <c r="CQ51" s="98"/>
      <c r="CR51" s="98"/>
      <c r="CS51" s="98"/>
      <c r="CT51" s="98"/>
      <c r="CU51" s="98"/>
      <c r="CV51" s="98"/>
      <c r="CW51" s="98"/>
      <c r="CX51" s="98"/>
      <c r="CY51" s="98"/>
      <c r="CZ51" s="98"/>
      <c r="DA51" s="98"/>
      <c r="DB51" s="98"/>
      <c r="DC51" s="98"/>
      <c r="DD51" s="98"/>
      <c r="DE51" s="98"/>
      <c r="DF51" s="98"/>
      <c r="DG51" s="98"/>
      <c r="DH51" s="98"/>
      <c r="DI51" s="98"/>
      <c r="DJ51" s="98"/>
      <c r="DK51" s="98"/>
      <c r="DL51" s="98"/>
      <c r="DM51" s="98"/>
      <c r="DN51" s="98"/>
      <c r="DO51" s="98"/>
      <c r="DP51" s="98"/>
      <c r="DQ51" s="98"/>
      <c r="DR51" s="98"/>
      <c r="DS51" s="98"/>
      <c r="DT51" s="98"/>
      <c r="DU51" s="98"/>
      <c r="DV51" s="98"/>
      <c r="DW51" s="98"/>
      <c r="DX51" s="98"/>
      <c r="DY51" s="98"/>
      <c r="DZ51" s="98"/>
      <c r="EA51" s="98"/>
      <c r="EB51" s="98"/>
      <c r="EC51" s="98"/>
      <c r="ED51" s="98"/>
      <c r="EE51" s="98"/>
      <c r="EF51" s="98"/>
      <c r="EG51" s="98"/>
      <c r="EH51" s="98"/>
      <c r="EI51" s="98"/>
      <c r="EJ51" s="98"/>
      <c r="EK51" s="98"/>
      <c r="EL51" s="98"/>
      <c r="EM51" s="98"/>
      <c r="EN51" s="98"/>
      <c r="EO51" s="98"/>
      <c r="EP51" s="98"/>
      <c r="EQ51" s="98"/>
      <c r="ER51" s="98"/>
      <c r="ES51" s="98"/>
      <c r="ET51" s="98"/>
      <c r="EU51" s="98"/>
      <c r="EV51" s="98"/>
      <c r="EW51" s="98"/>
      <c r="EX51" s="98"/>
      <c r="EY51" s="98"/>
      <c r="EZ51" s="98"/>
      <c r="FA51" s="98"/>
      <c r="FB51" s="98"/>
      <c r="FC51" s="98"/>
      <c r="FD51" s="98"/>
      <c r="FE51" s="98"/>
      <c r="FF51" s="98"/>
      <c r="FG51" s="98"/>
      <c r="FH51" s="98"/>
      <c r="FI51" s="98"/>
      <c r="FJ51" s="98"/>
      <c r="FK51" s="98"/>
      <c r="FL51" s="98"/>
      <c r="FM51" s="98"/>
      <c r="FN51" s="98"/>
      <c r="FO51" s="98"/>
      <c r="FP51" s="98"/>
      <c r="FQ51" s="98"/>
      <c r="FR51" s="98"/>
      <c r="FS51" s="98"/>
      <c r="FT51" s="98"/>
      <c r="FU51" s="98"/>
      <c r="FV51" s="98"/>
      <c r="FW51" s="98"/>
      <c r="FX51" s="98"/>
      <c r="FY51" s="98"/>
      <c r="FZ51" s="98"/>
      <c r="GA51" s="98"/>
      <c r="GB51" s="98"/>
      <c r="GC51" s="98"/>
      <c r="GD51" s="98"/>
      <c r="GE51" s="98"/>
      <c r="GF51" s="98"/>
      <c r="GG51" s="98"/>
      <c r="GH51" s="98"/>
      <c r="GI51" s="98"/>
      <c r="GJ51" s="98"/>
      <c r="GK51" s="98"/>
      <c r="GL51" s="98"/>
      <c r="GM51" s="98"/>
      <c r="GN51" s="98"/>
      <c r="GO51" s="98"/>
      <c r="GP51" s="98"/>
      <c r="GQ51" s="98"/>
      <c r="GR51" s="98"/>
      <c r="GS51" s="98"/>
      <c r="GT51" s="98"/>
      <c r="GU51" s="98"/>
      <c r="GV51" s="98"/>
      <c r="GW51" s="98"/>
      <c r="GX51" s="98"/>
      <c r="GY51" s="98"/>
      <c r="GZ51" s="98"/>
      <c r="HA51" s="98"/>
      <c r="HB51" s="98"/>
      <c r="HC51" s="98"/>
      <c r="HD51" s="98"/>
      <c r="HE51" s="98"/>
      <c r="HF51" s="98"/>
      <c r="HG51" s="98"/>
      <c r="HH51" s="98"/>
      <c r="HI51" s="98"/>
      <c r="HJ51" s="98"/>
      <c r="HK51" s="98"/>
      <c r="HL51" s="98"/>
      <c r="HM51" s="98"/>
      <c r="HN51" s="98"/>
      <c r="HO51" s="98"/>
      <c r="HP51" s="98"/>
      <c r="HQ51" s="98"/>
      <c r="HR51" s="98"/>
      <c r="HS51" s="98"/>
      <c r="HT51" s="98"/>
      <c r="HU51" s="98"/>
      <c r="HV51" s="98"/>
      <c r="HW51" s="98"/>
      <c r="HX51" s="98"/>
      <c r="HY51" s="98"/>
      <c r="HZ51" s="98"/>
      <c r="IA51" s="98"/>
      <c r="IB51" s="98"/>
      <c r="IC51" s="98"/>
      <c r="ID51" s="98"/>
      <c r="IE51" s="98"/>
      <c r="IF51" s="98"/>
      <c r="IG51" s="98"/>
      <c r="IH51" s="98"/>
      <c r="II51" s="98"/>
      <c r="IJ51" s="98"/>
      <c r="IK51" s="98"/>
      <c r="IL51" s="98"/>
      <c r="IM51" s="98"/>
      <c r="IN51" s="98"/>
      <c r="IO51" s="98"/>
      <c r="IP51" s="98"/>
      <c r="IQ51" s="98"/>
      <c r="IR51" s="98"/>
      <c r="IS51" s="98"/>
      <c r="IT51" s="98"/>
    </row>
    <row r="52" spans="1:254" x14ac:dyDescent="0.25">
      <c r="A52" s="102" t="s">
        <v>203</v>
      </c>
      <c r="B52" s="110" t="s">
        <v>27</v>
      </c>
      <c r="C52" s="110" t="s">
        <v>27</v>
      </c>
      <c r="D52" s="110" t="s">
        <v>27</v>
      </c>
      <c r="E52" s="110" t="s">
        <v>27</v>
      </c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  <c r="AN52" s="98"/>
      <c r="AO52" s="98"/>
      <c r="AP52" s="98"/>
      <c r="AQ52" s="98"/>
      <c r="AR52" s="98"/>
      <c r="AS52" s="98"/>
      <c r="AT52" s="98"/>
      <c r="AU52" s="98"/>
      <c r="AV52" s="98"/>
      <c r="AW52" s="98"/>
      <c r="AX52" s="98"/>
      <c r="AY52" s="98"/>
      <c r="AZ52" s="98"/>
      <c r="BA52" s="98"/>
      <c r="BB52" s="98"/>
      <c r="BC52" s="98"/>
      <c r="BD52" s="98"/>
      <c r="BE52" s="98"/>
      <c r="BF52" s="98"/>
      <c r="BG52" s="98"/>
      <c r="BH52" s="98"/>
      <c r="BI52" s="98"/>
      <c r="BJ52" s="98"/>
      <c r="BK52" s="98"/>
      <c r="BL52" s="98"/>
      <c r="BM52" s="98"/>
      <c r="BN52" s="98"/>
      <c r="BO52" s="98"/>
      <c r="BP52" s="98"/>
      <c r="BQ52" s="98"/>
      <c r="BR52" s="98"/>
      <c r="BS52" s="98"/>
      <c r="BT52" s="98"/>
      <c r="BU52" s="98"/>
      <c r="BV52" s="98"/>
      <c r="BW52" s="98"/>
      <c r="BX52" s="98"/>
      <c r="BY52" s="98"/>
      <c r="BZ52" s="98"/>
      <c r="CA52" s="98"/>
      <c r="CB52" s="98"/>
      <c r="CC52" s="98"/>
      <c r="CD52" s="98"/>
      <c r="CE52" s="98"/>
      <c r="CF52" s="98"/>
      <c r="CG52" s="98"/>
      <c r="CH52" s="98"/>
      <c r="CI52" s="98"/>
      <c r="CJ52" s="98"/>
      <c r="CK52" s="98"/>
      <c r="CL52" s="98"/>
      <c r="CM52" s="98"/>
      <c r="CN52" s="98"/>
      <c r="CO52" s="98"/>
      <c r="CP52" s="98"/>
      <c r="CQ52" s="98"/>
      <c r="CR52" s="98"/>
      <c r="CS52" s="98"/>
      <c r="CT52" s="98"/>
      <c r="CU52" s="98"/>
      <c r="CV52" s="98"/>
      <c r="CW52" s="98"/>
      <c r="CX52" s="98"/>
      <c r="CY52" s="98"/>
      <c r="CZ52" s="98"/>
      <c r="DA52" s="98"/>
      <c r="DB52" s="98"/>
      <c r="DC52" s="98"/>
      <c r="DD52" s="98"/>
      <c r="DE52" s="98"/>
      <c r="DF52" s="98"/>
      <c r="DG52" s="98"/>
      <c r="DH52" s="98"/>
      <c r="DI52" s="98"/>
      <c r="DJ52" s="98"/>
      <c r="DK52" s="98"/>
      <c r="DL52" s="98"/>
      <c r="DM52" s="98"/>
      <c r="DN52" s="98"/>
      <c r="DO52" s="98"/>
      <c r="DP52" s="98"/>
      <c r="DQ52" s="98"/>
      <c r="DR52" s="98"/>
      <c r="DS52" s="98"/>
      <c r="DT52" s="98"/>
      <c r="DU52" s="98"/>
      <c r="DV52" s="98"/>
      <c r="DW52" s="98"/>
      <c r="DX52" s="98"/>
      <c r="DY52" s="98"/>
      <c r="DZ52" s="98"/>
      <c r="EA52" s="98"/>
      <c r="EB52" s="98"/>
      <c r="EC52" s="98"/>
      <c r="ED52" s="98"/>
      <c r="EE52" s="98"/>
      <c r="EF52" s="98"/>
      <c r="EG52" s="98"/>
      <c r="EH52" s="98"/>
      <c r="EI52" s="98"/>
      <c r="EJ52" s="98"/>
      <c r="EK52" s="98"/>
      <c r="EL52" s="98"/>
      <c r="EM52" s="98"/>
      <c r="EN52" s="98"/>
      <c r="EO52" s="98"/>
      <c r="EP52" s="98"/>
      <c r="EQ52" s="98"/>
      <c r="ER52" s="98"/>
      <c r="ES52" s="98"/>
      <c r="ET52" s="98"/>
      <c r="EU52" s="98"/>
      <c r="EV52" s="98"/>
      <c r="EW52" s="98"/>
      <c r="EX52" s="98"/>
      <c r="EY52" s="98"/>
      <c r="EZ52" s="98"/>
      <c r="FA52" s="98"/>
      <c r="FB52" s="98"/>
      <c r="FC52" s="98"/>
      <c r="FD52" s="98"/>
      <c r="FE52" s="98"/>
      <c r="FF52" s="98"/>
      <c r="FG52" s="98"/>
      <c r="FH52" s="98"/>
      <c r="FI52" s="98"/>
      <c r="FJ52" s="98"/>
      <c r="FK52" s="98"/>
      <c r="FL52" s="98"/>
      <c r="FM52" s="98"/>
      <c r="FN52" s="98"/>
      <c r="FO52" s="98"/>
      <c r="FP52" s="98"/>
      <c r="FQ52" s="98"/>
      <c r="FR52" s="98"/>
      <c r="FS52" s="98"/>
      <c r="FT52" s="98"/>
      <c r="FU52" s="98"/>
      <c r="FV52" s="98"/>
      <c r="FW52" s="98"/>
      <c r="FX52" s="98"/>
      <c r="FY52" s="98"/>
      <c r="FZ52" s="98"/>
      <c r="GA52" s="98"/>
      <c r="GB52" s="98"/>
      <c r="GC52" s="98"/>
      <c r="GD52" s="98"/>
      <c r="GE52" s="98"/>
      <c r="GF52" s="98"/>
      <c r="GG52" s="98"/>
      <c r="GH52" s="98"/>
      <c r="GI52" s="98"/>
      <c r="GJ52" s="98"/>
      <c r="GK52" s="98"/>
      <c r="GL52" s="98"/>
      <c r="GM52" s="98"/>
      <c r="GN52" s="98"/>
      <c r="GO52" s="98"/>
      <c r="GP52" s="98"/>
      <c r="GQ52" s="98"/>
      <c r="GR52" s="98"/>
      <c r="GS52" s="98"/>
      <c r="GT52" s="98"/>
      <c r="GU52" s="98"/>
      <c r="GV52" s="98"/>
      <c r="GW52" s="98"/>
      <c r="GX52" s="98"/>
      <c r="GY52" s="98"/>
      <c r="GZ52" s="98"/>
      <c r="HA52" s="98"/>
      <c r="HB52" s="98"/>
      <c r="HC52" s="98"/>
      <c r="HD52" s="98"/>
      <c r="HE52" s="98"/>
      <c r="HF52" s="98"/>
      <c r="HG52" s="98"/>
      <c r="HH52" s="98"/>
      <c r="HI52" s="98"/>
      <c r="HJ52" s="98"/>
      <c r="HK52" s="98"/>
      <c r="HL52" s="98"/>
      <c r="HM52" s="98"/>
      <c r="HN52" s="98"/>
      <c r="HO52" s="98"/>
      <c r="HP52" s="98"/>
      <c r="HQ52" s="98"/>
      <c r="HR52" s="98"/>
      <c r="HS52" s="98"/>
      <c r="HT52" s="98"/>
      <c r="HU52" s="98"/>
      <c r="HV52" s="98"/>
      <c r="HW52" s="98"/>
      <c r="HX52" s="98"/>
      <c r="HY52" s="98"/>
      <c r="HZ52" s="98"/>
      <c r="IA52" s="98"/>
      <c r="IB52" s="98"/>
      <c r="IC52" s="98"/>
      <c r="ID52" s="98"/>
      <c r="IE52" s="98"/>
      <c r="IF52" s="98"/>
      <c r="IG52" s="98"/>
      <c r="IH52" s="98"/>
      <c r="II52" s="98"/>
      <c r="IJ52" s="98"/>
      <c r="IK52" s="98"/>
      <c r="IL52" s="98"/>
      <c r="IM52" s="98"/>
      <c r="IN52" s="98"/>
      <c r="IO52" s="98"/>
      <c r="IP52" s="98"/>
      <c r="IQ52" s="98"/>
      <c r="IR52" s="98"/>
      <c r="IS52" s="98"/>
      <c r="IT52" s="98"/>
    </row>
    <row r="53" spans="1:254" x14ac:dyDescent="0.25">
      <c r="A53" s="102" t="s">
        <v>204</v>
      </c>
      <c r="B53" s="108">
        <v>-15</v>
      </c>
      <c r="C53" s="108">
        <v>-101</v>
      </c>
      <c r="D53" s="108">
        <v>-20</v>
      </c>
      <c r="E53" s="108">
        <v>-7</v>
      </c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8"/>
      <c r="AT53" s="98"/>
      <c r="AU53" s="98"/>
      <c r="AV53" s="98"/>
      <c r="AW53" s="98"/>
      <c r="AX53" s="98"/>
      <c r="AY53" s="98"/>
      <c r="AZ53" s="98"/>
      <c r="BA53" s="98"/>
      <c r="BB53" s="98"/>
      <c r="BC53" s="98"/>
      <c r="BD53" s="98"/>
      <c r="BE53" s="98"/>
      <c r="BF53" s="98"/>
      <c r="BG53" s="98"/>
      <c r="BH53" s="98"/>
      <c r="BI53" s="98"/>
      <c r="BJ53" s="98"/>
      <c r="BK53" s="98"/>
      <c r="BL53" s="98"/>
      <c r="BM53" s="98"/>
      <c r="BN53" s="98"/>
      <c r="BO53" s="98"/>
      <c r="BP53" s="98"/>
      <c r="BQ53" s="98"/>
      <c r="BR53" s="98"/>
      <c r="BS53" s="98"/>
      <c r="BT53" s="98"/>
      <c r="BU53" s="98"/>
      <c r="BV53" s="98"/>
      <c r="BW53" s="98"/>
      <c r="BX53" s="98"/>
      <c r="BY53" s="98"/>
      <c r="BZ53" s="98"/>
      <c r="CA53" s="98"/>
      <c r="CB53" s="98"/>
      <c r="CC53" s="98"/>
      <c r="CD53" s="98"/>
      <c r="CE53" s="98"/>
      <c r="CF53" s="98"/>
      <c r="CG53" s="98"/>
      <c r="CH53" s="98"/>
      <c r="CI53" s="98"/>
      <c r="CJ53" s="98"/>
      <c r="CK53" s="98"/>
      <c r="CL53" s="98"/>
      <c r="CM53" s="98"/>
      <c r="CN53" s="98"/>
      <c r="CO53" s="98"/>
      <c r="CP53" s="98"/>
      <c r="CQ53" s="98"/>
      <c r="CR53" s="98"/>
      <c r="CS53" s="98"/>
      <c r="CT53" s="98"/>
      <c r="CU53" s="98"/>
      <c r="CV53" s="98"/>
      <c r="CW53" s="98"/>
      <c r="CX53" s="98"/>
      <c r="CY53" s="98"/>
      <c r="CZ53" s="98"/>
      <c r="DA53" s="98"/>
      <c r="DB53" s="98"/>
      <c r="DC53" s="98"/>
      <c r="DD53" s="98"/>
      <c r="DE53" s="98"/>
      <c r="DF53" s="98"/>
      <c r="DG53" s="98"/>
      <c r="DH53" s="98"/>
      <c r="DI53" s="98"/>
      <c r="DJ53" s="98"/>
      <c r="DK53" s="98"/>
      <c r="DL53" s="98"/>
      <c r="DM53" s="98"/>
      <c r="DN53" s="98"/>
      <c r="DO53" s="98"/>
      <c r="DP53" s="98"/>
      <c r="DQ53" s="98"/>
      <c r="DR53" s="98"/>
      <c r="DS53" s="98"/>
      <c r="DT53" s="98"/>
      <c r="DU53" s="98"/>
      <c r="DV53" s="98"/>
      <c r="DW53" s="98"/>
      <c r="DX53" s="98"/>
      <c r="DY53" s="98"/>
      <c r="DZ53" s="98"/>
      <c r="EA53" s="98"/>
      <c r="EB53" s="98"/>
      <c r="EC53" s="98"/>
      <c r="ED53" s="98"/>
      <c r="EE53" s="98"/>
      <c r="EF53" s="98"/>
      <c r="EG53" s="98"/>
      <c r="EH53" s="98"/>
      <c r="EI53" s="98"/>
      <c r="EJ53" s="98"/>
      <c r="EK53" s="98"/>
      <c r="EL53" s="98"/>
      <c r="EM53" s="98"/>
      <c r="EN53" s="98"/>
      <c r="EO53" s="98"/>
      <c r="EP53" s="98"/>
      <c r="EQ53" s="98"/>
      <c r="ER53" s="98"/>
      <c r="ES53" s="98"/>
      <c r="ET53" s="98"/>
      <c r="EU53" s="98"/>
      <c r="EV53" s="98"/>
      <c r="EW53" s="98"/>
      <c r="EX53" s="98"/>
      <c r="EY53" s="98"/>
      <c r="EZ53" s="98"/>
      <c r="FA53" s="98"/>
      <c r="FB53" s="98"/>
      <c r="FC53" s="98"/>
      <c r="FD53" s="98"/>
      <c r="FE53" s="98"/>
      <c r="FF53" s="98"/>
      <c r="FG53" s="98"/>
      <c r="FH53" s="98"/>
      <c r="FI53" s="98"/>
      <c r="FJ53" s="98"/>
      <c r="FK53" s="98"/>
      <c r="FL53" s="98"/>
      <c r="FM53" s="98"/>
      <c r="FN53" s="98"/>
      <c r="FO53" s="98"/>
      <c r="FP53" s="98"/>
      <c r="FQ53" s="98"/>
      <c r="FR53" s="98"/>
      <c r="FS53" s="98"/>
      <c r="FT53" s="98"/>
      <c r="FU53" s="98"/>
      <c r="FV53" s="98"/>
      <c r="FW53" s="98"/>
      <c r="FX53" s="98"/>
      <c r="FY53" s="98"/>
      <c r="FZ53" s="98"/>
      <c r="GA53" s="98"/>
      <c r="GB53" s="98"/>
      <c r="GC53" s="98"/>
      <c r="GD53" s="98"/>
      <c r="GE53" s="98"/>
      <c r="GF53" s="98"/>
      <c r="GG53" s="98"/>
      <c r="GH53" s="98"/>
      <c r="GI53" s="98"/>
      <c r="GJ53" s="98"/>
      <c r="GK53" s="98"/>
      <c r="GL53" s="98"/>
      <c r="GM53" s="98"/>
      <c r="GN53" s="98"/>
      <c r="GO53" s="98"/>
      <c r="GP53" s="98"/>
      <c r="GQ53" s="98"/>
      <c r="GR53" s="98"/>
      <c r="GS53" s="98"/>
      <c r="GT53" s="98"/>
      <c r="GU53" s="98"/>
      <c r="GV53" s="98"/>
      <c r="GW53" s="98"/>
      <c r="GX53" s="98"/>
      <c r="GY53" s="98"/>
      <c r="GZ53" s="98"/>
      <c r="HA53" s="98"/>
      <c r="HB53" s="98"/>
      <c r="HC53" s="98"/>
      <c r="HD53" s="98"/>
      <c r="HE53" s="98"/>
      <c r="HF53" s="98"/>
      <c r="HG53" s="98"/>
      <c r="HH53" s="98"/>
      <c r="HI53" s="98"/>
      <c r="HJ53" s="98"/>
      <c r="HK53" s="98"/>
      <c r="HL53" s="98"/>
      <c r="HM53" s="98"/>
      <c r="HN53" s="98"/>
      <c r="HO53" s="98"/>
      <c r="HP53" s="98"/>
      <c r="HQ53" s="98"/>
      <c r="HR53" s="98"/>
      <c r="HS53" s="98"/>
      <c r="HT53" s="98"/>
      <c r="HU53" s="98"/>
      <c r="HV53" s="98"/>
      <c r="HW53" s="98"/>
      <c r="HX53" s="98"/>
      <c r="HY53" s="98"/>
      <c r="HZ53" s="98"/>
      <c r="IA53" s="98"/>
      <c r="IB53" s="98"/>
      <c r="IC53" s="98"/>
      <c r="ID53" s="98"/>
      <c r="IE53" s="98"/>
      <c r="IF53" s="98"/>
      <c r="IG53" s="98"/>
      <c r="IH53" s="98"/>
      <c r="II53" s="98"/>
      <c r="IJ53" s="98"/>
      <c r="IK53" s="98"/>
      <c r="IL53" s="98"/>
      <c r="IM53" s="98"/>
      <c r="IN53" s="98"/>
      <c r="IO53" s="98"/>
      <c r="IP53" s="98"/>
      <c r="IQ53" s="98"/>
      <c r="IR53" s="98"/>
      <c r="IS53" s="98"/>
      <c r="IT53" s="98"/>
    </row>
    <row r="54" spans="1:254" x14ac:dyDescent="0.25">
      <c r="A54" s="107" t="s">
        <v>205</v>
      </c>
      <c r="B54" s="111">
        <v>530</v>
      </c>
      <c r="C54" s="111">
        <v>-544</v>
      </c>
      <c r="D54" s="111">
        <v>-186</v>
      </c>
      <c r="E54" s="111">
        <v>-109</v>
      </c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  <c r="AN54" s="98"/>
      <c r="AO54" s="98"/>
      <c r="AP54" s="98"/>
      <c r="AQ54" s="98"/>
      <c r="AR54" s="98"/>
      <c r="AS54" s="98"/>
      <c r="AT54" s="98"/>
      <c r="AU54" s="98"/>
      <c r="AV54" s="98"/>
      <c r="AW54" s="98"/>
      <c r="AX54" s="98"/>
      <c r="AY54" s="98"/>
      <c r="AZ54" s="98"/>
      <c r="BA54" s="98"/>
      <c r="BB54" s="98"/>
      <c r="BC54" s="98"/>
      <c r="BD54" s="98"/>
      <c r="BE54" s="98"/>
      <c r="BF54" s="98"/>
      <c r="BG54" s="98"/>
      <c r="BH54" s="98"/>
      <c r="BI54" s="98"/>
      <c r="BJ54" s="98"/>
      <c r="BK54" s="98"/>
      <c r="BL54" s="98"/>
      <c r="BM54" s="98"/>
      <c r="BN54" s="98"/>
      <c r="BO54" s="98"/>
      <c r="BP54" s="98"/>
      <c r="BQ54" s="98"/>
      <c r="BR54" s="98"/>
      <c r="BS54" s="98"/>
      <c r="BT54" s="98"/>
      <c r="BU54" s="98"/>
      <c r="BV54" s="98"/>
      <c r="BW54" s="98"/>
      <c r="BX54" s="98"/>
      <c r="BY54" s="98"/>
      <c r="BZ54" s="98"/>
      <c r="CA54" s="98"/>
      <c r="CB54" s="98"/>
      <c r="CC54" s="98"/>
      <c r="CD54" s="98"/>
      <c r="CE54" s="98"/>
      <c r="CF54" s="98"/>
      <c r="CG54" s="98"/>
      <c r="CH54" s="98"/>
      <c r="CI54" s="98"/>
      <c r="CJ54" s="98"/>
      <c r="CK54" s="98"/>
      <c r="CL54" s="98"/>
      <c r="CM54" s="98"/>
      <c r="CN54" s="98"/>
      <c r="CO54" s="98"/>
      <c r="CP54" s="98"/>
      <c r="CQ54" s="98"/>
      <c r="CR54" s="98"/>
      <c r="CS54" s="98"/>
      <c r="CT54" s="98"/>
      <c r="CU54" s="98"/>
      <c r="CV54" s="98"/>
      <c r="CW54" s="98"/>
      <c r="CX54" s="98"/>
      <c r="CY54" s="98"/>
      <c r="CZ54" s="98"/>
      <c r="DA54" s="98"/>
      <c r="DB54" s="98"/>
      <c r="DC54" s="98"/>
      <c r="DD54" s="98"/>
      <c r="DE54" s="98"/>
      <c r="DF54" s="98"/>
      <c r="DG54" s="98"/>
      <c r="DH54" s="98"/>
      <c r="DI54" s="98"/>
      <c r="DJ54" s="98"/>
      <c r="DK54" s="98"/>
      <c r="DL54" s="98"/>
      <c r="DM54" s="98"/>
      <c r="DN54" s="98"/>
      <c r="DO54" s="98"/>
      <c r="DP54" s="98"/>
      <c r="DQ54" s="98"/>
      <c r="DR54" s="98"/>
      <c r="DS54" s="98"/>
      <c r="DT54" s="98"/>
      <c r="DU54" s="98"/>
      <c r="DV54" s="98"/>
      <c r="DW54" s="98"/>
      <c r="DX54" s="98"/>
      <c r="DY54" s="98"/>
      <c r="DZ54" s="98"/>
      <c r="EA54" s="98"/>
      <c r="EB54" s="98"/>
      <c r="EC54" s="98"/>
      <c r="ED54" s="98"/>
      <c r="EE54" s="98"/>
      <c r="EF54" s="98"/>
      <c r="EG54" s="98"/>
      <c r="EH54" s="98"/>
      <c r="EI54" s="98"/>
      <c r="EJ54" s="98"/>
      <c r="EK54" s="98"/>
      <c r="EL54" s="98"/>
      <c r="EM54" s="98"/>
      <c r="EN54" s="98"/>
      <c r="EO54" s="98"/>
      <c r="EP54" s="98"/>
      <c r="EQ54" s="98"/>
      <c r="ER54" s="98"/>
      <c r="ES54" s="98"/>
      <c r="ET54" s="98"/>
      <c r="EU54" s="98"/>
      <c r="EV54" s="98"/>
      <c r="EW54" s="98"/>
      <c r="EX54" s="98"/>
      <c r="EY54" s="98"/>
      <c r="EZ54" s="98"/>
      <c r="FA54" s="98"/>
      <c r="FB54" s="98"/>
      <c r="FC54" s="98"/>
      <c r="FD54" s="98"/>
      <c r="FE54" s="98"/>
      <c r="FF54" s="98"/>
      <c r="FG54" s="98"/>
      <c r="FH54" s="98"/>
      <c r="FI54" s="98"/>
      <c r="FJ54" s="98"/>
      <c r="FK54" s="98"/>
      <c r="FL54" s="98"/>
      <c r="FM54" s="98"/>
      <c r="FN54" s="98"/>
      <c r="FO54" s="98"/>
      <c r="FP54" s="98"/>
      <c r="FQ54" s="98"/>
      <c r="FR54" s="98"/>
      <c r="FS54" s="98"/>
      <c r="FT54" s="98"/>
      <c r="FU54" s="98"/>
      <c r="FV54" s="98"/>
      <c r="FW54" s="98"/>
      <c r="FX54" s="98"/>
      <c r="FY54" s="98"/>
      <c r="FZ54" s="98"/>
      <c r="GA54" s="98"/>
      <c r="GB54" s="98"/>
      <c r="GC54" s="98"/>
      <c r="GD54" s="98"/>
      <c r="GE54" s="98"/>
      <c r="GF54" s="98"/>
      <c r="GG54" s="98"/>
      <c r="GH54" s="98"/>
      <c r="GI54" s="98"/>
      <c r="GJ54" s="98"/>
      <c r="GK54" s="98"/>
      <c r="GL54" s="98"/>
      <c r="GM54" s="98"/>
      <c r="GN54" s="98"/>
      <c r="GO54" s="98"/>
      <c r="GP54" s="98"/>
      <c r="GQ54" s="98"/>
      <c r="GR54" s="98"/>
      <c r="GS54" s="98"/>
      <c r="GT54" s="98"/>
      <c r="GU54" s="98"/>
      <c r="GV54" s="98"/>
      <c r="GW54" s="98"/>
      <c r="GX54" s="98"/>
      <c r="GY54" s="98"/>
      <c r="GZ54" s="98"/>
      <c r="HA54" s="98"/>
      <c r="HB54" s="98"/>
      <c r="HC54" s="98"/>
      <c r="HD54" s="98"/>
      <c r="HE54" s="98"/>
      <c r="HF54" s="98"/>
      <c r="HG54" s="98"/>
      <c r="HH54" s="98"/>
      <c r="HI54" s="98"/>
      <c r="HJ54" s="98"/>
      <c r="HK54" s="98"/>
      <c r="HL54" s="98"/>
      <c r="HM54" s="98"/>
      <c r="HN54" s="98"/>
      <c r="HO54" s="98"/>
      <c r="HP54" s="98"/>
      <c r="HQ54" s="98"/>
      <c r="HR54" s="98"/>
      <c r="HS54" s="98"/>
      <c r="HT54" s="98"/>
      <c r="HU54" s="98"/>
      <c r="HV54" s="98"/>
      <c r="HW54" s="98"/>
      <c r="HX54" s="98"/>
      <c r="HY54" s="98"/>
      <c r="HZ54" s="98"/>
      <c r="IA54" s="98"/>
      <c r="IB54" s="98"/>
      <c r="IC54" s="98"/>
      <c r="ID54" s="98"/>
      <c r="IE54" s="98"/>
      <c r="IF54" s="98"/>
      <c r="IG54" s="98"/>
      <c r="IH54" s="98"/>
      <c r="II54" s="98"/>
      <c r="IJ54" s="98"/>
      <c r="IK54" s="98"/>
      <c r="IL54" s="98"/>
      <c r="IM54" s="98"/>
      <c r="IN54" s="98"/>
      <c r="IO54" s="98"/>
      <c r="IP54" s="98"/>
      <c r="IQ54" s="98"/>
      <c r="IR54" s="98"/>
      <c r="IS54" s="98"/>
      <c r="IT54" s="98"/>
    </row>
    <row r="55" spans="1:254" x14ac:dyDescent="0.25">
      <c r="A55" s="102"/>
      <c r="B55" s="102"/>
      <c r="C55" s="102"/>
      <c r="D55" s="102"/>
      <c r="E55" s="102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  <c r="AN55" s="98"/>
      <c r="AO55" s="98"/>
      <c r="AP55" s="98"/>
      <c r="AQ55" s="98"/>
      <c r="AR55" s="98"/>
      <c r="AS55" s="98"/>
      <c r="AT55" s="98"/>
      <c r="AU55" s="98"/>
      <c r="AV55" s="98"/>
      <c r="AW55" s="98"/>
      <c r="AX55" s="98"/>
      <c r="AY55" s="98"/>
      <c r="AZ55" s="98"/>
      <c r="BA55" s="98"/>
      <c r="BB55" s="98"/>
      <c r="BC55" s="98"/>
      <c r="BD55" s="98"/>
      <c r="BE55" s="98"/>
      <c r="BF55" s="98"/>
      <c r="BG55" s="98"/>
      <c r="BH55" s="98"/>
      <c r="BI55" s="98"/>
      <c r="BJ55" s="98"/>
      <c r="BK55" s="98"/>
      <c r="BL55" s="98"/>
      <c r="BM55" s="98"/>
      <c r="BN55" s="98"/>
      <c r="BO55" s="98"/>
      <c r="BP55" s="98"/>
      <c r="BQ55" s="98"/>
      <c r="BR55" s="98"/>
      <c r="BS55" s="98"/>
      <c r="BT55" s="98"/>
      <c r="BU55" s="98"/>
      <c r="BV55" s="98"/>
      <c r="BW55" s="98"/>
      <c r="BX55" s="98"/>
      <c r="BY55" s="98"/>
      <c r="BZ55" s="98"/>
      <c r="CA55" s="98"/>
      <c r="CB55" s="98"/>
      <c r="CC55" s="98"/>
      <c r="CD55" s="98"/>
      <c r="CE55" s="98"/>
      <c r="CF55" s="98"/>
      <c r="CG55" s="98"/>
      <c r="CH55" s="98"/>
      <c r="CI55" s="98"/>
      <c r="CJ55" s="98"/>
      <c r="CK55" s="98"/>
      <c r="CL55" s="98"/>
      <c r="CM55" s="98"/>
      <c r="CN55" s="98"/>
      <c r="CO55" s="98"/>
      <c r="CP55" s="98"/>
      <c r="CQ55" s="98"/>
      <c r="CR55" s="98"/>
      <c r="CS55" s="98"/>
      <c r="CT55" s="98"/>
      <c r="CU55" s="98"/>
      <c r="CV55" s="98"/>
      <c r="CW55" s="98"/>
      <c r="CX55" s="98"/>
      <c r="CY55" s="98"/>
      <c r="CZ55" s="98"/>
      <c r="DA55" s="98"/>
      <c r="DB55" s="98"/>
      <c r="DC55" s="98"/>
      <c r="DD55" s="98"/>
      <c r="DE55" s="98"/>
      <c r="DF55" s="98"/>
      <c r="DG55" s="98"/>
      <c r="DH55" s="98"/>
      <c r="DI55" s="98"/>
      <c r="DJ55" s="98"/>
      <c r="DK55" s="98"/>
      <c r="DL55" s="98"/>
      <c r="DM55" s="98"/>
      <c r="DN55" s="98"/>
      <c r="DO55" s="98"/>
      <c r="DP55" s="98"/>
      <c r="DQ55" s="98"/>
      <c r="DR55" s="98"/>
      <c r="DS55" s="98"/>
      <c r="DT55" s="98"/>
      <c r="DU55" s="98"/>
      <c r="DV55" s="98"/>
      <c r="DW55" s="98"/>
      <c r="DX55" s="98"/>
      <c r="DY55" s="98"/>
      <c r="DZ55" s="98"/>
      <c r="EA55" s="98"/>
      <c r="EB55" s="98"/>
      <c r="EC55" s="98"/>
      <c r="ED55" s="98"/>
      <c r="EE55" s="98"/>
      <c r="EF55" s="98"/>
      <c r="EG55" s="98"/>
      <c r="EH55" s="98"/>
      <c r="EI55" s="98"/>
      <c r="EJ55" s="98"/>
      <c r="EK55" s="98"/>
      <c r="EL55" s="98"/>
      <c r="EM55" s="98"/>
      <c r="EN55" s="98"/>
      <c r="EO55" s="98"/>
      <c r="EP55" s="98"/>
      <c r="EQ55" s="98"/>
      <c r="ER55" s="98"/>
      <c r="ES55" s="98"/>
      <c r="ET55" s="98"/>
      <c r="EU55" s="98"/>
      <c r="EV55" s="98"/>
      <c r="EW55" s="98"/>
      <c r="EX55" s="98"/>
      <c r="EY55" s="98"/>
      <c r="EZ55" s="98"/>
      <c r="FA55" s="98"/>
      <c r="FB55" s="98"/>
      <c r="FC55" s="98"/>
      <c r="FD55" s="98"/>
      <c r="FE55" s="98"/>
      <c r="FF55" s="98"/>
      <c r="FG55" s="98"/>
      <c r="FH55" s="98"/>
      <c r="FI55" s="98"/>
      <c r="FJ55" s="98"/>
      <c r="FK55" s="98"/>
      <c r="FL55" s="98"/>
      <c r="FM55" s="98"/>
      <c r="FN55" s="98"/>
      <c r="FO55" s="98"/>
      <c r="FP55" s="98"/>
      <c r="FQ55" s="98"/>
      <c r="FR55" s="98"/>
      <c r="FS55" s="98"/>
      <c r="FT55" s="98"/>
      <c r="FU55" s="98"/>
      <c r="FV55" s="98"/>
      <c r="FW55" s="98"/>
      <c r="FX55" s="98"/>
      <c r="FY55" s="98"/>
      <c r="FZ55" s="98"/>
      <c r="GA55" s="98"/>
      <c r="GB55" s="98"/>
      <c r="GC55" s="98"/>
      <c r="GD55" s="98"/>
      <c r="GE55" s="98"/>
      <c r="GF55" s="98"/>
      <c r="GG55" s="98"/>
      <c r="GH55" s="98"/>
      <c r="GI55" s="98"/>
      <c r="GJ55" s="98"/>
      <c r="GK55" s="98"/>
      <c r="GL55" s="98"/>
      <c r="GM55" s="98"/>
      <c r="GN55" s="98"/>
      <c r="GO55" s="98"/>
      <c r="GP55" s="98"/>
      <c r="GQ55" s="98"/>
      <c r="GR55" s="98"/>
      <c r="GS55" s="98"/>
      <c r="GT55" s="98"/>
      <c r="GU55" s="98"/>
      <c r="GV55" s="98"/>
      <c r="GW55" s="98"/>
      <c r="GX55" s="98"/>
      <c r="GY55" s="98"/>
      <c r="GZ55" s="98"/>
      <c r="HA55" s="98"/>
      <c r="HB55" s="98"/>
      <c r="HC55" s="98"/>
      <c r="HD55" s="98"/>
      <c r="HE55" s="98"/>
      <c r="HF55" s="98"/>
      <c r="HG55" s="98"/>
      <c r="HH55" s="98"/>
      <c r="HI55" s="98"/>
      <c r="HJ55" s="98"/>
      <c r="HK55" s="98"/>
      <c r="HL55" s="98"/>
      <c r="HM55" s="98"/>
      <c r="HN55" s="98"/>
      <c r="HO55" s="98"/>
      <c r="HP55" s="98"/>
      <c r="HQ55" s="98"/>
      <c r="HR55" s="98"/>
      <c r="HS55" s="98"/>
      <c r="HT55" s="98"/>
      <c r="HU55" s="98"/>
      <c r="HV55" s="98"/>
      <c r="HW55" s="98"/>
      <c r="HX55" s="98"/>
      <c r="HY55" s="98"/>
      <c r="HZ55" s="98"/>
      <c r="IA55" s="98"/>
      <c r="IB55" s="98"/>
      <c r="IC55" s="98"/>
      <c r="ID55" s="98"/>
      <c r="IE55" s="98"/>
      <c r="IF55" s="98"/>
      <c r="IG55" s="98"/>
      <c r="IH55" s="98"/>
      <c r="II55" s="98"/>
      <c r="IJ55" s="98"/>
      <c r="IK55" s="98"/>
      <c r="IL55" s="98"/>
      <c r="IM55" s="98"/>
      <c r="IN55" s="98"/>
      <c r="IO55" s="98"/>
      <c r="IP55" s="98"/>
      <c r="IQ55" s="98"/>
      <c r="IR55" s="98"/>
      <c r="IS55" s="98"/>
      <c r="IT55" s="98"/>
    </row>
    <row r="56" spans="1:254" x14ac:dyDescent="0.25">
      <c r="A56" s="102" t="s">
        <v>206</v>
      </c>
      <c r="B56" s="108">
        <v>-7</v>
      </c>
      <c r="C56" s="108">
        <v>1</v>
      </c>
      <c r="D56" s="108">
        <v>-2</v>
      </c>
      <c r="E56" s="110" t="s">
        <v>27</v>
      </c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8"/>
      <c r="AT56" s="98"/>
      <c r="AU56" s="98"/>
      <c r="AV56" s="98"/>
      <c r="AW56" s="98"/>
      <c r="AX56" s="98"/>
      <c r="AY56" s="98"/>
      <c r="AZ56" s="98"/>
      <c r="BA56" s="98"/>
      <c r="BB56" s="98"/>
      <c r="BC56" s="98"/>
      <c r="BD56" s="98"/>
      <c r="BE56" s="98"/>
      <c r="BF56" s="98"/>
      <c r="BG56" s="98"/>
      <c r="BH56" s="98"/>
      <c r="BI56" s="98"/>
      <c r="BJ56" s="98"/>
      <c r="BK56" s="98"/>
      <c r="BL56" s="98"/>
      <c r="BM56" s="98"/>
      <c r="BN56" s="98"/>
      <c r="BO56" s="98"/>
      <c r="BP56" s="98"/>
      <c r="BQ56" s="98"/>
      <c r="BR56" s="98"/>
      <c r="BS56" s="98"/>
      <c r="BT56" s="98"/>
      <c r="BU56" s="98"/>
      <c r="BV56" s="98"/>
      <c r="BW56" s="98"/>
      <c r="BX56" s="98"/>
      <c r="BY56" s="98"/>
      <c r="BZ56" s="98"/>
      <c r="CA56" s="98"/>
      <c r="CB56" s="98"/>
      <c r="CC56" s="98"/>
      <c r="CD56" s="98"/>
      <c r="CE56" s="98"/>
      <c r="CF56" s="98"/>
      <c r="CG56" s="98"/>
      <c r="CH56" s="98"/>
      <c r="CI56" s="98"/>
      <c r="CJ56" s="98"/>
      <c r="CK56" s="98"/>
      <c r="CL56" s="98"/>
      <c r="CM56" s="98"/>
      <c r="CN56" s="98"/>
      <c r="CO56" s="98"/>
      <c r="CP56" s="98"/>
      <c r="CQ56" s="98"/>
      <c r="CR56" s="98"/>
      <c r="CS56" s="98"/>
      <c r="CT56" s="98"/>
      <c r="CU56" s="98"/>
      <c r="CV56" s="98"/>
      <c r="CW56" s="98"/>
      <c r="CX56" s="98"/>
      <c r="CY56" s="98"/>
      <c r="CZ56" s="98"/>
      <c r="DA56" s="98"/>
      <c r="DB56" s="98"/>
      <c r="DC56" s="98"/>
      <c r="DD56" s="98"/>
      <c r="DE56" s="98"/>
      <c r="DF56" s="98"/>
      <c r="DG56" s="98"/>
      <c r="DH56" s="98"/>
      <c r="DI56" s="98"/>
      <c r="DJ56" s="98"/>
      <c r="DK56" s="98"/>
      <c r="DL56" s="98"/>
      <c r="DM56" s="98"/>
      <c r="DN56" s="98"/>
      <c r="DO56" s="98"/>
      <c r="DP56" s="98"/>
      <c r="DQ56" s="98"/>
      <c r="DR56" s="98"/>
      <c r="DS56" s="98"/>
      <c r="DT56" s="98"/>
      <c r="DU56" s="98"/>
      <c r="DV56" s="98"/>
      <c r="DW56" s="98"/>
      <c r="DX56" s="98"/>
      <c r="DY56" s="98"/>
      <c r="DZ56" s="98"/>
      <c r="EA56" s="98"/>
      <c r="EB56" s="98"/>
      <c r="EC56" s="98"/>
      <c r="ED56" s="98"/>
      <c r="EE56" s="98"/>
      <c r="EF56" s="98"/>
      <c r="EG56" s="98"/>
      <c r="EH56" s="98"/>
      <c r="EI56" s="98"/>
      <c r="EJ56" s="98"/>
      <c r="EK56" s="98"/>
      <c r="EL56" s="98"/>
      <c r="EM56" s="98"/>
      <c r="EN56" s="98"/>
      <c r="EO56" s="98"/>
      <c r="EP56" s="98"/>
      <c r="EQ56" s="98"/>
      <c r="ER56" s="98"/>
      <c r="ES56" s="98"/>
      <c r="ET56" s="98"/>
      <c r="EU56" s="98"/>
      <c r="EV56" s="98"/>
      <c r="EW56" s="98"/>
      <c r="EX56" s="98"/>
      <c r="EY56" s="98"/>
      <c r="EZ56" s="98"/>
      <c r="FA56" s="98"/>
      <c r="FB56" s="98"/>
      <c r="FC56" s="98"/>
      <c r="FD56" s="98"/>
      <c r="FE56" s="98"/>
      <c r="FF56" s="98"/>
      <c r="FG56" s="98"/>
      <c r="FH56" s="98"/>
      <c r="FI56" s="98"/>
      <c r="FJ56" s="98"/>
      <c r="FK56" s="98"/>
      <c r="FL56" s="98"/>
      <c r="FM56" s="98"/>
      <c r="FN56" s="98"/>
      <c r="FO56" s="98"/>
      <c r="FP56" s="98"/>
      <c r="FQ56" s="98"/>
      <c r="FR56" s="98"/>
      <c r="FS56" s="98"/>
      <c r="FT56" s="98"/>
      <c r="FU56" s="98"/>
      <c r="FV56" s="98"/>
      <c r="FW56" s="98"/>
      <c r="FX56" s="98"/>
      <c r="FY56" s="98"/>
      <c r="FZ56" s="98"/>
      <c r="GA56" s="98"/>
      <c r="GB56" s="98"/>
      <c r="GC56" s="98"/>
      <c r="GD56" s="98"/>
      <c r="GE56" s="98"/>
      <c r="GF56" s="98"/>
      <c r="GG56" s="98"/>
      <c r="GH56" s="98"/>
      <c r="GI56" s="98"/>
      <c r="GJ56" s="98"/>
      <c r="GK56" s="98"/>
      <c r="GL56" s="98"/>
      <c r="GM56" s="98"/>
      <c r="GN56" s="98"/>
      <c r="GO56" s="98"/>
      <c r="GP56" s="98"/>
      <c r="GQ56" s="98"/>
      <c r="GR56" s="98"/>
      <c r="GS56" s="98"/>
      <c r="GT56" s="98"/>
      <c r="GU56" s="98"/>
      <c r="GV56" s="98"/>
      <c r="GW56" s="98"/>
      <c r="GX56" s="98"/>
      <c r="GY56" s="98"/>
      <c r="GZ56" s="98"/>
      <c r="HA56" s="98"/>
      <c r="HB56" s="98"/>
      <c r="HC56" s="98"/>
      <c r="HD56" s="98"/>
      <c r="HE56" s="98"/>
      <c r="HF56" s="98"/>
      <c r="HG56" s="98"/>
      <c r="HH56" s="98"/>
      <c r="HI56" s="98"/>
      <c r="HJ56" s="98"/>
      <c r="HK56" s="98"/>
      <c r="HL56" s="98"/>
      <c r="HM56" s="98"/>
      <c r="HN56" s="98"/>
      <c r="HO56" s="98"/>
      <c r="HP56" s="98"/>
      <c r="HQ56" s="98"/>
      <c r="HR56" s="98"/>
      <c r="HS56" s="98"/>
      <c r="HT56" s="98"/>
      <c r="HU56" s="98"/>
      <c r="HV56" s="98"/>
      <c r="HW56" s="98"/>
      <c r="HX56" s="98"/>
      <c r="HY56" s="98"/>
      <c r="HZ56" s="98"/>
      <c r="IA56" s="98"/>
      <c r="IB56" s="98"/>
      <c r="IC56" s="98"/>
      <c r="ID56" s="98"/>
      <c r="IE56" s="98"/>
      <c r="IF56" s="98"/>
      <c r="IG56" s="98"/>
      <c r="IH56" s="98"/>
      <c r="II56" s="98"/>
      <c r="IJ56" s="98"/>
      <c r="IK56" s="98"/>
      <c r="IL56" s="98"/>
      <c r="IM56" s="98"/>
      <c r="IN56" s="98"/>
      <c r="IO56" s="98"/>
      <c r="IP56" s="98"/>
      <c r="IQ56" s="98"/>
      <c r="IR56" s="98"/>
      <c r="IS56" s="98"/>
      <c r="IT56" s="98"/>
    </row>
    <row r="57" spans="1:254" x14ac:dyDescent="0.25">
      <c r="A57" s="107" t="s">
        <v>207</v>
      </c>
      <c r="B57" s="114">
        <v>-172</v>
      </c>
      <c r="C57" s="114">
        <v>-359</v>
      </c>
      <c r="D57" s="114">
        <v>365</v>
      </c>
      <c r="E57" s="114">
        <v>-59</v>
      </c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  <c r="AN57" s="98"/>
      <c r="AO57" s="98"/>
      <c r="AP57" s="98"/>
      <c r="AQ57" s="98"/>
      <c r="AR57" s="98"/>
      <c r="AS57" s="98"/>
      <c r="AT57" s="98"/>
      <c r="AU57" s="98"/>
      <c r="AV57" s="98"/>
      <c r="AW57" s="98"/>
      <c r="AX57" s="98"/>
      <c r="AY57" s="98"/>
      <c r="AZ57" s="98"/>
      <c r="BA57" s="98"/>
      <c r="BB57" s="98"/>
      <c r="BC57" s="98"/>
      <c r="BD57" s="98"/>
      <c r="BE57" s="98"/>
      <c r="BF57" s="98"/>
      <c r="BG57" s="98"/>
      <c r="BH57" s="98"/>
      <c r="BI57" s="98"/>
      <c r="BJ57" s="98"/>
      <c r="BK57" s="98"/>
      <c r="BL57" s="98"/>
      <c r="BM57" s="98"/>
      <c r="BN57" s="98"/>
      <c r="BO57" s="98"/>
      <c r="BP57" s="98"/>
      <c r="BQ57" s="98"/>
      <c r="BR57" s="98"/>
      <c r="BS57" s="98"/>
      <c r="BT57" s="98"/>
      <c r="BU57" s="98"/>
      <c r="BV57" s="98"/>
      <c r="BW57" s="98"/>
      <c r="BX57" s="98"/>
      <c r="BY57" s="98"/>
      <c r="BZ57" s="98"/>
      <c r="CA57" s="98"/>
      <c r="CB57" s="98"/>
      <c r="CC57" s="98"/>
      <c r="CD57" s="98"/>
      <c r="CE57" s="98"/>
      <c r="CF57" s="98"/>
      <c r="CG57" s="98"/>
      <c r="CH57" s="98"/>
      <c r="CI57" s="98"/>
      <c r="CJ57" s="98"/>
      <c r="CK57" s="98"/>
      <c r="CL57" s="98"/>
      <c r="CM57" s="98"/>
      <c r="CN57" s="98"/>
      <c r="CO57" s="98"/>
      <c r="CP57" s="98"/>
      <c r="CQ57" s="98"/>
      <c r="CR57" s="98"/>
      <c r="CS57" s="98"/>
      <c r="CT57" s="98"/>
      <c r="CU57" s="98"/>
      <c r="CV57" s="98"/>
      <c r="CW57" s="98"/>
      <c r="CX57" s="98"/>
      <c r="CY57" s="98"/>
      <c r="CZ57" s="98"/>
      <c r="DA57" s="98"/>
      <c r="DB57" s="98"/>
      <c r="DC57" s="98"/>
      <c r="DD57" s="98"/>
      <c r="DE57" s="98"/>
      <c r="DF57" s="98"/>
      <c r="DG57" s="98"/>
      <c r="DH57" s="98"/>
      <c r="DI57" s="98"/>
      <c r="DJ57" s="98"/>
      <c r="DK57" s="98"/>
      <c r="DL57" s="98"/>
      <c r="DM57" s="98"/>
      <c r="DN57" s="98"/>
      <c r="DO57" s="98"/>
      <c r="DP57" s="98"/>
      <c r="DQ57" s="98"/>
      <c r="DR57" s="98"/>
      <c r="DS57" s="98"/>
      <c r="DT57" s="98"/>
      <c r="DU57" s="98"/>
      <c r="DV57" s="98"/>
      <c r="DW57" s="98"/>
      <c r="DX57" s="98"/>
      <c r="DY57" s="98"/>
      <c r="DZ57" s="98"/>
      <c r="EA57" s="98"/>
      <c r="EB57" s="98"/>
      <c r="EC57" s="98"/>
      <c r="ED57" s="98"/>
      <c r="EE57" s="98"/>
      <c r="EF57" s="98"/>
      <c r="EG57" s="98"/>
      <c r="EH57" s="98"/>
      <c r="EI57" s="98"/>
      <c r="EJ57" s="98"/>
      <c r="EK57" s="98"/>
      <c r="EL57" s="98"/>
      <c r="EM57" s="98"/>
      <c r="EN57" s="98"/>
      <c r="EO57" s="98"/>
      <c r="EP57" s="98"/>
      <c r="EQ57" s="98"/>
      <c r="ER57" s="98"/>
      <c r="ES57" s="98"/>
      <c r="ET57" s="98"/>
      <c r="EU57" s="98"/>
      <c r="EV57" s="98"/>
      <c r="EW57" s="98"/>
      <c r="EX57" s="98"/>
      <c r="EY57" s="98"/>
      <c r="EZ57" s="98"/>
      <c r="FA57" s="98"/>
      <c r="FB57" s="98"/>
      <c r="FC57" s="98"/>
      <c r="FD57" s="98"/>
      <c r="FE57" s="98"/>
      <c r="FF57" s="98"/>
      <c r="FG57" s="98"/>
      <c r="FH57" s="98"/>
      <c r="FI57" s="98"/>
      <c r="FJ57" s="98"/>
      <c r="FK57" s="98"/>
      <c r="FL57" s="98"/>
      <c r="FM57" s="98"/>
      <c r="FN57" s="98"/>
      <c r="FO57" s="98"/>
      <c r="FP57" s="98"/>
      <c r="FQ57" s="98"/>
      <c r="FR57" s="98"/>
      <c r="FS57" s="98"/>
      <c r="FT57" s="98"/>
      <c r="FU57" s="98"/>
      <c r="FV57" s="98"/>
      <c r="FW57" s="98"/>
      <c r="FX57" s="98"/>
      <c r="FY57" s="98"/>
      <c r="FZ57" s="98"/>
      <c r="GA57" s="98"/>
      <c r="GB57" s="98"/>
      <c r="GC57" s="98"/>
      <c r="GD57" s="98"/>
      <c r="GE57" s="98"/>
      <c r="GF57" s="98"/>
      <c r="GG57" s="98"/>
      <c r="GH57" s="98"/>
      <c r="GI57" s="98"/>
      <c r="GJ57" s="98"/>
      <c r="GK57" s="98"/>
      <c r="GL57" s="98"/>
      <c r="GM57" s="98"/>
      <c r="GN57" s="98"/>
      <c r="GO57" s="98"/>
      <c r="GP57" s="98"/>
      <c r="GQ57" s="98"/>
      <c r="GR57" s="98"/>
      <c r="GS57" s="98"/>
      <c r="GT57" s="98"/>
      <c r="GU57" s="98"/>
      <c r="GV57" s="98"/>
      <c r="GW57" s="98"/>
      <c r="GX57" s="98"/>
      <c r="GY57" s="98"/>
      <c r="GZ57" s="98"/>
      <c r="HA57" s="98"/>
      <c r="HB57" s="98"/>
      <c r="HC57" s="98"/>
      <c r="HD57" s="98"/>
      <c r="HE57" s="98"/>
      <c r="HF57" s="98"/>
      <c r="HG57" s="98"/>
      <c r="HH57" s="98"/>
      <c r="HI57" s="98"/>
      <c r="HJ57" s="98"/>
      <c r="HK57" s="98"/>
      <c r="HL57" s="98"/>
      <c r="HM57" s="98"/>
      <c r="HN57" s="98"/>
      <c r="HO57" s="98"/>
      <c r="HP57" s="98"/>
      <c r="HQ57" s="98"/>
      <c r="HR57" s="98"/>
      <c r="HS57" s="98"/>
      <c r="HT57" s="98"/>
      <c r="HU57" s="98"/>
      <c r="HV57" s="98"/>
      <c r="HW57" s="98"/>
      <c r="HX57" s="98"/>
      <c r="HY57" s="98"/>
      <c r="HZ57" s="98"/>
      <c r="IA57" s="98"/>
      <c r="IB57" s="98"/>
      <c r="IC57" s="98"/>
      <c r="ID57" s="98"/>
      <c r="IE57" s="98"/>
      <c r="IF57" s="98"/>
      <c r="IG57" s="98"/>
      <c r="IH57" s="98"/>
      <c r="II57" s="98"/>
      <c r="IJ57" s="98"/>
      <c r="IK57" s="98"/>
      <c r="IL57" s="98"/>
      <c r="IM57" s="98"/>
      <c r="IN57" s="98"/>
      <c r="IO57" s="98"/>
      <c r="IP57" s="98"/>
      <c r="IQ57" s="98"/>
      <c r="IR57" s="98"/>
      <c r="IS57" s="98"/>
      <c r="IT57" s="98"/>
    </row>
    <row r="58" spans="1:254" x14ac:dyDescent="0.25">
      <c r="A58" s="102"/>
      <c r="B58" s="102"/>
      <c r="C58" s="102"/>
      <c r="D58" s="102"/>
      <c r="E58" s="102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  <c r="AN58" s="98"/>
      <c r="AO58" s="98"/>
      <c r="AP58" s="98"/>
      <c r="AQ58" s="98"/>
      <c r="AR58" s="98"/>
      <c r="AS58" s="98"/>
      <c r="AT58" s="98"/>
      <c r="AU58" s="98"/>
      <c r="AV58" s="98"/>
      <c r="AW58" s="98"/>
      <c r="AX58" s="98"/>
      <c r="AY58" s="98"/>
      <c r="AZ58" s="98"/>
      <c r="BA58" s="98"/>
      <c r="BB58" s="98"/>
      <c r="BC58" s="98"/>
      <c r="BD58" s="98"/>
      <c r="BE58" s="98"/>
      <c r="BF58" s="98"/>
      <c r="BG58" s="98"/>
      <c r="BH58" s="98"/>
      <c r="BI58" s="98"/>
      <c r="BJ58" s="98"/>
      <c r="BK58" s="98"/>
      <c r="BL58" s="98"/>
      <c r="BM58" s="98"/>
      <c r="BN58" s="98"/>
      <c r="BO58" s="98"/>
      <c r="BP58" s="98"/>
      <c r="BQ58" s="98"/>
      <c r="BR58" s="98"/>
      <c r="BS58" s="98"/>
      <c r="BT58" s="98"/>
      <c r="BU58" s="98"/>
      <c r="BV58" s="98"/>
      <c r="BW58" s="98"/>
      <c r="BX58" s="98"/>
      <c r="BY58" s="98"/>
      <c r="BZ58" s="98"/>
      <c r="CA58" s="98"/>
      <c r="CB58" s="98"/>
      <c r="CC58" s="98"/>
      <c r="CD58" s="98"/>
      <c r="CE58" s="98"/>
      <c r="CF58" s="98"/>
      <c r="CG58" s="98"/>
      <c r="CH58" s="98"/>
      <c r="CI58" s="98"/>
      <c r="CJ58" s="98"/>
      <c r="CK58" s="98"/>
      <c r="CL58" s="98"/>
      <c r="CM58" s="98"/>
      <c r="CN58" s="98"/>
      <c r="CO58" s="98"/>
      <c r="CP58" s="98"/>
      <c r="CQ58" s="98"/>
      <c r="CR58" s="98"/>
      <c r="CS58" s="98"/>
      <c r="CT58" s="98"/>
      <c r="CU58" s="98"/>
      <c r="CV58" s="98"/>
      <c r="CW58" s="98"/>
      <c r="CX58" s="98"/>
      <c r="CY58" s="98"/>
      <c r="CZ58" s="98"/>
      <c r="DA58" s="98"/>
      <c r="DB58" s="98"/>
      <c r="DC58" s="98"/>
      <c r="DD58" s="98"/>
      <c r="DE58" s="98"/>
      <c r="DF58" s="98"/>
      <c r="DG58" s="98"/>
      <c r="DH58" s="98"/>
      <c r="DI58" s="98"/>
      <c r="DJ58" s="98"/>
      <c r="DK58" s="98"/>
      <c r="DL58" s="98"/>
      <c r="DM58" s="98"/>
      <c r="DN58" s="98"/>
      <c r="DO58" s="98"/>
      <c r="DP58" s="98"/>
      <c r="DQ58" s="98"/>
      <c r="DR58" s="98"/>
      <c r="DS58" s="98"/>
      <c r="DT58" s="98"/>
      <c r="DU58" s="98"/>
      <c r="DV58" s="98"/>
      <c r="DW58" s="98"/>
      <c r="DX58" s="98"/>
      <c r="DY58" s="98"/>
      <c r="DZ58" s="98"/>
      <c r="EA58" s="98"/>
      <c r="EB58" s="98"/>
      <c r="EC58" s="98"/>
      <c r="ED58" s="98"/>
      <c r="EE58" s="98"/>
      <c r="EF58" s="98"/>
      <c r="EG58" s="98"/>
      <c r="EH58" s="98"/>
      <c r="EI58" s="98"/>
      <c r="EJ58" s="98"/>
      <c r="EK58" s="98"/>
      <c r="EL58" s="98"/>
      <c r="EM58" s="98"/>
      <c r="EN58" s="98"/>
      <c r="EO58" s="98"/>
      <c r="EP58" s="98"/>
      <c r="EQ58" s="98"/>
      <c r="ER58" s="98"/>
      <c r="ES58" s="98"/>
      <c r="ET58" s="98"/>
      <c r="EU58" s="98"/>
      <c r="EV58" s="98"/>
      <c r="EW58" s="98"/>
      <c r="EX58" s="98"/>
      <c r="EY58" s="98"/>
      <c r="EZ58" s="98"/>
      <c r="FA58" s="98"/>
      <c r="FB58" s="98"/>
      <c r="FC58" s="98"/>
      <c r="FD58" s="98"/>
      <c r="FE58" s="98"/>
      <c r="FF58" s="98"/>
      <c r="FG58" s="98"/>
      <c r="FH58" s="98"/>
      <c r="FI58" s="98"/>
      <c r="FJ58" s="98"/>
      <c r="FK58" s="98"/>
      <c r="FL58" s="98"/>
      <c r="FM58" s="98"/>
      <c r="FN58" s="98"/>
      <c r="FO58" s="98"/>
      <c r="FP58" s="98"/>
      <c r="FQ58" s="98"/>
      <c r="FR58" s="98"/>
      <c r="FS58" s="98"/>
      <c r="FT58" s="98"/>
      <c r="FU58" s="98"/>
      <c r="FV58" s="98"/>
      <c r="FW58" s="98"/>
      <c r="FX58" s="98"/>
      <c r="FY58" s="98"/>
      <c r="FZ58" s="98"/>
      <c r="GA58" s="98"/>
      <c r="GB58" s="98"/>
      <c r="GC58" s="98"/>
      <c r="GD58" s="98"/>
      <c r="GE58" s="98"/>
      <c r="GF58" s="98"/>
      <c r="GG58" s="98"/>
      <c r="GH58" s="98"/>
      <c r="GI58" s="98"/>
      <c r="GJ58" s="98"/>
      <c r="GK58" s="98"/>
      <c r="GL58" s="98"/>
      <c r="GM58" s="98"/>
      <c r="GN58" s="98"/>
      <c r="GO58" s="98"/>
      <c r="GP58" s="98"/>
      <c r="GQ58" s="98"/>
      <c r="GR58" s="98"/>
      <c r="GS58" s="98"/>
      <c r="GT58" s="98"/>
      <c r="GU58" s="98"/>
      <c r="GV58" s="98"/>
      <c r="GW58" s="98"/>
      <c r="GX58" s="98"/>
      <c r="GY58" s="98"/>
      <c r="GZ58" s="98"/>
      <c r="HA58" s="98"/>
      <c r="HB58" s="98"/>
      <c r="HC58" s="98"/>
      <c r="HD58" s="98"/>
      <c r="HE58" s="98"/>
      <c r="HF58" s="98"/>
      <c r="HG58" s="98"/>
      <c r="HH58" s="98"/>
      <c r="HI58" s="98"/>
      <c r="HJ58" s="98"/>
      <c r="HK58" s="98"/>
      <c r="HL58" s="98"/>
      <c r="HM58" s="98"/>
      <c r="HN58" s="98"/>
      <c r="HO58" s="98"/>
      <c r="HP58" s="98"/>
      <c r="HQ58" s="98"/>
      <c r="HR58" s="98"/>
      <c r="HS58" s="98"/>
      <c r="HT58" s="98"/>
      <c r="HU58" s="98"/>
      <c r="HV58" s="98"/>
      <c r="HW58" s="98"/>
      <c r="HX58" s="98"/>
      <c r="HY58" s="98"/>
      <c r="HZ58" s="98"/>
      <c r="IA58" s="98"/>
      <c r="IB58" s="98"/>
      <c r="IC58" s="98"/>
      <c r="ID58" s="98"/>
      <c r="IE58" s="98"/>
      <c r="IF58" s="98"/>
      <c r="IG58" s="98"/>
      <c r="IH58" s="98"/>
      <c r="II58" s="98"/>
      <c r="IJ58" s="98"/>
      <c r="IK58" s="98"/>
      <c r="IL58" s="98"/>
      <c r="IM58" s="98"/>
      <c r="IN58" s="98"/>
      <c r="IO58" s="98"/>
      <c r="IP58" s="98"/>
      <c r="IQ58" s="98"/>
      <c r="IR58" s="98"/>
      <c r="IS58" s="98"/>
      <c r="IT58" s="98"/>
    </row>
    <row r="59" spans="1:254" x14ac:dyDescent="0.25">
      <c r="A59" s="107" t="s">
        <v>71</v>
      </c>
      <c r="B59" s="102"/>
      <c r="C59" s="102"/>
      <c r="D59" s="102"/>
      <c r="E59" s="102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8"/>
      <c r="AT59" s="98"/>
      <c r="AU59" s="98"/>
      <c r="AV59" s="98"/>
      <c r="AW59" s="98"/>
      <c r="AX59" s="98"/>
      <c r="AY59" s="98"/>
      <c r="AZ59" s="98"/>
      <c r="BA59" s="98"/>
      <c r="BB59" s="98"/>
      <c r="BC59" s="98"/>
      <c r="BD59" s="98"/>
      <c r="BE59" s="98"/>
      <c r="BF59" s="98"/>
      <c r="BG59" s="98"/>
      <c r="BH59" s="98"/>
      <c r="BI59" s="98"/>
      <c r="BJ59" s="98"/>
      <c r="BK59" s="98"/>
      <c r="BL59" s="98"/>
      <c r="BM59" s="98"/>
      <c r="BN59" s="98"/>
      <c r="BO59" s="98"/>
      <c r="BP59" s="98"/>
      <c r="BQ59" s="98"/>
      <c r="BR59" s="98"/>
      <c r="BS59" s="98"/>
      <c r="BT59" s="98"/>
      <c r="BU59" s="98"/>
      <c r="BV59" s="98"/>
      <c r="BW59" s="98"/>
      <c r="BX59" s="98"/>
      <c r="BY59" s="98"/>
      <c r="BZ59" s="98"/>
      <c r="CA59" s="98"/>
      <c r="CB59" s="98"/>
      <c r="CC59" s="98"/>
      <c r="CD59" s="98"/>
      <c r="CE59" s="98"/>
      <c r="CF59" s="98"/>
      <c r="CG59" s="98"/>
      <c r="CH59" s="98"/>
      <c r="CI59" s="98"/>
      <c r="CJ59" s="98"/>
      <c r="CK59" s="98"/>
      <c r="CL59" s="98"/>
      <c r="CM59" s="98"/>
      <c r="CN59" s="98"/>
      <c r="CO59" s="98"/>
      <c r="CP59" s="98"/>
      <c r="CQ59" s="98"/>
      <c r="CR59" s="98"/>
      <c r="CS59" s="98"/>
      <c r="CT59" s="98"/>
      <c r="CU59" s="98"/>
      <c r="CV59" s="98"/>
      <c r="CW59" s="98"/>
      <c r="CX59" s="98"/>
      <c r="CY59" s="98"/>
      <c r="CZ59" s="98"/>
      <c r="DA59" s="98"/>
      <c r="DB59" s="98"/>
      <c r="DC59" s="98"/>
      <c r="DD59" s="98"/>
      <c r="DE59" s="98"/>
      <c r="DF59" s="98"/>
      <c r="DG59" s="98"/>
      <c r="DH59" s="98"/>
      <c r="DI59" s="98"/>
      <c r="DJ59" s="98"/>
      <c r="DK59" s="98"/>
      <c r="DL59" s="98"/>
      <c r="DM59" s="98"/>
      <c r="DN59" s="98"/>
      <c r="DO59" s="98"/>
      <c r="DP59" s="98"/>
      <c r="DQ59" s="98"/>
      <c r="DR59" s="98"/>
      <c r="DS59" s="98"/>
      <c r="DT59" s="98"/>
      <c r="DU59" s="98"/>
      <c r="DV59" s="98"/>
      <c r="DW59" s="98"/>
      <c r="DX59" s="98"/>
      <c r="DY59" s="98"/>
      <c r="DZ59" s="98"/>
      <c r="EA59" s="98"/>
      <c r="EB59" s="98"/>
      <c r="EC59" s="98"/>
      <c r="ED59" s="98"/>
      <c r="EE59" s="98"/>
      <c r="EF59" s="98"/>
      <c r="EG59" s="98"/>
      <c r="EH59" s="98"/>
      <c r="EI59" s="98"/>
      <c r="EJ59" s="98"/>
      <c r="EK59" s="98"/>
      <c r="EL59" s="98"/>
      <c r="EM59" s="98"/>
      <c r="EN59" s="98"/>
      <c r="EO59" s="98"/>
      <c r="EP59" s="98"/>
      <c r="EQ59" s="98"/>
      <c r="ER59" s="98"/>
      <c r="ES59" s="98"/>
      <c r="ET59" s="98"/>
      <c r="EU59" s="98"/>
      <c r="EV59" s="98"/>
      <c r="EW59" s="98"/>
      <c r="EX59" s="98"/>
      <c r="EY59" s="98"/>
      <c r="EZ59" s="98"/>
      <c r="FA59" s="98"/>
      <c r="FB59" s="98"/>
      <c r="FC59" s="98"/>
      <c r="FD59" s="98"/>
      <c r="FE59" s="98"/>
      <c r="FF59" s="98"/>
      <c r="FG59" s="98"/>
      <c r="FH59" s="98"/>
      <c r="FI59" s="98"/>
      <c r="FJ59" s="98"/>
      <c r="FK59" s="98"/>
      <c r="FL59" s="98"/>
      <c r="FM59" s="98"/>
      <c r="FN59" s="98"/>
      <c r="FO59" s="98"/>
      <c r="FP59" s="98"/>
      <c r="FQ59" s="98"/>
      <c r="FR59" s="98"/>
      <c r="FS59" s="98"/>
      <c r="FT59" s="98"/>
      <c r="FU59" s="98"/>
      <c r="FV59" s="98"/>
      <c r="FW59" s="98"/>
      <c r="FX59" s="98"/>
      <c r="FY59" s="98"/>
      <c r="FZ59" s="98"/>
      <c r="GA59" s="98"/>
      <c r="GB59" s="98"/>
      <c r="GC59" s="98"/>
      <c r="GD59" s="98"/>
      <c r="GE59" s="98"/>
      <c r="GF59" s="98"/>
      <c r="GG59" s="98"/>
      <c r="GH59" s="98"/>
      <c r="GI59" s="98"/>
      <c r="GJ59" s="98"/>
      <c r="GK59" s="98"/>
      <c r="GL59" s="98"/>
      <c r="GM59" s="98"/>
      <c r="GN59" s="98"/>
      <c r="GO59" s="98"/>
      <c r="GP59" s="98"/>
      <c r="GQ59" s="98"/>
      <c r="GR59" s="98"/>
      <c r="GS59" s="98"/>
      <c r="GT59" s="98"/>
      <c r="GU59" s="98"/>
      <c r="GV59" s="98"/>
      <c r="GW59" s="98"/>
      <c r="GX59" s="98"/>
      <c r="GY59" s="98"/>
      <c r="GZ59" s="98"/>
      <c r="HA59" s="98"/>
      <c r="HB59" s="98"/>
      <c r="HC59" s="98"/>
      <c r="HD59" s="98"/>
      <c r="HE59" s="98"/>
      <c r="HF59" s="98"/>
      <c r="HG59" s="98"/>
      <c r="HH59" s="98"/>
      <c r="HI59" s="98"/>
      <c r="HJ59" s="98"/>
      <c r="HK59" s="98"/>
      <c r="HL59" s="98"/>
      <c r="HM59" s="98"/>
      <c r="HN59" s="98"/>
      <c r="HO59" s="98"/>
      <c r="HP59" s="98"/>
      <c r="HQ59" s="98"/>
      <c r="HR59" s="98"/>
      <c r="HS59" s="98"/>
      <c r="HT59" s="98"/>
      <c r="HU59" s="98"/>
      <c r="HV59" s="98"/>
      <c r="HW59" s="98"/>
      <c r="HX59" s="98"/>
      <c r="HY59" s="98"/>
      <c r="HZ59" s="98"/>
      <c r="IA59" s="98"/>
      <c r="IB59" s="98"/>
      <c r="IC59" s="98"/>
      <c r="ID59" s="98"/>
      <c r="IE59" s="98"/>
      <c r="IF59" s="98"/>
      <c r="IG59" s="98"/>
      <c r="IH59" s="98"/>
      <c r="II59" s="98"/>
      <c r="IJ59" s="98"/>
      <c r="IK59" s="98"/>
      <c r="IL59" s="98"/>
      <c r="IM59" s="98"/>
      <c r="IN59" s="98"/>
      <c r="IO59" s="98"/>
      <c r="IP59" s="98"/>
      <c r="IQ59" s="98"/>
      <c r="IR59" s="98"/>
      <c r="IS59" s="98"/>
      <c r="IT59" s="98"/>
    </row>
    <row r="60" spans="1:254" x14ac:dyDescent="0.25">
      <c r="A60" s="102" t="s">
        <v>208</v>
      </c>
      <c r="B60" s="108">
        <v>168</v>
      </c>
      <c r="C60" s="108">
        <v>164</v>
      </c>
      <c r="D60" s="108">
        <v>136</v>
      </c>
      <c r="E60" s="108">
        <v>143</v>
      </c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  <c r="AN60" s="98"/>
      <c r="AO60" s="98"/>
      <c r="AP60" s="98"/>
      <c r="AQ60" s="98"/>
      <c r="AR60" s="98"/>
      <c r="AS60" s="98"/>
      <c r="AT60" s="98"/>
      <c r="AU60" s="98"/>
      <c r="AV60" s="98"/>
      <c r="AW60" s="98"/>
      <c r="AX60" s="98"/>
      <c r="AY60" s="98"/>
      <c r="AZ60" s="98"/>
      <c r="BA60" s="98"/>
      <c r="BB60" s="98"/>
      <c r="BC60" s="98"/>
      <c r="BD60" s="98"/>
      <c r="BE60" s="98"/>
      <c r="BF60" s="98"/>
      <c r="BG60" s="98"/>
      <c r="BH60" s="98"/>
      <c r="BI60" s="98"/>
      <c r="BJ60" s="98"/>
      <c r="BK60" s="98"/>
      <c r="BL60" s="98"/>
      <c r="BM60" s="98"/>
      <c r="BN60" s="98"/>
      <c r="BO60" s="98"/>
      <c r="BP60" s="98"/>
      <c r="BQ60" s="98"/>
      <c r="BR60" s="98"/>
      <c r="BS60" s="98"/>
      <c r="BT60" s="98"/>
      <c r="BU60" s="98"/>
      <c r="BV60" s="98"/>
      <c r="BW60" s="98"/>
      <c r="BX60" s="98"/>
      <c r="BY60" s="98"/>
      <c r="BZ60" s="98"/>
      <c r="CA60" s="98"/>
      <c r="CB60" s="98"/>
      <c r="CC60" s="98"/>
      <c r="CD60" s="98"/>
      <c r="CE60" s="98"/>
      <c r="CF60" s="98"/>
      <c r="CG60" s="98"/>
      <c r="CH60" s="98"/>
      <c r="CI60" s="98"/>
      <c r="CJ60" s="98"/>
      <c r="CK60" s="98"/>
      <c r="CL60" s="98"/>
      <c r="CM60" s="98"/>
      <c r="CN60" s="98"/>
      <c r="CO60" s="98"/>
      <c r="CP60" s="98"/>
      <c r="CQ60" s="98"/>
      <c r="CR60" s="98"/>
      <c r="CS60" s="98"/>
      <c r="CT60" s="98"/>
      <c r="CU60" s="98"/>
      <c r="CV60" s="98"/>
      <c r="CW60" s="98"/>
      <c r="CX60" s="98"/>
      <c r="CY60" s="98"/>
      <c r="CZ60" s="98"/>
      <c r="DA60" s="98"/>
      <c r="DB60" s="98"/>
      <c r="DC60" s="98"/>
      <c r="DD60" s="98"/>
      <c r="DE60" s="98"/>
      <c r="DF60" s="98"/>
      <c r="DG60" s="98"/>
      <c r="DH60" s="98"/>
      <c r="DI60" s="98"/>
      <c r="DJ60" s="98"/>
      <c r="DK60" s="98"/>
      <c r="DL60" s="98"/>
      <c r="DM60" s="98"/>
      <c r="DN60" s="98"/>
      <c r="DO60" s="98"/>
      <c r="DP60" s="98"/>
      <c r="DQ60" s="98"/>
      <c r="DR60" s="98"/>
      <c r="DS60" s="98"/>
      <c r="DT60" s="98"/>
      <c r="DU60" s="98"/>
      <c r="DV60" s="98"/>
      <c r="DW60" s="98"/>
      <c r="DX60" s="98"/>
      <c r="DY60" s="98"/>
      <c r="DZ60" s="98"/>
      <c r="EA60" s="98"/>
      <c r="EB60" s="98"/>
      <c r="EC60" s="98"/>
      <c r="ED60" s="98"/>
      <c r="EE60" s="98"/>
      <c r="EF60" s="98"/>
      <c r="EG60" s="98"/>
      <c r="EH60" s="98"/>
      <c r="EI60" s="98"/>
      <c r="EJ60" s="98"/>
      <c r="EK60" s="98"/>
      <c r="EL60" s="98"/>
      <c r="EM60" s="98"/>
      <c r="EN60" s="98"/>
      <c r="EO60" s="98"/>
      <c r="EP60" s="98"/>
      <c r="EQ60" s="98"/>
      <c r="ER60" s="98"/>
      <c r="ES60" s="98"/>
      <c r="ET60" s="98"/>
      <c r="EU60" s="98"/>
      <c r="EV60" s="98"/>
      <c r="EW60" s="98"/>
      <c r="EX60" s="98"/>
      <c r="EY60" s="98"/>
      <c r="EZ60" s="98"/>
      <c r="FA60" s="98"/>
      <c r="FB60" s="98"/>
      <c r="FC60" s="98"/>
      <c r="FD60" s="98"/>
      <c r="FE60" s="98"/>
      <c r="FF60" s="98"/>
      <c r="FG60" s="98"/>
      <c r="FH60" s="98"/>
      <c r="FI60" s="98"/>
      <c r="FJ60" s="98"/>
      <c r="FK60" s="98"/>
      <c r="FL60" s="98"/>
      <c r="FM60" s="98"/>
      <c r="FN60" s="98"/>
      <c r="FO60" s="98"/>
      <c r="FP60" s="98"/>
      <c r="FQ60" s="98"/>
      <c r="FR60" s="98"/>
      <c r="FS60" s="98"/>
      <c r="FT60" s="98"/>
      <c r="FU60" s="98"/>
      <c r="FV60" s="98"/>
      <c r="FW60" s="98"/>
      <c r="FX60" s="98"/>
      <c r="FY60" s="98"/>
      <c r="FZ60" s="98"/>
      <c r="GA60" s="98"/>
      <c r="GB60" s="98"/>
      <c r="GC60" s="98"/>
      <c r="GD60" s="98"/>
      <c r="GE60" s="98"/>
      <c r="GF60" s="98"/>
      <c r="GG60" s="98"/>
      <c r="GH60" s="98"/>
      <c r="GI60" s="98"/>
      <c r="GJ60" s="98"/>
      <c r="GK60" s="98"/>
      <c r="GL60" s="98"/>
      <c r="GM60" s="98"/>
      <c r="GN60" s="98"/>
      <c r="GO60" s="98"/>
      <c r="GP60" s="98"/>
      <c r="GQ60" s="98"/>
      <c r="GR60" s="98"/>
      <c r="GS60" s="98"/>
      <c r="GT60" s="98"/>
      <c r="GU60" s="98"/>
      <c r="GV60" s="98"/>
      <c r="GW60" s="98"/>
      <c r="GX60" s="98"/>
      <c r="GY60" s="98"/>
      <c r="GZ60" s="98"/>
      <c r="HA60" s="98"/>
      <c r="HB60" s="98"/>
      <c r="HC60" s="98"/>
      <c r="HD60" s="98"/>
      <c r="HE60" s="98"/>
      <c r="HF60" s="98"/>
      <c r="HG60" s="98"/>
      <c r="HH60" s="98"/>
      <c r="HI60" s="98"/>
      <c r="HJ60" s="98"/>
      <c r="HK60" s="98"/>
      <c r="HL60" s="98"/>
      <c r="HM60" s="98"/>
      <c r="HN60" s="98"/>
      <c r="HO60" s="98"/>
      <c r="HP60" s="98"/>
      <c r="HQ60" s="98"/>
      <c r="HR60" s="98"/>
      <c r="HS60" s="98"/>
      <c r="HT60" s="98"/>
      <c r="HU60" s="98"/>
      <c r="HV60" s="98"/>
      <c r="HW60" s="98"/>
      <c r="HX60" s="98"/>
      <c r="HY60" s="98"/>
      <c r="HZ60" s="98"/>
      <c r="IA60" s="98"/>
      <c r="IB60" s="98"/>
      <c r="IC60" s="98"/>
      <c r="ID60" s="98"/>
      <c r="IE60" s="98"/>
      <c r="IF60" s="98"/>
      <c r="IG60" s="98"/>
      <c r="IH60" s="98"/>
      <c r="II60" s="98"/>
      <c r="IJ60" s="98"/>
      <c r="IK60" s="98"/>
      <c r="IL60" s="98"/>
      <c r="IM60" s="98"/>
      <c r="IN60" s="98"/>
      <c r="IO60" s="98"/>
      <c r="IP60" s="98"/>
      <c r="IQ60" s="98"/>
      <c r="IR60" s="98"/>
      <c r="IS60" s="98"/>
      <c r="IT60" s="98"/>
    </row>
    <row r="61" spans="1:254" x14ac:dyDescent="0.25">
      <c r="A61" s="102" t="s">
        <v>209</v>
      </c>
      <c r="B61" s="108">
        <v>23</v>
      </c>
      <c r="C61" s="108">
        <v>-485</v>
      </c>
      <c r="D61" s="108">
        <v>211</v>
      </c>
      <c r="E61" s="108">
        <v>53</v>
      </c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8"/>
      <c r="AO61" s="98"/>
      <c r="AP61" s="98"/>
      <c r="AQ61" s="98"/>
      <c r="AR61" s="98"/>
      <c r="AS61" s="98"/>
      <c r="AT61" s="98"/>
      <c r="AU61" s="98"/>
      <c r="AV61" s="98"/>
      <c r="AW61" s="98"/>
      <c r="AX61" s="98"/>
      <c r="AY61" s="98"/>
      <c r="AZ61" s="98"/>
      <c r="BA61" s="98"/>
      <c r="BB61" s="98"/>
      <c r="BC61" s="98"/>
      <c r="BD61" s="98"/>
      <c r="BE61" s="98"/>
      <c r="BF61" s="98"/>
      <c r="BG61" s="98"/>
      <c r="BH61" s="98"/>
      <c r="BI61" s="98"/>
      <c r="BJ61" s="98"/>
      <c r="BK61" s="98"/>
      <c r="BL61" s="98"/>
      <c r="BM61" s="98"/>
      <c r="BN61" s="98"/>
      <c r="BO61" s="98"/>
      <c r="BP61" s="98"/>
      <c r="BQ61" s="98"/>
      <c r="BR61" s="98"/>
      <c r="BS61" s="98"/>
      <c r="BT61" s="98"/>
      <c r="BU61" s="98"/>
      <c r="BV61" s="98"/>
      <c r="BW61" s="98"/>
      <c r="BX61" s="98"/>
      <c r="BY61" s="98"/>
      <c r="BZ61" s="98"/>
      <c r="CA61" s="98"/>
      <c r="CB61" s="98"/>
      <c r="CC61" s="98"/>
      <c r="CD61" s="98"/>
      <c r="CE61" s="98"/>
      <c r="CF61" s="98"/>
      <c r="CG61" s="98"/>
      <c r="CH61" s="98"/>
      <c r="CI61" s="98"/>
      <c r="CJ61" s="98"/>
      <c r="CK61" s="98"/>
      <c r="CL61" s="98"/>
      <c r="CM61" s="98"/>
      <c r="CN61" s="98"/>
      <c r="CO61" s="98"/>
      <c r="CP61" s="98"/>
      <c r="CQ61" s="98"/>
      <c r="CR61" s="98"/>
      <c r="CS61" s="98"/>
      <c r="CT61" s="98"/>
      <c r="CU61" s="98"/>
      <c r="CV61" s="98"/>
      <c r="CW61" s="98"/>
      <c r="CX61" s="98"/>
      <c r="CY61" s="98"/>
      <c r="CZ61" s="98"/>
      <c r="DA61" s="98"/>
      <c r="DB61" s="98"/>
      <c r="DC61" s="98"/>
      <c r="DD61" s="98"/>
      <c r="DE61" s="98"/>
      <c r="DF61" s="98"/>
      <c r="DG61" s="98"/>
      <c r="DH61" s="98"/>
      <c r="DI61" s="98"/>
      <c r="DJ61" s="98"/>
      <c r="DK61" s="98"/>
      <c r="DL61" s="98"/>
      <c r="DM61" s="98"/>
      <c r="DN61" s="98"/>
      <c r="DO61" s="98"/>
      <c r="DP61" s="98"/>
      <c r="DQ61" s="98"/>
      <c r="DR61" s="98"/>
      <c r="DS61" s="98"/>
      <c r="DT61" s="98"/>
      <c r="DU61" s="98"/>
      <c r="DV61" s="98"/>
      <c r="DW61" s="98"/>
      <c r="DX61" s="98"/>
      <c r="DY61" s="98"/>
      <c r="DZ61" s="98"/>
      <c r="EA61" s="98"/>
      <c r="EB61" s="98"/>
      <c r="EC61" s="98"/>
      <c r="ED61" s="98"/>
      <c r="EE61" s="98"/>
      <c r="EF61" s="98"/>
      <c r="EG61" s="98"/>
      <c r="EH61" s="98"/>
      <c r="EI61" s="98"/>
      <c r="EJ61" s="98"/>
      <c r="EK61" s="98"/>
      <c r="EL61" s="98"/>
      <c r="EM61" s="98"/>
      <c r="EN61" s="98"/>
      <c r="EO61" s="98"/>
      <c r="EP61" s="98"/>
      <c r="EQ61" s="98"/>
      <c r="ER61" s="98"/>
      <c r="ES61" s="98"/>
      <c r="ET61" s="98"/>
      <c r="EU61" s="98"/>
      <c r="EV61" s="98"/>
      <c r="EW61" s="98"/>
      <c r="EX61" s="98"/>
      <c r="EY61" s="98"/>
      <c r="EZ61" s="98"/>
      <c r="FA61" s="98"/>
      <c r="FB61" s="98"/>
      <c r="FC61" s="98"/>
      <c r="FD61" s="98"/>
      <c r="FE61" s="98"/>
      <c r="FF61" s="98"/>
      <c r="FG61" s="98"/>
      <c r="FH61" s="98"/>
      <c r="FI61" s="98"/>
      <c r="FJ61" s="98"/>
      <c r="FK61" s="98"/>
      <c r="FL61" s="98"/>
      <c r="FM61" s="98"/>
      <c r="FN61" s="98"/>
      <c r="FO61" s="98"/>
      <c r="FP61" s="98"/>
      <c r="FQ61" s="98"/>
      <c r="FR61" s="98"/>
      <c r="FS61" s="98"/>
      <c r="FT61" s="98"/>
      <c r="FU61" s="98"/>
      <c r="FV61" s="98"/>
      <c r="FW61" s="98"/>
      <c r="FX61" s="98"/>
      <c r="FY61" s="98"/>
      <c r="FZ61" s="98"/>
      <c r="GA61" s="98"/>
      <c r="GB61" s="98"/>
      <c r="GC61" s="98"/>
      <c r="GD61" s="98"/>
      <c r="GE61" s="98"/>
      <c r="GF61" s="98"/>
      <c r="GG61" s="98"/>
      <c r="GH61" s="98"/>
      <c r="GI61" s="98"/>
      <c r="GJ61" s="98"/>
      <c r="GK61" s="98"/>
      <c r="GL61" s="98"/>
      <c r="GM61" s="98"/>
      <c r="GN61" s="98"/>
      <c r="GO61" s="98"/>
      <c r="GP61" s="98"/>
      <c r="GQ61" s="98"/>
      <c r="GR61" s="98"/>
      <c r="GS61" s="98"/>
      <c r="GT61" s="98"/>
      <c r="GU61" s="98"/>
      <c r="GV61" s="98"/>
      <c r="GW61" s="98"/>
      <c r="GX61" s="98"/>
      <c r="GY61" s="98"/>
      <c r="GZ61" s="98"/>
      <c r="HA61" s="98"/>
      <c r="HB61" s="98"/>
      <c r="HC61" s="98"/>
      <c r="HD61" s="98"/>
      <c r="HE61" s="98"/>
      <c r="HF61" s="98"/>
      <c r="HG61" s="98"/>
      <c r="HH61" s="98"/>
      <c r="HI61" s="98"/>
      <c r="HJ61" s="98"/>
      <c r="HK61" s="98"/>
      <c r="HL61" s="98"/>
      <c r="HM61" s="98"/>
      <c r="HN61" s="98"/>
      <c r="HO61" s="98"/>
      <c r="HP61" s="98"/>
      <c r="HQ61" s="98"/>
      <c r="HR61" s="98"/>
      <c r="HS61" s="98"/>
      <c r="HT61" s="98"/>
      <c r="HU61" s="98"/>
      <c r="HV61" s="98"/>
      <c r="HW61" s="98"/>
      <c r="HX61" s="98"/>
      <c r="HY61" s="98"/>
      <c r="HZ61" s="98"/>
      <c r="IA61" s="98"/>
      <c r="IB61" s="98"/>
      <c r="IC61" s="98"/>
      <c r="ID61" s="98"/>
      <c r="IE61" s="98"/>
      <c r="IF61" s="98"/>
      <c r="IG61" s="98"/>
      <c r="IH61" s="98"/>
      <c r="II61" s="98"/>
      <c r="IJ61" s="98"/>
      <c r="IK61" s="98"/>
      <c r="IL61" s="98"/>
      <c r="IM61" s="98"/>
      <c r="IN61" s="98"/>
      <c r="IO61" s="98"/>
      <c r="IP61" s="98"/>
      <c r="IQ61" s="98"/>
      <c r="IR61" s="98"/>
      <c r="IS61" s="98"/>
      <c r="IT61" s="98"/>
    </row>
    <row r="62" spans="1:254" x14ac:dyDescent="0.25">
      <c r="A62" s="102" t="s">
        <v>210</v>
      </c>
      <c r="B62" s="108">
        <v>-693.4</v>
      </c>
      <c r="C62" s="108">
        <v>379.1</v>
      </c>
      <c r="D62" s="108">
        <v>611.1</v>
      </c>
      <c r="E62" s="108">
        <v>385.8</v>
      </c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8"/>
      <c r="AT62" s="98"/>
      <c r="AU62" s="98"/>
      <c r="AV62" s="98"/>
      <c r="AW62" s="98"/>
      <c r="AX62" s="98"/>
      <c r="AY62" s="98"/>
      <c r="AZ62" s="98"/>
      <c r="BA62" s="98"/>
      <c r="BB62" s="98"/>
      <c r="BC62" s="98"/>
      <c r="BD62" s="98"/>
      <c r="BE62" s="98"/>
      <c r="BF62" s="98"/>
      <c r="BG62" s="98"/>
      <c r="BH62" s="98"/>
      <c r="BI62" s="98"/>
      <c r="BJ62" s="98"/>
      <c r="BK62" s="98"/>
      <c r="BL62" s="98"/>
      <c r="BM62" s="98"/>
      <c r="BN62" s="98"/>
      <c r="BO62" s="98"/>
      <c r="BP62" s="98"/>
      <c r="BQ62" s="98"/>
      <c r="BR62" s="98"/>
      <c r="BS62" s="98"/>
      <c r="BT62" s="98"/>
      <c r="BU62" s="98"/>
      <c r="BV62" s="98"/>
      <c r="BW62" s="98"/>
      <c r="BX62" s="98"/>
      <c r="BY62" s="98"/>
      <c r="BZ62" s="98"/>
      <c r="CA62" s="98"/>
      <c r="CB62" s="98"/>
      <c r="CC62" s="98"/>
      <c r="CD62" s="98"/>
      <c r="CE62" s="98"/>
      <c r="CF62" s="98"/>
      <c r="CG62" s="98"/>
      <c r="CH62" s="98"/>
      <c r="CI62" s="98"/>
      <c r="CJ62" s="98"/>
      <c r="CK62" s="98"/>
      <c r="CL62" s="98"/>
      <c r="CM62" s="98"/>
      <c r="CN62" s="98"/>
      <c r="CO62" s="98"/>
      <c r="CP62" s="98"/>
      <c r="CQ62" s="98"/>
      <c r="CR62" s="98"/>
      <c r="CS62" s="98"/>
      <c r="CT62" s="98"/>
      <c r="CU62" s="98"/>
      <c r="CV62" s="98"/>
      <c r="CW62" s="98"/>
      <c r="CX62" s="98"/>
      <c r="CY62" s="98"/>
      <c r="CZ62" s="98"/>
      <c r="DA62" s="98"/>
      <c r="DB62" s="98"/>
      <c r="DC62" s="98"/>
      <c r="DD62" s="98"/>
      <c r="DE62" s="98"/>
      <c r="DF62" s="98"/>
      <c r="DG62" s="98"/>
      <c r="DH62" s="98"/>
      <c r="DI62" s="98"/>
      <c r="DJ62" s="98"/>
      <c r="DK62" s="98"/>
      <c r="DL62" s="98"/>
      <c r="DM62" s="98"/>
      <c r="DN62" s="98"/>
      <c r="DO62" s="98"/>
      <c r="DP62" s="98"/>
      <c r="DQ62" s="98"/>
      <c r="DR62" s="98"/>
      <c r="DS62" s="98"/>
      <c r="DT62" s="98"/>
      <c r="DU62" s="98"/>
      <c r="DV62" s="98"/>
      <c r="DW62" s="98"/>
      <c r="DX62" s="98"/>
      <c r="DY62" s="98"/>
      <c r="DZ62" s="98"/>
      <c r="EA62" s="98"/>
      <c r="EB62" s="98"/>
      <c r="EC62" s="98"/>
      <c r="ED62" s="98"/>
      <c r="EE62" s="98"/>
      <c r="EF62" s="98"/>
      <c r="EG62" s="98"/>
      <c r="EH62" s="98"/>
      <c r="EI62" s="98"/>
      <c r="EJ62" s="98"/>
      <c r="EK62" s="98"/>
      <c r="EL62" s="98"/>
      <c r="EM62" s="98"/>
      <c r="EN62" s="98"/>
      <c r="EO62" s="98"/>
      <c r="EP62" s="98"/>
      <c r="EQ62" s="98"/>
      <c r="ER62" s="98"/>
      <c r="ES62" s="98"/>
      <c r="ET62" s="98"/>
      <c r="EU62" s="98"/>
      <c r="EV62" s="98"/>
      <c r="EW62" s="98"/>
      <c r="EX62" s="98"/>
      <c r="EY62" s="98"/>
      <c r="EZ62" s="98"/>
      <c r="FA62" s="98"/>
      <c r="FB62" s="98"/>
      <c r="FC62" s="98"/>
      <c r="FD62" s="98"/>
      <c r="FE62" s="98"/>
      <c r="FF62" s="98"/>
      <c r="FG62" s="98"/>
      <c r="FH62" s="98"/>
      <c r="FI62" s="98"/>
      <c r="FJ62" s="98"/>
      <c r="FK62" s="98"/>
      <c r="FL62" s="98"/>
      <c r="FM62" s="98"/>
      <c r="FN62" s="98"/>
      <c r="FO62" s="98"/>
      <c r="FP62" s="98"/>
      <c r="FQ62" s="98"/>
      <c r="FR62" s="98"/>
      <c r="FS62" s="98"/>
      <c r="FT62" s="98"/>
      <c r="FU62" s="98"/>
      <c r="FV62" s="98"/>
      <c r="FW62" s="98"/>
      <c r="FX62" s="98"/>
      <c r="FY62" s="98"/>
      <c r="FZ62" s="98"/>
      <c r="GA62" s="98"/>
      <c r="GB62" s="98"/>
      <c r="GC62" s="98"/>
      <c r="GD62" s="98"/>
      <c r="GE62" s="98"/>
      <c r="GF62" s="98"/>
      <c r="GG62" s="98"/>
      <c r="GH62" s="98"/>
      <c r="GI62" s="98"/>
      <c r="GJ62" s="98"/>
      <c r="GK62" s="98"/>
      <c r="GL62" s="98"/>
      <c r="GM62" s="98"/>
      <c r="GN62" s="98"/>
      <c r="GO62" s="98"/>
      <c r="GP62" s="98"/>
      <c r="GQ62" s="98"/>
      <c r="GR62" s="98"/>
      <c r="GS62" s="98"/>
      <c r="GT62" s="98"/>
      <c r="GU62" s="98"/>
      <c r="GV62" s="98"/>
      <c r="GW62" s="98"/>
      <c r="GX62" s="98"/>
      <c r="GY62" s="98"/>
      <c r="GZ62" s="98"/>
      <c r="HA62" s="98"/>
      <c r="HB62" s="98"/>
      <c r="HC62" s="98"/>
      <c r="HD62" s="98"/>
      <c r="HE62" s="98"/>
      <c r="HF62" s="98"/>
      <c r="HG62" s="98"/>
      <c r="HH62" s="98"/>
      <c r="HI62" s="98"/>
      <c r="HJ62" s="98"/>
      <c r="HK62" s="98"/>
      <c r="HL62" s="98"/>
      <c r="HM62" s="98"/>
      <c r="HN62" s="98"/>
      <c r="HO62" s="98"/>
      <c r="HP62" s="98"/>
      <c r="HQ62" s="98"/>
      <c r="HR62" s="98"/>
      <c r="HS62" s="98"/>
      <c r="HT62" s="98"/>
      <c r="HU62" s="98"/>
      <c r="HV62" s="98"/>
      <c r="HW62" s="98"/>
      <c r="HX62" s="98"/>
      <c r="HY62" s="98"/>
      <c r="HZ62" s="98"/>
      <c r="IA62" s="98"/>
      <c r="IB62" s="98"/>
      <c r="IC62" s="98"/>
      <c r="ID62" s="98"/>
      <c r="IE62" s="98"/>
      <c r="IF62" s="98"/>
      <c r="IG62" s="98"/>
      <c r="IH62" s="98"/>
      <c r="II62" s="98"/>
      <c r="IJ62" s="98"/>
      <c r="IK62" s="98"/>
      <c r="IL62" s="98"/>
      <c r="IM62" s="98"/>
      <c r="IN62" s="98"/>
      <c r="IO62" s="98"/>
      <c r="IP62" s="98"/>
      <c r="IQ62" s="98"/>
      <c r="IR62" s="98"/>
      <c r="IS62" s="98"/>
      <c r="IT62" s="98"/>
    </row>
    <row r="63" spans="1:254" x14ac:dyDescent="0.25">
      <c r="A63" s="102" t="s">
        <v>211</v>
      </c>
      <c r="B63" s="108">
        <v>-578.4</v>
      </c>
      <c r="C63" s="108">
        <v>478.5</v>
      </c>
      <c r="D63" s="108">
        <v>697.4</v>
      </c>
      <c r="E63" s="108">
        <v>471.4</v>
      </c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  <c r="AN63" s="98"/>
      <c r="AO63" s="98"/>
      <c r="AP63" s="98"/>
      <c r="AQ63" s="98"/>
      <c r="AR63" s="98"/>
      <c r="AS63" s="98"/>
      <c r="AT63" s="98"/>
      <c r="AU63" s="98"/>
      <c r="AV63" s="98"/>
      <c r="AW63" s="98"/>
      <c r="AX63" s="98"/>
      <c r="AY63" s="98"/>
      <c r="AZ63" s="98"/>
      <c r="BA63" s="98"/>
      <c r="BB63" s="98"/>
      <c r="BC63" s="98"/>
      <c r="BD63" s="98"/>
      <c r="BE63" s="98"/>
      <c r="BF63" s="98"/>
      <c r="BG63" s="98"/>
      <c r="BH63" s="98"/>
      <c r="BI63" s="98"/>
      <c r="BJ63" s="98"/>
      <c r="BK63" s="98"/>
      <c r="BL63" s="98"/>
      <c r="BM63" s="98"/>
      <c r="BN63" s="98"/>
      <c r="BO63" s="98"/>
      <c r="BP63" s="98"/>
      <c r="BQ63" s="98"/>
      <c r="BR63" s="98"/>
      <c r="BS63" s="98"/>
      <c r="BT63" s="98"/>
      <c r="BU63" s="98"/>
      <c r="BV63" s="98"/>
      <c r="BW63" s="98"/>
      <c r="BX63" s="98"/>
      <c r="BY63" s="98"/>
      <c r="BZ63" s="98"/>
      <c r="CA63" s="98"/>
      <c r="CB63" s="98"/>
      <c r="CC63" s="98"/>
      <c r="CD63" s="98"/>
      <c r="CE63" s="98"/>
      <c r="CF63" s="98"/>
      <c r="CG63" s="98"/>
      <c r="CH63" s="98"/>
      <c r="CI63" s="98"/>
      <c r="CJ63" s="98"/>
      <c r="CK63" s="98"/>
      <c r="CL63" s="98"/>
      <c r="CM63" s="98"/>
      <c r="CN63" s="98"/>
      <c r="CO63" s="98"/>
      <c r="CP63" s="98"/>
      <c r="CQ63" s="98"/>
      <c r="CR63" s="98"/>
      <c r="CS63" s="98"/>
      <c r="CT63" s="98"/>
      <c r="CU63" s="98"/>
      <c r="CV63" s="98"/>
      <c r="CW63" s="98"/>
      <c r="CX63" s="98"/>
      <c r="CY63" s="98"/>
      <c r="CZ63" s="98"/>
      <c r="DA63" s="98"/>
      <c r="DB63" s="98"/>
      <c r="DC63" s="98"/>
      <c r="DD63" s="98"/>
      <c r="DE63" s="98"/>
      <c r="DF63" s="98"/>
      <c r="DG63" s="98"/>
      <c r="DH63" s="98"/>
      <c r="DI63" s="98"/>
      <c r="DJ63" s="98"/>
      <c r="DK63" s="98"/>
      <c r="DL63" s="98"/>
      <c r="DM63" s="98"/>
      <c r="DN63" s="98"/>
      <c r="DO63" s="98"/>
      <c r="DP63" s="98"/>
      <c r="DQ63" s="98"/>
      <c r="DR63" s="98"/>
      <c r="DS63" s="98"/>
      <c r="DT63" s="98"/>
      <c r="DU63" s="98"/>
      <c r="DV63" s="98"/>
      <c r="DW63" s="98"/>
      <c r="DX63" s="98"/>
      <c r="DY63" s="98"/>
      <c r="DZ63" s="98"/>
      <c r="EA63" s="98"/>
      <c r="EB63" s="98"/>
      <c r="EC63" s="98"/>
      <c r="ED63" s="98"/>
      <c r="EE63" s="98"/>
      <c r="EF63" s="98"/>
      <c r="EG63" s="98"/>
      <c r="EH63" s="98"/>
      <c r="EI63" s="98"/>
      <c r="EJ63" s="98"/>
      <c r="EK63" s="98"/>
      <c r="EL63" s="98"/>
      <c r="EM63" s="98"/>
      <c r="EN63" s="98"/>
      <c r="EO63" s="98"/>
      <c r="EP63" s="98"/>
      <c r="EQ63" s="98"/>
      <c r="ER63" s="98"/>
      <c r="ES63" s="98"/>
      <c r="ET63" s="98"/>
      <c r="EU63" s="98"/>
      <c r="EV63" s="98"/>
      <c r="EW63" s="98"/>
      <c r="EX63" s="98"/>
      <c r="EY63" s="98"/>
      <c r="EZ63" s="98"/>
      <c r="FA63" s="98"/>
      <c r="FB63" s="98"/>
      <c r="FC63" s="98"/>
      <c r="FD63" s="98"/>
      <c r="FE63" s="98"/>
      <c r="FF63" s="98"/>
      <c r="FG63" s="98"/>
      <c r="FH63" s="98"/>
      <c r="FI63" s="98"/>
      <c r="FJ63" s="98"/>
      <c r="FK63" s="98"/>
      <c r="FL63" s="98"/>
      <c r="FM63" s="98"/>
      <c r="FN63" s="98"/>
      <c r="FO63" s="98"/>
      <c r="FP63" s="98"/>
      <c r="FQ63" s="98"/>
      <c r="FR63" s="98"/>
      <c r="FS63" s="98"/>
      <c r="FT63" s="98"/>
      <c r="FU63" s="98"/>
      <c r="FV63" s="98"/>
      <c r="FW63" s="98"/>
      <c r="FX63" s="98"/>
      <c r="FY63" s="98"/>
      <c r="FZ63" s="98"/>
      <c r="GA63" s="98"/>
      <c r="GB63" s="98"/>
      <c r="GC63" s="98"/>
      <c r="GD63" s="98"/>
      <c r="GE63" s="98"/>
      <c r="GF63" s="98"/>
      <c r="GG63" s="98"/>
      <c r="GH63" s="98"/>
      <c r="GI63" s="98"/>
      <c r="GJ63" s="98"/>
      <c r="GK63" s="98"/>
      <c r="GL63" s="98"/>
      <c r="GM63" s="98"/>
      <c r="GN63" s="98"/>
      <c r="GO63" s="98"/>
      <c r="GP63" s="98"/>
      <c r="GQ63" s="98"/>
      <c r="GR63" s="98"/>
      <c r="GS63" s="98"/>
      <c r="GT63" s="98"/>
      <c r="GU63" s="98"/>
      <c r="GV63" s="98"/>
      <c r="GW63" s="98"/>
      <c r="GX63" s="98"/>
      <c r="GY63" s="98"/>
      <c r="GZ63" s="98"/>
      <c r="HA63" s="98"/>
      <c r="HB63" s="98"/>
      <c r="HC63" s="98"/>
      <c r="HD63" s="98"/>
      <c r="HE63" s="98"/>
      <c r="HF63" s="98"/>
      <c r="HG63" s="98"/>
      <c r="HH63" s="98"/>
      <c r="HI63" s="98"/>
      <c r="HJ63" s="98"/>
      <c r="HK63" s="98"/>
      <c r="HL63" s="98"/>
      <c r="HM63" s="98"/>
      <c r="HN63" s="98"/>
      <c r="HO63" s="98"/>
      <c r="HP63" s="98"/>
      <c r="HQ63" s="98"/>
      <c r="HR63" s="98"/>
      <c r="HS63" s="98"/>
      <c r="HT63" s="98"/>
      <c r="HU63" s="98"/>
      <c r="HV63" s="98"/>
      <c r="HW63" s="98"/>
      <c r="HX63" s="98"/>
      <c r="HY63" s="98"/>
      <c r="HZ63" s="98"/>
      <c r="IA63" s="98"/>
      <c r="IB63" s="98"/>
      <c r="IC63" s="98"/>
      <c r="ID63" s="98"/>
      <c r="IE63" s="98"/>
      <c r="IF63" s="98"/>
      <c r="IG63" s="98"/>
      <c r="IH63" s="98"/>
      <c r="II63" s="98"/>
      <c r="IJ63" s="98"/>
      <c r="IK63" s="98"/>
      <c r="IL63" s="98"/>
      <c r="IM63" s="98"/>
      <c r="IN63" s="98"/>
      <c r="IO63" s="98"/>
      <c r="IP63" s="98"/>
      <c r="IQ63" s="98"/>
      <c r="IR63" s="98"/>
      <c r="IS63" s="98"/>
      <c r="IT63" s="98"/>
    </row>
    <row r="64" spans="1:254" x14ac:dyDescent="0.25">
      <c r="A64" s="102" t="s">
        <v>212</v>
      </c>
      <c r="B64" s="108">
        <v>500</v>
      </c>
      <c r="C64" s="108">
        <v>177</v>
      </c>
      <c r="D64" s="108">
        <v>12</v>
      </c>
      <c r="E64" s="108">
        <v>136</v>
      </c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  <c r="AN64" s="98"/>
      <c r="AO64" s="98"/>
      <c r="AP64" s="98"/>
      <c r="AQ64" s="98"/>
      <c r="AR64" s="98"/>
      <c r="AS64" s="98"/>
      <c r="AT64" s="98"/>
      <c r="AU64" s="98"/>
      <c r="AV64" s="98"/>
      <c r="AW64" s="98"/>
      <c r="AX64" s="98"/>
      <c r="AY64" s="98"/>
      <c r="AZ64" s="98"/>
      <c r="BA64" s="98"/>
      <c r="BB64" s="98"/>
      <c r="BC64" s="98"/>
      <c r="BD64" s="98"/>
      <c r="BE64" s="98"/>
      <c r="BF64" s="98"/>
      <c r="BG64" s="98"/>
      <c r="BH64" s="98"/>
      <c r="BI64" s="98"/>
      <c r="BJ64" s="98"/>
      <c r="BK64" s="98"/>
      <c r="BL64" s="98"/>
      <c r="BM64" s="98"/>
      <c r="BN64" s="98"/>
      <c r="BO64" s="98"/>
      <c r="BP64" s="98"/>
      <c r="BQ64" s="98"/>
      <c r="BR64" s="98"/>
      <c r="BS64" s="98"/>
      <c r="BT64" s="98"/>
      <c r="BU64" s="98"/>
      <c r="BV64" s="98"/>
      <c r="BW64" s="98"/>
      <c r="BX64" s="98"/>
      <c r="BY64" s="98"/>
      <c r="BZ64" s="98"/>
      <c r="CA64" s="98"/>
      <c r="CB64" s="98"/>
      <c r="CC64" s="98"/>
      <c r="CD64" s="98"/>
      <c r="CE64" s="98"/>
      <c r="CF64" s="98"/>
      <c r="CG64" s="98"/>
      <c r="CH64" s="98"/>
      <c r="CI64" s="98"/>
      <c r="CJ64" s="98"/>
      <c r="CK64" s="98"/>
      <c r="CL64" s="98"/>
      <c r="CM64" s="98"/>
      <c r="CN64" s="98"/>
      <c r="CO64" s="98"/>
      <c r="CP64" s="98"/>
      <c r="CQ64" s="98"/>
      <c r="CR64" s="98"/>
      <c r="CS64" s="98"/>
      <c r="CT64" s="98"/>
      <c r="CU64" s="98"/>
      <c r="CV64" s="98"/>
      <c r="CW64" s="98"/>
      <c r="CX64" s="98"/>
      <c r="CY64" s="98"/>
      <c r="CZ64" s="98"/>
      <c r="DA64" s="98"/>
      <c r="DB64" s="98"/>
      <c r="DC64" s="98"/>
      <c r="DD64" s="98"/>
      <c r="DE64" s="98"/>
      <c r="DF64" s="98"/>
      <c r="DG64" s="98"/>
      <c r="DH64" s="98"/>
      <c r="DI64" s="98"/>
      <c r="DJ64" s="98"/>
      <c r="DK64" s="98"/>
      <c r="DL64" s="98"/>
      <c r="DM64" s="98"/>
      <c r="DN64" s="98"/>
      <c r="DO64" s="98"/>
      <c r="DP64" s="98"/>
      <c r="DQ64" s="98"/>
      <c r="DR64" s="98"/>
      <c r="DS64" s="98"/>
      <c r="DT64" s="98"/>
      <c r="DU64" s="98"/>
      <c r="DV64" s="98"/>
      <c r="DW64" s="98"/>
      <c r="DX64" s="98"/>
      <c r="DY64" s="98"/>
      <c r="DZ64" s="98"/>
      <c r="EA64" s="98"/>
      <c r="EB64" s="98"/>
      <c r="EC64" s="98"/>
      <c r="ED64" s="98"/>
      <c r="EE64" s="98"/>
      <c r="EF64" s="98"/>
      <c r="EG64" s="98"/>
      <c r="EH64" s="98"/>
      <c r="EI64" s="98"/>
      <c r="EJ64" s="98"/>
      <c r="EK64" s="98"/>
      <c r="EL64" s="98"/>
      <c r="EM64" s="98"/>
      <c r="EN64" s="98"/>
      <c r="EO64" s="98"/>
      <c r="EP64" s="98"/>
      <c r="EQ64" s="98"/>
      <c r="ER64" s="98"/>
      <c r="ES64" s="98"/>
      <c r="ET64" s="98"/>
      <c r="EU64" s="98"/>
      <c r="EV64" s="98"/>
      <c r="EW64" s="98"/>
      <c r="EX64" s="98"/>
      <c r="EY64" s="98"/>
      <c r="EZ64" s="98"/>
      <c r="FA64" s="98"/>
      <c r="FB64" s="98"/>
      <c r="FC64" s="98"/>
      <c r="FD64" s="98"/>
      <c r="FE64" s="98"/>
      <c r="FF64" s="98"/>
      <c r="FG64" s="98"/>
      <c r="FH64" s="98"/>
      <c r="FI64" s="98"/>
      <c r="FJ64" s="98"/>
      <c r="FK64" s="98"/>
      <c r="FL64" s="98"/>
      <c r="FM64" s="98"/>
      <c r="FN64" s="98"/>
      <c r="FO64" s="98"/>
      <c r="FP64" s="98"/>
      <c r="FQ64" s="98"/>
      <c r="FR64" s="98"/>
      <c r="FS64" s="98"/>
      <c r="FT64" s="98"/>
      <c r="FU64" s="98"/>
      <c r="FV64" s="98"/>
      <c r="FW64" s="98"/>
      <c r="FX64" s="98"/>
      <c r="FY64" s="98"/>
      <c r="FZ64" s="98"/>
      <c r="GA64" s="98"/>
      <c r="GB64" s="98"/>
      <c r="GC64" s="98"/>
      <c r="GD64" s="98"/>
      <c r="GE64" s="98"/>
      <c r="GF64" s="98"/>
      <c r="GG64" s="98"/>
      <c r="GH64" s="98"/>
      <c r="GI64" s="98"/>
      <c r="GJ64" s="98"/>
      <c r="GK64" s="98"/>
      <c r="GL64" s="98"/>
      <c r="GM64" s="98"/>
      <c r="GN64" s="98"/>
      <c r="GO64" s="98"/>
      <c r="GP64" s="98"/>
      <c r="GQ64" s="98"/>
      <c r="GR64" s="98"/>
      <c r="GS64" s="98"/>
      <c r="GT64" s="98"/>
      <c r="GU64" s="98"/>
      <c r="GV64" s="98"/>
      <c r="GW64" s="98"/>
      <c r="GX64" s="98"/>
      <c r="GY64" s="98"/>
      <c r="GZ64" s="98"/>
      <c r="HA64" s="98"/>
      <c r="HB64" s="98"/>
      <c r="HC64" s="98"/>
      <c r="HD64" s="98"/>
      <c r="HE64" s="98"/>
      <c r="HF64" s="98"/>
      <c r="HG64" s="98"/>
      <c r="HH64" s="98"/>
      <c r="HI64" s="98"/>
      <c r="HJ64" s="98"/>
      <c r="HK64" s="98"/>
      <c r="HL64" s="98"/>
      <c r="HM64" s="98"/>
      <c r="HN64" s="98"/>
      <c r="HO64" s="98"/>
      <c r="HP64" s="98"/>
      <c r="HQ64" s="98"/>
      <c r="HR64" s="98"/>
      <c r="HS64" s="98"/>
      <c r="HT64" s="98"/>
      <c r="HU64" s="98"/>
      <c r="HV64" s="98"/>
      <c r="HW64" s="98"/>
      <c r="HX64" s="98"/>
      <c r="HY64" s="98"/>
      <c r="HZ64" s="98"/>
      <c r="IA64" s="98"/>
      <c r="IB64" s="98"/>
      <c r="IC64" s="98"/>
      <c r="ID64" s="98"/>
      <c r="IE64" s="98"/>
      <c r="IF64" s="98"/>
      <c r="IG64" s="98"/>
      <c r="IH64" s="98"/>
      <c r="II64" s="98"/>
      <c r="IJ64" s="98"/>
      <c r="IK64" s="98"/>
      <c r="IL64" s="98"/>
      <c r="IM64" s="98"/>
      <c r="IN64" s="98"/>
      <c r="IO64" s="98"/>
      <c r="IP64" s="98"/>
      <c r="IQ64" s="98"/>
      <c r="IR64" s="98"/>
      <c r="IS64" s="98"/>
      <c r="IT64" s="98"/>
    </row>
    <row r="65" spans="1:254" x14ac:dyDescent="0.25">
      <c r="A65" s="102" t="s">
        <v>213</v>
      </c>
      <c r="B65" s="108">
        <v>596</v>
      </c>
      <c r="C65" s="108">
        <v>-457</v>
      </c>
      <c r="D65" s="108">
        <v>-14</v>
      </c>
      <c r="E65" s="108">
        <v>2</v>
      </c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8"/>
      <c r="AT65" s="98"/>
      <c r="AU65" s="98"/>
      <c r="AV65" s="98"/>
      <c r="AW65" s="98"/>
      <c r="AX65" s="98"/>
      <c r="AY65" s="98"/>
      <c r="AZ65" s="98"/>
      <c r="BA65" s="98"/>
      <c r="BB65" s="98"/>
      <c r="BC65" s="98"/>
      <c r="BD65" s="98"/>
      <c r="BE65" s="98"/>
      <c r="BF65" s="98"/>
      <c r="BG65" s="98"/>
      <c r="BH65" s="98"/>
      <c r="BI65" s="98"/>
      <c r="BJ65" s="98"/>
      <c r="BK65" s="98"/>
      <c r="BL65" s="98"/>
      <c r="BM65" s="98"/>
      <c r="BN65" s="98"/>
      <c r="BO65" s="98"/>
      <c r="BP65" s="98"/>
      <c r="BQ65" s="98"/>
      <c r="BR65" s="98"/>
      <c r="BS65" s="98"/>
      <c r="BT65" s="98"/>
      <c r="BU65" s="98"/>
      <c r="BV65" s="98"/>
      <c r="BW65" s="98"/>
      <c r="BX65" s="98"/>
      <c r="BY65" s="98"/>
      <c r="BZ65" s="98"/>
      <c r="CA65" s="98"/>
      <c r="CB65" s="98"/>
      <c r="CC65" s="98"/>
      <c r="CD65" s="98"/>
      <c r="CE65" s="98"/>
      <c r="CF65" s="98"/>
      <c r="CG65" s="98"/>
      <c r="CH65" s="98"/>
      <c r="CI65" s="98"/>
      <c r="CJ65" s="98"/>
      <c r="CK65" s="98"/>
      <c r="CL65" s="98"/>
      <c r="CM65" s="98"/>
      <c r="CN65" s="98"/>
      <c r="CO65" s="98"/>
      <c r="CP65" s="98"/>
      <c r="CQ65" s="98"/>
      <c r="CR65" s="98"/>
      <c r="CS65" s="98"/>
      <c r="CT65" s="98"/>
      <c r="CU65" s="98"/>
      <c r="CV65" s="98"/>
      <c r="CW65" s="98"/>
      <c r="CX65" s="98"/>
      <c r="CY65" s="98"/>
      <c r="CZ65" s="98"/>
      <c r="DA65" s="98"/>
      <c r="DB65" s="98"/>
      <c r="DC65" s="98"/>
      <c r="DD65" s="98"/>
      <c r="DE65" s="98"/>
      <c r="DF65" s="98"/>
      <c r="DG65" s="98"/>
      <c r="DH65" s="98"/>
      <c r="DI65" s="98"/>
      <c r="DJ65" s="98"/>
      <c r="DK65" s="98"/>
      <c r="DL65" s="98"/>
      <c r="DM65" s="98"/>
      <c r="DN65" s="98"/>
      <c r="DO65" s="98"/>
      <c r="DP65" s="98"/>
      <c r="DQ65" s="98"/>
      <c r="DR65" s="98"/>
      <c r="DS65" s="98"/>
      <c r="DT65" s="98"/>
      <c r="DU65" s="98"/>
      <c r="DV65" s="98"/>
      <c r="DW65" s="98"/>
      <c r="DX65" s="98"/>
      <c r="DY65" s="98"/>
      <c r="DZ65" s="98"/>
      <c r="EA65" s="98"/>
      <c r="EB65" s="98"/>
      <c r="EC65" s="98"/>
      <c r="ED65" s="98"/>
      <c r="EE65" s="98"/>
      <c r="EF65" s="98"/>
      <c r="EG65" s="98"/>
      <c r="EH65" s="98"/>
      <c r="EI65" s="98"/>
      <c r="EJ65" s="98"/>
      <c r="EK65" s="98"/>
      <c r="EL65" s="98"/>
      <c r="EM65" s="98"/>
      <c r="EN65" s="98"/>
      <c r="EO65" s="98"/>
      <c r="EP65" s="98"/>
      <c r="EQ65" s="98"/>
      <c r="ER65" s="98"/>
      <c r="ES65" s="98"/>
      <c r="ET65" s="98"/>
      <c r="EU65" s="98"/>
      <c r="EV65" s="98"/>
      <c r="EW65" s="98"/>
      <c r="EX65" s="98"/>
      <c r="EY65" s="98"/>
      <c r="EZ65" s="98"/>
      <c r="FA65" s="98"/>
      <c r="FB65" s="98"/>
      <c r="FC65" s="98"/>
      <c r="FD65" s="98"/>
      <c r="FE65" s="98"/>
      <c r="FF65" s="98"/>
      <c r="FG65" s="98"/>
      <c r="FH65" s="98"/>
      <c r="FI65" s="98"/>
      <c r="FJ65" s="98"/>
      <c r="FK65" s="98"/>
      <c r="FL65" s="98"/>
      <c r="FM65" s="98"/>
      <c r="FN65" s="98"/>
      <c r="FO65" s="98"/>
      <c r="FP65" s="98"/>
      <c r="FQ65" s="98"/>
      <c r="FR65" s="98"/>
      <c r="FS65" s="98"/>
      <c r="FT65" s="98"/>
      <c r="FU65" s="98"/>
      <c r="FV65" s="98"/>
      <c r="FW65" s="98"/>
      <c r="FX65" s="98"/>
      <c r="FY65" s="98"/>
      <c r="FZ65" s="98"/>
      <c r="GA65" s="98"/>
      <c r="GB65" s="98"/>
      <c r="GC65" s="98"/>
      <c r="GD65" s="98"/>
      <c r="GE65" s="98"/>
      <c r="GF65" s="98"/>
      <c r="GG65" s="98"/>
      <c r="GH65" s="98"/>
      <c r="GI65" s="98"/>
      <c r="GJ65" s="98"/>
      <c r="GK65" s="98"/>
      <c r="GL65" s="98"/>
      <c r="GM65" s="98"/>
      <c r="GN65" s="98"/>
      <c r="GO65" s="98"/>
      <c r="GP65" s="98"/>
      <c r="GQ65" s="98"/>
      <c r="GR65" s="98"/>
      <c r="GS65" s="98"/>
      <c r="GT65" s="98"/>
      <c r="GU65" s="98"/>
      <c r="GV65" s="98"/>
      <c r="GW65" s="98"/>
      <c r="GX65" s="98"/>
      <c r="GY65" s="98"/>
      <c r="GZ65" s="98"/>
      <c r="HA65" s="98"/>
      <c r="HB65" s="98"/>
      <c r="HC65" s="98"/>
      <c r="HD65" s="98"/>
      <c r="HE65" s="98"/>
      <c r="HF65" s="98"/>
      <c r="HG65" s="98"/>
      <c r="HH65" s="98"/>
      <c r="HI65" s="98"/>
      <c r="HJ65" s="98"/>
      <c r="HK65" s="98"/>
      <c r="HL65" s="98"/>
      <c r="HM65" s="98"/>
      <c r="HN65" s="98"/>
      <c r="HO65" s="98"/>
      <c r="HP65" s="98"/>
      <c r="HQ65" s="98"/>
      <c r="HR65" s="98"/>
      <c r="HS65" s="98"/>
      <c r="HT65" s="98"/>
      <c r="HU65" s="98"/>
      <c r="HV65" s="98"/>
      <c r="HW65" s="98"/>
      <c r="HX65" s="98"/>
      <c r="HY65" s="98"/>
      <c r="HZ65" s="98"/>
      <c r="IA65" s="98"/>
      <c r="IB65" s="98"/>
      <c r="IC65" s="98"/>
      <c r="ID65" s="98"/>
      <c r="IE65" s="98"/>
      <c r="IF65" s="98"/>
      <c r="IG65" s="98"/>
      <c r="IH65" s="98"/>
      <c r="II65" s="98"/>
      <c r="IJ65" s="98"/>
      <c r="IK65" s="98"/>
      <c r="IL65" s="98"/>
      <c r="IM65" s="98"/>
      <c r="IN65" s="98"/>
      <c r="IO65" s="98"/>
      <c r="IP65" s="98"/>
      <c r="IQ65" s="98"/>
      <c r="IR65" s="98"/>
      <c r="IS65" s="98"/>
      <c r="IT65" s="98"/>
    </row>
    <row r="66" spans="1:254" x14ac:dyDescent="0.25">
      <c r="A66" s="102" t="s">
        <v>87</v>
      </c>
      <c r="B66" s="108" t="s">
        <v>88</v>
      </c>
      <c r="C66" s="108" t="s">
        <v>89</v>
      </c>
      <c r="D66" s="108" t="s">
        <v>89</v>
      </c>
      <c r="E66" s="108" t="s">
        <v>89</v>
      </c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8"/>
      <c r="AO66" s="98"/>
      <c r="AP66" s="98"/>
      <c r="AQ66" s="98"/>
      <c r="AR66" s="98"/>
      <c r="AS66" s="98"/>
      <c r="AT66" s="98"/>
      <c r="AU66" s="98"/>
      <c r="AV66" s="98"/>
      <c r="AW66" s="98"/>
      <c r="AX66" s="98"/>
      <c r="AY66" s="98"/>
      <c r="AZ66" s="98"/>
      <c r="BA66" s="98"/>
      <c r="BB66" s="98"/>
      <c r="BC66" s="98"/>
      <c r="BD66" s="98"/>
      <c r="BE66" s="98"/>
      <c r="BF66" s="98"/>
      <c r="BG66" s="98"/>
      <c r="BH66" s="98"/>
      <c r="BI66" s="98"/>
      <c r="BJ66" s="98"/>
      <c r="BK66" s="98"/>
      <c r="BL66" s="98"/>
      <c r="BM66" s="98"/>
      <c r="BN66" s="98"/>
      <c r="BO66" s="98"/>
      <c r="BP66" s="98"/>
      <c r="BQ66" s="98"/>
      <c r="BR66" s="98"/>
      <c r="BS66" s="98"/>
      <c r="BT66" s="98"/>
      <c r="BU66" s="98"/>
      <c r="BV66" s="98"/>
      <c r="BW66" s="98"/>
      <c r="BX66" s="98"/>
      <c r="BY66" s="98"/>
      <c r="BZ66" s="98"/>
      <c r="CA66" s="98"/>
      <c r="CB66" s="98"/>
      <c r="CC66" s="98"/>
      <c r="CD66" s="98"/>
      <c r="CE66" s="98"/>
      <c r="CF66" s="98"/>
      <c r="CG66" s="98"/>
      <c r="CH66" s="98"/>
      <c r="CI66" s="98"/>
      <c r="CJ66" s="98"/>
      <c r="CK66" s="98"/>
      <c r="CL66" s="98"/>
      <c r="CM66" s="98"/>
      <c r="CN66" s="98"/>
      <c r="CO66" s="98"/>
      <c r="CP66" s="98"/>
      <c r="CQ66" s="98"/>
      <c r="CR66" s="98"/>
      <c r="CS66" s="98"/>
      <c r="CT66" s="98"/>
      <c r="CU66" s="98"/>
      <c r="CV66" s="98"/>
      <c r="CW66" s="98"/>
      <c r="CX66" s="98"/>
      <c r="CY66" s="98"/>
      <c r="CZ66" s="98"/>
      <c r="DA66" s="98"/>
      <c r="DB66" s="98"/>
      <c r="DC66" s="98"/>
      <c r="DD66" s="98"/>
      <c r="DE66" s="98"/>
      <c r="DF66" s="98"/>
      <c r="DG66" s="98"/>
      <c r="DH66" s="98"/>
      <c r="DI66" s="98"/>
      <c r="DJ66" s="98"/>
      <c r="DK66" s="98"/>
      <c r="DL66" s="98"/>
      <c r="DM66" s="98"/>
      <c r="DN66" s="98"/>
      <c r="DO66" s="98"/>
      <c r="DP66" s="98"/>
      <c r="DQ66" s="98"/>
      <c r="DR66" s="98"/>
      <c r="DS66" s="98"/>
      <c r="DT66" s="98"/>
      <c r="DU66" s="98"/>
      <c r="DV66" s="98"/>
      <c r="DW66" s="98"/>
      <c r="DX66" s="98"/>
      <c r="DY66" s="98"/>
      <c r="DZ66" s="98"/>
      <c r="EA66" s="98"/>
      <c r="EB66" s="98"/>
      <c r="EC66" s="98"/>
      <c r="ED66" s="98"/>
      <c r="EE66" s="98"/>
      <c r="EF66" s="98"/>
      <c r="EG66" s="98"/>
      <c r="EH66" s="98"/>
      <c r="EI66" s="98"/>
      <c r="EJ66" s="98"/>
      <c r="EK66" s="98"/>
      <c r="EL66" s="98"/>
      <c r="EM66" s="98"/>
      <c r="EN66" s="98"/>
      <c r="EO66" s="98"/>
      <c r="EP66" s="98"/>
      <c r="EQ66" s="98"/>
      <c r="ER66" s="98"/>
      <c r="ES66" s="98"/>
      <c r="ET66" s="98"/>
      <c r="EU66" s="98"/>
      <c r="EV66" s="98"/>
      <c r="EW66" s="98"/>
      <c r="EX66" s="98"/>
      <c r="EY66" s="98"/>
      <c r="EZ66" s="98"/>
      <c r="FA66" s="98"/>
      <c r="FB66" s="98"/>
      <c r="FC66" s="98"/>
      <c r="FD66" s="98"/>
      <c r="FE66" s="98"/>
      <c r="FF66" s="98"/>
      <c r="FG66" s="98"/>
      <c r="FH66" s="98"/>
      <c r="FI66" s="98"/>
      <c r="FJ66" s="98"/>
      <c r="FK66" s="98"/>
      <c r="FL66" s="98"/>
      <c r="FM66" s="98"/>
      <c r="FN66" s="98"/>
      <c r="FO66" s="98"/>
      <c r="FP66" s="98"/>
      <c r="FQ66" s="98"/>
      <c r="FR66" s="98"/>
      <c r="FS66" s="98"/>
      <c r="FT66" s="98"/>
      <c r="FU66" s="98"/>
      <c r="FV66" s="98"/>
      <c r="FW66" s="98"/>
      <c r="FX66" s="98"/>
      <c r="FY66" s="98"/>
      <c r="FZ66" s="98"/>
      <c r="GA66" s="98"/>
      <c r="GB66" s="98"/>
      <c r="GC66" s="98"/>
      <c r="GD66" s="98"/>
      <c r="GE66" s="98"/>
      <c r="GF66" s="98"/>
      <c r="GG66" s="98"/>
      <c r="GH66" s="98"/>
      <c r="GI66" s="98"/>
      <c r="GJ66" s="98"/>
      <c r="GK66" s="98"/>
      <c r="GL66" s="98"/>
      <c r="GM66" s="98"/>
      <c r="GN66" s="98"/>
      <c r="GO66" s="98"/>
      <c r="GP66" s="98"/>
      <c r="GQ66" s="98"/>
      <c r="GR66" s="98"/>
      <c r="GS66" s="98"/>
      <c r="GT66" s="98"/>
      <c r="GU66" s="98"/>
      <c r="GV66" s="98"/>
      <c r="GW66" s="98"/>
      <c r="GX66" s="98"/>
      <c r="GY66" s="98"/>
      <c r="GZ66" s="98"/>
      <c r="HA66" s="98"/>
      <c r="HB66" s="98"/>
      <c r="HC66" s="98"/>
      <c r="HD66" s="98"/>
      <c r="HE66" s="98"/>
      <c r="HF66" s="98"/>
      <c r="HG66" s="98"/>
      <c r="HH66" s="98"/>
      <c r="HI66" s="98"/>
      <c r="HJ66" s="98"/>
      <c r="HK66" s="98"/>
      <c r="HL66" s="98"/>
      <c r="HM66" s="98"/>
      <c r="HN66" s="98"/>
      <c r="HO66" s="98"/>
      <c r="HP66" s="98"/>
      <c r="HQ66" s="98"/>
      <c r="HR66" s="98"/>
      <c r="HS66" s="98"/>
      <c r="HT66" s="98"/>
      <c r="HU66" s="98"/>
      <c r="HV66" s="98"/>
      <c r="HW66" s="98"/>
      <c r="HX66" s="98"/>
      <c r="HY66" s="98"/>
      <c r="HZ66" s="98"/>
      <c r="IA66" s="98"/>
      <c r="IB66" s="98"/>
      <c r="IC66" s="98"/>
      <c r="ID66" s="98"/>
      <c r="IE66" s="98"/>
      <c r="IF66" s="98"/>
      <c r="IG66" s="98"/>
      <c r="IH66" s="98"/>
      <c r="II66" s="98"/>
      <c r="IJ66" s="98"/>
      <c r="IK66" s="98"/>
      <c r="IL66" s="98"/>
      <c r="IM66" s="98"/>
      <c r="IN66" s="98"/>
      <c r="IO66" s="98"/>
      <c r="IP66" s="98"/>
      <c r="IQ66" s="98"/>
      <c r="IR66" s="98"/>
      <c r="IS66" s="98"/>
      <c r="IT66" s="98"/>
    </row>
    <row r="67" spans="1:254" x14ac:dyDescent="0.25">
      <c r="A67" s="102" t="s">
        <v>90</v>
      </c>
      <c r="B67" s="108" t="s">
        <v>92</v>
      </c>
      <c r="C67" s="108" t="s">
        <v>92</v>
      </c>
      <c r="D67" s="108" t="s">
        <v>92</v>
      </c>
      <c r="E67" s="108" t="s">
        <v>93</v>
      </c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98"/>
      <c r="AF67" s="98"/>
      <c r="AG67" s="98"/>
      <c r="AH67" s="98"/>
      <c r="AI67" s="98"/>
      <c r="AJ67" s="98"/>
      <c r="AK67" s="98"/>
      <c r="AL67" s="98"/>
      <c r="AM67" s="98"/>
      <c r="AN67" s="98"/>
      <c r="AO67" s="98"/>
      <c r="AP67" s="98"/>
      <c r="AQ67" s="98"/>
      <c r="AR67" s="98"/>
      <c r="AS67" s="98"/>
      <c r="AT67" s="98"/>
      <c r="AU67" s="98"/>
      <c r="AV67" s="98"/>
      <c r="AW67" s="98"/>
      <c r="AX67" s="98"/>
      <c r="AY67" s="98"/>
      <c r="AZ67" s="98"/>
      <c r="BA67" s="98"/>
      <c r="BB67" s="98"/>
      <c r="BC67" s="98"/>
      <c r="BD67" s="98"/>
      <c r="BE67" s="98"/>
      <c r="BF67" s="98"/>
      <c r="BG67" s="98"/>
      <c r="BH67" s="98"/>
      <c r="BI67" s="98"/>
      <c r="BJ67" s="98"/>
      <c r="BK67" s="98"/>
      <c r="BL67" s="98"/>
      <c r="BM67" s="98"/>
      <c r="BN67" s="98"/>
      <c r="BO67" s="98"/>
      <c r="BP67" s="98"/>
      <c r="BQ67" s="98"/>
      <c r="BR67" s="98"/>
      <c r="BS67" s="98"/>
      <c r="BT67" s="98"/>
      <c r="BU67" s="98"/>
      <c r="BV67" s="98"/>
      <c r="BW67" s="98"/>
      <c r="BX67" s="98"/>
      <c r="BY67" s="98"/>
      <c r="BZ67" s="98"/>
      <c r="CA67" s="98"/>
      <c r="CB67" s="98"/>
      <c r="CC67" s="98"/>
      <c r="CD67" s="98"/>
      <c r="CE67" s="98"/>
      <c r="CF67" s="98"/>
      <c r="CG67" s="98"/>
      <c r="CH67" s="98"/>
      <c r="CI67" s="98"/>
      <c r="CJ67" s="98"/>
      <c r="CK67" s="98"/>
      <c r="CL67" s="98"/>
      <c r="CM67" s="98"/>
      <c r="CN67" s="98"/>
      <c r="CO67" s="98"/>
      <c r="CP67" s="98"/>
      <c r="CQ67" s="98"/>
      <c r="CR67" s="98"/>
      <c r="CS67" s="98"/>
      <c r="CT67" s="98"/>
      <c r="CU67" s="98"/>
      <c r="CV67" s="98"/>
      <c r="CW67" s="98"/>
      <c r="CX67" s="98"/>
      <c r="CY67" s="98"/>
      <c r="CZ67" s="98"/>
      <c r="DA67" s="98"/>
      <c r="DB67" s="98"/>
      <c r="DC67" s="98"/>
      <c r="DD67" s="98"/>
      <c r="DE67" s="98"/>
      <c r="DF67" s="98"/>
      <c r="DG67" s="98"/>
      <c r="DH67" s="98"/>
      <c r="DI67" s="98"/>
      <c r="DJ67" s="98"/>
      <c r="DK67" s="98"/>
      <c r="DL67" s="98"/>
      <c r="DM67" s="98"/>
      <c r="DN67" s="98"/>
      <c r="DO67" s="98"/>
      <c r="DP67" s="98"/>
      <c r="DQ67" s="98"/>
      <c r="DR67" s="98"/>
      <c r="DS67" s="98"/>
      <c r="DT67" s="98"/>
      <c r="DU67" s="98"/>
      <c r="DV67" s="98"/>
      <c r="DW67" s="98"/>
      <c r="DX67" s="98"/>
      <c r="DY67" s="98"/>
      <c r="DZ67" s="98"/>
      <c r="EA67" s="98"/>
      <c r="EB67" s="98"/>
      <c r="EC67" s="98"/>
      <c r="ED67" s="98"/>
      <c r="EE67" s="98"/>
      <c r="EF67" s="98"/>
      <c r="EG67" s="98"/>
      <c r="EH67" s="98"/>
      <c r="EI67" s="98"/>
      <c r="EJ67" s="98"/>
      <c r="EK67" s="98"/>
      <c r="EL67" s="98"/>
      <c r="EM67" s="98"/>
      <c r="EN67" s="98"/>
      <c r="EO67" s="98"/>
      <c r="EP67" s="98"/>
      <c r="EQ67" s="98"/>
      <c r="ER67" s="98"/>
      <c r="ES67" s="98"/>
      <c r="ET67" s="98"/>
      <c r="EU67" s="98"/>
      <c r="EV67" s="98"/>
      <c r="EW67" s="98"/>
      <c r="EX67" s="98"/>
      <c r="EY67" s="98"/>
      <c r="EZ67" s="98"/>
      <c r="FA67" s="98"/>
      <c r="FB67" s="98"/>
      <c r="FC67" s="98"/>
      <c r="FD67" s="98"/>
      <c r="FE67" s="98"/>
      <c r="FF67" s="98"/>
      <c r="FG67" s="98"/>
      <c r="FH67" s="98"/>
      <c r="FI67" s="98"/>
      <c r="FJ67" s="98"/>
      <c r="FK67" s="98"/>
      <c r="FL67" s="98"/>
      <c r="FM67" s="98"/>
      <c r="FN67" s="98"/>
      <c r="FO67" s="98"/>
      <c r="FP67" s="98"/>
      <c r="FQ67" s="98"/>
      <c r="FR67" s="98"/>
      <c r="FS67" s="98"/>
      <c r="FT67" s="98"/>
      <c r="FU67" s="98"/>
      <c r="FV67" s="98"/>
      <c r="FW67" s="98"/>
      <c r="FX67" s="98"/>
      <c r="FY67" s="98"/>
      <c r="FZ67" s="98"/>
      <c r="GA67" s="98"/>
      <c r="GB67" s="98"/>
      <c r="GC67" s="98"/>
      <c r="GD67" s="98"/>
      <c r="GE67" s="98"/>
      <c r="GF67" s="98"/>
      <c r="GG67" s="98"/>
      <c r="GH67" s="98"/>
      <c r="GI67" s="98"/>
      <c r="GJ67" s="98"/>
      <c r="GK67" s="98"/>
      <c r="GL67" s="98"/>
      <c r="GM67" s="98"/>
      <c r="GN67" s="98"/>
      <c r="GO67" s="98"/>
      <c r="GP67" s="98"/>
      <c r="GQ67" s="98"/>
      <c r="GR67" s="98"/>
      <c r="GS67" s="98"/>
      <c r="GT67" s="98"/>
      <c r="GU67" s="98"/>
      <c r="GV67" s="98"/>
      <c r="GW67" s="98"/>
      <c r="GX67" s="98"/>
      <c r="GY67" s="98"/>
      <c r="GZ67" s="98"/>
      <c r="HA67" s="98"/>
      <c r="HB67" s="98"/>
      <c r="HC67" s="98"/>
      <c r="HD67" s="98"/>
      <c r="HE67" s="98"/>
      <c r="HF67" s="98"/>
      <c r="HG67" s="98"/>
      <c r="HH67" s="98"/>
      <c r="HI67" s="98"/>
      <c r="HJ67" s="98"/>
      <c r="HK67" s="98"/>
      <c r="HL67" s="98"/>
      <c r="HM67" s="98"/>
      <c r="HN67" s="98"/>
      <c r="HO67" s="98"/>
      <c r="HP67" s="98"/>
      <c r="HQ67" s="98"/>
      <c r="HR67" s="98"/>
      <c r="HS67" s="98"/>
      <c r="HT67" s="98"/>
      <c r="HU67" s="98"/>
      <c r="HV67" s="98"/>
      <c r="HW67" s="98"/>
      <c r="HX67" s="98"/>
      <c r="HY67" s="98"/>
      <c r="HZ67" s="98"/>
      <c r="IA67" s="98"/>
      <c r="IB67" s="98"/>
      <c r="IC67" s="98"/>
      <c r="ID67" s="98"/>
      <c r="IE67" s="98"/>
      <c r="IF67" s="98"/>
      <c r="IG67" s="98"/>
      <c r="IH67" s="98"/>
      <c r="II67" s="98"/>
      <c r="IJ67" s="98"/>
      <c r="IK67" s="98"/>
      <c r="IL67" s="98"/>
      <c r="IM67" s="98"/>
      <c r="IN67" s="98"/>
      <c r="IO67" s="98"/>
      <c r="IP67" s="98"/>
      <c r="IQ67" s="98"/>
      <c r="IR67" s="98"/>
      <c r="IS67" s="98"/>
      <c r="IT67" s="98"/>
    </row>
    <row r="68" spans="1:254" x14ac:dyDescent="0.25">
      <c r="A68" s="102" t="s">
        <v>94</v>
      </c>
      <c r="B68" s="108" t="s">
        <v>95</v>
      </c>
      <c r="C68" s="108" t="s">
        <v>95</v>
      </c>
      <c r="D68" s="108" t="s">
        <v>95</v>
      </c>
      <c r="E68" s="108" t="s">
        <v>95</v>
      </c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8"/>
      <c r="AT68" s="98"/>
      <c r="AU68" s="98"/>
      <c r="AV68" s="98"/>
      <c r="AW68" s="98"/>
      <c r="AX68" s="98"/>
      <c r="AY68" s="98"/>
      <c r="AZ68" s="98"/>
      <c r="BA68" s="98"/>
      <c r="BB68" s="98"/>
      <c r="BC68" s="98"/>
      <c r="BD68" s="98"/>
      <c r="BE68" s="98"/>
      <c r="BF68" s="98"/>
      <c r="BG68" s="98"/>
      <c r="BH68" s="98"/>
      <c r="BI68" s="98"/>
      <c r="BJ68" s="98"/>
      <c r="BK68" s="98"/>
      <c r="BL68" s="98"/>
      <c r="BM68" s="98"/>
      <c r="BN68" s="98"/>
      <c r="BO68" s="98"/>
      <c r="BP68" s="98"/>
      <c r="BQ68" s="98"/>
      <c r="BR68" s="98"/>
      <c r="BS68" s="98"/>
      <c r="BT68" s="98"/>
      <c r="BU68" s="98"/>
      <c r="BV68" s="98"/>
      <c r="BW68" s="98"/>
      <c r="BX68" s="98"/>
      <c r="BY68" s="98"/>
      <c r="BZ68" s="98"/>
      <c r="CA68" s="98"/>
      <c r="CB68" s="98"/>
      <c r="CC68" s="98"/>
      <c r="CD68" s="98"/>
      <c r="CE68" s="98"/>
      <c r="CF68" s="98"/>
      <c r="CG68" s="98"/>
      <c r="CH68" s="98"/>
      <c r="CI68" s="98"/>
      <c r="CJ68" s="98"/>
      <c r="CK68" s="98"/>
      <c r="CL68" s="98"/>
      <c r="CM68" s="98"/>
      <c r="CN68" s="98"/>
      <c r="CO68" s="98"/>
      <c r="CP68" s="98"/>
      <c r="CQ68" s="98"/>
      <c r="CR68" s="98"/>
      <c r="CS68" s="98"/>
      <c r="CT68" s="98"/>
      <c r="CU68" s="98"/>
      <c r="CV68" s="98"/>
      <c r="CW68" s="98"/>
      <c r="CX68" s="98"/>
      <c r="CY68" s="98"/>
      <c r="CZ68" s="98"/>
      <c r="DA68" s="98"/>
      <c r="DB68" s="98"/>
      <c r="DC68" s="98"/>
      <c r="DD68" s="98"/>
      <c r="DE68" s="98"/>
      <c r="DF68" s="98"/>
      <c r="DG68" s="98"/>
      <c r="DH68" s="98"/>
      <c r="DI68" s="98"/>
      <c r="DJ68" s="98"/>
      <c r="DK68" s="98"/>
      <c r="DL68" s="98"/>
      <c r="DM68" s="98"/>
      <c r="DN68" s="98"/>
      <c r="DO68" s="98"/>
      <c r="DP68" s="98"/>
      <c r="DQ68" s="98"/>
      <c r="DR68" s="98"/>
      <c r="DS68" s="98"/>
      <c r="DT68" s="98"/>
      <c r="DU68" s="98"/>
      <c r="DV68" s="98"/>
      <c r="DW68" s="98"/>
      <c r="DX68" s="98"/>
      <c r="DY68" s="98"/>
      <c r="DZ68" s="98"/>
      <c r="EA68" s="98"/>
      <c r="EB68" s="98"/>
      <c r="EC68" s="98"/>
      <c r="ED68" s="98"/>
      <c r="EE68" s="98"/>
      <c r="EF68" s="98"/>
      <c r="EG68" s="98"/>
      <c r="EH68" s="98"/>
      <c r="EI68" s="98"/>
      <c r="EJ68" s="98"/>
      <c r="EK68" s="98"/>
      <c r="EL68" s="98"/>
      <c r="EM68" s="98"/>
      <c r="EN68" s="98"/>
      <c r="EO68" s="98"/>
      <c r="EP68" s="98"/>
      <c r="EQ68" s="98"/>
      <c r="ER68" s="98"/>
      <c r="ES68" s="98"/>
      <c r="ET68" s="98"/>
      <c r="EU68" s="98"/>
      <c r="EV68" s="98"/>
      <c r="EW68" s="98"/>
      <c r="EX68" s="98"/>
      <c r="EY68" s="98"/>
      <c r="EZ68" s="98"/>
      <c r="FA68" s="98"/>
      <c r="FB68" s="98"/>
      <c r="FC68" s="98"/>
      <c r="FD68" s="98"/>
      <c r="FE68" s="98"/>
      <c r="FF68" s="98"/>
      <c r="FG68" s="98"/>
      <c r="FH68" s="98"/>
      <c r="FI68" s="98"/>
      <c r="FJ68" s="98"/>
      <c r="FK68" s="98"/>
      <c r="FL68" s="98"/>
      <c r="FM68" s="98"/>
      <c r="FN68" s="98"/>
      <c r="FO68" s="98"/>
      <c r="FP68" s="98"/>
      <c r="FQ68" s="98"/>
      <c r="FR68" s="98"/>
      <c r="FS68" s="98"/>
      <c r="FT68" s="98"/>
      <c r="FU68" s="98"/>
      <c r="FV68" s="98"/>
      <c r="FW68" s="98"/>
      <c r="FX68" s="98"/>
      <c r="FY68" s="98"/>
      <c r="FZ68" s="98"/>
      <c r="GA68" s="98"/>
      <c r="GB68" s="98"/>
      <c r="GC68" s="98"/>
      <c r="GD68" s="98"/>
      <c r="GE68" s="98"/>
      <c r="GF68" s="98"/>
      <c r="GG68" s="98"/>
      <c r="GH68" s="98"/>
      <c r="GI68" s="98"/>
      <c r="GJ68" s="98"/>
      <c r="GK68" s="98"/>
      <c r="GL68" s="98"/>
      <c r="GM68" s="98"/>
      <c r="GN68" s="98"/>
      <c r="GO68" s="98"/>
      <c r="GP68" s="98"/>
      <c r="GQ68" s="98"/>
      <c r="GR68" s="98"/>
      <c r="GS68" s="98"/>
      <c r="GT68" s="98"/>
      <c r="GU68" s="98"/>
      <c r="GV68" s="98"/>
      <c r="GW68" s="98"/>
      <c r="GX68" s="98"/>
      <c r="GY68" s="98"/>
      <c r="GZ68" s="98"/>
      <c r="HA68" s="98"/>
      <c r="HB68" s="98"/>
      <c r="HC68" s="98"/>
      <c r="HD68" s="98"/>
      <c r="HE68" s="98"/>
      <c r="HF68" s="98"/>
      <c r="HG68" s="98"/>
      <c r="HH68" s="98"/>
      <c r="HI68" s="98"/>
      <c r="HJ68" s="98"/>
      <c r="HK68" s="98"/>
      <c r="HL68" s="98"/>
      <c r="HM68" s="98"/>
      <c r="HN68" s="98"/>
      <c r="HO68" s="98"/>
      <c r="HP68" s="98"/>
      <c r="HQ68" s="98"/>
      <c r="HR68" s="98"/>
      <c r="HS68" s="98"/>
      <c r="HT68" s="98"/>
      <c r="HU68" s="98"/>
      <c r="HV68" s="98"/>
      <c r="HW68" s="98"/>
      <c r="HX68" s="98"/>
      <c r="HY68" s="98"/>
      <c r="HZ68" s="98"/>
      <c r="IA68" s="98"/>
      <c r="IB68" s="98"/>
      <c r="IC68" s="98"/>
      <c r="ID68" s="98"/>
      <c r="IE68" s="98"/>
      <c r="IF68" s="98"/>
      <c r="IG68" s="98"/>
      <c r="IH68" s="98"/>
      <c r="II68" s="98"/>
      <c r="IJ68" s="98"/>
      <c r="IK68" s="98"/>
      <c r="IL68" s="98"/>
      <c r="IM68" s="98"/>
      <c r="IN68" s="98"/>
      <c r="IO68" s="98"/>
      <c r="IP68" s="98"/>
      <c r="IQ68" s="98"/>
      <c r="IR68" s="98"/>
      <c r="IS68" s="98"/>
      <c r="IT68" s="98"/>
    </row>
    <row r="69" spans="1:254" x14ac:dyDescent="0.25">
      <c r="A69" s="102"/>
      <c r="B69" s="102"/>
      <c r="C69" s="102"/>
      <c r="D69" s="102"/>
      <c r="E69" s="102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  <c r="AH69" s="98"/>
      <c r="AI69" s="98"/>
      <c r="AJ69" s="98"/>
      <c r="AK69" s="98"/>
      <c r="AL69" s="98"/>
      <c r="AM69" s="98"/>
      <c r="AN69" s="98"/>
      <c r="AO69" s="98"/>
      <c r="AP69" s="98"/>
      <c r="AQ69" s="98"/>
      <c r="AR69" s="98"/>
      <c r="AS69" s="98"/>
      <c r="AT69" s="98"/>
      <c r="AU69" s="98"/>
      <c r="AV69" s="98"/>
      <c r="AW69" s="98"/>
      <c r="AX69" s="98"/>
      <c r="AY69" s="98"/>
      <c r="AZ69" s="98"/>
      <c r="BA69" s="98"/>
      <c r="BB69" s="98"/>
      <c r="BC69" s="98"/>
      <c r="BD69" s="98"/>
      <c r="BE69" s="98"/>
      <c r="BF69" s="98"/>
      <c r="BG69" s="98"/>
      <c r="BH69" s="98"/>
      <c r="BI69" s="98"/>
      <c r="BJ69" s="98"/>
      <c r="BK69" s="98"/>
      <c r="BL69" s="98"/>
      <c r="BM69" s="98"/>
      <c r="BN69" s="98"/>
      <c r="BO69" s="98"/>
      <c r="BP69" s="98"/>
      <c r="BQ69" s="98"/>
      <c r="BR69" s="98"/>
      <c r="BS69" s="98"/>
      <c r="BT69" s="98"/>
      <c r="BU69" s="98"/>
      <c r="BV69" s="98"/>
      <c r="BW69" s="98"/>
      <c r="BX69" s="98"/>
      <c r="BY69" s="98"/>
      <c r="BZ69" s="98"/>
      <c r="CA69" s="98"/>
      <c r="CB69" s="98"/>
      <c r="CC69" s="98"/>
      <c r="CD69" s="98"/>
      <c r="CE69" s="98"/>
      <c r="CF69" s="98"/>
      <c r="CG69" s="98"/>
      <c r="CH69" s="98"/>
      <c r="CI69" s="98"/>
      <c r="CJ69" s="98"/>
      <c r="CK69" s="98"/>
      <c r="CL69" s="98"/>
      <c r="CM69" s="98"/>
      <c r="CN69" s="98"/>
      <c r="CO69" s="98"/>
      <c r="CP69" s="98"/>
      <c r="CQ69" s="98"/>
      <c r="CR69" s="98"/>
      <c r="CS69" s="98"/>
      <c r="CT69" s="98"/>
      <c r="CU69" s="98"/>
      <c r="CV69" s="98"/>
      <c r="CW69" s="98"/>
      <c r="CX69" s="98"/>
      <c r="CY69" s="98"/>
      <c r="CZ69" s="98"/>
      <c r="DA69" s="98"/>
      <c r="DB69" s="98"/>
      <c r="DC69" s="98"/>
      <c r="DD69" s="98"/>
      <c r="DE69" s="98"/>
      <c r="DF69" s="98"/>
      <c r="DG69" s="98"/>
      <c r="DH69" s="98"/>
      <c r="DI69" s="98"/>
      <c r="DJ69" s="98"/>
      <c r="DK69" s="98"/>
      <c r="DL69" s="98"/>
      <c r="DM69" s="98"/>
      <c r="DN69" s="98"/>
      <c r="DO69" s="98"/>
      <c r="DP69" s="98"/>
      <c r="DQ69" s="98"/>
      <c r="DR69" s="98"/>
      <c r="DS69" s="98"/>
      <c r="DT69" s="98"/>
      <c r="DU69" s="98"/>
      <c r="DV69" s="98"/>
      <c r="DW69" s="98"/>
      <c r="DX69" s="98"/>
      <c r="DY69" s="98"/>
      <c r="DZ69" s="98"/>
      <c r="EA69" s="98"/>
      <c r="EB69" s="98"/>
      <c r="EC69" s="98"/>
      <c r="ED69" s="98"/>
      <c r="EE69" s="98"/>
      <c r="EF69" s="98"/>
      <c r="EG69" s="98"/>
      <c r="EH69" s="98"/>
      <c r="EI69" s="98"/>
      <c r="EJ69" s="98"/>
      <c r="EK69" s="98"/>
      <c r="EL69" s="98"/>
      <c r="EM69" s="98"/>
      <c r="EN69" s="98"/>
      <c r="EO69" s="98"/>
      <c r="EP69" s="98"/>
      <c r="EQ69" s="98"/>
      <c r="ER69" s="98"/>
      <c r="ES69" s="98"/>
      <c r="ET69" s="98"/>
      <c r="EU69" s="98"/>
      <c r="EV69" s="98"/>
      <c r="EW69" s="98"/>
      <c r="EX69" s="98"/>
      <c r="EY69" s="98"/>
      <c r="EZ69" s="98"/>
      <c r="FA69" s="98"/>
      <c r="FB69" s="98"/>
      <c r="FC69" s="98"/>
      <c r="FD69" s="98"/>
      <c r="FE69" s="98"/>
      <c r="FF69" s="98"/>
      <c r="FG69" s="98"/>
      <c r="FH69" s="98"/>
      <c r="FI69" s="98"/>
      <c r="FJ69" s="98"/>
      <c r="FK69" s="98"/>
      <c r="FL69" s="98"/>
      <c r="FM69" s="98"/>
      <c r="FN69" s="98"/>
      <c r="FO69" s="98"/>
      <c r="FP69" s="98"/>
      <c r="FQ69" s="98"/>
      <c r="FR69" s="98"/>
      <c r="FS69" s="98"/>
      <c r="FT69" s="98"/>
      <c r="FU69" s="98"/>
      <c r="FV69" s="98"/>
      <c r="FW69" s="98"/>
      <c r="FX69" s="98"/>
      <c r="FY69" s="98"/>
      <c r="FZ69" s="98"/>
      <c r="GA69" s="98"/>
      <c r="GB69" s="98"/>
      <c r="GC69" s="98"/>
      <c r="GD69" s="98"/>
      <c r="GE69" s="98"/>
      <c r="GF69" s="98"/>
      <c r="GG69" s="98"/>
      <c r="GH69" s="98"/>
      <c r="GI69" s="98"/>
      <c r="GJ69" s="98"/>
      <c r="GK69" s="98"/>
      <c r="GL69" s="98"/>
      <c r="GM69" s="98"/>
      <c r="GN69" s="98"/>
      <c r="GO69" s="98"/>
      <c r="GP69" s="98"/>
      <c r="GQ69" s="98"/>
      <c r="GR69" s="98"/>
      <c r="GS69" s="98"/>
      <c r="GT69" s="98"/>
      <c r="GU69" s="98"/>
      <c r="GV69" s="98"/>
      <c r="GW69" s="98"/>
      <c r="GX69" s="98"/>
      <c r="GY69" s="98"/>
      <c r="GZ69" s="98"/>
      <c r="HA69" s="98"/>
      <c r="HB69" s="98"/>
      <c r="HC69" s="98"/>
      <c r="HD69" s="98"/>
      <c r="HE69" s="98"/>
      <c r="HF69" s="98"/>
      <c r="HG69" s="98"/>
      <c r="HH69" s="98"/>
      <c r="HI69" s="98"/>
      <c r="HJ69" s="98"/>
      <c r="HK69" s="98"/>
      <c r="HL69" s="98"/>
      <c r="HM69" s="98"/>
      <c r="HN69" s="98"/>
      <c r="HO69" s="98"/>
      <c r="HP69" s="98"/>
      <c r="HQ69" s="98"/>
      <c r="HR69" s="98"/>
      <c r="HS69" s="98"/>
      <c r="HT69" s="98"/>
      <c r="HU69" s="98"/>
      <c r="HV69" s="98"/>
      <c r="HW69" s="98"/>
      <c r="HX69" s="98"/>
      <c r="HY69" s="98"/>
      <c r="HZ69" s="98"/>
      <c r="IA69" s="98"/>
      <c r="IB69" s="98"/>
      <c r="IC69" s="98"/>
      <c r="ID69" s="98"/>
      <c r="IE69" s="98"/>
      <c r="IF69" s="98"/>
      <c r="IG69" s="98"/>
      <c r="IH69" s="98"/>
      <c r="II69" s="98"/>
      <c r="IJ69" s="98"/>
      <c r="IK69" s="98"/>
      <c r="IL69" s="98"/>
      <c r="IM69" s="98"/>
      <c r="IN69" s="98"/>
      <c r="IO69" s="98"/>
      <c r="IP69" s="98"/>
      <c r="IQ69" s="98"/>
      <c r="IR69" s="98"/>
      <c r="IS69" s="98"/>
      <c r="IT69" s="98"/>
    </row>
    <row r="70" spans="1:254" ht="90.75" x14ac:dyDescent="0.25">
      <c r="A70" s="108" t="s">
        <v>107</v>
      </c>
      <c r="B70" s="121"/>
      <c r="C70" s="121"/>
      <c r="D70" s="121"/>
      <c r="E70" s="121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  <c r="AA70" s="98"/>
      <c r="AB70" s="98"/>
      <c r="AC70" s="98"/>
      <c r="AD70" s="98"/>
      <c r="AE70" s="98"/>
      <c r="AF70" s="98"/>
      <c r="AG70" s="98"/>
      <c r="AH70" s="98"/>
      <c r="AI70" s="98"/>
      <c r="AJ70" s="98"/>
      <c r="AK70" s="98"/>
      <c r="AL70" s="98"/>
      <c r="AM70" s="98"/>
      <c r="AN70" s="98"/>
      <c r="AO70" s="98"/>
      <c r="AP70" s="98"/>
      <c r="AQ70" s="98"/>
      <c r="AR70" s="98"/>
      <c r="AS70" s="98"/>
      <c r="AT70" s="98"/>
      <c r="AU70" s="98"/>
      <c r="AV70" s="98"/>
      <c r="AW70" s="98"/>
      <c r="AX70" s="98"/>
      <c r="AY70" s="98"/>
      <c r="AZ70" s="98"/>
      <c r="BA70" s="98"/>
      <c r="BB70" s="98"/>
      <c r="BC70" s="98"/>
      <c r="BD70" s="98"/>
      <c r="BE70" s="98"/>
      <c r="BF70" s="98"/>
      <c r="BG70" s="98"/>
      <c r="BH70" s="98"/>
      <c r="BI70" s="98"/>
      <c r="BJ70" s="98"/>
      <c r="BK70" s="98"/>
      <c r="BL70" s="98"/>
      <c r="BM70" s="98"/>
      <c r="BN70" s="98"/>
      <c r="BO70" s="98"/>
      <c r="BP70" s="98"/>
      <c r="BQ70" s="98"/>
      <c r="BR70" s="98"/>
      <c r="BS70" s="98"/>
      <c r="BT70" s="98"/>
      <c r="BU70" s="98"/>
      <c r="BV70" s="98"/>
      <c r="BW70" s="98"/>
      <c r="BX70" s="98"/>
      <c r="BY70" s="98"/>
      <c r="BZ70" s="98"/>
      <c r="CA70" s="98"/>
      <c r="CB70" s="98"/>
      <c r="CC70" s="98"/>
      <c r="CD70" s="98"/>
      <c r="CE70" s="98"/>
      <c r="CF70" s="98"/>
      <c r="CG70" s="98"/>
      <c r="CH70" s="98"/>
      <c r="CI70" s="98"/>
      <c r="CJ70" s="98"/>
      <c r="CK70" s="98"/>
      <c r="CL70" s="98"/>
      <c r="CM70" s="98"/>
      <c r="CN70" s="98"/>
      <c r="CO70" s="98"/>
      <c r="CP70" s="98"/>
      <c r="CQ70" s="98"/>
      <c r="CR70" s="98"/>
      <c r="CS70" s="98"/>
      <c r="CT70" s="98"/>
      <c r="CU70" s="98"/>
      <c r="CV70" s="98"/>
      <c r="CW70" s="98"/>
      <c r="CX70" s="98"/>
      <c r="CY70" s="98"/>
      <c r="CZ70" s="98"/>
      <c r="DA70" s="98"/>
      <c r="DB70" s="98"/>
      <c r="DC70" s="98"/>
      <c r="DD70" s="98"/>
      <c r="DE70" s="98"/>
      <c r="DF70" s="98"/>
      <c r="DG70" s="98"/>
      <c r="DH70" s="98"/>
      <c r="DI70" s="98"/>
      <c r="DJ70" s="98"/>
      <c r="DK70" s="98"/>
      <c r="DL70" s="98"/>
      <c r="DM70" s="98"/>
      <c r="DN70" s="98"/>
      <c r="DO70" s="98"/>
      <c r="DP70" s="98"/>
      <c r="DQ70" s="98"/>
      <c r="DR70" s="98"/>
      <c r="DS70" s="98"/>
      <c r="DT70" s="98"/>
      <c r="DU70" s="98"/>
      <c r="DV70" s="98"/>
      <c r="DW70" s="98"/>
      <c r="DX70" s="98"/>
      <c r="DY70" s="98"/>
      <c r="DZ70" s="98"/>
      <c r="EA70" s="98"/>
      <c r="EB70" s="98"/>
      <c r="EC70" s="98"/>
      <c r="ED70" s="98"/>
      <c r="EE70" s="98"/>
      <c r="EF70" s="98"/>
      <c r="EG70" s="98"/>
      <c r="EH70" s="98"/>
      <c r="EI70" s="98"/>
      <c r="EJ70" s="98"/>
      <c r="EK70" s="98"/>
      <c r="EL70" s="98"/>
      <c r="EM70" s="98"/>
      <c r="EN70" s="98"/>
      <c r="EO70" s="98"/>
      <c r="EP70" s="98"/>
      <c r="EQ70" s="98"/>
      <c r="ER70" s="98"/>
      <c r="ES70" s="98"/>
      <c r="ET70" s="98"/>
      <c r="EU70" s="98"/>
      <c r="EV70" s="98"/>
      <c r="EW70" s="98"/>
      <c r="EX70" s="98"/>
      <c r="EY70" s="98"/>
      <c r="EZ70" s="98"/>
      <c r="FA70" s="98"/>
      <c r="FB70" s="98"/>
      <c r="FC70" s="98"/>
      <c r="FD70" s="98"/>
      <c r="FE70" s="98"/>
      <c r="FF70" s="98"/>
      <c r="FG70" s="98"/>
      <c r="FH70" s="98"/>
      <c r="FI70" s="98"/>
      <c r="FJ70" s="98"/>
      <c r="FK70" s="98"/>
      <c r="FL70" s="98"/>
      <c r="FM70" s="98"/>
      <c r="FN70" s="98"/>
      <c r="FO70" s="98"/>
      <c r="FP70" s="98"/>
      <c r="FQ70" s="98"/>
      <c r="FR70" s="98"/>
      <c r="FS70" s="98"/>
      <c r="FT70" s="98"/>
      <c r="FU70" s="98"/>
      <c r="FV70" s="98"/>
      <c r="FW70" s="98"/>
      <c r="FX70" s="98"/>
      <c r="FY70" s="98"/>
      <c r="FZ70" s="98"/>
      <c r="GA70" s="98"/>
      <c r="GB70" s="98"/>
      <c r="GC70" s="98"/>
      <c r="GD70" s="98"/>
      <c r="GE70" s="98"/>
      <c r="GF70" s="98"/>
      <c r="GG70" s="98"/>
      <c r="GH70" s="98"/>
      <c r="GI70" s="98"/>
      <c r="GJ70" s="98"/>
      <c r="GK70" s="98"/>
      <c r="GL70" s="98"/>
      <c r="GM70" s="98"/>
      <c r="GN70" s="98"/>
      <c r="GO70" s="98"/>
      <c r="GP70" s="98"/>
      <c r="GQ70" s="98"/>
      <c r="GR70" s="98"/>
      <c r="GS70" s="98"/>
      <c r="GT70" s="98"/>
      <c r="GU70" s="98"/>
      <c r="GV70" s="98"/>
      <c r="GW70" s="98"/>
      <c r="GX70" s="98"/>
      <c r="GY70" s="98"/>
      <c r="GZ70" s="98"/>
      <c r="HA70" s="98"/>
      <c r="HB70" s="98"/>
      <c r="HC70" s="98"/>
      <c r="HD70" s="98"/>
      <c r="HE70" s="98"/>
      <c r="HF70" s="98"/>
      <c r="HG70" s="98"/>
      <c r="HH70" s="98"/>
      <c r="HI70" s="98"/>
      <c r="HJ70" s="98"/>
      <c r="HK70" s="98"/>
      <c r="HL70" s="98"/>
      <c r="HM70" s="98"/>
      <c r="HN70" s="98"/>
      <c r="HO70" s="98"/>
      <c r="HP70" s="98"/>
      <c r="HQ70" s="98"/>
      <c r="HR70" s="98"/>
      <c r="HS70" s="98"/>
      <c r="HT70" s="98"/>
      <c r="HU70" s="98"/>
      <c r="HV70" s="98"/>
      <c r="HW70" s="98"/>
      <c r="HX70" s="98"/>
      <c r="HY70" s="98"/>
      <c r="HZ70" s="98"/>
      <c r="IA70" s="98"/>
      <c r="IB70" s="98"/>
      <c r="IC70" s="98"/>
      <c r="ID70" s="98"/>
      <c r="IE70" s="98"/>
      <c r="IF70" s="98"/>
      <c r="IG70" s="98"/>
      <c r="IH70" s="98"/>
      <c r="II70" s="98"/>
      <c r="IJ70" s="98"/>
      <c r="IK70" s="98"/>
      <c r="IL70" s="98"/>
      <c r="IM70" s="98"/>
      <c r="IN70" s="98"/>
      <c r="IO70" s="98"/>
      <c r="IP70" s="98"/>
      <c r="IQ70" s="98"/>
      <c r="IR70" s="98"/>
      <c r="IS70" s="98"/>
      <c r="IT70" s="9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21C07-19D2-4513-8F37-712F5B866717}">
  <sheetPr>
    <tabColor theme="0" tint="-0.499984740745262"/>
  </sheetPr>
  <dimension ref="A2:W38"/>
  <sheetViews>
    <sheetView showGridLines="0" tabSelected="1" workbookViewId="0">
      <selection activeCell="Q9" sqref="Q9"/>
    </sheetView>
  </sheetViews>
  <sheetFormatPr defaultRowHeight="15" x14ac:dyDescent="0.25"/>
  <cols>
    <col min="17" max="17" width="6.5703125" customWidth="1"/>
  </cols>
  <sheetData>
    <row r="2" spans="1:23" x14ac:dyDescent="0.25">
      <c r="A2" s="328"/>
      <c r="B2" s="328"/>
      <c r="C2" s="328"/>
      <c r="D2" s="328"/>
      <c r="E2" s="328"/>
      <c r="F2" s="328"/>
      <c r="G2" s="328"/>
      <c r="H2" s="328"/>
      <c r="I2" s="328"/>
      <c r="J2" s="328"/>
      <c r="K2" s="328"/>
      <c r="L2" s="328"/>
      <c r="M2" s="328"/>
      <c r="N2" s="328"/>
      <c r="O2" s="328"/>
      <c r="P2" s="328"/>
      <c r="Q2" s="328"/>
      <c r="R2" s="328"/>
      <c r="S2" s="328"/>
      <c r="T2" s="328"/>
      <c r="U2" s="328"/>
      <c r="V2" s="328"/>
      <c r="W2" s="328"/>
    </row>
    <row r="3" spans="1:23" ht="42.75" x14ac:dyDescent="0.8">
      <c r="A3" s="328"/>
      <c r="B3" s="343" t="s">
        <v>593</v>
      </c>
      <c r="C3" s="344"/>
      <c r="D3" s="344"/>
      <c r="E3" s="344"/>
      <c r="F3" s="344"/>
      <c r="G3" s="344"/>
      <c r="H3" s="344"/>
      <c r="I3" s="344"/>
      <c r="J3" s="344"/>
      <c r="K3" s="344"/>
      <c r="L3" s="344"/>
      <c r="M3" s="344"/>
      <c r="N3" s="344"/>
      <c r="O3" s="344"/>
      <c r="P3" s="344"/>
      <c r="Q3" s="344"/>
      <c r="R3" s="329"/>
      <c r="S3" s="328"/>
      <c r="T3" s="328"/>
      <c r="U3" s="328"/>
      <c r="V3" s="328"/>
      <c r="W3" s="328"/>
    </row>
    <row r="4" spans="1:23" x14ac:dyDescent="0.25">
      <c r="A4" s="328"/>
      <c r="B4" s="328"/>
      <c r="C4" s="328"/>
      <c r="D4" s="328"/>
      <c r="E4" s="328"/>
      <c r="F4" s="328"/>
      <c r="G4" s="328"/>
      <c r="H4" s="328"/>
      <c r="I4" s="328"/>
      <c r="J4" s="328"/>
      <c r="K4" s="328"/>
      <c r="L4" s="328"/>
      <c r="M4" s="328"/>
      <c r="N4" s="328"/>
      <c r="O4" s="328"/>
      <c r="P4" s="328"/>
      <c r="Q4" s="328"/>
      <c r="R4" s="328"/>
      <c r="S4" s="328"/>
      <c r="T4" s="328"/>
      <c r="U4" s="328"/>
      <c r="V4" s="328"/>
      <c r="W4" s="328"/>
    </row>
    <row r="5" spans="1:23" x14ac:dyDescent="0.25">
      <c r="A5" s="328"/>
      <c r="B5" s="328"/>
      <c r="C5" s="328"/>
      <c r="D5" s="328"/>
      <c r="E5" s="328"/>
      <c r="F5" s="328"/>
      <c r="G5" s="328"/>
      <c r="H5" s="328"/>
      <c r="I5" s="328"/>
      <c r="J5" s="328"/>
      <c r="K5" s="328"/>
      <c r="L5" s="328"/>
      <c r="M5" s="328"/>
      <c r="N5" s="328"/>
      <c r="O5" s="328"/>
      <c r="P5" s="328"/>
      <c r="Q5" s="328"/>
      <c r="R5" s="328"/>
      <c r="S5" s="328"/>
      <c r="T5" s="328"/>
      <c r="U5" s="328"/>
      <c r="V5" s="328"/>
      <c r="W5" s="328"/>
    </row>
    <row r="6" spans="1:23" x14ac:dyDescent="0.25">
      <c r="A6" s="328"/>
      <c r="B6" s="328"/>
      <c r="C6" s="328"/>
      <c r="D6" s="328"/>
      <c r="E6" s="328"/>
      <c r="F6" s="328"/>
      <c r="G6" s="328"/>
      <c r="H6" s="328"/>
      <c r="I6" s="328"/>
      <c r="J6" s="328"/>
      <c r="K6" s="328"/>
      <c r="L6" s="328"/>
      <c r="M6" s="328"/>
      <c r="N6" s="328"/>
      <c r="O6" s="328"/>
      <c r="P6" s="328"/>
      <c r="Q6" s="328"/>
      <c r="R6" s="328"/>
      <c r="S6" s="328"/>
      <c r="T6" s="328"/>
      <c r="U6" s="328"/>
      <c r="V6" s="328"/>
      <c r="W6" s="328"/>
    </row>
    <row r="7" spans="1:23" x14ac:dyDescent="0.25">
      <c r="A7" s="328"/>
      <c r="B7" s="328"/>
      <c r="C7" s="328"/>
      <c r="D7" s="328"/>
      <c r="E7" s="328"/>
      <c r="F7" s="328"/>
      <c r="G7" s="328"/>
      <c r="H7" s="328"/>
      <c r="I7" s="328"/>
      <c r="J7" s="328"/>
      <c r="K7" s="328"/>
      <c r="L7" s="328"/>
      <c r="M7" s="328"/>
      <c r="N7" s="328"/>
      <c r="O7" s="328"/>
      <c r="P7" s="328"/>
      <c r="Q7" s="328"/>
      <c r="R7" s="328"/>
      <c r="S7" s="328"/>
      <c r="T7" s="328"/>
      <c r="U7" s="328"/>
      <c r="V7" s="328"/>
      <c r="W7" s="328"/>
    </row>
    <row r="8" spans="1:23" x14ac:dyDescent="0.25">
      <c r="A8" s="328"/>
      <c r="B8" s="328"/>
      <c r="C8" s="328"/>
      <c r="D8" s="328"/>
      <c r="E8" s="328"/>
      <c r="F8" s="328"/>
      <c r="G8" s="328"/>
      <c r="H8" s="328"/>
      <c r="I8" s="328"/>
      <c r="J8" s="328"/>
      <c r="K8" s="328"/>
      <c r="L8" s="328"/>
      <c r="M8" s="328"/>
      <c r="N8" s="328"/>
      <c r="O8" s="328"/>
      <c r="P8" s="328"/>
      <c r="Q8" s="328"/>
      <c r="R8" s="328"/>
      <c r="S8" s="328"/>
      <c r="T8" s="328"/>
      <c r="U8" s="328"/>
      <c r="V8" s="328"/>
      <c r="W8" s="328"/>
    </row>
    <row r="9" spans="1:23" x14ac:dyDescent="0.25">
      <c r="A9" s="328"/>
      <c r="B9" s="328"/>
      <c r="C9" s="328"/>
      <c r="D9" s="328"/>
      <c r="E9" s="328"/>
      <c r="F9" s="328"/>
      <c r="G9" s="328"/>
      <c r="H9" s="328"/>
      <c r="I9" s="328"/>
      <c r="J9" s="328"/>
      <c r="K9" s="328"/>
      <c r="L9" s="328"/>
      <c r="M9" s="328"/>
      <c r="N9" s="328"/>
      <c r="O9" s="328"/>
      <c r="P9" s="328"/>
      <c r="Q9" s="328"/>
      <c r="R9" s="328"/>
      <c r="S9" s="328"/>
      <c r="T9" s="328"/>
      <c r="U9" s="328"/>
      <c r="V9" s="328"/>
      <c r="W9" s="328"/>
    </row>
    <row r="10" spans="1:23" x14ac:dyDescent="0.25">
      <c r="A10" s="328"/>
      <c r="B10" s="328"/>
      <c r="C10" s="328"/>
      <c r="D10" s="328"/>
      <c r="E10" s="328"/>
      <c r="F10" s="328"/>
      <c r="G10" s="328"/>
      <c r="H10" s="328"/>
      <c r="I10" s="328"/>
      <c r="J10" s="328"/>
      <c r="K10" s="328"/>
      <c r="L10" s="328"/>
      <c r="M10" s="328"/>
      <c r="N10" s="328"/>
      <c r="O10" s="328"/>
      <c r="P10" s="328"/>
      <c r="Q10" s="328"/>
      <c r="R10" s="328"/>
      <c r="S10" s="328"/>
      <c r="T10" s="328"/>
      <c r="U10" s="328"/>
      <c r="V10" s="328"/>
      <c r="W10" s="328"/>
    </row>
    <row r="11" spans="1:23" ht="36" x14ac:dyDescent="0.55000000000000004">
      <c r="A11" s="328"/>
      <c r="B11" s="339" t="s">
        <v>605</v>
      </c>
      <c r="C11" s="339"/>
      <c r="D11" s="339"/>
      <c r="E11" s="339"/>
      <c r="F11" s="339"/>
      <c r="G11" s="339"/>
      <c r="H11" s="339"/>
      <c r="I11" s="339"/>
      <c r="J11" s="339"/>
      <c r="K11" s="339"/>
      <c r="L11" s="339"/>
      <c r="M11" s="339"/>
      <c r="N11" s="339"/>
      <c r="O11" s="339"/>
      <c r="P11" s="339"/>
      <c r="Q11" s="339"/>
      <c r="R11" s="328"/>
      <c r="S11" s="328"/>
      <c r="T11" s="328"/>
      <c r="U11" s="328"/>
      <c r="V11" s="328"/>
      <c r="W11" s="328"/>
    </row>
    <row r="12" spans="1:23" ht="36" x14ac:dyDescent="0.55000000000000004">
      <c r="A12" s="328"/>
      <c r="B12" s="330"/>
      <c r="C12" s="331"/>
      <c r="D12" s="331"/>
      <c r="E12" s="331"/>
      <c r="F12" s="328"/>
      <c r="G12" s="328"/>
      <c r="H12" s="328"/>
      <c r="I12" s="328"/>
      <c r="J12" s="328"/>
      <c r="K12" s="328"/>
      <c r="L12" s="328"/>
      <c r="M12" s="328"/>
      <c r="N12" s="328"/>
      <c r="O12" s="328"/>
      <c r="P12" s="328"/>
      <c r="Q12" s="328"/>
      <c r="R12" s="328"/>
      <c r="S12" s="328"/>
      <c r="T12" s="328"/>
      <c r="U12" s="328"/>
      <c r="V12" s="328"/>
      <c r="W12" s="328"/>
    </row>
    <row r="13" spans="1:23" ht="36.75" x14ac:dyDescent="0.7">
      <c r="A13" s="328"/>
      <c r="B13" s="340" t="s">
        <v>595</v>
      </c>
      <c r="C13" s="340"/>
      <c r="D13" s="340"/>
      <c r="E13" s="340"/>
      <c r="F13" s="340"/>
      <c r="G13" s="340"/>
      <c r="H13" s="340"/>
      <c r="I13" s="340"/>
      <c r="J13" s="340"/>
      <c r="K13" s="340"/>
      <c r="L13" s="340"/>
      <c r="M13" s="340"/>
      <c r="N13" s="340"/>
      <c r="O13" s="340"/>
      <c r="P13" s="340"/>
      <c r="Q13" s="340"/>
      <c r="R13" s="328"/>
      <c r="S13" s="328"/>
      <c r="T13" s="328"/>
      <c r="U13" s="328"/>
      <c r="V13" s="328"/>
      <c r="W13" s="328"/>
    </row>
    <row r="14" spans="1:23" ht="25.5" x14ac:dyDescent="0.35">
      <c r="A14" s="328"/>
      <c r="B14" s="338" t="s">
        <v>596</v>
      </c>
      <c r="C14" s="338"/>
      <c r="D14" s="338"/>
      <c r="E14" s="338"/>
      <c r="F14" s="338"/>
      <c r="G14" s="338"/>
      <c r="H14" s="338"/>
      <c r="I14" s="338"/>
      <c r="J14" s="338"/>
      <c r="K14" s="338"/>
      <c r="L14" s="338"/>
      <c r="M14" s="338"/>
      <c r="N14" s="338"/>
      <c r="O14" s="338"/>
      <c r="P14" s="338"/>
      <c r="Q14" s="338"/>
      <c r="R14" s="328"/>
      <c r="S14" s="328"/>
      <c r="T14" s="328"/>
      <c r="U14" s="328"/>
      <c r="V14" s="328"/>
      <c r="W14" s="328"/>
    </row>
    <row r="15" spans="1:23" ht="25.5" x14ac:dyDescent="0.35">
      <c r="A15" s="328"/>
      <c r="B15" s="338" t="s">
        <v>597</v>
      </c>
      <c r="C15" s="338"/>
      <c r="D15" s="338"/>
      <c r="E15" s="338"/>
      <c r="F15" s="338"/>
      <c r="G15" s="338"/>
      <c r="H15" s="338"/>
      <c r="I15" s="338"/>
      <c r="J15" s="338"/>
      <c r="K15" s="338"/>
      <c r="L15" s="338"/>
      <c r="M15" s="338"/>
      <c r="N15" s="338"/>
      <c r="O15" s="338"/>
      <c r="P15" s="338"/>
      <c r="Q15" s="338"/>
      <c r="R15" s="328"/>
      <c r="S15" s="328"/>
      <c r="T15" s="328"/>
      <c r="U15" s="328"/>
      <c r="V15" s="328"/>
      <c r="W15" s="328"/>
    </row>
    <row r="16" spans="1:23" ht="25.5" x14ac:dyDescent="0.35">
      <c r="A16" s="328"/>
      <c r="B16" s="338" t="s">
        <v>598</v>
      </c>
      <c r="C16" s="338"/>
      <c r="D16" s="338"/>
      <c r="E16" s="338"/>
      <c r="F16" s="338"/>
      <c r="G16" s="338"/>
      <c r="H16" s="338"/>
      <c r="I16" s="338"/>
      <c r="J16" s="338"/>
      <c r="K16" s="338"/>
      <c r="L16" s="338"/>
      <c r="M16" s="338"/>
      <c r="N16" s="338"/>
      <c r="O16" s="338"/>
      <c r="P16" s="338"/>
      <c r="Q16" s="338"/>
      <c r="R16" s="328"/>
      <c r="S16" s="328"/>
      <c r="T16" s="328"/>
      <c r="U16" s="328"/>
      <c r="V16" s="328"/>
      <c r="W16" s="328"/>
    </row>
    <row r="17" spans="1:23" ht="25.5" x14ac:dyDescent="0.35">
      <c r="A17" s="328"/>
      <c r="B17" s="338" t="s">
        <v>599</v>
      </c>
      <c r="C17" s="338"/>
      <c r="D17" s="338"/>
      <c r="E17" s="338"/>
      <c r="F17" s="338"/>
      <c r="G17" s="338"/>
      <c r="H17" s="338"/>
      <c r="I17" s="338"/>
      <c r="J17" s="338"/>
      <c r="K17" s="338"/>
      <c r="L17" s="338"/>
      <c r="M17" s="338"/>
      <c r="N17" s="338"/>
      <c r="O17" s="338"/>
      <c r="P17" s="338"/>
      <c r="Q17" s="338"/>
      <c r="R17" s="328"/>
      <c r="S17" s="328"/>
      <c r="T17" s="328"/>
      <c r="U17" s="328"/>
      <c r="V17" s="328"/>
      <c r="W17" s="328"/>
    </row>
    <row r="18" spans="1:23" ht="25.5" x14ac:dyDescent="0.35">
      <c r="A18" s="328"/>
      <c r="B18" s="338" t="s">
        <v>579</v>
      </c>
      <c r="C18" s="338"/>
      <c r="D18" s="338"/>
      <c r="E18" s="338"/>
      <c r="F18" s="338"/>
      <c r="G18" s="338"/>
      <c r="H18" s="338"/>
      <c r="I18" s="338"/>
      <c r="J18" s="338"/>
      <c r="K18" s="338"/>
      <c r="L18" s="338"/>
      <c r="M18" s="338"/>
      <c r="N18" s="338"/>
      <c r="O18" s="338"/>
      <c r="P18" s="338"/>
      <c r="Q18" s="338"/>
      <c r="R18" s="328"/>
      <c r="S18" s="328"/>
      <c r="T18" s="328"/>
      <c r="U18" s="328"/>
      <c r="V18" s="328"/>
      <c r="W18" s="328"/>
    </row>
    <row r="19" spans="1:23" ht="25.5" x14ac:dyDescent="0.35">
      <c r="A19" s="328"/>
      <c r="B19" s="338" t="s">
        <v>600</v>
      </c>
      <c r="C19" s="338"/>
      <c r="D19" s="338"/>
      <c r="E19" s="338"/>
      <c r="F19" s="338"/>
      <c r="G19" s="338"/>
      <c r="H19" s="338"/>
      <c r="I19" s="338"/>
      <c r="J19" s="338"/>
      <c r="K19" s="338"/>
      <c r="L19" s="338"/>
      <c r="M19" s="338"/>
      <c r="N19" s="338"/>
      <c r="O19" s="338"/>
      <c r="P19" s="338"/>
      <c r="Q19" s="338"/>
      <c r="R19" s="328"/>
      <c r="S19" s="328"/>
      <c r="T19" s="328"/>
      <c r="U19" s="328"/>
      <c r="V19" s="328"/>
      <c r="W19" s="328"/>
    </row>
    <row r="20" spans="1:23" ht="18.75" x14ac:dyDescent="0.3">
      <c r="A20" s="328"/>
      <c r="B20" s="332"/>
      <c r="C20" s="332"/>
      <c r="D20" s="332"/>
      <c r="E20" s="332"/>
      <c r="F20" s="332"/>
      <c r="G20" s="329"/>
      <c r="H20" s="329"/>
      <c r="I20" s="329"/>
      <c r="J20" s="329"/>
      <c r="K20" s="329"/>
      <c r="L20" s="329"/>
      <c r="M20" s="329"/>
      <c r="N20" s="329"/>
      <c r="O20" s="329"/>
      <c r="P20" s="329"/>
      <c r="Q20" s="329"/>
      <c r="R20" s="328"/>
      <c r="S20" s="328"/>
      <c r="T20" s="328"/>
      <c r="U20" s="328"/>
      <c r="V20" s="328"/>
      <c r="W20" s="328"/>
    </row>
    <row r="21" spans="1:23" ht="18.75" x14ac:dyDescent="0.3">
      <c r="A21" s="328"/>
      <c r="B21" s="332"/>
      <c r="C21" s="333"/>
      <c r="D21" s="333"/>
      <c r="E21" s="333"/>
      <c r="F21" s="333"/>
      <c r="G21" s="333"/>
      <c r="H21" s="333"/>
      <c r="I21" s="333"/>
      <c r="J21" s="333"/>
      <c r="K21" s="333"/>
      <c r="L21" s="333"/>
      <c r="M21" s="333"/>
      <c r="N21" s="333"/>
      <c r="O21" s="333"/>
      <c r="P21" s="329"/>
      <c r="Q21" s="329"/>
      <c r="R21" s="328"/>
      <c r="S21" s="328"/>
      <c r="T21" s="328"/>
      <c r="U21" s="328"/>
      <c r="V21" s="328"/>
      <c r="W21" s="328"/>
    </row>
    <row r="22" spans="1:23" ht="18.75" x14ac:dyDescent="0.3">
      <c r="A22" s="328"/>
      <c r="B22" s="332"/>
      <c r="C22" s="333" t="s">
        <v>604</v>
      </c>
      <c r="D22" s="329"/>
      <c r="E22" s="329"/>
      <c r="F22" s="329"/>
      <c r="G22" s="329"/>
      <c r="H22" s="329"/>
      <c r="I22" s="329"/>
      <c r="J22" s="329"/>
      <c r="K22" s="329"/>
      <c r="L22" s="329"/>
      <c r="M22" s="329"/>
      <c r="N22" s="329"/>
      <c r="O22" s="329"/>
      <c r="P22" s="329"/>
      <c r="Q22" s="329"/>
      <c r="R22" s="328"/>
      <c r="S22" s="328"/>
      <c r="T22" s="328"/>
      <c r="U22" s="328"/>
      <c r="V22" s="328"/>
      <c r="W22" s="328"/>
    </row>
    <row r="23" spans="1:23" ht="18.75" x14ac:dyDescent="0.3">
      <c r="A23" s="328"/>
      <c r="B23" s="334"/>
      <c r="C23" s="328"/>
      <c r="D23" s="328"/>
      <c r="E23" s="328"/>
      <c r="F23" s="328"/>
      <c r="G23" s="328"/>
      <c r="H23" s="328"/>
      <c r="I23" s="328"/>
      <c r="J23" s="328"/>
      <c r="K23" s="328"/>
      <c r="L23" s="328"/>
      <c r="M23" s="328"/>
      <c r="N23" s="328"/>
      <c r="O23" s="328"/>
      <c r="P23" s="328"/>
      <c r="Q23" s="328"/>
      <c r="R23" s="328"/>
      <c r="S23" s="328"/>
      <c r="T23" s="328"/>
      <c r="U23" s="328"/>
      <c r="V23" s="328"/>
      <c r="W23" s="328"/>
    </row>
    <row r="24" spans="1:23" ht="18.75" x14ac:dyDescent="0.3">
      <c r="A24" s="328"/>
      <c r="B24" s="334"/>
      <c r="C24" s="328"/>
      <c r="D24" s="328"/>
      <c r="E24" s="328"/>
      <c r="F24" s="328"/>
      <c r="G24" s="328"/>
      <c r="H24" s="328"/>
      <c r="I24" s="328"/>
      <c r="J24" s="328"/>
      <c r="K24" s="328"/>
      <c r="L24" s="328"/>
      <c r="M24" s="328"/>
      <c r="N24" s="328"/>
      <c r="O24" s="328"/>
      <c r="P24" s="328"/>
      <c r="Q24" s="328"/>
      <c r="R24" s="328"/>
      <c r="S24" s="328"/>
      <c r="T24" s="328"/>
      <c r="U24" s="328"/>
      <c r="V24" s="328"/>
      <c r="W24" s="328"/>
    </row>
    <row r="25" spans="1:23" ht="21" x14ac:dyDescent="0.35">
      <c r="A25" s="328"/>
      <c r="B25" s="335" t="s">
        <v>601</v>
      </c>
      <c r="C25" s="335"/>
      <c r="D25" s="335"/>
      <c r="E25" s="335"/>
      <c r="F25" s="335"/>
      <c r="G25" s="328"/>
      <c r="H25" s="328"/>
      <c r="I25" s="328"/>
      <c r="J25" s="328"/>
      <c r="K25" s="328"/>
      <c r="L25" s="328"/>
      <c r="M25" s="328"/>
      <c r="N25" s="328"/>
      <c r="O25" s="328"/>
      <c r="P25" s="328"/>
      <c r="Q25" s="328"/>
      <c r="R25" s="328"/>
      <c r="S25" s="328"/>
      <c r="T25" s="328"/>
      <c r="U25" s="328"/>
      <c r="V25" s="328"/>
      <c r="W25" s="328"/>
    </row>
    <row r="26" spans="1:23" ht="21" x14ac:dyDescent="0.35">
      <c r="A26" s="328"/>
      <c r="B26" s="336" t="s">
        <v>594</v>
      </c>
      <c r="C26" s="335"/>
      <c r="D26" s="335"/>
      <c r="E26" s="335"/>
      <c r="F26" s="335"/>
      <c r="G26" s="328"/>
      <c r="H26" s="328"/>
      <c r="I26" s="328"/>
      <c r="J26" s="328"/>
      <c r="K26" s="328"/>
      <c r="L26" s="328"/>
      <c r="M26" s="328"/>
      <c r="N26" s="328"/>
      <c r="O26" s="328"/>
      <c r="P26" s="328"/>
      <c r="Q26" s="328"/>
      <c r="R26" s="328"/>
      <c r="S26" s="328"/>
      <c r="T26" s="328"/>
      <c r="U26" s="328"/>
      <c r="V26" s="328"/>
      <c r="W26" s="328"/>
    </row>
    <row r="27" spans="1:23" ht="21" x14ac:dyDescent="0.35">
      <c r="A27" s="328"/>
      <c r="B27" s="335"/>
      <c r="C27" s="335" t="s">
        <v>602</v>
      </c>
      <c r="D27" s="335"/>
      <c r="E27" s="335"/>
      <c r="F27" s="335"/>
      <c r="G27" s="328"/>
      <c r="H27" s="328"/>
      <c r="I27" s="328"/>
      <c r="J27" s="328"/>
      <c r="K27" s="328"/>
      <c r="L27" s="328"/>
      <c r="M27" s="328"/>
      <c r="N27" s="328"/>
      <c r="O27" s="328"/>
      <c r="P27" s="328"/>
      <c r="Q27" s="328"/>
      <c r="R27" s="328"/>
      <c r="S27" s="328"/>
      <c r="T27" s="328"/>
      <c r="U27" s="328"/>
      <c r="V27" s="328"/>
      <c r="W27" s="328"/>
    </row>
    <row r="28" spans="1:23" ht="21" x14ac:dyDescent="0.35">
      <c r="A28" s="328"/>
      <c r="B28" s="335"/>
      <c r="C28" s="335" t="s">
        <v>603</v>
      </c>
      <c r="D28" s="335"/>
      <c r="E28" s="335"/>
      <c r="F28" s="335"/>
      <c r="G28" s="328"/>
      <c r="H28" s="328"/>
      <c r="I28" s="328"/>
      <c r="J28" s="328"/>
      <c r="K28" s="328"/>
      <c r="L28" s="328"/>
      <c r="M28" s="328"/>
      <c r="N28" s="328"/>
      <c r="O28" s="328"/>
      <c r="P28" s="328"/>
      <c r="Q28" s="328"/>
      <c r="R28" s="328"/>
      <c r="S28" s="328"/>
      <c r="T28" s="328"/>
      <c r="U28" s="328"/>
      <c r="V28" s="328"/>
      <c r="W28" s="328"/>
    </row>
    <row r="29" spans="1:23" ht="21" x14ac:dyDescent="0.35">
      <c r="A29" s="328"/>
      <c r="B29" s="335" t="s">
        <v>606</v>
      </c>
      <c r="C29" s="335"/>
      <c r="D29" s="335"/>
      <c r="E29" s="335"/>
      <c r="F29" s="335"/>
      <c r="G29" s="328"/>
      <c r="H29" s="328"/>
      <c r="I29" s="328"/>
      <c r="J29" s="328"/>
      <c r="K29" s="328"/>
      <c r="L29" s="328"/>
      <c r="M29" s="328"/>
      <c r="N29" s="328"/>
      <c r="O29" s="328"/>
      <c r="P29" s="328"/>
      <c r="Q29" s="328"/>
      <c r="R29" s="328"/>
      <c r="S29" s="328"/>
      <c r="T29" s="328"/>
      <c r="U29" s="328"/>
      <c r="V29" s="328"/>
      <c r="W29" s="328"/>
    </row>
    <row r="30" spans="1:23" x14ac:dyDescent="0.25">
      <c r="A30" s="328"/>
      <c r="B30" s="328"/>
      <c r="C30" s="328"/>
      <c r="D30" s="328"/>
      <c r="E30" s="328"/>
      <c r="F30" s="328"/>
      <c r="G30" s="328"/>
      <c r="H30" s="328"/>
      <c r="I30" s="328"/>
      <c r="J30" s="328"/>
      <c r="K30" s="328"/>
      <c r="L30" s="328"/>
      <c r="M30" s="328"/>
      <c r="N30" s="328"/>
      <c r="O30" s="328"/>
      <c r="P30" s="328"/>
      <c r="Q30" s="328"/>
      <c r="R30" s="328"/>
      <c r="S30" s="328"/>
      <c r="T30" s="328"/>
      <c r="U30" s="328"/>
      <c r="V30" s="328"/>
      <c r="W30" s="328"/>
    </row>
    <row r="31" spans="1:23" ht="18.75" x14ac:dyDescent="0.3">
      <c r="A31" s="328"/>
      <c r="B31" s="328"/>
      <c r="C31" s="334"/>
      <c r="D31" s="334"/>
      <c r="E31" s="334"/>
      <c r="F31" s="328"/>
      <c r="G31" s="328"/>
      <c r="H31" s="328"/>
      <c r="I31" s="328"/>
      <c r="J31" s="328"/>
      <c r="K31" s="328"/>
      <c r="L31" s="328"/>
      <c r="M31" s="328"/>
      <c r="N31" s="328"/>
      <c r="O31" s="328"/>
      <c r="P31" s="328"/>
      <c r="Q31" s="328"/>
      <c r="R31" s="328"/>
      <c r="S31" s="328"/>
      <c r="T31" s="328"/>
      <c r="U31" s="328"/>
      <c r="V31" s="328"/>
      <c r="W31" s="328"/>
    </row>
    <row r="32" spans="1:23" ht="18.75" x14ac:dyDescent="0.3">
      <c r="A32" s="328"/>
      <c r="B32" s="328"/>
      <c r="C32" s="337"/>
      <c r="D32" s="337"/>
      <c r="E32" s="334"/>
      <c r="F32" s="328"/>
      <c r="G32" s="328"/>
      <c r="H32" s="328"/>
      <c r="I32" s="328"/>
      <c r="J32" s="328"/>
      <c r="K32" s="328"/>
      <c r="L32" s="328"/>
      <c r="M32" s="328"/>
      <c r="N32" s="328"/>
      <c r="O32" s="328"/>
      <c r="P32" s="328"/>
      <c r="Q32" s="328"/>
      <c r="R32" s="328"/>
      <c r="S32" s="328"/>
      <c r="T32" s="328"/>
      <c r="U32" s="328"/>
      <c r="V32" s="328"/>
      <c r="W32" s="328"/>
    </row>
    <row r="33" spans="2:5" ht="18.75" x14ac:dyDescent="0.3">
      <c r="C33" s="305"/>
      <c r="D33" s="305"/>
      <c r="E33" s="305"/>
    </row>
    <row r="34" spans="2:5" ht="18.75" x14ac:dyDescent="0.3">
      <c r="C34" s="305"/>
      <c r="D34" s="305"/>
      <c r="E34" s="305"/>
    </row>
    <row r="35" spans="2:5" ht="18.75" x14ac:dyDescent="0.3">
      <c r="B35" s="305"/>
    </row>
    <row r="36" spans="2:5" ht="18.75" x14ac:dyDescent="0.3">
      <c r="B36" s="327"/>
    </row>
    <row r="37" spans="2:5" ht="18.75" x14ac:dyDescent="0.3">
      <c r="B37" s="305"/>
    </row>
    <row r="38" spans="2:5" ht="18.75" x14ac:dyDescent="0.3">
      <c r="B38" s="305"/>
    </row>
  </sheetData>
  <mergeCells count="8">
    <mergeCell ref="B19:Q19"/>
    <mergeCell ref="B11:Q11"/>
    <mergeCell ref="B14:Q14"/>
    <mergeCell ref="B13:Q13"/>
    <mergeCell ref="B15:Q15"/>
    <mergeCell ref="B16:Q16"/>
    <mergeCell ref="B17:Q17"/>
    <mergeCell ref="B18:Q18"/>
  </mergeCells>
  <hyperlinks>
    <hyperlink ref="B14" location="'Financial Model'!A1" display="Financial Model" xr:uid="{26859966-F6D2-4D0F-8294-05A043B134A0}"/>
    <hyperlink ref="B15" location="'Model Drivers (Assumptions)'!A1" display="Model Drivers (Assumptions)" xr:uid="{11E59EF4-5CC1-4B90-9BE9-E404F8414D36}"/>
    <hyperlink ref="B16" location="'WACC (Calculations)'!A1" display="WACC (Calculations)" xr:uid="{E4A76481-3129-4B7B-8B0B-9DDF24DE704A}"/>
    <hyperlink ref="B17" location="DCF!A1" display="DCF Analysis" xr:uid="{7248D3A2-EDFF-4FB1-9C2C-B79937A2A709}"/>
    <hyperlink ref="B18" location="'Market Comparables'!A1" display="Market Comparables Analysis" xr:uid="{C2FE5B99-9EA0-479D-9F68-DD0E8773AE0F}"/>
    <hyperlink ref="F23:M23" location="Summary!A1" display="Summary" xr:uid="{B218B54C-C2D6-488E-B1E3-2DE57FEF6E95}"/>
    <hyperlink ref="B11" location="Summary!S15" display="Final Recommendation: HOLD" xr:uid="{905B2ADF-1684-40D9-933E-1C1DAFB04A60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B1:O237"/>
  <sheetViews>
    <sheetView showGridLines="0" zoomScale="110" zoomScaleNormal="110" workbookViewId="0"/>
  </sheetViews>
  <sheetFormatPr defaultColWidth="9.140625" defaultRowHeight="15.75" x14ac:dyDescent="0.25"/>
  <cols>
    <col min="1" max="1" width="13.7109375" style="23" customWidth="1"/>
    <col min="2" max="2" width="73.42578125" style="24" bestFit="1" customWidth="1"/>
    <col min="3" max="3" width="10.85546875" style="25" customWidth="1"/>
    <col min="4" max="4" width="3.140625" style="21" customWidth="1"/>
    <col min="5" max="13" width="14.28515625" style="21" customWidth="1"/>
    <col min="14" max="14" width="14.5703125" style="22" bestFit="1" customWidth="1"/>
    <col min="15" max="16384" width="9.140625" style="23"/>
  </cols>
  <sheetData>
    <row r="1" spans="2:14" ht="31.5" x14ac:dyDescent="0.25">
      <c r="B1" s="250" t="s">
        <v>572</v>
      </c>
      <c r="C1" s="251"/>
      <c r="D1" s="251"/>
      <c r="E1" s="252"/>
      <c r="F1" s="252"/>
      <c r="G1" s="252"/>
      <c r="H1" s="252"/>
      <c r="I1" s="252"/>
      <c r="J1" s="252"/>
      <c r="K1" s="252"/>
      <c r="L1" s="252"/>
      <c r="M1" s="252"/>
    </row>
    <row r="2" spans="2:14" x14ac:dyDescent="0.25">
      <c r="B2" s="253"/>
      <c r="C2" s="254"/>
      <c r="D2" s="252"/>
      <c r="E2" s="252"/>
      <c r="F2" s="252"/>
      <c r="G2" s="252"/>
      <c r="H2" s="252"/>
      <c r="I2" s="252"/>
      <c r="J2" s="252"/>
      <c r="K2" s="252"/>
      <c r="L2" s="252"/>
      <c r="M2" s="252"/>
    </row>
    <row r="3" spans="2:14" x14ac:dyDescent="0.25">
      <c r="B3" s="143" t="s">
        <v>214</v>
      </c>
      <c r="C3" s="147" t="s">
        <v>559</v>
      </c>
      <c r="D3" s="144"/>
      <c r="E3" s="144"/>
      <c r="K3"/>
    </row>
    <row r="4" spans="2:14" x14ac:dyDescent="0.25">
      <c r="B4" s="143" t="s">
        <v>215</v>
      </c>
      <c r="C4" s="147" t="s">
        <v>216</v>
      </c>
      <c r="D4" s="144"/>
      <c r="E4" s="144"/>
    </row>
    <row r="5" spans="2:14" x14ac:dyDescent="0.25">
      <c r="B5" s="143" t="s">
        <v>217</v>
      </c>
      <c r="C5" s="146">
        <v>19.079999999999998</v>
      </c>
      <c r="D5" s="144"/>
      <c r="E5" s="144"/>
    </row>
    <row r="6" spans="2:14" x14ac:dyDescent="0.25">
      <c r="B6" s="143" t="s">
        <v>218</v>
      </c>
      <c r="C6" s="147">
        <v>45330</v>
      </c>
      <c r="D6" s="144"/>
      <c r="E6" s="144"/>
    </row>
    <row r="7" spans="2:14" x14ac:dyDescent="0.25">
      <c r="B7" s="143" t="s">
        <v>219</v>
      </c>
      <c r="C7" s="147">
        <v>45325</v>
      </c>
      <c r="D7" s="144"/>
      <c r="E7" s="144"/>
    </row>
    <row r="8" spans="2:14" x14ac:dyDescent="0.25">
      <c r="B8" s="143"/>
      <c r="C8" s="148"/>
      <c r="D8" s="144"/>
      <c r="E8" s="144"/>
    </row>
    <row r="9" spans="2:14" x14ac:dyDescent="0.25">
      <c r="D9" s="87"/>
      <c r="E9" s="87"/>
      <c r="I9" s="87"/>
      <c r="N9" s="26"/>
    </row>
    <row r="10" spans="2:14" x14ac:dyDescent="0.25">
      <c r="B10" s="70" t="s">
        <v>220</v>
      </c>
      <c r="C10" s="71"/>
      <c r="D10" s="71"/>
      <c r="E10" s="27">
        <v>2021</v>
      </c>
      <c r="F10" s="27">
        <f t="shared" ref="F10:M10" si="0">E10+1</f>
        <v>2022</v>
      </c>
      <c r="G10" s="27">
        <f t="shared" si="0"/>
        <v>2023</v>
      </c>
      <c r="H10" s="27">
        <f t="shared" si="0"/>
        <v>2024</v>
      </c>
      <c r="I10" s="28">
        <f t="shared" si="0"/>
        <v>2025</v>
      </c>
      <c r="J10" s="28">
        <f t="shared" si="0"/>
        <v>2026</v>
      </c>
      <c r="K10" s="28">
        <f t="shared" si="0"/>
        <v>2027</v>
      </c>
      <c r="L10" s="28">
        <f t="shared" si="0"/>
        <v>2028</v>
      </c>
      <c r="M10" s="28">
        <f t="shared" si="0"/>
        <v>2029</v>
      </c>
    </row>
    <row r="11" spans="2:14" x14ac:dyDescent="0.25">
      <c r="B11" s="143" t="s">
        <v>24</v>
      </c>
      <c r="C11" s="149"/>
      <c r="D11" s="150"/>
      <c r="E11" s="150">
        <v>10715</v>
      </c>
      <c r="F11" s="150">
        <v>14789</v>
      </c>
      <c r="G11" s="150">
        <v>15530</v>
      </c>
      <c r="H11" s="150">
        <v>14693</v>
      </c>
      <c r="I11" s="151">
        <f>H11*(1+'Model Drivers (Assumptions)'!C4)</f>
        <v>14665.150313728418</v>
      </c>
      <c r="J11" s="151">
        <f>I11*(1+'Model Drivers (Assumptions)'!D4)</f>
        <v>14747.342042193277</v>
      </c>
      <c r="K11" s="151">
        <f>J11*(1+'Model Drivers (Assumptions)'!E4)</f>
        <v>14940.599484524615</v>
      </c>
      <c r="L11" s="151">
        <f>K11*(1+'Model Drivers (Assumptions)'!F4)</f>
        <v>15248.443976917884</v>
      </c>
      <c r="M11" s="151">
        <f>L11*(1+'Model Drivers (Assumptions)'!G4)</f>
        <v>15676.994799738184</v>
      </c>
    </row>
    <row r="12" spans="2:14" x14ac:dyDescent="0.25">
      <c r="B12" s="152" t="s">
        <v>221</v>
      </c>
      <c r="C12" s="145"/>
      <c r="D12" s="150"/>
      <c r="E12" s="150">
        <v>-7575</v>
      </c>
      <c r="F12" s="150">
        <v>-9344</v>
      </c>
      <c r="G12" s="150">
        <v>-10019</v>
      </c>
      <c r="H12" s="150">
        <v>-9303</v>
      </c>
      <c r="I12" s="151">
        <f>I11*'Model Drivers (Assumptions)'!C5</f>
        <v>-9337.3893750678544</v>
      </c>
      <c r="J12" s="151">
        <f>J11*'Model Drivers (Assumptions)'!D5</f>
        <v>-9389.7213427373445</v>
      </c>
      <c r="K12" s="151">
        <f>K11*'Model Drivers (Assumptions)'!E5</f>
        <v>-9512.7695181786949</v>
      </c>
      <c r="L12" s="151">
        <f>L11*'Model Drivers (Assumptions)'!F5</f>
        <v>-9708.7759573186468</v>
      </c>
      <c r="M12" s="151">
        <f>M11*'Model Drivers (Assumptions)'!G5</f>
        <v>-9981.6368427562084</v>
      </c>
    </row>
    <row r="13" spans="2:14" x14ac:dyDescent="0.25">
      <c r="B13" s="153" t="s">
        <v>222</v>
      </c>
      <c r="C13" s="154"/>
      <c r="D13" s="155"/>
      <c r="E13" s="155">
        <f>E11+E12</f>
        <v>3140</v>
      </c>
      <c r="F13" s="155">
        <f t="shared" ref="F13:H13" si="1">F11+F12</f>
        <v>5445</v>
      </c>
      <c r="G13" s="155">
        <f t="shared" si="1"/>
        <v>5511</v>
      </c>
      <c r="H13" s="155">
        <f t="shared" si="1"/>
        <v>5390</v>
      </c>
      <c r="I13" s="155">
        <f>I11+I12</f>
        <v>5327.7609386605636</v>
      </c>
      <c r="J13" s="155">
        <f t="shared" ref="J13:M13" si="2">J11+J12</f>
        <v>5357.6206994559325</v>
      </c>
      <c r="K13" s="155">
        <f t="shared" si="2"/>
        <v>5427.8299663459202</v>
      </c>
      <c r="L13" s="155">
        <f t="shared" si="2"/>
        <v>5539.6680195992376</v>
      </c>
      <c r="M13" s="155">
        <f t="shared" si="2"/>
        <v>5695.3579569819758</v>
      </c>
    </row>
    <row r="14" spans="2:14" x14ac:dyDescent="0.25">
      <c r="B14" s="143" t="s">
        <v>223</v>
      </c>
      <c r="C14" s="149"/>
      <c r="D14" s="150"/>
      <c r="E14" s="150">
        <v>-4099</v>
      </c>
      <c r="F14" s="150">
        <v>-4953</v>
      </c>
      <c r="G14" s="150">
        <v>-4976</v>
      </c>
      <c r="H14" s="150">
        <v>-4823</v>
      </c>
      <c r="I14" s="151">
        <f>I11*'Model Drivers (Assumptions)'!C6</f>
        <v>-4756.3749941762781</v>
      </c>
      <c r="J14" s="151">
        <f>J11*'Model Drivers (Assumptions)'!D6</f>
        <v>-4783.0323876318644</v>
      </c>
      <c r="K14" s="151">
        <f>K11*'Model Drivers (Assumptions)'!E6</f>
        <v>-4845.7119269805171</v>
      </c>
      <c r="L14" s="151">
        <f>L11*'Model Drivers (Assumptions)'!F6</f>
        <v>-4945.5556936239136</v>
      </c>
      <c r="M14" s="151">
        <f>M11*'Model Drivers (Assumptions)'!G6</f>
        <v>-5084.5483649426651</v>
      </c>
    </row>
    <row r="15" spans="2:14" x14ac:dyDescent="0.25">
      <c r="B15" s="153" t="s">
        <v>224</v>
      </c>
      <c r="C15" s="154"/>
      <c r="D15" s="155"/>
      <c r="E15" s="155">
        <f>E13+E14</f>
        <v>-959</v>
      </c>
      <c r="F15" s="155">
        <f t="shared" ref="F15:H15" si="3">F13+F14</f>
        <v>492</v>
      </c>
      <c r="G15" s="155">
        <f t="shared" si="3"/>
        <v>535</v>
      </c>
      <c r="H15" s="155">
        <f t="shared" si="3"/>
        <v>567</v>
      </c>
      <c r="I15" s="155">
        <f>I13+I14</f>
        <v>571.38594448428557</v>
      </c>
      <c r="J15" s="155">
        <f t="shared" ref="J15:M15" si="4">J13+J14</f>
        <v>574.58831182406811</v>
      </c>
      <c r="K15" s="155">
        <f t="shared" si="4"/>
        <v>582.11803936540309</v>
      </c>
      <c r="L15" s="155">
        <f t="shared" si="4"/>
        <v>594.11232597532398</v>
      </c>
      <c r="M15" s="155">
        <f t="shared" si="4"/>
        <v>610.8095920393107</v>
      </c>
    </row>
    <row r="16" spans="2:14" x14ac:dyDescent="0.25">
      <c r="B16" s="152" t="s">
        <v>225</v>
      </c>
      <c r="C16" s="145"/>
      <c r="D16" s="156"/>
      <c r="E16" s="156">
        <v>-184</v>
      </c>
      <c r="F16" s="156">
        <v>-159</v>
      </c>
      <c r="G16" s="156">
        <v>-138</v>
      </c>
      <c r="H16" s="156">
        <v>-137</v>
      </c>
      <c r="I16" s="157">
        <f>(I41+I42+I45)*'Model Drivers (Assumptions)'!C7</f>
        <v>-137.79215797433321</v>
      </c>
      <c r="J16" s="157">
        <f>(J41+J42+J45)*'Model Drivers (Assumptions)'!D7</f>
        <v>-138.56158439272301</v>
      </c>
      <c r="K16" s="157">
        <f>(K41+K42+K45)*'Model Drivers (Assumptions)'!E7</f>
        <v>-158.0439528556681</v>
      </c>
      <c r="L16" s="157">
        <f>(L41+L42+L45)*'Model Drivers (Assumptions)'!F7</f>
        <v>-158.44445643589685</v>
      </c>
      <c r="M16" s="157">
        <f>(M41+M42+M45)*'Model Drivers (Assumptions)'!G7</f>
        <v>-147.26439920078266</v>
      </c>
    </row>
    <row r="17" spans="2:14" x14ac:dyDescent="0.25">
      <c r="B17" s="152" t="s">
        <v>226</v>
      </c>
      <c r="C17" s="145"/>
      <c r="D17" s="156"/>
      <c r="E17" s="156">
        <v>3</v>
      </c>
      <c r="F17" s="156">
        <v>1</v>
      </c>
      <c r="G17" s="156">
        <v>10</v>
      </c>
      <c r="H17" s="156">
        <v>33</v>
      </c>
      <c r="I17" s="157">
        <f>I11*'Model Drivers (Assumptions)'!C8</f>
        <v>11.869538683114516</v>
      </c>
      <c r="J17" s="157">
        <f>J11*'Model Drivers (Assumptions)'!D8</f>
        <v>11.936062235862041</v>
      </c>
      <c r="K17" s="157">
        <f>K11*'Model Drivers (Assumptions)'!E8</f>
        <v>12.09247909068311</v>
      </c>
      <c r="L17" s="157">
        <f>L11*'Model Drivers (Assumptions)'!F8</f>
        <v>12.341639312888612</v>
      </c>
      <c r="M17" s="157">
        <f>M11*'Model Drivers (Assumptions)'!G8</f>
        <v>12.688495666920272</v>
      </c>
    </row>
    <row r="18" spans="2:14" x14ac:dyDescent="0.25">
      <c r="B18" s="143" t="s">
        <v>227</v>
      </c>
      <c r="C18" s="149"/>
      <c r="D18" s="156"/>
      <c r="E18" s="156">
        <v>-88</v>
      </c>
      <c r="F18" s="156">
        <v>-88</v>
      </c>
      <c r="G18" s="156">
        <v>-70</v>
      </c>
      <c r="H18" s="156">
        <v>-316</v>
      </c>
      <c r="I18" s="157">
        <f>I11*'Model Drivers (Assumptions)'!C9</f>
        <v>-147.30190015517618</v>
      </c>
      <c r="J18" s="157">
        <f>J11*'Model Drivers (Assumptions)'!D9</f>
        <v>-148.12746262953951</v>
      </c>
      <c r="K18" s="157">
        <f>K11*'Model Drivers (Assumptions)'!E9</f>
        <v>-150.06860798881257</v>
      </c>
      <c r="L18" s="157">
        <f>L11*'Model Drivers (Assumptions)'!F9</f>
        <v>-153.16070576563416</v>
      </c>
      <c r="M18" s="157">
        <f>M11*'Model Drivers (Assumptions)'!G9</f>
        <v>-157.46522015273868</v>
      </c>
    </row>
    <row r="19" spans="2:14" x14ac:dyDescent="0.25">
      <c r="B19" s="158" t="s">
        <v>228</v>
      </c>
      <c r="C19" s="159"/>
      <c r="D19" s="160"/>
      <c r="E19" s="160">
        <f>SUM(E15:E18)</f>
        <v>-1228</v>
      </c>
      <c r="F19" s="160">
        <f t="shared" ref="F19:H19" si="5">SUM(F15:F18)</f>
        <v>246</v>
      </c>
      <c r="G19" s="160">
        <f t="shared" si="5"/>
        <v>337</v>
      </c>
      <c r="H19" s="160">
        <f t="shared" si="5"/>
        <v>147</v>
      </c>
      <c r="I19" s="160">
        <f>SUM(I15:I18)</f>
        <v>298.16142503789069</v>
      </c>
      <c r="J19" s="160">
        <f t="shared" ref="J19:M19" si="6">SUM(J15:J18)</f>
        <v>299.83532703766764</v>
      </c>
      <c r="K19" s="160">
        <f t="shared" si="6"/>
        <v>286.09795761160558</v>
      </c>
      <c r="L19" s="160">
        <f t="shared" si="6"/>
        <v>294.84880308668153</v>
      </c>
      <c r="M19" s="160">
        <f t="shared" si="6"/>
        <v>318.76846835270965</v>
      </c>
    </row>
    <row r="20" spans="2:14" x14ac:dyDescent="0.25">
      <c r="B20" s="152" t="s">
        <v>229</v>
      </c>
      <c r="C20" s="145"/>
      <c r="D20" s="161"/>
      <c r="E20" s="161">
        <v>538</v>
      </c>
      <c r="F20" s="161">
        <v>-68</v>
      </c>
      <c r="G20" s="161">
        <v>-92</v>
      </c>
      <c r="H20" s="161">
        <v>-13</v>
      </c>
      <c r="I20" s="162">
        <f>I19*'Model Drivers (Assumptions)'!C10</f>
        <v>-63.394602252863137</v>
      </c>
      <c r="J20" s="162">
        <f>J19*'Model Drivers (Assumptions)'!D10</f>
        <v>-63.750504601641637</v>
      </c>
      <c r="K20" s="162">
        <f>K19*'Model Drivers (Assumptions)'!E10</f>
        <v>-60.829687226774404</v>
      </c>
      <c r="L20" s="162">
        <f>L19*'Model Drivers (Assumptions)'!F10</f>
        <v>-62.690277905794019</v>
      </c>
      <c r="M20" s="162">
        <f>M19*'Model Drivers (Assumptions)'!G10</f>
        <v>-67.776038632114592</v>
      </c>
    </row>
    <row r="21" spans="2:14" x14ac:dyDescent="0.25">
      <c r="B21" s="158" t="s">
        <v>230</v>
      </c>
      <c r="C21" s="159"/>
      <c r="D21" s="160"/>
      <c r="E21" s="160">
        <f>E19+E20</f>
        <v>-690</v>
      </c>
      <c r="F21" s="160">
        <f t="shared" ref="F21:H21" si="7">F19+F20</f>
        <v>178</v>
      </c>
      <c r="G21" s="160">
        <f t="shared" si="7"/>
        <v>245</v>
      </c>
      <c r="H21" s="160">
        <f t="shared" si="7"/>
        <v>134</v>
      </c>
      <c r="I21" s="160">
        <f>I19+I20</f>
        <v>234.76682278502756</v>
      </c>
      <c r="J21" s="160">
        <f t="shared" ref="J21:M21" si="8">J19+J20</f>
        <v>236.084822436026</v>
      </c>
      <c r="K21" s="160">
        <f t="shared" si="8"/>
        <v>225.26827038483117</v>
      </c>
      <c r="L21" s="160">
        <f t="shared" si="8"/>
        <v>232.15852518088752</v>
      </c>
      <c r="M21" s="160">
        <f t="shared" si="8"/>
        <v>250.99242972059506</v>
      </c>
    </row>
    <row r="22" spans="2:14" x14ac:dyDescent="0.25">
      <c r="B22" s="152" t="s">
        <v>231</v>
      </c>
      <c r="C22" s="145"/>
      <c r="D22" s="161"/>
      <c r="E22" s="161">
        <v>0</v>
      </c>
      <c r="F22" s="161">
        <v>0</v>
      </c>
      <c r="G22" s="161">
        <v>0</v>
      </c>
      <c r="H22" s="161">
        <v>0</v>
      </c>
      <c r="I22" s="162">
        <f>I11*'Model Drivers (Assumptions)'!C11</f>
        <v>0</v>
      </c>
      <c r="J22" s="162">
        <f>J11*'Model Drivers (Assumptions)'!D11</f>
        <v>0</v>
      </c>
      <c r="K22" s="162">
        <f>K11*'Model Drivers (Assumptions)'!E11</f>
        <v>0</v>
      </c>
      <c r="L22" s="162">
        <f>L11*'Model Drivers (Assumptions)'!F11</f>
        <v>0</v>
      </c>
      <c r="M22" s="162">
        <f>M11*'Model Drivers (Assumptions)'!G11</f>
        <v>0</v>
      </c>
    </row>
    <row r="23" spans="2:14" ht="16.5" thickBot="1" x14ac:dyDescent="0.3">
      <c r="B23" s="163" t="s">
        <v>232</v>
      </c>
      <c r="C23" s="164"/>
      <c r="D23" s="165"/>
      <c r="E23" s="165">
        <f>E21+E22</f>
        <v>-690</v>
      </c>
      <c r="F23" s="165">
        <f t="shared" ref="F23:H23" si="9">F21+F22</f>
        <v>178</v>
      </c>
      <c r="G23" s="165">
        <f t="shared" si="9"/>
        <v>245</v>
      </c>
      <c r="H23" s="165">
        <f t="shared" si="9"/>
        <v>134</v>
      </c>
      <c r="I23" s="165">
        <f>I21+I22</f>
        <v>234.76682278502756</v>
      </c>
      <c r="J23" s="165">
        <f t="shared" ref="J23:M23" si="10">J21+J22</f>
        <v>236.084822436026</v>
      </c>
      <c r="K23" s="165">
        <f t="shared" si="10"/>
        <v>225.26827038483117</v>
      </c>
      <c r="L23" s="165">
        <f t="shared" si="10"/>
        <v>232.15852518088752</v>
      </c>
      <c r="M23" s="165">
        <f t="shared" si="10"/>
        <v>250.99242972059506</v>
      </c>
    </row>
    <row r="24" spans="2:14" ht="16.5" thickTop="1" x14ac:dyDescent="0.25">
      <c r="B24" s="39"/>
      <c r="C24" s="40"/>
      <c r="D24" s="41"/>
      <c r="E24" s="41"/>
      <c r="F24" s="41"/>
      <c r="G24" s="41"/>
      <c r="H24" s="41"/>
      <c r="I24" s="42"/>
      <c r="J24" s="42"/>
      <c r="K24" s="42"/>
      <c r="L24" s="42"/>
      <c r="M24" s="42"/>
    </row>
    <row r="25" spans="2:14" s="47" customFormat="1" x14ac:dyDescent="0.25">
      <c r="B25" s="43"/>
      <c r="C25" s="44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6"/>
    </row>
    <row r="26" spans="2:14" x14ac:dyDescent="0.25">
      <c r="B26" s="70" t="s">
        <v>233</v>
      </c>
      <c r="C26" s="71"/>
      <c r="D26" s="71"/>
      <c r="E26" s="27">
        <f>E10</f>
        <v>2021</v>
      </c>
      <c r="F26" s="27">
        <f t="shared" ref="F26:M26" si="11">E26+1</f>
        <v>2022</v>
      </c>
      <c r="G26" s="27">
        <f t="shared" si="11"/>
        <v>2023</v>
      </c>
      <c r="H26" s="27">
        <f t="shared" si="11"/>
        <v>2024</v>
      </c>
      <c r="I26" s="28">
        <f t="shared" si="11"/>
        <v>2025</v>
      </c>
      <c r="J26" s="28">
        <f t="shared" si="11"/>
        <v>2026</v>
      </c>
      <c r="K26" s="28">
        <f t="shared" si="11"/>
        <v>2027</v>
      </c>
      <c r="L26" s="28">
        <f t="shared" si="11"/>
        <v>2028</v>
      </c>
      <c r="M26" s="28">
        <f t="shared" si="11"/>
        <v>2029</v>
      </c>
    </row>
    <row r="27" spans="2:14" x14ac:dyDescent="0.25">
      <c r="B27" s="48" t="s">
        <v>234</v>
      </c>
      <c r="C27" s="30"/>
      <c r="D27" s="49"/>
      <c r="E27" s="49"/>
      <c r="F27" s="49"/>
      <c r="G27" s="50"/>
      <c r="H27" s="50"/>
      <c r="I27" s="31"/>
      <c r="J27" s="31"/>
      <c r="K27" s="31"/>
      <c r="L27" s="31"/>
      <c r="M27" s="31"/>
    </row>
    <row r="28" spans="2:14" x14ac:dyDescent="0.25">
      <c r="B28" s="143" t="s">
        <v>235</v>
      </c>
      <c r="C28" s="149"/>
      <c r="D28" s="166"/>
      <c r="E28" s="166">
        <v>681</v>
      </c>
      <c r="F28" s="166">
        <v>322</v>
      </c>
      <c r="G28" s="166">
        <v>687</v>
      </c>
      <c r="H28" s="166">
        <v>628</v>
      </c>
      <c r="I28" s="167">
        <f>I182</f>
        <v>628.97606600126346</v>
      </c>
      <c r="J28" s="167">
        <f>J182</f>
        <v>786.7350021597922</v>
      </c>
      <c r="K28" s="167">
        <f>K182</f>
        <v>1309.069077536943</v>
      </c>
      <c r="L28" s="167">
        <f>L182</f>
        <v>1466.87571197332</v>
      </c>
      <c r="M28" s="167">
        <f>M182</f>
        <v>1419.9533330087843</v>
      </c>
    </row>
    <row r="29" spans="2:14" x14ac:dyDescent="0.25">
      <c r="B29" s="143" t="s">
        <v>236</v>
      </c>
      <c r="C29" s="149"/>
      <c r="D29" s="166"/>
      <c r="E29" s="166">
        <v>0</v>
      </c>
      <c r="F29" s="166">
        <v>0</v>
      </c>
      <c r="G29" s="166">
        <v>0</v>
      </c>
      <c r="H29" s="166">
        <v>0</v>
      </c>
      <c r="I29" s="167">
        <f>'Model Drivers (Assumptions)'!C13*'Financial Model'!I11</f>
        <v>0</v>
      </c>
      <c r="J29" s="167">
        <f>'Model Drivers (Assumptions)'!D13*'Financial Model'!J11</f>
        <v>0</v>
      </c>
      <c r="K29" s="167">
        <f>'Model Drivers (Assumptions)'!E13*'Financial Model'!K11</f>
        <v>0</v>
      </c>
      <c r="L29" s="167">
        <f>'Model Drivers (Assumptions)'!F13*'Financial Model'!L11</f>
        <v>0</v>
      </c>
      <c r="M29" s="167">
        <f>'Model Drivers (Assumptions)'!G13*'Financial Model'!M11</f>
        <v>0</v>
      </c>
    </row>
    <row r="30" spans="2:14" x14ac:dyDescent="0.25">
      <c r="B30" s="143" t="s">
        <v>237</v>
      </c>
      <c r="C30" s="149"/>
      <c r="D30" s="166"/>
      <c r="E30" s="166">
        <v>245</v>
      </c>
      <c r="F30" s="166">
        <v>255</v>
      </c>
      <c r="G30" s="166">
        <v>265</v>
      </c>
      <c r="H30" s="166">
        <v>334</v>
      </c>
      <c r="I30" s="167">
        <f>'Model Drivers (Assumptions)'!C14*'Financial Model'!I11</f>
        <v>292.94865298074376</v>
      </c>
      <c r="J30" s="167">
        <f t="shared" ref="J30:M30" si="12">J99</f>
        <v>294.59050155541536</v>
      </c>
      <c r="K30" s="167">
        <f t="shared" si="12"/>
        <v>298.45098073212523</v>
      </c>
      <c r="L30" s="167">
        <f t="shared" si="12"/>
        <v>304.60043214891209</v>
      </c>
      <c r="M30" s="167">
        <f t="shared" si="12"/>
        <v>313.16109355321231</v>
      </c>
    </row>
    <row r="31" spans="2:14" x14ac:dyDescent="0.25">
      <c r="B31" s="143" t="s">
        <v>120</v>
      </c>
      <c r="C31" s="149"/>
      <c r="D31" s="166"/>
      <c r="E31" s="166">
        <v>1863</v>
      </c>
      <c r="F31" s="166">
        <v>2289</v>
      </c>
      <c r="G31" s="166">
        <v>1941</v>
      </c>
      <c r="H31" s="166">
        <v>1888</v>
      </c>
      <c r="I31" s="167">
        <f>I12*'Model Drivers (Assumptions)'!C15</f>
        <v>2071.9382796525588</v>
      </c>
      <c r="J31" s="167">
        <f>J12*'Model Drivers (Assumptions)'!D15</f>
        <v>2083.5505839818047</v>
      </c>
      <c r="K31" s="167">
        <f>K12*'Model Drivers (Assumptions)'!E15</f>
        <v>2110.8545995580516</v>
      </c>
      <c r="L31" s="167">
        <f>L12*'Model Drivers (Assumptions)'!F15</f>
        <v>2154.3478317667068</v>
      </c>
      <c r="M31" s="167">
        <f>M12*'Model Drivers (Assumptions)'!G15</f>
        <v>2214.8948316666515</v>
      </c>
    </row>
    <row r="32" spans="2:14" x14ac:dyDescent="0.25">
      <c r="B32" s="168" t="s">
        <v>238</v>
      </c>
      <c r="C32" s="169"/>
      <c r="D32" s="166"/>
      <c r="E32" s="166">
        <v>853</v>
      </c>
      <c r="F32" s="166">
        <v>306</v>
      </c>
      <c r="G32" s="166">
        <v>316</v>
      </c>
      <c r="H32" s="166">
        <v>286</v>
      </c>
      <c r="I32" s="167">
        <f>'Model Drivers (Assumptions)'!C16*'Financial Model'!I11</f>
        <v>285.45790442566715</v>
      </c>
      <c r="J32" s="167">
        <f>'Model Drivers (Assumptions)'!D16*'Financial Model'!J11</f>
        <v>287.05777064365867</v>
      </c>
      <c r="K32" s="167">
        <f>'Model Drivers (Assumptions)'!E16*'Financial Model'!K11</f>
        <v>290.81953668917441</v>
      </c>
      <c r="L32" s="167">
        <f>'Model Drivers (Assumptions)'!F16*'Financial Model'!L11</f>
        <v>296.81174555220275</v>
      </c>
      <c r="M32" s="167">
        <f>'Model Drivers (Assumptions)'!G16*'Financial Model'!M11</f>
        <v>305.15350933948957</v>
      </c>
    </row>
    <row r="33" spans="2:13" x14ac:dyDescent="0.25">
      <c r="B33" s="153" t="s">
        <v>239</v>
      </c>
      <c r="C33" s="154"/>
      <c r="D33" s="155"/>
      <c r="E33" s="155">
        <f>SUM(E28:E32)</f>
        <v>3642</v>
      </c>
      <c r="F33" s="155">
        <f t="shared" ref="F33:M33" si="13">SUM(F28:F32)</f>
        <v>3172</v>
      </c>
      <c r="G33" s="155">
        <f>SUM(G28:G32)</f>
        <v>3209</v>
      </c>
      <c r="H33" s="155">
        <f t="shared" si="13"/>
        <v>3136</v>
      </c>
      <c r="I33" s="155">
        <f t="shared" si="13"/>
        <v>3279.3209030602329</v>
      </c>
      <c r="J33" s="155">
        <f t="shared" si="13"/>
        <v>3451.9338583406711</v>
      </c>
      <c r="K33" s="155">
        <f t="shared" si="13"/>
        <v>4009.1941945162944</v>
      </c>
      <c r="L33" s="155">
        <f t="shared" si="13"/>
        <v>4222.6357214411419</v>
      </c>
      <c r="M33" s="155">
        <f t="shared" si="13"/>
        <v>4253.1627675681375</v>
      </c>
    </row>
    <row r="34" spans="2:13" x14ac:dyDescent="0.25">
      <c r="B34" s="170" t="s">
        <v>240</v>
      </c>
      <c r="C34" s="171"/>
      <c r="D34" s="172"/>
      <c r="E34" s="172">
        <v>5313</v>
      </c>
      <c r="F34" s="172">
        <v>5058</v>
      </c>
      <c r="G34" s="172">
        <v>4821</v>
      </c>
      <c r="H34" s="172">
        <v>4536</v>
      </c>
      <c r="I34" s="173">
        <f>H34*(1+0.001)</f>
        <v>4540.5359999999991</v>
      </c>
      <c r="J34" s="173">
        <f t="shared" ref="J34:M34" si="14">I34*(1+0.001)</f>
        <v>4545.0765359999987</v>
      </c>
      <c r="K34" s="173">
        <f t="shared" si="14"/>
        <v>4549.6216125359979</v>
      </c>
      <c r="L34" s="173">
        <f t="shared" si="14"/>
        <v>4554.1712341485336</v>
      </c>
      <c r="M34" s="173">
        <f t="shared" si="14"/>
        <v>4558.7254053826819</v>
      </c>
    </row>
    <row r="35" spans="2:13" x14ac:dyDescent="0.25">
      <c r="B35" s="143" t="s">
        <v>241</v>
      </c>
      <c r="C35" s="149"/>
      <c r="D35" s="166"/>
      <c r="E35" s="166">
        <v>583</v>
      </c>
      <c r="F35" s="166">
        <v>639</v>
      </c>
      <c r="G35" s="166">
        <v>715</v>
      </c>
      <c r="H35" s="166">
        <v>772</v>
      </c>
      <c r="I35" s="167">
        <f>I11*'Model Drivers (Assumptions)'!C18</f>
        <v>719.32358860699435</v>
      </c>
      <c r="J35" s="167">
        <f t="shared" ref="J35:M35" si="15">J117</f>
        <v>723.3550814869418</v>
      </c>
      <c r="K35" s="167">
        <f t="shared" si="15"/>
        <v>732.83433222552105</v>
      </c>
      <c r="L35" s="167">
        <f t="shared" si="15"/>
        <v>747.93406187465598</v>
      </c>
      <c r="M35" s="167">
        <f t="shared" si="15"/>
        <v>768.9544202874165</v>
      </c>
    </row>
    <row r="36" spans="2:13" x14ac:dyDescent="0.25">
      <c r="B36" s="153" t="s">
        <v>242</v>
      </c>
      <c r="C36" s="154"/>
      <c r="D36" s="155"/>
      <c r="E36" s="155">
        <f>SUM(E34:E35)</f>
        <v>5896</v>
      </c>
      <c r="F36" s="155">
        <f t="shared" ref="F36:M36" si="16">SUM(F34:F35)</f>
        <v>5697</v>
      </c>
      <c r="G36" s="155">
        <f t="shared" si="16"/>
        <v>5536</v>
      </c>
      <c r="H36" s="155">
        <f t="shared" si="16"/>
        <v>5308</v>
      </c>
      <c r="I36" s="155">
        <f t="shared" si="16"/>
        <v>5259.8595886069934</v>
      </c>
      <c r="J36" s="155">
        <f t="shared" si="16"/>
        <v>5268.43161748694</v>
      </c>
      <c r="K36" s="155">
        <f t="shared" si="16"/>
        <v>5282.4559447615193</v>
      </c>
      <c r="L36" s="155">
        <f t="shared" si="16"/>
        <v>5302.10529602319</v>
      </c>
      <c r="M36" s="155">
        <f t="shared" si="16"/>
        <v>5327.6798256700986</v>
      </c>
    </row>
    <row r="37" spans="2:13" ht="16.5" thickBot="1" x14ac:dyDescent="0.3">
      <c r="B37" s="163" t="s">
        <v>129</v>
      </c>
      <c r="C37" s="164"/>
      <c r="D37" s="165"/>
      <c r="E37" s="165">
        <f>E33+E36</f>
        <v>9538</v>
      </c>
      <c r="F37" s="165">
        <f t="shared" ref="F37:G37" si="17">F33+F36</f>
        <v>8869</v>
      </c>
      <c r="G37" s="165">
        <f t="shared" si="17"/>
        <v>8745</v>
      </c>
      <c r="H37" s="165">
        <f>H33+H36</f>
        <v>8444</v>
      </c>
      <c r="I37" s="165">
        <f t="shared" ref="I37:M37" si="18">I33+I36</f>
        <v>8539.1804916672263</v>
      </c>
      <c r="J37" s="165">
        <f t="shared" si="18"/>
        <v>8720.3654758276116</v>
      </c>
      <c r="K37" s="165">
        <f t="shared" si="18"/>
        <v>9291.6501392778137</v>
      </c>
      <c r="L37" s="165">
        <f t="shared" si="18"/>
        <v>9524.7410174643319</v>
      </c>
      <c r="M37" s="165">
        <f t="shared" si="18"/>
        <v>9580.8425932382361</v>
      </c>
    </row>
    <row r="38" spans="2:13" ht="16.5" thickTop="1" x14ac:dyDescent="0.25">
      <c r="B38" s="174"/>
      <c r="C38" s="175"/>
      <c r="D38" s="176"/>
      <c r="E38" s="176"/>
      <c r="F38" s="176"/>
      <c r="G38" s="176"/>
      <c r="H38" s="176"/>
      <c r="I38" s="177"/>
      <c r="J38" s="177"/>
      <c r="K38" s="177"/>
      <c r="L38" s="177"/>
      <c r="M38" s="177"/>
    </row>
    <row r="39" spans="2:13" x14ac:dyDescent="0.25">
      <c r="B39" s="178" t="s">
        <v>243</v>
      </c>
      <c r="C39" s="179"/>
      <c r="D39" s="180"/>
      <c r="E39" s="180"/>
      <c r="F39" s="180"/>
      <c r="G39" s="180"/>
      <c r="H39" s="180"/>
      <c r="I39" s="181"/>
      <c r="J39" s="181"/>
      <c r="K39" s="181"/>
      <c r="L39" s="181"/>
      <c r="M39" s="181"/>
    </row>
    <row r="40" spans="2:13" x14ac:dyDescent="0.25">
      <c r="B40" s="143" t="s">
        <v>244</v>
      </c>
      <c r="C40" s="149"/>
      <c r="D40" s="166"/>
      <c r="E40" s="166">
        <v>1960</v>
      </c>
      <c r="F40" s="166">
        <v>1529</v>
      </c>
      <c r="G40" s="166">
        <v>1238</v>
      </c>
      <c r="H40" s="166">
        <v>1236</v>
      </c>
      <c r="I40" s="167">
        <f>I12*'Model Drivers (Assumptions)'!C19</f>
        <v>1307.4212960966534</v>
      </c>
      <c r="J40" s="167">
        <f>J12*'Model Drivers (Assumptions)'!D19</f>
        <v>1314.7488184103765</v>
      </c>
      <c r="K40" s="167">
        <f>K12*'Model Drivers (Assumptions)'!E19</f>
        <v>1331.9780244074425</v>
      </c>
      <c r="L40" s="167">
        <f>L12*'Model Drivers (Assumptions)'!F19</f>
        <v>1359.4228467673095</v>
      </c>
      <c r="M40" s="167">
        <f>M12*'Model Drivers (Assumptions)'!G19</f>
        <v>1397.6288289924285</v>
      </c>
    </row>
    <row r="41" spans="2:13" x14ac:dyDescent="0.25">
      <c r="B41" s="143" t="s">
        <v>245</v>
      </c>
      <c r="C41" s="149"/>
      <c r="D41" s="166"/>
      <c r="E41" s="166">
        <v>0</v>
      </c>
      <c r="F41" s="166">
        <v>0</v>
      </c>
      <c r="G41" s="166">
        <v>0</v>
      </c>
      <c r="H41" s="166">
        <v>0</v>
      </c>
      <c r="I41" s="167">
        <v>10</v>
      </c>
      <c r="J41" s="167">
        <v>10</v>
      </c>
      <c r="K41" s="167">
        <v>10</v>
      </c>
      <c r="L41" s="167">
        <v>10</v>
      </c>
      <c r="M41" s="167">
        <v>10</v>
      </c>
    </row>
    <row r="42" spans="2:13" x14ac:dyDescent="0.25">
      <c r="B42" s="143" t="s">
        <v>246</v>
      </c>
      <c r="C42" s="149"/>
      <c r="D42" s="166"/>
      <c r="E42" s="166">
        <v>500</v>
      </c>
      <c r="F42" s="166">
        <v>0</v>
      </c>
      <c r="G42" s="166">
        <v>0</v>
      </c>
      <c r="H42" s="166">
        <v>250</v>
      </c>
      <c r="I42" s="167">
        <v>0</v>
      </c>
      <c r="J42" s="167">
        <v>0</v>
      </c>
      <c r="K42" s="167">
        <v>349</v>
      </c>
      <c r="L42" s="167">
        <v>300</v>
      </c>
      <c r="M42" s="167">
        <v>0</v>
      </c>
    </row>
    <row r="43" spans="2:13" x14ac:dyDescent="0.25">
      <c r="B43" s="143" t="s">
        <v>247</v>
      </c>
      <c r="C43" s="149"/>
      <c r="D43" s="150"/>
      <c r="E43" s="150">
        <v>1660</v>
      </c>
      <c r="F43" s="150">
        <v>1785</v>
      </c>
      <c r="G43" s="150">
        <v>1752</v>
      </c>
      <c r="H43" s="150">
        <v>1586</v>
      </c>
      <c r="I43" s="151">
        <f>I11*'Model Drivers (Assumptions)'!C22</f>
        <v>1582.9938336332452</v>
      </c>
      <c r="J43" s="151">
        <f>J11*'Model Drivers (Assumptions)'!D22</f>
        <v>1562.3711349395389</v>
      </c>
      <c r="K43" s="151">
        <f>K11*'Model Drivers (Assumptions)'!E22</f>
        <v>1552.9641237018689</v>
      </c>
      <c r="L43" s="151">
        <f>L11*'Model Drivers (Assumptions)'!F22</f>
        <v>1554.4653796552532</v>
      </c>
      <c r="M43" s="151">
        <f>M11*'Model Drivers (Assumptions)'!G22</f>
        <v>1566.7989570301731</v>
      </c>
    </row>
    <row r="44" spans="2:13" x14ac:dyDescent="0.25">
      <c r="B44" s="158" t="s">
        <v>248</v>
      </c>
      <c r="C44" s="159"/>
      <c r="D44" s="160"/>
      <c r="E44" s="160">
        <f>SUM(E40:E43)</f>
        <v>4120</v>
      </c>
      <c r="F44" s="160">
        <f t="shared" ref="F44:H44" si="19">SUM(F40:F43)</f>
        <v>3314</v>
      </c>
      <c r="G44" s="160">
        <f t="shared" si="19"/>
        <v>2990</v>
      </c>
      <c r="H44" s="160">
        <f t="shared" si="19"/>
        <v>3072</v>
      </c>
      <c r="I44" s="182">
        <f>SUM(I40:I43)</f>
        <v>2900.4151297298986</v>
      </c>
      <c r="J44" s="182">
        <f>SUM(J40:J43)</f>
        <v>2887.1199533499157</v>
      </c>
      <c r="K44" s="182">
        <f>SUM(K40:K43)</f>
        <v>3243.9421481093113</v>
      </c>
      <c r="L44" s="182">
        <f>SUM(L40:L43)</f>
        <v>3223.8882264225626</v>
      </c>
      <c r="M44" s="182">
        <f>SUM(M40:M43)</f>
        <v>2974.4277860226016</v>
      </c>
    </row>
    <row r="45" spans="2:13" x14ac:dyDescent="0.25">
      <c r="B45" s="143" t="s">
        <v>249</v>
      </c>
      <c r="C45" s="149"/>
      <c r="D45" s="166"/>
      <c r="E45" s="166">
        <v>2769</v>
      </c>
      <c r="F45" s="166">
        <v>2853</v>
      </c>
      <c r="G45" s="166">
        <v>2856</v>
      </c>
      <c r="H45" s="166">
        <v>2612</v>
      </c>
      <c r="I45" s="167">
        <f>I11*I128</f>
        <v>2711.0363742741638</v>
      </c>
      <c r="J45" s="167">
        <f>J11*J128</f>
        <v>2726.230542814264</v>
      </c>
      <c r="K45" s="167">
        <f>K11*K128</f>
        <v>2761.9565970688182</v>
      </c>
      <c r="L45" s="167">
        <f>L11*L128</f>
        <v>2818.8655000561166</v>
      </c>
      <c r="M45" s="167">
        <f>M11*M128</f>
        <v>2898.0884772528348</v>
      </c>
    </row>
    <row r="46" spans="2:13" x14ac:dyDescent="0.25">
      <c r="B46" s="143" t="s">
        <v>250</v>
      </c>
      <c r="C46" s="149"/>
      <c r="D46" s="166"/>
      <c r="E46" s="166">
        <v>2344</v>
      </c>
      <c r="F46" s="166">
        <v>2121</v>
      </c>
      <c r="G46" s="166">
        <v>2160</v>
      </c>
      <c r="H46" s="166">
        <v>1912</v>
      </c>
      <c r="I46" s="167">
        <f>I11*'Model Drivers (Assumptions)'!C24</f>
        <v>1879.0456198686115</v>
      </c>
      <c r="J46" s="167">
        <f>J11*'Model Drivers (Assumptions)'!D24</f>
        <v>1860.082161448973</v>
      </c>
      <c r="K46" s="167">
        <f>K11*'Model Drivers (Assumptions)'!E24</f>
        <v>1854.5765224974027</v>
      </c>
      <c r="L46" s="167">
        <f>L11*'Model Drivers (Assumptions)'!F24</f>
        <v>1862.2923694986835</v>
      </c>
      <c r="M46" s="167">
        <f>M11*'Model Drivers (Assumptions)'!G24</f>
        <v>1883.2772892652197</v>
      </c>
    </row>
    <row r="47" spans="2:13" x14ac:dyDescent="0.25">
      <c r="B47" s="153" t="s">
        <v>251</v>
      </c>
      <c r="C47" s="154"/>
      <c r="D47" s="155"/>
      <c r="E47" s="155">
        <f>SUM(E45:E46)</f>
        <v>5113</v>
      </c>
      <c r="F47" s="155">
        <f t="shared" ref="F47:H47" si="20">SUM(F45:F46)</f>
        <v>4974</v>
      </c>
      <c r="G47" s="155">
        <f t="shared" si="20"/>
        <v>5016</v>
      </c>
      <c r="H47" s="155">
        <f t="shared" si="20"/>
        <v>4524</v>
      </c>
      <c r="I47" s="155">
        <f>SUM(I45:I46)</f>
        <v>4590.0819941427753</v>
      </c>
      <c r="J47" s="155">
        <f>SUM(J45:J46)</f>
        <v>4586.3127042632368</v>
      </c>
      <c r="K47" s="155">
        <f>SUM(K45:K46)</f>
        <v>4616.5331195662211</v>
      </c>
      <c r="L47" s="155">
        <f>SUM(L45:L46)</f>
        <v>4681.1578695547996</v>
      </c>
      <c r="M47" s="155">
        <f>SUM(M45:M46)</f>
        <v>4781.3657665180544</v>
      </c>
    </row>
    <row r="48" spans="2:13" ht="16.5" thickBot="1" x14ac:dyDescent="0.3">
      <c r="B48" s="163" t="s">
        <v>143</v>
      </c>
      <c r="C48" s="164"/>
      <c r="D48" s="165"/>
      <c r="E48" s="165">
        <f>E44+E47</f>
        <v>9233</v>
      </c>
      <c r="F48" s="165">
        <f t="shared" ref="F48:H48" si="21">F44+F47</f>
        <v>8288</v>
      </c>
      <c r="G48" s="165">
        <f t="shared" si="21"/>
        <v>8006</v>
      </c>
      <c r="H48" s="165">
        <f t="shared" si="21"/>
        <v>7596</v>
      </c>
      <c r="I48" s="165">
        <f>I44+I47</f>
        <v>7490.4971238726739</v>
      </c>
      <c r="J48" s="165">
        <f>J44+J47</f>
        <v>7473.4326576131525</v>
      </c>
      <c r="K48" s="165">
        <f>K44+K47</f>
        <v>7860.4752676755325</v>
      </c>
      <c r="L48" s="165">
        <f>L44+L47</f>
        <v>7905.0460959773627</v>
      </c>
      <c r="M48" s="165">
        <f>M44+M47</f>
        <v>7755.7935525406556</v>
      </c>
    </row>
    <row r="49" spans="2:14" ht="16.5" thickTop="1" x14ac:dyDescent="0.25">
      <c r="B49" s="39"/>
      <c r="C49" s="40"/>
      <c r="D49" s="55"/>
      <c r="E49" s="55"/>
      <c r="F49" s="55"/>
      <c r="G49" s="54"/>
      <c r="H49" s="54"/>
      <c r="I49" s="95"/>
      <c r="J49" s="95"/>
      <c r="K49" s="95"/>
      <c r="L49" s="95"/>
      <c r="M49" s="95"/>
    </row>
    <row r="50" spans="2:14" x14ac:dyDescent="0.25">
      <c r="B50" s="29" t="s">
        <v>252</v>
      </c>
      <c r="C50" s="30"/>
      <c r="D50" s="49"/>
      <c r="E50" s="49"/>
      <c r="F50" s="49"/>
      <c r="G50" s="49"/>
      <c r="H50" s="49"/>
      <c r="I50" s="96"/>
      <c r="J50" s="96"/>
      <c r="K50" s="96"/>
      <c r="L50" s="96"/>
      <c r="M50" s="96"/>
    </row>
    <row r="51" spans="2:14" x14ac:dyDescent="0.25">
      <c r="B51" s="36" t="s">
        <v>253</v>
      </c>
      <c r="C51" s="56"/>
      <c r="D51" s="76"/>
      <c r="E51" s="183">
        <v>305</v>
      </c>
      <c r="F51" s="183">
        <v>581</v>
      </c>
      <c r="G51" s="183">
        <v>739</v>
      </c>
      <c r="H51" s="183">
        <v>848</v>
      </c>
      <c r="I51" s="184">
        <f>I202</f>
        <v>1048.6833677945529</v>
      </c>
      <c r="J51" s="184">
        <f>J202</f>
        <v>1246.9328182144584</v>
      </c>
      <c r="K51" s="184">
        <f>K202</f>
        <v>1431.174871602281</v>
      </c>
      <c r="L51" s="184">
        <f>L202</f>
        <v>1619.6949214869692</v>
      </c>
      <c r="M51" s="184">
        <f>M202</f>
        <v>1825.0490406975809</v>
      </c>
    </row>
    <row r="52" spans="2:14" ht="16.5" thickBot="1" x14ac:dyDescent="0.3">
      <c r="B52" s="37" t="s">
        <v>254</v>
      </c>
      <c r="C52" s="38"/>
      <c r="D52" s="53"/>
      <c r="E52" s="165">
        <f>E51+E48</f>
        <v>9538</v>
      </c>
      <c r="F52" s="165">
        <f t="shared" ref="F52:M52" si="22">F51+F48</f>
        <v>8869</v>
      </c>
      <c r="G52" s="165">
        <f t="shared" si="22"/>
        <v>8745</v>
      </c>
      <c r="H52" s="165">
        <f t="shared" si="22"/>
        <v>8444</v>
      </c>
      <c r="I52" s="165">
        <f t="shared" si="22"/>
        <v>8539.1804916672263</v>
      </c>
      <c r="J52" s="165">
        <f t="shared" si="22"/>
        <v>8720.3654758276116</v>
      </c>
      <c r="K52" s="165">
        <f t="shared" si="22"/>
        <v>9291.6501392778137</v>
      </c>
      <c r="L52" s="165">
        <f t="shared" si="22"/>
        <v>9524.7410174643319</v>
      </c>
      <c r="M52" s="165">
        <f t="shared" si="22"/>
        <v>9580.8425932382361</v>
      </c>
    </row>
    <row r="53" spans="2:14" ht="16.5" thickTop="1" x14ac:dyDescent="0.25">
      <c r="B53" s="39"/>
      <c r="C53" s="40"/>
      <c r="D53" s="54"/>
      <c r="E53" s="54"/>
      <c r="F53" s="54"/>
      <c r="G53" s="41"/>
      <c r="H53" s="41"/>
      <c r="I53" s="42"/>
      <c r="J53" s="42"/>
      <c r="K53" s="42"/>
      <c r="L53" s="42"/>
      <c r="M53" s="42"/>
    </row>
    <row r="54" spans="2:14" x14ac:dyDescent="0.25">
      <c r="B54" s="57" t="s">
        <v>255</v>
      </c>
      <c r="C54" s="58"/>
      <c r="D54" s="2"/>
      <c r="E54" s="185">
        <v>157.19999999999999</v>
      </c>
      <c r="F54" s="185">
        <v>159</v>
      </c>
      <c r="G54" s="185">
        <v>160.1</v>
      </c>
      <c r="H54" s="185">
        <v>161.80000000000001</v>
      </c>
      <c r="I54" s="59"/>
      <c r="J54" s="59"/>
      <c r="K54" s="59"/>
      <c r="L54" s="59"/>
      <c r="M54" s="59"/>
    </row>
    <row r="55" spans="2:14" x14ac:dyDescent="0.25">
      <c r="B55" s="60"/>
      <c r="C55" s="61"/>
      <c r="D55" s="62"/>
      <c r="E55" s="62"/>
      <c r="F55" s="62"/>
      <c r="G55" s="62"/>
      <c r="H55" s="62"/>
      <c r="I55" s="62"/>
      <c r="J55" s="62"/>
      <c r="K55" s="62"/>
      <c r="L55" s="62"/>
      <c r="M55" s="62"/>
    </row>
    <row r="56" spans="2:14" s="47" customFormat="1" x14ac:dyDescent="0.25">
      <c r="B56" s="43"/>
      <c r="C56" s="44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6"/>
    </row>
    <row r="57" spans="2:14" x14ac:dyDescent="0.25">
      <c r="B57" s="70" t="s">
        <v>256</v>
      </c>
      <c r="C57" s="71"/>
      <c r="D57" s="71"/>
      <c r="E57" s="27">
        <f>E10</f>
        <v>2021</v>
      </c>
      <c r="F57" s="27">
        <f t="shared" ref="F57:M57" si="23">E57+1</f>
        <v>2022</v>
      </c>
      <c r="G57" s="27">
        <f t="shared" si="23"/>
        <v>2023</v>
      </c>
      <c r="H57" s="27">
        <f t="shared" si="23"/>
        <v>2024</v>
      </c>
      <c r="I57" s="28">
        <f t="shared" si="23"/>
        <v>2025</v>
      </c>
      <c r="J57" s="28">
        <f t="shared" si="23"/>
        <v>2026</v>
      </c>
      <c r="K57" s="28">
        <f t="shared" si="23"/>
        <v>2027</v>
      </c>
      <c r="L57" s="28">
        <f t="shared" si="23"/>
        <v>2028</v>
      </c>
      <c r="M57" s="28">
        <f t="shared" si="23"/>
        <v>2029</v>
      </c>
    </row>
    <row r="58" spans="2:14" x14ac:dyDescent="0.25">
      <c r="B58" s="29" t="s">
        <v>257</v>
      </c>
      <c r="C58" s="63"/>
      <c r="D58" s="50"/>
      <c r="E58" s="50"/>
      <c r="F58" s="50"/>
      <c r="G58" s="50"/>
      <c r="H58" s="50"/>
      <c r="I58" s="31"/>
      <c r="J58" s="31"/>
      <c r="K58" s="31"/>
      <c r="L58" s="31"/>
      <c r="M58" s="31"/>
    </row>
    <row r="59" spans="2:14" x14ac:dyDescent="0.25">
      <c r="B59" s="24" t="s">
        <v>175</v>
      </c>
      <c r="D59" s="1"/>
      <c r="E59" s="166">
        <v>-690</v>
      </c>
      <c r="F59" s="166">
        <v>178</v>
      </c>
      <c r="G59" s="166">
        <v>245</v>
      </c>
      <c r="H59" s="166">
        <v>134</v>
      </c>
      <c r="I59" s="167">
        <f>I23</f>
        <v>234.76682278502756</v>
      </c>
      <c r="J59" s="167">
        <f t="shared" ref="J59:M59" si="24">J23</f>
        <v>236.084822436026</v>
      </c>
      <c r="K59" s="167">
        <f t="shared" si="24"/>
        <v>225.26827038483117</v>
      </c>
      <c r="L59" s="167">
        <f t="shared" si="24"/>
        <v>232.15852518088752</v>
      </c>
      <c r="M59" s="167">
        <f t="shared" si="24"/>
        <v>250.99242972059506</v>
      </c>
    </row>
    <row r="60" spans="2:14" x14ac:dyDescent="0.25">
      <c r="B60" s="24" t="s">
        <v>258</v>
      </c>
      <c r="D60" s="1"/>
      <c r="E60" s="166">
        <v>839</v>
      </c>
      <c r="F60" s="166">
        <v>790</v>
      </c>
      <c r="G60" s="166">
        <v>789</v>
      </c>
      <c r="H60" s="166">
        <v>770</v>
      </c>
      <c r="I60" s="167">
        <f>I150</f>
        <v>756.80095774551432</v>
      </c>
      <c r="J60" s="167">
        <f>J150</f>
        <v>761.04249482425359</v>
      </c>
      <c r="K60" s="167">
        <f>K150</f>
        <v>771.01562256716466</v>
      </c>
      <c r="L60" s="167">
        <f>L150</f>
        <v>786.90206093948814</v>
      </c>
      <c r="M60" s="167">
        <f>M150</f>
        <v>809.01759785624381</v>
      </c>
    </row>
    <row r="61" spans="2:14" x14ac:dyDescent="0.25">
      <c r="B61" s="24" t="s">
        <v>259</v>
      </c>
      <c r="D61" s="1"/>
      <c r="E61" s="166">
        <v>0</v>
      </c>
      <c r="F61" s="166">
        <v>0</v>
      </c>
      <c r="G61" s="166">
        <v>0</v>
      </c>
      <c r="H61" s="166">
        <v>0</v>
      </c>
      <c r="I61" s="167">
        <f>I152*I11</f>
        <v>0</v>
      </c>
      <c r="J61" s="167">
        <f>J152*J11</f>
        <v>0</v>
      </c>
      <c r="K61" s="167">
        <f>K152*K11</f>
        <v>0</v>
      </c>
      <c r="L61" s="167">
        <f>L152*L11</f>
        <v>0</v>
      </c>
      <c r="M61" s="167">
        <f>M152*M11</f>
        <v>0</v>
      </c>
    </row>
    <row r="62" spans="2:14" x14ac:dyDescent="0.25">
      <c r="B62" s="51" t="s">
        <v>260</v>
      </c>
      <c r="D62" s="1"/>
      <c r="E62" s="166">
        <v>-497</v>
      </c>
      <c r="F62" s="166">
        <v>-263</v>
      </c>
      <c r="G62" s="166">
        <v>-88</v>
      </c>
      <c r="H62" s="166">
        <v>-283</v>
      </c>
      <c r="I62" s="167">
        <f>I157</f>
        <v>-208.78682736935184</v>
      </c>
      <c r="J62" s="167">
        <f>J157</f>
        <v>-209.9569858644964</v>
      </c>
      <c r="K62" s="167">
        <f>K157</f>
        <v>-212.70837997820712</v>
      </c>
      <c r="L62" s="167">
        <f>L157</f>
        <v>-217.09114275355699</v>
      </c>
      <c r="M62" s="167">
        <f>M157</f>
        <v>-223.19239400220019</v>
      </c>
    </row>
    <row r="63" spans="2:14" x14ac:dyDescent="0.25">
      <c r="B63" s="32" t="s">
        <v>261</v>
      </c>
      <c r="C63" s="64"/>
      <c r="D63" s="33"/>
      <c r="E63" s="154">
        <f>SUM(E59:E62)</f>
        <v>-348</v>
      </c>
      <c r="F63" s="154">
        <f t="shared" ref="F63:M63" si="25">SUM(F59:F62)</f>
        <v>705</v>
      </c>
      <c r="G63" s="154">
        <f t="shared" si="25"/>
        <v>946</v>
      </c>
      <c r="H63" s="154">
        <f t="shared" si="25"/>
        <v>621</v>
      </c>
      <c r="I63" s="154">
        <f>SUM(I59:I62)</f>
        <v>782.78095316119004</v>
      </c>
      <c r="J63" s="154">
        <f t="shared" si="25"/>
        <v>787.17033139578325</v>
      </c>
      <c r="K63" s="154">
        <f>SUM(K59:K62)</f>
        <v>783.57551297378859</v>
      </c>
      <c r="L63" s="154">
        <f t="shared" si="25"/>
        <v>801.96944336681872</v>
      </c>
      <c r="M63" s="154">
        <f t="shared" si="25"/>
        <v>836.81763357463865</v>
      </c>
    </row>
    <row r="64" spans="2:14" x14ac:dyDescent="0.25">
      <c r="B64" s="39"/>
      <c r="C64" s="65"/>
      <c r="D64" s="41"/>
      <c r="E64" s="41"/>
      <c r="F64" s="41"/>
      <c r="G64" s="41"/>
      <c r="H64" s="41"/>
      <c r="I64" s="42"/>
      <c r="J64" s="42"/>
      <c r="K64" s="42"/>
      <c r="L64" s="42"/>
      <c r="M64" s="42"/>
    </row>
    <row r="65" spans="2:13" x14ac:dyDescent="0.25">
      <c r="B65" s="29" t="s">
        <v>262</v>
      </c>
      <c r="C65" s="63"/>
      <c r="D65" s="66"/>
      <c r="E65" s="66"/>
      <c r="F65" s="66"/>
      <c r="G65" s="66"/>
      <c r="H65" s="66"/>
      <c r="I65" s="35"/>
      <c r="J65" s="35"/>
      <c r="K65" s="35"/>
      <c r="L65" s="35"/>
      <c r="M65" s="35"/>
    </row>
    <row r="66" spans="2:13" x14ac:dyDescent="0.25">
      <c r="B66" s="24" t="s">
        <v>263</v>
      </c>
      <c r="D66" s="1"/>
      <c r="E66" s="166">
        <v>-385</v>
      </c>
      <c r="F66" s="166">
        <v>-521</v>
      </c>
      <c r="G66" s="166">
        <v>-473</v>
      </c>
      <c r="H66" s="166">
        <v>-569</v>
      </c>
      <c r="I66" s="167">
        <f>I165</f>
        <v>-761.33695774551347</v>
      </c>
      <c r="J66" s="167">
        <f>J165</f>
        <v>-765.58303082425311</v>
      </c>
      <c r="K66" s="167">
        <f>K165</f>
        <v>-775.56069910316387</v>
      </c>
      <c r="L66" s="167">
        <f>L165</f>
        <v>-791.45168255202384</v>
      </c>
      <c r="M66" s="167">
        <f>M165</f>
        <v>-813.57176909039208</v>
      </c>
    </row>
    <row r="67" spans="2:13" x14ac:dyDescent="0.25">
      <c r="B67" s="24" t="s">
        <v>264</v>
      </c>
      <c r="D67" s="1"/>
      <c r="E67" s="166">
        <v>38</v>
      </c>
      <c r="F67" s="166">
        <v>0</v>
      </c>
      <c r="G67" s="166">
        <v>80</v>
      </c>
      <c r="H67" s="166">
        <v>-2</v>
      </c>
      <c r="I67" s="167">
        <f>I168</f>
        <v>31.389401471792766</v>
      </c>
      <c r="J67" s="167">
        <f>J168</f>
        <v>31.565325284863327</v>
      </c>
      <c r="K67" s="167">
        <f>K168</f>
        <v>31.978975013299554</v>
      </c>
      <c r="L67" s="167">
        <f>L168</f>
        <v>32.637887752405049</v>
      </c>
      <c r="M67" s="167">
        <f>M168</f>
        <v>33.55516125733331</v>
      </c>
    </row>
    <row r="68" spans="2:13" x14ac:dyDescent="0.25">
      <c r="B68" s="32" t="s">
        <v>265</v>
      </c>
      <c r="C68" s="64"/>
      <c r="D68" s="33"/>
      <c r="E68" s="154">
        <f>SUM(E66:E67)</f>
        <v>-347</v>
      </c>
      <c r="F68" s="154">
        <f t="shared" ref="F68:M68" si="26">SUM(F66:F67)</f>
        <v>-521</v>
      </c>
      <c r="G68" s="154">
        <f t="shared" si="26"/>
        <v>-393</v>
      </c>
      <c r="H68" s="154">
        <f t="shared" si="26"/>
        <v>-571</v>
      </c>
      <c r="I68" s="154">
        <f t="shared" si="26"/>
        <v>-729.94755627372069</v>
      </c>
      <c r="J68" s="154">
        <f t="shared" si="26"/>
        <v>-734.01770553938979</v>
      </c>
      <c r="K68" s="154">
        <f t="shared" si="26"/>
        <v>-743.58172408986434</v>
      </c>
      <c r="L68" s="154">
        <f t="shared" si="26"/>
        <v>-758.81379479961879</v>
      </c>
      <c r="M68" s="154">
        <f t="shared" si="26"/>
        <v>-780.01660783305874</v>
      </c>
    </row>
    <row r="69" spans="2:13" x14ac:dyDescent="0.25">
      <c r="B69" s="39"/>
      <c r="C69" s="65"/>
      <c r="D69" s="41"/>
      <c r="E69" s="41"/>
      <c r="F69" s="41"/>
      <c r="G69" s="41"/>
      <c r="H69" s="41"/>
      <c r="I69" s="42"/>
      <c r="J69" s="42"/>
      <c r="K69" s="42"/>
      <c r="L69" s="42"/>
      <c r="M69" s="42"/>
    </row>
    <row r="70" spans="2:13" x14ac:dyDescent="0.25">
      <c r="B70" s="29" t="s">
        <v>266</v>
      </c>
      <c r="C70" s="63"/>
      <c r="D70" s="66"/>
      <c r="E70" s="66"/>
      <c r="F70" s="66"/>
      <c r="G70" s="66"/>
      <c r="H70" s="66"/>
      <c r="I70" s="35"/>
      <c r="J70" s="35"/>
      <c r="K70" s="35"/>
      <c r="L70" s="35"/>
      <c r="M70" s="35"/>
    </row>
    <row r="71" spans="2:13" x14ac:dyDescent="0.25">
      <c r="B71" s="24" t="s">
        <v>267</v>
      </c>
      <c r="D71" s="1"/>
      <c r="E71" s="166">
        <v>596</v>
      </c>
      <c r="F71" s="166">
        <v>-457</v>
      </c>
      <c r="G71" s="166">
        <v>-14</v>
      </c>
      <c r="H71" s="166">
        <v>2</v>
      </c>
      <c r="I71" s="167">
        <f>I175</f>
        <v>-140.96362572583621</v>
      </c>
      <c r="J71" s="167">
        <f>J175</f>
        <v>15.194168540100236</v>
      </c>
      <c r="K71" s="167">
        <f>K175</f>
        <v>384.72605425455413</v>
      </c>
      <c r="L71" s="167">
        <f>L175</f>
        <v>7.9089029872984611</v>
      </c>
      <c r="M71" s="167">
        <f>M175</f>
        <v>-220.77702280328185</v>
      </c>
    </row>
    <row r="72" spans="2:13" x14ac:dyDescent="0.25">
      <c r="B72" s="24" t="s">
        <v>268</v>
      </c>
      <c r="D72" s="1"/>
      <c r="E72" s="166">
        <v>7</v>
      </c>
      <c r="F72" s="166">
        <v>14</v>
      </c>
      <c r="G72" s="166">
        <v>-33</v>
      </c>
      <c r="H72" s="166">
        <v>19</v>
      </c>
      <c r="I72" s="167">
        <f>I185</f>
        <v>18.541990841324839</v>
      </c>
      <c r="J72" s="167">
        <f>J185</f>
        <v>18.645910558738265</v>
      </c>
      <c r="K72" s="167">
        <f>K185</f>
        <v>18.890257029730179</v>
      </c>
      <c r="L72" s="167">
        <f>L185</f>
        <v>19.279482481661951</v>
      </c>
      <c r="M72" s="167">
        <f>M185</f>
        <v>19.821323871745598</v>
      </c>
    </row>
    <row r="73" spans="2:13" x14ac:dyDescent="0.25">
      <c r="B73" s="24" t="s">
        <v>269</v>
      </c>
      <c r="D73" s="34"/>
      <c r="E73" s="156">
        <v>-58</v>
      </c>
      <c r="F73" s="156">
        <v>0</v>
      </c>
      <c r="G73" s="156">
        <v>-119</v>
      </c>
      <c r="H73" s="156">
        <v>-123</v>
      </c>
      <c r="I73" s="157">
        <f>I206</f>
        <v>-127.13445378151262</v>
      </c>
      <c r="J73" s="157">
        <f>J206</f>
        <v>-131.4078807993786</v>
      </c>
      <c r="K73" s="157">
        <f>K206</f>
        <v>-135.82495242288715</v>
      </c>
      <c r="L73" s="157">
        <f>L206</f>
        <v>-140.39049704214386</v>
      </c>
      <c r="M73" s="157">
        <f>M206</f>
        <v>-145.10950534608148</v>
      </c>
    </row>
    <row r="74" spans="2:13" x14ac:dyDescent="0.25">
      <c r="B74" s="24" t="s">
        <v>270</v>
      </c>
      <c r="D74" s="34"/>
      <c r="E74" s="156">
        <v>-15</v>
      </c>
      <c r="F74" s="156">
        <v>-101</v>
      </c>
      <c r="G74" s="156">
        <v>-20</v>
      </c>
      <c r="H74" s="156">
        <v>-7</v>
      </c>
      <c r="I74" s="157">
        <f>I178</f>
        <v>-15.467598110854409</v>
      </c>
      <c r="J74" s="157">
        <f>J178</f>
        <v>-15.554287206890526</v>
      </c>
      <c r="K74" s="157">
        <f>K178</f>
        <v>-15.758119311298925</v>
      </c>
      <c r="L74" s="157">
        <f>L178</f>
        <v>-16.082808440773555</v>
      </c>
      <c r="M74" s="157">
        <f>M178</f>
        <v>-16.5348087105052</v>
      </c>
    </row>
    <row r="75" spans="2:13" x14ac:dyDescent="0.25">
      <c r="B75" s="32" t="s">
        <v>271</v>
      </c>
      <c r="C75" s="64"/>
      <c r="D75" s="33"/>
      <c r="E75" s="154">
        <f>SUM(E71:E74)</f>
        <v>530</v>
      </c>
      <c r="F75" s="154">
        <f t="shared" ref="F75:M75" si="27">SUM(F71:F74)</f>
        <v>-544</v>
      </c>
      <c r="G75" s="154">
        <f t="shared" si="27"/>
        <v>-186</v>
      </c>
      <c r="H75" s="154">
        <f t="shared" si="27"/>
        <v>-109</v>
      </c>
      <c r="I75" s="154">
        <f t="shared" si="27"/>
        <v>-265.02368677687838</v>
      </c>
      <c r="J75" s="154">
        <f t="shared" si="27"/>
        <v>-113.12208890743062</v>
      </c>
      <c r="K75" s="154">
        <f t="shared" si="27"/>
        <v>252.03323955009824</v>
      </c>
      <c r="L75" s="154">
        <f t="shared" si="27"/>
        <v>-129.28492001395702</v>
      </c>
      <c r="M75" s="154">
        <f t="shared" si="27"/>
        <v>-362.60001298812296</v>
      </c>
    </row>
    <row r="76" spans="2:13" x14ac:dyDescent="0.25">
      <c r="B76" s="39"/>
      <c r="C76" s="65"/>
      <c r="D76" s="41"/>
      <c r="E76" s="176"/>
      <c r="F76" s="176"/>
      <c r="G76" s="176"/>
      <c r="H76" s="176"/>
      <c r="I76" s="177"/>
      <c r="J76" s="177"/>
      <c r="K76" s="177"/>
      <c r="L76" s="177"/>
      <c r="M76" s="177"/>
    </row>
    <row r="77" spans="2:13" x14ac:dyDescent="0.25">
      <c r="B77" s="39" t="s">
        <v>272</v>
      </c>
      <c r="C77" s="34"/>
      <c r="D77" s="34"/>
      <c r="E77" s="156" t="s">
        <v>67</v>
      </c>
      <c r="F77" s="156">
        <v>1</v>
      </c>
      <c r="G77" s="156">
        <v>-2</v>
      </c>
      <c r="H77" s="156">
        <v>0</v>
      </c>
      <c r="I77" s="157">
        <f>I214</f>
        <v>213.16635589067249</v>
      </c>
      <c r="J77" s="157">
        <f>J214</f>
        <v>217.72839920956591</v>
      </c>
      <c r="K77" s="157">
        <f>K214</f>
        <v>230.30704694312834</v>
      </c>
      <c r="L77" s="157">
        <f>L214</f>
        <v>243.93590588313404</v>
      </c>
      <c r="M77" s="157">
        <f>M214</f>
        <v>258.87660828200734</v>
      </c>
    </row>
    <row r="78" spans="2:13" x14ac:dyDescent="0.25">
      <c r="B78" s="39"/>
      <c r="C78" s="41"/>
      <c r="D78" s="41"/>
      <c r="E78" s="176"/>
      <c r="F78" s="176"/>
      <c r="G78" s="176"/>
      <c r="H78" s="176"/>
      <c r="I78" s="177"/>
      <c r="J78" s="177"/>
      <c r="K78" s="177"/>
      <c r="L78" s="177"/>
      <c r="M78" s="177"/>
    </row>
    <row r="79" spans="2:13" x14ac:dyDescent="0.25">
      <c r="B79" s="67" t="s">
        <v>273</v>
      </c>
      <c r="C79" s="81"/>
      <c r="D79" s="81"/>
      <c r="E79" s="186" t="s">
        <v>67</v>
      </c>
      <c r="F79" s="187">
        <f>F81-F80</f>
        <v>-359</v>
      </c>
      <c r="G79" s="187">
        <f t="shared" ref="G79:H79" si="28">G81-G80</f>
        <v>365</v>
      </c>
      <c r="H79" s="187">
        <f t="shared" si="28"/>
        <v>-59</v>
      </c>
      <c r="I79" s="187">
        <f>I81-I80</f>
        <v>0.97606600126346166</v>
      </c>
      <c r="J79" s="187">
        <f>J81-J80</f>
        <v>157.75893615852874</v>
      </c>
      <c r="K79" s="187">
        <f>K81-K80</f>
        <v>522.33407537715084</v>
      </c>
      <c r="L79" s="187">
        <f>L81-L80</f>
        <v>157.80663443637695</v>
      </c>
      <c r="M79" s="187">
        <f>M81-M80</f>
        <v>-46.92237896453571</v>
      </c>
    </row>
    <row r="80" spans="2:13" x14ac:dyDescent="0.25">
      <c r="B80" s="24" t="s">
        <v>274</v>
      </c>
      <c r="C80" s="34"/>
      <c r="D80" s="34"/>
      <c r="E80" s="156" t="s">
        <v>67</v>
      </c>
      <c r="F80" s="156">
        <v>681</v>
      </c>
      <c r="G80" s="156">
        <v>322</v>
      </c>
      <c r="H80" s="156">
        <v>687</v>
      </c>
      <c r="I80" s="157">
        <f>H28</f>
        <v>628</v>
      </c>
      <c r="J80" s="157">
        <f>I28</f>
        <v>628.97606600126346</v>
      </c>
      <c r="K80" s="157">
        <f>J28</f>
        <v>786.7350021597922</v>
      </c>
      <c r="L80" s="157">
        <f>K28</f>
        <v>1309.069077536943</v>
      </c>
      <c r="M80" s="157">
        <f>L28</f>
        <v>1466.87571197332</v>
      </c>
    </row>
    <row r="81" spans="2:15" x14ac:dyDescent="0.25">
      <c r="B81" s="68" t="s">
        <v>275</v>
      </c>
      <c r="C81" s="69"/>
      <c r="D81" s="79"/>
      <c r="E81" s="172">
        <v>681</v>
      </c>
      <c r="F81" s="172">
        <v>322</v>
      </c>
      <c r="G81" s="172">
        <v>687</v>
      </c>
      <c r="H81" s="172">
        <v>628</v>
      </c>
      <c r="I81" s="173">
        <f>I28</f>
        <v>628.97606600126346</v>
      </c>
      <c r="J81" s="173">
        <f>J28</f>
        <v>786.7350021597922</v>
      </c>
      <c r="K81" s="173">
        <f>K28</f>
        <v>1309.069077536943</v>
      </c>
      <c r="L81" s="173">
        <f>L28</f>
        <v>1466.87571197332</v>
      </c>
      <c r="M81" s="173">
        <f>M28</f>
        <v>1419.9533330087843</v>
      </c>
    </row>
    <row r="82" spans="2:15" x14ac:dyDescent="0.25">
      <c r="C82" s="63"/>
      <c r="D82" s="50"/>
      <c r="E82" s="50"/>
      <c r="F82" s="50"/>
      <c r="G82" s="50"/>
      <c r="H82" s="50"/>
      <c r="I82" s="31"/>
      <c r="J82" s="31"/>
      <c r="K82" s="31"/>
      <c r="L82" s="31"/>
      <c r="M82" s="31"/>
    </row>
    <row r="83" spans="2:15" x14ac:dyDescent="0.25">
      <c r="D83" s="49"/>
      <c r="E83" s="49"/>
      <c r="F83" s="49"/>
      <c r="G83" s="49"/>
      <c r="H83" s="49"/>
      <c r="I83" s="49"/>
      <c r="J83" s="49"/>
      <c r="K83" s="49"/>
      <c r="L83" s="49"/>
      <c r="M83" s="49"/>
    </row>
    <row r="84" spans="2:15" x14ac:dyDescent="0.25">
      <c r="D84" s="50"/>
      <c r="E84" s="50"/>
      <c r="F84" s="50"/>
      <c r="G84" s="50"/>
      <c r="H84" s="50"/>
      <c r="I84" s="50"/>
      <c r="J84" s="50"/>
      <c r="K84" s="50"/>
      <c r="L84" s="50"/>
      <c r="M84" s="50"/>
    </row>
    <row r="85" spans="2:15" x14ac:dyDescent="0.25">
      <c r="B85" s="70" t="s">
        <v>276</v>
      </c>
      <c r="C85" s="71"/>
      <c r="D85" s="71"/>
      <c r="E85" s="27">
        <f>E$10</f>
        <v>2021</v>
      </c>
      <c r="F85" s="27">
        <f t="shared" ref="F85:M85" si="29">E85+1</f>
        <v>2022</v>
      </c>
      <c r="G85" s="27">
        <f t="shared" si="29"/>
        <v>2023</v>
      </c>
      <c r="H85" s="27">
        <f t="shared" si="29"/>
        <v>2024</v>
      </c>
      <c r="I85" s="28">
        <f t="shared" si="29"/>
        <v>2025</v>
      </c>
      <c r="J85" s="28">
        <f t="shared" si="29"/>
        <v>2026</v>
      </c>
      <c r="K85" s="28">
        <f t="shared" si="29"/>
        <v>2027</v>
      </c>
      <c r="L85" s="28">
        <f t="shared" si="29"/>
        <v>2028</v>
      </c>
      <c r="M85" s="28">
        <f t="shared" si="29"/>
        <v>2029</v>
      </c>
    </row>
    <row r="86" spans="2:15" s="75" customFormat="1" x14ac:dyDescent="0.25">
      <c r="B86" s="72" t="s">
        <v>277</v>
      </c>
      <c r="C86" s="73"/>
      <c r="D86" s="74"/>
      <c r="E86" s="74">
        <f>E28</f>
        <v>681</v>
      </c>
      <c r="F86" s="74">
        <f t="shared" ref="F86:M86" si="30">F28</f>
        <v>322</v>
      </c>
      <c r="G86" s="74">
        <f t="shared" si="30"/>
        <v>687</v>
      </c>
      <c r="H86" s="74">
        <f t="shared" si="30"/>
        <v>628</v>
      </c>
      <c r="I86" s="74">
        <f t="shared" si="30"/>
        <v>628.97606600126346</v>
      </c>
      <c r="J86" s="74">
        <f t="shared" si="30"/>
        <v>786.7350021597922</v>
      </c>
      <c r="K86" s="74">
        <f t="shared" si="30"/>
        <v>1309.069077536943</v>
      </c>
      <c r="L86" s="74">
        <f t="shared" si="30"/>
        <v>1466.87571197332</v>
      </c>
      <c r="M86" s="74">
        <f t="shared" si="30"/>
        <v>1419.9533330087843</v>
      </c>
      <c r="N86" s="72"/>
    </row>
    <row r="87" spans="2:15" s="75" customFormat="1" x14ac:dyDescent="0.25">
      <c r="B87" s="72" t="s">
        <v>278</v>
      </c>
      <c r="C87" s="73"/>
      <c r="D87" s="74"/>
      <c r="E87" s="74">
        <f>E37-(E48+E51)</f>
        <v>0</v>
      </c>
      <c r="F87" s="74">
        <f t="shared" ref="F87:L87" si="31">F37-(F48+F51)</f>
        <v>0</v>
      </c>
      <c r="G87" s="74">
        <f>G37-(G48+G51)</f>
        <v>0</v>
      </c>
      <c r="H87" s="74">
        <f>H37-(H48+H51)</f>
        <v>0</v>
      </c>
      <c r="I87" s="74">
        <f t="shared" si="31"/>
        <v>0</v>
      </c>
      <c r="J87" s="74">
        <f t="shared" si="31"/>
        <v>0</v>
      </c>
      <c r="K87" s="74">
        <f t="shared" si="31"/>
        <v>0</v>
      </c>
      <c r="L87" s="74">
        <f t="shared" si="31"/>
        <v>0</v>
      </c>
      <c r="M87" s="74">
        <f>M37-(M48+M51)</f>
        <v>0</v>
      </c>
      <c r="N87" s="72"/>
    </row>
    <row r="88" spans="2:15" s="75" customFormat="1" x14ac:dyDescent="0.25">
      <c r="B88" s="72" t="s">
        <v>279</v>
      </c>
      <c r="C88" s="73"/>
      <c r="D88" s="74"/>
      <c r="E88" s="74">
        <f>E66</f>
        <v>-385</v>
      </c>
      <c r="F88" s="74">
        <f t="shared" ref="F88:M88" si="32">F66</f>
        <v>-521</v>
      </c>
      <c r="G88" s="74">
        <f t="shared" si="32"/>
        <v>-473</v>
      </c>
      <c r="H88" s="74">
        <f t="shared" si="32"/>
        <v>-569</v>
      </c>
      <c r="I88" s="74">
        <f t="shared" si="32"/>
        <v>-761.33695774551347</v>
      </c>
      <c r="J88" s="74">
        <f t="shared" si="32"/>
        <v>-765.58303082425311</v>
      </c>
      <c r="K88" s="74">
        <f t="shared" si="32"/>
        <v>-775.56069910316387</v>
      </c>
      <c r="L88" s="74">
        <f t="shared" si="32"/>
        <v>-791.45168255202384</v>
      </c>
      <c r="M88" s="74">
        <f t="shared" si="32"/>
        <v>-813.57176909039208</v>
      </c>
      <c r="N88" s="72"/>
    </row>
    <row r="89" spans="2:15" s="75" customFormat="1" x14ac:dyDescent="0.25">
      <c r="B89" s="72" t="s">
        <v>280</v>
      </c>
      <c r="C89" s="73"/>
      <c r="D89" s="74"/>
      <c r="E89" s="74">
        <f>(F81-F80)-(F77+F75+F68+F63)</f>
        <v>0</v>
      </c>
      <c r="F89" s="74">
        <f t="shared" ref="F89:L89" si="33">(G81-G80)-(G77+G75+G68+G63)</f>
        <v>0</v>
      </c>
      <c r="G89" s="74">
        <f t="shared" si="33"/>
        <v>0</v>
      </c>
      <c r="H89" s="74">
        <f t="shared" si="33"/>
        <v>0</v>
      </c>
      <c r="I89" s="74">
        <f t="shared" si="33"/>
        <v>0</v>
      </c>
      <c r="J89" s="74">
        <f>(K81-K80)-(K77+K75+K68+K63)</f>
        <v>0</v>
      </c>
      <c r="K89" s="74">
        <f t="shared" si="33"/>
        <v>0</v>
      </c>
      <c r="L89" s="74">
        <f t="shared" si="33"/>
        <v>0</v>
      </c>
      <c r="M89" s="74">
        <f>(N81-N80)-(N77+N75+N68+N63)</f>
        <v>0</v>
      </c>
      <c r="N89" s="72"/>
    </row>
    <row r="90" spans="2:15" s="75" customFormat="1" x14ac:dyDescent="0.25">
      <c r="B90" s="72"/>
      <c r="C90" s="73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2"/>
    </row>
    <row r="91" spans="2:15" s="75" customFormat="1" x14ac:dyDescent="0.25">
      <c r="B91" s="72"/>
      <c r="C91" s="73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2"/>
    </row>
    <row r="92" spans="2:15" s="75" customFormat="1" x14ac:dyDescent="0.25">
      <c r="C92" s="73"/>
      <c r="D92" s="74"/>
      <c r="E92" s="27">
        <f>E$10</f>
        <v>2021</v>
      </c>
      <c r="F92" s="27">
        <f t="shared" ref="F92" si="34">E92+1</f>
        <v>2022</v>
      </c>
      <c r="G92" s="27">
        <f t="shared" ref="G92" si="35">F92+1</f>
        <v>2023</v>
      </c>
      <c r="H92" s="27">
        <f t="shared" ref="H92" si="36">G92+1</f>
        <v>2024</v>
      </c>
      <c r="I92" s="28">
        <f t="shared" ref="I92" si="37">H92+1</f>
        <v>2025</v>
      </c>
      <c r="J92" s="28">
        <f t="shared" ref="J92" si="38">I92+1</f>
        <v>2026</v>
      </c>
      <c r="K92" s="28">
        <f t="shared" ref="K92" si="39">J92+1</f>
        <v>2027</v>
      </c>
      <c r="L92" s="28">
        <f t="shared" ref="L92" si="40">K92+1</f>
        <v>2028</v>
      </c>
      <c r="M92" s="28">
        <f t="shared" ref="M92" si="41">L92+1</f>
        <v>2029</v>
      </c>
      <c r="N92" s="72"/>
    </row>
    <row r="93" spans="2:15" s="75" customFormat="1" x14ac:dyDescent="0.25">
      <c r="B93" s="72" t="s">
        <v>281</v>
      </c>
      <c r="C93" s="73"/>
      <c r="D93" s="74"/>
      <c r="E93" s="74" t="s">
        <v>67</v>
      </c>
      <c r="F93" s="123">
        <f>(F11-E11)/E11</f>
        <v>0.38021465235650959</v>
      </c>
      <c r="G93" s="123">
        <f t="shared" ref="G93" si="42">(G11-F11)/F11</f>
        <v>5.0104807627290554E-2</v>
      </c>
      <c r="H93" s="123">
        <f>(H11-G11)/G11</f>
        <v>-5.3895685769478431E-2</v>
      </c>
      <c r="I93" s="123">
        <f>AVERAGE(G93:H93)</f>
        <v>-1.8954390710939385E-3</v>
      </c>
      <c r="J93" s="123">
        <f>I93+0.0075</f>
        <v>5.6045609289060612E-3</v>
      </c>
      <c r="K93" s="123">
        <f>J93+0.0075</f>
        <v>1.3104560928906061E-2</v>
      </c>
      <c r="L93" s="123">
        <f>K93+0.0075</f>
        <v>2.0604560928906061E-2</v>
      </c>
      <c r="M93" s="123">
        <f>L93+0.0075</f>
        <v>2.810456092890606E-2</v>
      </c>
      <c r="N93" s="72"/>
      <c r="O93" s="136">
        <f>AVERAGE(F93:H93)</f>
        <v>0.12547459140477391</v>
      </c>
    </row>
    <row r="94" spans="2:15" s="75" customFormat="1" x14ac:dyDescent="0.25">
      <c r="B94" s="72" t="s">
        <v>282</v>
      </c>
      <c r="C94" s="73"/>
      <c r="D94" s="74"/>
      <c r="E94" s="123">
        <f>E12/E11</f>
        <v>-0.70695286980867944</v>
      </c>
      <c r="F94" s="123">
        <f t="shared" ref="F94:G94" si="43">F12/F11</f>
        <v>-0.63182094800189326</v>
      </c>
      <c r="G94" s="123">
        <f t="shared" si="43"/>
        <v>-0.64513844172569224</v>
      </c>
      <c r="H94" s="123">
        <f>H12/H11</f>
        <v>-0.63315864697474988</v>
      </c>
      <c r="I94" s="123">
        <f>AVERAGE(F94:H94)</f>
        <v>-0.63670601223411183</v>
      </c>
      <c r="J94" s="123">
        <v>-0.63670601223411183</v>
      </c>
      <c r="K94" s="123">
        <v>-0.63670601223411183</v>
      </c>
      <c r="L94" s="123">
        <v>-0.63670601223411183</v>
      </c>
      <c r="M94" s="123">
        <v>-0.63670601223411183</v>
      </c>
      <c r="N94" s="72"/>
    </row>
    <row r="95" spans="2:15" s="75" customFormat="1" x14ac:dyDescent="0.25">
      <c r="B95" s="72" t="s">
        <v>283</v>
      </c>
      <c r="C95" s="73"/>
      <c r="D95" s="74"/>
      <c r="E95" s="123">
        <f>E14/E11</f>
        <v>-0.38254783014465704</v>
      </c>
      <c r="F95" s="123">
        <f t="shared" ref="F95:H95" si="44">F14/F11</f>
        <v>-0.33491108256136315</v>
      </c>
      <c r="G95" s="123">
        <f t="shared" si="44"/>
        <v>-0.32041210560206052</v>
      </c>
      <c r="H95" s="123">
        <f t="shared" si="44"/>
        <v>-0.32825154835636017</v>
      </c>
      <c r="I95" s="123">
        <f>AVERAGE(G95:H95)</f>
        <v>-0.32433182697921037</v>
      </c>
      <c r="J95" s="123">
        <v>-0.32433182697921037</v>
      </c>
      <c r="K95" s="123">
        <v>-0.32433182697921037</v>
      </c>
      <c r="L95" s="123">
        <v>-0.32433182697921037</v>
      </c>
      <c r="M95" s="123">
        <v>-0.32433182697921037</v>
      </c>
      <c r="N95" s="72"/>
    </row>
    <row r="98" spans="2:14" x14ac:dyDescent="0.25">
      <c r="B98" s="24" t="s">
        <v>284</v>
      </c>
      <c r="E98" s="123">
        <f>E30/E11</f>
        <v>2.2865142323845077E-2</v>
      </c>
      <c r="F98" s="123">
        <f t="shared" ref="F98:H98" si="45">F30/F11</f>
        <v>1.724254513489756E-2</v>
      </c>
      <c r="G98" s="123">
        <f t="shared" si="45"/>
        <v>1.7063747585318739E-2</v>
      </c>
      <c r="H98" s="123">
        <f t="shared" si="45"/>
        <v>2.2731913155924589E-2</v>
      </c>
      <c r="I98" s="123">
        <f>AVERAGE(E98:H98)</f>
        <v>1.9975837049996489E-2</v>
      </c>
      <c r="J98" s="123">
        <f t="shared" ref="J98:M98" si="46">I98</f>
        <v>1.9975837049996489E-2</v>
      </c>
      <c r="K98" s="123">
        <f t="shared" si="46"/>
        <v>1.9975837049996489E-2</v>
      </c>
      <c r="L98" s="123">
        <f t="shared" si="46"/>
        <v>1.9975837049996489E-2</v>
      </c>
      <c r="M98" s="123">
        <f t="shared" si="46"/>
        <v>1.9975837049996489E-2</v>
      </c>
    </row>
    <row r="99" spans="2:14" x14ac:dyDescent="0.25">
      <c r="B99" s="24" t="s">
        <v>285</v>
      </c>
      <c r="E99" s="124"/>
      <c r="I99" s="21">
        <f>I98*I11</f>
        <v>292.94865298074376</v>
      </c>
      <c r="J99" s="21">
        <f t="shared" ref="J99:M99" si="47">J98*J11</f>
        <v>294.59050155541536</v>
      </c>
      <c r="K99" s="21">
        <f t="shared" si="47"/>
        <v>298.45098073212523</v>
      </c>
      <c r="L99" s="21">
        <f t="shared" si="47"/>
        <v>304.60043214891209</v>
      </c>
      <c r="M99" s="21">
        <f t="shared" si="47"/>
        <v>313.16109355321231</v>
      </c>
      <c r="N99" s="21"/>
    </row>
    <row r="100" spans="2:14" x14ac:dyDescent="0.25">
      <c r="K100" s="21" t="s">
        <v>286</v>
      </c>
    </row>
    <row r="101" spans="2:14" x14ac:dyDescent="0.25">
      <c r="B101" s="24" t="s">
        <v>287</v>
      </c>
      <c r="E101" s="123">
        <f>E31/E12</f>
        <v>-0.24594059405940594</v>
      </c>
      <c r="F101" s="123">
        <f t="shared" ref="F101:H101" si="48">F31/F12</f>
        <v>-0.24497003424657535</v>
      </c>
      <c r="G101" s="123">
        <f t="shared" si="48"/>
        <v>-0.19373190937219284</v>
      </c>
      <c r="H101" s="123">
        <f t="shared" si="48"/>
        <v>-0.20294528646673116</v>
      </c>
      <c r="I101" s="123">
        <f>AVERAGE(E101:H101)</f>
        <v>-0.22189695603622633</v>
      </c>
      <c r="J101" s="123">
        <v>-0.22189695603622633</v>
      </c>
      <c r="K101" s="123">
        <v>-0.22189695603622633</v>
      </c>
      <c r="L101" s="123">
        <v>-0.22189695603622633</v>
      </c>
      <c r="M101" s="123">
        <v>-0.22189695603622633</v>
      </c>
    </row>
    <row r="102" spans="2:14" x14ac:dyDescent="0.25">
      <c r="B102" s="24" t="s">
        <v>288</v>
      </c>
      <c r="I102" s="21">
        <f>I101*I12</f>
        <v>2071.9382796525588</v>
      </c>
      <c r="J102" s="21">
        <f t="shared" ref="J102:L102" si="49">J101*J12</f>
        <v>2083.5505839818047</v>
      </c>
      <c r="K102" s="21">
        <f t="shared" si="49"/>
        <v>2110.8545995580516</v>
      </c>
      <c r="L102" s="21">
        <f t="shared" si="49"/>
        <v>2154.3478317667068</v>
      </c>
      <c r="M102" s="21">
        <f>M101*M12</f>
        <v>2214.8948316666515</v>
      </c>
    </row>
    <row r="104" spans="2:14" x14ac:dyDescent="0.25">
      <c r="B104" s="24" t="s">
        <v>289</v>
      </c>
      <c r="E104" s="123">
        <f>E40/E12</f>
        <v>-0.25874587458745874</v>
      </c>
      <c r="F104" s="123">
        <f t="shared" ref="F104:H104" si="50">F40/F12</f>
        <v>-0.16363441780821919</v>
      </c>
      <c r="G104" s="123">
        <f t="shared" si="50"/>
        <v>-0.12356522607046612</v>
      </c>
      <c r="H104" s="123">
        <f t="shared" si="50"/>
        <v>-0.1328603676233473</v>
      </c>
      <c r="I104" s="123">
        <f>AVERAGE(F104:H104)</f>
        <v>-0.14002000383401086</v>
      </c>
      <c r="J104" s="123">
        <f>I104</f>
        <v>-0.14002000383401086</v>
      </c>
      <c r="K104" s="123">
        <f t="shared" ref="K104:M104" si="51">J104</f>
        <v>-0.14002000383401086</v>
      </c>
      <c r="L104" s="123">
        <f t="shared" si="51"/>
        <v>-0.14002000383401086</v>
      </c>
      <c r="M104" s="123">
        <f t="shared" si="51"/>
        <v>-0.14002000383401086</v>
      </c>
    </row>
    <row r="105" spans="2:14" x14ac:dyDescent="0.25">
      <c r="B105" s="24" t="s">
        <v>290</v>
      </c>
      <c r="I105" s="21">
        <f>I104*I12</f>
        <v>1307.4212960966534</v>
      </c>
      <c r="J105" s="21">
        <f t="shared" ref="J105:M105" si="52">J104*J12</f>
        <v>1314.7488184103765</v>
      </c>
      <c r="K105" s="21">
        <f t="shared" si="52"/>
        <v>1331.9780244074425</v>
      </c>
      <c r="L105" s="21">
        <f t="shared" si="52"/>
        <v>1359.4228467673095</v>
      </c>
      <c r="M105" s="21">
        <f t="shared" si="52"/>
        <v>1397.6288289924285</v>
      </c>
    </row>
    <row r="107" spans="2:14" x14ac:dyDescent="0.25">
      <c r="B107" s="24" t="s">
        <v>291</v>
      </c>
      <c r="E107" s="123">
        <f>E29/E11</f>
        <v>0</v>
      </c>
      <c r="F107" s="123">
        <f t="shared" ref="F107:M107" si="53">F29/F11</f>
        <v>0</v>
      </c>
      <c r="G107" s="123">
        <f t="shared" si="53"/>
        <v>0</v>
      </c>
      <c r="H107" s="123">
        <f t="shared" si="53"/>
        <v>0</v>
      </c>
      <c r="I107" s="123">
        <f t="shared" si="53"/>
        <v>0</v>
      </c>
      <c r="J107" s="123">
        <f t="shared" si="53"/>
        <v>0</v>
      </c>
      <c r="K107" s="123">
        <f t="shared" si="53"/>
        <v>0</v>
      </c>
      <c r="L107" s="123">
        <f t="shared" si="53"/>
        <v>0</v>
      </c>
      <c r="M107" s="123">
        <f t="shared" si="53"/>
        <v>0</v>
      </c>
    </row>
    <row r="108" spans="2:14" x14ac:dyDescent="0.25">
      <c r="B108" s="24" t="s">
        <v>292</v>
      </c>
      <c r="I108" s="123">
        <f>I107*I11</f>
        <v>0</v>
      </c>
      <c r="J108" s="123">
        <f t="shared" ref="J108:M108" si="54">J107*J11</f>
        <v>0</v>
      </c>
      <c r="K108" s="123">
        <f t="shared" si="54"/>
        <v>0</v>
      </c>
      <c r="L108" s="123">
        <f t="shared" si="54"/>
        <v>0</v>
      </c>
      <c r="M108" s="123">
        <f t="shared" si="54"/>
        <v>0</v>
      </c>
    </row>
    <row r="110" spans="2:14" x14ac:dyDescent="0.25">
      <c r="B110" s="24" t="s">
        <v>293</v>
      </c>
      <c r="E110" s="123">
        <f>E34/E11</f>
        <v>0.49584694353709752</v>
      </c>
      <c r="F110" s="123">
        <f t="shared" ref="F110:H110" si="55">F34/F11</f>
        <v>0.34201095408749749</v>
      </c>
      <c r="G110" s="123">
        <f t="shared" si="55"/>
        <v>0.3104314230521571</v>
      </c>
      <c r="H110" s="123">
        <f t="shared" si="55"/>
        <v>0.30871843735111959</v>
      </c>
      <c r="I110" s="123">
        <f>H110</f>
        <v>0.30871843735111959</v>
      </c>
      <c r="J110" s="123">
        <f t="shared" ref="J110:M110" si="56">I110</f>
        <v>0.30871843735111959</v>
      </c>
      <c r="K110" s="123">
        <f t="shared" si="56"/>
        <v>0.30871843735111959</v>
      </c>
      <c r="L110" s="123">
        <f t="shared" si="56"/>
        <v>0.30871843735111959</v>
      </c>
      <c r="M110" s="123">
        <f t="shared" si="56"/>
        <v>0.30871843735111959</v>
      </c>
    </row>
    <row r="111" spans="2:14" x14ac:dyDescent="0.25">
      <c r="B111" s="24" t="s">
        <v>294</v>
      </c>
      <c r="I111" s="21">
        <f>I110*I11</f>
        <v>4527.4022883735188</v>
      </c>
      <c r="J111" s="21">
        <f t="shared" ref="J111:M111" si="57">J110*J11</f>
        <v>4552.7763903483774</v>
      </c>
      <c r="K111" s="21">
        <f t="shared" si="57"/>
        <v>4612.438525951382</v>
      </c>
      <c r="L111" s="21">
        <f t="shared" si="57"/>
        <v>4707.4757965901808</v>
      </c>
      <c r="M111" s="21">
        <f t="shared" si="57"/>
        <v>4839.7773369368006</v>
      </c>
    </row>
    <row r="113" spans="2:13" x14ac:dyDescent="0.25">
      <c r="B113" s="24" t="s">
        <v>295</v>
      </c>
      <c r="E113" s="123">
        <f>E32/E11</f>
        <v>7.9608026131591222E-2</v>
      </c>
      <c r="F113" s="123">
        <f t="shared" ref="F113:H113" si="58">F32/F11</f>
        <v>2.0691054161877071E-2</v>
      </c>
      <c r="G113" s="123">
        <f t="shared" si="58"/>
        <v>2.0347714101738572E-2</v>
      </c>
      <c r="H113" s="123">
        <f t="shared" si="58"/>
        <v>1.9465051385013272E-2</v>
      </c>
      <c r="I113" s="123">
        <f>H113</f>
        <v>1.9465051385013272E-2</v>
      </c>
      <c r="J113" s="123">
        <f t="shared" ref="J113:M113" si="59">I113</f>
        <v>1.9465051385013272E-2</v>
      </c>
      <c r="K113" s="123">
        <f t="shared" si="59"/>
        <v>1.9465051385013272E-2</v>
      </c>
      <c r="L113" s="123">
        <f t="shared" si="59"/>
        <v>1.9465051385013272E-2</v>
      </c>
      <c r="M113" s="123">
        <f t="shared" si="59"/>
        <v>1.9465051385013272E-2</v>
      </c>
    </row>
    <row r="114" spans="2:13" x14ac:dyDescent="0.25">
      <c r="B114" s="24" t="s">
        <v>296</v>
      </c>
      <c r="I114" s="21">
        <f>I113*I11</f>
        <v>285.45790442566715</v>
      </c>
      <c r="J114" s="21">
        <f t="shared" ref="J114:M114" si="60">J113*J11</f>
        <v>287.05777064365867</v>
      </c>
      <c r="K114" s="21">
        <f t="shared" si="60"/>
        <v>290.81953668917441</v>
      </c>
      <c r="L114" s="21">
        <f t="shared" si="60"/>
        <v>296.81174555220275</v>
      </c>
      <c r="M114" s="21">
        <f t="shared" si="60"/>
        <v>305.15350933948957</v>
      </c>
    </row>
    <row r="116" spans="2:13" x14ac:dyDescent="0.25">
      <c r="B116" s="24" t="s">
        <v>297</v>
      </c>
      <c r="E116" s="123">
        <f>E35/E11</f>
        <v>5.4409706019598693E-2</v>
      </c>
      <c r="F116" s="123">
        <f t="shared" ref="F116:H116" si="61">F35/F11</f>
        <v>4.3207789573331531E-2</v>
      </c>
      <c r="G116" s="123">
        <f t="shared" si="61"/>
        <v>4.6039922730199613E-2</v>
      </c>
      <c r="H116" s="123">
        <f t="shared" si="61"/>
        <v>5.2542026815490368E-2</v>
      </c>
      <c r="I116" s="123">
        <f>AVERAGE(E116:H116)</f>
        <v>4.904986128465505E-2</v>
      </c>
      <c r="J116" s="123">
        <v>4.904986128465505E-2</v>
      </c>
      <c r="K116" s="123">
        <v>4.904986128465505E-2</v>
      </c>
      <c r="L116" s="123">
        <v>4.904986128465505E-2</v>
      </c>
      <c r="M116" s="123">
        <v>4.904986128465505E-2</v>
      </c>
    </row>
    <row r="117" spans="2:13" x14ac:dyDescent="0.25">
      <c r="B117" s="24" t="s">
        <v>298</v>
      </c>
      <c r="E117" s="123"/>
      <c r="I117" s="21">
        <f>I116*I11</f>
        <v>719.32358860699435</v>
      </c>
      <c r="J117" s="21">
        <f t="shared" ref="J117:M117" si="62">J116*J11</f>
        <v>723.3550814869418</v>
      </c>
      <c r="K117" s="21">
        <f t="shared" si="62"/>
        <v>732.83433222552105</v>
      </c>
      <c r="L117" s="21">
        <f t="shared" si="62"/>
        <v>747.93406187465598</v>
      </c>
      <c r="M117" s="21">
        <f t="shared" si="62"/>
        <v>768.9544202874165</v>
      </c>
    </row>
    <row r="119" spans="2:13" x14ac:dyDescent="0.25">
      <c r="B119" s="24" t="s">
        <v>299</v>
      </c>
      <c r="E119" s="123">
        <f>E43/E11</f>
        <v>0.15492300513299112</v>
      </c>
      <c r="F119" s="123">
        <f t="shared" ref="F119:H119" si="63">F43/F11</f>
        <v>0.12069781594428292</v>
      </c>
      <c r="G119" s="123">
        <f t="shared" si="63"/>
        <v>0.11281390856406955</v>
      </c>
      <c r="H119" s="123">
        <f t="shared" si="63"/>
        <v>0.10794255768052814</v>
      </c>
      <c r="I119" s="123">
        <f>H119</f>
        <v>0.10794255768052814</v>
      </c>
      <c r="J119" s="123">
        <f>I119-0.002</f>
        <v>0.10594255768052814</v>
      </c>
      <c r="K119" s="123">
        <f t="shared" ref="K119:M119" si="64">J119-0.002</f>
        <v>0.10394255768052814</v>
      </c>
      <c r="L119" s="123">
        <f t="shared" si="64"/>
        <v>0.10194255768052814</v>
      </c>
      <c r="M119" s="123">
        <f t="shared" si="64"/>
        <v>9.9942557680528135E-2</v>
      </c>
    </row>
    <row r="120" spans="2:13" x14ac:dyDescent="0.25">
      <c r="B120" s="24" t="s">
        <v>300</v>
      </c>
      <c r="I120" s="21">
        <f>I119*I11</f>
        <v>1582.9938336332452</v>
      </c>
      <c r="J120" s="21">
        <f t="shared" ref="J120:M120" si="65">J119*J11</f>
        <v>1562.3711349395389</v>
      </c>
      <c r="K120" s="21">
        <f t="shared" si="65"/>
        <v>1552.9641237018689</v>
      </c>
      <c r="L120" s="21">
        <f t="shared" si="65"/>
        <v>1554.4653796552532</v>
      </c>
      <c r="M120" s="21">
        <f t="shared" si="65"/>
        <v>1566.7989570301731</v>
      </c>
    </row>
    <row r="122" spans="2:13" x14ac:dyDescent="0.25">
      <c r="B122" s="24" t="s">
        <v>301</v>
      </c>
      <c r="E122" s="123">
        <f>E46/E11</f>
        <v>0.21875874941670556</v>
      </c>
      <c r="F122" s="123">
        <f t="shared" ref="F122:H122" si="66">F46/F11</f>
        <v>0.14341740482791263</v>
      </c>
      <c r="G122" s="123">
        <f t="shared" si="66"/>
        <v>0.1390856406954282</v>
      </c>
      <c r="H122" s="123">
        <f t="shared" si="66"/>
        <v>0.13012999387463417</v>
      </c>
      <c r="I122" s="123">
        <f>H122-0.002</f>
        <v>0.12812999387463417</v>
      </c>
      <c r="J122" s="123">
        <f t="shared" ref="J122:M122" si="67">I122-0.002</f>
        <v>0.12612999387463417</v>
      </c>
      <c r="K122" s="123">
        <f t="shared" si="67"/>
        <v>0.12412999387463416</v>
      </c>
      <c r="L122" s="123">
        <f t="shared" si="67"/>
        <v>0.12212999387463416</v>
      </c>
      <c r="M122" s="123">
        <f t="shared" si="67"/>
        <v>0.12012999387463416</v>
      </c>
    </row>
    <row r="123" spans="2:13" x14ac:dyDescent="0.25">
      <c r="B123" s="24" t="s">
        <v>300</v>
      </c>
      <c r="I123" s="21">
        <f>I122*I11</f>
        <v>1879.0456198686115</v>
      </c>
      <c r="J123" s="21">
        <f t="shared" ref="J123:M123" si="68">J122*J11</f>
        <v>1860.082161448973</v>
      </c>
      <c r="K123" s="21">
        <f t="shared" si="68"/>
        <v>1854.5765224974027</v>
      </c>
      <c r="L123" s="21">
        <f t="shared" si="68"/>
        <v>1862.2923694986835</v>
      </c>
      <c r="M123" s="21">
        <f t="shared" si="68"/>
        <v>1883.2772892652197</v>
      </c>
    </row>
    <row r="125" spans="2:13" x14ac:dyDescent="0.25">
      <c r="B125" s="24" t="s">
        <v>302</v>
      </c>
      <c r="E125" s="127">
        <f>E41</f>
        <v>0</v>
      </c>
      <c r="F125" s="127">
        <f t="shared" ref="F125:H125" si="69">F41</f>
        <v>0</v>
      </c>
      <c r="G125" s="127">
        <f t="shared" si="69"/>
        <v>0</v>
      </c>
      <c r="H125" s="127">
        <f t="shared" si="69"/>
        <v>0</v>
      </c>
      <c r="I125" s="21">
        <f>10</f>
        <v>10</v>
      </c>
      <c r="J125" s="21">
        <f>10</f>
        <v>10</v>
      </c>
      <c r="K125" s="21">
        <f>10</f>
        <v>10</v>
      </c>
      <c r="L125" s="21">
        <f>10</f>
        <v>10</v>
      </c>
      <c r="M125" s="21">
        <f>10</f>
        <v>10</v>
      </c>
    </row>
    <row r="126" spans="2:13" x14ac:dyDescent="0.25">
      <c r="B126" s="24" t="s">
        <v>303</v>
      </c>
      <c r="I126" s="21">
        <f>H125+I125</f>
        <v>10</v>
      </c>
      <c r="J126" s="21">
        <f>I126</f>
        <v>10</v>
      </c>
      <c r="K126" s="21">
        <f>J126</f>
        <v>10</v>
      </c>
      <c r="L126" s="21">
        <f>K126</f>
        <v>10</v>
      </c>
      <c r="M126" s="21">
        <f>L126</f>
        <v>10</v>
      </c>
    </row>
    <row r="128" spans="2:13" x14ac:dyDescent="0.25">
      <c r="B128" s="24" t="s">
        <v>304</v>
      </c>
      <c r="E128" s="126">
        <f>E45/E11</f>
        <v>0.25842277181521234</v>
      </c>
      <c r="F128" s="126">
        <f>F45/F11</f>
        <v>0.19291365203867739</v>
      </c>
      <c r="G128" s="126">
        <f>G45/G11</f>
        <v>0.18390212491951063</v>
      </c>
      <c r="H128" s="126">
        <f>H45/H11</f>
        <v>0.17777172803375757</v>
      </c>
      <c r="I128" s="126">
        <f>AVERAGE(F128:H128)</f>
        <v>0.18486250166398185</v>
      </c>
      <c r="J128" s="126">
        <v>0.18486250166398185</v>
      </c>
      <c r="K128" s="126">
        <v>0.18486250166398185</v>
      </c>
      <c r="L128" s="126">
        <v>0.18486250166398185</v>
      </c>
      <c r="M128" s="126">
        <v>0.18486250166398185</v>
      </c>
    </row>
    <row r="131" spans="2:13" x14ac:dyDescent="0.25">
      <c r="B131" s="24" t="s">
        <v>305</v>
      </c>
      <c r="E131" s="126">
        <f>E16/(E41+E42+E45)</f>
        <v>-5.6286326093606606E-2</v>
      </c>
      <c r="F131" s="126">
        <f>F16/(F41+F42+F45)</f>
        <v>-5.573080967402734E-2</v>
      </c>
      <c r="G131" s="126">
        <f>G16/(G41+G42+G45)</f>
        <v>-4.8319327731092439E-2</v>
      </c>
      <c r="H131" s="126">
        <f>H16/(H41+H42+H45)</f>
        <v>-4.7868623340321451E-2</v>
      </c>
      <c r="I131" s="123">
        <f>AVERAGE(F131:H131)</f>
        <v>-5.0639586915147083E-2</v>
      </c>
      <c r="J131" s="123">
        <v>-5.0639586915147083E-2</v>
      </c>
      <c r="K131" s="123">
        <v>-5.0639586915147083E-2</v>
      </c>
      <c r="L131" s="123">
        <v>-5.0639586915147083E-2</v>
      </c>
      <c r="M131" s="123">
        <v>-5.0639586915147083E-2</v>
      </c>
    </row>
    <row r="132" spans="2:13" x14ac:dyDescent="0.25">
      <c r="B132" s="24" t="s">
        <v>306</v>
      </c>
      <c r="I132" s="21">
        <f>I131*(I41+I42+I45)</f>
        <v>-137.79215797433321</v>
      </c>
      <c r="J132" s="21">
        <f>J131*(J41+J42+J45)</f>
        <v>-138.56158439272301</v>
      </c>
      <c r="K132" s="21">
        <f>K131*(K41+K42+K45)</f>
        <v>-158.0439528556681</v>
      </c>
      <c r="L132" s="21">
        <f>L131*(L41+L42+L45)</f>
        <v>-158.44445643589685</v>
      </c>
      <c r="M132" s="21">
        <f>M131*(M41+M42+M45)</f>
        <v>-147.26439920078266</v>
      </c>
    </row>
    <row r="134" spans="2:13" x14ac:dyDescent="0.25">
      <c r="B134" s="24" t="s">
        <v>307</v>
      </c>
      <c r="E134" s="126">
        <f>E17/E11</f>
        <v>2.7998133457769482E-4</v>
      </c>
      <c r="F134" s="126">
        <f>F17/F11</f>
        <v>6.7617824058421801E-5</v>
      </c>
      <c r="G134" s="126">
        <f>G17/G11</f>
        <v>6.43915003219575E-4</v>
      </c>
      <c r="H134" s="126">
        <f>H17/H11</f>
        <v>2.2459674675015312E-3</v>
      </c>
      <c r="I134" s="123">
        <f>AVERAGE(E134:H134)</f>
        <v>8.0937040733930574E-4</v>
      </c>
      <c r="J134" s="123">
        <v>8.0937040733930574E-4</v>
      </c>
      <c r="K134" s="123">
        <v>8.0937040733930574E-4</v>
      </c>
      <c r="L134" s="123">
        <v>8.0937040733930574E-4</v>
      </c>
      <c r="M134" s="123">
        <v>8.0937040733930574E-4</v>
      </c>
    </row>
    <row r="135" spans="2:13" x14ac:dyDescent="0.25">
      <c r="B135" s="24" t="s">
        <v>300</v>
      </c>
      <c r="I135" s="21">
        <f>I134*I11</f>
        <v>11.869538683114516</v>
      </c>
      <c r="J135" s="21">
        <f>J134*J11</f>
        <v>11.936062235862041</v>
      </c>
      <c r="K135" s="21">
        <f>K134*K11</f>
        <v>12.09247909068311</v>
      </c>
      <c r="L135" s="21">
        <f>L134*L11</f>
        <v>12.341639312888612</v>
      </c>
      <c r="M135" s="21">
        <f>M134*M11</f>
        <v>12.688495666920272</v>
      </c>
    </row>
    <row r="137" spans="2:13" x14ac:dyDescent="0.25">
      <c r="B137" s="24" t="s">
        <v>308</v>
      </c>
      <c r="E137" s="126">
        <f>E18/E11</f>
        <v>-8.2127858142790489E-3</v>
      </c>
      <c r="F137" s="126">
        <f>F18/F11</f>
        <v>-5.9503685171411183E-3</v>
      </c>
      <c r="G137" s="126">
        <f>G18/G11</f>
        <v>-4.5074050225370251E-3</v>
      </c>
      <c r="H137" s="126">
        <f>H18/H11</f>
        <v>-2.1506839991832845E-2</v>
      </c>
      <c r="I137" s="123">
        <f>AVERAGE(E137:H137)</f>
        <v>-1.004434983644751E-2</v>
      </c>
      <c r="J137" s="126">
        <v>-1.004434983644751E-2</v>
      </c>
      <c r="K137" s="126">
        <v>-1.004434983644751E-2</v>
      </c>
      <c r="L137" s="126">
        <v>-1.004434983644751E-2</v>
      </c>
      <c r="M137" s="126">
        <v>-1.004434983644751E-2</v>
      </c>
    </row>
    <row r="138" spans="2:13" x14ac:dyDescent="0.25">
      <c r="B138" s="24" t="s">
        <v>300</v>
      </c>
      <c r="I138" s="21">
        <f>I137*I11</f>
        <v>-147.30190015517618</v>
      </c>
      <c r="J138" s="21">
        <f>J137*J11</f>
        <v>-148.12746262953951</v>
      </c>
      <c r="K138" s="21">
        <f>K137*K11</f>
        <v>-150.06860798881257</v>
      </c>
      <c r="L138" s="21">
        <f>L137*L11</f>
        <v>-153.16070576563416</v>
      </c>
      <c r="M138" s="21">
        <f>M137*M11</f>
        <v>-157.46522015273868</v>
      </c>
    </row>
    <row r="140" spans="2:13" x14ac:dyDescent="0.25">
      <c r="B140" s="24" t="s">
        <v>309</v>
      </c>
      <c r="E140" s="126">
        <f>E20/E19</f>
        <v>-0.43811074918566772</v>
      </c>
      <c r="F140" s="126">
        <f>F20/F19</f>
        <v>-0.27642276422764228</v>
      </c>
      <c r="G140" s="126">
        <f>G20/G19</f>
        <v>-0.27299703264094954</v>
      </c>
      <c r="H140" s="126">
        <f>H20/H19</f>
        <v>-8.8435374149659865E-2</v>
      </c>
      <c r="I140" s="126">
        <f>AVERAGE(F140:H140)</f>
        <v>-0.21261839033941723</v>
      </c>
      <c r="J140" s="126">
        <v>-0.21261839033941723</v>
      </c>
      <c r="K140" s="126">
        <v>-0.21261839033941723</v>
      </c>
      <c r="L140" s="126">
        <v>-0.21261839033941723</v>
      </c>
      <c r="M140" s="126">
        <v>-0.21261839033941723</v>
      </c>
    </row>
    <row r="141" spans="2:13" x14ac:dyDescent="0.25">
      <c r="B141" s="24" t="s">
        <v>300</v>
      </c>
      <c r="I141" s="21">
        <f>I140*I19</f>
        <v>-63.394602252863137</v>
      </c>
      <c r="J141" s="21">
        <f>J140*J19</f>
        <v>-63.750504601641637</v>
      </c>
      <c r="K141" s="21">
        <f>K140*K19</f>
        <v>-60.829687226774404</v>
      </c>
      <c r="L141" s="21">
        <f>L140*L19</f>
        <v>-62.690277905794019</v>
      </c>
      <c r="M141" s="21">
        <f>M140*M19</f>
        <v>-67.776038632114592</v>
      </c>
    </row>
    <row r="143" spans="2:13" x14ac:dyDescent="0.25">
      <c r="B143" s="24" t="s">
        <v>310</v>
      </c>
      <c r="E143" s="125">
        <f>E22/E11</f>
        <v>0</v>
      </c>
      <c r="F143" s="125">
        <f>F22/F11</f>
        <v>0</v>
      </c>
      <c r="G143" s="125">
        <f>G22/G11</f>
        <v>0</v>
      </c>
      <c r="H143" s="125">
        <f>H22/H11</f>
        <v>0</v>
      </c>
      <c r="I143" s="124">
        <f>AVERAGE(E143:H143)</f>
        <v>0</v>
      </c>
      <c r="J143" s="124">
        <v>0</v>
      </c>
      <c r="K143" s="124">
        <v>0</v>
      </c>
      <c r="L143" s="124">
        <v>0</v>
      </c>
      <c r="M143" s="124">
        <v>0</v>
      </c>
    </row>
    <row r="147" spans="2:13" x14ac:dyDescent="0.25">
      <c r="B147" s="70"/>
      <c r="C147" s="71"/>
      <c r="D147" s="71"/>
      <c r="E147" s="27">
        <v>2021</v>
      </c>
      <c r="F147" s="27">
        <v>2022</v>
      </c>
      <c r="G147" s="27">
        <v>2023</v>
      </c>
      <c r="H147" s="27">
        <v>2023</v>
      </c>
      <c r="I147" s="28">
        <v>2025</v>
      </c>
      <c r="J147" s="28">
        <v>2026</v>
      </c>
      <c r="K147" s="28">
        <v>2027</v>
      </c>
      <c r="L147" s="28">
        <v>2028</v>
      </c>
      <c r="M147" s="28">
        <v>2029</v>
      </c>
    </row>
    <row r="149" spans="2:13" x14ac:dyDescent="0.25">
      <c r="B149" s="24" t="s">
        <v>311</v>
      </c>
      <c r="E149" s="123">
        <f>E60/E11</f>
        <v>7.8301446570228653E-2</v>
      </c>
      <c r="F149" s="123">
        <f>F60/F11</f>
        <v>5.3418081006153223E-2</v>
      </c>
      <c r="G149" s="123">
        <f>G60/G11</f>
        <v>5.0804893754024472E-2</v>
      </c>
      <c r="H149" s="123">
        <f>H60/H11</f>
        <v>5.2405907575035729E-2</v>
      </c>
      <c r="I149" s="123">
        <f>AVERAGE(G149:H149)</f>
        <v>5.16054006645301E-2</v>
      </c>
      <c r="J149" s="123">
        <f t="shared" ref="J149:M149" si="70">I149</f>
        <v>5.16054006645301E-2</v>
      </c>
      <c r="K149" s="123">
        <f t="shared" si="70"/>
        <v>5.16054006645301E-2</v>
      </c>
      <c r="L149" s="123">
        <f t="shared" si="70"/>
        <v>5.16054006645301E-2</v>
      </c>
      <c r="M149" s="123">
        <f t="shared" si="70"/>
        <v>5.16054006645301E-2</v>
      </c>
    </row>
    <row r="150" spans="2:13" x14ac:dyDescent="0.25">
      <c r="B150" s="24" t="s">
        <v>312</v>
      </c>
      <c r="I150" s="21">
        <f>I149*I11</f>
        <v>756.80095774551432</v>
      </c>
      <c r="J150" s="21">
        <f>J149*J11</f>
        <v>761.04249482425359</v>
      </c>
      <c r="K150" s="21">
        <f>K149*K11</f>
        <v>771.01562256716466</v>
      </c>
      <c r="L150" s="21">
        <f>L149*L11</f>
        <v>786.90206093948814</v>
      </c>
      <c r="M150" s="21">
        <f>M149*M11</f>
        <v>809.01759785624381</v>
      </c>
    </row>
    <row r="152" spans="2:13" x14ac:dyDescent="0.25">
      <c r="B152" s="24" t="s">
        <v>313</v>
      </c>
      <c r="E152" s="123">
        <f>E61/E11</f>
        <v>0</v>
      </c>
      <c r="F152" s="123">
        <f>F61/F11</f>
        <v>0</v>
      </c>
      <c r="G152" s="123">
        <f>G61/G11</f>
        <v>0</v>
      </c>
      <c r="H152" s="123">
        <f>H61/H11</f>
        <v>0</v>
      </c>
      <c r="I152" s="123">
        <f>AVERAGE(E152:H152)</f>
        <v>0</v>
      </c>
      <c r="J152" s="123">
        <v>0</v>
      </c>
      <c r="K152" s="123">
        <v>0</v>
      </c>
      <c r="L152" s="123">
        <v>0</v>
      </c>
      <c r="M152" s="123">
        <v>0</v>
      </c>
    </row>
    <row r="156" spans="2:13" x14ac:dyDescent="0.25">
      <c r="B156" s="24" t="s">
        <v>314</v>
      </c>
      <c r="E156" s="123">
        <f>E62/E11</f>
        <v>-4.6383574428371439E-2</v>
      </c>
      <c r="F156" s="123">
        <f>F62/F11</f>
        <v>-1.7783487727364933E-2</v>
      </c>
      <c r="G156" s="123">
        <f>G62/G11</f>
        <v>-5.6664520283322599E-3</v>
      </c>
      <c r="H156" s="123">
        <f>H62/H11</f>
        <v>-1.9260872524331313E-2</v>
      </c>
      <c r="I156" s="123">
        <f>AVERAGE(F156:H156)</f>
        <v>-1.4236937426676166E-2</v>
      </c>
      <c r="J156" s="123">
        <f>I156</f>
        <v>-1.4236937426676166E-2</v>
      </c>
      <c r="K156" s="123">
        <f t="shared" ref="K156:M156" si="71">J156</f>
        <v>-1.4236937426676166E-2</v>
      </c>
      <c r="L156" s="123">
        <f t="shared" si="71"/>
        <v>-1.4236937426676166E-2</v>
      </c>
      <c r="M156" s="123">
        <f t="shared" si="71"/>
        <v>-1.4236937426676166E-2</v>
      </c>
    </row>
    <row r="157" spans="2:13" x14ac:dyDescent="0.25">
      <c r="B157" s="24" t="s">
        <v>315</v>
      </c>
      <c r="I157" s="21">
        <f>I156*I11</f>
        <v>-208.78682736935184</v>
      </c>
      <c r="J157" s="21">
        <f>J156*J11</f>
        <v>-209.9569858644964</v>
      </c>
      <c r="K157" s="21">
        <f>K156*K11</f>
        <v>-212.70837997820712</v>
      </c>
      <c r="L157" s="21">
        <f>L156*L11</f>
        <v>-217.09114275355699</v>
      </c>
      <c r="M157" s="21">
        <f>M156*M11</f>
        <v>-223.19239400220019</v>
      </c>
    </row>
    <row r="160" spans="2:13" x14ac:dyDescent="0.25">
      <c r="B160" s="24" t="s">
        <v>316</v>
      </c>
    </row>
    <row r="161" spans="2:13" x14ac:dyDescent="0.25">
      <c r="B161" s="24" t="s">
        <v>317</v>
      </c>
      <c r="I161" s="21">
        <f>I34</f>
        <v>4540.5359999999991</v>
      </c>
      <c r="J161" s="21">
        <f>J34</f>
        <v>4545.0765359999987</v>
      </c>
      <c r="K161" s="21">
        <f>K34</f>
        <v>4549.6216125359979</v>
      </c>
      <c r="L161" s="21">
        <f>L34</f>
        <v>4554.1712341485336</v>
      </c>
      <c r="M161" s="21">
        <f>M34</f>
        <v>4558.7254053826819</v>
      </c>
    </row>
    <row r="162" spans="2:13" x14ac:dyDescent="0.25">
      <c r="B162" s="24" t="s">
        <v>318</v>
      </c>
      <c r="I162" s="21">
        <f>H34</f>
        <v>4536</v>
      </c>
      <c r="J162" s="21">
        <f>I34</f>
        <v>4540.5359999999991</v>
      </c>
      <c r="K162" s="21">
        <f>J34</f>
        <v>4545.0765359999987</v>
      </c>
      <c r="L162" s="21">
        <f>K34</f>
        <v>4549.6216125359979</v>
      </c>
      <c r="M162" s="21">
        <f>L34</f>
        <v>4554.1712341485336</v>
      </c>
    </row>
    <row r="163" spans="2:13" x14ac:dyDescent="0.25">
      <c r="B163" s="24" t="s">
        <v>319</v>
      </c>
      <c r="I163" s="21">
        <f>I60</f>
        <v>756.80095774551432</v>
      </c>
      <c r="J163" s="21">
        <f>J60</f>
        <v>761.04249482425359</v>
      </c>
      <c r="K163" s="21">
        <f>K60</f>
        <v>771.01562256716466</v>
      </c>
      <c r="L163" s="21">
        <f>L60</f>
        <v>786.90206093948814</v>
      </c>
      <c r="M163" s="21">
        <f>M60</f>
        <v>809.01759785624381</v>
      </c>
    </row>
    <row r="164" spans="2:13" x14ac:dyDescent="0.25">
      <c r="B164" s="24" t="s">
        <v>320</v>
      </c>
      <c r="I164" s="21">
        <f>I161-I162+I163</f>
        <v>761.33695774551347</v>
      </c>
      <c r="J164" s="21">
        <f t="shared" ref="J164:M164" si="72">J161-J162+J163</f>
        <v>765.58303082425311</v>
      </c>
      <c r="K164" s="21">
        <f t="shared" si="72"/>
        <v>775.56069910316387</v>
      </c>
      <c r="L164" s="21">
        <f t="shared" si="72"/>
        <v>791.45168255202384</v>
      </c>
      <c r="M164" s="21">
        <f t="shared" si="72"/>
        <v>813.57176909039208</v>
      </c>
    </row>
    <row r="165" spans="2:13" x14ac:dyDescent="0.25">
      <c r="B165" s="24" t="s">
        <v>321</v>
      </c>
      <c r="I165" s="21">
        <f>-I164</f>
        <v>-761.33695774551347</v>
      </c>
      <c r="J165" s="21">
        <f t="shared" ref="J165:M165" si="73">-J164</f>
        <v>-765.58303082425311</v>
      </c>
      <c r="K165" s="21">
        <f t="shared" si="73"/>
        <v>-775.56069910316387</v>
      </c>
      <c r="L165" s="21">
        <f t="shared" si="73"/>
        <v>-791.45168255202384</v>
      </c>
      <c r="M165" s="21">
        <f t="shared" si="73"/>
        <v>-813.57176909039208</v>
      </c>
    </row>
    <row r="167" spans="2:13" x14ac:dyDescent="0.25">
      <c r="B167" s="24" t="s">
        <v>322</v>
      </c>
      <c r="E167" s="123">
        <f>E67/E11</f>
        <v>3.5464302379841343E-3</v>
      </c>
      <c r="F167" s="123">
        <f>F67/F11</f>
        <v>0</v>
      </c>
      <c r="G167" s="123">
        <f>G67/G11</f>
        <v>5.1513200257566E-3</v>
      </c>
      <c r="H167" s="123">
        <f>H67/H11</f>
        <v>-1.3611924045463827E-4</v>
      </c>
      <c r="I167" s="123">
        <f>AVERAGE(E167:H167)</f>
        <v>2.1404077558215243E-3</v>
      </c>
      <c r="J167" s="123">
        <f>I167</f>
        <v>2.1404077558215243E-3</v>
      </c>
      <c r="K167" s="123">
        <f t="shared" ref="K167:M167" si="74">J167</f>
        <v>2.1404077558215243E-3</v>
      </c>
      <c r="L167" s="123">
        <f t="shared" si="74"/>
        <v>2.1404077558215243E-3</v>
      </c>
      <c r="M167" s="123">
        <f t="shared" si="74"/>
        <v>2.1404077558215243E-3</v>
      </c>
    </row>
    <row r="168" spans="2:13" x14ac:dyDescent="0.25">
      <c r="B168" s="24" t="s">
        <v>323</v>
      </c>
      <c r="I168" s="21">
        <f>I167*I11</f>
        <v>31.389401471792766</v>
      </c>
      <c r="J168" s="21">
        <f>J167*J11</f>
        <v>31.565325284863327</v>
      </c>
      <c r="K168" s="21">
        <f>K167*K11</f>
        <v>31.978975013299554</v>
      </c>
      <c r="L168" s="21">
        <f>L167*L11</f>
        <v>32.637887752405049</v>
      </c>
      <c r="M168" s="21">
        <f>M167*M11</f>
        <v>33.55516125733331</v>
      </c>
    </row>
    <row r="171" spans="2:13" x14ac:dyDescent="0.25">
      <c r="E171" s="27">
        <v>2021</v>
      </c>
      <c r="F171" s="27">
        <v>2022</v>
      </c>
      <c r="G171" s="27">
        <v>2023</v>
      </c>
      <c r="H171" s="27">
        <v>2023</v>
      </c>
      <c r="I171" s="28">
        <v>2025</v>
      </c>
      <c r="J171" s="28">
        <v>2026</v>
      </c>
      <c r="K171" s="28">
        <v>2027</v>
      </c>
      <c r="L171" s="28">
        <v>2028</v>
      </c>
      <c r="M171" s="28">
        <v>2029</v>
      </c>
    </row>
    <row r="172" spans="2:13" x14ac:dyDescent="0.25">
      <c r="B172" s="24" t="s">
        <v>324</v>
      </c>
    </row>
    <row r="173" spans="2:13" x14ac:dyDescent="0.25">
      <c r="B173" s="24" t="s">
        <v>325</v>
      </c>
      <c r="I173" s="21">
        <f>I41+I42+I45</f>
        <v>2721.0363742741638</v>
      </c>
      <c r="J173" s="21">
        <f>J41+J42+J45</f>
        <v>2736.230542814264</v>
      </c>
      <c r="K173" s="21">
        <f>K41+K42+K45</f>
        <v>3120.9565970688182</v>
      </c>
      <c r="L173" s="21">
        <f>L41+L42+L45</f>
        <v>3128.8655000561166</v>
      </c>
      <c r="M173" s="21">
        <f>M41+M42+M45</f>
        <v>2908.0884772528348</v>
      </c>
    </row>
    <row r="174" spans="2:13" x14ac:dyDescent="0.25">
      <c r="B174" s="24" t="s">
        <v>326</v>
      </c>
      <c r="I174" s="21">
        <f>H41+H42+H45</f>
        <v>2862</v>
      </c>
      <c r="J174" s="21">
        <f>I41+I42+I45</f>
        <v>2721.0363742741638</v>
      </c>
      <c r="K174" s="21">
        <f>J41+J42+J45</f>
        <v>2736.230542814264</v>
      </c>
      <c r="L174" s="21">
        <f>K41+K42+K45</f>
        <v>3120.9565970688182</v>
      </c>
      <c r="M174" s="21">
        <f>L41+L42+L45</f>
        <v>3128.8655000561166</v>
      </c>
    </row>
    <row r="175" spans="2:13" x14ac:dyDescent="0.25">
      <c r="B175" s="24" t="s">
        <v>324</v>
      </c>
      <c r="I175" s="21">
        <f>I173-I174</f>
        <v>-140.96362572583621</v>
      </c>
      <c r="J175" s="21">
        <f t="shared" ref="J175:M175" si="75">J173-J174</f>
        <v>15.194168540100236</v>
      </c>
      <c r="K175" s="21">
        <f t="shared" si="75"/>
        <v>384.72605425455413</v>
      </c>
      <c r="L175" s="21">
        <f t="shared" si="75"/>
        <v>7.9089029872984611</v>
      </c>
      <c r="M175" s="21">
        <f t="shared" si="75"/>
        <v>-220.77702280328185</v>
      </c>
    </row>
    <row r="177" spans="2:13" x14ac:dyDescent="0.25">
      <c r="B177" s="24" t="s">
        <v>327</v>
      </c>
      <c r="E177" s="123">
        <f>E74/E11</f>
        <v>-1.3999066728884741E-3</v>
      </c>
      <c r="F177" s="123">
        <f>F74/F11</f>
        <v>-6.8294002299006014E-3</v>
      </c>
      <c r="G177" s="123">
        <f>G74/G11</f>
        <v>-1.28783000643915E-3</v>
      </c>
      <c r="H177" s="123">
        <f>H74/H11</f>
        <v>-4.764173415912339E-4</v>
      </c>
      <c r="I177" s="123">
        <f>AVERAGE(E177,G177,H177)</f>
        <v>-1.0547180069729527E-3</v>
      </c>
      <c r="J177" s="123">
        <f>I177</f>
        <v>-1.0547180069729527E-3</v>
      </c>
      <c r="K177" s="123">
        <f t="shared" ref="K177:M177" si="76">J177</f>
        <v>-1.0547180069729527E-3</v>
      </c>
      <c r="L177" s="123">
        <f t="shared" si="76"/>
        <v>-1.0547180069729527E-3</v>
      </c>
      <c r="M177" s="123">
        <f t="shared" si="76"/>
        <v>-1.0547180069729527E-3</v>
      </c>
    </row>
    <row r="178" spans="2:13" x14ac:dyDescent="0.25">
      <c r="I178" s="21">
        <f>I177*I11</f>
        <v>-15.467598110854409</v>
      </c>
      <c r="J178" s="21">
        <f>J177*J11</f>
        <v>-15.554287206890526</v>
      </c>
      <c r="K178" s="21">
        <f>K177*K11</f>
        <v>-15.758119311298925</v>
      </c>
      <c r="L178" s="21">
        <f>L177*L11</f>
        <v>-16.082808440773555</v>
      </c>
      <c r="M178" s="21">
        <f>M177*M11</f>
        <v>-16.5348087105052</v>
      </c>
    </row>
    <row r="180" spans="2:13" x14ac:dyDescent="0.25">
      <c r="B180" s="24" t="s">
        <v>328</v>
      </c>
      <c r="I180" s="21">
        <f>I48+I51</f>
        <v>8539.1804916672263</v>
      </c>
      <c r="J180" s="21">
        <f>J48+J51</f>
        <v>8720.3654758276116</v>
      </c>
      <c r="K180" s="21">
        <f>K48+K51</f>
        <v>9291.6501392778137</v>
      </c>
      <c r="L180" s="21">
        <f>L48+L51</f>
        <v>9524.7410174643319</v>
      </c>
      <c r="M180" s="21">
        <f>M48+M51</f>
        <v>9580.8425932382361</v>
      </c>
    </row>
    <row r="181" spans="2:13" x14ac:dyDescent="0.25">
      <c r="B181" s="24" t="s">
        <v>329</v>
      </c>
      <c r="I181" s="21">
        <f>I36+SUM(I29:I32)</f>
        <v>7910.2044256659628</v>
      </c>
      <c r="J181" s="21">
        <f>J36+SUM(J29:J32)</f>
        <v>7933.6304736678194</v>
      </c>
      <c r="K181" s="21">
        <f>K36+SUM(K29:K32)</f>
        <v>7982.5810617408706</v>
      </c>
      <c r="L181" s="21">
        <f>L36+SUM(L29:L32)</f>
        <v>8057.8653054910119</v>
      </c>
      <c r="M181" s="21">
        <f>M36+SUM(M29:M32)</f>
        <v>8160.8892602294518</v>
      </c>
    </row>
    <row r="182" spans="2:13" x14ac:dyDescent="0.25">
      <c r="B182" s="24" t="s">
        <v>330</v>
      </c>
      <c r="I182" s="21">
        <f>I180-I181</f>
        <v>628.97606600126346</v>
      </c>
      <c r="J182" s="21">
        <f t="shared" ref="J182:M182" si="77">J180-J181</f>
        <v>786.7350021597922</v>
      </c>
      <c r="K182" s="21">
        <f t="shared" si="77"/>
        <v>1309.069077536943</v>
      </c>
      <c r="L182" s="21">
        <f t="shared" si="77"/>
        <v>1466.87571197332</v>
      </c>
      <c r="M182" s="21">
        <f t="shared" si="77"/>
        <v>1419.9533330087843</v>
      </c>
    </row>
    <row r="183" spans="2:13" x14ac:dyDescent="0.25">
      <c r="E183" s="27">
        <v>2021</v>
      </c>
      <c r="F183" s="27">
        <v>2022</v>
      </c>
      <c r="G183" s="27">
        <v>2023</v>
      </c>
      <c r="H183" s="27">
        <v>2023</v>
      </c>
      <c r="I183" s="28">
        <v>2025</v>
      </c>
      <c r="J183" s="28">
        <v>2026</v>
      </c>
      <c r="K183" s="28">
        <v>2027</v>
      </c>
      <c r="L183" s="28">
        <v>2028</v>
      </c>
      <c r="M183" s="28">
        <v>2029</v>
      </c>
    </row>
    <row r="184" spans="2:13" x14ac:dyDescent="0.25">
      <c r="B184" s="24" t="s">
        <v>331</v>
      </c>
      <c r="E184" s="123">
        <f>E72/E11</f>
        <v>6.5328978068128788E-4</v>
      </c>
      <c r="F184" s="123">
        <f>F72/F11</f>
        <v>9.4664953681790516E-4</v>
      </c>
      <c r="G184" s="123">
        <f>G72/G11</f>
        <v>-2.1249195106245976E-3</v>
      </c>
      <c r="H184" s="123">
        <f>H72/H11</f>
        <v>1.2931327843190635E-3</v>
      </c>
      <c r="I184" s="123">
        <f>AVERAGE(E184,F184,H184)+0.0003</f>
        <v>1.2643573672727522E-3</v>
      </c>
      <c r="J184" s="123">
        <f>I184</f>
        <v>1.2643573672727522E-3</v>
      </c>
      <c r="K184" s="123">
        <f t="shared" ref="K184:M184" si="78">J184</f>
        <v>1.2643573672727522E-3</v>
      </c>
      <c r="L184" s="123">
        <f t="shared" si="78"/>
        <v>1.2643573672727522E-3</v>
      </c>
      <c r="M184" s="123">
        <f t="shared" si="78"/>
        <v>1.2643573672727522E-3</v>
      </c>
    </row>
    <row r="185" spans="2:13" x14ac:dyDescent="0.25">
      <c r="B185" s="24" t="s">
        <v>332</v>
      </c>
      <c r="I185" s="21">
        <f>I184*I11</f>
        <v>18.541990841324839</v>
      </c>
      <c r="J185" s="21">
        <f>J184*J11</f>
        <v>18.645910558738265</v>
      </c>
      <c r="K185" s="21">
        <f>K184*K11</f>
        <v>18.890257029730179</v>
      </c>
      <c r="L185" s="21">
        <f>L184*L11</f>
        <v>19.279482481661951</v>
      </c>
      <c r="M185" s="21">
        <f>M184*M11</f>
        <v>19.821323871745598</v>
      </c>
    </row>
    <row r="187" spans="2:13" x14ac:dyDescent="0.25">
      <c r="B187" s="24" t="s">
        <v>333</v>
      </c>
      <c r="F187" s="21">
        <f>F51</f>
        <v>581</v>
      </c>
      <c r="G187" s="21">
        <f>G51</f>
        <v>739</v>
      </c>
      <c r="H187" s="21">
        <f>H51</f>
        <v>848</v>
      </c>
    </row>
    <row r="188" spans="2:13" x14ac:dyDescent="0.25">
      <c r="B188" s="24" t="s">
        <v>334</v>
      </c>
      <c r="F188" s="21">
        <f>E51</f>
        <v>305</v>
      </c>
      <c r="G188" s="21">
        <f>F51</f>
        <v>581</v>
      </c>
      <c r="H188" s="21">
        <f>G51</f>
        <v>739</v>
      </c>
    </row>
    <row r="189" spans="2:13" x14ac:dyDescent="0.25">
      <c r="B189" s="24" t="s">
        <v>175</v>
      </c>
      <c r="F189" s="21">
        <f>F23</f>
        <v>178</v>
      </c>
      <c r="G189" s="21">
        <f>G23</f>
        <v>245</v>
      </c>
      <c r="H189" s="21">
        <f>H23</f>
        <v>134</v>
      </c>
    </row>
    <row r="190" spans="2:13" x14ac:dyDescent="0.25">
      <c r="B190" s="24" t="s">
        <v>269</v>
      </c>
      <c r="F190" s="129">
        <v>0</v>
      </c>
      <c r="G190" s="129">
        <f>G73</f>
        <v>-119</v>
      </c>
      <c r="H190" s="129">
        <f>H73</f>
        <v>-123</v>
      </c>
    </row>
    <row r="192" spans="2:13" x14ac:dyDescent="0.25">
      <c r="B192" s="24" t="s">
        <v>335</v>
      </c>
      <c r="F192" s="21">
        <f>F72</f>
        <v>14</v>
      </c>
      <c r="G192" s="21">
        <f>G72</f>
        <v>-33</v>
      </c>
      <c r="H192" s="21">
        <f>H72</f>
        <v>19</v>
      </c>
    </row>
    <row r="193" spans="2:13" x14ac:dyDescent="0.25">
      <c r="B193" s="24" t="s">
        <v>336</v>
      </c>
      <c r="F193" s="21">
        <f>F187-(F188+F189+F190+F192)</f>
        <v>84</v>
      </c>
      <c r="G193" s="21">
        <f t="shared" ref="G193:H193" si="79">G187-(G188+G189+G190+G192)</f>
        <v>65</v>
      </c>
      <c r="H193" s="21">
        <f t="shared" si="79"/>
        <v>79</v>
      </c>
    </row>
    <row r="194" spans="2:13" x14ac:dyDescent="0.25">
      <c r="B194" s="24" t="s">
        <v>337</v>
      </c>
      <c r="F194" s="123">
        <f>F193/F11</f>
        <v>5.679897220907431E-3</v>
      </c>
      <c r="G194" s="123">
        <f>G193/G11</f>
        <v>4.1854475209272372E-3</v>
      </c>
      <c r="H194" s="123">
        <f>H193/H11</f>
        <v>5.3767099979582112E-3</v>
      </c>
      <c r="I194" s="123">
        <f>AVERAGE(F194:H194)</f>
        <v>5.0806849132642934E-3</v>
      </c>
      <c r="J194" s="123">
        <f>I194</f>
        <v>5.0806849132642934E-3</v>
      </c>
      <c r="K194" s="123">
        <f t="shared" ref="K194:M194" si="80">J194</f>
        <v>5.0806849132642934E-3</v>
      </c>
      <c r="L194" s="123">
        <f t="shared" si="80"/>
        <v>5.0806849132642934E-3</v>
      </c>
      <c r="M194" s="123">
        <f t="shared" si="80"/>
        <v>5.0806849132642934E-3</v>
      </c>
    </row>
    <row r="195" spans="2:13" x14ac:dyDescent="0.25">
      <c r="B195" s="24" t="s">
        <v>338</v>
      </c>
      <c r="I195" s="21">
        <f>I194*I11</f>
        <v>74.509007949713094</v>
      </c>
      <c r="J195" s="21">
        <f>J194*J11</f>
        <v>74.926598224519623</v>
      </c>
      <c r="K195" s="21">
        <f>K194*K11</f>
        <v>75.908478396148496</v>
      </c>
      <c r="L195" s="21">
        <f>L194*L11</f>
        <v>77.472539264282474</v>
      </c>
      <c r="M195" s="21">
        <f>M194*M11</f>
        <v>79.649870964352573</v>
      </c>
    </row>
    <row r="197" spans="2:13" x14ac:dyDescent="0.25">
      <c r="B197" s="24" t="s">
        <v>339</v>
      </c>
      <c r="I197" s="21">
        <f>H51</f>
        <v>848</v>
      </c>
      <c r="J197" s="21">
        <f>I51</f>
        <v>1048.6833677945529</v>
      </c>
      <c r="K197" s="21">
        <f>J51</f>
        <v>1246.9328182144584</v>
      </c>
      <c r="L197" s="21">
        <f>K51</f>
        <v>1431.174871602281</v>
      </c>
      <c r="M197" s="21">
        <f>L51</f>
        <v>1619.6949214869692</v>
      </c>
    </row>
    <row r="198" spans="2:13" x14ac:dyDescent="0.25">
      <c r="B198" s="24" t="s">
        <v>340</v>
      </c>
      <c r="I198" s="21">
        <f>I23</f>
        <v>234.76682278502756</v>
      </c>
      <c r="J198" s="21">
        <f>J23</f>
        <v>236.084822436026</v>
      </c>
      <c r="K198" s="21">
        <f>K23</f>
        <v>225.26827038483117</v>
      </c>
      <c r="L198" s="21">
        <f>L23</f>
        <v>232.15852518088752</v>
      </c>
      <c r="M198" s="21">
        <f>M23</f>
        <v>250.99242972059506</v>
      </c>
    </row>
    <row r="199" spans="2:13" x14ac:dyDescent="0.25">
      <c r="B199" s="24" t="s">
        <v>341</v>
      </c>
      <c r="I199" s="21">
        <f>I73</f>
        <v>-127.13445378151262</v>
      </c>
      <c r="J199" s="21">
        <f>J73</f>
        <v>-131.4078807993786</v>
      </c>
      <c r="K199" s="21">
        <f>K73</f>
        <v>-135.82495242288715</v>
      </c>
      <c r="L199" s="21">
        <f>L73</f>
        <v>-140.39049704214386</v>
      </c>
      <c r="M199" s="21">
        <f>M73</f>
        <v>-145.10950534608148</v>
      </c>
    </row>
    <row r="200" spans="2:13" x14ac:dyDescent="0.25">
      <c r="B200" s="24" t="s">
        <v>342</v>
      </c>
      <c r="I200" s="21">
        <f>I72</f>
        <v>18.541990841324839</v>
      </c>
      <c r="J200" s="21">
        <f>J72</f>
        <v>18.645910558738265</v>
      </c>
      <c r="K200" s="21">
        <f>K72</f>
        <v>18.890257029730179</v>
      </c>
      <c r="L200" s="21">
        <f>L72</f>
        <v>19.279482481661951</v>
      </c>
      <c r="M200" s="21">
        <f>M72</f>
        <v>19.821323871745598</v>
      </c>
    </row>
    <row r="201" spans="2:13" x14ac:dyDescent="0.25">
      <c r="B201" s="24" t="s">
        <v>338</v>
      </c>
      <c r="I201" s="21">
        <f>I195</f>
        <v>74.509007949713094</v>
      </c>
      <c r="J201" s="21">
        <f t="shared" ref="J201:M201" si="81">J195</f>
        <v>74.926598224519623</v>
      </c>
      <c r="K201" s="21">
        <f t="shared" si="81"/>
        <v>75.908478396148496</v>
      </c>
      <c r="L201" s="21">
        <f t="shared" si="81"/>
        <v>77.472539264282474</v>
      </c>
      <c r="M201" s="21">
        <f t="shared" si="81"/>
        <v>79.649870964352573</v>
      </c>
    </row>
    <row r="202" spans="2:13" x14ac:dyDescent="0.25">
      <c r="B202" s="24" t="s">
        <v>343</v>
      </c>
      <c r="I202" s="21">
        <f>SUM(I197:I201)</f>
        <v>1048.6833677945529</v>
      </c>
      <c r="J202" s="21">
        <f t="shared" ref="J202:M202" si="82">SUM(J197:J201)</f>
        <v>1246.9328182144584</v>
      </c>
      <c r="K202" s="21">
        <f t="shared" si="82"/>
        <v>1431.174871602281</v>
      </c>
      <c r="L202" s="21">
        <f t="shared" si="82"/>
        <v>1619.6949214869692</v>
      </c>
      <c r="M202" s="21">
        <f t="shared" si="82"/>
        <v>1825.0490406975809</v>
      </c>
    </row>
    <row r="204" spans="2:13" x14ac:dyDescent="0.25">
      <c r="E204" s="27">
        <v>2021</v>
      </c>
      <c r="F204" s="27">
        <v>2022</v>
      </c>
      <c r="G204" s="27">
        <v>2023</v>
      </c>
      <c r="H204" s="27">
        <v>2023</v>
      </c>
      <c r="I204" s="28">
        <v>2025</v>
      </c>
      <c r="J204" s="28">
        <v>2026</v>
      </c>
      <c r="K204" s="28">
        <v>2027</v>
      </c>
      <c r="L204" s="28">
        <v>2028</v>
      </c>
      <c r="M204" s="28">
        <v>2029</v>
      </c>
    </row>
    <row r="205" spans="2:13" ht="31.5" x14ac:dyDescent="0.25">
      <c r="B205" s="24" t="s">
        <v>344</v>
      </c>
      <c r="F205" s="123">
        <f>(F73-E73)/E73</f>
        <v>-1</v>
      </c>
      <c r="G205" s="128" t="s">
        <v>345</v>
      </c>
      <c r="H205" s="123">
        <f>(H73-G73)/G73</f>
        <v>3.3613445378151259E-2</v>
      </c>
      <c r="I205" s="123">
        <f>H205</f>
        <v>3.3613445378151259E-2</v>
      </c>
      <c r="J205" s="123">
        <f t="shared" ref="J205:M205" si="83">I205</f>
        <v>3.3613445378151259E-2</v>
      </c>
      <c r="K205" s="123">
        <f t="shared" si="83"/>
        <v>3.3613445378151259E-2</v>
      </c>
      <c r="L205" s="123">
        <f t="shared" si="83"/>
        <v>3.3613445378151259E-2</v>
      </c>
      <c r="M205" s="123">
        <f t="shared" si="83"/>
        <v>3.3613445378151259E-2</v>
      </c>
    </row>
    <row r="206" spans="2:13" x14ac:dyDescent="0.25">
      <c r="B206" s="24" t="s">
        <v>341</v>
      </c>
      <c r="H206" s="21">
        <f>H73</f>
        <v>-123</v>
      </c>
      <c r="I206" s="21">
        <f>H206*(1+I205)</f>
        <v>-127.13445378151262</v>
      </c>
      <c r="J206" s="21">
        <f t="shared" ref="J206:M206" si="84">I206*(1+J205)</f>
        <v>-131.4078807993786</v>
      </c>
      <c r="K206" s="21">
        <f t="shared" si="84"/>
        <v>-135.82495242288715</v>
      </c>
      <c r="L206" s="21">
        <f t="shared" si="84"/>
        <v>-140.39049704214386</v>
      </c>
      <c r="M206" s="21">
        <f t="shared" si="84"/>
        <v>-145.10950534608148</v>
      </c>
    </row>
    <row r="208" spans="2:13" x14ac:dyDescent="0.25">
      <c r="B208" s="24" t="s">
        <v>346</v>
      </c>
      <c r="E208" s="123">
        <f>E73/E23</f>
        <v>8.4057971014492749E-2</v>
      </c>
      <c r="F208" s="123">
        <f>F73/F23</f>
        <v>0</v>
      </c>
      <c r="G208" s="123">
        <f>G73/G23</f>
        <v>-0.48571428571428571</v>
      </c>
      <c r="H208" s="123">
        <f>H73/H23</f>
        <v>-0.91791044776119401</v>
      </c>
      <c r="I208" s="123">
        <f>H208</f>
        <v>-0.91791044776119401</v>
      </c>
      <c r="J208" s="123">
        <f t="shared" ref="J208:M208" si="85">I208</f>
        <v>-0.91791044776119401</v>
      </c>
      <c r="K208" s="123">
        <f t="shared" si="85"/>
        <v>-0.91791044776119401</v>
      </c>
      <c r="L208" s="123">
        <f t="shared" si="85"/>
        <v>-0.91791044776119401</v>
      </c>
      <c r="M208" s="123">
        <f t="shared" si="85"/>
        <v>-0.91791044776119401</v>
      </c>
    </row>
    <row r="209" spans="2:13" x14ac:dyDescent="0.25">
      <c r="B209" s="24" t="s">
        <v>341</v>
      </c>
      <c r="I209" s="21">
        <f>I208*I23</f>
        <v>-215.49491942207754</v>
      </c>
      <c r="J209" s="21">
        <f>J208*J23</f>
        <v>-216.70472507187461</v>
      </c>
      <c r="K209" s="21">
        <f>K208*K23</f>
        <v>-206.77609893533011</v>
      </c>
      <c r="L209" s="21">
        <f>L208*L23</f>
        <v>-213.10073580036689</v>
      </c>
      <c r="M209" s="21">
        <f>M208*M23</f>
        <v>-230.38857354950142</v>
      </c>
    </row>
    <row r="211" spans="2:13" x14ac:dyDescent="0.25">
      <c r="B211" s="24" t="s">
        <v>347</v>
      </c>
      <c r="I211" s="21">
        <f>I52-I37</f>
        <v>0</v>
      </c>
      <c r="J211" s="21">
        <f>J52-J37</f>
        <v>0</v>
      </c>
      <c r="K211" s="21">
        <f>K52-K37</f>
        <v>0</v>
      </c>
      <c r="L211" s="21">
        <f>L52-L37</f>
        <v>0</v>
      </c>
      <c r="M211" s="21">
        <f>M52-M37</f>
        <v>0</v>
      </c>
    </row>
    <row r="212" spans="2:13" x14ac:dyDescent="0.25">
      <c r="B212" s="24" t="s">
        <v>348</v>
      </c>
      <c r="I212" s="21">
        <f>I79</f>
        <v>0.97606600126346166</v>
      </c>
      <c r="J212" s="21">
        <f>J79</f>
        <v>157.75893615852874</v>
      </c>
      <c r="K212" s="21">
        <f>K79</f>
        <v>522.33407537715084</v>
      </c>
      <c r="L212" s="21">
        <f>L79</f>
        <v>157.80663443637695</v>
      </c>
      <c r="M212" s="21">
        <f>M79</f>
        <v>-46.92237896453571</v>
      </c>
    </row>
    <row r="213" spans="2:13" x14ac:dyDescent="0.25">
      <c r="B213" s="24" t="s">
        <v>349</v>
      </c>
      <c r="I213" s="21">
        <f>I63+I68+I75</f>
        <v>-212.19028988940903</v>
      </c>
      <c r="J213" s="21">
        <f>J63+J68+J75</f>
        <v>-59.969463051037167</v>
      </c>
      <c r="K213" s="21">
        <f>K63+K68+K75</f>
        <v>292.0270284340225</v>
      </c>
      <c r="L213" s="21">
        <f>L63+L68+L75</f>
        <v>-86.129271446757087</v>
      </c>
      <c r="M213" s="21">
        <f>M63+M68+M75</f>
        <v>-305.79898724654305</v>
      </c>
    </row>
    <row r="214" spans="2:13" x14ac:dyDescent="0.25">
      <c r="B214" s="24" t="s">
        <v>347</v>
      </c>
      <c r="I214" s="21">
        <f>I212-I213</f>
        <v>213.16635589067249</v>
      </c>
      <c r="J214" s="21">
        <f>J212-J213</f>
        <v>217.72839920956591</v>
      </c>
      <c r="K214" s="21">
        <f>K212-K213</f>
        <v>230.30704694312834</v>
      </c>
      <c r="L214" s="21">
        <f>L212-L213</f>
        <v>243.93590588313404</v>
      </c>
      <c r="M214" s="21">
        <f>M212-M213</f>
        <v>258.87660828200734</v>
      </c>
    </row>
    <row r="216" spans="2:13" x14ac:dyDescent="0.25">
      <c r="E216" s="138">
        <v>21</v>
      </c>
      <c r="F216" s="138">
        <v>22</v>
      </c>
      <c r="G216" s="138">
        <v>23</v>
      </c>
      <c r="H216" s="138">
        <v>24</v>
      </c>
    </row>
    <row r="217" spans="2:13" x14ac:dyDescent="0.25">
      <c r="B217" s="24" t="s">
        <v>350</v>
      </c>
      <c r="E217" s="137">
        <f>E33/E44</f>
        <v>0.88398058252427181</v>
      </c>
      <c r="F217" s="137">
        <f t="shared" ref="F217:H217" si="86">F33/F44</f>
        <v>0.95715147857573923</v>
      </c>
      <c r="G217" s="137">
        <f t="shared" si="86"/>
        <v>1.0732441471571907</v>
      </c>
      <c r="H217" s="137">
        <f t="shared" si="86"/>
        <v>1.0208333333333333</v>
      </c>
    </row>
    <row r="218" spans="2:13" x14ac:dyDescent="0.25">
      <c r="B218" s="24" t="s">
        <v>351</v>
      </c>
      <c r="E218" s="137">
        <f>(E33-E31)/E44</f>
        <v>0.43179611650485439</v>
      </c>
      <c r="F218" s="137">
        <f t="shared" ref="F218:H218" si="87">(F33-F31)/F44</f>
        <v>0.26644538322269162</v>
      </c>
      <c r="G218" s="137">
        <f t="shared" si="87"/>
        <v>0.4240802675585284</v>
      </c>
      <c r="H218" s="137">
        <f t="shared" si="87"/>
        <v>0.40625</v>
      </c>
    </row>
    <row r="220" spans="2:13" x14ac:dyDescent="0.25">
      <c r="B220" s="24" t="s">
        <v>352</v>
      </c>
      <c r="E220" s="137">
        <f>E15/-E16</f>
        <v>-5.2119565217391308</v>
      </c>
      <c r="F220" s="137">
        <f t="shared" ref="F220:H220" si="88">F15/-F16</f>
        <v>3.0943396226415096</v>
      </c>
      <c r="G220" s="137">
        <f t="shared" si="88"/>
        <v>3.8768115942028984</v>
      </c>
      <c r="H220" s="137">
        <f t="shared" si="88"/>
        <v>4.1386861313868613</v>
      </c>
    </row>
    <row r="222" spans="2:13" x14ac:dyDescent="0.25">
      <c r="B222" s="24" t="s">
        <v>353</v>
      </c>
      <c r="E222" s="137">
        <f>(E41+E42+E45)/E37</f>
        <v>0.34273432585447683</v>
      </c>
      <c r="F222" s="137">
        <f t="shared" ref="F222:H222" si="89">(F41+F42+F45)/F37</f>
        <v>0.32168226406584732</v>
      </c>
      <c r="G222" s="137">
        <f t="shared" si="89"/>
        <v>0.32658662092624358</v>
      </c>
      <c r="H222" s="137">
        <f t="shared" si="89"/>
        <v>0.33893889152060636</v>
      </c>
    </row>
    <row r="224" spans="2:13" x14ac:dyDescent="0.25">
      <c r="B224" s="24" t="s">
        <v>354</v>
      </c>
      <c r="E224" s="137">
        <f>E11/E37</f>
        <v>1.1234011323128539</v>
      </c>
      <c r="F224" s="137">
        <f t="shared" ref="F224:H224" si="90">F11/F37</f>
        <v>1.6674935167437142</v>
      </c>
      <c r="G224" s="137">
        <f t="shared" si="90"/>
        <v>1.7758719268153231</v>
      </c>
      <c r="H224" s="137">
        <f t="shared" si="90"/>
        <v>1.7400521080056846</v>
      </c>
    </row>
    <row r="225" spans="2:8" x14ac:dyDescent="0.25">
      <c r="B225" s="24" t="s">
        <v>355</v>
      </c>
      <c r="E225" s="137">
        <f>(E30/E11)*365</f>
        <v>8.3457769482034525</v>
      </c>
      <c r="F225" s="137">
        <f t="shared" ref="F225:H225" si="91">(F30/F11)*365</f>
        <v>6.293528974237609</v>
      </c>
      <c r="G225" s="137">
        <f t="shared" si="91"/>
        <v>6.22826786864134</v>
      </c>
      <c r="H225" s="137">
        <f t="shared" si="91"/>
        <v>8.2971483019124754</v>
      </c>
    </row>
    <row r="226" spans="2:8" x14ac:dyDescent="0.25">
      <c r="B226" s="139" t="s">
        <v>356</v>
      </c>
      <c r="E226" s="137">
        <f>(E31/-E12)*365</f>
        <v>89.768316831683165</v>
      </c>
      <c r="F226" s="137">
        <f t="shared" ref="F226:H226" si="92">(F31/-F12)*365</f>
        <v>89.4140625</v>
      </c>
      <c r="G226" s="137">
        <f t="shared" si="92"/>
        <v>70.712146920850387</v>
      </c>
      <c r="H226" s="137">
        <f t="shared" si="92"/>
        <v>74.075029560356867</v>
      </c>
    </row>
    <row r="227" spans="2:8" x14ac:dyDescent="0.25">
      <c r="B227" s="139" t="s">
        <v>357</v>
      </c>
      <c r="E227" s="137">
        <f>(E40/-E12)*365</f>
        <v>94.442244224422438</v>
      </c>
      <c r="F227" s="137">
        <f t="shared" ref="F227:H227" si="93">(F40/-F12)*365</f>
        <v>59.726562500000007</v>
      </c>
      <c r="G227" s="137">
        <f t="shared" si="93"/>
        <v>45.101307515720137</v>
      </c>
      <c r="H227" s="137">
        <f t="shared" si="93"/>
        <v>48.494034182521766</v>
      </c>
    </row>
    <row r="228" spans="2:8" x14ac:dyDescent="0.25">
      <c r="B228" s="24" t="s">
        <v>358</v>
      </c>
      <c r="E228" s="137">
        <f>E225+E226-E227</f>
        <v>3.6718495554641777</v>
      </c>
      <c r="F228" s="137">
        <f t="shared" ref="F228:H228" si="94">F225+F226-F227</f>
        <v>35.981028974237596</v>
      </c>
      <c r="G228" s="137">
        <f t="shared" si="94"/>
        <v>31.839107273771589</v>
      </c>
      <c r="H228" s="137">
        <f t="shared" si="94"/>
        <v>33.878143679747573</v>
      </c>
    </row>
    <row r="230" spans="2:8" x14ac:dyDescent="0.25">
      <c r="B230" s="24" t="s">
        <v>359</v>
      </c>
      <c r="E230" s="126">
        <f>E15/E11</f>
        <v>-8.9500699953336441E-2</v>
      </c>
      <c r="F230" s="126">
        <f t="shared" ref="F230:H230" si="95">F15/F11</f>
        <v>3.3267969436743525E-2</v>
      </c>
      <c r="G230" s="126">
        <f t="shared" si="95"/>
        <v>3.4449452672247263E-2</v>
      </c>
      <c r="H230" s="126">
        <f t="shared" si="95"/>
        <v>3.8589804668889949E-2</v>
      </c>
    </row>
    <row r="231" spans="2:8" x14ac:dyDescent="0.25">
      <c r="B231" s="24" t="s">
        <v>360</v>
      </c>
      <c r="E231" s="126">
        <f>E23/E11</f>
        <v>-6.4395706952869808E-2</v>
      </c>
      <c r="F231" s="126">
        <f t="shared" ref="F231:H231" si="96">F23/F11</f>
        <v>1.2035972682399081E-2</v>
      </c>
      <c r="G231" s="126">
        <f t="shared" si="96"/>
        <v>1.5775917578879587E-2</v>
      </c>
      <c r="H231" s="126">
        <f t="shared" si="96"/>
        <v>9.119989110460764E-3</v>
      </c>
    </row>
    <row r="232" spans="2:8" x14ac:dyDescent="0.25">
      <c r="B232" s="24" t="s">
        <v>361</v>
      </c>
      <c r="E232" s="126">
        <f>E23/E37</f>
        <v>-7.2342210106940655E-2</v>
      </c>
      <c r="F232" s="126">
        <f t="shared" ref="F232:H232" si="97">F23/F37</f>
        <v>2.0069906415604917E-2</v>
      </c>
      <c r="G232" s="126">
        <f t="shared" si="97"/>
        <v>2.8016009148084619E-2</v>
      </c>
      <c r="H232" s="126">
        <f t="shared" si="97"/>
        <v>1.5869256276646138E-2</v>
      </c>
    </row>
    <row r="233" spans="2:8" x14ac:dyDescent="0.25">
      <c r="B233" s="24" t="s">
        <v>362</v>
      </c>
      <c r="E233" s="126">
        <f>(E15*(1-0.27))/(E41+E42+E45+E51)</f>
        <v>-0.19587856743144935</v>
      </c>
      <c r="F233" s="126">
        <f t="shared" ref="F233:H233" si="98">(F15*(1-0.27))/(F41+F42+F45+F51)</f>
        <v>0.10458940011648223</v>
      </c>
      <c r="G233" s="126">
        <f t="shared" si="98"/>
        <v>0.10863699582753825</v>
      </c>
      <c r="H233" s="126">
        <f t="shared" si="98"/>
        <v>0.11156603773584904</v>
      </c>
    </row>
    <row r="235" spans="2:8" x14ac:dyDescent="0.25">
      <c r="E235" s="137"/>
    </row>
    <row r="237" spans="2:8" x14ac:dyDescent="0.25">
      <c r="E237" s="137"/>
    </row>
  </sheetData>
  <conditionalFormatting sqref="E86:M86">
    <cfRule type="cellIs" dxfId="3" priority="3" operator="lessThanOrEqual">
      <formula>0</formula>
    </cfRule>
  </conditionalFormatting>
  <conditionalFormatting sqref="E87:M87">
    <cfRule type="cellIs" dxfId="2" priority="4" operator="notEqual">
      <formula>0</formula>
    </cfRule>
  </conditionalFormatting>
  <conditionalFormatting sqref="E88:M88">
    <cfRule type="cellIs" dxfId="1" priority="2" operator="greaterThanOrEqual">
      <formula>0</formula>
    </cfRule>
  </conditionalFormatting>
  <conditionalFormatting sqref="E89:M89">
    <cfRule type="cellIs" dxfId="0" priority="1" operator="notEqual">
      <formula>0</formula>
    </cfRule>
  </conditionalFormatting>
  <pageMargins left="0.7" right="0.7" top="0.75" bottom="0.75" header="0.3" footer="0.3"/>
  <pageSetup orientation="portrait" r:id="rId1"/>
  <ignoredErrors>
    <ignoredError sqref="I22:M22" formula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/>
  </sheetPr>
  <dimension ref="B1:G38"/>
  <sheetViews>
    <sheetView showGridLines="0" workbookViewId="0">
      <selection activeCell="N17" sqref="N17"/>
    </sheetView>
  </sheetViews>
  <sheetFormatPr defaultColWidth="9.140625" defaultRowHeight="15" x14ac:dyDescent="0.25"/>
  <cols>
    <col min="1" max="1" width="9.140625" style="83"/>
    <col min="2" max="2" width="46.7109375" style="84" bestFit="1" customWidth="1"/>
    <col min="3" max="7" width="17.7109375" style="86" customWidth="1"/>
    <col min="8" max="16384" width="9.140625" style="83"/>
  </cols>
  <sheetData>
    <row r="1" spans="2:7" s="82" customFormat="1" ht="21" customHeight="1" x14ac:dyDescent="0.35">
      <c r="B1" s="249" t="s">
        <v>571</v>
      </c>
      <c r="C1" s="249"/>
      <c r="D1" s="249"/>
      <c r="E1" s="249"/>
      <c r="F1" s="249"/>
      <c r="G1" s="249"/>
    </row>
    <row r="2" spans="2:7" s="52" customFormat="1" ht="15.75" x14ac:dyDescent="0.25">
      <c r="B2" s="278" t="s">
        <v>558</v>
      </c>
      <c r="C2" s="140">
        <f>2025</f>
        <v>2025</v>
      </c>
      <c r="D2" s="140">
        <f t="shared" ref="D2:G2" si="0">C2+1</f>
        <v>2026</v>
      </c>
      <c r="E2" s="140">
        <f t="shared" si="0"/>
        <v>2027</v>
      </c>
      <c r="F2" s="140">
        <f t="shared" si="0"/>
        <v>2028</v>
      </c>
      <c r="G2" s="140">
        <f t="shared" si="0"/>
        <v>2029</v>
      </c>
    </row>
    <row r="3" spans="2:7" ht="18.75" x14ac:dyDescent="0.25">
      <c r="B3" s="141" t="s">
        <v>15</v>
      </c>
      <c r="C3" s="142"/>
      <c r="D3" s="142"/>
      <c r="E3" s="142"/>
      <c r="F3" s="142"/>
      <c r="G3" s="142"/>
    </row>
    <row r="4" spans="2:7" ht="15.75" x14ac:dyDescent="0.25">
      <c r="B4" s="255" t="s">
        <v>363</v>
      </c>
      <c r="C4" s="256">
        <f>'Financial Model'!I93</f>
        <v>-1.8954390710939385E-3</v>
      </c>
      <c r="D4" s="256">
        <f>'Financial Model'!J93</f>
        <v>5.6045609289060612E-3</v>
      </c>
      <c r="E4" s="256">
        <f>'Financial Model'!K93</f>
        <v>1.3104560928906061E-2</v>
      </c>
      <c r="F4" s="256">
        <f>'Financial Model'!L93</f>
        <v>2.0604560928906061E-2</v>
      </c>
      <c r="G4" s="256">
        <f>'Financial Model'!M93</f>
        <v>2.810456092890606E-2</v>
      </c>
    </row>
    <row r="5" spans="2:7" ht="15.75" x14ac:dyDescent="0.25">
      <c r="B5" s="255" t="s">
        <v>364</v>
      </c>
      <c r="C5" s="256">
        <f>'Financial Model'!I94</f>
        <v>-0.63670601223411183</v>
      </c>
      <c r="D5" s="256">
        <f>'Financial Model'!J94</f>
        <v>-0.63670601223411183</v>
      </c>
      <c r="E5" s="256">
        <f>'Financial Model'!K94</f>
        <v>-0.63670601223411183</v>
      </c>
      <c r="F5" s="256">
        <f>'Financial Model'!L94</f>
        <v>-0.63670601223411183</v>
      </c>
      <c r="G5" s="256">
        <f>'Financial Model'!M94</f>
        <v>-0.63670601223411183</v>
      </c>
    </row>
    <row r="6" spans="2:7" ht="15.75" x14ac:dyDescent="0.25">
      <c r="B6" s="255" t="s">
        <v>365</v>
      </c>
      <c r="C6" s="256">
        <f>'Financial Model'!I95</f>
        <v>-0.32433182697921037</v>
      </c>
      <c r="D6" s="256">
        <f>'Financial Model'!J95</f>
        <v>-0.32433182697921037</v>
      </c>
      <c r="E6" s="256">
        <f>'Financial Model'!K95</f>
        <v>-0.32433182697921037</v>
      </c>
      <c r="F6" s="256">
        <f>'Financial Model'!L95</f>
        <v>-0.32433182697921037</v>
      </c>
      <c r="G6" s="256">
        <f>'Financial Model'!M95</f>
        <v>-0.32433182697921037</v>
      </c>
    </row>
    <row r="7" spans="2:7" ht="15.75" x14ac:dyDescent="0.25">
      <c r="B7" s="255" t="s">
        <v>366</v>
      </c>
      <c r="C7" s="256">
        <f>'Financial Model'!I131</f>
        <v>-5.0639586915147083E-2</v>
      </c>
      <c r="D7" s="256">
        <f>'Financial Model'!J131</f>
        <v>-5.0639586915147083E-2</v>
      </c>
      <c r="E7" s="256">
        <f>'Financial Model'!K131</f>
        <v>-5.0639586915147083E-2</v>
      </c>
      <c r="F7" s="256">
        <f>'Financial Model'!L131</f>
        <v>-5.0639586915147083E-2</v>
      </c>
      <c r="G7" s="256">
        <f>'Financial Model'!M131</f>
        <v>-5.0639586915147083E-2</v>
      </c>
    </row>
    <row r="8" spans="2:7" ht="15.75" x14ac:dyDescent="0.25">
      <c r="B8" s="255" t="s">
        <v>367</v>
      </c>
      <c r="C8" s="256">
        <f>'Financial Model'!I134</f>
        <v>8.0937040733930574E-4</v>
      </c>
      <c r="D8" s="256">
        <f>'Financial Model'!J134</f>
        <v>8.0937040733930574E-4</v>
      </c>
      <c r="E8" s="256">
        <f>'Financial Model'!K134</f>
        <v>8.0937040733930574E-4</v>
      </c>
      <c r="F8" s="256">
        <f>'Financial Model'!L134</f>
        <v>8.0937040733930574E-4</v>
      </c>
      <c r="G8" s="256">
        <f>'Financial Model'!M134</f>
        <v>8.0937040733930574E-4</v>
      </c>
    </row>
    <row r="9" spans="2:7" ht="15.75" x14ac:dyDescent="0.25">
      <c r="B9" s="255" t="s">
        <v>368</v>
      </c>
      <c r="C9" s="256">
        <f>'Financial Model'!I137</f>
        <v>-1.004434983644751E-2</v>
      </c>
      <c r="D9" s="256">
        <f>'Financial Model'!J137</f>
        <v>-1.004434983644751E-2</v>
      </c>
      <c r="E9" s="256">
        <f>'Financial Model'!K137</f>
        <v>-1.004434983644751E-2</v>
      </c>
      <c r="F9" s="256">
        <f>'Financial Model'!L137</f>
        <v>-1.004434983644751E-2</v>
      </c>
      <c r="G9" s="256">
        <f>'Financial Model'!M137</f>
        <v>-1.004434983644751E-2</v>
      </c>
    </row>
    <row r="10" spans="2:7" ht="15.75" x14ac:dyDescent="0.25">
      <c r="B10" s="255" t="s">
        <v>369</v>
      </c>
      <c r="C10" s="256">
        <f>'Financial Model'!I140</f>
        <v>-0.21261839033941723</v>
      </c>
      <c r="D10" s="256">
        <f>'Financial Model'!J140</f>
        <v>-0.21261839033941723</v>
      </c>
      <c r="E10" s="256">
        <f>'Financial Model'!K140</f>
        <v>-0.21261839033941723</v>
      </c>
      <c r="F10" s="256">
        <f>'Financial Model'!L140</f>
        <v>-0.21261839033941723</v>
      </c>
      <c r="G10" s="256">
        <f>'Financial Model'!M140</f>
        <v>-0.21261839033941723</v>
      </c>
    </row>
    <row r="11" spans="2:7" ht="15.75" x14ac:dyDescent="0.25">
      <c r="B11" s="255" t="s">
        <v>370</v>
      </c>
      <c r="C11" s="256">
        <f>'Financial Model'!I143</f>
        <v>0</v>
      </c>
      <c r="D11" s="256">
        <f>'Financial Model'!J143</f>
        <v>0</v>
      </c>
      <c r="E11" s="256">
        <f>'Financial Model'!K143</f>
        <v>0</v>
      </c>
      <c r="F11" s="256">
        <f>'Financial Model'!L143</f>
        <v>0</v>
      </c>
      <c r="G11" s="256">
        <f>'Financial Model'!M143</f>
        <v>0</v>
      </c>
    </row>
    <row r="12" spans="2:7" ht="18.75" x14ac:dyDescent="0.25">
      <c r="B12" s="141" t="s">
        <v>109</v>
      </c>
      <c r="C12" s="232"/>
      <c r="D12" s="232"/>
      <c r="E12" s="232"/>
      <c r="F12" s="232"/>
      <c r="G12" s="232"/>
    </row>
    <row r="13" spans="2:7" ht="15.75" x14ac:dyDescent="0.25">
      <c r="B13" s="255" t="s">
        <v>371</v>
      </c>
      <c r="C13" s="256">
        <f>'Financial Model'!E107</f>
        <v>0</v>
      </c>
      <c r="D13" s="256">
        <f>'Financial Model'!F107</f>
        <v>0</v>
      </c>
      <c r="E13" s="256">
        <f>'Financial Model'!G107</f>
        <v>0</v>
      </c>
      <c r="F13" s="256">
        <f>'Financial Model'!H107</f>
        <v>0</v>
      </c>
      <c r="G13" s="256">
        <f>'Financial Model'!I107</f>
        <v>0</v>
      </c>
    </row>
    <row r="14" spans="2:7" ht="15.75" x14ac:dyDescent="0.25">
      <c r="B14" s="255" t="s">
        <v>372</v>
      </c>
      <c r="C14" s="256">
        <f>'Financial Model'!I98</f>
        <v>1.9975837049996489E-2</v>
      </c>
      <c r="D14" s="256">
        <f>'Financial Model'!J98</f>
        <v>1.9975837049996489E-2</v>
      </c>
      <c r="E14" s="256">
        <f>'Financial Model'!K98</f>
        <v>1.9975837049996489E-2</v>
      </c>
      <c r="F14" s="256">
        <f>'Financial Model'!L98</f>
        <v>1.9975837049996489E-2</v>
      </c>
      <c r="G14" s="256">
        <f>'Financial Model'!M98</f>
        <v>1.9975837049996489E-2</v>
      </c>
    </row>
    <row r="15" spans="2:7" ht="15.75" x14ac:dyDescent="0.25">
      <c r="B15" s="255" t="s">
        <v>373</v>
      </c>
      <c r="C15" s="256">
        <f>'Financial Model'!I101</f>
        <v>-0.22189695603622633</v>
      </c>
      <c r="D15" s="256">
        <f>'Financial Model'!J101</f>
        <v>-0.22189695603622633</v>
      </c>
      <c r="E15" s="256">
        <f>'Financial Model'!K101</f>
        <v>-0.22189695603622633</v>
      </c>
      <c r="F15" s="256">
        <f>'Financial Model'!L101</f>
        <v>-0.22189695603622633</v>
      </c>
      <c r="G15" s="256">
        <f>'Financial Model'!M101</f>
        <v>-0.22189695603622633</v>
      </c>
    </row>
    <row r="16" spans="2:7" ht="15.75" x14ac:dyDescent="0.25">
      <c r="B16" s="255" t="s">
        <v>374</v>
      </c>
      <c r="C16" s="256">
        <f>'Financial Model'!I113</f>
        <v>1.9465051385013272E-2</v>
      </c>
      <c r="D16" s="256">
        <f>'Financial Model'!J113</f>
        <v>1.9465051385013272E-2</v>
      </c>
      <c r="E16" s="256">
        <f>'Financial Model'!K113</f>
        <v>1.9465051385013272E-2</v>
      </c>
      <c r="F16" s="256">
        <f>'Financial Model'!L113</f>
        <v>1.9465051385013272E-2</v>
      </c>
      <c r="G16" s="256">
        <f>'Financial Model'!M113</f>
        <v>1.9465051385013272E-2</v>
      </c>
    </row>
    <row r="17" spans="2:7" ht="15.75" x14ac:dyDescent="0.25">
      <c r="B17" s="255" t="s">
        <v>573</v>
      </c>
      <c r="C17" s="257">
        <f>'Financial Model'!I34</f>
        <v>4540.5359999999991</v>
      </c>
      <c r="D17" s="257">
        <f>'Financial Model'!J34</f>
        <v>4545.0765359999987</v>
      </c>
      <c r="E17" s="257">
        <f>'Financial Model'!K34</f>
        <v>4549.6216125359979</v>
      </c>
      <c r="F17" s="257">
        <f>'Financial Model'!L34</f>
        <v>4554.1712341485336</v>
      </c>
      <c r="G17" s="257">
        <f>'Financial Model'!M34</f>
        <v>4558.7254053826819</v>
      </c>
    </row>
    <row r="18" spans="2:7" ht="15.75" x14ac:dyDescent="0.25">
      <c r="B18" s="255" t="s">
        <v>375</v>
      </c>
      <c r="C18" s="256">
        <f>'Financial Model'!I116</f>
        <v>4.904986128465505E-2</v>
      </c>
      <c r="D18" s="256">
        <f>'Financial Model'!J116</f>
        <v>4.904986128465505E-2</v>
      </c>
      <c r="E18" s="256">
        <f>'Financial Model'!K116</f>
        <v>4.904986128465505E-2</v>
      </c>
      <c r="F18" s="256">
        <f>'Financial Model'!L116</f>
        <v>4.904986128465505E-2</v>
      </c>
      <c r="G18" s="256">
        <f>'Financial Model'!M116</f>
        <v>4.904986128465505E-2</v>
      </c>
    </row>
    <row r="19" spans="2:7" ht="15.75" x14ac:dyDescent="0.25">
      <c r="B19" s="255" t="s">
        <v>376</v>
      </c>
      <c r="C19" s="256">
        <f>'Financial Model'!I104</f>
        <v>-0.14002000383401086</v>
      </c>
      <c r="D19" s="256">
        <f>'Financial Model'!J104</f>
        <v>-0.14002000383401086</v>
      </c>
      <c r="E19" s="256">
        <f>'Financial Model'!K104</f>
        <v>-0.14002000383401086</v>
      </c>
      <c r="F19" s="256">
        <f>'Financial Model'!L104</f>
        <v>-0.14002000383401086</v>
      </c>
      <c r="G19" s="256">
        <f>'Financial Model'!M104</f>
        <v>-0.14002000383401086</v>
      </c>
    </row>
    <row r="20" spans="2:7" ht="15.75" x14ac:dyDescent="0.25">
      <c r="B20" s="255" t="s">
        <v>574</v>
      </c>
      <c r="C20" s="257">
        <f>'Financial Model'!I41</f>
        <v>10</v>
      </c>
      <c r="D20" s="257">
        <f>'Financial Model'!J41</f>
        <v>10</v>
      </c>
      <c r="E20" s="257">
        <f>'Financial Model'!K41</f>
        <v>10</v>
      </c>
      <c r="F20" s="257">
        <f>'Financial Model'!L41</f>
        <v>10</v>
      </c>
      <c r="G20" s="257">
        <f>'Financial Model'!M41</f>
        <v>10</v>
      </c>
    </row>
    <row r="21" spans="2:7" ht="15.75" x14ac:dyDescent="0.25">
      <c r="B21" s="255" t="s">
        <v>575</v>
      </c>
      <c r="C21" s="257">
        <f>'Financial Model'!I42</f>
        <v>0</v>
      </c>
      <c r="D21" s="257">
        <f>'Financial Model'!J42</f>
        <v>0</v>
      </c>
      <c r="E21" s="257">
        <f>'Financial Model'!K42</f>
        <v>349</v>
      </c>
      <c r="F21" s="257">
        <f>'Financial Model'!L42</f>
        <v>300</v>
      </c>
      <c r="G21" s="257">
        <f>'Financial Model'!M42</f>
        <v>0</v>
      </c>
    </row>
    <row r="22" spans="2:7" ht="15.75" x14ac:dyDescent="0.25">
      <c r="B22" s="255" t="s">
        <v>377</v>
      </c>
      <c r="C22" s="256">
        <f>'Financial Model'!I119</f>
        <v>0.10794255768052814</v>
      </c>
      <c r="D22" s="256">
        <f>'Financial Model'!J119</f>
        <v>0.10594255768052814</v>
      </c>
      <c r="E22" s="256">
        <f>'Financial Model'!K119</f>
        <v>0.10394255768052814</v>
      </c>
      <c r="F22" s="256">
        <f>'Financial Model'!L119</f>
        <v>0.10194255768052814</v>
      </c>
      <c r="G22" s="256">
        <f>'Financial Model'!M119</f>
        <v>9.9942557680528135E-2</v>
      </c>
    </row>
    <row r="23" spans="2:7" ht="15.75" x14ac:dyDescent="0.25">
      <c r="B23" s="255" t="s">
        <v>576</v>
      </c>
      <c r="C23" s="257">
        <f>'Financial Model'!I45</f>
        <v>2711.0363742741638</v>
      </c>
      <c r="D23" s="257">
        <f>'Financial Model'!J45</f>
        <v>2726.230542814264</v>
      </c>
      <c r="E23" s="257">
        <f>'Financial Model'!K45</f>
        <v>2761.9565970688182</v>
      </c>
      <c r="F23" s="257">
        <f>'Financial Model'!L45</f>
        <v>2818.8655000561166</v>
      </c>
      <c r="G23" s="257">
        <f>'Financial Model'!M45</f>
        <v>2898.0884772528348</v>
      </c>
    </row>
    <row r="24" spans="2:7" ht="15.75" x14ac:dyDescent="0.25">
      <c r="B24" s="255" t="s">
        <v>378</v>
      </c>
      <c r="C24" s="256">
        <f>'Financial Model'!I122</f>
        <v>0.12812999387463417</v>
      </c>
      <c r="D24" s="256">
        <f>'Financial Model'!J122</f>
        <v>0.12612999387463417</v>
      </c>
      <c r="E24" s="256">
        <f>'Financial Model'!K122</f>
        <v>0.12412999387463416</v>
      </c>
      <c r="F24" s="256">
        <f>'Financial Model'!L122</f>
        <v>0.12212999387463416</v>
      </c>
      <c r="G24" s="256">
        <f>'Financial Model'!M122</f>
        <v>0.12012999387463416</v>
      </c>
    </row>
    <row r="25" spans="2:7" ht="15.75" x14ac:dyDescent="0.25">
      <c r="B25" s="255" t="s">
        <v>577</v>
      </c>
      <c r="C25" s="257">
        <f>'Financial Model'!I73</f>
        <v>-127.13445378151262</v>
      </c>
      <c r="D25" s="258"/>
      <c r="E25" s="258"/>
      <c r="F25" s="258"/>
      <c r="G25" s="258"/>
    </row>
    <row r="26" spans="2:7" ht="15.75" x14ac:dyDescent="0.25">
      <c r="B26" s="255" t="s">
        <v>379</v>
      </c>
      <c r="C26" s="258"/>
      <c r="D26" s="256">
        <f>'Financial Model'!I205</f>
        <v>3.3613445378151259E-2</v>
      </c>
      <c r="E26" s="256">
        <f>'Financial Model'!J205</f>
        <v>3.3613445378151259E-2</v>
      </c>
      <c r="F26" s="256">
        <f>'Financial Model'!K205</f>
        <v>3.3613445378151259E-2</v>
      </c>
      <c r="G26" s="256">
        <f>'Financial Model'!L205</f>
        <v>3.3613445378151259E-2</v>
      </c>
    </row>
    <row r="27" spans="2:7" ht="15.75" x14ac:dyDescent="0.25">
      <c r="B27" s="255" t="s">
        <v>380</v>
      </c>
      <c r="C27" s="256">
        <f>'Financial Model'!I184</f>
        <v>1.2643573672727522E-3</v>
      </c>
      <c r="D27" s="256">
        <f>'Financial Model'!J184</f>
        <v>1.2643573672727522E-3</v>
      </c>
      <c r="E27" s="256">
        <f>'Financial Model'!K184</f>
        <v>1.2643573672727522E-3</v>
      </c>
      <c r="F27" s="256">
        <f>'Financial Model'!L184</f>
        <v>1.2643573672727522E-3</v>
      </c>
      <c r="G27" s="256">
        <f>'Financial Model'!M184</f>
        <v>1.2643573672727522E-3</v>
      </c>
    </row>
    <row r="28" spans="2:7" ht="15.75" x14ac:dyDescent="0.25">
      <c r="B28" s="255" t="s">
        <v>381</v>
      </c>
      <c r="C28" s="256">
        <f>'Financial Model'!I194</f>
        <v>5.0806849132642934E-3</v>
      </c>
      <c r="D28" s="256">
        <f>'Financial Model'!J194</f>
        <v>5.0806849132642934E-3</v>
      </c>
      <c r="E28" s="256">
        <f>'Financial Model'!K194</f>
        <v>5.0806849132642934E-3</v>
      </c>
      <c r="F28" s="256">
        <f>'Financial Model'!L194</f>
        <v>5.0806849132642934E-3</v>
      </c>
      <c r="G28" s="256">
        <f>'Financial Model'!M194</f>
        <v>5.0806849132642934E-3</v>
      </c>
    </row>
    <row r="29" spans="2:7" ht="18.75" x14ac:dyDescent="0.25">
      <c r="B29" s="141" t="s">
        <v>256</v>
      </c>
      <c r="C29" s="232"/>
      <c r="D29" s="232"/>
      <c r="E29" s="232"/>
      <c r="F29" s="232"/>
      <c r="G29" s="232"/>
    </row>
    <row r="30" spans="2:7" ht="15.75" x14ac:dyDescent="0.25">
      <c r="B30" s="255" t="s">
        <v>311</v>
      </c>
      <c r="C30" s="256">
        <f>'Financial Model'!I149</f>
        <v>5.16054006645301E-2</v>
      </c>
      <c r="D30" s="256">
        <f>'Financial Model'!J149</f>
        <v>5.16054006645301E-2</v>
      </c>
      <c r="E30" s="256">
        <f>'Financial Model'!K149</f>
        <v>5.16054006645301E-2</v>
      </c>
      <c r="F30" s="256">
        <f>'Financial Model'!L149</f>
        <v>5.16054006645301E-2</v>
      </c>
      <c r="G30" s="256">
        <f>'Financial Model'!M149</f>
        <v>5.16054006645301E-2</v>
      </c>
    </row>
    <row r="31" spans="2:7" ht="15.75" x14ac:dyDescent="0.25">
      <c r="B31" s="255" t="s">
        <v>382</v>
      </c>
      <c r="C31" s="259">
        <f>'Financial Model'!I152</f>
        <v>0</v>
      </c>
      <c r="D31" s="259">
        <f>'Financial Model'!J152</f>
        <v>0</v>
      </c>
      <c r="E31" s="259">
        <f>'Financial Model'!K152</f>
        <v>0</v>
      </c>
      <c r="F31" s="259">
        <f>'Financial Model'!L152</f>
        <v>0</v>
      </c>
      <c r="G31" s="259">
        <f>'Financial Model'!M152</f>
        <v>0</v>
      </c>
    </row>
    <row r="32" spans="2:7" ht="15.75" x14ac:dyDescent="0.25">
      <c r="B32" s="255" t="s">
        <v>383</v>
      </c>
      <c r="C32" s="256">
        <f>'Financial Model'!I156</f>
        <v>-1.4236937426676166E-2</v>
      </c>
      <c r="D32" s="256">
        <f>'Financial Model'!J156</f>
        <v>-1.4236937426676166E-2</v>
      </c>
      <c r="E32" s="256">
        <f>'Financial Model'!K156</f>
        <v>-1.4236937426676166E-2</v>
      </c>
      <c r="F32" s="256">
        <f>'Financial Model'!L156</f>
        <v>-1.4236937426676166E-2</v>
      </c>
      <c r="G32" s="256">
        <f>'Financial Model'!M156</f>
        <v>-1.4236937426676166E-2</v>
      </c>
    </row>
    <row r="33" spans="2:7" ht="15.75" x14ac:dyDescent="0.25">
      <c r="B33" s="255" t="s">
        <v>384</v>
      </c>
      <c r="C33" s="256">
        <f>'Financial Model'!I167</f>
        <v>2.1404077558215243E-3</v>
      </c>
      <c r="D33" s="256">
        <f>'Financial Model'!J167</f>
        <v>2.1404077558215243E-3</v>
      </c>
      <c r="E33" s="256">
        <f>'Financial Model'!K167</f>
        <v>2.1404077558215243E-3</v>
      </c>
      <c r="F33" s="256">
        <f>'Financial Model'!L167</f>
        <v>2.1404077558215243E-3</v>
      </c>
      <c r="G33" s="256">
        <f>'Financial Model'!M167</f>
        <v>2.1404077558215243E-3</v>
      </c>
    </row>
    <row r="34" spans="2:7" ht="15.75" x14ac:dyDescent="0.25">
      <c r="B34" s="255" t="s">
        <v>385</v>
      </c>
      <c r="C34" s="256">
        <f>'Financial Model'!I177</f>
        <v>-1.0547180069729527E-3</v>
      </c>
      <c r="D34" s="256">
        <f>'Financial Model'!J177</f>
        <v>-1.0547180069729527E-3</v>
      </c>
      <c r="E34" s="256">
        <f>'Financial Model'!K177</f>
        <v>-1.0547180069729527E-3</v>
      </c>
      <c r="F34" s="256">
        <f>'Financial Model'!L177</f>
        <v>-1.0547180069729527E-3</v>
      </c>
      <c r="G34" s="256">
        <f>'Financial Model'!M177</f>
        <v>-1.0547180069729527E-3</v>
      </c>
    </row>
    <row r="35" spans="2:7" x14ac:dyDescent="0.25">
      <c r="C35" s="85"/>
      <c r="D35" s="85"/>
      <c r="E35" s="85"/>
      <c r="F35" s="85"/>
      <c r="G35" s="85"/>
    </row>
    <row r="36" spans="2:7" x14ac:dyDescent="0.25">
      <c r="C36" s="85"/>
      <c r="D36" s="85"/>
      <c r="E36" s="85"/>
      <c r="F36" s="85"/>
      <c r="G36" s="85"/>
    </row>
    <row r="37" spans="2:7" x14ac:dyDescent="0.25">
      <c r="C37" s="85"/>
      <c r="D37" s="85"/>
      <c r="E37" s="85"/>
      <c r="F37" s="85"/>
      <c r="G37" s="85"/>
    </row>
    <row r="38" spans="2:7" x14ac:dyDescent="0.25">
      <c r="C38" s="85"/>
      <c r="D38" s="85"/>
      <c r="E38" s="85"/>
      <c r="F38" s="85"/>
      <c r="G38" s="85"/>
    </row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B1:J46"/>
  <sheetViews>
    <sheetView showGridLines="0" zoomScale="110" zoomScaleNormal="110" workbookViewId="0">
      <selection activeCell="H24" sqref="H24"/>
    </sheetView>
  </sheetViews>
  <sheetFormatPr defaultColWidth="9.140625" defaultRowHeight="15" x14ac:dyDescent="0.25"/>
  <cols>
    <col min="2" max="2" width="71" customWidth="1"/>
    <col min="3" max="3" width="21.42578125" style="3" bestFit="1" customWidth="1"/>
    <col min="7" max="7" width="15.7109375" bestFit="1" customWidth="1"/>
    <col min="8" max="8" width="23.5703125" bestFit="1" customWidth="1"/>
    <col min="9" max="10" width="13.42578125" bestFit="1" customWidth="1"/>
    <col min="12" max="12" width="9.140625" customWidth="1"/>
  </cols>
  <sheetData>
    <row r="1" spans="2:10" ht="21" x14ac:dyDescent="0.35">
      <c r="B1" s="249" t="s">
        <v>566</v>
      </c>
      <c r="C1" s="249"/>
    </row>
    <row r="2" spans="2:10" ht="15.75" x14ac:dyDescent="0.25">
      <c r="B2" s="260" t="s">
        <v>565</v>
      </c>
      <c r="C2" s="261"/>
      <c r="G2" s="247" t="s">
        <v>386</v>
      </c>
      <c r="H2" s="247"/>
      <c r="I2" s="247"/>
      <c r="J2" s="247"/>
    </row>
    <row r="3" spans="2:10" ht="15.75" x14ac:dyDescent="0.25">
      <c r="B3" s="19" t="s">
        <v>387</v>
      </c>
      <c r="C3" s="262">
        <f>'Financial Model'!H54</f>
        <v>161.80000000000001</v>
      </c>
      <c r="G3" s="242" t="s">
        <v>388</v>
      </c>
      <c r="H3" s="242" t="s">
        <v>389</v>
      </c>
      <c r="I3" s="242" t="s">
        <v>390</v>
      </c>
      <c r="J3" s="242" t="s">
        <v>391</v>
      </c>
    </row>
    <row r="4" spans="2:10" ht="15.75" x14ac:dyDescent="0.25">
      <c r="B4" s="19" t="s">
        <v>392</v>
      </c>
      <c r="C4" s="263">
        <f>'Financial Model'!C5</f>
        <v>19.079999999999998</v>
      </c>
      <c r="G4" s="243">
        <v>8.5</v>
      </c>
      <c r="H4" s="244" t="s">
        <v>393</v>
      </c>
      <c r="I4" s="245" t="s">
        <v>394</v>
      </c>
      <c r="J4" s="246">
        <v>5.8999999999999999E-3</v>
      </c>
    </row>
    <row r="5" spans="2:10" ht="15.75" x14ac:dyDescent="0.25">
      <c r="B5" s="19" t="s">
        <v>395</v>
      </c>
      <c r="C5" s="264">
        <f>C3*C4</f>
        <v>3087.1439999999998</v>
      </c>
      <c r="G5" s="243">
        <v>6.5</v>
      </c>
      <c r="H5" s="243">
        <v>8.5</v>
      </c>
      <c r="I5" s="245" t="s">
        <v>396</v>
      </c>
      <c r="J5" s="246">
        <v>7.0000000000000001E-3</v>
      </c>
    </row>
    <row r="6" spans="2:10" ht="15.75" x14ac:dyDescent="0.25">
      <c r="B6" s="19"/>
      <c r="C6" s="90"/>
      <c r="G6" s="243">
        <v>5.5</v>
      </c>
      <c r="H6" s="243">
        <v>6.5</v>
      </c>
      <c r="I6" s="245" t="s">
        <v>397</v>
      </c>
      <c r="J6" s="246">
        <v>9.1999999999999998E-3</v>
      </c>
    </row>
    <row r="7" spans="2:10" ht="15.75" x14ac:dyDescent="0.25">
      <c r="B7" s="260" t="s">
        <v>567</v>
      </c>
      <c r="C7" s="260"/>
      <c r="G7" s="243">
        <v>4.25</v>
      </c>
      <c r="H7" s="243">
        <v>5.5</v>
      </c>
      <c r="I7" s="245" t="s">
        <v>398</v>
      </c>
      <c r="J7" s="246">
        <v>1.0699999999999999E-2</v>
      </c>
    </row>
    <row r="8" spans="2:10" ht="15.75" x14ac:dyDescent="0.25">
      <c r="B8" s="19" t="s">
        <v>399</v>
      </c>
      <c r="C8" s="233">
        <f>'Financial Model'!H41</f>
        <v>0</v>
      </c>
      <c r="G8" s="243">
        <v>3</v>
      </c>
      <c r="H8" s="243">
        <v>4.25</v>
      </c>
      <c r="I8" s="245" t="s">
        <v>400</v>
      </c>
      <c r="J8" s="246">
        <v>1.21E-2</v>
      </c>
    </row>
    <row r="9" spans="2:10" ht="15.75" x14ac:dyDescent="0.25">
      <c r="B9" s="265" t="s">
        <v>401</v>
      </c>
      <c r="C9" s="233">
        <f>'Financial Model'!H42</f>
        <v>250</v>
      </c>
      <c r="G9" s="243">
        <v>2.5</v>
      </c>
      <c r="H9" s="243">
        <v>3</v>
      </c>
      <c r="I9" s="245" t="s">
        <v>402</v>
      </c>
      <c r="J9" s="246">
        <v>1.47E-2</v>
      </c>
    </row>
    <row r="10" spans="2:10" ht="15.75" x14ac:dyDescent="0.25">
      <c r="B10" s="265" t="s">
        <v>403</v>
      </c>
      <c r="C10" s="233">
        <f>'Financial Model'!H45</f>
        <v>2612</v>
      </c>
      <c r="G10" s="243">
        <v>2.25</v>
      </c>
      <c r="H10" s="243">
        <v>2.5</v>
      </c>
      <c r="I10" s="245" t="s">
        <v>404</v>
      </c>
      <c r="J10" s="246">
        <v>1.7399999999999999E-2</v>
      </c>
    </row>
    <row r="11" spans="2:10" ht="15.75" x14ac:dyDescent="0.25">
      <c r="B11" s="19" t="s">
        <v>405</v>
      </c>
      <c r="C11" s="266">
        <f>SUM(C7:C10)</f>
        <v>2862</v>
      </c>
      <c r="G11" s="243">
        <v>2</v>
      </c>
      <c r="H11" s="243">
        <v>2.25</v>
      </c>
      <c r="I11" s="245" t="s">
        <v>406</v>
      </c>
      <c r="J11" s="246">
        <v>2.2100000000000002E-2</v>
      </c>
    </row>
    <row r="12" spans="2:10" ht="15.75" x14ac:dyDescent="0.25">
      <c r="B12" s="19"/>
      <c r="C12" s="267"/>
      <c r="G12" s="243">
        <v>1.75</v>
      </c>
      <c r="H12" s="243">
        <v>2</v>
      </c>
      <c r="I12" s="245" t="s">
        <v>407</v>
      </c>
      <c r="J12" s="246">
        <v>3.1399999999999997E-2</v>
      </c>
    </row>
    <row r="13" spans="2:10" ht="15.75" x14ac:dyDescent="0.25">
      <c r="B13" s="260" t="s">
        <v>568</v>
      </c>
      <c r="C13" s="260"/>
      <c r="G13" s="243">
        <v>1.5</v>
      </c>
      <c r="H13" s="243">
        <v>1.75</v>
      </c>
      <c r="I13" s="245" t="s">
        <v>408</v>
      </c>
      <c r="J13" s="246">
        <v>3.61E-2</v>
      </c>
    </row>
    <row r="14" spans="2:10" ht="15.75" x14ac:dyDescent="0.25">
      <c r="B14" s="19" t="s">
        <v>409</v>
      </c>
      <c r="C14" s="264">
        <f>C5+C11</f>
        <v>5949.1440000000002</v>
      </c>
      <c r="G14" s="243">
        <v>1.25</v>
      </c>
      <c r="H14" s="243">
        <v>1.5</v>
      </c>
      <c r="I14" s="245" t="s">
        <v>410</v>
      </c>
      <c r="J14" s="246">
        <v>5.2400000000000002E-2</v>
      </c>
    </row>
    <row r="15" spans="2:10" ht="15.75" x14ac:dyDescent="0.25">
      <c r="B15" s="19"/>
      <c r="C15" s="90"/>
      <c r="G15" s="243">
        <v>0.8</v>
      </c>
      <c r="H15" s="243">
        <v>1.25</v>
      </c>
      <c r="I15" s="245" t="s">
        <v>411</v>
      </c>
      <c r="J15" s="246">
        <v>8.5099999999999995E-2</v>
      </c>
    </row>
    <row r="16" spans="2:10" ht="15.75" x14ac:dyDescent="0.25">
      <c r="B16" s="260" t="s">
        <v>412</v>
      </c>
      <c r="C16" s="260"/>
      <c r="G16" s="243">
        <v>0.65</v>
      </c>
      <c r="H16" s="243">
        <v>0.8</v>
      </c>
      <c r="I16" s="245" t="s">
        <v>413</v>
      </c>
      <c r="J16" s="246">
        <v>0.1178</v>
      </c>
    </row>
    <row r="17" spans="2:10" ht="15.75" x14ac:dyDescent="0.25">
      <c r="B17" s="19" t="s">
        <v>414</v>
      </c>
      <c r="C17" s="268">
        <f>C5/C14</f>
        <v>0.51892238614496466</v>
      </c>
      <c r="G17" s="243">
        <v>0.2</v>
      </c>
      <c r="H17" s="243">
        <v>0.65</v>
      </c>
      <c r="I17" s="245" t="s">
        <v>415</v>
      </c>
      <c r="J17" s="246">
        <v>0.17</v>
      </c>
    </row>
    <row r="18" spans="2:10" ht="15.75" x14ac:dyDescent="0.25">
      <c r="B18" s="19" t="s">
        <v>416</v>
      </c>
      <c r="C18" s="268">
        <f>C11/C14</f>
        <v>0.48107761385503528</v>
      </c>
      <c r="G18" s="243" t="s">
        <v>417</v>
      </c>
      <c r="H18" s="243">
        <v>0.2</v>
      </c>
      <c r="I18" s="245" t="s">
        <v>418</v>
      </c>
      <c r="J18" s="246">
        <v>0.2</v>
      </c>
    </row>
    <row r="19" spans="2:10" ht="15.75" x14ac:dyDescent="0.25">
      <c r="B19" s="19"/>
      <c r="C19" s="269"/>
      <c r="G19" t="s">
        <v>419</v>
      </c>
    </row>
    <row r="20" spans="2:10" ht="15.75" x14ac:dyDescent="0.25">
      <c r="B20" s="260" t="s">
        <v>569</v>
      </c>
      <c r="C20" s="260"/>
      <c r="H20" s="4"/>
    </row>
    <row r="21" spans="2:10" ht="15.75" x14ac:dyDescent="0.25">
      <c r="B21" s="19" t="s">
        <v>420</v>
      </c>
      <c r="C21" s="270">
        <v>0.25</v>
      </c>
      <c r="H21" s="4"/>
    </row>
    <row r="22" spans="2:10" ht="15.75" x14ac:dyDescent="0.25">
      <c r="B22" s="19"/>
      <c r="C22" s="90"/>
      <c r="H22" s="4"/>
      <c r="J22" s="5"/>
    </row>
    <row r="23" spans="2:10" ht="15.75" x14ac:dyDescent="0.25">
      <c r="B23" s="260" t="s">
        <v>570</v>
      </c>
      <c r="C23" s="260"/>
    </row>
    <row r="24" spans="2:10" ht="15.75" x14ac:dyDescent="0.25">
      <c r="B24" s="19" t="s">
        <v>421</v>
      </c>
      <c r="C24" s="271">
        <v>3.5000000000000003E-2</v>
      </c>
      <c r="E24" s="77"/>
    </row>
    <row r="25" spans="2:10" ht="15.75" x14ac:dyDescent="0.25">
      <c r="B25" s="19" t="s">
        <v>423</v>
      </c>
      <c r="C25" s="233">
        <f>'Financial Model'!H15</f>
        <v>567</v>
      </c>
      <c r="H25" s="5"/>
    </row>
    <row r="26" spans="2:10" ht="15.75" x14ac:dyDescent="0.25">
      <c r="B26" s="19" t="s">
        <v>424</v>
      </c>
      <c r="C26" s="233">
        <f>-'Financial Model'!H16</f>
        <v>137</v>
      </c>
      <c r="H26" s="5"/>
    </row>
    <row r="27" spans="2:10" ht="15.75" x14ac:dyDescent="0.25">
      <c r="B27" s="19" t="s">
        <v>425</v>
      </c>
      <c r="C27" s="272">
        <f>C25/C26</f>
        <v>4.1386861313868613</v>
      </c>
      <c r="E27" s="77"/>
      <c r="H27" s="5"/>
    </row>
    <row r="28" spans="2:10" ht="15.75" x14ac:dyDescent="0.25">
      <c r="B28" s="19" t="s">
        <v>426</v>
      </c>
      <c r="C28" s="271">
        <f>J10</f>
        <v>1.7399999999999999E-2</v>
      </c>
      <c r="E28" s="77"/>
      <c r="H28" s="5"/>
    </row>
    <row r="29" spans="2:10" ht="15.75" x14ac:dyDescent="0.25">
      <c r="B29" s="19" t="s">
        <v>427</v>
      </c>
      <c r="C29" s="273">
        <f>C24+C28</f>
        <v>5.2400000000000002E-2</v>
      </c>
    </row>
    <row r="30" spans="2:10" ht="15.75" x14ac:dyDescent="0.25">
      <c r="B30" s="19" t="s">
        <v>428</v>
      </c>
      <c r="C30" s="268">
        <f>ROUND(C29,4)</f>
        <v>5.2400000000000002E-2</v>
      </c>
    </row>
    <row r="31" spans="2:10" ht="15.75" x14ac:dyDescent="0.25">
      <c r="B31" s="19"/>
      <c r="C31" s="90"/>
    </row>
    <row r="32" spans="2:10" ht="15.75" x14ac:dyDescent="0.25">
      <c r="B32" s="260" t="s">
        <v>578</v>
      </c>
      <c r="C32" s="260"/>
    </row>
    <row r="33" spans="2:4" ht="15.75" x14ac:dyDescent="0.25">
      <c r="B33" s="19" t="s">
        <v>421</v>
      </c>
      <c r="C33" s="269">
        <f>C24</f>
        <v>3.5000000000000003E-2</v>
      </c>
    </row>
    <row r="34" spans="2:4" ht="15.75" x14ac:dyDescent="0.25">
      <c r="B34" s="19" t="s">
        <v>429</v>
      </c>
      <c r="C34" s="274">
        <v>2.62</v>
      </c>
      <c r="D34" t="s">
        <v>430</v>
      </c>
    </row>
    <row r="35" spans="2:4" ht="15.75" x14ac:dyDescent="0.25">
      <c r="B35" s="19" t="s">
        <v>431</v>
      </c>
      <c r="C35" s="270">
        <v>5.5E-2</v>
      </c>
      <c r="D35" t="s">
        <v>422</v>
      </c>
    </row>
    <row r="36" spans="2:4" ht="15.75" x14ac:dyDescent="0.25">
      <c r="B36" s="19" t="s">
        <v>432</v>
      </c>
      <c r="C36" s="275">
        <f>C33+(C34*C35)</f>
        <v>0.17910000000000001</v>
      </c>
    </row>
    <row r="37" spans="2:4" ht="15.75" x14ac:dyDescent="0.25">
      <c r="B37" s="19" t="s">
        <v>433</v>
      </c>
      <c r="C37" s="275">
        <f>ROUND(C36,4)</f>
        <v>0.17910000000000001</v>
      </c>
    </row>
    <row r="38" spans="2:4" ht="15.75" x14ac:dyDescent="0.25">
      <c r="B38" s="19"/>
      <c r="C38" s="90"/>
    </row>
    <row r="39" spans="2:4" ht="15.75" x14ac:dyDescent="0.25">
      <c r="B39" s="260" t="s">
        <v>434</v>
      </c>
      <c r="C39" s="260"/>
    </row>
    <row r="40" spans="2:4" ht="15.75" x14ac:dyDescent="0.25">
      <c r="B40" s="19" t="s">
        <v>414</v>
      </c>
      <c r="C40" s="269">
        <f>C17</f>
        <v>0.51892238614496466</v>
      </c>
    </row>
    <row r="41" spans="2:4" ht="15.75" x14ac:dyDescent="0.25">
      <c r="B41" s="19" t="s">
        <v>435</v>
      </c>
      <c r="C41" s="269">
        <f>C37</f>
        <v>0.17910000000000001</v>
      </c>
    </row>
    <row r="42" spans="2:4" ht="15.75" x14ac:dyDescent="0.25">
      <c r="B42" s="19" t="s">
        <v>416</v>
      </c>
      <c r="C42" s="269">
        <f>C18</f>
        <v>0.48107761385503528</v>
      </c>
    </row>
    <row r="43" spans="2:4" ht="15.75" x14ac:dyDescent="0.25">
      <c r="B43" s="19" t="s">
        <v>436</v>
      </c>
      <c r="C43" s="269">
        <f>(1-C21)</f>
        <v>0.75</v>
      </c>
    </row>
    <row r="44" spans="2:4" ht="15.75" x14ac:dyDescent="0.25">
      <c r="B44" s="19" t="s">
        <v>437</v>
      </c>
      <c r="C44" s="269">
        <f>C30</f>
        <v>5.2400000000000002E-2</v>
      </c>
    </row>
    <row r="45" spans="2:4" ht="15.75" x14ac:dyDescent="0.25">
      <c r="B45" s="19" t="s">
        <v>438</v>
      </c>
      <c r="C45" s="275">
        <f>(C40*C41)+(C42*C43*C44)</f>
        <v>0.11184534958306606</v>
      </c>
    </row>
    <row r="46" spans="2:4" ht="15.75" x14ac:dyDescent="0.25">
      <c r="B46" s="276" t="s">
        <v>439</v>
      </c>
      <c r="C46" s="277">
        <f>ROUND(C45,4)</f>
        <v>0.1118</v>
      </c>
    </row>
  </sheetData>
  <sortState xmlns:xlrd2="http://schemas.microsoft.com/office/spreadsheetml/2017/richdata2" ref="G26:J40">
    <sortCondition descending="1" ref="G26:G40"/>
  </sortState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-0.249977111117893"/>
  </sheetPr>
  <dimension ref="B1:M186"/>
  <sheetViews>
    <sheetView showGridLines="0" zoomScaleNormal="100" workbookViewId="0"/>
  </sheetViews>
  <sheetFormatPr defaultColWidth="9.140625" defaultRowHeight="15.75" x14ac:dyDescent="0.25"/>
  <cols>
    <col min="1" max="1" width="8.28515625" style="19" customWidth="1"/>
    <col min="2" max="2" width="77.140625" style="19" customWidth="1"/>
    <col min="3" max="3" width="10.7109375" style="90" customWidth="1"/>
    <col min="4" max="8" width="10.7109375" style="19" customWidth="1"/>
    <col min="9" max="14" width="14.28515625" style="19" customWidth="1"/>
    <col min="15" max="16384" width="9.140625" style="19"/>
  </cols>
  <sheetData>
    <row r="1" spans="2:9" s="7" customFormat="1" ht="21" x14ac:dyDescent="0.35">
      <c r="B1" s="249" t="s">
        <v>564</v>
      </c>
      <c r="C1" s="248"/>
      <c r="D1" s="248"/>
      <c r="E1" s="248"/>
      <c r="F1" s="248"/>
      <c r="G1" s="248"/>
      <c r="H1" s="248"/>
    </row>
    <row r="2" spans="2:9" s="7" customFormat="1" x14ac:dyDescent="0.25">
      <c r="B2" s="221" t="s">
        <v>446</v>
      </c>
      <c r="C2" s="6">
        <v>2025</v>
      </c>
      <c r="D2" s="6">
        <v>2026</v>
      </c>
      <c r="E2" s="6">
        <v>2027</v>
      </c>
      <c r="F2" s="6">
        <v>2028</v>
      </c>
      <c r="G2" s="6">
        <v>2029</v>
      </c>
      <c r="H2" s="6" t="s">
        <v>445</v>
      </c>
      <c r="I2" s="8"/>
    </row>
    <row r="3" spans="2:9" s="10" customFormat="1" x14ac:dyDescent="0.25">
      <c r="B3" s="206" t="s">
        <v>447</v>
      </c>
      <c r="C3" s="189">
        <f>C51</f>
        <v>428.53945836321418</v>
      </c>
      <c r="D3" s="189">
        <f t="shared" ref="D3:G3" si="0">D51</f>
        <v>430.94123386805109</v>
      </c>
      <c r="E3" s="189">
        <f t="shared" si="0"/>
        <v>436.58852952405232</v>
      </c>
      <c r="F3" s="189">
        <f t="shared" si="0"/>
        <v>445.58424448149299</v>
      </c>
      <c r="G3" s="189">
        <f t="shared" si="0"/>
        <v>458.10719402948303</v>
      </c>
      <c r="H3" s="200"/>
    </row>
    <row r="4" spans="2:9" s="10" customFormat="1" x14ac:dyDescent="0.25">
      <c r="B4" s="206" t="s">
        <v>258</v>
      </c>
      <c r="C4" s="234">
        <f>'Financial Model'!I60</f>
        <v>756.80095774551432</v>
      </c>
      <c r="D4" s="234">
        <f>'Financial Model'!J60</f>
        <v>761.04249482425359</v>
      </c>
      <c r="E4" s="234">
        <f>'Financial Model'!K60</f>
        <v>771.01562256716466</v>
      </c>
      <c r="F4" s="234">
        <f>'Financial Model'!L60</f>
        <v>786.90206093948814</v>
      </c>
      <c r="G4" s="234">
        <f>'Financial Model'!M60</f>
        <v>809.01759785624381</v>
      </c>
      <c r="H4" s="200"/>
    </row>
    <row r="5" spans="2:9" s="10" customFormat="1" x14ac:dyDescent="0.25">
      <c r="B5" s="206" t="s">
        <v>259</v>
      </c>
      <c r="C5" s="234">
        <f>'Financial Model'!I61</f>
        <v>0</v>
      </c>
      <c r="D5" s="234">
        <f>'Financial Model'!J61</f>
        <v>0</v>
      </c>
      <c r="E5" s="234">
        <f>'Financial Model'!K61</f>
        <v>0</v>
      </c>
      <c r="F5" s="234">
        <f>'Financial Model'!L61</f>
        <v>0</v>
      </c>
      <c r="G5" s="234">
        <f>'Financial Model'!M61</f>
        <v>0</v>
      </c>
      <c r="H5" s="200"/>
    </row>
    <row r="6" spans="2:9" s="10" customFormat="1" x14ac:dyDescent="0.25">
      <c r="B6" s="206" t="s">
        <v>448</v>
      </c>
      <c r="C6" s="234">
        <f>'Financial Model'!I62</f>
        <v>-208.78682736935184</v>
      </c>
      <c r="D6" s="234">
        <f>'Financial Model'!J62</f>
        <v>-209.9569858644964</v>
      </c>
      <c r="E6" s="234">
        <f>'Financial Model'!K62</f>
        <v>-212.70837997820712</v>
      </c>
      <c r="F6" s="234">
        <f>'Financial Model'!L62</f>
        <v>-217.09114275355699</v>
      </c>
      <c r="G6" s="234">
        <f>'Financial Model'!M62</f>
        <v>-223.19239400220019</v>
      </c>
      <c r="H6" s="200"/>
    </row>
    <row r="7" spans="2:9" s="10" customFormat="1" x14ac:dyDescent="0.25">
      <c r="B7" s="206" t="s">
        <v>263</v>
      </c>
      <c r="C7" s="234">
        <f>'Financial Model'!I66</f>
        <v>-761.33695774551347</v>
      </c>
      <c r="D7" s="234">
        <f>'Financial Model'!J66</f>
        <v>-765.58303082425311</v>
      </c>
      <c r="E7" s="234">
        <f>'Financial Model'!K66</f>
        <v>-775.56069910316387</v>
      </c>
      <c r="F7" s="234">
        <f>'Financial Model'!L66</f>
        <v>-791.45168255202384</v>
      </c>
      <c r="G7" s="234">
        <f>'Financial Model'!M66</f>
        <v>-813.57176909039208</v>
      </c>
      <c r="H7" s="200"/>
    </row>
    <row r="8" spans="2:9" s="10" customFormat="1" x14ac:dyDescent="0.25">
      <c r="B8" s="208" t="s">
        <v>449</v>
      </c>
      <c r="C8" s="220">
        <f>SUM(C3:C7)</f>
        <v>215.21663099386319</v>
      </c>
      <c r="D8" s="220">
        <f t="shared" ref="D8:G8" si="1">SUM(D3:D7)</f>
        <v>216.44371200355533</v>
      </c>
      <c r="E8" s="220">
        <f t="shared" si="1"/>
        <v>219.33507300984593</v>
      </c>
      <c r="F8" s="220">
        <f t="shared" si="1"/>
        <v>223.94348011540023</v>
      </c>
      <c r="G8" s="220">
        <f t="shared" si="1"/>
        <v>230.36062879313454</v>
      </c>
      <c r="H8" s="191"/>
      <c r="I8" s="11"/>
    </row>
    <row r="9" spans="2:9" s="10" customFormat="1" x14ac:dyDescent="0.25">
      <c r="B9" s="209" t="s">
        <v>450</v>
      </c>
      <c r="C9" s="189"/>
      <c r="D9" s="190"/>
      <c r="E9" s="190"/>
      <c r="F9" s="190"/>
      <c r="G9" s="190"/>
      <c r="H9" s="219">
        <f>H58</f>
        <v>3104.4694114699773</v>
      </c>
      <c r="I9" s="11"/>
    </row>
    <row r="10" spans="2:9" s="10" customFormat="1" x14ac:dyDescent="0.25">
      <c r="B10" s="209" t="s">
        <v>451</v>
      </c>
      <c r="C10" s="189"/>
      <c r="D10" s="191"/>
      <c r="E10" s="191"/>
      <c r="F10" s="191"/>
      <c r="G10" s="191"/>
      <c r="H10" s="219">
        <f>G73</f>
        <v>8888.1182087461711</v>
      </c>
      <c r="I10" s="11"/>
    </row>
    <row r="11" spans="2:9" s="10" customFormat="1" x14ac:dyDescent="0.25">
      <c r="B11" s="208"/>
      <c r="C11" s="189"/>
      <c r="D11" s="191"/>
      <c r="E11" s="191"/>
      <c r="F11" s="191"/>
      <c r="G11" s="191"/>
      <c r="H11" s="191"/>
      <c r="I11" s="11"/>
    </row>
    <row r="12" spans="2:9" s="10" customFormat="1" x14ac:dyDescent="0.25">
      <c r="B12" s="222" t="s">
        <v>562</v>
      </c>
      <c r="C12" s="223"/>
      <c r="D12" s="224"/>
      <c r="E12" s="224"/>
      <c r="F12" s="224"/>
      <c r="G12" s="224"/>
      <c r="H12" s="225"/>
    </row>
    <row r="13" spans="2:9" s="10" customFormat="1" x14ac:dyDescent="0.25">
      <c r="B13" s="230" t="s">
        <v>452</v>
      </c>
      <c r="C13" s="228">
        <v>1</v>
      </c>
      <c r="D13" s="229">
        <v>2</v>
      </c>
      <c r="E13" s="228">
        <v>3</v>
      </c>
      <c r="F13" s="229">
        <v>4</v>
      </c>
      <c r="G13" s="228">
        <v>5</v>
      </c>
      <c r="H13" s="229">
        <v>5</v>
      </c>
    </row>
    <row r="14" spans="2:9" s="10" customFormat="1" x14ac:dyDescent="0.25">
      <c r="B14" s="206" t="s">
        <v>453</v>
      </c>
      <c r="C14" s="210">
        <f>C8/(1+$C$22)^C13</f>
        <v>193.57495142459365</v>
      </c>
      <c r="D14" s="210">
        <f t="shared" ref="D14:G14" si="2">D8/(1+$C$22)^D13</f>
        <v>175.10221266987867</v>
      </c>
      <c r="E14" s="210">
        <f t="shared" si="2"/>
        <v>159.59823142700628</v>
      </c>
      <c r="F14" s="210">
        <f t="shared" si="2"/>
        <v>146.56549669350841</v>
      </c>
      <c r="G14" s="210">
        <f t="shared" si="2"/>
        <v>135.60475137883512</v>
      </c>
      <c r="H14" s="210">
        <f>H9/(1+$C$22)^H13</f>
        <v>1827.4859072538327</v>
      </c>
    </row>
    <row r="15" spans="2:9" s="10" customFormat="1" x14ac:dyDescent="0.25">
      <c r="B15" s="206"/>
      <c r="C15" s="210"/>
      <c r="D15" s="200"/>
      <c r="E15" s="200"/>
      <c r="F15" s="200"/>
      <c r="G15" s="200"/>
      <c r="H15" s="211"/>
    </row>
    <row r="16" spans="2:9" s="10" customFormat="1" x14ac:dyDescent="0.25">
      <c r="B16" s="222" t="s">
        <v>563</v>
      </c>
      <c r="C16" s="223"/>
      <c r="D16" s="224"/>
      <c r="E16" s="224"/>
      <c r="F16" s="224"/>
      <c r="G16" s="224"/>
      <c r="H16" s="225"/>
    </row>
    <row r="17" spans="2:13" s="10" customFormat="1" x14ac:dyDescent="0.25">
      <c r="B17" s="230" t="s">
        <v>452</v>
      </c>
      <c r="C17" s="228">
        <v>1</v>
      </c>
      <c r="D17" s="229">
        <v>2</v>
      </c>
      <c r="E17" s="228">
        <v>3</v>
      </c>
      <c r="F17" s="229">
        <v>4</v>
      </c>
      <c r="G17" s="228">
        <v>5</v>
      </c>
      <c r="H17" s="229">
        <v>5</v>
      </c>
    </row>
    <row r="18" spans="2:13" s="10" customFormat="1" x14ac:dyDescent="0.25">
      <c r="B18" s="206" t="s">
        <v>454</v>
      </c>
      <c r="C18" s="210">
        <f>C8/(1+$C$22)^C13</f>
        <v>193.57495142459365</v>
      </c>
      <c r="D18" s="210">
        <f t="shared" ref="D18:G18" si="3">D8/(1+$C$22)^D13</f>
        <v>175.10221266987867</v>
      </c>
      <c r="E18" s="210">
        <f t="shared" si="3"/>
        <v>159.59823142700628</v>
      </c>
      <c r="F18" s="210">
        <f t="shared" si="3"/>
        <v>146.56549669350841</v>
      </c>
      <c r="G18" s="210">
        <f t="shared" si="3"/>
        <v>135.60475137883512</v>
      </c>
      <c r="H18" s="210">
        <f>H10/(1+$C$22)^H13</f>
        <v>5232.10527005925</v>
      </c>
    </row>
    <row r="19" spans="2:13" s="10" customFormat="1" x14ac:dyDescent="0.25">
      <c r="B19" s="193"/>
      <c r="C19" s="192"/>
      <c r="D19" s="188"/>
      <c r="E19" s="188"/>
      <c r="F19" s="188"/>
      <c r="G19" s="188"/>
      <c r="H19" s="188"/>
      <c r="I19" s="9"/>
      <c r="J19" s="9"/>
      <c r="K19" s="9"/>
      <c r="L19" s="9"/>
      <c r="M19" s="9"/>
    </row>
    <row r="20" spans="2:13" s="10" customFormat="1" x14ac:dyDescent="0.25">
      <c r="B20" s="221" t="s">
        <v>561</v>
      </c>
      <c r="C20" s="223"/>
      <c r="D20" s="192"/>
      <c r="E20" s="188"/>
      <c r="F20" s="188"/>
      <c r="G20" s="188"/>
      <c r="H20" s="188"/>
      <c r="I20" s="9"/>
      <c r="J20" s="9"/>
      <c r="K20" s="9"/>
      <c r="L20" s="9"/>
      <c r="M20" s="9"/>
    </row>
    <row r="21" spans="2:13" s="10" customFormat="1" x14ac:dyDescent="0.25">
      <c r="B21" s="206" t="s">
        <v>455</v>
      </c>
      <c r="C21" s="212">
        <v>3.5000000000000003E-2</v>
      </c>
      <c r="D21" s="194"/>
      <c r="E21" s="195"/>
      <c r="F21" s="188"/>
      <c r="G21" s="188"/>
      <c r="H21" s="188"/>
      <c r="I21" s="9"/>
      <c r="J21" s="9"/>
      <c r="K21" s="9"/>
      <c r="L21" s="9"/>
      <c r="M21" s="9"/>
    </row>
    <row r="22" spans="2:13" s="10" customFormat="1" x14ac:dyDescent="0.25">
      <c r="B22" s="206" t="s">
        <v>456</v>
      </c>
      <c r="C22" s="240">
        <f>'WACC (Calculations)'!C46</f>
        <v>0.1118</v>
      </c>
      <c r="D22" s="196"/>
      <c r="E22" s="188"/>
      <c r="F22" s="188"/>
      <c r="G22" s="188"/>
      <c r="H22" s="188"/>
      <c r="I22" s="9"/>
      <c r="J22" s="9"/>
      <c r="K22" s="9"/>
      <c r="L22" s="9"/>
      <c r="M22" s="9"/>
    </row>
    <row r="23" spans="2:13" s="10" customFormat="1" x14ac:dyDescent="0.25">
      <c r="B23" s="206" t="s">
        <v>457</v>
      </c>
      <c r="C23" s="240">
        <f>'WACC (Calculations)'!C37</f>
        <v>0.17910000000000001</v>
      </c>
      <c r="D23" s="197"/>
      <c r="E23" s="188"/>
      <c r="F23" s="188"/>
      <c r="G23" s="188"/>
      <c r="H23" s="188"/>
      <c r="I23" s="9"/>
      <c r="J23" s="9"/>
      <c r="K23" s="9"/>
      <c r="L23" s="9"/>
      <c r="M23" s="9"/>
    </row>
    <row r="24" spans="2:13" s="10" customFormat="1" x14ac:dyDescent="0.25">
      <c r="B24" s="206" t="s">
        <v>458</v>
      </c>
      <c r="C24" s="214">
        <v>6.26</v>
      </c>
      <c r="D24" s="198"/>
      <c r="E24" s="188"/>
      <c r="F24" s="188"/>
      <c r="G24" s="188"/>
      <c r="H24" s="188"/>
      <c r="I24" s="9"/>
      <c r="J24" s="9"/>
      <c r="K24" s="9"/>
      <c r="L24" s="9"/>
      <c r="M24" s="9"/>
    </row>
    <row r="25" spans="2:13" s="10" customFormat="1" x14ac:dyDescent="0.25">
      <c r="B25" s="206" t="s">
        <v>420</v>
      </c>
      <c r="C25" s="235">
        <v>0.25</v>
      </c>
      <c r="D25" s="198"/>
      <c r="E25" s="188"/>
      <c r="F25" s="188"/>
      <c r="G25" s="188"/>
      <c r="H25" s="188"/>
      <c r="I25" s="9"/>
      <c r="J25" s="9"/>
      <c r="K25" s="9"/>
      <c r="L25" s="9"/>
      <c r="M25" s="9"/>
    </row>
    <row r="26" spans="2:13" s="10" customFormat="1" x14ac:dyDescent="0.25">
      <c r="B26" s="206"/>
      <c r="C26" s="213"/>
      <c r="D26" s="196"/>
      <c r="E26" s="188"/>
      <c r="F26" s="188"/>
      <c r="G26" s="188"/>
      <c r="H26" s="188"/>
      <c r="I26" s="9"/>
      <c r="J26" s="9"/>
      <c r="K26" s="9"/>
      <c r="L26" s="9"/>
      <c r="M26" s="9"/>
    </row>
    <row r="27" spans="2:13" s="10" customFormat="1" x14ac:dyDescent="0.25">
      <c r="B27" s="231" t="s">
        <v>218</v>
      </c>
      <c r="C27" s="241">
        <f>'Financial Model'!C6</f>
        <v>45330</v>
      </c>
      <c r="D27" s="199"/>
      <c r="E27" s="188"/>
      <c r="F27" s="188"/>
      <c r="G27" s="188"/>
      <c r="H27" s="188"/>
      <c r="I27" s="9"/>
      <c r="J27" s="9"/>
      <c r="K27" s="9"/>
      <c r="L27" s="9"/>
      <c r="M27" s="9"/>
    </row>
    <row r="28" spans="2:13" s="10" customFormat="1" x14ac:dyDescent="0.25">
      <c r="B28" s="231" t="s">
        <v>459</v>
      </c>
      <c r="C28" s="241">
        <f>'Financial Model'!C7</f>
        <v>45325</v>
      </c>
      <c r="D28" s="199"/>
      <c r="E28" s="188"/>
      <c r="F28" s="188"/>
      <c r="G28" s="188"/>
      <c r="H28" s="188"/>
      <c r="I28" s="9"/>
      <c r="J28" s="9"/>
      <c r="K28" s="9"/>
      <c r="L28" s="9"/>
      <c r="M28" s="9"/>
    </row>
    <row r="29" spans="2:13" s="10" customFormat="1" x14ac:dyDescent="0.25">
      <c r="B29" s="206"/>
      <c r="C29" s="215"/>
      <c r="D29" s="199"/>
      <c r="E29" s="188"/>
      <c r="F29" s="188"/>
      <c r="G29" s="188"/>
      <c r="H29" s="188"/>
      <c r="I29" s="9"/>
      <c r="J29" s="9"/>
      <c r="K29" s="9"/>
      <c r="L29" s="9"/>
      <c r="M29" s="9"/>
    </row>
    <row r="30" spans="2:13" s="10" customFormat="1" x14ac:dyDescent="0.25">
      <c r="B30" s="222" t="s">
        <v>562</v>
      </c>
      <c r="C30" s="226"/>
      <c r="D30" s="199"/>
      <c r="E30" s="188"/>
      <c r="F30" s="188"/>
      <c r="G30" s="188"/>
      <c r="H30" s="188"/>
      <c r="I30" s="9"/>
      <c r="J30" s="9"/>
      <c r="K30" s="9"/>
      <c r="L30" s="9"/>
      <c r="M30" s="9"/>
    </row>
    <row r="31" spans="2:13" s="10" customFormat="1" x14ac:dyDescent="0.25">
      <c r="B31" s="206" t="s">
        <v>460</v>
      </c>
      <c r="C31" s="210">
        <f>SUM(C14:H14)</f>
        <v>2637.9315508476548</v>
      </c>
      <c r="D31" s="200"/>
      <c r="E31" s="188"/>
      <c r="F31" s="188"/>
      <c r="G31" s="188"/>
      <c r="H31" s="188"/>
      <c r="I31" s="9"/>
      <c r="J31" s="9"/>
      <c r="K31" s="9"/>
      <c r="L31" s="9"/>
    </row>
    <row r="32" spans="2:13" s="10" customFormat="1" x14ac:dyDescent="0.25">
      <c r="B32" s="206" t="s">
        <v>461</v>
      </c>
      <c r="C32" s="210">
        <f>C65</f>
        <v>2234</v>
      </c>
      <c r="D32" s="200"/>
      <c r="E32" s="188"/>
      <c r="F32" s="188"/>
      <c r="G32" s="188"/>
      <c r="H32" s="188"/>
      <c r="I32" s="9"/>
      <c r="J32" s="9"/>
      <c r="K32" s="9"/>
      <c r="L32" s="9"/>
    </row>
    <row r="33" spans="2:13" s="10" customFormat="1" x14ac:dyDescent="0.25">
      <c r="B33" s="206" t="s">
        <v>462</v>
      </c>
      <c r="C33" s="189">
        <f>C31-C32</f>
        <v>403.93155084765476</v>
      </c>
      <c r="D33" s="201"/>
      <c r="E33" s="188"/>
      <c r="F33" s="188"/>
      <c r="G33" s="188"/>
      <c r="H33" s="188"/>
      <c r="I33" s="9"/>
      <c r="J33" s="9"/>
      <c r="K33" s="9"/>
      <c r="L33" s="9"/>
    </row>
    <row r="34" spans="2:13" s="10" customFormat="1" x14ac:dyDescent="0.25">
      <c r="B34" s="216" t="s">
        <v>387</v>
      </c>
      <c r="C34" s="238">
        <f>'Financial Model'!H54</f>
        <v>161.80000000000001</v>
      </c>
      <c r="D34" s="202"/>
      <c r="E34" s="188"/>
      <c r="F34" s="188"/>
      <c r="G34" s="188"/>
      <c r="H34" s="188"/>
      <c r="I34" s="9"/>
      <c r="J34" s="9"/>
      <c r="K34" s="9"/>
      <c r="L34" s="9"/>
    </row>
    <row r="35" spans="2:13" s="10" customFormat="1" x14ac:dyDescent="0.25">
      <c r="B35" s="206" t="s">
        <v>463</v>
      </c>
      <c r="C35" s="217">
        <f>C33/C34</f>
        <v>2.4964867172290157</v>
      </c>
      <c r="D35" s="203"/>
      <c r="E35" s="188"/>
      <c r="F35" s="188"/>
      <c r="G35" s="188"/>
      <c r="H35" s="188"/>
      <c r="I35" s="9"/>
      <c r="J35" s="9"/>
      <c r="K35" s="9"/>
      <c r="L35" s="9"/>
    </row>
    <row r="36" spans="2:13" s="10" customFormat="1" x14ac:dyDescent="0.25">
      <c r="B36" s="206" t="s">
        <v>464</v>
      </c>
      <c r="C36" s="218">
        <f>YEARFRAC(C28,C27)</f>
        <v>1.3888888888888888E-2</v>
      </c>
      <c r="D36" s="204"/>
      <c r="E36" s="188"/>
      <c r="F36" s="188"/>
      <c r="G36" s="188"/>
      <c r="H36" s="188"/>
      <c r="I36" s="9"/>
      <c r="J36" s="9"/>
      <c r="K36" s="9"/>
      <c r="L36" s="9"/>
    </row>
    <row r="37" spans="2:13" s="10" customFormat="1" x14ac:dyDescent="0.25">
      <c r="B37" s="206" t="s">
        <v>465</v>
      </c>
      <c r="C37" s="217">
        <f>C35*(1+C23)^C36</f>
        <v>2.5022057547397716</v>
      </c>
      <c r="D37" s="205"/>
      <c r="E37" s="188"/>
      <c r="F37" s="188"/>
      <c r="G37" s="188"/>
      <c r="H37" s="188"/>
      <c r="I37" s="9"/>
      <c r="J37" s="9"/>
      <c r="K37" s="9"/>
      <c r="L37" s="9"/>
    </row>
    <row r="38" spans="2:13" s="10" customFormat="1" x14ac:dyDescent="0.25">
      <c r="B38" s="206"/>
      <c r="C38" s="207"/>
      <c r="D38" s="205"/>
      <c r="E38" s="188"/>
      <c r="F38" s="188"/>
      <c r="G38" s="188"/>
      <c r="H38" s="188"/>
      <c r="I38" s="9"/>
      <c r="J38" s="9"/>
      <c r="K38" s="9"/>
      <c r="L38" s="9"/>
    </row>
    <row r="39" spans="2:13" s="10" customFormat="1" x14ac:dyDescent="0.25">
      <c r="B39" s="227" t="s">
        <v>560</v>
      </c>
      <c r="C39" s="226"/>
      <c r="D39" s="199"/>
      <c r="E39" s="188"/>
      <c r="F39" s="188"/>
      <c r="G39" s="188"/>
      <c r="H39" s="188"/>
      <c r="I39" s="9"/>
      <c r="J39" s="9"/>
      <c r="K39" s="9"/>
      <c r="L39" s="9"/>
      <c r="M39" s="9"/>
    </row>
    <row r="40" spans="2:13" s="10" customFormat="1" x14ac:dyDescent="0.25">
      <c r="B40" s="206" t="s">
        <v>460</v>
      </c>
      <c r="C40" s="210">
        <f>SUM(C18:H18)</f>
        <v>6042.5509136530718</v>
      </c>
      <c r="D40" s="200"/>
      <c r="E40" s="188"/>
      <c r="F40" s="188"/>
      <c r="G40" s="188"/>
      <c r="H40" s="188"/>
      <c r="I40" s="9"/>
      <c r="J40" s="9"/>
      <c r="K40" s="9"/>
      <c r="L40" s="9"/>
    </row>
    <row r="41" spans="2:13" s="10" customFormat="1" x14ac:dyDescent="0.25">
      <c r="B41" s="206" t="s">
        <v>461</v>
      </c>
      <c r="C41" s="210">
        <f>C65</f>
        <v>2234</v>
      </c>
      <c r="D41" s="200"/>
      <c r="E41" s="188"/>
      <c r="F41" s="188"/>
      <c r="G41" s="188"/>
      <c r="H41" s="188"/>
      <c r="I41" s="9"/>
      <c r="J41" s="9"/>
      <c r="K41" s="9"/>
      <c r="L41" s="9"/>
    </row>
    <row r="42" spans="2:13" s="10" customFormat="1" x14ac:dyDescent="0.25">
      <c r="B42" s="206" t="s">
        <v>462</v>
      </c>
      <c r="C42" s="189">
        <f>C40-C41</f>
        <v>3808.5509136530718</v>
      </c>
      <c r="D42" s="201"/>
      <c r="E42" s="188"/>
      <c r="F42" s="188"/>
      <c r="G42" s="188"/>
      <c r="H42" s="188"/>
      <c r="I42" s="9"/>
      <c r="J42" s="9"/>
      <c r="K42" s="9"/>
      <c r="L42" s="9"/>
    </row>
    <row r="43" spans="2:13" s="10" customFormat="1" x14ac:dyDescent="0.25">
      <c r="B43" s="216" t="s">
        <v>387</v>
      </c>
      <c r="C43" s="239">
        <f>'Financial Model'!H54</f>
        <v>161.80000000000001</v>
      </c>
      <c r="D43" s="202"/>
      <c r="E43" s="188"/>
      <c r="F43" s="188"/>
      <c r="G43" s="188"/>
      <c r="H43" s="188"/>
      <c r="I43" s="9"/>
      <c r="J43" s="9"/>
      <c r="K43" s="9"/>
      <c r="L43" s="9"/>
    </row>
    <row r="44" spans="2:13" s="10" customFormat="1" x14ac:dyDescent="0.25">
      <c r="B44" s="206" t="s">
        <v>463</v>
      </c>
      <c r="C44" s="217">
        <f>C42/C43</f>
        <v>23.538633582528256</v>
      </c>
      <c r="D44" s="203"/>
      <c r="E44" s="188"/>
      <c r="F44" s="188"/>
      <c r="G44" s="188"/>
      <c r="H44" s="188"/>
      <c r="I44" s="9"/>
      <c r="J44" s="9"/>
      <c r="K44" s="9"/>
      <c r="L44" s="9"/>
    </row>
    <row r="45" spans="2:13" s="10" customFormat="1" x14ac:dyDescent="0.25">
      <c r="B45" s="206" t="s">
        <v>464</v>
      </c>
      <c r="C45" s="218">
        <f>YEARFRAC(C28,C27)</f>
        <v>1.3888888888888888E-2</v>
      </c>
      <c r="D45" s="204"/>
      <c r="E45" s="188"/>
      <c r="F45" s="188"/>
      <c r="G45" s="188"/>
      <c r="H45" s="188"/>
      <c r="I45" s="9"/>
      <c r="J45" s="9"/>
      <c r="K45" s="9"/>
      <c r="L45" s="9"/>
    </row>
    <row r="46" spans="2:13" s="10" customFormat="1" x14ac:dyDescent="0.25">
      <c r="B46" s="206" t="s">
        <v>465</v>
      </c>
      <c r="C46" s="217">
        <f>C44*(1+C23)^C45</f>
        <v>23.592556692746054</v>
      </c>
      <c r="D46" s="205"/>
      <c r="E46" s="188"/>
      <c r="F46" s="188"/>
      <c r="G46" s="188"/>
      <c r="H46" s="188"/>
      <c r="I46" s="9"/>
      <c r="J46" s="9"/>
      <c r="K46" s="9"/>
      <c r="L46" s="9"/>
    </row>
    <row r="47" spans="2:13" s="10" customFormat="1" x14ac:dyDescent="0.25">
      <c r="B47" s="20"/>
      <c r="C47" s="14"/>
      <c r="D47" s="13"/>
      <c r="E47" s="9"/>
      <c r="F47" s="9"/>
      <c r="G47" s="9"/>
      <c r="H47" s="9"/>
      <c r="I47" s="9"/>
      <c r="J47" s="9"/>
      <c r="K47" s="9"/>
      <c r="L47" s="9"/>
    </row>
    <row r="48" spans="2:13" x14ac:dyDescent="0.25">
      <c r="B48" s="70" t="s">
        <v>276</v>
      </c>
      <c r="C48" s="6" t="s">
        <v>440</v>
      </c>
      <c r="D48" s="6" t="s">
        <v>441</v>
      </c>
      <c r="E48" s="6" t="s">
        <v>442</v>
      </c>
      <c r="F48" s="6" t="s">
        <v>443</v>
      </c>
      <c r="G48" s="6" t="s">
        <v>444</v>
      </c>
    </row>
    <row r="49" spans="2:12" x14ac:dyDescent="0.25">
      <c r="B49" s="19" t="s">
        <v>74</v>
      </c>
      <c r="C49" s="233">
        <f>'Financial Model'!I15</f>
        <v>571.38594448428557</v>
      </c>
      <c r="D49" s="233">
        <f>'Financial Model'!J15</f>
        <v>574.58831182406811</v>
      </c>
      <c r="E49" s="233">
        <f>'Financial Model'!K15</f>
        <v>582.11803936540309</v>
      </c>
      <c r="F49" s="233">
        <f>'Financial Model'!L15</f>
        <v>594.11232597532398</v>
      </c>
      <c r="G49" s="233">
        <f>'Financial Model'!M15</f>
        <v>610.8095920393107</v>
      </c>
    </row>
    <row r="50" spans="2:12" x14ac:dyDescent="0.25">
      <c r="B50" s="19" t="s">
        <v>466</v>
      </c>
      <c r="C50" s="89">
        <f>1-$C$25</f>
        <v>0.75</v>
      </c>
      <c r="D50" s="89">
        <f t="shared" ref="D50:G50" si="4">1-$C$25</f>
        <v>0.75</v>
      </c>
      <c r="E50" s="89">
        <f t="shared" si="4"/>
        <v>0.75</v>
      </c>
      <c r="F50" s="89">
        <f t="shared" si="4"/>
        <v>0.75</v>
      </c>
      <c r="G50" s="89">
        <f t="shared" si="4"/>
        <v>0.75</v>
      </c>
    </row>
    <row r="51" spans="2:12" x14ac:dyDescent="0.25">
      <c r="B51" s="19" t="s">
        <v>467</v>
      </c>
      <c r="C51" s="88">
        <f>C49*C50</f>
        <v>428.53945836321418</v>
      </c>
      <c r="D51" s="88">
        <f t="shared" ref="D51:G51" si="5">D49*D50</f>
        <v>430.94123386805109</v>
      </c>
      <c r="E51" s="88">
        <f t="shared" si="5"/>
        <v>436.58852952405232</v>
      </c>
      <c r="F51" s="88">
        <f t="shared" si="5"/>
        <v>445.58424448149299</v>
      </c>
      <c r="G51" s="88">
        <f t="shared" si="5"/>
        <v>458.10719402948303</v>
      </c>
    </row>
    <row r="52" spans="2:12" x14ac:dyDescent="0.25">
      <c r="C52" s="88"/>
      <c r="D52" s="88"/>
      <c r="E52" s="88"/>
      <c r="F52" s="88"/>
      <c r="G52" s="88"/>
    </row>
    <row r="53" spans="2:12" x14ac:dyDescent="0.25">
      <c r="B53" s="19" t="s">
        <v>468</v>
      </c>
      <c r="G53" s="6" t="s">
        <v>444</v>
      </c>
      <c r="H53" s="6" t="s">
        <v>469</v>
      </c>
    </row>
    <row r="54" spans="2:12" x14ac:dyDescent="0.25">
      <c r="B54" s="19" t="s">
        <v>470</v>
      </c>
      <c r="C54" s="88"/>
      <c r="G54" s="91">
        <f>G8</f>
        <v>230.36062879313454</v>
      </c>
    </row>
    <row r="55" spans="2:12" x14ac:dyDescent="0.25">
      <c r="B55" s="19" t="s">
        <v>471</v>
      </c>
      <c r="C55" s="88"/>
      <c r="G55" s="92">
        <f>1+C21</f>
        <v>1.0349999999999999</v>
      </c>
    </row>
    <row r="56" spans="2:12" x14ac:dyDescent="0.25">
      <c r="B56" s="19" t="s">
        <v>472</v>
      </c>
      <c r="C56" s="88"/>
      <c r="G56" s="91"/>
      <c r="H56" s="91">
        <f>G54*G55</f>
        <v>238.42325080089424</v>
      </c>
    </row>
    <row r="57" spans="2:12" x14ac:dyDescent="0.25">
      <c r="B57" s="19" t="s">
        <v>473</v>
      </c>
      <c r="C57" s="88"/>
      <c r="G57" s="93"/>
      <c r="H57" s="93">
        <f>C22-C21</f>
        <v>7.6799999999999993E-2</v>
      </c>
    </row>
    <row r="58" spans="2:12" x14ac:dyDescent="0.25">
      <c r="B58" s="19" t="s">
        <v>474</v>
      </c>
      <c r="C58" s="88"/>
      <c r="G58" s="94"/>
      <c r="H58" s="91">
        <f>H56/H57</f>
        <v>3104.4694114699773</v>
      </c>
    </row>
    <row r="60" spans="2:12" s="7" customFormat="1" x14ac:dyDescent="0.25">
      <c r="B60" s="15" t="s">
        <v>475</v>
      </c>
      <c r="C60" s="6" t="s">
        <v>476</v>
      </c>
      <c r="D60" s="17"/>
      <c r="E60" s="17"/>
      <c r="F60" s="17"/>
      <c r="G60" s="17"/>
      <c r="H60" s="17"/>
      <c r="I60" s="17"/>
      <c r="J60" s="17"/>
      <c r="K60" s="17"/>
      <c r="L60" s="17"/>
    </row>
    <row r="61" spans="2:12" s="7" customFormat="1" x14ac:dyDescent="0.25">
      <c r="B61" s="12" t="s">
        <v>477</v>
      </c>
      <c r="C61" s="236">
        <f>'Financial Model'!H41</f>
        <v>0</v>
      </c>
      <c r="D61" s="17"/>
      <c r="E61" s="17"/>
      <c r="F61" s="17"/>
      <c r="G61" s="17"/>
      <c r="H61" s="17"/>
      <c r="I61" s="17"/>
      <c r="J61" s="17"/>
      <c r="K61" s="17"/>
      <c r="L61" s="17"/>
    </row>
    <row r="62" spans="2:12" s="7" customFormat="1" x14ac:dyDescent="0.25">
      <c r="B62" s="12" t="s">
        <v>478</v>
      </c>
      <c r="C62" s="236">
        <f>'Financial Model'!H42</f>
        <v>250</v>
      </c>
      <c r="D62" s="17"/>
      <c r="E62" s="17"/>
      <c r="F62" s="17"/>
      <c r="G62" s="17"/>
      <c r="H62" s="17"/>
      <c r="I62" s="17"/>
      <c r="J62" s="17"/>
      <c r="K62" s="17"/>
      <c r="L62" s="17"/>
    </row>
    <row r="63" spans="2:12" s="7" customFormat="1" x14ac:dyDescent="0.25">
      <c r="B63" s="12" t="s">
        <v>479</v>
      </c>
      <c r="C63" s="236">
        <f>'Financial Model'!H45</f>
        <v>2612</v>
      </c>
      <c r="D63" s="17"/>
      <c r="E63" s="17"/>
      <c r="F63" s="17"/>
      <c r="G63" s="17"/>
      <c r="H63" s="17"/>
      <c r="I63" s="17"/>
      <c r="J63" s="17"/>
      <c r="K63" s="17"/>
      <c r="L63" s="17"/>
    </row>
    <row r="64" spans="2:12" s="7" customFormat="1" x14ac:dyDescent="0.25">
      <c r="B64" s="12" t="s">
        <v>330</v>
      </c>
      <c r="C64" s="236">
        <f>'Financial Model'!H28</f>
        <v>628</v>
      </c>
      <c r="D64" s="17"/>
      <c r="E64" s="17"/>
      <c r="F64" s="17"/>
      <c r="G64" s="17"/>
      <c r="H64" s="17"/>
      <c r="I64" s="17"/>
      <c r="J64" s="17"/>
      <c r="K64" s="17"/>
      <c r="L64" s="17"/>
    </row>
    <row r="65" spans="2:13" s="7" customFormat="1" x14ac:dyDescent="0.25">
      <c r="B65" s="12" t="s">
        <v>480</v>
      </c>
      <c r="C65" s="236">
        <f>C61+C62+C63-C64</f>
        <v>2234</v>
      </c>
      <c r="D65" s="17"/>
      <c r="E65" s="17"/>
      <c r="F65" s="17"/>
      <c r="G65" s="17"/>
      <c r="H65" s="17"/>
      <c r="I65" s="17"/>
      <c r="J65" s="17"/>
      <c r="K65" s="17"/>
      <c r="L65" s="17"/>
    </row>
    <row r="66" spans="2:13" s="7" customFormat="1" x14ac:dyDescent="0.25">
      <c r="B66" s="12"/>
      <c r="C66" s="80"/>
      <c r="D66" s="17"/>
      <c r="E66" s="17"/>
      <c r="F66" s="17"/>
      <c r="G66" s="17"/>
      <c r="H66" s="17"/>
      <c r="I66" s="17"/>
      <c r="J66" s="17"/>
      <c r="K66" s="17"/>
      <c r="L66" s="17"/>
    </row>
    <row r="67" spans="2:13" s="7" customFormat="1" x14ac:dyDescent="0.25">
      <c r="B67" s="12" t="s">
        <v>481</v>
      </c>
      <c r="C67" s="16"/>
      <c r="D67" s="17"/>
      <c r="E67" s="17"/>
      <c r="F67" s="17"/>
      <c r="G67" s="6" t="s">
        <v>444</v>
      </c>
      <c r="H67" s="17"/>
      <c r="I67" s="17"/>
      <c r="J67" s="17"/>
      <c r="K67" s="17"/>
      <c r="L67" s="17"/>
    </row>
    <row r="68" spans="2:13" s="7" customFormat="1" x14ac:dyDescent="0.25">
      <c r="B68" s="12" t="s">
        <v>482</v>
      </c>
      <c r="C68" s="16"/>
      <c r="D68" s="17"/>
      <c r="E68" s="17"/>
      <c r="F68" s="17"/>
      <c r="G68" s="78">
        <f>C24</f>
        <v>6.26</v>
      </c>
      <c r="H68" s="17"/>
      <c r="I68" s="17"/>
      <c r="J68" s="17"/>
      <c r="K68" s="17"/>
      <c r="L68" s="17"/>
    </row>
    <row r="69" spans="2:13" s="7" customFormat="1" x14ac:dyDescent="0.25">
      <c r="B69" s="12" t="s">
        <v>483</v>
      </c>
      <c r="C69" s="16"/>
      <c r="D69" s="17"/>
      <c r="E69" s="17"/>
      <c r="F69" s="17"/>
      <c r="G69" s="237">
        <f>'Financial Model'!M15</f>
        <v>610.8095920393107</v>
      </c>
      <c r="H69" s="17"/>
      <c r="I69" s="17"/>
      <c r="J69" s="17"/>
      <c r="K69" s="17"/>
      <c r="L69" s="17"/>
    </row>
    <row r="70" spans="2:13" s="7" customFormat="1" x14ac:dyDescent="0.25">
      <c r="B70" s="12" t="s">
        <v>484</v>
      </c>
      <c r="C70" s="16"/>
      <c r="D70" s="17"/>
      <c r="E70" s="17"/>
      <c r="F70" s="17"/>
      <c r="G70" s="237">
        <f>'Financial Model'!M60</f>
        <v>809.01759785624381</v>
      </c>
      <c r="H70" s="17"/>
      <c r="I70" s="17"/>
      <c r="J70" s="17"/>
      <c r="K70" s="17"/>
      <c r="L70" s="17"/>
    </row>
    <row r="71" spans="2:13" s="7" customFormat="1" x14ac:dyDescent="0.25">
      <c r="B71" s="12" t="s">
        <v>485</v>
      </c>
      <c r="C71" s="16"/>
      <c r="D71" s="17"/>
      <c r="E71" s="17"/>
      <c r="F71" s="17"/>
      <c r="G71" s="237">
        <f>'Financial Model'!M61</f>
        <v>0</v>
      </c>
      <c r="H71" s="17"/>
      <c r="I71" s="17"/>
      <c r="J71" s="17"/>
      <c r="K71" s="17"/>
      <c r="L71" s="17"/>
    </row>
    <row r="72" spans="2:13" s="7" customFormat="1" x14ac:dyDescent="0.25">
      <c r="B72" s="12" t="s">
        <v>486</v>
      </c>
      <c r="C72" s="16"/>
      <c r="D72" s="17"/>
      <c r="E72" s="17"/>
      <c r="F72" s="17"/>
      <c r="G72" s="9">
        <f>G69+G70+G71</f>
        <v>1419.8271898955545</v>
      </c>
      <c r="H72" s="17"/>
      <c r="I72" s="17"/>
      <c r="J72" s="17"/>
      <c r="K72" s="17"/>
      <c r="L72" s="17"/>
    </row>
    <row r="73" spans="2:13" s="7" customFormat="1" x14ac:dyDescent="0.25">
      <c r="B73" s="12" t="s">
        <v>487</v>
      </c>
      <c r="C73" s="16"/>
      <c r="D73" s="17"/>
      <c r="E73" s="17"/>
      <c r="F73" s="17"/>
      <c r="G73" s="9">
        <f>G72*G68</f>
        <v>8888.1182087461711</v>
      </c>
      <c r="H73" s="17"/>
      <c r="I73" s="17"/>
      <c r="J73" s="17"/>
      <c r="K73" s="17"/>
      <c r="L73" s="17"/>
    </row>
    <row r="74" spans="2:13" s="7" customFormat="1" x14ac:dyDescent="0.25">
      <c r="B74" s="12"/>
      <c r="C74" s="16"/>
      <c r="D74" s="17"/>
      <c r="E74" s="17"/>
      <c r="F74" s="17"/>
      <c r="G74" s="17"/>
      <c r="H74" s="17"/>
      <c r="I74" s="17"/>
      <c r="J74" s="17"/>
      <c r="K74" s="17"/>
      <c r="L74" s="17"/>
    </row>
    <row r="75" spans="2:13" s="7" customFormat="1" x14ac:dyDescent="0.25">
      <c r="B75" s="12"/>
      <c r="C75" s="16"/>
      <c r="D75" s="17"/>
      <c r="E75" s="17"/>
      <c r="F75" s="17"/>
      <c r="G75" s="17"/>
      <c r="H75" s="17"/>
      <c r="I75" s="17"/>
      <c r="J75" s="17"/>
      <c r="K75" s="17"/>
      <c r="L75" s="17"/>
    </row>
    <row r="76" spans="2:13" s="7" customFormat="1" x14ac:dyDescent="0.25">
      <c r="B76" s="12"/>
      <c r="C76" s="18"/>
      <c r="D76" s="17"/>
      <c r="E76" s="17"/>
      <c r="F76" s="17"/>
      <c r="G76" s="17"/>
      <c r="H76" s="17"/>
      <c r="I76" s="17"/>
      <c r="J76" s="17"/>
      <c r="K76" s="17"/>
      <c r="L76" s="17"/>
      <c r="M76" s="17"/>
    </row>
    <row r="77" spans="2:13" s="7" customFormat="1" x14ac:dyDescent="0.25">
      <c r="B77" s="12"/>
      <c r="C77" s="18"/>
      <c r="D77" s="17"/>
      <c r="E77" s="17"/>
      <c r="F77" s="17"/>
      <c r="G77" s="17"/>
      <c r="H77" s="17"/>
      <c r="I77" s="17"/>
      <c r="J77" s="17"/>
      <c r="K77" s="17"/>
      <c r="L77" s="17"/>
      <c r="M77" s="17"/>
    </row>
    <row r="78" spans="2:13" s="7" customFormat="1" x14ac:dyDescent="0.25">
      <c r="B78" s="12"/>
      <c r="C78" s="18"/>
      <c r="D78" s="17"/>
      <c r="E78" s="17"/>
      <c r="F78" s="17"/>
      <c r="G78" s="17"/>
      <c r="H78" s="17"/>
      <c r="I78" s="17"/>
      <c r="J78" s="17"/>
      <c r="K78" s="17"/>
      <c r="L78" s="17"/>
      <c r="M78" s="17"/>
    </row>
    <row r="79" spans="2:13" s="7" customFormat="1" x14ac:dyDescent="0.25">
      <c r="B79" s="12"/>
      <c r="C79" s="18"/>
      <c r="D79" s="17"/>
      <c r="E79" s="17"/>
      <c r="F79" s="17"/>
      <c r="G79" s="17"/>
      <c r="H79" s="17"/>
      <c r="I79" s="17"/>
      <c r="J79" s="17"/>
      <c r="K79" s="17"/>
      <c r="L79" s="17"/>
      <c r="M79" s="17"/>
    </row>
    <row r="80" spans="2:13" s="7" customFormat="1" x14ac:dyDescent="0.25">
      <c r="B80" s="12"/>
      <c r="C80" s="18"/>
      <c r="D80" s="17"/>
      <c r="E80" s="17"/>
      <c r="F80" s="17"/>
      <c r="G80" s="17"/>
      <c r="H80" s="17"/>
      <c r="I80" s="17"/>
      <c r="J80" s="17"/>
      <c r="K80" s="17"/>
      <c r="L80" s="17"/>
      <c r="M80" s="17"/>
    </row>
    <row r="81" spans="2:13" s="7" customFormat="1" x14ac:dyDescent="0.25">
      <c r="B81" s="12"/>
      <c r="C81" s="18"/>
      <c r="D81" s="17"/>
      <c r="E81" s="17"/>
      <c r="F81" s="17"/>
      <c r="G81" s="17"/>
      <c r="H81" s="17"/>
      <c r="I81" s="17"/>
      <c r="J81" s="17"/>
      <c r="K81" s="17"/>
      <c r="L81" s="17"/>
      <c r="M81" s="17"/>
    </row>
    <row r="82" spans="2:13" s="7" customFormat="1" x14ac:dyDescent="0.25">
      <c r="B82" s="12"/>
      <c r="C82" s="18"/>
      <c r="D82" s="17"/>
      <c r="E82" s="17"/>
      <c r="F82" s="17"/>
      <c r="G82" s="17"/>
      <c r="H82" s="17"/>
      <c r="I82" s="17"/>
      <c r="J82" s="17"/>
      <c r="K82" s="17"/>
      <c r="L82" s="17"/>
      <c r="M82" s="17"/>
    </row>
    <row r="83" spans="2:13" s="7" customFormat="1" x14ac:dyDescent="0.25">
      <c r="B83" s="12"/>
      <c r="C83" s="18"/>
      <c r="D83" s="17"/>
      <c r="E83" s="17"/>
      <c r="F83" s="17"/>
      <c r="G83" s="17"/>
      <c r="H83" s="17"/>
      <c r="I83" s="17"/>
      <c r="J83" s="17"/>
      <c r="K83" s="17"/>
      <c r="L83" s="17"/>
      <c r="M83" s="17"/>
    </row>
    <row r="84" spans="2:13" s="7" customFormat="1" x14ac:dyDescent="0.25">
      <c r="B84" s="12"/>
      <c r="C84" s="18"/>
      <c r="D84" s="17"/>
      <c r="E84" s="17"/>
      <c r="F84" s="17"/>
      <c r="G84" s="17"/>
      <c r="H84" s="17"/>
      <c r="I84" s="17"/>
      <c r="J84" s="17"/>
      <c r="K84" s="17"/>
      <c r="L84" s="17"/>
      <c r="M84" s="17"/>
    </row>
    <row r="85" spans="2:13" s="7" customFormat="1" x14ac:dyDescent="0.25">
      <c r="B85" s="12"/>
      <c r="C85" s="18"/>
      <c r="D85" s="17"/>
      <c r="E85" s="17"/>
      <c r="F85" s="17"/>
      <c r="G85" s="17"/>
      <c r="H85" s="17"/>
      <c r="I85" s="17"/>
      <c r="J85" s="17"/>
      <c r="K85" s="17"/>
      <c r="L85" s="17"/>
      <c r="M85" s="17"/>
    </row>
    <row r="86" spans="2:13" s="7" customFormat="1" x14ac:dyDescent="0.25">
      <c r="B86" s="12"/>
      <c r="C86" s="18"/>
      <c r="D86" s="17"/>
      <c r="E86" s="17"/>
      <c r="F86" s="17"/>
      <c r="G86" s="17"/>
      <c r="H86" s="17"/>
      <c r="I86" s="17"/>
      <c r="J86" s="17"/>
      <c r="K86" s="17"/>
      <c r="L86" s="17"/>
      <c r="M86" s="17"/>
    </row>
    <row r="87" spans="2:13" s="7" customFormat="1" x14ac:dyDescent="0.25">
      <c r="B87" s="12"/>
      <c r="C87" s="18"/>
      <c r="D87" s="17"/>
      <c r="E87" s="17"/>
      <c r="F87" s="17"/>
      <c r="G87" s="17"/>
      <c r="H87" s="17"/>
      <c r="I87" s="17"/>
      <c r="J87" s="17"/>
      <c r="K87" s="17"/>
      <c r="L87" s="17"/>
      <c r="M87" s="17"/>
    </row>
    <row r="88" spans="2:13" s="7" customFormat="1" x14ac:dyDescent="0.25">
      <c r="B88" s="12"/>
      <c r="C88" s="18"/>
      <c r="D88" s="17"/>
      <c r="E88" s="17"/>
      <c r="F88" s="17"/>
      <c r="G88" s="17"/>
      <c r="H88" s="17"/>
      <c r="I88" s="17"/>
      <c r="J88" s="17"/>
      <c r="K88" s="17"/>
      <c r="L88" s="17"/>
      <c r="M88" s="17"/>
    </row>
    <row r="89" spans="2:13" s="7" customFormat="1" x14ac:dyDescent="0.25">
      <c r="B89" s="12"/>
      <c r="C89" s="18"/>
      <c r="D89" s="17"/>
      <c r="E89" s="17"/>
      <c r="F89" s="17"/>
      <c r="G89" s="17"/>
      <c r="H89" s="17"/>
      <c r="I89" s="17"/>
      <c r="J89" s="17"/>
      <c r="K89" s="17"/>
      <c r="L89" s="17"/>
      <c r="M89" s="17"/>
    </row>
    <row r="90" spans="2:13" s="7" customFormat="1" x14ac:dyDescent="0.25">
      <c r="B90" s="12"/>
      <c r="C90" s="18"/>
      <c r="D90" s="17"/>
      <c r="E90" s="17"/>
      <c r="F90" s="17"/>
      <c r="G90" s="17"/>
      <c r="H90" s="17"/>
      <c r="I90" s="17"/>
      <c r="J90" s="17"/>
      <c r="K90" s="17"/>
      <c r="L90" s="17"/>
      <c r="M90" s="17"/>
    </row>
    <row r="91" spans="2:13" s="7" customFormat="1" x14ac:dyDescent="0.25">
      <c r="B91" s="12"/>
      <c r="C91" s="18"/>
      <c r="D91" s="17"/>
      <c r="E91" s="17"/>
      <c r="F91" s="17"/>
      <c r="G91" s="17"/>
      <c r="H91" s="17"/>
      <c r="I91" s="17"/>
      <c r="J91" s="17"/>
      <c r="K91" s="17"/>
      <c r="L91" s="17"/>
      <c r="M91" s="17"/>
    </row>
    <row r="92" spans="2:13" s="7" customFormat="1" x14ac:dyDescent="0.25">
      <c r="B92" s="12"/>
      <c r="C92" s="18"/>
      <c r="D92" s="17"/>
      <c r="E92" s="17"/>
      <c r="F92" s="17"/>
      <c r="G92" s="17"/>
      <c r="H92" s="17"/>
      <c r="I92" s="17"/>
      <c r="J92" s="17"/>
      <c r="K92" s="17"/>
      <c r="L92" s="17"/>
      <c r="M92" s="17"/>
    </row>
    <row r="93" spans="2:13" s="7" customFormat="1" x14ac:dyDescent="0.25">
      <c r="B93" s="12"/>
      <c r="C93" s="18"/>
      <c r="D93" s="17"/>
      <c r="E93" s="17"/>
      <c r="F93" s="17"/>
      <c r="G93" s="17"/>
      <c r="H93" s="17"/>
      <c r="I93" s="17"/>
      <c r="J93" s="17"/>
      <c r="K93" s="17"/>
      <c r="L93" s="17"/>
      <c r="M93" s="17"/>
    </row>
    <row r="94" spans="2:13" s="7" customFormat="1" x14ac:dyDescent="0.25">
      <c r="B94" s="12"/>
      <c r="C94" s="18"/>
      <c r="D94" s="17"/>
      <c r="E94" s="17"/>
      <c r="F94" s="17"/>
      <c r="G94" s="17"/>
      <c r="H94" s="17"/>
      <c r="I94" s="17"/>
      <c r="J94" s="17"/>
      <c r="K94" s="17"/>
      <c r="L94" s="17"/>
      <c r="M94" s="17"/>
    </row>
    <row r="95" spans="2:13" s="7" customFormat="1" x14ac:dyDescent="0.25">
      <c r="B95" s="12"/>
      <c r="C95" s="18"/>
      <c r="D95" s="17"/>
      <c r="E95" s="17"/>
      <c r="F95" s="17"/>
      <c r="G95" s="17"/>
      <c r="H95" s="17"/>
      <c r="I95" s="17"/>
      <c r="J95" s="17"/>
      <c r="K95" s="17"/>
      <c r="L95" s="17"/>
      <c r="M95" s="17"/>
    </row>
    <row r="96" spans="2:13" s="7" customFormat="1" x14ac:dyDescent="0.25">
      <c r="B96" s="12"/>
      <c r="C96" s="18"/>
      <c r="D96" s="17"/>
      <c r="E96" s="17"/>
      <c r="F96" s="17"/>
      <c r="G96" s="17"/>
      <c r="H96" s="17"/>
      <c r="I96" s="17"/>
      <c r="J96" s="17"/>
      <c r="K96" s="17"/>
      <c r="L96" s="17"/>
      <c r="M96" s="17"/>
    </row>
    <row r="97" spans="2:13" s="7" customFormat="1" x14ac:dyDescent="0.25">
      <c r="B97" s="12"/>
      <c r="C97" s="18"/>
      <c r="D97" s="17"/>
      <c r="E97" s="17"/>
      <c r="F97" s="17"/>
      <c r="G97" s="17"/>
      <c r="H97" s="17"/>
      <c r="I97" s="17"/>
      <c r="J97" s="17"/>
      <c r="K97" s="17"/>
      <c r="L97" s="17"/>
      <c r="M97" s="17"/>
    </row>
    <row r="98" spans="2:13" s="7" customFormat="1" x14ac:dyDescent="0.25">
      <c r="B98" s="12"/>
      <c r="C98" s="18"/>
      <c r="D98" s="17"/>
      <c r="E98" s="17"/>
      <c r="F98" s="17"/>
      <c r="G98" s="17"/>
      <c r="H98" s="17"/>
      <c r="I98" s="17"/>
      <c r="J98" s="17"/>
      <c r="K98" s="17"/>
      <c r="L98" s="17"/>
      <c r="M98" s="17"/>
    </row>
    <row r="99" spans="2:13" s="7" customFormat="1" x14ac:dyDescent="0.25">
      <c r="B99" s="12"/>
      <c r="C99" s="18"/>
      <c r="D99" s="17"/>
      <c r="E99" s="17"/>
      <c r="F99" s="17"/>
      <c r="G99" s="17"/>
      <c r="H99" s="17"/>
      <c r="I99" s="17"/>
      <c r="J99" s="17"/>
      <c r="K99" s="17"/>
      <c r="L99" s="17"/>
      <c r="M99" s="17"/>
    </row>
    <row r="100" spans="2:13" s="7" customFormat="1" x14ac:dyDescent="0.25">
      <c r="B100" s="12"/>
      <c r="C100" s="18"/>
      <c r="D100" s="17"/>
      <c r="E100" s="17"/>
      <c r="F100" s="17"/>
      <c r="G100" s="17"/>
      <c r="H100" s="17"/>
      <c r="I100" s="17"/>
      <c r="J100" s="17"/>
      <c r="K100" s="17"/>
      <c r="L100" s="17"/>
      <c r="M100" s="17"/>
    </row>
    <row r="101" spans="2:13" s="7" customFormat="1" x14ac:dyDescent="0.25">
      <c r="B101" s="12"/>
      <c r="C101" s="18"/>
      <c r="D101" s="17"/>
      <c r="E101" s="17"/>
      <c r="F101" s="17"/>
      <c r="G101" s="17"/>
      <c r="H101" s="17"/>
      <c r="I101" s="17"/>
      <c r="J101" s="17"/>
      <c r="K101" s="17"/>
      <c r="L101" s="17"/>
      <c r="M101" s="17"/>
    </row>
    <row r="102" spans="2:13" s="7" customFormat="1" x14ac:dyDescent="0.25">
      <c r="B102" s="12"/>
      <c r="C102" s="18"/>
      <c r="D102" s="17"/>
      <c r="E102" s="17"/>
      <c r="F102" s="17"/>
      <c r="G102" s="17"/>
      <c r="H102" s="17"/>
      <c r="I102" s="17"/>
      <c r="J102" s="17"/>
      <c r="K102" s="17"/>
      <c r="L102" s="17"/>
      <c r="M102" s="17"/>
    </row>
    <row r="103" spans="2:13" s="7" customFormat="1" x14ac:dyDescent="0.25">
      <c r="B103" s="12"/>
      <c r="C103" s="18"/>
      <c r="D103" s="17"/>
      <c r="E103" s="17"/>
      <c r="F103" s="17"/>
      <c r="G103" s="17"/>
      <c r="H103" s="17"/>
      <c r="I103" s="17"/>
      <c r="J103" s="17"/>
      <c r="K103" s="17"/>
      <c r="L103" s="17"/>
      <c r="M103" s="17"/>
    </row>
    <row r="104" spans="2:13" s="7" customFormat="1" x14ac:dyDescent="0.25">
      <c r="B104" s="12"/>
      <c r="C104" s="18"/>
      <c r="D104" s="17"/>
      <c r="E104" s="17"/>
      <c r="F104" s="17"/>
      <c r="G104" s="17"/>
      <c r="H104" s="17"/>
      <c r="I104" s="17"/>
      <c r="J104" s="17"/>
      <c r="K104" s="17"/>
      <c r="L104" s="17"/>
      <c r="M104" s="17"/>
    </row>
    <row r="105" spans="2:13" s="7" customFormat="1" x14ac:dyDescent="0.25">
      <c r="B105" s="12"/>
      <c r="C105" s="18"/>
      <c r="D105" s="17"/>
      <c r="E105" s="17"/>
      <c r="F105" s="17"/>
      <c r="G105" s="17"/>
      <c r="H105" s="17"/>
      <c r="I105" s="17"/>
      <c r="J105" s="17"/>
      <c r="K105" s="17"/>
      <c r="L105" s="17"/>
      <c r="M105" s="17"/>
    </row>
    <row r="106" spans="2:13" s="7" customFormat="1" x14ac:dyDescent="0.25">
      <c r="B106" s="12"/>
      <c r="C106" s="18"/>
      <c r="D106" s="17"/>
      <c r="E106" s="17"/>
      <c r="F106" s="17"/>
      <c r="G106" s="17"/>
      <c r="H106" s="17"/>
      <c r="I106" s="17"/>
      <c r="J106" s="17"/>
      <c r="K106" s="17"/>
      <c r="L106" s="17"/>
      <c r="M106" s="17"/>
    </row>
    <row r="107" spans="2:13" s="7" customFormat="1" x14ac:dyDescent="0.25">
      <c r="B107" s="12"/>
      <c r="C107" s="18"/>
      <c r="D107" s="17"/>
      <c r="E107" s="17"/>
      <c r="F107" s="17"/>
      <c r="G107" s="17"/>
      <c r="H107" s="17"/>
      <c r="I107" s="17"/>
      <c r="J107" s="17"/>
      <c r="K107" s="17"/>
      <c r="L107" s="17"/>
      <c r="M107" s="17"/>
    </row>
    <row r="108" spans="2:13" s="7" customFormat="1" x14ac:dyDescent="0.25">
      <c r="B108" s="12"/>
      <c r="C108" s="18"/>
      <c r="D108" s="17"/>
      <c r="E108" s="17"/>
      <c r="F108" s="17"/>
      <c r="G108" s="17"/>
      <c r="H108" s="17"/>
      <c r="I108" s="17"/>
      <c r="J108" s="17"/>
      <c r="K108" s="17"/>
      <c r="L108" s="17"/>
      <c r="M108" s="17"/>
    </row>
    <row r="109" spans="2:13" s="7" customFormat="1" x14ac:dyDescent="0.25">
      <c r="B109" s="12"/>
      <c r="C109" s="18"/>
      <c r="D109" s="17"/>
      <c r="E109" s="17"/>
      <c r="F109" s="17"/>
      <c r="G109" s="17"/>
      <c r="H109" s="17"/>
      <c r="I109" s="17"/>
      <c r="J109" s="17"/>
      <c r="K109" s="17"/>
      <c r="L109" s="17"/>
      <c r="M109" s="17"/>
    </row>
    <row r="110" spans="2:13" s="7" customFormat="1" x14ac:dyDescent="0.25">
      <c r="B110" s="12"/>
      <c r="C110" s="18"/>
      <c r="D110" s="17"/>
      <c r="E110" s="17"/>
      <c r="F110" s="17"/>
      <c r="G110" s="17"/>
      <c r="H110" s="17"/>
      <c r="I110" s="17"/>
      <c r="J110" s="17"/>
      <c r="K110" s="17"/>
      <c r="L110" s="17"/>
      <c r="M110" s="17"/>
    </row>
    <row r="111" spans="2:13" s="7" customFormat="1" x14ac:dyDescent="0.25">
      <c r="B111" s="12"/>
      <c r="C111" s="18"/>
      <c r="D111" s="17"/>
      <c r="E111" s="17"/>
      <c r="F111" s="17"/>
      <c r="G111" s="17"/>
      <c r="H111" s="17"/>
      <c r="I111" s="17"/>
      <c r="J111" s="17"/>
      <c r="K111" s="17"/>
      <c r="L111" s="17"/>
      <c r="M111" s="17"/>
    </row>
    <row r="112" spans="2:13" s="7" customFormat="1" x14ac:dyDescent="0.25">
      <c r="B112" s="12"/>
      <c r="C112" s="18"/>
      <c r="D112" s="17"/>
      <c r="E112" s="17"/>
      <c r="F112" s="17"/>
      <c r="G112" s="17"/>
      <c r="H112" s="17"/>
      <c r="I112" s="17"/>
      <c r="J112" s="17"/>
      <c r="K112" s="17"/>
      <c r="L112" s="17"/>
      <c r="M112" s="17"/>
    </row>
    <row r="113" spans="2:13" s="7" customFormat="1" x14ac:dyDescent="0.25">
      <c r="B113" s="12"/>
      <c r="C113" s="18"/>
      <c r="D113" s="17"/>
      <c r="E113" s="17"/>
      <c r="F113" s="17"/>
      <c r="G113" s="17"/>
      <c r="H113" s="17"/>
      <c r="I113" s="17"/>
      <c r="J113" s="17"/>
      <c r="K113" s="17"/>
      <c r="L113" s="17"/>
      <c r="M113" s="17"/>
    </row>
    <row r="114" spans="2:13" s="7" customFormat="1" x14ac:dyDescent="0.25">
      <c r="B114" s="12"/>
      <c r="C114" s="18"/>
      <c r="D114" s="17"/>
      <c r="E114" s="17"/>
      <c r="F114" s="17"/>
      <c r="G114" s="17"/>
      <c r="H114" s="17"/>
      <c r="I114" s="17"/>
      <c r="J114" s="17"/>
      <c r="K114" s="17"/>
      <c r="L114" s="17"/>
      <c r="M114" s="17"/>
    </row>
    <row r="115" spans="2:13" s="7" customFormat="1" x14ac:dyDescent="0.25">
      <c r="B115" s="12"/>
      <c r="C115" s="18"/>
      <c r="D115" s="17"/>
      <c r="E115" s="17"/>
      <c r="F115" s="17"/>
      <c r="G115" s="17"/>
      <c r="H115" s="17"/>
      <c r="I115" s="17"/>
      <c r="J115" s="17"/>
      <c r="K115" s="17"/>
      <c r="L115" s="17"/>
      <c r="M115" s="17"/>
    </row>
    <row r="116" spans="2:13" s="7" customFormat="1" x14ac:dyDescent="0.25">
      <c r="B116" s="12"/>
      <c r="C116" s="18"/>
      <c r="D116" s="17"/>
      <c r="E116" s="17"/>
      <c r="F116" s="17"/>
      <c r="G116" s="17"/>
      <c r="H116" s="17"/>
      <c r="I116" s="17"/>
      <c r="J116" s="17"/>
      <c r="K116" s="17"/>
      <c r="L116" s="17"/>
      <c r="M116" s="17"/>
    </row>
    <row r="117" spans="2:13" s="7" customFormat="1" x14ac:dyDescent="0.25">
      <c r="B117" s="12"/>
      <c r="C117" s="18"/>
      <c r="D117" s="17"/>
      <c r="E117" s="17"/>
      <c r="F117" s="17"/>
      <c r="G117" s="17"/>
      <c r="H117" s="17"/>
      <c r="I117" s="17"/>
      <c r="J117" s="17"/>
      <c r="K117" s="17"/>
      <c r="L117" s="17"/>
      <c r="M117" s="17"/>
    </row>
    <row r="118" spans="2:13" s="7" customFormat="1" x14ac:dyDescent="0.25">
      <c r="B118" s="12"/>
      <c r="C118" s="18"/>
      <c r="D118" s="17"/>
      <c r="E118" s="17"/>
      <c r="F118" s="17"/>
      <c r="G118" s="17"/>
      <c r="H118" s="17"/>
      <c r="I118" s="17"/>
      <c r="J118" s="17"/>
      <c r="K118" s="17"/>
      <c r="L118" s="17"/>
      <c r="M118" s="17"/>
    </row>
    <row r="119" spans="2:13" s="7" customFormat="1" x14ac:dyDescent="0.25">
      <c r="B119" s="12"/>
      <c r="C119" s="18"/>
      <c r="D119" s="17"/>
      <c r="E119" s="17"/>
      <c r="F119" s="17"/>
      <c r="G119" s="17"/>
      <c r="H119" s="17"/>
      <c r="I119" s="17"/>
      <c r="J119" s="17"/>
      <c r="K119" s="17"/>
      <c r="L119" s="17"/>
      <c r="M119" s="17"/>
    </row>
    <row r="120" spans="2:13" s="7" customFormat="1" x14ac:dyDescent="0.25">
      <c r="B120" s="12"/>
      <c r="C120" s="18"/>
      <c r="D120" s="17"/>
      <c r="E120" s="17"/>
      <c r="F120" s="17"/>
      <c r="G120" s="17"/>
      <c r="H120" s="17"/>
      <c r="I120" s="17"/>
      <c r="J120" s="17"/>
      <c r="K120" s="17"/>
      <c r="L120" s="17"/>
      <c r="M120" s="17"/>
    </row>
    <row r="121" spans="2:13" s="7" customFormat="1" x14ac:dyDescent="0.25">
      <c r="B121" s="12"/>
      <c r="C121" s="18"/>
      <c r="D121" s="17"/>
      <c r="E121" s="17"/>
      <c r="F121" s="17"/>
      <c r="G121" s="17"/>
      <c r="H121" s="17"/>
      <c r="I121" s="17"/>
      <c r="J121" s="17"/>
      <c r="K121" s="17"/>
      <c r="L121" s="17"/>
      <c r="M121" s="17"/>
    </row>
    <row r="122" spans="2:13" s="7" customFormat="1" x14ac:dyDescent="0.25">
      <c r="B122" s="12"/>
      <c r="C122" s="18"/>
      <c r="D122" s="17"/>
      <c r="E122" s="17"/>
      <c r="F122" s="17"/>
      <c r="G122" s="17"/>
      <c r="H122" s="17"/>
      <c r="I122" s="17"/>
      <c r="J122" s="17"/>
      <c r="K122" s="17"/>
      <c r="L122" s="17"/>
      <c r="M122" s="17"/>
    </row>
    <row r="123" spans="2:13" s="7" customFormat="1" x14ac:dyDescent="0.25">
      <c r="B123" s="12"/>
      <c r="C123" s="18"/>
      <c r="D123" s="17"/>
      <c r="E123" s="17"/>
      <c r="F123" s="17"/>
      <c r="G123" s="17"/>
      <c r="H123" s="17"/>
      <c r="I123" s="17"/>
      <c r="J123" s="17"/>
      <c r="K123" s="17"/>
      <c r="L123" s="17"/>
      <c r="M123" s="17"/>
    </row>
    <row r="124" spans="2:13" s="7" customFormat="1" x14ac:dyDescent="0.25">
      <c r="B124" s="12"/>
      <c r="C124" s="18"/>
      <c r="D124" s="17"/>
      <c r="E124" s="17"/>
      <c r="F124" s="17"/>
      <c r="G124" s="17"/>
      <c r="H124" s="17"/>
      <c r="I124" s="17"/>
      <c r="J124" s="17"/>
      <c r="K124" s="17"/>
      <c r="L124" s="17"/>
      <c r="M124" s="17"/>
    </row>
    <row r="125" spans="2:13" s="7" customFormat="1" x14ac:dyDescent="0.25">
      <c r="B125" s="12"/>
      <c r="C125" s="18"/>
      <c r="D125" s="17"/>
      <c r="E125" s="17"/>
      <c r="F125" s="17"/>
      <c r="G125" s="17"/>
      <c r="H125" s="17"/>
      <c r="I125" s="17"/>
      <c r="J125" s="17"/>
      <c r="K125" s="17"/>
      <c r="L125" s="17"/>
      <c r="M125" s="17"/>
    </row>
    <row r="126" spans="2:13" s="7" customFormat="1" x14ac:dyDescent="0.25">
      <c r="B126" s="12"/>
      <c r="C126" s="18"/>
      <c r="D126" s="17"/>
      <c r="E126" s="17"/>
      <c r="F126" s="17"/>
      <c r="G126" s="17"/>
      <c r="H126" s="17"/>
      <c r="I126" s="17"/>
      <c r="J126" s="17"/>
      <c r="K126" s="17"/>
      <c r="L126" s="17"/>
      <c r="M126" s="17"/>
    </row>
    <row r="127" spans="2:13" s="7" customFormat="1" x14ac:dyDescent="0.25">
      <c r="B127" s="12"/>
      <c r="C127" s="18"/>
      <c r="D127" s="17"/>
      <c r="E127" s="17"/>
      <c r="F127" s="17"/>
      <c r="G127" s="17"/>
      <c r="H127" s="17"/>
      <c r="I127" s="17"/>
      <c r="J127" s="17"/>
      <c r="K127" s="17"/>
      <c r="L127" s="17"/>
      <c r="M127" s="17"/>
    </row>
    <row r="128" spans="2:13" s="7" customFormat="1" x14ac:dyDescent="0.25">
      <c r="B128" s="12"/>
      <c r="C128" s="18"/>
      <c r="D128" s="17"/>
      <c r="E128" s="17"/>
      <c r="F128" s="17"/>
      <c r="G128" s="17"/>
      <c r="H128" s="17"/>
      <c r="I128" s="17"/>
      <c r="J128" s="17"/>
      <c r="K128" s="17"/>
      <c r="L128" s="17"/>
      <c r="M128" s="17"/>
    </row>
    <row r="129" spans="2:13" s="7" customFormat="1" x14ac:dyDescent="0.25">
      <c r="B129" s="12"/>
      <c r="C129" s="18"/>
      <c r="D129" s="17"/>
      <c r="E129" s="17"/>
      <c r="F129" s="17"/>
      <c r="G129" s="17"/>
      <c r="H129" s="17"/>
      <c r="I129" s="17"/>
      <c r="J129" s="17"/>
      <c r="K129" s="17"/>
      <c r="L129" s="17"/>
      <c r="M129" s="17"/>
    </row>
    <row r="130" spans="2:13" s="7" customFormat="1" x14ac:dyDescent="0.25">
      <c r="B130" s="12"/>
      <c r="C130" s="18"/>
      <c r="D130" s="17"/>
      <c r="E130" s="17"/>
      <c r="F130" s="17"/>
      <c r="G130" s="17"/>
      <c r="H130" s="17"/>
      <c r="I130" s="17"/>
      <c r="J130" s="17"/>
      <c r="K130" s="17"/>
      <c r="L130" s="17"/>
      <c r="M130" s="17"/>
    </row>
    <row r="131" spans="2:13" s="7" customFormat="1" x14ac:dyDescent="0.25">
      <c r="B131" s="12"/>
      <c r="C131" s="18"/>
      <c r="D131" s="17"/>
      <c r="E131" s="17"/>
      <c r="F131" s="17"/>
      <c r="G131" s="17"/>
      <c r="H131" s="17"/>
      <c r="I131" s="17"/>
      <c r="J131" s="17"/>
      <c r="K131" s="17"/>
      <c r="L131" s="17"/>
      <c r="M131" s="17"/>
    </row>
    <row r="132" spans="2:13" s="7" customFormat="1" x14ac:dyDescent="0.25">
      <c r="B132" s="12"/>
      <c r="C132" s="18"/>
      <c r="D132" s="17"/>
      <c r="E132" s="17"/>
      <c r="F132" s="17"/>
      <c r="G132" s="17"/>
      <c r="H132" s="17"/>
      <c r="I132" s="17"/>
      <c r="J132" s="17"/>
      <c r="K132" s="17"/>
      <c r="L132" s="17"/>
      <c r="M132" s="17"/>
    </row>
    <row r="133" spans="2:13" s="7" customFormat="1" x14ac:dyDescent="0.25">
      <c r="B133" s="12"/>
      <c r="C133" s="18"/>
      <c r="D133" s="17"/>
      <c r="E133" s="17"/>
      <c r="F133" s="17"/>
      <c r="G133" s="17"/>
      <c r="H133" s="17"/>
      <c r="I133" s="17"/>
      <c r="J133" s="17"/>
      <c r="K133" s="17"/>
      <c r="L133" s="17"/>
      <c r="M133" s="17"/>
    </row>
    <row r="134" spans="2:13" s="7" customFormat="1" x14ac:dyDescent="0.25">
      <c r="B134" s="12"/>
      <c r="C134" s="18"/>
      <c r="D134" s="17"/>
      <c r="E134" s="17"/>
      <c r="F134" s="17"/>
      <c r="G134" s="17"/>
      <c r="H134" s="17"/>
      <c r="I134" s="17"/>
      <c r="J134" s="17"/>
      <c r="K134" s="17"/>
      <c r="L134" s="17"/>
      <c r="M134" s="17"/>
    </row>
    <row r="135" spans="2:13" s="7" customFormat="1" x14ac:dyDescent="0.25">
      <c r="B135" s="12"/>
      <c r="C135" s="18"/>
      <c r="D135" s="17"/>
      <c r="E135" s="17"/>
      <c r="F135" s="17"/>
      <c r="G135" s="17"/>
      <c r="H135" s="17"/>
      <c r="I135" s="17"/>
      <c r="J135" s="17"/>
      <c r="K135" s="17"/>
      <c r="L135" s="17"/>
      <c r="M135" s="17"/>
    </row>
    <row r="136" spans="2:13" s="7" customFormat="1" x14ac:dyDescent="0.25">
      <c r="B136" s="12"/>
      <c r="C136" s="18"/>
      <c r="D136" s="17"/>
      <c r="E136" s="17"/>
      <c r="F136" s="17"/>
      <c r="G136" s="17"/>
      <c r="H136" s="17"/>
      <c r="I136" s="17"/>
      <c r="J136" s="17"/>
      <c r="K136" s="17"/>
      <c r="L136" s="17"/>
      <c r="M136" s="17"/>
    </row>
    <row r="137" spans="2:13" s="7" customFormat="1" x14ac:dyDescent="0.25">
      <c r="B137" s="12"/>
      <c r="C137" s="18"/>
      <c r="D137" s="17"/>
      <c r="E137" s="17"/>
      <c r="F137" s="17"/>
      <c r="G137" s="17"/>
      <c r="H137" s="17"/>
      <c r="I137" s="17"/>
      <c r="J137" s="17"/>
      <c r="K137" s="17"/>
      <c r="L137" s="17"/>
      <c r="M137" s="17"/>
    </row>
    <row r="138" spans="2:13" s="7" customFormat="1" x14ac:dyDescent="0.25">
      <c r="B138" s="12"/>
      <c r="C138" s="18"/>
      <c r="D138" s="17"/>
      <c r="E138" s="17"/>
      <c r="F138" s="17"/>
      <c r="G138" s="17"/>
      <c r="H138" s="17"/>
      <c r="I138" s="17"/>
      <c r="J138" s="17"/>
      <c r="K138" s="17"/>
      <c r="L138" s="17"/>
      <c r="M138" s="17"/>
    </row>
    <row r="139" spans="2:13" s="7" customFormat="1" x14ac:dyDescent="0.25">
      <c r="B139" s="12"/>
      <c r="C139" s="18"/>
      <c r="D139" s="17"/>
      <c r="E139" s="17"/>
      <c r="F139" s="17"/>
      <c r="G139" s="17"/>
      <c r="H139" s="17"/>
      <c r="I139" s="17"/>
      <c r="J139" s="17"/>
      <c r="K139" s="17"/>
      <c r="L139" s="17"/>
      <c r="M139" s="17"/>
    </row>
    <row r="140" spans="2:13" s="7" customFormat="1" x14ac:dyDescent="0.25">
      <c r="B140" s="12"/>
      <c r="C140" s="18"/>
      <c r="D140" s="17"/>
      <c r="E140" s="17"/>
      <c r="F140" s="17"/>
      <c r="G140" s="17"/>
      <c r="H140" s="17"/>
      <c r="I140" s="17"/>
      <c r="J140" s="17"/>
      <c r="K140" s="17"/>
      <c r="L140" s="17"/>
      <c r="M140" s="17"/>
    </row>
    <row r="141" spans="2:13" s="7" customFormat="1" x14ac:dyDescent="0.25">
      <c r="B141" s="12"/>
      <c r="C141" s="18"/>
      <c r="D141" s="17"/>
      <c r="E141" s="17"/>
      <c r="F141" s="17"/>
      <c r="G141" s="17"/>
      <c r="H141" s="17"/>
      <c r="I141" s="17"/>
      <c r="J141" s="17"/>
      <c r="K141" s="17"/>
      <c r="L141" s="17"/>
      <c r="M141" s="17"/>
    </row>
    <row r="142" spans="2:13" s="7" customFormat="1" x14ac:dyDescent="0.25">
      <c r="B142" s="12"/>
      <c r="C142" s="18"/>
      <c r="D142" s="17"/>
      <c r="E142" s="17"/>
      <c r="F142" s="17"/>
      <c r="G142" s="17"/>
      <c r="H142" s="17"/>
      <c r="I142" s="17"/>
      <c r="J142" s="17"/>
      <c r="K142" s="17"/>
      <c r="L142" s="17"/>
      <c r="M142" s="17"/>
    </row>
    <row r="143" spans="2:13" s="7" customFormat="1" x14ac:dyDescent="0.25">
      <c r="B143" s="12"/>
      <c r="C143" s="18"/>
      <c r="D143" s="17"/>
      <c r="E143" s="17"/>
      <c r="F143" s="17"/>
      <c r="G143" s="17"/>
      <c r="H143" s="17"/>
      <c r="I143" s="17"/>
      <c r="J143" s="17"/>
      <c r="K143" s="17"/>
      <c r="L143" s="17"/>
      <c r="M143" s="17"/>
    </row>
    <row r="144" spans="2:13" s="7" customFormat="1" x14ac:dyDescent="0.25">
      <c r="B144" s="12"/>
      <c r="C144" s="18"/>
      <c r="D144" s="17"/>
      <c r="E144" s="17"/>
      <c r="F144" s="17"/>
      <c r="G144" s="17"/>
      <c r="H144" s="17"/>
      <c r="I144" s="17"/>
      <c r="J144" s="17"/>
      <c r="K144" s="17"/>
      <c r="L144" s="17"/>
      <c r="M144" s="17"/>
    </row>
    <row r="145" spans="2:13" s="7" customFormat="1" x14ac:dyDescent="0.25">
      <c r="B145" s="12"/>
      <c r="C145" s="18"/>
      <c r="D145" s="17"/>
      <c r="E145" s="17"/>
      <c r="F145" s="17"/>
      <c r="G145" s="17"/>
      <c r="H145" s="17"/>
      <c r="I145" s="17"/>
      <c r="J145" s="17"/>
      <c r="K145" s="17"/>
      <c r="L145" s="17"/>
      <c r="M145" s="17"/>
    </row>
    <row r="146" spans="2:13" s="7" customFormat="1" x14ac:dyDescent="0.25">
      <c r="B146" s="12"/>
      <c r="C146" s="18"/>
      <c r="D146" s="17"/>
      <c r="E146" s="17"/>
      <c r="F146" s="17"/>
      <c r="G146" s="17"/>
      <c r="H146" s="17"/>
      <c r="I146" s="17"/>
      <c r="J146" s="17"/>
      <c r="K146" s="17"/>
      <c r="L146" s="17"/>
      <c r="M146" s="17"/>
    </row>
    <row r="147" spans="2:13" s="7" customFormat="1" x14ac:dyDescent="0.25">
      <c r="B147" s="12"/>
      <c r="C147" s="18"/>
      <c r="D147" s="17"/>
      <c r="E147" s="17"/>
      <c r="F147" s="17"/>
      <c r="G147" s="17"/>
      <c r="H147" s="17"/>
      <c r="I147" s="17"/>
      <c r="J147" s="17"/>
      <c r="K147" s="17"/>
      <c r="L147" s="17"/>
      <c r="M147" s="17"/>
    </row>
    <row r="148" spans="2:13" s="7" customFormat="1" x14ac:dyDescent="0.25">
      <c r="B148" s="12"/>
      <c r="C148" s="18"/>
      <c r="D148" s="17"/>
      <c r="E148" s="17"/>
      <c r="F148" s="17"/>
      <c r="G148" s="17"/>
      <c r="H148" s="17"/>
      <c r="I148" s="17"/>
      <c r="J148" s="17"/>
      <c r="K148" s="17"/>
      <c r="L148" s="17"/>
      <c r="M148" s="17"/>
    </row>
    <row r="149" spans="2:13" s="7" customFormat="1" x14ac:dyDescent="0.25">
      <c r="B149" s="12"/>
      <c r="C149" s="18"/>
      <c r="D149" s="17"/>
      <c r="E149" s="17"/>
      <c r="F149" s="17"/>
      <c r="G149" s="17"/>
      <c r="H149" s="17"/>
      <c r="I149" s="17"/>
      <c r="J149" s="17"/>
      <c r="K149" s="17"/>
      <c r="L149" s="17"/>
      <c r="M149" s="17"/>
    </row>
    <row r="150" spans="2:13" s="7" customFormat="1" x14ac:dyDescent="0.25">
      <c r="B150" s="12"/>
      <c r="C150" s="18"/>
      <c r="D150" s="17"/>
      <c r="E150" s="17"/>
      <c r="F150" s="17"/>
      <c r="G150" s="17"/>
      <c r="H150" s="17"/>
      <c r="I150" s="17"/>
      <c r="J150" s="17"/>
      <c r="K150" s="17"/>
      <c r="L150" s="17"/>
      <c r="M150" s="17"/>
    </row>
    <row r="151" spans="2:13" s="7" customFormat="1" x14ac:dyDescent="0.25">
      <c r="B151" s="12"/>
      <c r="C151" s="18"/>
      <c r="D151" s="17"/>
      <c r="E151" s="17"/>
      <c r="F151" s="17"/>
      <c r="G151" s="17"/>
      <c r="H151" s="17"/>
      <c r="I151" s="17"/>
      <c r="J151" s="17"/>
      <c r="K151" s="17"/>
      <c r="L151" s="17"/>
      <c r="M151" s="17"/>
    </row>
    <row r="152" spans="2:13" s="7" customFormat="1" x14ac:dyDescent="0.25">
      <c r="B152" s="12"/>
      <c r="C152" s="18"/>
      <c r="D152" s="17"/>
      <c r="E152" s="17"/>
      <c r="F152" s="17"/>
      <c r="G152" s="17"/>
      <c r="H152" s="17"/>
      <c r="I152" s="17"/>
      <c r="J152" s="17"/>
      <c r="K152" s="17"/>
      <c r="L152" s="17"/>
      <c r="M152" s="17"/>
    </row>
    <row r="153" spans="2:13" s="7" customFormat="1" x14ac:dyDescent="0.25">
      <c r="B153" s="12"/>
      <c r="C153" s="18"/>
      <c r="D153" s="17"/>
      <c r="E153" s="17"/>
      <c r="F153" s="17"/>
      <c r="G153" s="17"/>
      <c r="H153" s="17"/>
      <c r="I153" s="17"/>
      <c r="J153" s="17"/>
      <c r="K153" s="17"/>
      <c r="L153" s="17"/>
      <c r="M153" s="17"/>
    </row>
    <row r="154" spans="2:13" s="7" customFormat="1" x14ac:dyDescent="0.25">
      <c r="B154" s="12"/>
      <c r="C154" s="18"/>
      <c r="D154" s="17"/>
      <c r="E154" s="17"/>
      <c r="F154" s="17"/>
      <c r="G154" s="17"/>
      <c r="H154" s="17"/>
      <c r="I154" s="17"/>
      <c r="J154" s="17"/>
      <c r="K154" s="17"/>
      <c r="L154" s="17"/>
      <c r="M154" s="17"/>
    </row>
    <row r="155" spans="2:13" s="7" customFormat="1" x14ac:dyDescent="0.25">
      <c r="B155" s="12"/>
      <c r="C155" s="18"/>
      <c r="D155" s="17"/>
      <c r="E155" s="17"/>
      <c r="F155" s="17"/>
      <c r="G155" s="17"/>
      <c r="H155" s="17"/>
      <c r="I155" s="17"/>
      <c r="J155" s="17"/>
      <c r="K155" s="17"/>
      <c r="L155" s="17"/>
      <c r="M155" s="17"/>
    </row>
    <row r="156" spans="2:13" s="7" customFormat="1" x14ac:dyDescent="0.25">
      <c r="B156" s="12"/>
      <c r="C156" s="18"/>
      <c r="D156" s="17"/>
      <c r="E156" s="17"/>
      <c r="F156" s="17"/>
      <c r="G156" s="17"/>
      <c r="H156" s="17"/>
      <c r="I156" s="17"/>
      <c r="J156" s="17"/>
      <c r="K156" s="17"/>
      <c r="L156" s="17"/>
      <c r="M156" s="17"/>
    </row>
    <row r="157" spans="2:13" s="7" customFormat="1" x14ac:dyDescent="0.25">
      <c r="B157" s="12"/>
      <c r="C157" s="18"/>
      <c r="D157" s="17"/>
      <c r="E157" s="17"/>
      <c r="F157" s="17"/>
      <c r="G157" s="17"/>
      <c r="H157" s="17"/>
      <c r="I157" s="17"/>
      <c r="J157" s="17"/>
      <c r="K157" s="17"/>
      <c r="L157" s="17"/>
      <c r="M157" s="17"/>
    </row>
    <row r="158" spans="2:13" s="7" customFormat="1" x14ac:dyDescent="0.25">
      <c r="B158" s="12"/>
      <c r="C158" s="18"/>
      <c r="D158" s="17"/>
      <c r="E158" s="17"/>
      <c r="F158" s="17"/>
      <c r="G158" s="17"/>
      <c r="H158" s="17"/>
      <c r="I158" s="17"/>
      <c r="J158" s="17"/>
      <c r="K158" s="17"/>
      <c r="L158" s="17"/>
      <c r="M158" s="17"/>
    </row>
    <row r="159" spans="2:13" s="7" customFormat="1" x14ac:dyDescent="0.25">
      <c r="B159" s="12"/>
      <c r="C159" s="18"/>
      <c r="D159" s="17"/>
      <c r="E159" s="17"/>
      <c r="F159" s="17"/>
      <c r="G159" s="17"/>
      <c r="H159" s="17"/>
      <c r="I159" s="17"/>
      <c r="J159" s="17"/>
      <c r="K159" s="17"/>
      <c r="L159" s="17"/>
      <c r="M159" s="17"/>
    </row>
    <row r="160" spans="2:13" s="7" customFormat="1" x14ac:dyDescent="0.25">
      <c r="B160" s="12"/>
      <c r="C160" s="18"/>
      <c r="D160" s="17"/>
      <c r="E160" s="17"/>
      <c r="F160" s="17"/>
      <c r="G160" s="17"/>
      <c r="H160" s="17"/>
      <c r="I160" s="17"/>
      <c r="J160" s="17"/>
      <c r="K160" s="17"/>
      <c r="L160" s="17"/>
      <c r="M160" s="17"/>
    </row>
    <row r="161" spans="2:13" s="7" customFormat="1" x14ac:dyDescent="0.25">
      <c r="B161" s="12"/>
      <c r="C161" s="18"/>
      <c r="D161" s="17"/>
      <c r="E161" s="17"/>
      <c r="F161" s="17"/>
      <c r="G161" s="17"/>
      <c r="H161" s="17"/>
      <c r="I161" s="17"/>
      <c r="J161" s="17"/>
      <c r="K161" s="17"/>
      <c r="L161" s="17"/>
      <c r="M161" s="17"/>
    </row>
    <row r="162" spans="2:13" s="7" customFormat="1" x14ac:dyDescent="0.25">
      <c r="B162" s="12"/>
      <c r="C162" s="18"/>
      <c r="D162" s="17"/>
      <c r="E162" s="17"/>
      <c r="F162" s="17"/>
      <c r="G162" s="17"/>
      <c r="H162" s="17"/>
      <c r="I162" s="17"/>
      <c r="J162" s="17"/>
      <c r="K162" s="17"/>
      <c r="L162" s="17"/>
      <c r="M162" s="17"/>
    </row>
    <row r="163" spans="2:13" s="7" customFormat="1" x14ac:dyDescent="0.25">
      <c r="B163" s="12"/>
      <c r="C163" s="18"/>
      <c r="D163" s="17"/>
      <c r="E163" s="17"/>
      <c r="F163" s="17"/>
      <c r="G163" s="17"/>
      <c r="H163" s="17"/>
      <c r="I163" s="17"/>
      <c r="J163" s="17"/>
      <c r="K163" s="17"/>
      <c r="L163" s="17"/>
      <c r="M163" s="17"/>
    </row>
    <row r="164" spans="2:13" s="7" customFormat="1" x14ac:dyDescent="0.25">
      <c r="B164" s="12"/>
      <c r="C164" s="18"/>
      <c r="D164" s="17"/>
      <c r="E164" s="17"/>
      <c r="F164" s="17"/>
      <c r="G164" s="17"/>
      <c r="H164" s="17"/>
      <c r="I164" s="17"/>
      <c r="J164" s="17"/>
      <c r="K164" s="17"/>
      <c r="L164" s="17"/>
      <c r="M164" s="17"/>
    </row>
    <row r="165" spans="2:13" s="7" customFormat="1" x14ac:dyDescent="0.25">
      <c r="B165" s="12"/>
      <c r="C165" s="18"/>
      <c r="D165" s="17"/>
      <c r="E165" s="17"/>
      <c r="F165" s="17"/>
      <c r="G165" s="17"/>
      <c r="H165" s="17"/>
      <c r="I165" s="17"/>
      <c r="J165" s="17"/>
      <c r="K165" s="17"/>
      <c r="L165" s="17"/>
      <c r="M165" s="17"/>
    </row>
    <row r="166" spans="2:13" s="7" customFormat="1" x14ac:dyDescent="0.25">
      <c r="B166" s="12"/>
      <c r="C166" s="18"/>
      <c r="D166" s="17"/>
      <c r="E166" s="17"/>
      <c r="F166" s="17"/>
      <c r="G166" s="17"/>
      <c r="H166" s="17"/>
      <c r="I166" s="17"/>
      <c r="J166" s="17"/>
      <c r="K166" s="17"/>
      <c r="L166" s="17"/>
      <c r="M166" s="17"/>
    </row>
    <row r="167" spans="2:13" s="7" customFormat="1" x14ac:dyDescent="0.25">
      <c r="B167" s="12"/>
      <c r="C167" s="18"/>
      <c r="D167" s="17"/>
      <c r="E167" s="17"/>
      <c r="F167" s="17"/>
      <c r="G167" s="17"/>
      <c r="H167" s="17"/>
      <c r="I167" s="17"/>
      <c r="J167" s="17"/>
      <c r="K167" s="17"/>
      <c r="L167" s="17"/>
      <c r="M167" s="17"/>
    </row>
    <row r="168" spans="2:13" s="7" customFormat="1" x14ac:dyDescent="0.25">
      <c r="B168" s="12"/>
      <c r="C168" s="18"/>
      <c r="D168" s="17"/>
      <c r="E168" s="17"/>
      <c r="F168" s="17"/>
      <c r="G168" s="17"/>
      <c r="H168" s="17"/>
      <c r="I168" s="17"/>
      <c r="J168" s="17"/>
      <c r="K168" s="17"/>
      <c r="L168" s="17"/>
      <c r="M168" s="17"/>
    </row>
    <row r="169" spans="2:13" s="7" customFormat="1" x14ac:dyDescent="0.25">
      <c r="B169" s="12"/>
      <c r="C169" s="18"/>
      <c r="D169" s="17"/>
      <c r="E169" s="17"/>
      <c r="F169" s="17"/>
      <c r="G169" s="17"/>
      <c r="H169" s="17"/>
      <c r="I169" s="17"/>
      <c r="J169" s="17"/>
      <c r="K169" s="17"/>
      <c r="L169" s="17"/>
      <c r="M169" s="17"/>
    </row>
    <row r="170" spans="2:13" s="7" customFormat="1" x14ac:dyDescent="0.25">
      <c r="B170" s="12"/>
      <c r="C170" s="18"/>
      <c r="D170" s="17"/>
      <c r="E170" s="17"/>
      <c r="F170" s="17"/>
      <c r="G170" s="17"/>
      <c r="H170" s="17"/>
      <c r="I170" s="17"/>
      <c r="J170" s="17"/>
      <c r="K170" s="17"/>
      <c r="L170" s="17"/>
      <c r="M170" s="17"/>
    </row>
    <row r="171" spans="2:13" s="7" customFormat="1" x14ac:dyDescent="0.25">
      <c r="B171" s="12"/>
      <c r="C171" s="18"/>
      <c r="D171" s="17"/>
      <c r="E171" s="17"/>
      <c r="F171" s="17"/>
      <c r="G171" s="17"/>
      <c r="H171" s="17"/>
      <c r="I171" s="17"/>
      <c r="J171" s="17"/>
      <c r="K171" s="17"/>
      <c r="L171" s="17"/>
      <c r="M171" s="17"/>
    </row>
    <row r="172" spans="2:13" s="7" customFormat="1" x14ac:dyDescent="0.25">
      <c r="B172" s="12"/>
      <c r="C172" s="18"/>
      <c r="D172" s="17"/>
      <c r="E172" s="17"/>
      <c r="F172" s="17"/>
      <c r="G172" s="17"/>
      <c r="H172" s="17"/>
      <c r="I172" s="17"/>
      <c r="J172" s="17"/>
      <c r="K172" s="17"/>
      <c r="L172" s="17"/>
      <c r="M172" s="17"/>
    </row>
    <row r="173" spans="2:13" s="7" customFormat="1" x14ac:dyDescent="0.25">
      <c r="B173" s="12"/>
      <c r="C173" s="18"/>
      <c r="D173" s="17"/>
      <c r="E173" s="17"/>
      <c r="F173" s="17"/>
      <c r="G173" s="17"/>
      <c r="H173" s="17"/>
      <c r="I173" s="17"/>
      <c r="J173" s="17"/>
      <c r="K173" s="17"/>
      <c r="L173" s="17"/>
      <c r="M173" s="17"/>
    </row>
    <row r="174" spans="2:13" s="7" customFormat="1" x14ac:dyDescent="0.25">
      <c r="B174" s="12"/>
      <c r="C174" s="18"/>
      <c r="D174" s="17"/>
      <c r="E174" s="17"/>
      <c r="F174" s="17"/>
      <c r="G174" s="17"/>
      <c r="H174" s="17"/>
      <c r="I174" s="17"/>
      <c r="J174" s="17"/>
      <c r="K174" s="17"/>
      <c r="L174" s="17"/>
      <c r="M174" s="17"/>
    </row>
    <row r="175" spans="2:13" s="7" customFormat="1" x14ac:dyDescent="0.25">
      <c r="B175" s="12"/>
      <c r="C175" s="18"/>
      <c r="D175" s="17"/>
      <c r="E175" s="17"/>
      <c r="F175" s="17"/>
      <c r="G175" s="17"/>
      <c r="H175" s="17"/>
      <c r="I175" s="17"/>
      <c r="J175" s="17"/>
      <c r="K175" s="17"/>
      <c r="L175" s="17"/>
      <c r="M175" s="17"/>
    </row>
    <row r="176" spans="2:13" s="7" customFormat="1" x14ac:dyDescent="0.25">
      <c r="B176" s="12"/>
      <c r="C176" s="18"/>
      <c r="D176" s="17"/>
      <c r="E176" s="17"/>
      <c r="F176" s="17"/>
      <c r="G176" s="17"/>
      <c r="H176" s="17"/>
      <c r="I176" s="17"/>
      <c r="J176" s="17"/>
      <c r="K176" s="17"/>
      <c r="L176" s="17"/>
      <c r="M176" s="17"/>
    </row>
    <row r="177" spans="2:13" s="7" customFormat="1" x14ac:dyDescent="0.25">
      <c r="B177" s="12"/>
      <c r="C177" s="18"/>
      <c r="D177" s="17"/>
      <c r="E177" s="17"/>
      <c r="F177" s="17"/>
      <c r="G177" s="17"/>
      <c r="H177" s="17"/>
      <c r="I177" s="17"/>
      <c r="J177" s="17"/>
      <c r="K177" s="17"/>
      <c r="L177" s="17"/>
      <c r="M177" s="17"/>
    </row>
    <row r="178" spans="2:13" s="7" customFormat="1" x14ac:dyDescent="0.25">
      <c r="B178" s="12"/>
      <c r="C178" s="18"/>
      <c r="D178" s="17"/>
      <c r="E178" s="17"/>
      <c r="F178" s="17"/>
      <c r="G178" s="17"/>
      <c r="H178" s="17"/>
      <c r="I178" s="17"/>
      <c r="J178" s="17"/>
      <c r="K178" s="17"/>
      <c r="L178" s="17"/>
      <c r="M178" s="17"/>
    </row>
    <row r="179" spans="2:13" s="7" customFormat="1" x14ac:dyDescent="0.25">
      <c r="B179" s="12"/>
      <c r="C179" s="18"/>
      <c r="D179" s="17"/>
      <c r="E179" s="17"/>
      <c r="F179" s="17"/>
      <c r="G179" s="17"/>
      <c r="H179" s="17"/>
      <c r="I179" s="17"/>
      <c r="J179" s="17"/>
      <c r="K179" s="17"/>
      <c r="L179" s="17"/>
      <c r="M179" s="17"/>
    </row>
    <row r="180" spans="2:13" s="7" customFormat="1" x14ac:dyDescent="0.25">
      <c r="B180" s="12"/>
      <c r="C180" s="18"/>
      <c r="D180" s="17"/>
      <c r="E180" s="17"/>
      <c r="F180" s="17"/>
      <c r="G180" s="17"/>
      <c r="H180" s="17"/>
      <c r="I180" s="17"/>
      <c r="J180" s="17"/>
      <c r="K180" s="17"/>
      <c r="L180" s="17"/>
      <c r="M180" s="17"/>
    </row>
    <row r="181" spans="2:13" s="7" customFormat="1" x14ac:dyDescent="0.25">
      <c r="B181" s="12"/>
      <c r="C181" s="18"/>
      <c r="D181" s="17"/>
      <c r="E181" s="17"/>
      <c r="F181" s="17"/>
      <c r="G181" s="17"/>
      <c r="H181" s="17"/>
      <c r="I181" s="17"/>
      <c r="J181" s="17"/>
      <c r="K181" s="17"/>
      <c r="L181" s="17"/>
      <c r="M181" s="17"/>
    </row>
    <row r="182" spans="2:13" s="7" customFormat="1" x14ac:dyDescent="0.25">
      <c r="B182" s="12"/>
      <c r="C182" s="18"/>
      <c r="D182" s="17"/>
      <c r="E182" s="17"/>
      <c r="F182" s="17"/>
      <c r="G182" s="17"/>
      <c r="H182" s="17"/>
      <c r="I182" s="17"/>
      <c r="J182" s="17"/>
      <c r="K182" s="17"/>
      <c r="L182" s="17"/>
      <c r="M182" s="17"/>
    </row>
    <row r="183" spans="2:13" s="7" customFormat="1" x14ac:dyDescent="0.25">
      <c r="B183" s="12"/>
      <c r="C183" s="18"/>
      <c r="D183" s="17"/>
      <c r="E183" s="17"/>
      <c r="F183" s="17"/>
      <c r="G183" s="17"/>
      <c r="H183" s="17"/>
      <c r="I183" s="17"/>
      <c r="J183" s="17"/>
      <c r="K183" s="17"/>
      <c r="L183" s="17"/>
      <c r="M183" s="17"/>
    </row>
    <row r="184" spans="2:13" s="7" customFormat="1" x14ac:dyDescent="0.25">
      <c r="B184" s="12"/>
      <c r="C184" s="18"/>
      <c r="D184" s="17"/>
      <c r="E184" s="17"/>
      <c r="F184" s="17"/>
      <c r="G184" s="17"/>
      <c r="H184" s="17"/>
      <c r="I184" s="17"/>
      <c r="J184" s="17"/>
      <c r="K184" s="17"/>
      <c r="L184" s="17"/>
      <c r="M184" s="17"/>
    </row>
    <row r="185" spans="2:13" s="7" customFormat="1" x14ac:dyDescent="0.25">
      <c r="B185" s="12"/>
      <c r="C185" s="18"/>
      <c r="D185" s="17"/>
      <c r="E185" s="17"/>
      <c r="F185" s="17"/>
      <c r="G185" s="17"/>
      <c r="H185" s="17"/>
      <c r="I185" s="17"/>
      <c r="J185" s="17"/>
      <c r="K185" s="17"/>
      <c r="L185" s="17"/>
      <c r="M185" s="17"/>
    </row>
    <row r="186" spans="2:13" s="7" customFormat="1" x14ac:dyDescent="0.25">
      <c r="B186" s="12"/>
      <c r="C186" s="18"/>
      <c r="D186" s="17"/>
      <c r="E186" s="17"/>
      <c r="F186" s="17"/>
      <c r="G186" s="17"/>
      <c r="H186" s="17"/>
      <c r="I186" s="17"/>
      <c r="J186" s="17"/>
      <c r="K186" s="17"/>
      <c r="L186" s="17"/>
      <c r="M186" s="17"/>
    </row>
  </sheetData>
  <pageMargins left="0.7" right="0.7" top="0.75" bottom="0.75" header="0.3" footer="0.3"/>
  <pageSetup orientation="portrait" horizontalDpi="90" verticalDpi="9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5"/>
  <sheetViews>
    <sheetView topLeftCell="A26" workbookViewId="0">
      <selection activeCell="D55" sqref="D55"/>
    </sheetView>
  </sheetViews>
  <sheetFormatPr defaultColWidth="9.140625" defaultRowHeight="15.75" customHeight="1" x14ac:dyDescent="0.25"/>
  <cols>
    <col min="1" max="1" width="32.28515625" style="130" customWidth="1"/>
    <col min="2" max="2" width="18.85546875" style="130" customWidth="1"/>
    <col min="3" max="3" width="30.7109375" style="130" customWidth="1"/>
    <col min="4" max="4" width="26" style="130" customWidth="1"/>
    <col min="5" max="5" width="12.140625" style="130" customWidth="1"/>
    <col min="6" max="7" width="9.140625" style="130"/>
    <col min="8" max="8" width="20" style="130" customWidth="1"/>
    <col min="9" max="9" width="14.42578125" style="130" customWidth="1"/>
    <col min="10" max="10" width="20.5703125" style="130" customWidth="1"/>
    <col min="11" max="11" width="17.28515625" style="130" customWidth="1"/>
    <col min="12" max="16384" width="9.140625" style="130"/>
  </cols>
  <sheetData>
    <row r="1" spans="1:14" x14ac:dyDescent="0.25"/>
    <row r="2" spans="1:14" x14ac:dyDescent="0.25"/>
    <row r="3" spans="1:14" x14ac:dyDescent="0.25"/>
    <row r="4" spans="1:14" x14ac:dyDescent="0.25">
      <c r="A4" s="131" t="s">
        <v>488</v>
      </c>
      <c r="B4" s="131"/>
      <c r="C4" s="131"/>
      <c r="D4" s="131"/>
    </row>
    <row r="5" spans="1:14" x14ac:dyDescent="0.25"/>
    <row r="6" spans="1:14" x14ac:dyDescent="0.25"/>
    <row r="7" spans="1:14" x14ac:dyDescent="0.25">
      <c r="A7" s="131" t="s">
        <v>489</v>
      </c>
      <c r="B7" s="131" t="s">
        <v>3</v>
      </c>
      <c r="C7" s="131" t="s">
        <v>3</v>
      </c>
      <c r="D7" s="131" t="s">
        <v>3</v>
      </c>
      <c r="E7" s="131" t="s">
        <v>3</v>
      </c>
      <c r="F7" s="131" t="s">
        <v>3</v>
      </c>
      <c r="G7" s="131" t="s">
        <v>3</v>
      </c>
      <c r="H7" s="131" t="s">
        <v>3</v>
      </c>
      <c r="I7" s="131" t="s">
        <v>3</v>
      </c>
      <c r="J7" s="131" t="s">
        <v>3</v>
      </c>
      <c r="K7" s="131" t="s">
        <v>3</v>
      </c>
      <c r="L7" s="131" t="s">
        <v>3</v>
      </c>
      <c r="M7" s="131" t="s">
        <v>3</v>
      </c>
      <c r="N7" s="131" t="s">
        <v>3</v>
      </c>
    </row>
    <row r="8" spans="1:14" x14ac:dyDescent="0.25">
      <c r="A8" s="131" t="s">
        <v>490</v>
      </c>
      <c r="B8" s="130" t="s">
        <v>491</v>
      </c>
    </row>
    <row r="9" spans="1:14" x14ac:dyDescent="0.25">
      <c r="A9" s="131" t="s">
        <v>492</v>
      </c>
      <c r="B9" s="130" t="s">
        <v>493</v>
      </c>
    </row>
    <row r="10" spans="1:14" x14ac:dyDescent="0.25">
      <c r="A10" s="131" t="s">
        <v>494</v>
      </c>
      <c r="B10" s="130" t="s">
        <v>495</v>
      </c>
    </row>
    <row r="11" spans="1:14" x14ac:dyDescent="0.25"/>
    <row r="12" spans="1:14" x14ac:dyDescent="0.25"/>
    <row r="13" spans="1:14" x14ac:dyDescent="0.25">
      <c r="A13" s="131" t="s">
        <v>496</v>
      </c>
      <c r="B13" s="131" t="s">
        <v>3</v>
      </c>
      <c r="C13" s="131" t="s">
        <v>3</v>
      </c>
      <c r="D13" s="131" t="s">
        <v>3</v>
      </c>
      <c r="E13" s="131" t="s">
        <v>3</v>
      </c>
      <c r="F13" s="131" t="s">
        <v>3</v>
      </c>
      <c r="G13" s="131" t="s">
        <v>3</v>
      </c>
      <c r="H13" s="131" t="s">
        <v>3</v>
      </c>
      <c r="I13" s="131" t="s">
        <v>3</v>
      </c>
      <c r="J13" s="131" t="s">
        <v>3</v>
      </c>
      <c r="K13" s="131" t="s">
        <v>3</v>
      </c>
      <c r="L13" s="131" t="s">
        <v>3</v>
      </c>
      <c r="M13" s="131" t="s">
        <v>3</v>
      </c>
      <c r="N13" s="131" t="s">
        <v>3</v>
      </c>
    </row>
    <row r="14" spans="1:14" ht="30" customHeight="1" x14ac:dyDescent="0.25">
      <c r="A14" s="132" t="s">
        <v>497</v>
      </c>
      <c r="B14" s="132" t="s">
        <v>498</v>
      </c>
      <c r="C14" s="132" t="s">
        <v>499</v>
      </c>
      <c r="D14" s="132" t="s">
        <v>500</v>
      </c>
      <c r="E14" s="132" t="s">
        <v>501</v>
      </c>
      <c r="F14" s="132" t="s">
        <v>502</v>
      </c>
      <c r="G14" s="132" t="s">
        <v>503</v>
      </c>
      <c r="H14" s="132" t="s">
        <v>504</v>
      </c>
      <c r="I14" s="132" t="s">
        <v>505</v>
      </c>
      <c r="J14" s="132" t="s">
        <v>506</v>
      </c>
      <c r="K14" s="132" t="s">
        <v>507</v>
      </c>
      <c r="L14" s="132" t="s">
        <v>508</v>
      </c>
      <c r="M14" s="132" t="s">
        <v>509</v>
      </c>
      <c r="N14" s="132" t="s">
        <v>510</v>
      </c>
    </row>
    <row r="15" spans="1:14" x14ac:dyDescent="0.25">
      <c r="A15" s="132" t="s">
        <v>511</v>
      </c>
      <c r="B15" s="133">
        <v>26.92</v>
      </c>
      <c r="C15" s="133">
        <v>110.7</v>
      </c>
      <c r="D15" s="134">
        <v>2980.4</v>
      </c>
      <c r="E15" s="134">
        <v>7193</v>
      </c>
      <c r="F15" s="135" t="s">
        <v>27</v>
      </c>
      <c r="G15" s="135" t="s">
        <v>27</v>
      </c>
      <c r="H15" s="134">
        <v>10836.4</v>
      </c>
      <c r="I15" s="133">
        <v>35.07</v>
      </c>
      <c r="J15" s="133" t="s">
        <v>512</v>
      </c>
      <c r="K15" s="134">
        <v>17476</v>
      </c>
      <c r="L15" s="134">
        <v>1466</v>
      </c>
      <c r="M15" s="133">
        <v>717</v>
      </c>
      <c r="N15" s="133">
        <v>2.85</v>
      </c>
    </row>
    <row r="16" spans="1:14" x14ac:dyDescent="0.25">
      <c r="A16" s="132" t="s">
        <v>513</v>
      </c>
      <c r="B16" s="133">
        <v>20.04</v>
      </c>
      <c r="C16" s="133">
        <v>370.8</v>
      </c>
      <c r="D16" s="134">
        <v>7431.5</v>
      </c>
      <c r="E16" s="134">
        <v>3568</v>
      </c>
      <c r="F16" s="135" t="s">
        <v>27</v>
      </c>
      <c r="G16" s="135" t="s">
        <v>27</v>
      </c>
      <c r="H16" s="134">
        <v>11628.5</v>
      </c>
      <c r="I16" s="133">
        <v>6.23</v>
      </c>
      <c r="J16" s="133" t="s">
        <v>89</v>
      </c>
      <c r="K16" s="134">
        <v>14889</v>
      </c>
      <c r="L16" s="134">
        <v>1133</v>
      </c>
      <c r="M16" s="133">
        <v>611</v>
      </c>
      <c r="N16" s="133">
        <v>1.34</v>
      </c>
    </row>
    <row r="17" spans="1:14" ht="33" customHeight="1" x14ac:dyDescent="0.25">
      <c r="A17" s="132" t="s">
        <v>514</v>
      </c>
      <c r="B17" s="133">
        <v>19.239999999999998</v>
      </c>
      <c r="C17" s="133">
        <v>274.10000000000002</v>
      </c>
      <c r="D17" s="134">
        <v>5273.2</v>
      </c>
      <c r="E17" s="134">
        <v>4950</v>
      </c>
      <c r="F17" s="135" t="s">
        <v>27</v>
      </c>
      <c r="G17" s="135" t="s">
        <v>27</v>
      </c>
      <c r="H17" s="134">
        <v>11100.2</v>
      </c>
      <c r="I17" s="133">
        <v>7.74</v>
      </c>
      <c r="J17" s="133" t="s">
        <v>515</v>
      </c>
      <c r="K17" s="134">
        <v>23866</v>
      </c>
      <c r="L17" s="134">
        <v>1972</v>
      </c>
      <c r="M17" s="134">
        <v>1344</v>
      </c>
      <c r="N17" s="133">
        <v>0.38</v>
      </c>
    </row>
    <row r="18" spans="1:14" x14ac:dyDescent="0.25">
      <c r="A18" s="132" t="s">
        <v>516</v>
      </c>
      <c r="B18" s="133">
        <v>15.35</v>
      </c>
      <c r="C18" s="133">
        <v>388.8</v>
      </c>
      <c r="D18" s="134">
        <v>5968.3</v>
      </c>
      <c r="E18" s="134">
        <v>6352.1</v>
      </c>
      <c r="F18" s="135" t="s">
        <v>27</v>
      </c>
      <c r="G18" s="135" t="s">
        <v>27</v>
      </c>
      <c r="H18" s="134">
        <v>12320.5</v>
      </c>
      <c r="I18" s="133">
        <v>-5.79</v>
      </c>
      <c r="J18" s="133" t="s">
        <v>517</v>
      </c>
      <c r="K18" s="134">
        <v>10820.5</v>
      </c>
      <c r="L18" s="134">
        <v>1068.4000000000001</v>
      </c>
      <c r="M18" s="133">
        <v>767.5</v>
      </c>
      <c r="N18" s="133">
        <v>-1.97</v>
      </c>
    </row>
    <row r="19" spans="1:14" ht="31.5" x14ac:dyDescent="0.25">
      <c r="A19" s="132" t="s">
        <v>518</v>
      </c>
      <c r="B19" s="133">
        <v>140.77000000000001</v>
      </c>
      <c r="C19" s="133">
        <v>358.5</v>
      </c>
      <c r="D19" s="134">
        <v>50462.3</v>
      </c>
      <c r="E19" s="134">
        <v>6393</v>
      </c>
      <c r="F19" s="135" t="s">
        <v>27</v>
      </c>
      <c r="G19" s="133">
        <v>850</v>
      </c>
      <c r="H19" s="134">
        <v>57705.3</v>
      </c>
      <c r="I19" s="133">
        <v>-6.53</v>
      </c>
      <c r="J19" s="133" t="s">
        <v>519</v>
      </c>
      <c r="K19" s="134">
        <v>15157</v>
      </c>
      <c r="L19" s="134">
        <v>1818</v>
      </c>
      <c r="M19" s="134">
        <v>1025</v>
      </c>
      <c r="N19" s="133">
        <v>1.29</v>
      </c>
    </row>
    <row r="20" spans="1:14" ht="31.5" x14ac:dyDescent="0.25">
      <c r="A20" s="132" t="s">
        <v>520</v>
      </c>
      <c r="B20" s="133">
        <v>199.95</v>
      </c>
      <c r="C20" s="133">
        <v>63.9</v>
      </c>
      <c r="D20" s="134">
        <v>12784.9</v>
      </c>
      <c r="E20" s="134">
        <v>3879.5</v>
      </c>
      <c r="F20" s="135" t="s">
        <v>27</v>
      </c>
      <c r="G20" s="135" t="s">
        <v>27</v>
      </c>
      <c r="H20" s="134">
        <v>16975.400000000001</v>
      </c>
      <c r="I20" s="133">
        <v>11.23</v>
      </c>
      <c r="J20" s="133" t="s">
        <v>521</v>
      </c>
      <c r="K20" s="134">
        <v>9718.2000000000007</v>
      </c>
      <c r="L20" s="133">
        <v>847.4</v>
      </c>
      <c r="M20" s="133">
        <v>563.29999999999995</v>
      </c>
      <c r="N20" s="133">
        <v>5.23</v>
      </c>
    </row>
    <row r="21" spans="1:14" ht="31.5" x14ac:dyDescent="0.25">
      <c r="A21" s="132" t="s">
        <v>522</v>
      </c>
      <c r="B21" s="133">
        <v>159.97</v>
      </c>
      <c r="C21" s="133">
        <v>81.7</v>
      </c>
      <c r="D21" s="134">
        <v>13076.6</v>
      </c>
      <c r="E21" s="134">
        <v>2462.6</v>
      </c>
      <c r="F21" s="135" t="s">
        <v>27</v>
      </c>
      <c r="G21" s="135" t="s">
        <v>27</v>
      </c>
      <c r="H21" s="134">
        <v>15903.4</v>
      </c>
      <c r="I21" s="133">
        <v>28.79</v>
      </c>
      <c r="J21" s="133" t="s">
        <v>523</v>
      </c>
      <c r="K21" s="134">
        <v>12984.4</v>
      </c>
      <c r="L21" s="134">
        <v>1725.6</v>
      </c>
      <c r="M21" s="134">
        <v>1367.2</v>
      </c>
      <c r="N21" s="133">
        <v>12.18</v>
      </c>
    </row>
    <row r="22" spans="1:14" ht="31.5" x14ac:dyDescent="0.25">
      <c r="A22" s="132" t="s">
        <v>524</v>
      </c>
      <c r="B22" s="133">
        <v>146.06</v>
      </c>
      <c r="C22" s="133">
        <v>336.7</v>
      </c>
      <c r="D22" s="134">
        <v>49173.5</v>
      </c>
      <c r="E22" s="133">
        <v>875.3</v>
      </c>
      <c r="F22" s="135" t="s">
        <v>27</v>
      </c>
      <c r="G22" s="135" t="s">
        <v>27</v>
      </c>
      <c r="H22" s="134">
        <v>50453.8</v>
      </c>
      <c r="I22" s="133">
        <v>14.53</v>
      </c>
      <c r="J22" s="133" t="s">
        <v>525</v>
      </c>
      <c r="K22" s="134">
        <v>20376.900000000001</v>
      </c>
      <c r="L22" s="134">
        <v>2727.1</v>
      </c>
      <c r="M22" s="134">
        <v>2307.6999999999998</v>
      </c>
      <c r="N22" s="133">
        <v>5.56</v>
      </c>
    </row>
    <row r="23" spans="1:14" ht="31.5" x14ac:dyDescent="0.25">
      <c r="A23" s="132" t="s">
        <v>526</v>
      </c>
      <c r="B23" s="133">
        <v>519.12</v>
      </c>
      <c r="C23" s="133">
        <v>48.6</v>
      </c>
      <c r="D23" s="134">
        <v>25209.3</v>
      </c>
      <c r="E23" s="134">
        <v>1144.5</v>
      </c>
      <c r="F23" s="135" t="s">
        <v>27</v>
      </c>
      <c r="G23" s="135" t="s">
        <v>27</v>
      </c>
      <c r="H23" s="134">
        <v>27187.4</v>
      </c>
      <c r="I23" s="133">
        <v>46.93</v>
      </c>
      <c r="J23" s="133" t="s">
        <v>527</v>
      </c>
      <c r="K23" s="134">
        <v>11207.3</v>
      </c>
      <c r="L23" s="134">
        <v>1921</v>
      </c>
      <c r="M23" s="134">
        <v>1678</v>
      </c>
      <c r="N23" s="133">
        <v>26.03</v>
      </c>
    </row>
    <row r="24" spans="1:14" ht="31.5" x14ac:dyDescent="0.25">
      <c r="A24" s="132" t="s">
        <v>528</v>
      </c>
      <c r="B24" s="133">
        <v>472.98</v>
      </c>
      <c r="C24" s="133">
        <v>126.2</v>
      </c>
      <c r="D24" s="134">
        <v>59685.7</v>
      </c>
      <c r="E24" s="133">
        <v>-840.7</v>
      </c>
      <c r="F24" s="135" t="s">
        <v>27</v>
      </c>
      <c r="G24" s="135" t="s">
        <v>27</v>
      </c>
      <c r="H24" s="134">
        <v>59762.7</v>
      </c>
      <c r="I24" s="133">
        <v>33.340000000000003</v>
      </c>
      <c r="J24" s="133" t="s">
        <v>512</v>
      </c>
      <c r="K24" s="134">
        <v>9619.2999999999993</v>
      </c>
      <c r="L24" s="134">
        <v>2586.6</v>
      </c>
      <c r="M24" s="134">
        <v>2207.1999999999998</v>
      </c>
      <c r="N24" s="133">
        <v>12.2</v>
      </c>
    </row>
    <row r="25" spans="1:14" x14ac:dyDescent="0.25">
      <c r="A25" s="132"/>
      <c r="B25" s="132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</row>
    <row r="26" spans="1:14" x14ac:dyDescent="0.25">
      <c r="A26" s="132" t="s">
        <v>3</v>
      </c>
      <c r="B26" s="132" t="s">
        <v>3</v>
      </c>
      <c r="C26" s="132" t="s">
        <v>3</v>
      </c>
      <c r="D26" s="132" t="s">
        <v>3</v>
      </c>
      <c r="E26" s="132" t="s">
        <v>3</v>
      </c>
      <c r="F26" s="132" t="s">
        <v>3</v>
      </c>
      <c r="G26" s="132" t="s">
        <v>3</v>
      </c>
      <c r="H26" s="132" t="s">
        <v>3</v>
      </c>
      <c r="I26" s="132" t="s">
        <v>3</v>
      </c>
      <c r="J26" s="132" t="s">
        <v>3</v>
      </c>
      <c r="K26" s="132" t="s">
        <v>3</v>
      </c>
      <c r="L26" s="132" t="s">
        <v>3</v>
      </c>
      <c r="M26" s="132" t="s">
        <v>3</v>
      </c>
      <c r="N26" s="132" t="s">
        <v>3</v>
      </c>
    </row>
    <row r="27" spans="1:14" x14ac:dyDescent="0.25">
      <c r="A27" s="132" t="s">
        <v>529</v>
      </c>
      <c r="B27" s="133">
        <v>19.079999999999998</v>
      </c>
      <c r="C27" s="133">
        <v>162.30000000000001</v>
      </c>
      <c r="D27" s="134">
        <v>3097.3</v>
      </c>
      <c r="E27" s="134">
        <v>3851</v>
      </c>
      <c r="F27" s="135" t="s">
        <v>27</v>
      </c>
      <c r="G27" s="135" t="s">
        <v>27</v>
      </c>
      <c r="H27" s="134">
        <v>7218.3</v>
      </c>
      <c r="I27" s="133">
        <v>3.69</v>
      </c>
      <c r="J27" s="133" t="s">
        <v>89</v>
      </c>
      <c r="K27" s="134">
        <v>14693</v>
      </c>
      <c r="L27" s="134">
        <v>1153</v>
      </c>
      <c r="M27" s="133">
        <v>567</v>
      </c>
      <c r="N27" s="133">
        <v>0.82</v>
      </c>
    </row>
    <row r="28" spans="1:14" x14ac:dyDescent="0.25">
      <c r="A28" s="132"/>
      <c r="B28" s="132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</row>
    <row r="29" spans="1:14" ht="94.5" x14ac:dyDescent="0.25">
      <c r="A29" s="132" t="s">
        <v>530</v>
      </c>
      <c r="B29" s="132" t="s">
        <v>498</v>
      </c>
      <c r="C29" s="132" t="s">
        <v>499</v>
      </c>
      <c r="D29" s="132" t="s">
        <v>500</v>
      </c>
      <c r="E29" s="132" t="s">
        <v>501</v>
      </c>
      <c r="F29" s="132" t="s">
        <v>502</v>
      </c>
      <c r="G29" s="132" t="s">
        <v>503</v>
      </c>
      <c r="H29" s="132" t="s">
        <v>504</v>
      </c>
      <c r="I29" s="132" t="s">
        <v>505</v>
      </c>
      <c r="J29" s="132" t="s">
        <v>506</v>
      </c>
      <c r="K29" s="132" t="s">
        <v>507</v>
      </c>
      <c r="L29" s="132" t="s">
        <v>508</v>
      </c>
      <c r="M29" s="132" t="s">
        <v>509</v>
      </c>
      <c r="N29" s="132" t="s">
        <v>510</v>
      </c>
    </row>
    <row r="30" spans="1:14" x14ac:dyDescent="0.25">
      <c r="A30" s="132" t="s">
        <v>531</v>
      </c>
      <c r="B30" s="133">
        <v>519.12</v>
      </c>
      <c r="C30" s="133">
        <v>388.8</v>
      </c>
      <c r="D30" s="134">
        <v>59685.7</v>
      </c>
      <c r="E30" s="134">
        <v>7193</v>
      </c>
      <c r="F30" s="135" t="s">
        <v>27</v>
      </c>
      <c r="G30" s="133">
        <v>850</v>
      </c>
      <c r="H30" s="134">
        <v>59762.7</v>
      </c>
      <c r="I30" s="133">
        <v>46.93</v>
      </c>
      <c r="J30" s="135" t="s">
        <v>27</v>
      </c>
      <c r="K30" s="134">
        <v>23866</v>
      </c>
      <c r="L30" s="134">
        <v>2727.1</v>
      </c>
      <c r="M30" s="134">
        <v>2307.6999999999998</v>
      </c>
      <c r="N30" s="133">
        <v>26.03</v>
      </c>
    </row>
    <row r="31" spans="1:14" x14ac:dyDescent="0.25">
      <c r="A31" s="132" t="s">
        <v>532</v>
      </c>
      <c r="B31" s="133">
        <v>15.35</v>
      </c>
      <c r="C31" s="133">
        <v>48.6</v>
      </c>
      <c r="D31" s="134">
        <v>2980.4</v>
      </c>
      <c r="E31" s="133">
        <v>-840.7</v>
      </c>
      <c r="F31" s="135" t="s">
        <v>27</v>
      </c>
      <c r="G31" s="133">
        <v>850</v>
      </c>
      <c r="H31" s="134">
        <v>10836.4</v>
      </c>
      <c r="I31" s="133">
        <v>-6.53</v>
      </c>
      <c r="J31" s="135" t="s">
        <v>27</v>
      </c>
      <c r="K31" s="134">
        <v>9619.2999999999993</v>
      </c>
      <c r="L31" s="133">
        <v>847.4</v>
      </c>
      <c r="M31" s="133">
        <v>563.29999999999995</v>
      </c>
      <c r="N31" s="133">
        <v>-1.97</v>
      </c>
    </row>
    <row r="32" spans="1:14" x14ac:dyDescent="0.25">
      <c r="A32" s="132" t="s">
        <v>533</v>
      </c>
      <c r="B32" s="133">
        <v>172.04</v>
      </c>
      <c r="C32" s="133">
        <v>216</v>
      </c>
      <c r="D32" s="134">
        <v>23204.6</v>
      </c>
      <c r="E32" s="134">
        <v>3597.7</v>
      </c>
      <c r="F32" s="135" t="s">
        <v>27</v>
      </c>
      <c r="G32" s="133">
        <v>850</v>
      </c>
      <c r="H32" s="134">
        <v>27387.4</v>
      </c>
      <c r="I32" s="133">
        <v>17.149999999999999</v>
      </c>
      <c r="J32" s="135" t="s">
        <v>27</v>
      </c>
      <c r="K32" s="134">
        <v>14611.5</v>
      </c>
      <c r="L32" s="134">
        <v>1726.5</v>
      </c>
      <c r="M32" s="134">
        <v>1258.8</v>
      </c>
      <c r="N32" s="133">
        <v>6.51</v>
      </c>
    </row>
    <row r="33" spans="1:14" x14ac:dyDescent="0.25">
      <c r="A33" s="132" t="s">
        <v>534</v>
      </c>
      <c r="B33" s="133">
        <v>143.41999999999999</v>
      </c>
      <c r="C33" s="133">
        <v>200.1</v>
      </c>
      <c r="D33" s="134">
        <v>12930.7</v>
      </c>
      <c r="E33" s="134">
        <v>3723.7</v>
      </c>
      <c r="F33" s="135" t="s">
        <v>27</v>
      </c>
      <c r="G33" s="133">
        <v>850</v>
      </c>
      <c r="H33" s="134">
        <v>16439.400000000001</v>
      </c>
      <c r="I33" s="133">
        <v>12.88</v>
      </c>
      <c r="J33" s="135" t="s">
        <v>27</v>
      </c>
      <c r="K33" s="134">
        <v>13936.7</v>
      </c>
      <c r="L33" s="134">
        <v>1771.8</v>
      </c>
      <c r="M33" s="134">
        <v>1184.5</v>
      </c>
      <c r="N33" s="133">
        <v>4.04</v>
      </c>
    </row>
    <row r="34" spans="1:14" x14ac:dyDescent="0.25">
      <c r="A34" s="133"/>
      <c r="B34" s="133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</row>
    <row r="35" spans="1:14" x14ac:dyDescent="0.25"/>
    <row r="36" spans="1:14" x14ac:dyDescent="0.25">
      <c r="A36" s="130" t="s">
        <v>535</v>
      </c>
    </row>
    <row r="37" spans="1:14" x14ac:dyDescent="0.25"/>
    <row r="38" spans="1:14" x14ac:dyDescent="0.25"/>
    <row r="39" spans="1:14" x14ac:dyDescent="0.25"/>
    <row r="40" spans="1:14" x14ac:dyDescent="0.25"/>
    <row r="41" spans="1:14" x14ac:dyDescent="0.25">
      <c r="A41" s="130" t="s">
        <v>536</v>
      </c>
    </row>
    <row r="42" spans="1:14" x14ac:dyDescent="0.25">
      <c r="A42" s="130" t="s">
        <v>537</v>
      </c>
    </row>
    <row r="43" spans="1:14" x14ac:dyDescent="0.25"/>
    <row r="44" spans="1:14" x14ac:dyDescent="0.25"/>
    <row r="45" spans="1:14" x14ac:dyDescent="0.25"/>
    <row r="46" spans="1:14" x14ac:dyDescent="0.25"/>
    <row r="47" spans="1:14" x14ac:dyDescent="0.25"/>
    <row r="48" spans="1:14" x14ac:dyDescent="0.25"/>
    <row r="49" spans="1:4" x14ac:dyDescent="0.25"/>
    <row r="50" spans="1:4" x14ac:dyDescent="0.25">
      <c r="A50" s="341" t="s">
        <v>538</v>
      </c>
      <c r="B50" s="341"/>
      <c r="C50" s="341"/>
      <c r="D50" s="342"/>
    </row>
    <row r="51" spans="1:4" x14ac:dyDescent="0.25">
      <c r="D51" s="342"/>
    </row>
    <row r="52" spans="1:4" ht="15.6" customHeight="1" x14ac:dyDescent="0.25">
      <c r="D52" s="342"/>
    </row>
    <row r="53" spans="1:4" x14ac:dyDescent="0.25"/>
    <row r="54" spans="1:4" ht="15.6" customHeight="1" x14ac:dyDescent="0.25"/>
    <row r="55" spans="1:4" x14ac:dyDescent="0.25"/>
  </sheetData>
  <mergeCells count="2">
    <mergeCell ref="A50:C50"/>
    <mergeCell ref="D50:D5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B1:O54"/>
  <sheetViews>
    <sheetView showGridLines="0" zoomScale="110" zoomScaleNormal="110" workbookViewId="0"/>
  </sheetViews>
  <sheetFormatPr defaultColWidth="8.85546875" defaultRowHeight="15.75" x14ac:dyDescent="0.25"/>
  <cols>
    <col min="1" max="1" width="8.85546875" style="19"/>
    <col min="2" max="2" width="48.140625" style="19" customWidth="1"/>
    <col min="3" max="3" width="17.85546875" style="19" bestFit="1" customWidth="1"/>
    <col min="4" max="10" width="14.5703125" style="19" customWidth="1"/>
    <col min="11" max="11" width="16.42578125" style="19" customWidth="1"/>
    <col min="12" max="15" width="14.5703125" style="19" customWidth="1"/>
    <col min="16" max="16384" width="8.85546875" style="19"/>
  </cols>
  <sheetData>
    <row r="1" spans="2:15" ht="21" x14ac:dyDescent="0.35">
      <c r="B1" s="249" t="s">
        <v>579</v>
      </c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49"/>
      <c r="O1" s="249"/>
    </row>
    <row r="2" spans="2:15" ht="47.25" x14ac:dyDescent="0.25">
      <c r="B2" s="289" t="s">
        <v>497</v>
      </c>
      <c r="C2" s="290" t="s">
        <v>498</v>
      </c>
      <c r="D2" s="290" t="s">
        <v>499</v>
      </c>
      <c r="E2" s="290" t="s">
        <v>500</v>
      </c>
      <c r="F2" s="290" t="s">
        <v>501</v>
      </c>
      <c r="G2" s="290" t="s">
        <v>502</v>
      </c>
      <c r="H2" s="290" t="s">
        <v>503</v>
      </c>
      <c r="I2" s="290" t="s">
        <v>504</v>
      </c>
      <c r="J2" s="290" t="s">
        <v>505</v>
      </c>
      <c r="K2" s="290" t="s">
        <v>506</v>
      </c>
      <c r="L2" s="290" t="s">
        <v>507</v>
      </c>
      <c r="M2" s="290" t="s">
        <v>508</v>
      </c>
      <c r="N2" s="290" t="s">
        <v>509</v>
      </c>
      <c r="O2" s="290" t="s">
        <v>510</v>
      </c>
    </row>
    <row r="3" spans="2:15" x14ac:dyDescent="0.25">
      <c r="B3" s="279" t="s">
        <v>511</v>
      </c>
      <c r="C3" s="280">
        <v>26.92</v>
      </c>
      <c r="D3" s="281">
        <v>110.7</v>
      </c>
      <c r="E3" s="281">
        <v>2980.4</v>
      </c>
      <c r="F3" s="281">
        <v>7193</v>
      </c>
      <c r="G3" s="281" t="s">
        <v>27</v>
      </c>
      <c r="H3" s="281" t="s">
        <v>27</v>
      </c>
      <c r="I3" s="281">
        <v>10836.4</v>
      </c>
      <c r="J3" s="282">
        <v>35.07</v>
      </c>
      <c r="K3" s="283" t="s">
        <v>512</v>
      </c>
      <c r="L3" s="281">
        <v>17476</v>
      </c>
      <c r="M3" s="281">
        <v>1466</v>
      </c>
      <c r="N3" s="281">
        <v>717</v>
      </c>
      <c r="O3" s="282">
        <v>2.85</v>
      </c>
    </row>
    <row r="4" spans="2:15" x14ac:dyDescent="0.25">
      <c r="B4" s="279" t="s">
        <v>513</v>
      </c>
      <c r="C4" s="280">
        <v>20.04</v>
      </c>
      <c r="D4" s="281">
        <v>370.8</v>
      </c>
      <c r="E4" s="281">
        <v>7431.5</v>
      </c>
      <c r="F4" s="281">
        <v>3568</v>
      </c>
      <c r="G4" s="281" t="s">
        <v>27</v>
      </c>
      <c r="H4" s="281" t="s">
        <v>27</v>
      </c>
      <c r="I4" s="281">
        <v>11628.5</v>
      </c>
      <c r="J4" s="282">
        <v>6.23</v>
      </c>
      <c r="K4" s="283" t="s">
        <v>89</v>
      </c>
      <c r="L4" s="281">
        <v>14889</v>
      </c>
      <c r="M4" s="281">
        <v>1133</v>
      </c>
      <c r="N4" s="281">
        <v>611</v>
      </c>
      <c r="O4" s="282">
        <v>1.34</v>
      </c>
    </row>
    <row r="5" spans="2:15" x14ac:dyDescent="0.25">
      <c r="B5" s="279" t="s">
        <v>514</v>
      </c>
      <c r="C5" s="280">
        <v>19.239999999999998</v>
      </c>
      <c r="D5" s="281">
        <v>274.10000000000002</v>
      </c>
      <c r="E5" s="281">
        <v>5273.2</v>
      </c>
      <c r="F5" s="281">
        <v>4950</v>
      </c>
      <c r="G5" s="281" t="s">
        <v>27</v>
      </c>
      <c r="H5" s="281" t="s">
        <v>27</v>
      </c>
      <c r="I5" s="281">
        <v>11100.2</v>
      </c>
      <c r="J5" s="282">
        <v>7.74</v>
      </c>
      <c r="K5" s="283" t="s">
        <v>515</v>
      </c>
      <c r="L5" s="281">
        <v>23866</v>
      </c>
      <c r="M5" s="281">
        <v>1972</v>
      </c>
      <c r="N5" s="281">
        <v>1344</v>
      </c>
      <c r="O5" s="282">
        <v>0.38</v>
      </c>
    </row>
    <row r="6" spans="2:15" x14ac:dyDescent="0.25">
      <c r="B6" s="279" t="s">
        <v>516</v>
      </c>
      <c r="C6" s="280">
        <v>15.35</v>
      </c>
      <c r="D6" s="281">
        <v>388.8</v>
      </c>
      <c r="E6" s="281">
        <v>5968.3</v>
      </c>
      <c r="F6" s="281">
        <v>6352.1</v>
      </c>
      <c r="G6" s="281" t="s">
        <v>27</v>
      </c>
      <c r="H6" s="281" t="s">
        <v>27</v>
      </c>
      <c r="I6" s="281">
        <v>12320.5</v>
      </c>
      <c r="J6" s="282">
        <v>-5.79</v>
      </c>
      <c r="K6" s="283" t="s">
        <v>517</v>
      </c>
      <c r="L6" s="281">
        <v>10820.5</v>
      </c>
      <c r="M6" s="281">
        <v>1068.4000000000001</v>
      </c>
      <c r="N6" s="281">
        <v>767.5</v>
      </c>
      <c r="O6" s="282">
        <v>-1.97</v>
      </c>
    </row>
    <row r="7" spans="2:15" x14ac:dyDescent="0.25">
      <c r="B7" s="279" t="s">
        <v>518</v>
      </c>
      <c r="C7" s="280">
        <v>140.77000000000001</v>
      </c>
      <c r="D7" s="281">
        <v>358.5</v>
      </c>
      <c r="E7" s="281">
        <v>50462.3</v>
      </c>
      <c r="F7" s="281">
        <v>6393</v>
      </c>
      <c r="G7" s="281" t="s">
        <v>27</v>
      </c>
      <c r="H7" s="281">
        <v>850</v>
      </c>
      <c r="I7" s="281">
        <v>57705.3</v>
      </c>
      <c r="J7" s="282">
        <v>-6.53</v>
      </c>
      <c r="K7" s="283" t="s">
        <v>519</v>
      </c>
      <c r="L7" s="281">
        <v>15157</v>
      </c>
      <c r="M7" s="281">
        <v>1818</v>
      </c>
      <c r="N7" s="281">
        <v>1025</v>
      </c>
      <c r="O7" s="282">
        <v>1.29</v>
      </c>
    </row>
    <row r="8" spans="2:15" x14ac:dyDescent="0.25">
      <c r="B8" s="279" t="s">
        <v>520</v>
      </c>
      <c r="C8" s="280">
        <v>199.95</v>
      </c>
      <c r="D8" s="281">
        <v>63.9</v>
      </c>
      <c r="E8" s="281">
        <v>12784.9</v>
      </c>
      <c r="F8" s="281">
        <v>3879.5</v>
      </c>
      <c r="G8" s="281" t="s">
        <v>27</v>
      </c>
      <c r="H8" s="281" t="s">
        <v>27</v>
      </c>
      <c r="I8" s="281">
        <v>16975.400000000001</v>
      </c>
      <c r="J8" s="282">
        <v>11.23</v>
      </c>
      <c r="K8" s="283" t="s">
        <v>521</v>
      </c>
      <c r="L8" s="281">
        <v>9718.2000000000007</v>
      </c>
      <c r="M8" s="281">
        <v>847.4</v>
      </c>
      <c r="N8" s="281">
        <v>563.29999999999995</v>
      </c>
      <c r="O8" s="282">
        <v>5.23</v>
      </c>
    </row>
    <row r="9" spans="2:15" x14ac:dyDescent="0.25">
      <c r="B9" s="279" t="s">
        <v>522</v>
      </c>
      <c r="C9" s="280">
        <v>159.97</v>
      </c>
      <c r="D9" s="281">
        <v>81.7</v>
      </c>
      <c r="E9" s="281">
        <v>13076.6</v>
      </c>
      <c r="F9" s="281">
        <v>2462.6</v>
      </c>
      <c r="G9" s="281" t="s">
        <v>27</v>
      </c>
      <c r="H9" s="281" t="s">
        <v>27</v>
      </c>
      <c r="I9" s="281">
        <v>15903.4</v>
      </c>
      <c r="J9" s="282">
        <v>28.79</v>
      </c>
      <c r="K9" s="283" t="s">
        <v>523</v>
      </c>
      <c r="L9" s="281">
        <v>12984.4</v>
      </c>
      <c r="M9" s="281">
        <v>1725.6</v>
      </c>
      <c r="N9" s="281">
        <v>1367.2</v>
      </c>
      <c r="O9" s="282">
        <v>12.18</v>
      </c>
    </row>
    <row r="10" spans="2:15" x14ac:dyDescent="0.25">
      <c r="B10" s="279" t="s">
        <v>524</v>
      </c>
      <c r="C10" s="280">
        <v>146.06</v>
      </c>
      <c r="D10" s="281">
        <v>336.7</v>
      </c>
      <c r="E10" s="281">
        <v>49173.5</v>
      </c>
      <c r="F10" s="281">
        <v>875.3</v>
      </c>
      <c r="G10" s="281" t="s">
        <v>27</v>
      </c>
      <c r="H10" s="281" t="s">
        <v>27</v>
      </c>
      <c r="I10" s="281">
        <v>50453.8</v>
      </c>
      <c r="J10" s="282">
        <v>14.53</v>
      </c>
      <c r="K10" s="283" t="s">
        <v>525</v>
      </c>
      <c r="L10" s="281">
        <v>20376.900000000001</v>
      </c>
      <c r="M10" s="281">
        <v>2727.1</v>
      </c>
      <c r="N10" s="281">
        <v>2307.6999999999998</v>
      </c>
      <c r="O10" s="282">
        <v>5.56</v>
      </c>
    </row>
    <row r="11" spans="2:15" x14ac:dyDescent="0.25">
      <c r="B11" s="279" t="s">
        <v>526</v>
      </c>
      <c r="C11" s="280">
        <v>519.12</v>
      </c>
      <c r="D11" s="281">
        <v>48.6</v>
      </c>
      <c r="E11" s="281">
        <v>25209.3</v>
      </c>
      <c r="F11" s="281">
        <v>1144.5</v>
      </c>
      <c r="G11" s="281" t="s">
        <v>27</v>
      </c>
      <c r="H11" s="281" t="s">
        <v>27</v>
      </c>
      <c r="I11" s="281">
        <v>27187.4</v>
      </c>
      <c r="J11" s="282">
        <v>46.93</v>
      </c>
      <c r="K11" s="283" t="s">
        <v>527</v>
      </c>
      <c r="L11" s="281">
        <v>11207.3</v>
      </c>
      <c r="M11" s="281">
        <v>1921</v>
      </c>
      <c r="N11" s="281">
        <v>1678</v>
      </c>
      <c r="O11" s="282">
        <v>26.03</v>
      </c>
    </row>
    <row r="12" spans="2:15" x14ac:dyDescent="0.25">
      <c r="B12" s="279" t="s">
        <v>528</v>
      </c>
      <c r="C12" s="280">
        <v>472.98</v>
      </c>
      <c r="D12" s="281">
        <v>126.2</v>
      </c>
      <c r="E12" s="281">
        <v>59685.7</v>
      </c>
      <c r="F12" s="281">
        <v>-840.7</v>
      </c>
      <c r="G12" s="281" t="s">
        <v>27</v>
      </c>
      <c r="H12" s="281" t="s">
        <v>27</v>
      </c>
      <c r="I12" s="281">
        <v>59762.7</v>
      </c>
      <c r="J12" s="282">
        <v>33.340000000000003</v>
      </c>
      <c r="K12" s="283" t="s">
        <v>512</v>
      </c>
      <c r="L12" s="281">
        <v>9619.2999999999993</v>
      </c>
      <c r="M12" s="281">
        <v>2586.6</v>
      </c>
      <c r="N12" s="281">
        <v>2207.1999999999998</v>
      </c>
      <c r="O12" s="282">
        <v>12.2</v>
      </c>
    </row>
    <row r="13" spans="2:15" x14ac:dyDescent="0.25">
      <c r="B13" s="279"/>
      <c r="C13" s="280"/>
      <c r="D13" s="281"/>
      <c r="E13" s="281"/>
      <c r="F13" s="281"/>
      <c r="G13" s="281"/>
      <c r="H13" s="281"/>
      <c r="I13" s="282"/>
      <c r="J13" s="284"/>
      <c r="K13" s="284"/>
      <c r="L13" s="284"/>
      <c r="M13" s="282"/>
      <c r="N13" s="282"/>
      <c r="O13" s="282"/>
    </row>
    <row r="14" spans="2:15" x14ac:dyDescent="0.25">
      <c r="B14" s="294" t="s">
        <v>529</v>
      </c>
      <c r="C14" s="295">
        <v>19.079999999999998</v>
      </c>
      <c r="D14" s="296">
        <v>162.30000000000001</v>
      </c>
      <c r="E14" s="296">
        <v>3097.3</v>
      </c>
      <c r="F14" s="296">
        <v>3851</v>
      </c>
      <c r="G14" s="296" t="s">
        <v>27</v>
      </c>
      <c r="H14" s="296" t="s">
        <v>27</v>
      </c>
      <c r="I14" s="296">
        <v>7218.3</v>
      </c>
      <c r="J14" s="297">
        <v>3.69</v>
      </c>
      <c r="K14" s="298" t="s">
        <v>89</v>
      </c>
      <c r="L14" s="296">
        <v>14693</v>
      </c>
      <c r="M14" s="296">
        <v>1153</v>
      </c>
      <c r="N14" s="296">
        <v>567</v>
      </c>
      <c r="O14" s="297">
        <v>0.82</v>
      </c>
    </row>
    <row r="15" spans="2:15" x14ac:dyDescent="0.25">
      <c r="B15" s="285"/>
    </row>
    <row r="17" spans="2:7" x14ac:dyDescent="0.25">
      <c r="B17" s="289" t="s">
        <v>497</v>
      </c>
      <c r="C17" s="291" t="s">
        <v>539</v>
      </c>
      <c r="D17" s="291" t="s">
        <v>540</v>
      </c>
      <c r="E17" s="291" t="s">
        <v>541</v>
      </c>
      <c r="F17" s="291" t="s">
        <v>542</v>
      </c>
      <c r="G17" s="291" t="s">
        <v>543</v>
      </c>
    </row>
    <row r="18" spans="2:7" x14ac:dyDescent="0.25">
      <c r="B18" s="279" t="s">
        <v>511</v>
      </c>
      <c r="C18" s="286">
        <f t="shared" ref="C18:C27" si="0">I3/M3</f>
        <v>7.39181446111869</v>
      </c>
      <c r="D18" s="286">
        <f t="shared" ref="D18:D27" si="1">I3/N3</f>
        <v>15.113528591352859</v>
      </c>
      <c r="E18" s="286">
        <f t="shared" ref="E18:E27" si="2">I3/L3</f>
        <v>0.62007324330510416</v>
      </c>
      <c r="F18" s="286">
        <f>C3/O3</f>
        <v>9.4456140350877202</v>
      </c>
      <c r="G18" s="286">
        <f>C3/J3</f>
        <v>0.76760764185913888</v>
      </c>
    </row>
    <row r="19" spans="2:7" x14ac:dyDescent="0.25">
      <c r="B19" s="279" t="s">
        <v>513</v>
      </c>
      <c r="C19" s="286">
        <f t="shared" si="0"/>
        <v>10.263459841129745</v>
      </c>
      <c r="D19" s="286">
        <f t="shared" si="1"/>
        <v>19.031914893617021</v>
      </c>
      <c r="E19" s="286">
        <f t="shared" si="2"/>
        <v>0.78101282826247564</v>
      </c>
      <c r="F19" s="286">
        <f>C4/O4</f>
        <v>14.955223880597014</v>
      </c>
      <c r="G19" s="286">
        <f>C4/J4</f>
        <v>3.2166934189406096</v>
      </c>
    </row>
    <row r="20" spans="2:7" x14ac:dyDescent="0.25">
      <c r="B20" s="279" t="s">
        <v>514</v>
      </c>
      <c r="C20" s="286">
        <f t="shared" si="0"/>
        <v>5.6289046653144021</v>
      </c>
      <c r="D20" s="286">
        <f t="shared" si="1"/>
        <v>8.2590773809523821</v>
      </c>
      <c r="E20" s="286">
        <f t="shared" si="2"/>
        <v>0.46510517053548983</v>
      </c>
      <c r="F20" s="286">
        <f>C5/O5</f>
        <v>50.631578947368418</v>
      </c>
      <c r="G20" s="286">
        <f>C5/J5</f>
        <v>2.4857881136950901</v>
      </c>
    </row>
    <row r="21" spans="2:7" x14ac:dyDescent="0.25">
      <c r="B21" s="279" t="s">
        <v>516</v>
      </c>
      <c r="C21" s="286">
        <f t="shared" si="0"/>
        <v>11.531729689254959</v>
      </c>
      <c r="D21" s="286">
        <f t="shared" si="1"/>
        <v>16.052768729641695</v>
      </c>
      <c r="E21" s="286">
        <f t="shared" si="2"/>
        <v>1.1386257566655884</v>
      </c>
      <c r="F21" s="286" t="s">
        <v>67</v>
      </c>
      <c r="G21" s="286" t="s">
        <v>67</v>
      </c>
    </row>
    <row r="22" spans="2:7" x14ac:dyDescent="0.25">
      <c r="B22" s="279" t="s">
        <v>518</v>
      </c>
      <c r="C22" s="286">
        <f t="shared" si="0"/>
        <v>31.741089108910892</v>
      </c>
      <c r="D22" s="286">
        <f t="shared" si="1"/>
        <v>56.297853658536589</v>
      </c>
      <c r="E22" s="286">
        <f t="shared" si="2"/>
        <v>3.8071716038793957</v>
      </c>
      <c r="F22" s="286">
        <f t="shared" ref="F22:F27" si="3">C7/O7</f>
        <v>109.12403100775194</v>
      </c>
      <c r="G22" s="286" t="s">
        <v>67</v>
      </c>
    </row>
    <row r="23" spans="2:7" x14ac:dyDescent="0.25">
      <c r="B23" s="279" t="s">
        <v>520</v>
      </c>
      <c r="C23" s="286">
        <f t="shared" si="0"/>
        <v>20.032334198725515</v>
      </c>
      <c r="D23" s="286">
        <f t="shared" si="1"/>
        <v>30.135629327179128</v>
      </c>
      <c r="E23" s="286">
        <f t="shared" si="2"/>
        <v>1.7467638039966249</v>
      </c>
      <c r="F23" s="286">
        <f t="shared" si="3"/>
        <v>38.231357552581258</v>
      </c>
      <c r="G23" s="286">
        <f>C8/J8</f>
        <v>17.804986642920746</v>
      </c>
    </row>
    <row r="24" spans="2:7" x14ac:dyDescent="0.25">
      <c r="B24" s="279" t="s">
        <v>522</v>
      </c>
      <c r="C24" s="286">
        <f t="shared" si="0"/>
        <v>9.2161566991191464</v>
      </c>
      <c r="D24" s="286">
        <f t="shared" si="1"/>
        <v>11.632094792276185</v>
      </c>
      <c r="E24" s="286">
        <f t="shared" si="2"/>
        <v>1.224808231416161</v>
      </c>
      <c r="F24" s="286">
        <f t="shared" si="3"/>
        <v>13.133825944170772</v>
      </c>
      <c r="G24" s="286">
        <f>C9/J9</f>
        <v>5.5564432094477247</v>
      </c>
    </row>
    <row r="25" spans="2:7" x14ac:dyDescent="0.25">
      <c r="B25" s="279" t="s">
        <v>524</v>
      </c>
      <c r="C25" s="286">
        <f t="shared" si="0"/>
        <v>18.500898390231384</v>
      </c>
      <c r="D25" s="286">
        <f t="shared" si="1"/>
        <v>21.863240455865149</v>
      </c>
      <c r="E25" s="286">
        <f t="shared" si="2"/>
        <v>2.476029229176175</v>
      </c>
      <c r="F25" s="286">
        <f t="shared" si="3"/>
        <v>26.269784172661872</v>
      </c>
      <c r="G25" s="286">
        <f>C10/J10</f>
        <v>10.05230557467309</v>
      </c>
    </row>
    <row r="26" spans="2:7" x14ac:dyDescent="0.25">
      <c r="B26" s="279" t="s">
        <v>526</v>
      </c>
      <c r="C26" s="286">
        <f t="shared" si="0"/>
        <v>14.152732951587716</v>
      </c>
      <c r="D26" s="286">
        <f t="shared" si="1"/>
        <v>16.202264600715139</v>
      </c>
      <c r="E26" s="286">
        <f t="shared" si="2"/>
        <v>2.4258652842343831</v>
      </c>
      <c r="F26" s="286">
        <f t="shared" si="3"/>
        <v>19.943142527852476</v>
      </c>
      <c r="G26" s="286">
        <f>C11/J11</f>
        <v>11.061581078201577</v>
      </c>
    </row>
    <row r="27" spans="2:7" x14ac:dyDescent="0.25">
      <c r="B27" s="279" t="s">
        <v>528</v>
      </c>
      <c r="C27" s="286">
        <f t="shared" si="0"/>
        <v>23.104732080723728</v>
      </c>
      <c r="D27" s="286">
        <f t="shared" si="1"/>
        <v>27.076250453062706</v>
      </c>
      <c r="E27" s="286">
        <f t="shared" si="2"/>
        <v>6.2127909515245392</v>
      </c>
      <c r="F27" s="286">
        <f t="shared" si="3"/>
        <v>38.768852459016394</v>
      </c>
      <c r="G27" s="286">
        <f>C12/J12</f>
        <v>14.186562687462507</v>
      </c>
    </row>
    <row r="28" spans="2:7" x14ac:dyDescent="0.25">
      <c r="B28" s="287"/>
    </row>
    <row r="29" spans="2:7" x14ac:dyDescent="0.25">
      <c r="B29" s="294" t="s">
        <v>529</v>
      </c>
      <c r="C29" s="299">
        <f>I14/M14</f>
        <v>6.2604509973980917</v>
      </c>
      <c r="D29" s="299">
        <f>I14/N14</f>
        <v>12.730687830687831</v>
      </c>
      <c r="E29" s="299">
        <f>I14/L14</f>
        <v>0.49127475668685772</v>
      </c>
      <c r="F29" s="299">
        <f>C14/O14</f>
        <v>23.268292682926827</v>
      </c>
      <c r="G29" s="299">
        <f>C14/J14</f>
        <v>5.1707317073170724</v>
      </c>
    </row>
    <row r="30" spans="2:7" x14ac:dyDescent="0.25">
      <c r="B30" s="279"/>
      <c r="C30" s="288"/>
      <c r="D30" s="288"/>
      <c r="E30" s="288"/>
      <c r="F30" s="288"/>
      <c r="G30" s="288"/>
    </row>
    <row r="32" spans="2:7" x14ac:dyDescent="0.25">
      <c r="B32" s="260" t="s">
        <v>544</v>
      </c>
      <c r="C32" s="291" t="s">
        <v>539</v>
      </c>
      <c r="D32" s="291" t="s">
        <v>540</v>
      </c>
      <c r="E32" s="291" t="s">
        <v>541</v>
      </c>
      <c r="F32" s="291" t="s">
        <v>542</v>
      </c>
      <c r="G32" s="291" t="s">
        <v>543</v>
      </c>
    </row>
    <row r="33" spans="2:7" x14ac:dyDescent="0.25">
      <c r="B33" s="19" t="s">
        <v>545</v>
      </c>
      <c r="C33" s="288">
        <f>PERCENTILE(C18:C27,0.25)</f>
        <v>9.4779824846217959</v>
      </c>
      <c r="D33" s="288">
        <f>PERCENTILE(D18:D27,0.25)</f>
        <v>15.348338625925068</v>
      </c>
      <c r="E33" s="288">
        <f>PERCENTILE(E18:E27,0.25)</f>
        <v>0.87041606036325381</v>
      </c>
      <c r="F33" s="288">
        <f>PERCENTILE(F18:F27,0.25)</f>
        <v>14.955223880597014</v>
      </c>
      <c r="G33" s="288">
        <f>PERCENTILE(G18:G27,0.25)</f>
        <v>3.0339670926292297</v>
      </c>
    </row>
    <row r="34" spans="2:7" x14ac:dyDescent="0.25">
      <c r="B34" s="19" t="s">
        <v>546</v>
      </c>
      <c r="C34" s="288">
        <f>MEDIAN(C18:C27)</f>
        <v>12.842231320421337</v>
      </c>
      <c r="D34" s="288">
        <f>MEDIAN(D18:D27)</f>
        <v>17.61708974716608</v>
      </c>
      <c r="E34" s="288">
        <f>MEDIAN(E18:E27)</f>
        <v>1.4857860177063928</v>
      </c>
      <c r="F34" s="288">
        <f>MEDIAN(F18:F27)</f>
        <v>26.269784172661872</v>
      </c>
      <c r="G34" s="288">
        <f>MEDIAN(G18:G27)</f>
        <v>7.8043743920604074</v>
      </c>
    </row>
    <row r="35" spans="2:7" x14ac:dyDescent="0.25">
      <c r="B35" s="19" t="s">
        <v>547</v>
      </c>
      <c r="C35" s="288">
        <f>AVERAGE(C18:C27)</f>
        <v>15.156385208611619</v>
      </c>
      <c r="D35" s="288">
        <f>AVERAGE(D18:D27)</f>
        <v>22.166462288319885</v>
      </c>
      <c r="E35" s="288">
        <f>AVERAGE(E18:E27)</f>
        <v>2.0898246102995937</v>
      </c>
      <c r="F35" s="288">
        <f>AVERAGE(F18:F27)</f>
        <v>35.611490058565316</v>
      </c>
      <c r="G35" s="288">
        <f>AVERAGE(G18:G27)</f>
        <v>8.1414960459000607</v>
      </c>
    </row>
    <row r="36" spans="2:7" x14ac:dyDescent="0.25">
      <c r="B36" s="19" t="s">
        <v>548</v>
      </c>
      <c r="C36" s="288">
        <f>PERCENTILE(C18:C27,0.75)</f>
        <v>19.64947524660198</v>
      </c>
      <c r="D36" s="288">
        <f>PERCENTILE(D18:D27,0.75)</f>
        <v>25.772997953763316</v>
      </c>
      <c r="E36" s="288">
        <f>PERCENTILE(E18:E27,0.75)</f>
        <v>2.463488242940727</v>
      </c>
      <c r="F36" s="288">
        <f>PERCENTILE(F18:F27,0.75)</f>
        <v>38.768852459016394</v>
      </c>
      <c r="G36" s="288">
        <f>PERCENTILE(G18:G27,0.75)</f>
        <v>11.842826480516809</v>
      </c>
    </row>
    <row r="38" spans="2:7" x14ac:dyDescent="0.25">
      <c r="B38" s="260" t="s">
        <v>549</v>
      </c>
      <c r="C38" s="291" t="s">
        <v>539</v>
      </c>
      <c r="D38" s="291" t="s">
        <v>540</v>
      </c>
      <c r="E38" s="291" t="s">
        <v>541</v>
      </c>
      <c r="F38" s="291" t="s">
        <v>542</v>
      </c>
      <c r="G38" s="291" t="s">
        <v>543</v>
      </c>
    </row>
    <row r="39" spans="2:7" x14ac:dyDescent="0.25">
      <c r="B39" s="19" t="s">
        <v>545</v>
      </c>
      <c r="C39" s="91">
        <f>C33*$M$14</f>
        <v>10928.113804768931</v>
      </c>
      <c r="D39" s="91">
        <f>D33*$N$14</f>
        <v>8702.5080008995137</v>
      </c>
      <c r="E39" s="91">
        <f>E33*$L$14</f>
        <v>12789.023174917289</v>
      </c>
      <c r="F39" s="292"/>
      <c r="G39" s="293"/>
    </row>
    <row r="40" spans="2:7" x14ac:dyDescent="0.25">
      <c r="B40" s="19" t="s">
        <v>546</v>
      </c>
      <c r="C40" s="91">
        <f t="shared" ref="C40:C41" si="4">C34*$M$14</f>
        <v>14807.092712445801</v>
      </c>
      <c r="D40" s="91">
        <f t="shared" ref="D40:D41" si="5">D34*$N$14</f>
        <v>9988.8898866431682</v>
      </c>
      <c r="E40" s="91">
        <f>E34*$L$14</f>
        <v>21830.65395816003</v>
      </c>
      <c r="F40" s="293"/>
      <c r="G40" s="293"/>
    </row>
    <row r="41" spans="2:7" x14ac:dyDescent="0.25">
      <c r="B41" s="19" t="s">
        <v>547</v>
      </c>
      <c r="C41" s="91">
        <f t="shared" si="4"/>
        <v>17475.312145529195</v>
      </c>
      <c r="D41" s="91">
        <f t="shared" si="5"/>
        <v>12568.384117477375</v>
      </c>
      <c r="E41" s="91">
        <f t="shared" ref="E41:E42" si="6">E35*$L$14</f>
        <v>30705.792999131929</v>
      </c>
      <c r="F41" s="293"/>
      <c r="G41" s="293"/>
    </row>
    <row r="42" spans="2:7" x14ac:dyDescent="0.25">
      <c r="B42" s="19" t="s">
        <v>548</v>
      </c>
      <c r="C42" s="91">
        <f>C36*$M$14</f>
        <v>22655.844959332084</v>
      </c>
      <c r="D42" s="91">
        <f>D36*$N$14</f>
        <v>14613.2898397838</v>
      </c>
      <c r="E42" s="91">
        <f t="shared" si="6"/>
        <v>36196.032753528103</v>
      </c>
      <c r="F42" s="293"/>
      <c r="G42" s="293"/>
    </row>
    <row r="44" spans="2:7" x14ac:dyDescent="0.25">
      <c r="B44" s="260" t="s">
        <v>550</v>
      </c>
      <c r="C44" s="291" t="s">
        <v>539</v>
      </c>
      <c r="D44" s="291" t="s">
        <v>540</v>
      </c>
      <c r="E44" s="291" t="s">
        <v>541</v>
      </c>
      <c r="F44" s="291" t="s">
        <v>542</v>
      </c>
      <c r="G44" s="291" t="s">
        <v>543</v>
      </c>
    </row>
    <row r="45" spans="2:7" x14ac:dyDescent="0.25">
      <c r="B45" s="19" t="s">
        <v>545</v>
      </c>
      <c r="C45" s="91">
        <f>C39-SUM($F$14:$H$14)</f>
        <v>7077.113804768931</v>
      </c>
      <c r="D45" s="91">
        <f>D39-SUM($F$14:$H$14)</f>
        <v>4851.5080008995137</v>
      </c>
      <c r="E45" s="91">
        <f>E39-SUM($F$14:$H$14)</f>
        <v>8938.023174917289</v>
      </c>
      <c r="F45" s="293"/>
      <c r="G45" s="293"/>
    </row>
    <row r="46" spans="2:7" x14ac:dyDescent="0.25">
      <c r="B46" s="19" t="s">
        <v>546</v>
      </c>
      <c r="C46" s="91">
        <f>C40-SUM($F$14:$H$14)</f>
        <v>10956.092712445801</v>
      </c>
      <c r="D46" s="91">
        <f t="shared" ref="D46:E48" si="7">D40-SUM($F$14:$H$14)</f>
        <v>6137.8898866431682</v>
      </c>
      <c r="E46" s="91">
        <f t="shared" si="7"/>
        <v>17979.65395816003</v>
      </c>
      <c r="F46" s="293"/>
      <c r="G46" s="293"/>
    </row>
    <row r="47" spans="2:7" x14ac:dyDescent="0.25">
      <c r="B47" s="19" t="s">
        <v>547</v>
      </c>
      <c r="C47" s="91">
        <f>C41-SUM($F$14:$H$14)</f>
        <v>13624.312145529195</v>
      </c>
      <c r="D47" s="91">
        <f t="shared" si="7"/>
        <v>8717.3841174773752</v>
      </c>
      <c r="E47" s="91">
        <f t="shared" si="7"/>
        <v>26854.792999131929</v>
      </c>
      <c r="F47" s="293"/>
      <c r="G47" s="293"/>
    </row>
    <row r="48" spans="2:7" x14ac:dyDescent="0.25">
      <c r="B48" s="19" t="s">
        <v>548</v>
      </c>
      <c r="C48" s="91">
        <f t="shared" ref="C48" si="8">C42-SUM($F$14:$H$14)</f>
        <v>18804.844959332084</v>
      </c>
      <c r="D48" s="91">
        <f t="shared" si="7"/>
        <v>10762.2898397838</v>
      </c>
      <c r="E48" s="91">
        <f>E42-SUM($F$14:$H$14)</f>
        <v>32345.032753528103</v>
      </c>
      <c r="F48" s="293"/>
      <c r="G48" s="293"/>
    </row>
    <row r="50" spans="2:7" x14ac:dyDescent="0.25">
      <c r="B50" s="260" t="s">
        <v>551</v>
      </c>
      <c r="C50" s="291" t="s">
        <v>539</v>
      </c>
      <c r="D50" s="291" t="s">
        <v>540</v>
      </c>
      <c r="E50" s="291" t="s">
        <v>541</v>
      </c>
      <c r="F50" s="291" t="s">
        <v>542</v>
      </c>
      <c r="G50" s="291" t="s">
        <v>543</v>
      </c>
    </row>
    <row r="51" spans="2:7" x14ac:dyDescent="0.25">
      <c r="B51" s="300" t="s">
        <v>545</v>
      </c>
      <c r="C51" s="301">
        <f>C45/$D$14</f>
        <v>43.605137429260203</v>
      </c>
      <c r="D51" s="301">
        <f>D45/$D$14</f>
        <v>29.892224281574329</v>
      </c>
      <c r="E51" s="301">
        <f>E45/$D$14</f>
        <v>55.070999229311695</v>
      </c>
      <c r="F51" s="301">
        <f>F33*$O$14</f>
        <v>12.263283582089551</v>
      </c>
      <c r="G51" s="301">
        <f>G33*$J$14</f>
        <v>11.195338571801857</v>
      </c>
    </row>
    <row r="52" spans="2:7" x14ac:dyDescent="0.25">
      <c r="B52" s="300" t="s">
        <v>546</v>
      </c>
      <c r="C52" s="301">
        <f t="shared" ref="C52:E54" si="9">C46/$D$14</f>
        <v>67.505192313282819</v>
      </c>
      <c r="D52" s="301">
        <f t="shared" si="9"/>
        <v>37.818175518442189</v>
      </c>
      <c r="E52" s="301">
        <f>E46/$D$14</f>
        <v>110.78036942797307</v>
      </c>
      <c r="F52" s="301">
        <f t="shared" ref="F52:F54" si="10">F34*$O$14</f>
        <v>21.541223021582734</v>
      </c>
      <c r="G52" s="301">
        <f t="shared" ref="G52:G54" si="11">G34*$J$14</f>
        <v>28.798141506702901</v>
      </c>
    </row>
    <row r="53" spans="2:7" x14ac:dyDescent="0.25">
      <c r="B53" s="300" t="s">
        <v>547</v>
      </c>
      <c r="C53" s="301">
        <f t="shared" si="9"/>
        <v>83.945238111701755</v>
      </c>
      <c r="D53" s="301">
        <f t="shared" si="9"/>
        <v>53.711547242620917</v>
      </c>
      <c r="E53" s="301">
        <f t="shared" si="9"/>
        <v>165.46391250235322</v>
      </c>
      <c r="F53" s="301">
        <f t="shared" si="10"/>
        <v>29.201421848023557</v>
      </c>
      <c r="G53" s="301">
        <f t="shared" si="11"/>
        <v>30.042120409371222</v>
      </c>
    </row>
    <row r="54" spans="2:7" x14ac:dyDescent="0.25">
      <c r="B54" s="300" t="s">
        <v>548</v>
      </c>
      <c r="C54" s="301">
        <f t="shared" si="9"/>
        <v>115.8647255658169</v>
      </c>
      <c r="D54" s="301">
        <f t="shared" si="9"/>
        <v>66.311089585852116</v>
      </c>
      <c r="E54" s="301">
        <f t="shared" si="9"/>
        <v>199.29163742161492</v>
      </c>
      <c r="F54" s="301">
        <f t="shared" si="10"/>
        <v>31.790459016393442</v>
      </c>
      <c r="G54" s="301">
        <f t="shared" si="11"/>
        <v>43.700029713107028</v>
      </c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8" tint="-0.499984740745262"/>
  </sheetPr>
  <dimension ref="A1:U15"/>
  <sheetViews>
    <sheetView showGridLines="0" workbookViewId="0">
      <selection activeCell="S37" sqref="S37"/>
    </sheetView>
  </sheetViews>
  <sheetFormatPr defaultRowHeight="15" x14ac:dyDescent="0.25"/>
  <cols>
    <col min="2" max="2" width="18.140625" customWidth="1"/>
    <col min="3" max="3" width="12.42578125" bestFit="1" customWidth="1"/>
    <col min="4" max="4" width="12.140625" bestFit="1" customWidth="1"/>
    <col min="5" max="5" width="12.85546875" bestFit="1" customWidth="1"/>
    <col min="6" max="6" width="12.5703125" bestFit="1" customWidth="1"/>
    <col min="7" max="7" width="9.85546875" bestFit="1" customWidth="1"/>
    <col min="11" max="11" width="16" customWidth="1"/>
    <col min="12" max="12" width="9.140625" customWidth="1"/>
    <col min="13" max="13" width="12.140625" bestFit="1" customWidth="1"/>
    <col min="14" max="14" width="12.140625" customWidth="1"/>
    <col min="15" max="15" width="10.7109375" customWidth="1"/>
    <col min="16" max="16" width="10.85546875" bestFit="1" customWidth="1"/>
    <col min="17" max="17" width="16" customWidth="1"/>
    <col min="18" max="18" width="8.7109375" bestFit="1" customWidth="1"/>
    <col min="19" max="19" width="12.7109375" bestFit="1" customWidth="1"/>
    <col min="20" max="20" width="10.85546875" bestFit="1" customWidth="1"/>
    <col min="22" max="22" width="14" customWidth="1"/>
    <col min="23" max="23" width="10" customWidth="1"/>
  </cols>
  <sheetData>
    <row r="1" spans="1:21" ht="15.75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21" ht="15.75" x14ac:dyDescent="0.25">
      <c r="A2" s="19"/>
      <c r="B2" s="260"/>
      <c r="C2" s="260" t="s">
        <v>552</v>
      </c>
      <c r="D2" s="260" t="s">
        <v>553</v>
      </c>
      <c r="E2" s="260" t="s">
        <v>554</v>
      </c>
      <c r="F2" s="260" t="s">
        <v>555</v>
      </c>
      <c r="G2" s="19"/>
      <c r="H2" s="260" t="s">
        <v>581</v>
      </c>
      <c r="I2" s="260"/>
      <c r="J2" s="260"/>
      <c r="K2" s="313" t="s">
        <v>582</v>
      </c>
      <c r="L2" s="313"/>
      <c r="M2" s="313" t="s">
        <v>585</v>
      </c>
      <c r="N2" s="313"/>
      <c r="O2" s="313" t="s">
        <v>586</v>
      </c>
      <c r="P2" s="313"/>
      <c r="Q2" s="313" t="s">
        <v>587</v>
      </c>
      <c r="R2" s="313"/>
      <c r="S2" s="313" t="s">
        <v>588</v>
      </c>
      <c r="T2" s="313"/>
    </row>
    <row r="3" spans="1:21" ht="15.75" x14ac:dyDescent="0.25">
      <c r="A3" s="19"/>
      <c r="B3" s="303" t="s">
        <v>556</v>
      </c>
      <c r="C3" s="302">
        <f>DCF!C35*0.75</f>
        <v>1.8723650379217618</v>
      </c>
      <c r="D3" s="302">
        <f>C3</f>
        <v>1.8723650379217618</v>
      </c>
      <c r="E3" s="302">
        <f>DCF!C37*1.25</f>
        <v>3.1277571934247144</v>
      </c>
      <c r="F3" s="302">
        <f>E3</f>
        <v>3.1277571934247144</v>
      </c>
      <c r="G3" s="19"/>
      <c r="H3" s="315" t="s">
        <v>583</v>
      </c>
      <c r="I3" s="306"/>
      <c r="J3" s="306"/>
      <c r="K3" s="316" t="s">
        <v>556</v>
      </c>
      <c r="L3" s="306">
        <v>0.4</v>
      </c>
      <c r="M3" s="306"/>
      <c r="N3" s="311">
        <f t="shared" ref="N3:N9" si="0">L3*C3</f>
        <v>0.74894601516870474</v>
      </c>
      <c r="O3" s="311"/>
      <c r="P3" s="311"/>
      <c r="Q3" s="306"/>
      <c r="R3" s="314">
        <f>L3*E3</f>
        <v>1.2511028773698858</v>
      </c>
      <c r="S3" s="306"/>
      <c r="T3" s="306"/>
    </row>
    <row r="4" spans="1:21" ht="15.75" x14ac:dyDescent="0.25">
      <c r="A4" s="19"/>
      <c r="B4" s="303" t="s">
        <v>580</v>
      </c>
      <c r="C4" s="302">
        <f>DCF!C44*0.75</f>
        <v>17.65397518689619</v>
      </c>
      <c r="D4" s="302">
        <f>C4</f>
        <v>17.65397518689619</v>
      </c>
      <c r="E4" s="302">
        <f>DCF!C46*1.25</f>
        <v>29.490695865932569</v>
      </c>
      <c r="F4" s="302">
        <f>E4</f>
        <v>29.490695865932569</v>
      </c>
      <c r="G4" s="19"/>
      <c r="H4" s="310"/>
      <c r="I4" s="306">
        <v>0.7</v>
      </c>
      <c r="J4" s="306"/>
      <c r="K4" s="316" t="s">
        <v>580</v>
      </c>
      <c r="L4" s="306">
        <f>1-L3</f>
        <v>0.6</v>
      </c>
      <c r="M4" s="306"/>
      <c r="N4" s="311">
        <f t="shared" si="0"/>
        <v>10.592385112137714</v>
      </c>
      <c r="O4" s="311"/>
      <c r="P4" s="311">
        <f>SUM(N3:N4)</f>
        <v>11.34133112730642</v>
      </c>
      <c r="Q4" s="306"/>
      <c r="R4" s="314">
        <f>L4*E4</f>
        <v>17.69441751955954</v>
      </c>
      <c r="S4" s="306"/>
      <c r="T4" s="311">
        <f>SUM(R3:R4)</f>
        <v>18.945520396929425</v>
      </c>
    </row>
    <row r="5" spans="1:21" ht="15.75" x14ac:dyDescent="0.25">
      <c r="A5" s="19"/>
      <c r="B5" s="304" t="s">
        <v>539</v>
      </c>
      <c r="C5" s="302">
        <f>'Market Comparables'!C51</f>
        <v>43.605137429260203</v>
      </c>
      <c r="D5" s="302">
        <f>C5</f>
        <v>43.605137429260203</v>
      </c>
      <c r="E5" s="302">
        <f>'Market Comparables'!C54</f>
        <v>115.8647255658169</v>
      </c>
      <c r="F5" s="302">
        <f>E5</f>
        <v>115.8647255658169</v>
      </c>
      <c r="G5" s="19"/>
      <c r="H5" s="304" t="s">
        <v>584</v>
      </c>
      <c r="I5" s="304"/>
      <c r="J5" s="304"/>
      <c r="K5" s="317" t="s">
        <v>539</v>
      </c>
      <c r="L5" s="309">
        <v>0.35</v>
      </c>
      <c r="M5" s="308"/>
      <c r="N5" s="312">
        <f t="shared" si="0"/>
        <v>15.261798100241069</v>
      </c>
      <c r="O5" s="308"/>
      <c r="P5" s="308"/>
      <c r="Q5" s="308"/>
      <c r="R5" s="312">
        <f>L5*E5</f>
        <v>40.552653948035911</v>
      </c>
      <c r="S5" s="308"/>
      <c r="T5" s="308"/>
    </row>
    <row r="6" spans="1:21" ht="15.75" x14ac:dyDescent="0.25">
      <c r="A6" s="19"/>
      <c r="B6" s="304" t="s">
        <v>540</v>
      </c>
      <c r="C6" s="302">
        <f>'Market Comparables'!D51</f>
        <v>29.892224281574329</v>
      </c>
      <c r="D6" s="302">
        <f t="shared" ref="D6:D9" si="1">C6</f>
        <v>29.892224281574329</v>
      </c>
      <c r="E6" s="302">
        <f>'Market Comparables'!D54</f>
        <v>66.311089585852116</v>
      </c>
      <c r="F6" s="302">
        <f t="shared" ref="F6:F9" si="2">E6</f>
        <v>66.311089585852116</v>
      </c>
      <c r="G6" s="19"/>
      <c r="H6" s="304"/>
      <c r="I6" s="304"/>
      <c r="J6" s="304"/>
      <c r="K6" s="317" t="s">
        <v>540</v>
      </c>
      <c r="L6" s="309">
        <v>0.2</v>
      </c>
      <c r="M6" s="308"/>
      <c r="N6" s="312">
        <f t="shared" si="0"/>
        <v>5.9784448563148658</v>
      </c>
      <c r="O6" s="308"/>
      <c r="P6" s="308"/>
      <c r="Q6" s="308"/>
      <c r="R6" s="312">
        <f t="shared" ref="R6:R9" si="3">L6*E6</f>
        <v>13.262217917170425</v>
      </c>
      <c r="S6" s="308"/>
      <c r="T6" s="308"/>
    </row>
    <row r="7" spans="1:21" ht="15.75" x14ac:dyDescent="0.25">
      <c r="A7" s="19"/>
      <c r="B7" s="304" t="s">
        <v>557</v>
      </c>
      <c r="C7" s="302">
        <f>'Market Comparables'!E51</f>
        <v>55.070999229311695</v>
      </c>
      <c r="D7" s="302">
        <f t="shared" si="1"/>
        <v>55.070999229311695</v>
      </c>
      <c r="E7" s="302">
        <f>'Market Comparables'!E54</f>
        <v>199.29163742161492</v>
      </c>
      <c r="F7" s="302">
        <f t="shared" si="2"/>
        <v>199.29163742161492</v>
      </c>
      <c r="G7" s="19"/>
      <c r="H7" s="304"/>
      <c r="I7" s="304"/>
      <c r="J7" s="304"/>
      <c r="K7" s="317" t="s">
        <v>557</v>
      </c>
      <c r="L7" s="309">
        <v>0.1</v>
      </c>
      <c r="M7" s="308"/>
      <c r="N7" s="312">
        <f t="shared" si="0"/>
        <v>5.5070999229311699</v>
      </c>
      <c r="O7" s="308"/>
      <c r="P7" s="308"/>
      <c r="Q7" s="308"/>
      <c r="R7" s="312">
        <f t="shared" si="3"/>
        <v>19.929163742161492</v>
      </c>
      <c r="S7" s="308"/>
      <c r="T7" s="308"/>
    </row>
    <row r="8" spans="1:21" ht="15.75" x14ac:dyDescent="0.25">
      <c r="A8" s="19"/>
      <c r="B8" s="304" t="s">
        <v>542</v>
      </c>
      <c r="C8" s="302">
        <f>'Market Comparables'!F51</f>
        <v>12.263283582089551</v>
      </c>
      <c r="D8" s="302">
        <f t="shared" si="1"/>
        <v>12.263283582089551</v>
      </c>
      <c r="E8" s="302">
        <f>'Market Comparables'!F54</f>
        <v>31.790459016393442</v>
      </c>
      <c r="F8" s="302">
        <f t="shared" si="2"/>
        <v>31.790459016393442</v>
      </c>
      <c r="G8" s="19"/>
      <c r="H8" s="304"/>
      <c r="I8" s="304"/>
      <c r="J8" s="304"/>
      <c r="K8" s="317" t="s">
        <v>542</v>
      </c>
      <c r="L8" s="309">
        <v>0.25</v>
      </c>
      <c r="M8" s="308"/>
      <c r="N8" s="312">
        <f t="shared" si="0"/>
        <v>3.0658208955223878</v>
      </c>
      <c r="O8" s="308"/>
      <c r="P8" s="308"/>
      <c r="Q8" s="308"/>
      <c r="R8" s="312">
        <f t="shared" si="3"/>
        <v>7.9476147540983604</v>
      </c>
      <c r="S8" s="308"/>
      <c r="T8" s="308"/>
    </row>
    <row r="9" spans="1:21" ht="15.75" x14ac:dyDescent="0.25">
      <c r="A9" s="19"/>
      <c r="B9" s="304" t="s">
        <v>543</v>
      </c>
      <c r="C9" s="302">
        <f>'Market Comparables'!G51</f>
        <v>11.195338571801857</v>
      </c>
      <c r="D9" s="302">
        <f t="shared" si="1"/>
        <v>11.195338571801857</v>
      </c>
      <c r="E9" s="302">
        <f>'Market Comparables'!G54</f>
        <v>43.700029713107028</v>
      </c>
      <c r="F9" s="302">
        <f t="shared" si="2"/>
        <v>43.700029713107028</v>
      </c>
      <c r="G9" s="19"/>
      <c r="H9" s="304"/>
      <c r="I9" s="307">
        <f>1-I4</f>
        <v>0.30000000000000004</v>
      </c>
      <c r="J9" s="304"/>
      <c r="K9" s="317" t="s">
        <v>543</v>
      </c>
      <c r="L9" s="309">
        <f>1-SUM(L5:L8)</f>
        <v>9.9999999999999978E-2</v>
      </c>
      <c r="M9" s="308"/>
      <c r="N9" s="312">
        <f t="shared" si="0"/>
        <v>1.1195338571801854</v>
      </c>
      <c r="O9" s="308"/>
      <c r="P9" s="312">
        <f>SUM(N5:N9)</f>
        <v>30.932697632189683</v>
      </c>
      <c r="Q9" s="308"/>
      <c r="R9" s="312">
        <f t="shared" si="3"/>
        <v>4.3700029713107016</v>
      </c>
      <c r="S9" s="308"/>
      <c r="T9" s="312">
        <f>SUM(R5:R9)</f>
        <v>86.061653332776899</v>
      </c>
    </row>
    <row r="10" spans="1:21" ht="18.75" x14ac:dyDescent="0.3">
      <c r="N10" s="318" t="s">
        <v>589</v>
      </c>
      <c r="O10" s="318"/>
      <c r="P10" s="321">
        <f>(P4*I4)+(P9*I9)</f>
        <v>17.218741078771401</v>
      </c>
      <c r="Q10" s="319"/>
      <c r="R10" s="318" t="s">
        <v>590</v>
      </c>
      <c r="S10" s="320"/>
      <c r="T10" s="321">
        <f>(T4*I4)+(T9*I9)</f>
        <v>39.080360277683667</v>
      </c>
      <c r="U10" s="19"/>
    </row>
    <row r="13" spans="1:21" ht="18.75" x14ac:dyDescent="0.3">
      <c r="Q13" s="322" t="s">
        <v>591</v>
      </c>
      <c r="R13" s="323"/>
      <c r="S13" s="324">
        <f>'Financial Model'!C6</f>
        <v>45330</v>
      </c>
    </row>
    <row r="14" spans="1:21" ht="18.75" x14ac:dyDescent="0.3">
      <c r="Q14" s="322"/>
      <c r="R14" s="322"/>
      <c r="S14" s="325">
        <f>'Financial Model'!C5</f>
        <v>19.079999999999998</v>
      </c>
    </row>
    <row r="15" spans="1:21" ht="28.5" x14ac:dyDescent="0.45">
      <c r="Q15" s="322" t="s">
        <v>592</v>
      </c>
      <c r="R15" s="322"/>
      <c r="S15" s="326" t="str" cm="1">
        <f t="array" ref="S15">_xlfn.IFS(S14&gt;T10,"SELL",S14&lt;P10,"BUY", AND(S14&gt;P10,S14&lt;T10), "HOLD")</f>
        <v>HOLD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hist is</vt:lpstr>
      <vt:lpstr>hist bs</vt:lpstr>
      <vt:lpstr>hist scf</vt:lpstr>
      <vt:lpstr>Cover</vt:lpstr>
      <vt:lpstr>Financial Model</vt:lpstr>
      <vt:lpstr>Model Drivers (Assumptions)</vt:lpstr>
      <vt:lpstr>WACC (Calculations)</vt:lpstr>
      <vt:lpstr>DCF</vt:lpstr>
      <vt:lpstr>raw mkt comps</vt:lpstr>
      <vt:lpstr>Market Comparables</vt:lpstr>
      <vt:lpstr>Summary</vt:lpstr>
    </vt:vector>
  </TitlesOfParts>
  <Manager/>
  <Company>George Mason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ITS Computer Classrooms and Stations</dc:creator>
  <cp:keywords/>
  <dc:description/>
  <cp:lastModifiedBy>Ariel Patino</cp:lastModifiedBy>
  <cp:revision/>
  <dcterms:created xsi:type="dcterms:W3CDTF">2020-02-27T19:54:01Z</dcterms:created>
  <dcterms:modified xsi:type="dcterms:W3CDTF">2024-06-21T21:53:32Z</dcterms:modified>
  <cp:category/>
  <cp:contentStatus/>
</cp:coreProperties>
</file>