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DATA KULIAH\SEMESTER 6\Praktikum SPK\ari\"/>
    </mc:Choice>
  </mc:AlternateContent>
  <xr:revisionPtr revIDLastSave="0" documentId="13_ncr:1_{ACBD4FF7-4604-4906-B520-0A25FDFE74BD}" xr6:coauthVersionLast="47" xr6:coauthVersionMax="47" xr10:uidLastSave="{00000000-0000-0000-0000-000000000000}"/>
  <bookViews>
    <workbookView minimized="1" xWindow="4620" yWindow="1245" windowWidth="11400" windowHeight="10365" xr2:uid="{00000000-000D-0000-FFFF-FFFF00000000}"/>
  </bookViews>
  <sheets>
    <sheet name="LATIHAN TOPSIS-B" sheetId="2" r:id="rId1"/>
    <sheet name="TOPSIS-A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6" i="2" l="1"/>
  <c r="F21" i="2" s="1"/>
  <c r="C14" i="2"/>
  <c r="C16" i="2" s="1"/>
  <c r="C21" i="2" s="1"/>
  <c r="D14" i="2"/>
  <c r="D16" i="2" s="1"/>
  <c r="D21" i="2" s="1"/>
  <c r="E14" i="2"/>
  <c r="E18" i="2" s="1"/>
  <c r="E23" i="2" s="1"/>
  <c r="F14" i="2"/>
  <c r="F17" i="2" s="1"/>
  <c r="F22" i="2" s="1"/>
  <c r="B14" i="2"/>
  <c r="B17" i="2" s="1"/>
  <c r="B22" i="2" s="1"/>
  <c r="C12" i="1"/>
  <c r="D12" i="1"/>
  <c r="E12" i="1"/>
  <c r="F12" i="1"/>
  <c r="B12" i="1"/>
  <c r="D15" i="2" l="1"/>
  <c r="D20" i="2" s="1"/>
  <c r="D18" i="2"/>
  <c r="D23" i="2" s="1"/>
  <c r="E17" i="2"/>
  <c r="E22" i="2" s="1"/>
  <c r="B15" i="2"/>
  <c r="B20" i="2" s="1"/>
  <c r="C15" i="2"/>
  <c r="C20" i="2" s="1"/>
  <c r="C18" i="2"/>
  <c r="C23" i="2" s="1"/>
  <c r="D17" i="2"/>
  <c r="D22" i="2" s="1"/>
  <c r="D27" i="2" s="1"/>
  <c r="E16" i="2"/>
  <c r="E21" i="2" s="1"/>
  <c r="F15" i="2"/>
  <c r="F20" i="2" s="1"/>
  <c r="B18" i="2"/>
  <c r="B23" i="2" s="1"/>
  <c r="C17" i="2"/>
  <c r="C22" i="2" s="1"/>
  <c r="F18" i="2"/>
  <c r="F23" i="2" s="1"/>
  <c r="B16" i="2"/>
  <c r="B21" i="2" s="1"/>
  <c r="E15" i="2"/>
  <c r="E20" i="2" s="1"/>
  <c r="B13" i="1"/>
  <c r="B18" i="1" s="1"/>
  <c r="B14" i="1"/>
  <c r="B19" i="1" s="1"/>
  <c r="B15" i="1"/>
  <c r="B20" i="1" s="1"/>
  <c r="F13" i="1"/>
  <c r="F18" i="1" s="1"/>
  <c r="F14" i="1"/>
  <c r="F19" i="1" s="1"/>
  <c r="F15" i="1"/>
  <c r="F20" i="1" s="1"/>
  <c r="E13" i="1"/>
  <c r="E18" i="1" s="1"/>
  <c r="E24" i="1" s="1"/>
  <c r="E14" i="1"/>
  <c r="E19" i="1" s="1"/>
  <c r="E15" i="1"/>
  <c r="E20" i="1" s="1"/>
  <c r="D13" i="1"/>
  <c r="D18" i="1" s="1"/>
  <c r="D14" i="1"/>
  <c r="D19" i="1" s="1"/>
  <c r="D15" i="1"/>
  <c r="D20" i="1" s="1"/>
  <c r="C13" i="1"/>
  <c r="C18" i="1" s="1"/>
  <c r="C14" i="1"/>
  <c r="C19" i="1" s="1"/>
  <c r="C15" i="1"/>
  <c r="C20" i="1" s="1"/>
  <c r="E22" i="1"/>
  <c r="D24" i="1"/>
  <c r="D22" i="1"/>
  <c r="B24" i="1"/>
  <c r="C22" i="1"/>
  <c r="C24" i="1"/>
  <c r="F24" i="1"/>
  <c r="F22" i="1"/>
  <c r="F25" i="2" l="1"/>
  <c r="F27" i="2"/>
  <c r="C25" i="2"/>
  <c r="C27" i="2"/>
  <c r="B25" i="2"/>
  <c r="B27" i="2"/>
  <c r="B22" i="1"/>
  <c r="C28" i="1" s="1"/>
  <c r="D25" i="2"/>
  <c r="E27" i="2"/>
  <c r="E25" i="2"/>
  <c r="E29" i="1"/>
  <c r="E28" i="1"/>
  <c r="C30" i="1"/>
  <c r="E30" i="1"/>
  <c r="C35" i="1" s="1"/>
  <c r="C29" i="1" l="1"/>
  <c r="C34" i="1" s="1"/>
  <c r="E32" i="2"/>
  <c r="E33" i="2"/>
  <c r="E30" i="2"/>
  <c r="E31" i="2"/>
  <c r="C31" i="2"/>
  <c r="C32" i="2"/>
  <c r="C30" i="2"/>
  <c r="C33" i="2"/>
  <c r="C33" i="1"/>
  <c r="D33" i="1" s="1"/>
  <c r="C39" i="2" l="1"/>
  <c r="C38" i="2"/>
  <c r="C37" i="2"/>
  <c r="D34" i="1"/>
  <c r="C36" i="2"/>
  <c r="D35" i="1"/>
  <c r="D37" i="2" l="1"/>
  <c r="D38" i="2"/>
  <c r="D36" i="2"/>
  <c r="D39" i="2"/>
</calcChain>
</file>

<file path=xl/sharedStrings.xml><?xml version="1.0" encoding="utf-8"?>
<sst xmlns="http://schemas.openxmlformats.org/spreadsheetml/2006/main" count="88" uniqueCount="49">
  <si>
    <t>ALTERNATIF</t>
  </si>
  <si>
    <t>KRITERIA</t>
  </si>
  <si>
    <t>C1</t>
  </si>
  <si>
    <t>C2</t>
  </si>
  <si>
    <t>C3</t>
  </si>
  <si>
    <t>C4</t>
  </si>
  <si>
    <t>C5</t>
  </si>
  <si>
    <t>A1</t>
  </si>
  <si>
    <t>A2</t>
  </si>
  <si>
    <t>A3</t>
  </si>
  <si>
    <t>COST</t>
  </si>
  <si>
    <t>BENEFIT</t>
  </si>
  <si>
    <t>BOBOT</t>
  </si>
  <si>
    <t>MEMBUAT MATRIK TERNORMALISASI ('R)</t>
  </si>
  <si>
    <t>PEMBAGI</t>
  </si>
  <si>
    <t>=SQRT((B5^2)+(B6^2)+(B7^2))</t>
  </si>
  <si>
    <t>R</t>
  </si>
  <si>
    <t>=B5/B$12</t>
  </si>
  <si>
    <t>MEMBUAT MATRIK TERNORMALISASI TERBOBOT (Y)</t>
  </si>
  <si>
    <t>Y</t>
  </si>
  <si>
    <t>SOLUSI IDEAL POSITIF</t>
  </si>
  <si>
    <t>=IF(B$8="BENEFIT",MAX(B$17:B$19),MIN(B$17:B$19))</t>
  </si>
  <si>
    <t>SOLUSI IDEAL NEGATIF</t>
  </si>
  <si>
    <t>=IF(B$8="COST",MAX(B$17:B$19),MIN(B$17:B$19))</t>
  </si>
  <si>
    <t>D1+</t>
  </si>
  <si>
    <t>D2+</t>
  </si>
  <si>
    <t>D3+</t>
  </si>
  <si>
    <t>JARAK ANTARA NILAI TERBOBOT THP SOLUSI IDEAL POSITIF DAN NEGATIF</t>
  </si>
  <si>
    <t>D1-</t>
  </si>
  <si>
    <t>D2-</t>
  </si>
  <si>
    <t>D3-</t>
  </si>
  <si>
    <t>=SQRT(((B$21-B17)^2)+((C$21-C17)^2)+((D$21-D17)^2)+((E$21-E17)^2)+((F$21-F17)^2))</t>
  </si>
  <si>
    <t>=SQRT(((B17-B$23)^2)+((C17-C$23)^2)+((D17-D$23)^2)+((E17-E$23)^2)+((F17-F$23)^2))</t>
  </si>
  <si>
    <t>A+</t>
  </si>
  <si>
    <t>A-</t>
  </si>
  <si>
    <t>NILAI PREFERENSI</t>
  </si>
  <si>
    <t>V1</t>
  </si>
  <si>
    <t>V2</t>
  </si>
  <si>
    <t>V3</t>
  </si>
  <si>
    <t>=E27/(E27+C27)</t>
  </si>
  <si>
    <t>=RANK(C32,$C$32:$C$34,0)</t>
  </si>
  <si>
    <t>A4</t>
  </si>
  <si>
    <t>A5</t>
  </si>
  <si>
    <t>D4+</t>
  </si>
  <si>
    <t>D4-</t>
  </si>
  <si>
    <t>V4</t>
  </si>
  <si>
    <t>METODE TOPSIS-A ( Lihat Contoh Soal Materi Topsis A</t>
  </si>
  <si>
    <t>METODE TOPSIS-B ( Lihat Contoh Soal Materi Topsis B)</t>
  </si>
  <si>
    <t>Nama: Moh. Hary Sakti Rahanyamtel                         Nim: G.231.22.0045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</si>
</sst>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0" fillId="2" borderId="2" xfId="0" applyFill="1" applyBorder="1" applyAlignment="1">
      <alignment vertical="center"/>
    </xf>
    <xf numFmtId="0" fontId="0" fillId="5" borderId="1" xfId="0" applyFill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0" xfId="0" quotePrefix="1" applyFont="1"/>
    <xf numFmtId="0" fontId="0" fillId="7" borderId="3" xfId="0" applyFill="1" applyBorder="1"/>
    <xf numFmtId="0" fontId="0" fillId="7" borderId="0" xfId="0" applyFill="1"/>
    <xf numFmtId="0" fontId="0" fillId="7" borderId="4" xfId="0" applyFill="1" applyBorder="1"/>
    <xf numFmtId="0" fontId="0" fillId="6" borderId="0" xfId="0" applyFill="1" applyAlignment="1">
      <alignment vertical="center"/>
    </xf>
    <xf numFmtId="0" fontId="0" fillId="6" borderId="0" xfId="0" applyFill="1"/>
    <xf numFmtId="0" fontId="0" fillId="3" borderId="0" xfId="0" applyFill="1"/>
    <xf numFmtId="0" fontId="0" fillId="5" borderId="0" xfId="0" applyFill="1"/>
    <xf numFmtId="0" fontId="1" fillId="0" borderId="0" xfId="0" quotePrefix="1" applyFont="1"/>
    <xf numFmtId="0" fontId="0" fillId="4" borderId="1" xfId="0" applyFill="1" applyBorder="1"/>
    <xf numFmtId="0" fontId="0" fillId="7" borderId="1" xfId="0" applyFill="1" applyBorder="1"/>
    <xf numFmtId="0" fontId="3" fillId="0" borderId="0" xfId="0" quotePrefix="1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right" vertical="center"/>
    </xf>
    <xf numFmtId="0" fontId="0" fillId="4" borderId="3" xfId="0" applyFill="1" applyBorder="1"/>
    <xf numFmtId="0" fontId="0" fillId="4" borderId="0" xfId="0" applyFill="1"/>
    <xf numFmtId="0" fontId="0" fillId="4" borderId="4" xfId="0" applyFill="1" applyBorder="1"/>
    <xf numFmtId="0" fontId="0" fillId="0" borderId="1" xfId="0" applyBorder="1"/>
    <xf numFmtId="0" fontId="0" fillId="5" borderId="1" xfId="0" applyFill="1" applyBorder="1"/>
    <xf numFmtId="0" fontId="4" fillId="0" borderId="0" xfId="0" quotePrefix="1" applyFont="1"/>
    <xf numFmtId="0" fontId="1" fillId="8" borderId="0" xfId="0" quotePrefix="1" applyFont="1" applyFill="1"/>
    <xf numFmtId="164" fontId="0" fillId="5" borderId="1" xfId="0" applyNumberFormat="1" applyFill="1" applyBorder="1"/>
    <xf numFmtId="0" fontId="1" fillId="0" borderId="0" xfId="0" applyFont="1"/>
    <xf numFmtId="0" fontId="5" fillId="0" borderId="0" xfId="0" quotePrefix="1" applyFont="1"/>
    <xf numFmtId="0" fontId="6" fillId="0" borderId="0" xfId="0" quotePrefix="1" applyFont="1"/>
    <xf numFmtId="0" fontId="7" fillId="0" borderId="0" xfId="0" quotePrefix="1" applyFont="1"/>
    <xf numFmtId="0" fontId="6" fillId="8" borderId="0" xfId="0" quotePrefix="1" applyFont="1" applyFill="1"/>
    <xf numFmtId="0" fontId="3" fillId="0" borderId="0" xfId="0" applyFont="1"/>
    <xf numFmtId="0" fontId="8" fillId="0" borderId="0" xfId="0" quotePrefix="1" applyFont="1" applyAlignment="1">
      <alignment vertical="center"/>
    </xf>
    <xf numFmtId="0" fontId="8" fillId="0" borderId="0" xfId="0" quotePrefix="1" applyFont="1"/>
    <xf numFmtId="0" fontId="1" fillId="0" borderId="1" xfId="0" applyFont="1" applyBorder="1" applyAlignment="1">
      <alignment horizontal="right" vertical="center"/>
    </xf>
    <xf numFmtId="0" fontId="0" fillId="6" borderId="1" xfId="0" applyFill="1" applyBorder="1" applyAlignment="1">
      <alignment vertical="center"/>
    </xf>
    <xf numFmtId="0" fontId="0" fillId="6" borderId="1" xfId="0" applyFill="1" applyBorder="1"/>
    <xf numFmtId="0" fontId="1" fillId="0" borderId="0" xfId="0" applyFont="1" applyAlignment="1">
      <alignment vertical="center"/>
    </xf>
    <xf numFmtId="0" fontId="0" fillId="3" borderId="1" xfId="0" applyFill="1" applyBorder="1"/>
    <xf numFmtId="0" fontId="1" fillId="0" borderId="2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0" fillId="9" borderId="0" xfId="0" applyFill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N39"/>
  <sheetViews>
    <sheetView tabSelected="1" zoomScaleNormal="100" workbookViewId="0">
      <selection activeCell="K20" sqref="K20"/>
    </sheetView>
  </sheetViews>
  <sheetFormatPr defaultRowHeight="15" x14ac:dyDescent="0.25"/>
  <cols>
    <col min="1" max="1" width="15.5703125" customWidth="1"/>
  </cols>
  <sheetData>
    <row r="1" spans="1:14" ht="13.5" customHeight="1" x14ac:dyDescent="0.25">
      <c r="A1" t="s">
        <v>47</v>
      </c>
    </row>
    <row r="3" spans="1:14" x14ac:dyDescent="0.25">
      <c r="A3" s="42" t="s">
        <v>0</v>
      </c>
      <c r="B3" s="44" t="s">
        <v>1</v>
      </c>
      <c r="C3" s="45"/>
      <c r="D3" s="45"/>
      <c r="E3" s="45"/>
      <c r="F3" s="46"/>
    </row>
    <row r="4" spans="1:14" x14ac:dyDescent="0.25">
      <c r="A4" s="43"/>
      <c r="B4" s="1" t="s">
        <v>2</v>
      </c>
      <c r="C4" s="1" t="s">
        <v>3</v>
      </c>
      <c r="D4" s="1" t="s">
        <v>4</v>
      </c>
      <c r="E4" s="1" t="s">
        <v>5</v>
      </c>
      <c r="F4" s="1" t="s">
        <v>6</v>
      </c>
    </row>
    <row r="5" spans="1:14" x14ac:dyDescent="0.25">
      <c r="A5" s="24" t="s">
        <v>7</v>
      </c>
      <c r="B5" s="24">
        <v>420</v>
      </c>
      <c r="C5" s="24">
        <v>75</v>
      </c>
      <c r="D5" s="24">
        <v>3</v>
      </c>
      <c r="E5" s="24">
        <v>1</v>
      </c>
      <c r="F5" s="2">
        <v>3</v>
      </c>
    </row>
    <row r="6" spans="1:14" x14ac:dyDescent="0.25">
      <c r="A6" s="24" t="s">
        <v>8</v>
      </c>
      <c r="B6" s="24">
        <v>580</v>
      </c>
      <c r="C6" s="24">
        <v>220</v>
      </c>
      <c r="D6" s="24">
        <v>2</v>
      </c>
      <c r="E6" s="24">
        <v>3</v>
      </c>
      <c r="F6" s="2">
        <v>2</v>
      </c>
    </row>
    <row r="7" spans="1:14" x14ac:dyDescent="0.25">
      <c r="A7" s="24" t="s">
        <v>9</v>
      </c>
      <c r="B7" s="24">
        <v>350</v>
      </c>
      <c r="C7" s="24">
        <v>80</v>
      </c>
      <c r="D7" s="24">
        <v>4</v>
      </c>
      <c r="E7" s="24">
        <v>2</v>
      </c>
      <c r="F7" s="2">
        <v>1</v>
      </c>
      <c r="J7" s="47" t="s">
        <v>48</v>
      </c>
      <c r="K7" s="47"/>
      <c r="L7" s="47"/>
      <c r="M7" s="47"/>
      <c r="N7" s="47"/>
    </row>
    <row r="8" spans="1:14" x14ac:dyDescent="0.25">
      <c r="A8" s="24" t="s">
        <v>41</v>
      </c>
      <c r="B8" s="24">
        <v>410</v>
      </c>
      <c r="C8" s="24">
        <v>170</v>
      </c>
      <c r="D8" s="24">
        <v>3</v>
      </c>
      <c r="E8" s="24">
        <v>4</v>
      </c>
      <c r="F8" s="2">
        <v>2</v>
      </c>
      <c r="J8" s="47"/>
      <c r="K8" s="47"/>
      <c r="L8" s="47"/>
      <c r="M8" s="47"/>
      <c r="N8" s="47"/>
    </row>
    <row r="9" spans="1:14" x14ac:dyDescent="0.25">
      <c r="A9" s="24" t="s">
        <v>42</v>
      </c>
      <c r="B9" s="24"/>
      <c r="C9" s="24"/>
      <c r="D9" s="24"/>
      <c r="E9" s="24"/>
      <c r="F9" s="2"/>
      <c r="J9" s="47"/>
      <c r="K9" s="47"/>
      <c r="L9" s="47"/>
      <c r="M9" s="47"/>
      <c r="N9" s="47"/>
    </row>
    <row r="10" spans="1:14" x14ac:dyDescent="0.25">
      <c r="A10" s="3"/>
      <c r="B10" s="4" t="s">
        <v>10</v>
      </c>
      <c r="C10" s="4" t="s">
        <v>11</v>
      </c>
      <c r="D10" s="4" t="s">
        <v>11</v>
      </c>
      <c r="E10" s="4" t="s">
        <v>10</v>
      </c>
      <c r="F10" s="4" t="s">
        <v>11</v>
      </c>
      <c r="J10" s="47"/>
      <c r="K10" s="47"/>
      <c r="L10" s="47"/>
      <c r="M10" s="47"/>
      <c r="N10" s="47"/>
    </row>
    <row r="11" spans="1:14" x14ac:dyDescent="0.25">
      <c r="A11" s="6" t="s">
        <v>12</v>
      </c>
      <c r="B11" s="5">
        <v>0.2</v>
      </c>
      <c r="C11" s="5">
        <v>0.15</v>
      </c>
      <c r="D11" s="5">
        <v>0.3</v>
      </c>
      <c r="E11" s="5">
        <v>0.25</v>
      </c>
      <c r="F11" s="5">
        <v>0.1</v>
      </c>
      <c r="J11" s="47"/>
      <c r="K11" s="47"/>
      <c r="L11" s="47"/>
      <c r="M11" s="47"/>
      <c r="N11" s="47"/>
    </row>
    <row r="13" spans="1:14" ht="18.75" x14ac:dyDescent="0.3">
      <c r="A13" s="40" t="s">
        <v>13</v>
      </c>
      <c r="B13" s="7"/>
    </row>
    <row r="14" spans="1:14" x14ac:dyDescent="0.25">
      <c r="A14" s="38" t="s">
        <v>14</v>
      </c>
      <c r="B14" s="39">
        <f>SQRT((B5^2)+(B6^2)+(B7^2)+(B8^2))</f>
        <v>896.32583361186232</v>
      </c>
      <c r="C14" s="39">
        <f t="shared" ref="C14:F14" si="0">SQRT((C5^2)+(C6^2)+(C7^2)+(C8^2))</f>
        <v>298.87288267756912</v>
      </c>
      <c r="D14" s="39">
        <f t="shared" si="0"/>
        <v>6.164414002968976</v>
      </c>
      <c r="E14" s="39">
        <f t="shared" si="0"/>
        <v>5.4772255750516612</v>
      </c>
      <c r="F14" s="39">
        <f t="shared" si="0"/>
        <v>4.2426406871192848</v>
      </c>
    </row>
    <row r="15" spans="1:14" x14ac:dyDescent="0.25">
      <c r="A15" s="24"/>
      <c r="B15" s="17">
        <f>B5/B$14</f>
        <v>0.46857959934899457</v>
      </c>
      <c r="C15" s="17">
        <f t="shared" ref="C15:F15" si="1">C5/C$14</f>
        <v>0.25094280661424778</v>
      </c>
      <c r="D15" s="17">
        <f t="shared" si="1"/>
        <v>0.48666426339228763</v>
      </c>
      <c r="E15" s="17">
        <f t="shared" si="1"/>
        <v>0.18257418583505536</v>
      </c>
      <c r="F15" s="17">
        <f t="shared" si="1"/>
        <v>0.70710678118654757</v>
      </c>
    </row>
    <row r="16" spans="1:14" x14ac:dyDescent="0.25">
      <c r="A16" s="24"/>
      <c r="B16" s="17">
        <f t="shared" ref="B16:F18" si="2">B6/B$14</f>
        <v>0.64708611338670674</v>
      </c>
      <c r="C16" s="17">
        <f t="shared" si="2"/>
        <v>0.73609889940179352</v>
      </c>
      <c r="D16" s="17">
        <f t="shared" si="2"/>
        <v>0.32444284226152509</v>
      </c>
      <c r="E16" s="17">
        <f t="shared" si="2"/>
        <v>0.54772255750516607</v>
      </c>
      <c r="F16" s="17">
        <f t="shared" si="2"/>
        <v>0.47140452079103173</v>
      </c>
    </row>
    <row r="17" spans="1:6" x14ac:dyDescent="0.25">
      <c r="A17" s="37" t="s">
        <v>16</v>
      </c>
      <c r="B17" s="17">
        <f t="shared" si="2"/>
        <v>0.39048299945749548</v>
      </c>
      <c r="C17" s="17">
        <f t="shared" si="2"/>
        <v>0.26767232705519767</v>
      </c>
      <c r="D17" s="17">
        <f t="shared" si="2"/>
        <v>0.64888568452305018</v>
      </c>
      <c r="E17" s="17">
        <f t="shared" si="2"/>
        <v>0.36514837167011072</v>
      </c>
      <c r="F17" s="17">
        <f t="shared" si="2"/>
        <v>0.23570226039551587</v>
      </c>
    </row>
    <row r="18" spans="1:6" x14ac:dyDescent="0.25">
      <c r="A18" s="24"/>
      <c r="B18" s="17">
        <f t="shared" si="2"/>
        <v>0.45742294222163754</v>
      </c>
      <c r="C18" s="17">
        <f t="shared" si="2"/>
        <v>0.56880369499229499</v>
      </c>
      <c r="D18" s="17">
        <f t="shared" si="2"/>
        <v>0.48666426339228763</v>
      </c>
      <c r="E18" s="17">
        <f t="shared" si="2"/>
        <v>0.73029674334022143</v>
      </c>
      <c r="F18" s="17">
        <f t="shared" si="2"/>
        <v>0.47140452079103173</v>
      </c>
    </row>
    <row r="19" spans="1:6" x14ac:dyDescent="0.25">
      <c r="A19" s="29" t="s">
        <v>18</v>
      </c>
    </row>
    <row r="20" spans="1:6" x14ac:dyDescent="0.25">
      <c r="B20" s="16">
        <f>B15*B$11</f>
        <v>9.3715919869798922E-2</v>
      </c>
      <c r="C20" s="16">
        <f t="shared" ref="C20:F20" si="3">C15*C$11</f>
        <v>3.7641420992137166E-2</v>
      </c>
      <c r="D20" s="16">
        <f t="shared" si="3"/>
        <v>0.14599927901768628</v>
      </c>
      <c r="E20" s="16">
        <f t="shared" si="3"/>
        <v>4.564354645876384E-2</v>
      </c>
      <c r="F20" s="16">
        <f t="shared" si="3"/>
        <v>7.0710678118654766E-2</v>
      </c>
    </row>
    <row r="21" spans="1:6" x14ac:dyDescent="0.25">
      <c r="A21" s="19" t="s">
        <v>19</v>
      </c>
      <c r="B21" s="16">
        <f t="shared" ref="B21:F21" si="4">B16*B$11</f>
        <v>0.12941722267734135</v>
      </c>
      <c r="C21" s="16">
        <f t="shared" si="4"/>
        <v>0.11041483491026903</v>
      </c>
      <c r="D21" s="16">
        <f t="shared" si="4"/>
        <v>9.7332852678457524E-2</v>
      </c>
      <c r="E21" s="16">
        <f t="shared" si="4"/>
        <v>0.13693063937629152</v>
      </c>
      <c r="F21" s="16">
        <f t="shared" si="4"/>
        <v>4.7140452079103175E-2</v>
      </c>
    </row>
    <row r="22" spans="1:6" x14ac:dyDescent="0.25">
      <c r="A22" s="19"/>
      <c r="B22" s="16">
        <f t="shared" ref="B22:F22" si="5">B17*B$11</f>
        <v>7.8096599891499099E-2</v>
      </c>
      <c r="C22" s="16">
        <f t="shared" si="5"/>
        <v>4.0150849058279647E-2</v>
      </c>
      <c r="D22" s="16">
        <f t="shared" si="5"/>
        <v>0.19466570535691505</v>
      </c>
      <c r="E22" s="16">
        <f t="shared" si="5"/>
        <v>9.1287092917527679E-2</v>
      </c>
      <c r="F22" s="16">
        <f t="shared" si="5"/>
        <v>2.3570226039551587E-2</v>
      </c>
    </row>
    <row r="23" spans="1:6" x14ac:dyDescent="0.25">
      <c r="B23" s="16">
        <f t="shared" ref="B23:F23" si="6">B18*B$11</f>
        <v>9.1484588444327511E-2</v>
      </c>
      <c r="C23" s="16">
        <f t="shared" si="6"/>
        <v>8.5320554248844244E-2</v>
      </c>
      <c r="D23" s="16">
        <f t="shared" si="6"/>
        <v>0.14599927901768628</v>
      </c>
      <c r="E23" s="16">
        <f t="shared" si="6"/>
        <v>0.18257418583505536</v>
      </c>
      <c r="F23" s="16">
        <f t="shared" si="6"/>
        <v>4.7140452079103175E-2</v>
      </c>
    </row>
    <row r="24" spans="1:6" x14ac:dyDescent="0.25">
      <c r="A24" s="34" t="s">
        <v>20</v>
      </c>
      <c r="B24" s="15"/>
    </row>
    <row r="25" spans="1:6" x14ac:dyDescent="0.25">
      <c r="A25" s="19" t="s">
        <v>33</v>
      </c>
      <c r="B25" s="41">
        <f>IF(B$10="BENEFIT",MAX(B$20:B$23),MIN(B$20:B$23))</f>
        <v>7.8096599891499099E-2</v>
      </c>
      <c r="C25" s="41">
        <f t="shared" ref="C25:F25" si="7">IF(C$10="BENEFIT",MAX(C$20:C$23),MIN(C$20:C$23))</f>
        <v>0.11041483491026903</v>
      </c>
      <c r="D25" s="41">
        <f t="shared" si="7"/>
        <v>0.19466570535691505</v>
      </c>
      <c r="E25" s="41">
        <f t="shared" si="7"/>
        <v>4.564354645876384E-2</v>
      </c>
      <c r="F25" s="41">
        <f t="shared" si="7"/>
        <v>7.0710678118654766E-2</v>
      </c>
    </row>
    <row r="26" spans="1:6" x14ac:dyDescent="0.25">
      <c r="A26" s="34" t="s">
        <v>22</v>
      </c>
      <c r="B26" s="15"/>
    </row>
    <row r="27" spans="1:6" x14ac:dyDescent="0.25">
      <c r="A27" s="19" t="s">
        <v>34</v>
      </c>
      <c r="B27" s="25">
        <f>IF(B$10="COST",MAX(B$20:B$23),MIN(B$20:B$23))</f>
        <v>0.12941722267734135</v>
      </c>
      <c r="C27" s="25">
        <f t="shared" ref="C27:F27" si="8">IF(C$10="COST",MAX(C$20:C$23),MIN(C$20:C$23))</f>
        <v>3.7641420992137166E-2</v>
      </c>
      <c r="D27" s="25">
        <f t="shared" si="8"/>
        <v>9.7332852678457524E-2</v>
      </c>
      <c r="E27" s="25">
        <f t="shared" si="8"/>
        <v>0.18257418583505536</v>
      </c>
      <c r="F27" s="25">
        <f t="shared" si="8"/>
        <v>2.3570226039551587E-2</v>
      </c>
    </row>
    <row r="29" spans="1:6" x14ac:dyDescent="0.25">
      <c r="A29" s="29" t="s">
        <v>27</v>
      </c>
    </row>
    <row r="30" spans="1:6" x14ac:dyDescent="0.25">
      <c r="A30" s="18"/>
      <c r="B30" s="16" t="s">
        <v>24</v>
      </c>
      <c r="C30" s="16">
        <f>SQRT(((B$25-B20)^2)+((C$25-C20)^2)+((D$25-D20)^2)+((E$25-E20)^2)+((F$25-F20)^2))</f>
        <v>8.892892657912746E-2</v>
      </c>
      <c r="D30" s="17" t="s">
        <v>28</v>
      </c>
      <c r="E30" s="17">
        <f>SQRT(((B$27-B20)^2)+((C$27-C20)^2)+((D$27-D20)^2)+((E$27-E20)^2)+((F$27-F20)^2))</f>
        <v>0.15689240356693385</v>
      </c>
    </row>
    <row r="31" spans="1:6" x14ac:dyDescent="0.25">
      <c r="B31" s="16" t="s">
        <v>25</v>
      </c>
      <c r="C31" s="16">
        <f t="shared" ref="C31:C33" si="9">SQRT(((B$25-B21)^2)+((C$25-C21)^2)+((D$25-D21)^2)+((E$25-E21)^2)+((F$25-F21)^2))</f>
        <v>0.14490127474436487</v>
      </c>
      <c r="D31" s="17" t="s">
        <v>29</v>
      </c>
      <c r="E31" s="17">
        <f t="shared" ref="E31:E33" si="10">SQRT(((B$27-B21)^2)+((C$27-C21)^2)+((D$27-D21)^2)+((E$27-E21)^2)+((F$27-F21)^2))</f>
        <v>8.9077823627368879E-2</v>
      </c>
    </row>
    <row r="32" spans="1:6" x14ac:dyDescent="0.25">
      <c r="B32" s="16" t="s">
        <v>26</v>
      </c>
      <c r="C32" s="16">
        <f t="shared" si="9"/>
        <v>9.6138354798509643E-2</v>
      </c>
      <c r="D32" s="17" t="s">
        <v>30</v>
      </c>
      <c r="E32" s="17">
        <f t="shared" si="10"/>
        <v>0.14299343025539846</v>
      </c>
    </row>
    <row r="33" spans="1:5" x14ac:dyDescent="0.25">
      <c r="B33" s="16" t="s">
        <v>43</v>
      </c>
      <c r="C33" s="16">
        <f t="shared" si="9"/>
        <v>0.14994311510566985</v>
      </c>
      <c r="D33" s="17" t="s">
        <v>44</v>
      </c>
      <c r="E33" s="17">
        <f t="shared" si="10"/>
        <v>8.1462636196931282E-2</v>
      </c>
    </row>
    <row r="35" spans="1:5" ht="15.75" x14ac:dyDescent="0.25">
      <c r="A35" s="29" t="s">
        <v>35</v>
      </c>
      <c r="B35" s="26"/>
      <c r="D35" s="27"/>
    </row>
    <row r="36" spans="1:5" x14ac:dyDescent="0.25">
      <c r="B36" s="25" t="s">
        <v>36</v>
      </c>
      <c r="C36" s="28">
        <f>E30/(E30+C30)</f>
        <v>0.63823755031230223</v>
      </c>
      <c r="D36" s="17">
        <f>RANK(C36,$C$36:$C$39,0)</f>
        <v>1</v>
      </c>
    </row>
    <row r="37" spans="1:5" x14ac:dyDescent="0.25">
      <c r="B37" s="25" t="s">
        <v>37</v>
      </c>
      <c r="C37" s="28">
        <f t="shared" ref="C37:C39" si="11">E31/(E31+C31)</f>
        <v>0.38070846604360659</v>
      </c>
      <c r="D37" s="17">
        <f t="shared" ref="D37:D39" si="12">RANK(C37,$C$36:$C$39,0)</f>
        <v>3</v>
      </c>
    </row>
    <row r="38" spans="1:5" x14ac:dyDescent="0.25">
      <c r="B38" s="25" t="s">
        <v>38</v>
      </c>
      <c r="C38" s="28">
        <f t="shared" si="11"/>
        <v>0.59796915003650841</v>
      </c>
      <c r="D38" s="17">
        <f t="shared" si="12"/>
        <v>2</v>
      </c>
    </row>
    <row r="39" spans="1:5" x14ac:dyDescent="0.25">
      <c r="B39" s="25" t="s">
        <v>45</v>
      </c>
      <c r="C39" s="28">
        <f t="shared" si="11"/>
        <v>0.35203375775395257</v>
      </c>
      <c r="D39" s="17">
        <f t="shared" si="12"/>
        <v>4</v>
      </c>
    </row>
  </sheetData>
  <mergeCells count="3">
    <mergeCell ref="A3:A4"/>
    <mergeCell ref="B3:F3"/>
    <mergeCell ref="J7:N11"/>
  </mergeCells>
  <phoneticPr fontId="9" type="noConversion"/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F35"/>
  <sheetViews>
    <sheetView topLeftCell="A23" zoomScale="118" zoomScaleNormal="118" workbookViewId="0">
      <selection activeCell="F35" sqref="F35"/>
    </sheetView>
  </sheetViews>
  <sheetFormatPr defaultRowHeight="15" x14ac:dyDescent="0.25"/>
  <cols>
    <col min="1" max="1" width="17.28515625" customWidth="1"/>
  </cols>
  <sheetData>
    <row r="1" spans="1:6" x14ac:dyDescent="0.25">
      <c r="A1" t="s">
        <v>46</v>
      </c>
    </row>
    <row r="3" spans="1:6" x14ac:dyDescent="0.25">
      <c r="A3" s="48" t="s">
        <v>0</v>
      </c>
      <c r="B3" s="48" t="s">
        <v>1</v>
      </c>
      <c r="C3" s="48"/>
      <c r="D3" s="48"/>
      <c r="E3" s="48"/>
      <c r="F3" s="48"/>
    </row>
    <row r="4" spans="1:6" x14ac:dyDescent="0.25">
      <c r="A4" s="48"/>
      <c r="B4" s="1" t="s">
        <v>2</v>
      </c>
      <c r="C4" s="1" t="s">
        <v>3</v>
      </c>
      <c r="D4" s="1" t="s">
        <v>4</v>
      </c>
      <c r="E4" s="1" t="s">
        <v>5</v>
      </c>
      <c r="F4" s="1" t="s">
        <v>6</v>
      </c>
    </row>
    <row r="5" spans="1:6" x14ac:dyDescent="0.25">
      <c r="A5" s="2" t="s">
        <v>7</v>
      </c>
      <c r="B5" s="2">
        <v>0.75</v>
      </c>
      <c r="C5" s="2">
        <v>2000</v>
      </c>
      <c r="D5" s="2">
        <v>18</v>
      </c>
      <c r="E5" s="2">
        <v>50</v>
      </c>
      <c r="F5" s="2">
        <v>500</v>
      </c>
    </row>
    <row r="6" spans="1:6" x14ac:dyDescent="0.25">
      <c r="A6" s="2" t="s">
        <v>8</v>
      </c>
      <c r="B6" s="2">
        <v>0.5</v>
      </c>
      <c r="C6" s="2">
        <v>1500</v>
      </c>
      <c r="D6" s="2">
        <v>20</v>
      </c>
      <c r="E6" s="2">
        <v>40</v>
      </c>
      <c r="F6" s="2">
        <v>450</v>
      </c>
    </row>
    <row r="7" spans="1:6" x14ac:dyDescent="0.25">
      <c r="A7" s="2" t="s">
        <v>9</v>
      </c>
      <c r="B7" s="2">
        <v>0.9</v>
      </c>
      <c r="C7" s="2">
        <v>2050</v>
      </c>
      <c r="D7" s="2">
        <v>35</v>
      </c>
      <c r="E7" s="2">
        <v>35</v>
      </c>
      <c r="F7" s="2">
        <v>800</v>
      </c>
    </row>
    <row r="8" spans="1:6" x14ac:dyDescent="0.25">
      <c r="A8" s="3"/>
      <c r="B8" s="4" t="s">
        <v>10</v>
      </c>
      <c r="C8" s="4" t="s">
        <v>11</v>
      </c>
      <c r="D8" s="4" t="s">
        <v>10</v>
      </c>
      <c r="E8" s="4" t="s">
        <v>11</v>
      </c>
      <c r="F8" s="4" t="s">
        <v>10</v>
      </c>
    </row>
    <row r="9" spans="1:6" x14ac:dyDescent="0.25">
      <c r="A9" s="6" t="s">
        <v>12</v>
      </c>
      <c r="B9" s="5">
        <v>5</v>
      </c>
      <c r="C9" s="5">
        <v>3</v>
      </c>
      <c r="D9" s="5">
        <v>4</v>
      </c>
      <c r="E9" s="5">
        <v>4</v>
      </c>
      <c r="F9" s="5">
        <v>2</v>
      </c>
    </row>
    <row r="10" spans="1:6" x14ac:dyDescent="0.25">
      <c r="A10" s="3" t="s">
        <v>13</v>
      </c>
    </row>
    <row r="11" spans="1:6" ht="18.75" x14ac:dyDescent="0.3">
      <c r="B11" s="36" t="s">
        <v>15</v>
      </c>
    </row>
    <row r="12" spans="1:6" x14ac:dyDescent="0.25">
      <c r="A12" s="11" t="s">
        <v>14</v>
      </c>
      <c r="B12" s="12">
        <f>SQRT((B5^2)+(B6^2)+(B7^2))</f>
        <v>1.2737739202856997</v>
      </c>
      <c r="C12" s="12">
        <f t="shared" ref="C12:F12" si="0">SQRT((C5^2)+(C6^2)+(C7^2))</f>
        <v>3233.0326320654422</v>
      </c>
      <c r="D12" s="12">
        <f t="shared" si="0"/>
        <v>44.147480109288232</v>
      </c>
      <c r="E12" s="12">
        <f t="shared" si="0"/>
        <v>72.972597596632127</v>
      </c>
      <c r="F12" s="12">
        <f t="shared" si="0"/>
        <v>1045.2272480183435</v>
      </c>
    </row>
    <row r="13" spans="1:6" ht="18.75" x14ac:dyDescent="0.25">
      <c r="A13" s="35" t="s">
        <v>17</v>
      </c>
      <c r="B13" s="8">
        <f>B5/B$12</f>
        <v>0.58880150398414466</v>
      </c>
      <c r="C13" s="9">
        <f t="shared" ref="C13:F13" si="1">C5/C$12</f>
        <v>0.61861423239711877</v>
      </c>
      <c r="D13" s="9">
        <f t="shared" si="1"/>
        <v>0.40772429038850083</v>
      </c>
      <c r="E13" s="9">
        <f t="shared" si="1"/>
        <v>0.68518870982753155</v>
      </c>
      <c r="F13" s="10">
        <f t="shared" si="1"/>
        <v>0.47836487323493992</v>
      </c>
    </row>
    <row r="14" spans="1:6" x14ac:dyDescent="0.25">
      <c r="A14" s="20" t="s">
        <v>16</v>
      </c>
      <c r="B14" s="8">
        <f t="shared" ref="B14:F15" si="2">B6/B$12</f>
        <v>0.39253433598942977</v>
      </c>
      <c r="C14" s="9">
        <f t="shared" si="2"/>
        <v>0.46396067429783905</v>
      </c>
      <c r="D14" s="9">
        <f t="shared" si="2"/>
        <v>0.45302698932055652</v>
      </c>
      <c r="E14" s="9">
        <f t="shared" si="2"/>
        <v>0.54815096786202533</v>
      </c>
      <c r="F14" s="10">
        <f t="shared" si="2"/>
        <v>0.43052838591144593</v>
      </c>
    </row>
    <row r="15" spans="1:6" x14ac:dyDescent="0.25">
      <c r="B15" s="8">
        <f t="shared" si="2"/>
        <v>0.70656180478097363</v>
      </c>
      <c r="C15" s="9">
        <f t="shared" si="2"/>
        <v>0.63407958820704668</v>
      </c>
      <c r="D15" s="9">
        <f t="shared" si="2"/>
        <v>0.7927972313109739</v>
      </c>
      <c r="E15" s="9">
        <f t="shared" si="2"/>
        <v>0.47963209687927211</v>
      </c>
      <c r="F15" s="10">
        <f t="shared" si="2"/>
        <v>0.76538379717590388</v>
      </c>
    </row>
    <row r="17" spans="1:6" x14ac:dyDescent="0.25">
      <c r="A17" s="29" t="s">
        <v>18</v>
      </c>
    </row>
    <row r="18" spans="1:6" x14ac:dyDescent="0.25">
      <c r="B18" s="21">
        <f>B13*B$9</f>
        <v>2.9440075199207234</v>
      </c>
      <c r="C18" s="22">
        <f t="shared" ref="C18:F18" si="3">C13*C$9</f>
        <v>1.8558426971913562</v>
      </c>
      <c r="D18" s="22">
        <f t="shared" si="3"/>
        <v>1.6308971615540033</v>
      </c>
      <c r="E18" s="22">
        <f t="shared" si="3"/>
        <v>2.7407548393101262</v>
      </c>
      <c r="F18" s="23">
        <f t="shared" si="3"/>
        <v>0.95672974646987985</v>
      </c>
    </row>
    <row r="19" spans="1:6" x14ac:dyDescent="0.25">
      <c r="A19" s="19" t="s">
        <v>19</v>
      </c>
      <c r="B19" s="21">
        <f>B14*B$9</f>
        <v>1.9626716799471489</v>
      </c>
      <c r="C19" s="22">
        <f t="shared" ref="C19:F20" si="4">C14*C$9</f>
        <v>1.3918820228935171</v>
      </c>
      <c r="D19" s="22">
        <f t="shared" si="4"/>
        <v>1.8121079572822261</v>
      </c>
      <c r="E19" s="22">
        <f t="shared" si="4"/>
        <v>2.1926038714481013</v>
      </c>
      <c r="F19" s="23">
        <f t="shared" si="4"/>
        <v>0.86105677182289186</v>
      </c>
    </row>
    <row r="20" spans="1:6" x14ac:dyDescent="0.25">
      <c r="B20" s="21">
        <f>B15*B$9</f>
        <v>3.5328090239048682</v>
      </c>
      <c r="C20" s="22">
        <f t="shared" si="4"/>
        <v>1.9022387646211401</v>
      </c>
      <c r="D20" s="22">
        <f t="shared" si="4"/>
        <v>3.1711889252438956</v>
      </c>
      <c r="E20" s="22">
        <f t="shared" si="4"/>
        <v>1.9185283875170884</v>
      </c>
      <c r="F20" s="23">
        <f t="shared" si="4"/>
        <v>1.5307675943518078</v>
      </c>
    </row>
    <row r="21" spans="1:6" x14ac:dyDescent="0.25">
      <c r="A21" s="34" t="s">
        <v>20</v>
      </c>
      <c r="B21" s="31" t="s">
        <v>21</v>
      </c>
    </row>
    <row r="22" spans="1:6" x14ac:dyDescent="0.25">
      <c r="A22" s="19" t="s">
        <v>33</v>
      </c>
      <c r="B22" s="13">
        <f>IF(B$8="BENEFIT",MAX(B$18:B$20),MIN(B$18:B$20))</f>
        <v>1.9626716799471489</v>
      </c>
      <c r="C22" s="13">
        <f t="shared" ref="C22:F22" si="5">IF(C$8="BENEFIT",MAX(C$18:C$20),MIN(C$18:C$20))</f>
        <v>1.9022387646211401</v>
      </c>
      <c r="D22" s="13">
        <f t="shared" si="5"/>
        <v>1.6308971615540033</v>
      </c>
      <c r="E22" s="13">
        <f t="shared" si="5"/>
        <v>2.7407548393101262</v>
      </c>
      <c r="F22" s="13">
        <f t="shared" si="5"/>
        <v>0.86105677182289186</v>
      </c>
    </row>
    <row r="23" spans="1:6" x14ac:dyDescent="0.25">
      <c r="A23" s="34" t="s">
        <v>22</v>
      </c>
      <c r="B23" s="31" t="s">
        <v>23</v>
      </c>
    </row>
    <row r="24" spans="1:6" x14ac:dyDescent="0.25">
      <c r="A24" s="19" t="s">
        <v>34</v>
      </c>
      <c r="B24" s="14">
        <f>IF(B$8="COST",MAX(B$18:B$20),MIN(B$18:B$20))</f>
        <v>3.5328090239048682</v>
      </c>
      <c r="C24" s="14">
        <f t="shared" ref="C24:F24" si="6">IF(C$8="COST",MAX(C$18:C$20),MIN(C$18:C$20))</f>
        <v>1.3918820228935171</v>
      </c>
      <c r="D24" s="14">
        <f t="shared" si="6"/>
        <v>3.1711889252438956</v>
      </c>
      <c r="E24" s="14">
        <f t="shared" si="6"/>
        <v>1.9185283875170884</v>
      </c>
      <c r="F24" s="14">
        <f t="shared" si="6"/>
        <v>1.5307675943518078</v>
      </c>
    </row>
    <row r="25" spans="1:6" x14ac:dyDescent="0.25">
      <c r="A25" s="29" t="s">
        <v>27</v>
      </c>
    </row>
    <row r="26" spans="1:6" x14ac:dyDescent="0.25">
      <c r="A26" s="30" t="s">
        <v>31</v>
      </c>
    </row>
    <row r="27" spans="1:6" x14ac:dyDescent="0.25">
      <c r="A27" s="30" t="s">
        <v>32</v>
      </c>
    </row>
    <row r="28" spans="1:6" x14ac:dyDescent="0.25">
      <c r="B28" s="16" t="s">
        <v>24</v>
      </c>
      <c r="C28" s="16">
        <f>SQRT(((B$22-B18)^2)+((C$22-C18)^2)+((D$22-D18)^2)+((E$22-E18)^2)+((F$22-F18)^2))</f>
        <v>0.98707950235398634</v>
      </c>
      <c r="D28" s="17" t="s">
        <v>28</v>
      </c>
      <c r="E28" s="17">
        <f>SQRT(((B18-B$24)^2)+((C18-C$24)^2)+((D18-D$24)^2)+((E18-E$24)^2)+((F18-F$24)^2))</f>
        <v>1.984948670497275</v>
      </c>
    </row>
    <row r="29" spans="1:6" x14ac:dyDescent="0.25">
      <c r="B29" s="16" t="s">
        <v>25</v>
      </c>
      <c r="C29" s="16">
        <f t="shared" ref="C29:C30" si="7">SQRT(((B$22-B19)^2)+((C$22-C19)^2)+((D$22-D19)^2)+((E$22-E19)^2)+((F$22-F19)^2))</f>
        <v>0.77056527295444988</v>
      </c>
      <c r="D29" s="17" t="s">
        <v>29</v>
      </c>
      <c r="E29" s="17">
        <f t="shared" ref="E29:E30" si="8">SQRT(((B19-B$24)^2)+((C19-C$24)^2)+((D19-D$24)^2)+((E19-E$24)^2)+((F19-F$24)^2))</f>
        <v>2.1991048890561373</v>
      </c>
    </row>
    <row r="30" spans="1:6" x14ac:dyDescent="0.25">
      <c r="B30" s="16" t="s">
        <v>26</v>
      </c>
      <c r="C30" s="16">
        <f t="shared" si="7"/>
        <v>2.4418023916816134</v>
      </c>
      <c r="D30" s="17" t="s">
        <v>30</v>
      </c>
      <c r="E30" s="17">
        <f t="shared" si="8"/>
        <v>0.51035674172762291</v>
      </c>
    </row>
    <row r="31" spans="1:6" x14ac:dyDescent="0.25">
      <c r="A31" s="29" t="s">
        <v>35</v>
      </c>
    </row>
    <row r="32" spans="1:6" ht="15.75" x14ac:dyDescent="0.25">
      <c r="B32" s="32" t="s">
        <v>39</v>
      </c>
      <c r="D32" s="33" t="s">
        <v>40</v>
      </c>
    </row>
    <row r="33" spans="2:4" x14ac:dyDescent="0.25">
      <c r="B33" s="25" t="s">
        <v>36</v>
      </c>
      <c r="C33" s="28">
        <f>E28/(E28+C28)</f>
        <v>0.66787680164989272</v>
      </c>
      <c r="D33" s="17">
        <f t="shared" ref="D33:D35" si="9">RANK(C33,$C$33:$C$35,0)</f>
        <v>2</v>
      </c>
    </row>
    <row r="34" spans="2:4" x14ac:dyDescent="0.25">
      <c r="B34" s="25" t="s">
        <v>37</v>
      </c>
      <c r="C34" s="28">
        <f t="shared" ref="C34:C35" si="10">E29/(E29+C29)</f>
        <v>0.74052159636720538</v>
      </c>
      <c r="D34" s="17">
        <f t="shared" si="9"/>
        <v>1</v>
      </c>
    </row>
    <row r="35" spans="2:4" x14ac:dyDescent="0.25">
      <c r="B35" s="25" t="s">
        <v>38</v>
      </c>
      <c r="C35" s="28">
        <f t="shared" si="10"/>
        <v>0.17287575590081711</v>
      </c>
      <c r="D35" s="17">
        <f t="shared" si="9"/>
        <v>3</v>
      </c>
    </row>
  </sheetData>
  <mergeCells count="2">
    <mergeCell ref="A3:A4"/>
    <mergeCell ref="B3:F3"/>
  </mergeCells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LATIHAN TOPSIS-B</vt:lpstr>
      <vt:lpstr>TOPSIS-A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E2-PC</dc:creator>
  <cp:lastModifiedBy>Arie</cp:lastModifiedBy>
  <dcterms:created xsi:type="dcterms:W3CDTF">2018-10-22T05:38:19Z</dcterms:created>
  <dcterms:modified xsi:type="dcterms:W3CDTF">2025-05-14T08:56:21Z</dcterms:modified>
</cp:coreProperties>
</file>